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1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/>
  <mc:AlternateContent xmlns:mc="http://schemas.openxmlformats.org/markup-compatibility/2006">
    <mc:Choice Requires="x15">
      <x15ac:absPath xmlns:x15ac="http://schemas.microsoft.com/office/spreadsheetml/2010/11/ac" url="https://cafdoc-my.sharepoint.com/personal/sophie_charbonneau-philippe_caf07_caf_fr/Documents/"/>
    </mc:Choice>
  </mc:AlternateContent>
  <xr:revisionPtr revIDLastSave="5897" documentId="8_{97F6EA25-9551-4B11-A190-FA64CBA16558}" xr6:coauthVersionLast="47" xr6:coauthVersionMax="47" xr10:uidLastSave="{99233BDD-ED41-4599-B41B-F7C914B5B848}"/>
  <workbookProtection workbookAlgorithmName="SHA-512" workbookHashValue="zmSjFdH7/jXmEg9FKNpFLCg9FoEjiLkzIoi14BNbnhri2gRpRKHTtLvTi4XDA6Hdq0E4ycvJ7y8WQKxQupywow==" workbookSaltValue="/e993uoG6aA+KSOy89G2Hw==" workbookSpinCount="100000" lockStructure="1"/>
  <bookViews>
    <workbookView xWindow="57480" yWindow="-120" windowWidth="29040" windowHeight="15720" tabRatio="871" xr2:uid="{C92E0DF5-2DCD-4586-9426-5920C0A93B6D}"/>
  </bookViews>
  <sheets>
    <sheet name="Sommaire" sheetId="27" r:id="rId1"/>
    <sheet name="Theme1_1" sheetId="16" r:id="rId2"/>
    <sheet name="Theme1_2" sheetId="19" r:id="rId3"/>
    <sheet name="Theme1_3" sheetId="20" r:id="rId4"/>
    <sheet name="Theme2" sheetId="21" r:id="rId5"/>
    <sheet name="Theme3" sheetId="22" r:id="rId6"/>
    <sheet name="Theme4" sheetId="23" r:id="rId7"/>
    <sheet name="Theme5" sheetId="24" r:id="rId8"/>
    <sheet name="CDSF" sheetId="26" r:id="rId9"/>
    <sheet name="Synthese_EPCI" sheetId="6" r:id="rId10"/>
    <sheet name="Compare_EPCI" sheetId="15" r:id="rId11"/>
    <sheet name="Liste" sheetId="3" state="hidden" r:id="rId12"/>
    <sheet name="Enfant012" sheetId="7" state="hidden" r:id="rId13"/>
    <sheet name="structure" sheetId="8" state="hidden" r:id="rId14"/>
    <sheet name="Famille" sheetId="9" state="hidden" r:id="rId15"/>
    <sheet name="pot_fin_epci" sheetId="10" state="hidden" r:id="rId16"/>
    <sheet name="qf" sheetId="11" state="hidden" r:id="rId17"/>
    <sheet name="Seuil_basrev" sheetId="12" state="hidden" r:id="rId18"/>
    <sheet name="inseenais" sheetId="13" state="hidden" r:id="rId19"/>
    <sheet name="inseepop" sheetId="14" state="hidden" r:id="rId20"/>
    <sheet name="dep" sheetId="17" state="hidden" r:id="rId21"/>
    <sheet name="epci" sheetId="18" state="hidden" r:id="rId22"/>
    <sheet name="Sfsd_ind_cibl" sheetId="25" state="hidden" r:id="rId23"/>
  </sheets>
  <definedNames>
    <definedName name="_xlnm._FilterDatabase" localSheetId="20" hidden="1">dep!$A$1:$J$337</definedName>
    <definedName name="_xlnm._FilterDatabase" localSheetId="12" hidden="1">Enfant012!$A$1:$E$2941</definedName>
    <definedName name="_xlnm._FilterDatabase" localSheetId="21" hidden="1">epci!$A$1:$L$1</definedName>
    <definedName name="_xlnm._FilterDatabase" localSheetId="14" hidden="1">Famille!$A$1:$E$12461</definedName>
    <definedName name="_xlnm._FilterDatabase" localSheetId="11" hidden="1">Liste!$A$1:$B$1</definedName>
    <definedName name="_xlnm._FilterDatabase" localSheetId="17" hidden="1">Seuil_basrev!$A$1:$B$1</definedName>
    <definedName name="_xlnm._FilterDatabase" localSheetId="13" hidden="1">structure!$A$1:$E$1</definedName>
    <definedName name="_xlnm.Print_Area" localSheetId="10">Compare_EPCI!$A$1:$O$548</definedName>
    <definedName name="_xlnm.Print_Area" localSheetId="9">Synthese_EPCI!$A$1:$O$290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" i="15" l="1" a="1"/>
  <c r="D19" i="15" s="1"/>
  <c r="D19" i="6" a="1"/>
  <c r="D19" i="6" s="1"/>
  <c r="E9" i="21" a="1"/>
  <c r="E9" i="21" s="1"/>
  <c r="E10" i="21" a="1"/>
  <c r="E10" i="21" s="1"/>
  <c r="E11" i="21" a="1"/>
  <c r="E11" i="21" s="1"/>
  <c r="E12" i="21" a="1"/>
  <c r="E12" i="21" s="1"/>
  <c r="E13" i="21" a="1"/>
  <c r="E13" i="21" s="1"/>
  <c r="E14" i="21" a="1"/>
  <c r="E14" i="21" s="1"/>
  <c r="E15" i="21" a="1"/>
  <c r="E15" i="21" s="1"/>
  <c r="E9" i="20" a="1"/>
  <c r="E9" i="20" s="1"/>
  <c r="E10" i="20" a="1"/>
  <c r="E10" i="20" s="1"/>
  <c r="E11" i="20" a="1"/>
  <c r="E11" i="20" s="1"/>
  <c r="E12" i="20" a="1"/>
  <c r="E12" i="20" s="1"/>
  <c r="E13" i="20" a="1"/>
  <c r="E13" i="20" s="1"/>
  <c r="E14" i="20" a="1"/>
  <c r="E14" i="20" s="1"/>
  <c r="E15" i="20" a="1"/>
  <c r="E15" i="20" s="1"/>
  <c r="E16" i="20" a="1"/>
  <c r="E16" i="20" s="1"/>
  <c r="E17" i="20" a="1"/>
  <c r="E17" i="20" s="1"/>
  <c r="E9" i="19" a="1"/>
  <c r="E9" i="19" s="1"/>
  <c r="E10" i="19" a="1"/>
  <c r="E10" i="19" s="1"/>
  <c r="E11" i="19" a="1"/>
  <c r="E11" i="19" s="1"/>
  <c r="E12" i="19" a="1"/>
  <c r="E12" i="19" s="1"/>
  <c r="E13" i="19" a="1"/>
  <c r="E13" i="19" s="1"/>
  <c r="E14" i="19" a="1"/>
  <c r="E14" i="19" s="1"/>
  <c r="E15" i="19" a="1"/>
  <c r="E15" i="19" s="1"/>
  <c r="E16" i="19" a="1"/>
  <c r="E16" i="19" s="1"/>
  <c r="E17" i="19" a="1"/>
  <c r="E17" i="19" s="1"/>
  <c r="E9" i="16" a="1"/>
  <c r="E9" i="16" s="1"/>
  <c r="E10" i="16" a="1"/>
  <c r="E10" i="16" s="1"/>
  <c r="E11" i="16" a="1"/>
  <c r="E11" i="16" s="1"/>
  <c r="E12" i="16" a="1"/>
  <c r="E12" i="16" s="1"/>
  <c r="E13" i="16" a="1"/>
  <c r="E13" i="16" s="1"/>
  <c r="E14" i="16" a="1"/>
  <c r="E14" i="16" s="1"/>
  <c r="E15" i="16" a="1"/>
  <c r="E15" i="16" s="1"/>
  <c r="E16" i="16" a="1"/>
  <c r="E16" i="16" s="1"/>
  <c r="E17" i="16" a="1"/>
  <c r="E17" i="16" s="1"/>
  <c r="E18" i="16" a="1"/>
  <c r="E18" i="16" s="1"/>
  <c r="E19" i="16" a="1"/>
  <c r="E19" i="16" s="1"/>
  <c r="E8" i="16" a="1"/>
  <c r="E8" i="16" s="1"/>
  <c r="E8" i="19" a="1"/>
  <c r="E8" i="19" s="1"/>
  <c r="E8" i="20" a="1"/>
  <c r="E8" i="20" s="1"/>
  <c r="E8" i="21" a="1"/>
  <c r="E8" i="21" s="1"/>
  <c r="E9" i="22" a="1"/>
  <c r="E9" i="22" s="1"/>
  <c r="E10" i="22" a="1"/>
  <c r="E10" i="22" s="1"/>
  <c r="E11" i="22" a="1"/>
  <c r="E11" i="22" s="1"/>
  <c r="E8" i="22" a="1"/>
  <c r="E8" i="22" s="1"/>
  <c r="E9" i="23" a="1"/>
  <c r="E9" i="23" s="1"/>
  <c r="E10" i="23" a="1"/>
  <c r="E10" i="23" s="1"/>
  <c r="E11" i="23" a="1"/>
  <c r="E11" i="23" s="1"/>
  <c r="E12" i="23" a="1"/>
  <c r="E12" i="23" s="1"/>
  <c r="E13" i="23" a="1"/>
  <c r="E13" i="23" s="1"/>
  <c r="E14" i="23" a="1"/>
  <c r="E14" i="23" s="1"/>
  <c r="E8" i="23" a="1"/>
  <c r="E8" i="23" s="1"/>
  <c r="E9" i="24" a="1"/>
  <c r="E9" i="24" s="1"/>
  <c r="E10" i="24" a="1"/>
  <c r="E10" i="24" s="1"/>
  <c r="E11" i="24" a="1"/>
  <c r="E11" i="24" s="1"/>
  <c r="E12" i="24" a="1"/>
  <c r="E12" i="24" s="1"/>
  <c r="E13" i="24" a="1"/>
  <c r="E13" i="24" s="1"/>
  <c r="E14" i="24" a="1"/>
  <c r="E14" i="24" s="1"/>
  <c r="E15" i="24" a="1"/>
  <c r="E15" i="24" s="1"/>
  <c r="E16" i="24" a="1"/>
  <c r="E16" i="24" s="1"/>
  <c r="E17" i="24" a="1"/>
  <c r="E17" i="24" s="1"/>
  <c r="E18" i="24" a="1"/>
  <c r="E18" i="24" s="1"/>
  <c r="E19" i="24" a="1"/>
  <c r="E19" i="24" s="1"/>
  <c r="E20" i="24" a="1"/>
  <c r="E20" i="24" s="1"/>
  <c r="E21" i="24" a="1"/>
  <c r="E21" i="24" s="1"/>
  <c r="E22" i="24" a="1"/>
  <c r="E22" i="24" s="1"/>
  <c r="E23" i="24" a="1"/>
  <c r="E23" i="24" s="1"/>
  <c r="E24" i="24" a="1"/>
  <c r="E24" i="24" s="1"/>
  <c r="E25" i="24" a="1"/>
  <c r="E25" i="24" s="1"/>
  <c r="E8" i="24" a="1"/>
  <c r="E8" i="24" s="1"/>
  <c r="H28" i="26" a="1"/>
  <c r="H28" i="26" s="1"/>
  <c r="G28" i="26" a="1"/>
  <c r="G28" i="26" s="1"/>
  <c r="F28" i="26" a="1"/>
  <c r="F28" i="26" s="1"/>
  <c r="E28" i="26" a="1"/>
  <c r="E28" i="26" s="1"/>
  <c r="D28" i="26" a="1"/>
  <c r="D28" i="26" s="1"/>
  <c r="C28" i="26" a="1"/>
  <c r="C28" i="26" s="1"/>
  <c r="H27" i="26" a="1"/>
  <c r="H27" i="26" s="1"/>
  <c r="G27" i="26" a="1"/>
  <c r="G27" i="26" s="1"/>
  <c r="F27" i="26" a="1"/>
  <c r="F27" i="26" s="1"/>
  <c r="E27" i="26" a="1"/>
  <c r="E27" i="26" s="1"/>
  <c r="D27" i="26" a="1"/>
  <c r="D27" i="26" s="1"/>
  <c r="C27" i="26" a="1"/>
  <c r="C27" i="26" s="1"/>
  <c r="H26" i="26" a="1"/>
  <c r="H26" i="26" s="1"/>
  <c r="G26" i="26" a="1"/>
  <c r="G26" i="26" s="1"/>
  <c r="F26" i="26" a="1"/>
  <c r="F26" i="26" s="1"/>
  <c r="E26" i="26" a="1"/>
  <c r="E26" i="26" s="1"/>
  <c r="D26" i="26" a="1"/>
  <c r="D26" i="26" s="1"/>
  <c r="C26" i="26" a="1"/>
  <c r="C26" i="26" s="1"/>
  <c r="E10" i="26" a="1"/>
  <c r="E10" i="26" s="1"/>
  <c r="E11" i="26" a="1"/>
  <c r="E11" i="26" s="1"/>
  <c r="E12" i="26" a="1"/>
  <c r="E12" i="26" s="1"/>
  <c r="E13" i="26" a="1"/>
  <c r="E13" i="26" s="1"/>
  <c r="E14" i="26" a="1"/>
  <c r="E14" i="26" s="1"/>
  <c r="E15" i="26" a="1"/>
  <c r="E15" i="26" s="1"/>
  <c r="E16" i="26" a="1"/>
  <c r="E16" i="26" s="1"/>
  <c r="E17" i="26" a="1"/>
  <c r="E17" i="26" s="1"/>
  <c r="E18" i="26" a="1"/>
  <c r="E18" i="26" s="1"/>
  <c r="E19" i="26" a="1"/>
  <c r="E19" i="26" s="1"/>
  <c r="E20" i="26" a="1"/>
  <c r="E20" i="26" s="1"/>
  <c r="E21" i="26" a="1"/>
  <c r="E21" i="26" s="1"/>
  <c r="E22" i="26" a="1"/>
  <c r="E22" i="26" s="1"/>
  <c r="E23" i="26" a="1"/>
  <c r="E23" i="26" s="1"/>
  <c r="E9" i="26" a="1"/>
  <c r="E9" i="26" s="1"/>
  <c r="D23" i="26" a="1"/>
  <c r="D23" i="26" s="1"/>
  <c r="C23" i="26" a="1"/>
  <c r="C23" i="26" s="1"/>
  <c r="D22" i="26" a="1"/>
  <c r="D22" i="26" s="1"/>
  <c r="C22" i="26" a="1"/>
  <c r="C22" i="26" s="1"/>
  <c r="D21" i="26" a="1"/>
  <c r="D21" i="26" s="1"/>
  <c r="C21" i="26" a="1"/>
  <c r="C21" i="26" s="1"/>
  <c r="D20" i="26" a="1"/>
  <c r="D20" i="26" s="1"/>
  <c r="C20" i="26" a="1"/>
  <c r="C20" i="26" s="1"/>
  <c r="D19" i="26" a="1"/>
  <c r="D19" i="26" s="1"/>
  <c r="C19" i="26" a="1"/>
  <c r="C19" i="26" s="1"/>
  <c r="D18" i="26" a="1"/>
  <c r="D18" i="26" s="1"/>
  <c r="C18" i="26" a="1"/>
  <c r="C18" i="26" s="1"/>
  <c r="D17" i="26" a="1"/>
  <c r="D17" i="26" s="1"/>
  <c r="C17" i="26" a="1"/>
  <c r="C17" i="26" s="1"/>
  <c r="D16" i="26" a="1"/>
  <c r="D16" i="26" s="1"/>
  <c r="C16" i="26" a="1"/>
  <c r="C16" i="26" s="1"/>
  <c r="D15" i="26" a="1"/>
  <c r="D15" i="26" s="1"/>
  <c r="C15" i="26" a="1"/>
  <c r="C15" i="26" s="1"/>
  <c r="D14" i="26" a="1"/>
  <c r="D14" i="26" s="1"/>
  <c r="C14" i="26" a="1"/>
  <c r="C14" i="26" s="1"/>
  <c r="D13" i="26" a="1"/>
  <c r="D13" i="26" s="1"/>
  <c r="C13" i="26" a="1"/>
  <c r="C13" i="26" s="1"/>
  <c r="D12" i="26" a="1"/>
  <c r="D12" i="26" s="1"/>
  <c r="C12" i="26" a="1"/>
  <c r="C12" i="26" s="1"/>
  <c r="D11" i="26" a="1"/>
  <c r="D11" i="26" s="1"/>
  <c r="C11" i="26" a="1"/>
  <c r="C11" i="26" s="1"/>
  <c r="D10" i="26" a="1"/>
  <c r="D10" i="26" s="1"/>
  <c r="C10" i="26" a="1"/>
  <c r="C10" i="26" s="1"/>
  <c r="D9" i="26" a="1"/>
  <c r="D9" i="26" s="1"/>
  <c r="C9" i="26" a="1"/>
  <c r="C9" i="26" s="1"/>
  <c r="H27" i="23" a="1"/>
  <c r="H27" i="23" s="1"/>
  <c r="G27" i="23" a="1"/>
  <c r="G27" i="23" s="1"/>
  <c r="F27" i="23" a="1"/>
  <c r="F27" i="23" s="1"/>
  <c r="E27" i="23" a="1"/>
  <c r="E27" i="23" s="1"/>
  <c r="D27" i="23" a="1"/>
  <c r="D27" i="23" s="1"/>
  <c r="C27" i="23" a="1"/>
  <c r="C27" i="23" s="1"/>
  <c r="H26" i="23" a="1"/>
  <c r="H26" i="23" s="1"/>
  <c r="G26" i="23" a="1"/>
  <c r="G26" i="23" s="1"/>
  <c r="F26" i="23" a="1"/>
  <c r="F26" i="23" s="1"/>
  <c r="E26" i="23" a="1"/>
  <c r="E26" i="23" s="1"/>
  <c r="D26" i="23" a="1"/>
  <c r="D26" i="23" s="1"/>
  <c r="C26" i="23" a="1"/>
  <c r="C26" i="23" s="1"/>
  <c r="H25" i="23" a="1"/>
  <c r="H25" i="23" s="1"/>
  <c r="G25" i="23" a="1"/>
  <c r="G25" i="23" s="1"/>
  <c r="F25" i="23" a="1"/>
  <c r="F25" i="23" s="1"/>
  <c r="E25" i="23" a="1"/>
  <c r="E25" i="23" s="1"/>
  <c r="D25" i="23" a="1"/>
  <c r="D25" i="23" s="1"/>
  <c r="C25" i="23" a="1"/>
  <c r="C25" i="23" s="1"/>
  <c r="H27" i="22" a="1"/>
  <c r="H27" i="22" s="1"/>
  <c r="G27" i="22" a="1"/>
  <c r="G27" i="22" s="1"/>
  <c r="F27" i="22" a="1"/>
  <c r="F27" i="22" s="1"/>
  <c r="E27" i="22" a="1"/>
  <c r="E27" i="22" s="1"/>
  <c r="D27" i="22" a="1"/>
  <c r="D27" i="22" s="1"/>
  <c r="C27" i="22" a="1"/>
  <c r="C27" i="22" s="1"/>
  <c r="H26" i="22" a="1"/>
  <c r="H26" i="22" s="1"/>
  <c r="G26" i="22" a="1"/>
  <c r="G26" i="22" s="1"/>
  <c r="F26" i="22" a="1"/>
  <c r="F26" i="22" s="1"/>
  <c r="E26" i="22" a="1"/>
  <c r="E26" i="22" s="1"/>
  <c r="D26" i="22" a="1"/>
  <c r="D26" i="22" s="1"/>
  <c r="C26" i="22" a="1"/>
  <c r="C26" i="22" s="1"/>
  <c r="H25" i="22" a="1"/>
  <c r="H25" i="22" s="1"/>
  <c r="G25" i="22" a="1"/>
  <c r="G25" i="22" s="1"/>
  <c r="F25" i="22" a="1"/>
  <c r="F25" i="22" s="1"/>
  <c r="E25" i="22" a="1"/>
  <c r="E25" i="22" s="1"/>
  <c r="D25" i="22" a="1"/>
  <c r="D25" i="22" s="1"/>
  <c r="C25" i="22" a="1"/>
  <c r="C25" i="22" s="1"/>
  <c r="H26" i="20" a="1"/>
  <c r="H26" i="20" s="1"/>
  <c r="G26" i="20" a="1"/>
  <c r="G26" i="20" s="1"/>
  <c r="F26" i="20" a="1"/>
  <c r="F26" i="20" s="1"/>
  <c r="E26" i="20" a="1"/>
  <c r="E26" i="20" s="1"/>
  <c r="D26" i="20" a="1"/>
  <c r="D26" i="20" s="1"/>
  <c r="H25" i="20" a="1"/>
  <c r="H25" i="20" s="1"/>
  <c r="G25" i="20" a="1"/>
  <c r="G25" i="20" s="1"/>
  <c r="F25" i="20" a="1"/>
  <c r="F25" i="20" s="1"/>
  <c r="E25" i="20" a="1"/>
  <c r="E25" i="20" s="1"/>
  <c r="D25" i="20" a="1"/>
  <c r="D25" i="20" s="1"/>
  <c r="C26" i="20" a="1"/>
  <c r="C26" i="20" s="1"/>
  <c r="C25" i="20" a="1"/>
  <c r="C25" i="20" s="1"/>
  <c r="H26" i="19" a="1"/>
  <c r="H26" i="19" s="1"/>
  <c r="G26" i="19" a="1"/>
  <c r="G26" i="19" s="1"/>
  <c r="F26" i="19" a="1"/>
  <c r="F26" i="19" s="1"/>
  <c r="E26" i="19" a="1"/>
  <c r="E26" i="19" s="1"/>
  <c r="D26" i="19" a="1"/>
  <c r="D26" i="19" s="1"/>
  <c r="H25" i="19" a="1"/>
  <c r="H25" i="19" s="1"/>
  <c r="G25" i="19" a="1"/>
  <c r="G25" i="19" s="1"/>
  <c r="F25" i="19" a="1"/>
  <c r="F25" i="19" s="1"/>
  <c r="E25" i="19" a="1"/>
  <c r="E25" i="19" s="1"/>
  <c r="D25" i="19" a="1"/>
  <c r="D25" i="19" s="1"/>
  <c r="C26" i="19" a="1"/>
  <c r="C26" i="19" s="1"/>
  <c r="C25" i="19" a="1"/>
  <c r="C25" i="19" s="1"/>
  <c r="C17" i="19" a="1"/>
  <c r="C17" i="19" s="1"/>
  <c r="C20" i="24" l="1" a="1"/>
  <c r="C20" i="24" s="1"/>
  <c r="D20" i="24" a="1"/>
  <c r="D20" i="24" s="1"/>
  <c r="C21" i="24" a="1"/>
  <c r="C21" i="24" s="1"/>
  <c r="D21" i="24" a="1"/>
  <c r="D21" i="24" s="1"/>
  <c r="C22" i="24" a="1"/>
  <c r="C22" i="24" s="1"/>
  <c r="D22" i="24" a="1"/>
  <c r="D22" i="24" s="1"/>
  <c r="C23" i="24" a="1"/>
  <c r="C23" i="24" s="1"/>
  <c r="D23" i="24" a="1"/>
  <c r="D23" i="24" s="1"/>
  <c r="C24" i="24" a="1"/>
  <c r="C24" i="24" s="1"/>
  <c r="D24" i="24" a="1"/>
  <c r="D24" i="24" s="1"/>
  <c r="C25" i="24" a="1"/>
  <c r="C25" i="24" s="1"/>
  <c r="D25" i="24" a="1"/>
  <c r="D25" i="24" s="1"/>
  <c r="W23" i="24" a="1"/>
  <c r="W23" i="24" s="1"/>
  <c r="W22" i="24" a="1"/>
  <c r="W22" i="24" s="1"/>
  <c r="W21" i="24" a="1"/>
  <c r="W21" i="24" s="1"/>
  <c r="W20" i="24" a="1"/>
  <c r="W20" i="24" s="1"/>
  <c r="W19" i="24" a="1"/>
  <c r="W19" i="24" s="1"/>
  <c r="D19" i="24" a="1"/>
  <c r="D19" i="24" s="1"/>
  <c r="C19" i="24" a="1"/>
  <c r="C19" i="24" s="1"/>
  <c r="W18" i="24" a="1"/>
  <c r="W18" i="24" s="1"/>
  <c r="D18" i="24" a="1"/>
  <c r="D18" i="24" s="1"/>
  <c r="C18" i="24" a="1"/>
  <c r="C18" i="24" s="1"/>
  <c r="W17" i="24" a="1"/>
  <c r="W17" i="24" s="1"/>
  <c r="D17" i="24" a="1"/>
  <c r="D17" i="24" s="1"/>
  <c r="C17" i="24" a="1"/>
  <c r="C17" i="24" s="1"/>
  <c r="W16" i="24" a="1"/>
  <c r="W16" i="24" s="1"/>
  <c r="D16" i="24" a="1"/>
  <c r="D16" i="24" s="1"/>
  <c r="C16" i="24" a="1"/>
  <c r="C16" i="24" s="1"/>
  <c r="W15" i="24" a="1"/>
  <c r="W15" i="24" s="1"/>
  <c r="D15" i="24" a="1"/>
  <c r="D15" i="24" s="1"/>
  <c r="C15" i="24" a="1"/>
  <c r="C15" i="24" s="1"/>
  <c r="W14" i="24" a="1"/>
  <c r="W14" i="24" s="1"/>
  <c r="D14" i="24" a="1"/>
  <c r="D14" i="24" s="1"/>
  <c r="C14" i="24" a="1"/>
  <c r="C14" i="24" s="1"/>
  <c r="W13" i="24" a="1"/>
  <c r="W13" i="24" s="1"/>
  <c r="D13" i="24" a="1"/>
  <c r="D13" i="24" s="1"/>
  <c r="C13" i="24" a="1"/>
  <c r="C13" i="24" s="1"/>
  <c r="W12" i="24" a="1"/>
  <c r="W12" i="24" s="1"/>
  <c r="D12" i="24" a="1"/>
  <c r="D12" i="24" s="1"/>
  <c r="C12" i="24" a="1"/>
  <c r="C12" i="24" s="1"/>
  <c r="W11" i="24" a="1"/>
  <c r="W11" i="24" s="1"/>
  <c r="D11" i="24" a="1"/>
  <c r="D11" i="24" s="1"/>
  <c r="C11" i="24" a="1"/>
  <c r="C11" i="24" s="1"/>
  <c r="W10" i="24" a="1"/>
  <c r="W10" i="24" s="1"/>
  <c r="D10" i="24" a="1"/>
  <c r="D10" i="24" s="1"/>
  <c r="C10" i="24" a="1"/>
  <c r="C10" i="24" s="1"/>
  <c r="W9" i="24" a="1"/>
  <c r="W9" i="24" s="1"/>
  <c r="D9" i="24" a="1"/>
  <c r="D9" i="24" s="1"/>
  <c r="C9" i="24" a="1"/>
  <c r="C9" i="24" s="1"/>
  <c r="W8" i="24" a="1"/>
  <c r="W8" i="24" s="1"/>
  <c r="D8" i="24" a="1"/>
  <c r="D8" i="24" s="1"/>
  <c r="C8" i="24" a="1"/>
  <c r="C8" i="24" s="1"/>
  <c r="W7" i="24" a="1"/>
  <c r="W7" i="24" s="1"/>
  <c r="W6" i="24" a="1"/>
  <c r="W6" i="24" s="1"/>
  <c r="W23" i="23" a="1"/>
  <c r="W23" i="23" s="1"/>
  <c r="W22" i="23" a="1"/>
  <c r="W22" i="23" s="1"/>
  <c r="W21" i="23" a="1"/>
  <c r="W21" i="23" s="1"/>
  <c r="W20" i="23" a="1"/>
  <c r="W20" i="23" s="1"/>
  <c r="W19" i="23" a="1"/>
  <c r="W19" i="23" s="1"/>
  <c r="W18" i="23" a="1"/>
  <c r="W18" i="23" s="1"/>
  <c r="W17" i="23" a="1"/>
  <c r="W17" i="23" s="1"/>
  <c r="W16" i="23" a="1"/>
  <c r="W16" i="23" s="1"/>
  <c r="W15" i="23" a="1"/>
  <c r="W15" i="23" s="1"/>
  <c r="W14" i="23" a="1"/>
  <c r="W14" i="23" s="1"/>
  <c r="D14" i="23" a="1"/>
  <c r="D14" i="23" s="1"/>
  <c r="C14" i="23" a="1"/>
  <c r="C14" i="23" s="1"/>
  <c r="W13" i="23" a="1"/>
  <c r="W13" i="23" s="1"/>
  <c r="D13" i="23" a="1"/>
  <c r="D13" i="23" s="1"/>
  <c r="C13" i="23" a="1"/>
  <c r="C13" i="23" s="1"/>
  <c r="W12" i="23" a="1"/>
  <c r="W12" i="23" s="1"/>
  <c r="D12" i="23" a="1"/>
  <c r="D12" i="23" s="1"/>
  <c r="C12" i="23" a="1"/>
  <c r="C12" i="23" s="1"/>
  <c r="W11" i="23" a="1"/>
  <c r="W11" i="23" s="1"/>
  <c r="D11" i="23" a="1"/>
  <c r="D11" i="23" s="1"/>
  <c r="C11" i="23" a="1"/>
  <c r="C11" i="23" s="1"/>
  <c r="W10" i="23" a="1"/>
  <c r="W10" i="23" s="1"/>
  <c r="D10" i="23" a="1"/>
  <c r="D10" i="23" s="1"/>
  <c r="C10" i="23" a="1"/>
  <c r="C10" i="23" s="1"/>
  <c r="W9" i="23" a="1"/>
  <c r="W9" i="23" s="1"/>
  <c r="D9" i="23" a="1"/>
  <c r="D9" i="23" s="1"/>
  <c r="C9" i="23" a="1"/>
  <c r="C9" i="23" s="1"/>
  <c r="W8" i="23" a="1"/>
  <c r="W8" i="23" s="1"/>
  <c r="D8" i="23" a="1"/>
  <c r="D8" i="23" s="1"/>
  <c r="C8" i="23" a="1"/>
  <c r="C8" i="23" s="1"/>
  <c r="W7" i="23" a="1"/>
  <c r="W7" i="23" s="1"/>
  <c r="W6" i="23" a="1"/>
  <c r="W6" i="23" s="1"/>
  <c r="W23" i="22" a="1"/>
  <c r="W23" i="22" s="1"/>
  <c r="W22" i="22" a="1"/>
  <c r="W22" i="22" s="1"/>
  <c r="W21" i="22" a="1"/>
  <c r="W21" i="22" s="1"/>
  <c r="W20" i="22" a="1"/>
  <c r="W20" i="22" s="1"/>
  <c r="W19" i="22" a="1"/>
  <c r="W19" i="22" s="1"/>
  <c r="W18" i="22" a="1"/>
  <c r="W18" i="22" s="1"/>
  <c r="W17" i="22" a="1"/>
  <c r="W17" i="22" s="1"/>
  <c r="W16" i="22" a="1"/>
  <c r="W16" i="22" s="1"/>
  <c r="W15" i="22" a="1"/>
  <c r="W15" i="22" s="1"/>
  <c r="W14" i="22" a="1"/>
  <c r="W14" i="22" s="1"/>
  <c r="W13" i="22" a="1"/>
  <c r="W13" i="22" s="1"/>
  <c r="W12" i="22" a="1"/>
  <c r="W12" i="22" s="1"/>
  <c r="W11" i="22" a="1"/>
  <c r="W11" i="22" s="1"/>
  <c r="D11" i="22" a="1"/>
  <c r="D11" i="22" s="1"/>
  <c r="C11" i="22" a="1"/>
  <c r="C11" i="22" s="1"/>
  <c r="W10" i="22" a="1"/>
  <c r="W10" i="22" s="1"/>
  <c r="D10" i="22" a="1"/>
  <c r="D10" i="22" s="1"/>
  <c r="C10" i="22" a="1"/>
  <c r="C10" i="22" s="1"/>
  <c r="W9" i="22" a="1"/>
  <c r="W9" i="22" s="1"/>
  <c r="D9" i="22" a="1"/>
  <c r="D9" i="22" s="1"/>
  <c r="C9" i="22" a="1"/>
  <c r="C9" i="22" s="1"/>
  <c r="W8" i="22" a="1"/>
  <c r="W8" i="22" s="1"/>
  <c r="D8" i="22" a="1"/>
  <c r="D8" i="22" s="1"/>
  <c r="C8" i="22" a="1"/>
  <c r="C8" i="22" s="1"/>
  <c r="W7" i="22" a="1"/>
  <c r="W7" i="22" s="1"/>
  <c r="W6" i="22" a="1"/>
  <c r="W6" i="22" s="1"/>
  <c r="W23" i="21" a="1"/>
  <c r="W23" i="21" s="1"/>
  <c r="W22" i="21" a="1"/>
  <c r="W22" i="21" s="1"/>
  <c r="W21" i="21" a="1"/>
  <c r="W21" i="21" s="1"/>
  <c r="W20" i="21" a="1"/>
  <c r="W20" i="21" s="1"/>
  <c r="W19" i="21" a="1"/>
  <c r="W19" i="21" s="1"/>
  <c r="W18" i="21" a="1"/>
  <c r="W18" i="21" s="1"/>
  <c r="W17" i="21" a="1"/>
  <c r="W17" i="21" s="1"/>
  <c r="W16" i="21" a="1"/>
  <c r="W16" i="21" s="1"/>
  <c r="W15" i="21" a="1"/>
  <c r="W15" i="21" s="1"/>
  <c r="D15" i="21" a="1"/>
  <c r="D15" i="21" s="1"/>
  <c r="C15" i="21" a="1"/>
  <c r="C15" i="21" s="1"/>
  <c r="W14" i="21" a="1"/>
  <c r="W14" i="21" s="1"/>
  <c r="D14" i="21" a="1"/>
  <c r="D14" i="21" s="1"/>
  <c r="C14" i="21" a="1"/>
  <c r="C14" i="21" s="1"/>
  <c r="W13" i="21" a="1"/>
  <c r="W13" i="21" s="1"/>
  <c r="D13" i="21" a="1"/>
  <c r="D13" i="21" s="1"/>
  <c r="C13" i="21" a="1"/>
  <c r="C13" i="21" s="1"/>
  <c r="W12" i="21" a="1"/>
  <c r="W12" i="21" s="1"/>
  <c r="D12" i="21" a="1"/>
  <c r="D12" i="21" s="1"/>
  <c r="C12" i="21" a="1"/>
  <c r="C12" i="21" s="1"/>
  <c r="W11" i="21" a="1"/>
  <c r="W11" i="21" s="1"/>
  <c r="D11" i="21" a="1"/>
  <c r="D11" i="21" s="1"/>
  <c r="C11" i="21" a="1"/>
  <c r="C11" i="21" s="1"/>
  <c r="W10" i="21" a="1"/>
  <c r="W10" i="21" s="1"/>
  <c r="D10" i="21" a="1"/>
  <c r="D10" i="21" s="1"/>
  <c r="C10" i="21" a="1"/>
  <c r="C10" i="21" s="1"/>
  <c r="W9" i="21" a="1"/>
  <c r="W9" i="21" s="1"/>
  <c r="D9" i="21" a="1"/>
  <c r="D9" i="21" s="1"/>
  <c r="C9" i="21" a="1"/>
  <c r="C9" i="21" s="1"/>
  <c r="W8" i="21" a="1"/>
  <c r="W8" i="21" s="1"/>
  <c r="D8" i="21" a="1"/>
  <c r="D8" i="21" s="1"/>
  <c r="C8" i="21" a="1"/>
  <c r="C8" i="21" s="1"/>
  <c r="W7" i="21" a="1"/>
  <c r="W7" i="21" s="1"/>
  <c r="W6" i="21" a="1"/>
  <c r="W6" i="21" s="1"/>
  <c r="W23" i="20" a="1"/>
  <c r="W23" i="20" s="1"/>
  <c r="W22" i="20" a="1"/>
  <c r="W22" i="20" s="1"/>
  <c r="W21" i="20" a="1"/>
  <c r="W21" i="20" s="1"/>
  <c r="W20" i="20" a="1"/>
  <c r="W20" i="20" s="1"/>
  <c r="W19" i="20" a="1"/>
  <c r="W19" i="20" s="1"/>
  <c r="W18" i="20" a="1"/>
  <c r="W18" i="20" s="1"/>
  <c r="W17" i="20" a="1"/>
  <c r="W17" i="20" s="1"/>
  <c r="D17" i="20" a="1"/>
  <c r="D17" i="20" s="1"/>
  <c r="C17" i="20" a="1"/>
  <c r="C17" i="20" s="1"/>
  <c r="W16" i="20" a="1"/>
  <c r="W16" i="20" s="1"/>
  <c r="D16" i="20" a="1"/>
  <c r="D16" i="20" s="1"/>
  <c r="C16" i="20" a="1"/>
  <c r="C16" i="20" s="1"/>
  <c r="W15" i="20" a="1"/>
  <c r="W15" i="20" s="1"/>
  <c r="D15" i="20" a="1"/>
  <c r="D15" i="20" s="1"/>
  <c r="C15" i="20" a="1"/>
  <c r="C15" i="20" s="1"/>
  <c r="W14" i="20" a="1"/>
  <c r="W14" i="20" s="1"/>
  <c r="D14" i="20" a="1"/>
  <c r="D14" i="20" s="1"/>
  <c r="C14" i="20" a="1"/>
  <c r="C14" i="20" s="1"/>
  <c r="W13" i="20" a="1"/>
  <c r="W13" i="20" s="1"/>
  <c r="D13" i="20" a="1"/>
  <c r="D13" i="20" s="1"/>
  <c r="C13" i="20" a="1"/>
  <c r="C13" i="20" s="1"/>
  <c r="W12" i="20" a="1"/>
  <c r="W12" i="20" s="1"/>
  <c r="D12" i="20" a="1"/>
  <c r="D12" i="20" s="1"/>
  <c r="C12" i="20" a="1"/>
  <c r="C12" i="20" s="1"/>
  <c r="W11" i="20" a="1"/>
  <c r="W11" i="20" s="1"/>
  <c r="D11" i="20" a="1"/>
  <c r="D11" i="20" s="1"/>
  <c r="C11" i="20" a="1"/>
  <c r="C11" i="20" s="1"/>
  <c r="W10" i="20" a="1"/>
  <c r="W10" i="20" s="1"/>
  <c r="D10" i="20" a="1"/>
  <c r="D10" i="20" s="1"/>
  <c r="C10" i="20" a="1"/>
  <c r="C10" i="20" s="1"/>
  <c r="W9" i="20" a="1"/>
  <c r="W9" i="20" s="1"/>
  <c r="D9" i="20" a="1"/>
  <c r="D9" i="20" s="1"/>
  <c r="C9" i="20" a="1"/>
  <c r="C9" i="20" s="1"/>
  <c r="W8" i="20" a="1"/>
  <c r="W8" i="20" s="1"/>
  <c r="D8" i="20" a="1"/>
  <c r="D8" i="20" s="1"/>
  <c r="C8" i="20" a="1"/>
  <c r="C8" i="20" s="1"/>
  <c r="W7" i="20" a="1"/>
  <c r="W7" i="20" s="1"/>
  <c r="W6" i="20" a="1"/>
  <c r="W6" i="20" s="1"/>
  <c r="W23" i="19" a="1"/>
  <c r="W23" i="19" s="1"/>
  <c r="W22" i="19" a="1"/>
  <c r="W22" i="19" s="1"/>
  <c r="W21" i="19" a="1"/>
  <c r="W21" i="19" s="1"/>
  <c r="W20" i="19" a="1"/>
  <c r="W20" i="19" s="1"/>
  <c r="W19" i="19" a="1"/>
  <c r="W19" i="19" s="1"/>
  <c r="W18" i="19" a="1"/>
  <c r="W18" i="19" s="1"/>
  <c r="W17" i="19" a="1"/>
  <c r="W17" i="19" s="1"/>
  <c r="D17" i="19" a="1"/>
  <c r="D17" i="19" s="1"/>
  <c r="W16" i="19" a="1"/>
  <c r="W16" i="19" s="1"/>
  <c r="D16" i="19" a="1"/>
  <c r="D16" i="19" s="1"/>
  <c r="C16" i="19" a="1"/>
  <c r="C16" i="19" s="1"/>
  <c r="W15" i="19" a="1"/>
  <c r="W15" i="19" s="1"/>
  <c r="D15" i="19" a="1"/>
  <c r="D15" i="19" s="1"/>
  <c r="C15" i="19" a="1"/>
  <c r="C15" i="19" s="1"/>
  <c r="W14" i="19" a="1"/>
  <c r="W14" i="19" s="1"/>
  <c r="D14" i="19" a="1"/>
  <c r="D14" i="19" s="1"/>
  <c r="C14" i="19" a="1"/>
  <c r="C14" i="19" s="1"/>
  <c r="W13" i="19" a="1"/>
  <c r="W13" i="19" s="1"/>
  <c r="D13" i="19" a="1"/>
  <c r="D13" i="19" s="1"/>
  <c r="C13" i="19" a="1"/>
  <c r="C13" i="19" s="1"/>
  <c r="W12" i="19" a="1"/>
  <c r="W12" i="19" s="1"/>
  <c r="D12" i="19" a="1"/>
  <c r="D12" i="19" s="1"/>
  <c r="C12" i="19" a="1"/>
  <c r="C12" i="19" s="1"/>
  <c r="W11" i="19" a="1"/>
  <c r="W11" i="19" s="1"/>
  <c r="D11" i="19" a="1"/>
  <c r="D11" i="19" s="1"/>
  <c r="C11" i="19" a="1"/>
  <c r="C11" i="19" s="1"/>
  <c r="W10" i="19" a="1"/>
  <c r="W10" i="19" s="1"/>
  <c r="D10" i="19" a="1"/>
  <c r="D10" i="19" s="1"/>
  <c r="C10" i="19" a="1"/>
  <c r="C10" i="19" s="1"/>
  <c r="W9" i="19" a="1"/>
  <c r="W9" i="19" s="1"/>
  <c r="D9" i="19" a="1"/>
  <c r="D9" i="19" s="1"/>
  <c r="C9" i="19" a="1"/>
  <c r="C9" i="19" s="1"/>
  <c r="W8" i="19" a="1"/>
  <c r="W8" i="19" s="1"/>
  <c r="D8" i="19" a="1"/>
  <c r="D8" i="19" s="1"/>
  <c r="C8" i="19" a="1"/>
  <c r="C8" i="19" s="1"/>
  <c r="W7" i="19" a="1"/>
  <c r="W7" i="19" s="1"/>
  <c r="W6" i="19" a="1"/>
  <c r="W6" i="19" s="1"/>
  <c r="D9" i="16" a="1"/>
  <c r="D9" i="16" s="1"/>
  <c r="D10" i="16" a="1"/>
  <c r="D10" i="16" s="1"/>
  <c r="D11" i="16" a="1"/>
  <c r="D11" i="16" s="1"/>
  <c r="D12" i="16" a="1"/>
  <c r="D12" i="16" s="1"/>
  <c r="D13" i="16" a="1"/>
  <c r="D13" i="16" s="1"/>
  <c r="D14" i="16" a="1"/>
  <c r="D14" i="16" s="1"/>
  <c r="D15" i="16" a="1"/>
  <c r="D15" i="16" s="1"/>
  <c r="D16" i="16" a="1"/>
  <c r="D16" i="16" s="1"/>
  <c r="D17" i="16" a="1"/>
  <c r="D17" i="16" s="1"/>
  <c r="D18" i="16" a="1"/>
  <c r="D18" i="16" s="1"/>
  <c r="D19" i="16" a="1"/>
  <c r="D19" i="16" s="1"/>
  <c r="D8" i="16" a="1"/>
  <c r="D8" i="16" s="1"/>
  <c r="C8" i="16" a="1"/>
  <c r="C8" i="16" s="1"/>
  <c r="C9" i="16" a="1"/>
  <c r="C9" i="16" s="1"/>
  <c r="C10" i="16" a="1"/>
  <c r="C10" i="16" s="1"/>
  <c r="C11" i="16" a="1"/>
  <c r="C11" i="16" s="1"/>
  <c r="C12" i="16" a="1"/>
  <c r="C12" i="16" s="1"/>
  <c r="C13" i="16" a="1"/>
  <c r="C13" i="16" s="1"/>
  <c r="C14" i="16" a="1"/>
  <c r="C14" i="16" s="1"/>
  <c r="C15" i="16" a="1"/>
  <c r="C15" i="16" s="1"/>
  <c r="C16" i="16" a="1"/>
  <c r="C16" i="16" s="1"/>
  <c r="C17" i="16" a="1"/>
  <c r="C17" i="16" s="1"/>
  <c r="C18" i="16" a="1"/>
  <c r="C18" i="16" s="1"/>
  <c r="C19" i="16" a="1"/>
  <c r="C19" i="16" s="1"/>
  <c r="W6" i="16" a="1"/>
  <c r="W6" i="16" s="1"/>
  <c r="W7" i="16" a="1"/>
  <c r="W7" i="16" s="1"/>
  <c r="W8" i="16" a="1"/>
  <c r="W8" i="16" s="1"/>
  <c r="W9" i="16" a="1"/>
  <c r="W9" i="16" s="1"/>
  <c r="W10" i="16" a="1"/>
  <c r="W10" i="16" s="1"/>
  <c r="W11" i="16" a="1"/>
  <c r="W11" i="16" s="1"/>
  <c r="W12" i="16" a="1"/>
  <c r="W12" i="16" s="1"/>
  <c r="W13" i="16" a="1"/>
  <c r="W13" i="16" s="1"/>
  <c r="W14" i="16" a="1"/>
  <c r="W14" i="16" s="1"/>
  <c r="W15" i="16" a="1"/>
  <c r="W15" i="16" s="1"/>
  <c r="W16" i="16" a="1"/>
  <c r="W16" i="16" s="1"/>
  <c r="W17" i="16" a="1"/>
  <c r="W17" i="16" s="1"/>
  <c r="W18" i="16" a="1"/>
  <c r="W18" i="16" s="1"/>
  <c r="W19" i="16" a="1"/>
  <c r="W19" i="16" s="1"/>
  <c r="W20" i="16" a="1"/>
  <c r="W20" i="16" s="1"/>
  <c r="W21" i="16" a="1"/>
  <c r="W21" i="16" s="1"/>
  <c r="W22" i="16" a="1"/>
  <c r="W22" i="16" s="1"/>
  <c r="W23" i="16" a="1"/>
  <c r="W23" i="16" s="1"/>
  <c r="AA517" i="15" a="1"/>
  <c r="AA517" i="15" s="1"/>
  <c r="AB517" i="15" a="1"/>
  <c r="AB517" i="15" s="1"/>
  <c r="AA518" i="15" a="1"/>
  <c r="AA518" i="15" s="1"/>
  <c r="AB518" i="15" a="1"/>
  <c r="AB518" i="15" s="1"/>
  <c r="AA519" i="15" a="1"/>
  <c r="AA519" i="15" s="1"/>
  <c r="AB519" i="15" a="1"/>
  <c r="AB519" i="15" s="1"/>
  <c r="AA520" i="15" a="1"/>
  <c r="AA520" i="15" s="1"/>
  <c r="AB520" i="15" a="1"/>
  <c r="AB520" i="15" s="1"/>
  <c r="AA521" i="15" a="1"/>
  <c r="AA521" i="15" s="1"/>
  <c r="AB521" i="15" a="1"/>
  <c r="AB521" i="15" s="1"/>
  <c r="AA522" i="15" a="1"/>
  <c r="AA522" i="15" s="1"/>
  <c r="AB522" i="15" a="1"/>
  <c r="AB522" i="15" s="1"/>
  <c r="AA523" i="15" a="1"/>
  <c r="AA523" i="15" s="1"/>
  <c r="AB523" i="15" a="1"/>
  <c r="AB523" i="15" s="1"/>
  <c r="AA524" i="15" a="1"/>
  <c r="AA524" i="15" s="1"/>
  <c r="AB524" i="15" a="1"/>
  <c r="AB524" i="15" s="1"/>
  <c r="AA525" i="15" a="1"/>
  <c r="AA525" i="15" s="1"/>
  <c r="AB525" i="15" a="1"/>
  <c r="AB525" i="15" s="1"/>
  <c r="AA526" i="15" a="1"/>
  <c r="AA526" i="15" s="1"/>
  <c r="AB526" i="15" a="1"/>
  <c r="AB526" i="15" s="1"/>
  <c r="AA527" i="15" a="1"/>
  <c r="AA527" i="15" s="1"/>
  <c r="AB527" i="15" a="1"/>
  <c r="AB527" i="15" s="1"/>
  <c r="AA528" i="15" a="1"/>
  <c r="AA528" i="15" s="1"/>
  <c r="AB528" i="15" a="1"/>
  <c r="AB528" i="15" s="1"/>
  <c r="AA529" i="15" a="1"/>
  <c r="AA529" i="15" s="1"/>
  <c r="AB529" i="15" a="1"/>
  <c r="AB529" i="15" s="1"/>
  <c r="AA530" i="15" a="1"/>
  <c r="AA530" i="15" s="1"/>
  <c r="AB530" i="15" a="1"/>
  <c r="AB530" i="15" s="1"/>
  <c r="AA531" i="15" a="1"/>
  <c r="AA531" i="15" s="1"/>
  <c r="AB531" i="15" a="1"/>
  <c r="AB531" i="15" s="1"/>
  <c r="AA532" i="15" a="1"/>
  <c r="AA532" i="15" s="1"/>
  <c r="AB532" i="15" a="1"/>
  <c r="AB532" i="15" s="1"/>
  <c r="AA533" i="15" a="1"/>
  <c r="AA533" i="15" s="1"/>
  <c r="AB533" i="15" a="1"/>
  <c r="AB533" i="15" s="1"/>
  <c r="AA534" i="15" a="1"/>
  <c r="AA534" i="15" s="1"/>
  <c r="AB534" i="15" a="1"/>
  <c r="AB534" i="15" s="1"/>
  <c r="AB516" i="15" a="1"/>
  <c r="AB516" i="15" s="1"/>
  <c r="AA516" i="15" a="1"/>
  <c r="AA516" i="15" s="1"/>
  <c r="AA459" i="15" a="1"/>
  <c r="AA459" i="15" s="1"/>
  <c r="AB459" i="15" a="1"/>
  <c r="AB459" i="15" s="1"/>
  <c r="AC459" i="15" a="1"/>
  <c r="AC459" i="15" s="1"/>
  <c r="AD459" i="15" a="1"/>
  <c r="AD459" i="15" s="1"/>
  <c r="AE459" i="15" a="1"/>
  <c r="AE459" i="15" s="1"/>
  <c r="AF459" i="15" a="1"/>
  <c r="AF459" i="15" s="1"/>
  <c r="AA460" i="15" a="1"/>
  <c r="AA460" i="15" s="1"/>
  <c r="AB460" i="15" a="1"/>
  <c r="AB460" i="15" s="1"/>
  <c r="AC460" i="15" a="1"/>
  <c r="AC460" i="15" s="1"/>
  <c r="AD460" i="15" a="1"/>
  <c r="AD460" i="15" s="1"/>
  <c r="AE460" i="15" a="1"/>
  <c r="AE460" i="15" s="1"/>
  <c r="AF460" i="15" a="1"/>
  <c r="AF460" i="15" s="1"/>
  <c r="AA461" i="15" a="1"/>
  <c r="AA461" i="15" s="1"/>
  <c r="AB461" i="15" a="1"/>
  <c r="AB461" i="15" s="1"/>
  <c r="AC461" i="15" a="1"/>
  <c r="AC461" i="15" s="1"/>
  <c r="AD461" i="15" a="1"/>
  <c r="AD461" i="15" s="1"/>
  <c r="AE461" i="15" a="1"/>
  <c r="AE461" i="15" s="1"/>
  <c r="AF461" i="15" a="1"/>
  <c r="AF461" i="15" s="1"/>
  <c r="AA462" i="15" a="1"/>
  <c r="AA462" i="15" s="1"/>
  <c r="AB462" i="15" a="1"/>
  <c r="AB462" i="15" s="1"/>
  <c r="AC462" i="15" a="1"/>
  <c r="AC462" i="15" s="1"/>
  <c r="AD462" i="15" a="1"/>
  <c r="AD462" i="15" s="1"/>
  <c r="AE462" i="15" a="1"/>
  <c r="AE462" i="15" s="1"/>
  <c r="AF462" i="15" a="1"/>
  <c r="AF462" i="15" s="1"/>
  <c r="AA463" i="15" a="1"/>
  <c r="AA463" i="15" s="1"/>
  <c r="AB463" i="15" a="1"/>
  <c r="AB463" i="15" s="1"/>
  <c r="AC463" i="15" a="1"/>
  <c r="AC463" i="15" s="1"/>
  <c r="AD463" i="15" a="1"/>
  <c r="AD463" i="15" s="1"/>
  <c r="AE463" i="15" a="1"/>
  <c r="AE463" i="15" s="1"/>
  <c r="AF463" i="15" a="1"/>
  <c r="AF463" i="15" s="1"/>
  <c r="AA464" i="15" a="1"/>
  <c r="AA464" i="15" s="1"/>
  <c r="AB464" i="15" a="1"/>
  <c r="AB464" i="15" s="1"/>
  <c r="AC464" i="15" a="1"/>
  <c r="AC464" i="15" s="1"/>
  <c r="AD464" i="15" a="1"/>
  <c r="AD464" i="15" s="1"/>
  <c r="AE464" i="15" a="1"/>
  <c r="AE464" i="15" s="1"/>
  <c r="AF464" i="15" a="1"/>
  <c r="AF464" i="15" s="1"/>
  <c r="AA465" i="15" a="1"/>
  <c r="AA465" i="15" s="1"/>
  <c r="AB465" i="15" a="1"/>
  <c r="AB465" i="15" s="1"/>
  <c r="AC465" i="15" a="1"/>
  <c r="AC465" i="15" s="1"/>
  <c r="AD465" i="15" a="1"/>
  <c r="AD465" i="15" s="1"/>
  <c r="AE465" i="15" a="1"/>
  <c r="AE465" i="15" s="1"/>
  <c r="AF465" i="15" a="1"/>
  <c r="AF465" i="15" s="1"/>
  <c r="AA466" i="15" a="1"/>
  <c r="AA466" i="15" s="1"/>
  <c r="AB466" i="15" a="1"/>
  <c r="AB466" i="15" s="1"/>
  <c r="AC466" i="15" a="1"/>
  <c r="AC466" i="15" s="1"/>
  <c r="AD466" i="15" a="1"/>
  <c r="AD466" i="15" s="1"/>
  <c r="AE466" i="15" a="1"/>
  <c r="AE466" i="15" s="1"/>
  <c r="AF466" i="15" a="1"/>
  <c r="AF466" i="15" s="1"/>
  <c r="AA467" i="15" a="1"/>
  <c r="AA467" i="15" s="1"/>
  <c r="AB467" i="15" a="1"/>
  <c r="AB467" i="15" s="1"/>
  <c r="AC467" i="15" a="1"/>
  <c r="AC467" i="15" s="1"/>
  <c r="AD467" i="15" a="1"/>
  <c r="AD467" i="15" s="1"/>
  <c r="AE467" i="15" a="1"/>
  <c r="AE467" i="15" s="1"/>
  <c r="AF467" i="15" a="1"/>
  <c r="AF467" i="15" s="1"/>
  <c r="AA468" i="15" a="1"/>
  <c r="AA468" i="15" s="1"/>
  <c r="AB468" i="15" a="1"/>
  <c r="AB468" i="15" s="1"/>
  <c r="AC468" i="15" a="1"/>
  <c r="AC468" i="15" s="1"/>
  <c r="AD468" i="15" a="1"/>
  <c r="AD468" i="15" s="1"/>
  <c r="AE468" i="15" a="1"/>
  <c r="AE468" i="15" s="1"/>
  <c r="AF468" i="15" a="1"/>
  <c r="AF468" i="15" s="1"/>
  <c r="AA469" i="15" a="1"/>
  <c r="AA469" i="15" s="1"/>
  <c r="AB469" i="15" a="1"/>
  <c r="AB469" i="15" s="1"/>
  <c r="AC469" i="15" a="1"/>
  <c r="AC469" i="15" s="1"/>
  <c r="AD469" i="15" a="1"/>
  <c r="AD469" i="15" s="1"/>
  <c r="AE469" i="15" a="1"/>
  <c r="AE469" i="15" s="1"/>
  <c r="AF469" i="15" a="1"/>
  <c r="AF469" i="15" s="1"/>
  <c r="AA470" i="15" a="1"/>
  <c r="AA470" i="15" s="1"/>
  <c r="AB470" i="15" a="1"/>
  <c r="AB470" i="15" s="1"/>
  <c r="AC470" i="15" a="1"/>
  <c r="AC470" i="15" s="1"/>
  <c r="AD470" i="15" a="1"/>
  <c r="AD470" i="15" s="1"/>
  <c r="AE470" i="15" a="1"/>
  <c r="AE470" i="15" s="1"/>
  <c r="AF470" i="15" a="1"/>
  <c r="AF470" i="15" s="1"/>
  <c r="AA471" i="15" a="1"/>
  <c r="AA471" i="15" s="1"/>
  <c r="AB471" i="15" a="1"/>
  <c r="AB471" i="15" s="1"/>
  <c r="AC471" i="15" a="1"/>
  <c r="AC471" i="15" s="1"/>
  <c r="AD471" i="15" a="1"/>
  <c r="AD471" i="15" s="1"/>
  <c r="AE471" i="15" a="1"/>
  <c r="AE471" i="15" s="1"/>
  <c r="AF471" i="15" a="1"/>
  <c r="AF471" i="15" s="1"/>
  <c r="AA472" i="15" a="1"/>
  <c r="AA472" i="15" s="1"/>
  <c r="AB472" i="15" a="1"/>
  <c r="AB472" i="15" s="1"/>
  <c r="AC472" i="15" a="1"/>
  <c r="AC472" i="15" s="1"/>
  <c r="AD472" i="15" a="1"/>
  <c r="AD472" i="15" s="1"/>
  <c r="AE472" i="15" a="1"/>
  <c r="AE472" i="15" s="1"/>
  <c r="AF472" i="15" a="1"/>
  <c r="AF472" i="15" s="1"/>
  <c r="AA473" i="15" a="1"/>
  <c r="AA473" i="15" s="1"/>
  <c r="AB473" i="15" a="1"/>
  <c r="AB473" i="15" s="1"/>
  <c r="AC473" i="15" a="1"/>
  <c r="AC473" i="15" s="1"/>
  <c r="AD473" i="15" a="1"/>
  <c r="AD473" i="15" s="1"/>
  <c r="AE473" i="15" a="1"/>
  <c r="AE473" i="15" s="1"/>
  <c r="AF473" i="15" a="1"/>
  <c r="AF473" i="15" s="1"/>
  <c r="AA474" i="15" a="1"/>
  <c r="AA474" i="15" s="1"/>
  <c r="AB474" i="15" a="1"/>
  <c r="AB474" i="15" s="1"/>
  <c r="AC474" i="15" a="1"/>
  <c r="AC474" i="15" s="1"/>
  <c r="AD474" i="15" a="1"/>
  <c r="AD474" i="15" s="1"/>
  <c r="AE474" i="15" a="1"/>
  <c r="AE474" i="15" s="1"/>
  <c r="AF474" i="15" a="1"/>
  <c r="AF474" i="15" s="1"/>
  <c r="AA475" i="15" a="1"/>
  <c r="AA475" i="15" s="1"/>
  <c r="AB475" i="15" a="1"/>
  <c r="AB475" i="15" s="1"/>
  <c r="AC475" i="15" a="1"/>
  <c r="AC475" i="15" s="1"/>
  <c r="AD475" i="15" a="1"/>
  <c r="AD475" i="15" s="1"/>
  <c r="AE475" i="15" a="1"/>
  <c r="AE475" i="15" s="1"/>
  <c r="AF475" i="15" a="1"/>
  <c r="AF475" i="15" s="1"/>
  <c r="AA476" i="15" a="1"/>
  <c r="AA476" i="15" s="1"/>
  <c r="AB476" i="15" a="1"/>
  <c r="AB476" i="15" s="1"/>
  <c r="AC476" i="15" a="1"/>
  <c r="AC476" i="15" s="1"/>
  <c r="AD476" i="15" a="1"/>
  <c r="AD476" i="15" s="1"/>
  <c r="AE476" i="15" a="1"/>
  <c r="AE476" i="15" s="1"/>
  <c r="AF476" i="15" a="1"/>
  <c r="AF476" i="15" s="1"/>
  <c r="AF458" i="15" a="1"/>
  <c r="AF458" i="15" s="1"/>
  <c r="AE458" i="15" a="1"/>
  <c r="AE458" i="15" s="1"/>
  <c r="AD458" i="15" a="1"/>
  <c r="AD458" i="15" s="1"/>
  <c r="AC458" i="15" a="1"/>
  <c r="AC458" i="15" s="1"/>
  <c r="AB458" i="15" a="1"/>
  <c r="AB458" i="15" s="1"/>
  <c r="AA458" i="15" a="1"/>
  <c r="AA458" i="15" s="1"/>
  <c r="AA438" i="15" a="1"/>
  <c r="AA438" i="15" s="1"/>
  <c r="AB438" i="15" a="1"/>
  <c r="AB438" i="15" s="1"/>
  <c r="AC438" i="15" a="1"/>
  <c r="AC438" i="15" s="1"/>
  <c r="AD438" i="15" a="1"/>
  <c r="AD438" i="15" s="1"/>
  <c r="AE438" i="15" a="1"/>
  <c r="AE438" i="15" s="1"/>
  <c r="AF438" i="15" a="1"/>
  <c r="AF438" i="15" s="1"/>
  <c r="AA439" i="15" a="1"/>
  <c r="AA439" i="15" s="1"/>
  <c r="AB439" i="15" a="1"/>
  <c r="AB439" i="15" s="1"/>
  <c r="AC439" i="15" a="1"/>
  <c r="AC439" i="15" s="1"/>
  <c r="AD439" i="15" a="1"/>
  <c r="AD439" i="15" s="1"/>
  <c r="AE439" i="15" a="1"/>
  <c r="AE439" i="15" s="1"/>
  <c r="AF439" i="15" a="1"/>
  <c r="AF439" i="15" s="1"/>
  <c r="AA440" i="15" a="1"/>
  <c r="AA440" i="15" s="1"/>
  <c r="AB440" i="15" a="1"/>
  <c r="AB440" i="15" s="1"/>
  <c r="AC440" i="15" a="1"/>
  <c r="AC440" i="15" s="1"/>
  <c r="AD440" i="15" a="1"/>
  <c r="AD440" i="15" s="1"/>
  <c r="AE440" i="15" a="1"/>
  <c r="AE440" i="15" s="1"/>
  <c r="AF440" i="15" a="1"/>
  <c r="AF440" i="15" s="1"/>
  <c r="AA441" i="15" a="1"/>
  <c r="AA441" i="15" s="1"/>
  <c r="AB441" i="15" a="1"/>
  <c r="AB441" i="15" s="1"/>
  <c r="AC441" i="15" a="1"/>
  <c r="AC441" i="15" s="1"/>
  <c r="AD441" i="15" a="1"/>
  <c r="AD441" i="15" s="1"/>
  <c r="AE441" i="15" a="1"/>
  <c r="AE441" i="15" s="1"/>
  <c r="AF441" i="15" a="1"/>
  <c r="AF441" i="15" s="1"/>
  <c r="AA442" i="15" a="1"/>
  <c r="AA442" i="15" s="1"/>
  <c r="AB442" i="15" a="1"/>
  <c r="AB442" i="15" s="1"/>
  <c r="AC442" i="15" a="1"/>
  <c r="AC442" i="15" s="1"/>
  <c r="AD442" i="15" a="1"/>
  <c r="AD442" i="15" s="1"/>
  <c r="AE442" i="15" a="1"/>
  <c r="AE442" i="15" s="1"/>
  <c r="AF442" i="15" a="1"/>
  <c r="AF442" i="15" s="1"/>
  <c r="AA443" i="15" a="1"/>
  <c r="AA443" i="15" s="1"/>
  <c r="AB443" i="15" a="1"/>
  <c r="AB443" i="15" s="1"/>
  <c r="AC443" i="15" a="1"/>
  <c r="AC443" i="15" s="1"/>
  <c r="AD443" i="15" a="1"/>
  <c r="AD443" i="15" s="1"/>
  <c r="AE443" i="15" a="1"/>
  <c r="AE443" i="15" s="1"/>
  <c r="AF443" i="15" a="1"/>
  <c r="AF443" i="15" s="1"/>
  <c r="AA444" i="15" a="1"/>
  <c r="AA444" i="15" s="1"/>
  <c r="AB444" i="15" a="1"/>
  <c r="AB444" i="15" s="1"/>
  <c r="AC444" i="15" a="1"/>
  <c r="AC444" i="15" s="1"/>
  <c r="AD444" i="15" a="1"/>
  <c r="AD444" i="15" s="1"/>
  <c r="AE444" i="15" a="1"/>
  <c r="AE444" i="15" s="1"/>
  <c r="AF444" i="15" a="1"/>
  <c r="AF444" i="15" s="1"/>
  <c r="AA445" i="15" a="1"/>
  <c r="AA445" i="15" s="1"/>
  <c r="AB445" i="15" a="1"/>
  <c r="AB445" i="15" s="1"/>
  <c r="AC445" i="15" a="1"/>
  <c r="AC445" i="15" s="1"/>
  <c r="AD445" i="15" a="1"/>
  <c r="AD445" i="15" s="1"/>
  <c r="AE445" i="15" a="1"/>
  <c r="AE445" i="15" s="1"/>
  <c r="AF445" i="15" a="1"/>
  <c r="AF445" i="15" s="1"/>
  <c r="AA446" i="15" a="1"/>
  <c r="AA446" i="15" s="1"/>
  <c r="AB446" i="15" a="1"/>
  <c r="AB446" i="15" s="1"/>
  <c r="AC446" i="15" a="1"/>
  <c r="AC446" i="15" s="1"/>
  <c r="AD446" i="15" a="1"/>
  <c r="AD446" i="15" s="1"/>
  <c r="AE446" i="15" a="1"/>
  <c r="AE446" i="15" s="1"/>
  <c r="AF446" i="15" a="1"/>
  <c r="AF446" i="15" s="1"/>
  <c r="AA447" i="15" a="1"/>
  <c r="AA447" i="15" s="1"/>
  <c r="AB447" i="15" a="1"/>
  <c r="AB447" i="15" s="1"/>
  <c r="AC447" i="15" a="1"/>
  <c r="AC447" i="15" s="1"/>
  <c r="AD447" i="15" a="1"/>
  <c r="AD447" i="15" s="1"/>
  <c r="AE447" i="15" a="1"/>
  <c r="AE447" i="15" s="1"/>
  <c r="AF447" i="15" a="1"/>
  <c r="AF447" i="15" s="1"/>
  <c r="AA448" i="15" a="1"/>
  <c r="AA448" i="15" s="1"/>
  <c r="AB448" i="15" a="1"/>
  <c r="AB448" i="15" s="1"/>
  <c r="AC448" i="15" a="1"/>
  <c r="AC448" i="15" s="1"/>
  <c r="AD448" i="15" a="1"/>
  <c r="AD448" i="15" s="1"/>
  <c r="AE448" i="15" a="1"/>
  <c r="AE448" i="15" s="1"/>
  <c r="AF448" i="15" a="1"/>
  <c r="AF448" i="15" s="1"/>
  <c r="AA449" i="15" a="1"/>
  <c r="AA449" i="15" s="1"/>
  <c r="AB449" i="15" a="1"/>
  <c r="AB449" i="15" s="1"/>
  <c r="AC449" i="15" a="1"/>
  <c r="AC449" i="15" s="1"/>
  <c r="AD449" i="15" a="1"/>
  <c r="AD449" i="15" s="1"/>
  <c r="AE449" i="15" a="1"/>
  <c r="AE449" i="15" s="1"/>
  <c r="AF449" i="15" a="1"/>
  <c r="AF449" i="15" s="1"/>
  <c r="AA450" i="15" a="1"/>
  <c r="AA450" i="15" s="1"/>
  <c r="AB450" i="15" a="1"/>
  <c r="AB450" i="15" s="1"/>
  <c r="AC450" i="15" a="1"/>
  <c r="AC450" i="15" s="1"/>
  <c r="AD450" i="15" a="1"/>
  <c r="AD450" i="15" s="1"/>
  <c r="AE450" i="15" a="1"/>
  <c r="AE450" i="15" s="1"/>
  <c r="AF450" i="15" a="1"/>
  <c r="AF450" i="15" s="1"/>
  <c r="AA451" i="15" a="1"/>
  <c r="AA451" i="15" s="1"/>
  <c r="AB451" i="15" a="1"/>
  <c r="AB451" i="15" s="1"/>
  <c r="AC451" i="15" a="1"/>
  <c r="AC451" i="15" s="1"/>
  <c r="AD451" i="15" a="1"/>
  <c r="AD451" i="15" s="1"/>
  <c r="AE451" i="15" a="1"/>
  <c r="AE451" i="15" s="1"/>
  <c r="AF451" i="15" a="1"/>
  <c r="AF451" i="15" s="1"/>
  <c r="AA452" i="15" a="1"/>
  <c r="AA452" i="15" s="1"/>
  <c r="AB452" i="15" a="1"/>
  <c r="AB452" i="15" s="1"/>
  <c r="AC452" i="15" a="1"/>
  <c r="AC452" i="15" s="1"/>
  <c r="AD452" i="15" a="1"/>
  <c r="AD452" i="15" s="1"/>
  <c r="AE452" i="15" a="1"/>
  <c r="AE452" i="15" s="1"/>
  <c r="AF452" i="15" a="1"/>
  <c r="AF452" i="15" s="1"/>
  <c r="AA453" i="15" a="1"/>
  <c r="AA453" i="15" s="1"/>
  <c r="AB453" i="15" a="1"/>
  <c r="AB453" i="15" s="1"/>
  <c r="AC453" i="15" a="1"/>
  <c r="AC453" i="15" s="1"/>
  <c r="AD453" i="15" a="1"/>
  <c r="AD453" i="15" s="1"/>
  <c r="AE453" i="15" a="1"/>
  <c r="AE453" i="15" s="1"/>
  <c r="AF453" i="15" a="1"/>
  <c r="AF453" i="15" s="1"/>
  <c r="AA454" i="15" a="1"/>
  <c r="AA454" i="15" s="1"/>
  <c r="AB454" i="15" a="1"/>
  <c r="AB454" i="15" s="1"/>
  <c r="AC454" i="15" a="1"/>
  <c r="AC454" i="15" s="1"/>
  <c r="AD454" i="15" a="1"/>
  <c r="AD454" i="15" s="1"/>
  <c r="AE454" i="15" a="1"/>
  <c r="AE454" i="15" s="1"/>
  <c r="AF454" i="15" a="1"/>
  <c r="AF454" i="15" s="1"/>
  <c r="AA455" i="15" a="1"/>
  <c r="AA455" i="15" s="1"/>
  <c r="AB455" i="15" a="1"/>
  <c r="AB455" i="15" s="1"/>
  <c r="AC455" i="15" a="1"/>
  <c r="AC455" i="15" s="1"/>
  <c r="AD455" i="15" a="1"/>
  <c r="AD455" i="15" s="1"/>
  <c r="AE455" i="15" a="1"/>
  <c r="AE455" i="15" s="1"/>
  <c r="AF455" i="15" a="1"/>
  <c r="AF455" i="15" s="1"/>
  <c r="AA437" i="15" a="1"/>
  <c r="AA437" i="15" s="1"/>
  <c r="AF437" i="15" a="1"/>
  <c r="AF437" i="15" s="1"/>
  <c r="AE437" i="15" a="1"/>
  <c r="AE437" i="15" s="1"/>
  <c r="AD437" i="15" a="1"/>
  <c r="AD437" i="15" s="1"/>
  <c r="AC437" i="15" a="1"/>
  <c r="AC437" i="15" s="1"/>
  <c r="AB437" i="15" a="1"/>
  <c r="AB437" i="15" s="1"/>
  <c r="AA417" i="15" a="1"/>
  <c r="AA417" i="15" s="1"/>
  <c r="AB417" i="15" a="1"/>
  <c r="AB417" i="15" s="1"/>
  <c r="AC417" i="15" a="1"/>
  <c r="AC417" i="15" s="1"/>
  <c r="AD417" i="15" a="1"/>
  <c r="AD417" i="15" s="1"/>
  <c r="AE417" i="15" a="1"/>
  <c r="AE417" i="15" s="1"/>
  <c r="AF417" i="15" a="1"/>
  <c r="AF417" i="15" s="1"/>
  <c r="AA418" i="15" a="1"/>
  <c r="AA418" i="15" s="1"/>
  <c r="AB418" i="15" a="1"/>
  <c r="AB418" i="15" s="1"/>
  <c r="AC418" i="15" a="1"/>
  <c r="AC418" i="15" s="1"/>
  <c r="AD418" i="15" a="1"/>
  <c r="AD418" i="15" s="1"/>
  <c r="AE418" i="15" a="1"/>
  <c r="AE418" i="15" s="1"/>
  <c r="AF418" i="15" a="1"/>
  <c r="AF418" i="15" s="1"/>
  <c r="AA419" i="15" a="1"/>
  <c r="AA419" i="15" s="1"/>
  <c r="AB419" i="15" a="1"/>
  <c r="AB419" i="15" s="1"/>
  <c r="AC419" i="15" a="1"/>
  <c r="AC419" i="15" s="1"/>
  <c r="AD419" i="15" a="1"/>
  <c r="AD419" i="15" s="1"/>
  <c r="AE419" i="15" a="1"/>
  <c r="AE419" i="15" s="1"/>
  <c r="AF419" i="15" a="1"/>
  <c r="AF419" i="15" s="1"/>
  <c r="AA420" i="15" a="1"/>
  <c r="AA420" i="15" s="1"/>
  <c r="AB420" i="15" a="1"/>
  <c r="AB420" i="15" s="1"/>
  <c r="AC420" i="15" a="1"/>
  <c r="AC420" i="15" s="1"/>
  <c r="AD420" i="15" a="1"/>
  <c r="AD420" i="15" s="1"/>
  <c r="AE420" i="15" a="1"/>
  <c r="AE420" i="15" s="1"/>
  <c r="AF420" i="15" a="1"/>
  <c r="AF420" i="15" s="1"/>
  <c r="AA421" i="15" a="1"/>
  <c r="AA421" i="15" s="1"/>
  <c r="AB421" i="15" a="1"/>
  <c r="AB421" i="15" s="1"/>
  <c r="AC421" i="15" a="1"/>
  <c r="AC421" i="15" s="1"/>
  <c r="AD421" i="15" a="1"/>
  <c r="AD421" i="15" s="1"/>
  <c r="AE421" i="15" a="1"/>
  <c r="AE421" i="15" s="1"/>
  <c r="AF421" i="15" a="1"/>
  <c r="AF421" i="15" s="1"/>
  <c r="AA422" i="15" a="1"/>
  <c r="AA422" i="15" s="1"/>
  <c r="AB422" i="15" a="1"/>
  <c r="AB422" i="15" s="1"/>
  <c r="AC422" i="15" a="1"/>
  <c r="AC422" i="15" s="1"/>
  <c r="AD422" i="15" a="1"/>
  <c r="AD422" i="15" s="1"/>
  <c r="AE422" i="15" a="1"/>
  <c r="AE422" i="15" s="1"/>
  <c r="AF422" i="15" a="1"/>
  <c r="AF422" i="15" s="1"/>
  <c r="AA423" i="15" a="1"/>
  <c r="AA423" i="15" s="1"/>
  <c r="AB423" i="15" a="1"/>
  <c r="AB423" i="15" s="1"/>
  <c r="AC423" i="15" a="1"/>
  <c r="AC423" i="15" s="1"/>
  <c r="AD423" i="15" a="1"/>
  <c r="AD423" i="15" s="1"/>
  <c r="AE423" i="15" a="1"/>
  <c r="AE423" i="15" s="1"/>
  <c r="AF423" i="15" a="1"/>
  <c r="AF423" i="15" s="1"/>
  <c r="AA424" i="15" a="1"/>
  <c r="AA424" i="15" s="1"/>
  <c r="AB424" i="15" a="1"/>
  <c r="AB424" i="15" s="1"/>
  <c r="AC424" i="15" a="1"/>
  <c r="AC424" i="15" s="1"/>
  <c r="AD424" i="15" a="1"/>
  <c r="AD424" i="15" s="1"/>
  <c r="AE424" i="15" a="1"/>
  <c r="AE424" i="15" s="1"/>
  <c r="AF424" i="15" a="1"/>
  <c r="AF424" i="15" s="1"/>
  <c r="AA425" i="15" a="1"/>
  <c r="AA425" i="15" s="1"/>
  <c r="AB425" i="15" a="1"/>
  <c r="AB425" i="15" s="1"/>
  <c r="AC425" i="15" a="1"/>
  <c r="AC425" i="15" s="1"/>
  <c r="AD425" i="15" a="1"/>
  <c r="AD425" i="15" s="1"/>
  <c r="AE425" i="15" a="1"/>
  <c r="AE425" i="15" s="1"/>
  <c r="AF425" i="15" a="1"/>
  <c r="AF425" i="15" s="1"/>
  <c r="AA426" i="15" a="1"/>
  <c r="AA426" i="15" s="1"/>
  <c r="AB426" i="15" a="1"/>
  <c r="AB426" i="15" s="1"/>
  <c r="AC426" i="15" a="1"/>
  <c r="AC426" i="15" s="1"/>
  <c r="AD426" i="15" a="1"/>
  <c r="AD426" i="15" s="1"/>
  <c r="AE426" i="15" a="1"/>
  <c r="AE426" i="15" s="1"/>
  <c r="AF426" i="15" a="1"/>
  <c r="AF426" i="15" s="1"/>
  <c r="AA427" i="15" a="1"/>
  <c r="AA427" i="15" s="1"/>
  <c r="AB427" i="15" a="1"/>
  <c r="AB427" i="15" s="1"/>
  <c r="AC427" i="15" a="1"/>
  <c r="AC427" i="15" s="1"/>
  <c r="AD427" i="15" a="1"/>
  <c r="AD427" i="15" s="1"/>
  <c r="AE427" i="15" a="1"/>
  <c r="AE427" i="15" s="1"/>
  <c r="AF427" i="15" a="1"/>
  <c r="AF427" i="15" s="1"/>
  <c r="AA428" i="15" a="1"/>
  <c r="AA428" i="15" s="1"/>
  <c r="AB428" i="15" a="1"/>
  <c r="AB428" i="15" s="1"/>
  <c r="AC428" i="15" a="1"/>
  <c r="AC428" i="15" s="1"/>
  <c r="AD428" i="15" a="1"/>
  <c r="AD428" i="15" s="1"/>
  <c r="AE428" i="15" a="1"/>
  <c r="AE428" i="15" s="1"/>
  <c r="AF428" i="15" a="1"/>
  <c r="AF428" i="15" s="1"/>
  <c r="AA429" i="15" a="1"/>
  <c r="AA429" i="15" s="1"/>
  <c r="AB429" i="15" a="1"/>
  <c r="AB429" i="15" s="1"/>
  <c r="AC429" i="15" a="1"/>
  <c r="AC429" i="15" s="1"/>
  <c r="AD429" i="15" a="1"/>
  <c r="AD429" i="15" s="1"/>
  <c r="AE429" i="15" a="1"/>
  <c r="AE429" i="15" s="1"/>
  <c r="AF429" i="15" a="1"/>
  <c r="AF429" i="15" s="1"/>
  <c r="AA430" i="15" a="1"/>
  <c r="AA430" i="15" s="1"/>
  <c r="AB430" i="15" a="1"/>
  <c r="AB430" i="15" s="1"/>
  <c r="AC430" i="15" a="1"/>
  <c r="AC430" i="15" s="1"/>
  <c r="AD430" i="15" a="1"/>
  <c r="AD430" i="15" s="1"/>
  <c r="AE430" i="15" a="1"/>
  <c r="AE430" i="15" s="1"/>
  <c r="AF430" i="15" a="1"/>
  <c r="AF430" i="15" s="1"/>
  <c r="AA431" i="15" a="1"/>
  <c r="AA431" i="15" s="1"/>
  <c r="AB431" i="15" a="1"/>
  <c r="AB431" i="15" s="1"/>
  <c r="AC431" i="15" a="1"/>
  <c r="AC431" i="15" s="1"/>
  <c r="AD431" i="15" a="1"/>
  <c r="AD431" i="15" s="1"/>
  <c r="AE431" i="15" a="1"/>
  <c r="AE431" i="15" s="1"/>
  <c r="AF431" i="15" a="1"/>
  <c r="AF431" i="15" s="1"/>
  <c r="AA432" i="15" a="1"/>
  <c r="AA432" i="15" s="1"/>
  <c r="AB432" i="15" a="1"/>
  <c r="AB432" i="15" s="1"/>
  <c r="AC432" i="15" a="1"/>
  <c r="AC432" i="15" s="1"/>
  <c r="AD432" i="15" a="1"/>
  <c r="AD432" i="15" s="1"/>
  <c r="AE432" i="15" a="1"/>
  <c r="AE432" i="15" s="1"/>
  <c r="AF432" i="15" a="1"/>
  <c r="AF432" i="15" s="1"/>
  <c r="AA433" i="15" a="1"/>
  <c r="AA433" i="15" s="1"/>
  <c r="AB433" i="15" a="1"/>
  <c r="AB433" i="15" s="1"/>
  <c r="AC433" i="15" a="1"/>
  <c r="AC433" i="15" s="1"/>
  <c r="AD433" i="15" a="1"/>
  <c r="AD433" i="15" s="1"/>
  <c r="AE433" i="15" a="1"/>
  <c r="AE433" i="15" s="1"/>
  <c r="AF433" i="15" a="1"/>
  <c r="AF433" i="15" s="1"/>
  <c r="AA434" i="15" a="1"/>
  <c r="AA434" i="15" s="1"/>
  <c r="AB434" i="15" a="1"/>
  <c r="AB434" i="15" s="1"/>
  <c r="AC434" i="15" a="1"/>
  <c r="AC434" i="15" s="1"/>
  <c r="AD434" i="15" a="1"/>
  <c r="AD434" i="15" s="1"/>
  <c r="AE434" i="15" a="1"/>
  <c r="AE434" i="15" s="1"/>
  <c r="AF434" i="15" a="1"/>
  <c r="AF434" i="15" s="1"/>
  <c r="AF416" i="15" a="1"/>
  <c r="AF416" i="15" s="1"/>
  <c r="AE416" i="15" a="1"/>
  <c r="AE416" i="15" s="1"/>
  <c r="AD416" i="15" a="1"/>
  <c r="AD416" i="15" s="1"/>
  <c r="AC416" i="15" a="1"/>
  <c r="AC416" i="15" s="1"/>
  <c r="AB416" i="15" a="1"/>
  <c r="AB416" i="15" s="1"/>
  <c r="AA416" i="15" a="1"/>
  <c r="AA416" i="15" s="1"/>
  <c r="AA396" i="15" a="1"/>
  <c r="AA396" i="15" s="1"/>
  <c r="AB396" i="15" a="1"/>
  <c r="AB396" i="15" s="1"/>
  <c r="AC396" i="15" a="1"/>
  <c r="AC396" i="15" s="1"/>
  <c r="AD396" i="15" a="1"/>
  <c r="AD396" i="15" s="1"/>
  <c r="AE396" i="15" a="1"/>
  <c r="AE396" i="15" s="1"/>
  <c r="AF396" i="15" a="1"/>
  <c r="AF396" i="15" s="1"/>
  <c r="AG396" i="15" a="1"/>
  <c r="AG396" i="15" s="1"/>
  <c r="AA397" i="15" a="1"/>
  <c r="AA397" i="15" s="1"/>
  <c r="AB397" i="15" a="1"/>
  <c r="AB397" i="15" s="1"/>
  <c r="AC397" i="15" a="1"/>
  <c r="AC397" i="15" s="1"/>
  <c r="AD397" i="15" a="1"/>
  <c r="AD397" i="15" s="1"/>
  <c r="AE397" i="15" a="1"/>
  <c r="AE397" i="15" s="1"/>
  <c r="AF397" i="15" a="1"/>
  <c r="AF397" i="15" s="1"/>
  <c r="AG397" i="15" a="1"/>
  <c r="AG397" i="15" s="1"/>
  <c r="AA398" i="15" a="1"/>
  <c r="AA398" i="15" s="1"/>
  <c r="AB398" i="15" a="1"/>
  <c r="AB398" i="15" s="1"/>
  <c r="AC398" i="15" a="1"/>
  <c r="AC398" i="15" s="1"/>
  <c r="AD398" i="15" a="1"/>
  <c r="AD398" i="15" s="1"/>
  <c r="AE398" i="15" a="1"/>
  <c r="AE398" i="15" s="1"/>
  <c r="AF398" i="15" a="1"/>
  <c r="AF398" i="15" s="1"/>
  <c r="AG398" i="15" a="1"/>
  <c r="AG398" i="15" s="1"/>
  <c r="AA399" i="15" a="1"/>
  <c r="AA399" i="15" s="1"/>
  <c r="AB399" i="15" a="1"/>
  <c r="AB399" i="15" s="1"/>
  <c r="AC399" i="15" a="1"/>
  <c r="AC399" i="15" s="1"/>
  <c r="AD399" i="15" a="1"/>
  <c r="AD399" i="15" s="1"/>
  <c r="AE399" i="15" a="1"/>
  <c r="AE399" i="15" s="1"/>
  <c r="AF399" i="15" a="1"/>
  <c r="AF399" i="15" s="1"/>
  <c r="AG399" i="15" a="1"/>
  <c r="AG399" i="15" s="1"/>
  <c r="AA400" i="15" a="1"/>
  <c r="AA400" i="15" s="1"/>
  <c r="AB400" i="15" a="1"/>
  <c r="AB400" i="15" s="1"/>
  <c r="AC400" i="15" a="1"/>
  <c r="AC400" i="15" s="1"/>
  <c r="AD400" i="15" a="1"/>
  <c r="AD400" i="15" s="1"/>
  <c r="AE400" i="15" a="1"/>
  <c r="AE400" i="15" s="1"/>
  <c r="AF400" i="15" a="1"/>
  <c r="AF400" i="15" s="1"/>
  <c r="AG400" i="15" a="1"/>
  <c r="AG400" i="15" s="1"/>
  <c r="AA401" i="15" a="1"/>
  <c r="AA401" i="15" s="1"/>
  <c r="AB401" i="15" a="1"/>
  <c r="AB401" i="15" s="1"/>
  <c r="AC401" i="15" a="1"/>
  <c r="AC401" i="15" s="1"/>
  <c r="AD401" i="15" a="1"/>
  <c r="AD401" i="15" s="1"/>
  <c r="AE401" i="15" a="1"/>
  <c r="AE401" i="15" s="1"/>
  <c r="AF401" i="15" a="1"/>
  <c r="AF401" i="15" s="1"/>
  <c r="AG401" i="15" a="1"/>
  <c r="AG401" i="15" s="1"/>
  <c r="AA402" i="15" a="1"/>
  <c r="AA402" i="15" s="1"/>
  <c r="AB402" i="15" a="1"/>
  <c r="AB402" i="15" s="1"/>
  <c r="AC402" i="15" a="1"/>
  <c r="AC402" i="15" s="1"/>
  <c r="AD402" i="15" a="1"/>
  <c r="AD402" i="15" s="1"/>
  <c r="AE402" i="15" a="1"/>
  <c r="AE402" i="15" s="1"/>
  <c r="AF402" i="15" a="1"/>
  <c r="AF402" i="15" s="1"/>
  <c r="AG402" i="15" a="1"/>
  <c r="AG402" i="15" s="1"/>
  <c r="AA403" i="15" a="1"/>
  <c r="AA403" i="15" s="1"/>
  <c r="AB403" i="15" a="1"/>
  <c r="AB403" i="15" s="1"/>
  <c r="AC403" i="15" a="1"/>
  <c r="AC403" i="15" s="1"/>
  <c r="AD403" i="15" a="1"/>
  <c r="AD403" i="15" s="1"/>
  <c r="AE403" i="15" a="1"/>
  <c r="AE403" i="15" s="1"/>
  <c r="AF403" i="15" a="1"/>
  <c r="AF403" i="15" s="1"/>
  <c r="AG403" i="15" a="1"/>
  <c r="AG403" i="15" s="1"/>
  <c r="AA404" i="15" a="1"/>
  <c r="AA404" i="15" s="1"/>
  <c r="AB404" i="15" a="1"/>
  <c r="AB404" i="15" s="1"/>
  <c r="AC404" i="15" a="1"/>
  <c r="AC404" i="15" s="1"/>
  <c r="AD404" i="15" a="1"/>
  <c r="AD404" i="15" s="1"/>
  <c r="AE404" i="15" a="1"/>
  <c r="AE404" i="15" s="1"/>
  <c r="AF404" i="15" a="1"/>
  <c r="AF404" i="15" s="1"/>
  <c r="AG404" i="15" a="1"/>
  <c r="AG404" i="15" s="1"/>
  <c r="AA405" i="15" a="1"/>
  <c r="AA405" i="15" s="1"/>
  <c r="AB405" i="15" a="1"/>
  <c r="AB405" i="15" s="1"/>
  <c r="AC405" i="15" a="1"/>
  <c r="AC405" i="15" s="1"/>
  <c r="AD405" i="15" a="1"/>
  <c r="AD405" i="15" s="1"/>
  <c r="AE405" i="15" a="1"/>
  <c r="AE405" i="15" s="1"/>
  <c r="AF405" i="15" a="1"/>
  <c r="AF405" i="15" s="1"/>
  <c r="AG405" i="15" a="1"/>
  <c r="AG405" i="15" s="1"/>
  <c r="AA406" i="15" a="1"/>
  <c r="AA406" i="15" s="1"/>
  <c r="AB406" i="15" a="1"/>
  <c r="AB406" i="15" s="1"/>
  <c r="AC406" i="15" a="1"/>
  <c r="AC406" i="15" s="1"/>
  <c r="AD406" i="15" a="1"/>
  <c r="AD406" i="15" s="1"/>
  <c r="AE406" i="15" a="1"/>
  <c r="AE406" i="15" s="1"/>
  <c r="AF406" i="15" a="1"/>
  <c r="AF406" i="15" s="1"/>
  <c r="AG406" i="15" a="1"/>
  <c r="AG406" i="15" s="1"/>
  <c r="AA407" i="15" a="1"/>
  <c r="AA407" i="15" s="1"/>
  <c r="AB407" i="15" a="1"/>
  <c r="AB407" i="15" s="1"/>
  <c r="AC407" i="15" a="1"/>
  <c r="AC407" i="15" s="1"/>
  <c r="AD407" i="15" a="1"/>
  <c r="AD407" i="15" s="1"/>
  <c r="AE407" i="15" a="1"/>
  <c r="AE407" i="15" s="1"/>
  <c r="AF407" i="15" a="1"/>
  <c r="AF407" i="15" s="1"/>
  <c r="AG407" i="15" a="1"/>
  <c r="AG407" i="15" s="1"/>
  <c r="AA408" i="15" a="1"/>
  <c r="AA408" i="15" s="1"/>
  <c r="AB408" i="15" a="1"/>
  <c r="AB408" i="15" s="1"/>
  <c r="AC408" i="15" a="1"/>
  <c r="AC408" i="15" s="1"/>
  <c r="AD408" i="15" a="1"/>
  <c r="AD408" i="15" s="1"/>
  <c r="AE408" i="15" a="1"/>
  <c r="AE408" i="15" s="1"/>
  <c r="AF408" i="15" a="1"/>
  <c r="AF408" i="15" s="1"/>
  <c r="AG408" i="15" a="1"/>
  <c r="AG408" i="15" s="1"/>
  <c r="AA409" i="15" a="1"/>
  <c r="AA409" i="15" s="1"/>
  <c r="AB409" i="15" a="1"/>
  <c r="AB409" i="15" s="1"/>
  <c r="AC409" i="15" a="1"/>
  <c r="AC409" i="15" s="1"/>
  <c r="AD409" i="15" a="1"/>
  <c r="AD409" i="15" s="1"/>
  <c r="AE409" i="15" a="1"/>
  <c r="AE409" i="15" s="1"/>
  <c r="AF409" i="15" a="1"/>
  <c r="AF409" i="15" s="1"/>
  <c r="AG409" i="15" a="1"/>
  <c r="AG409" i="15" s="1"/>
  <c r="AA410" i="15" a="1"/>
  <c r="AA410" i="15" s="1"/>
  <c r="AB410" i="15" a="1"/>
  <c r="AB410" i="15" s="1"/>
  <c r="AC410" i="15" a="1"/>
  <c r="AC410" i="15" s="1"/>
  <c r="AD410" i="15" a="1"/>
  <c r="AD410" i="15" s="1"/>
  <c r="AE410" i="15" a="1"/>
  <c r="AE410" i="15" s="1"/>
  <c r="AF410" i="15" a="1"/>
  <c r="AF410" i="15" s="1"/>
  <c r="AG410" i="15" a="1"/>
  <c r="AG410" i="15" s="1"/>
  <c r="AA411" i="15" a="1"/>
  <c r="AA411" i="15" s="1"/>
  <c r="AB411" i="15" a="1"/>
  <c r="AB411" i="15" s="1"/>
  <c r="AC411" i="15" a="1"/>
  <c r="AC411" i="15" s="1"/>
  <c r="AD411" i="15" a="1"/>
  <c r="AD411" i="15" s="1"/>
  <c r="AE411" i="15" a="1"/>
  <c r="AE411" i="15" s="1"/>
  <c r="AF411" i="15" a="1"/>
  <c r="AF411" i="15" s="1"/>
  <c r="AG411" i="15" a="1"/>
  <c r="AG411" i="15" s="1"/>
  <c r="AA412" i="15" a="1"/>
  <c r="AA412" i="15" s="1"/>
  <c r="AB412" i="15" a="1"/>
  <c r="AB412" i="15" s="1"/>
  <c r="AC412" i="15" a="1"/>
  <c r="AC412" i="15" s="1"/>
  <c r="AD412" i="15" a="1"/>
  <c r="AD412" i="15" s="1"/>
  <c r="AE412" i="15" a="1"/>
  <c r="AE412" i="15" s="1"/>
  <c r="AF412" i="15" a="1"/>
  <c r="AF412" i="15" s="1"/>
  <c r="AG412" i="15" a="1"/>
  <c r="AG412" i="15" s="1"/>
  <c r="AA413" i="15" a="1"/>
  <c r="AA413" i="15" s="1"/>
  <c r="AB413" i="15" a="1"/>
  <c r="AB413" i="15" s="1"/>
  <c r="AC413" i="15" a="1"/>
  <c r="AC413" i="15" s="1"/>
  <c r="AD413" i="15" a="1"/>
  <c r="AD413" i="15" s="1"/>
  <c r="AE413" i="15" a="1"/>
  <c r="AE413" i="15" s="1"/>
  <c r="AF413" i="15" a="1"/>
  <c r="AF413" i="15" s="1"/>
  <c r="AG413" i="15" a="1"/>
  <c r="AG413" i="15" s="1"/>
  <c r="AG395" i="15" a="1"/>
  <c r="AG395" i="15" s="1"/>
  <c r="AF395" i="15" a="1"/>
  <c r="AF395" i="15" s="1"/>
  <c r="AE395" i="15" a="1"/>
  <c r="AE395" i="15" s="1"/>
  <c r="AD395" i="15" a="1"/>
  <c r="AD395" i="15" s="1"/>
  <c r="AC395" i="15" a="1"/>
  <c r="AC395" i="15" s="1"/>
  <c r="AB395" i="15" a="1"/>
  <c r="AB395" i="15" s="1"/>
  <c r="AA395" i="15" a="1"/>
  <c r="AA395" i="15" s="1"/>
  <c r="AA375" i="15" a="1"/>
  <c r="AA375" i="15" s="1"/>
  <c r="AB375" i="15" a="1"/>
  <c r="AB375" i="15" s="1"/>
  <c r="AC375" i="15" a="1"/>
  <c r="AC375" i="15" s="1"/>
  <c r="AD375" i="15" a="1"/>
  <c r="AD375" i="15" s="1"/>
  <c r="AA376" i="15" a="1"/>
  <c r="AA376" i="15" s="1"/>
  <c r="AB376" i="15" a="1"/>
  <c r="AB376" i="15" s="1"/>
  <c r="AC376" i="15" a="1"/>
  <c r="AC376" i="15" s="1"/>
  <c r="AD376" i="15" a="1"/>
  <c r="AD376" i="15" s="1"/>
  <c r="AA377" i="15" a="1"/>
  <c r="AA377" i="15" s="1"/>
  <c r="AB377" i="15" a="1"/>
  <c r="AB377" i="15" s="1"/>
  <c r="AC377" i="15" a="1"/>
  <c r="AC377" i="15" s="1"/>
  <c r="AD377" i="15" a="1"/>
  <c r="AD377" i="15" s="1"/>
  <c r="AA378" i="15" a="1"/>
  <c r="AA378" i="15" s="1"/>
  <c r="AB378" i="15" a="1"/>
  <c r="AB378" i="15" s="1"/>
  <c r="AC378" i="15" a="1"/>
  <c r="AC378" i="15" s="1"/>
  <c r="AD378" i="15" a="1"/>
  <c r="AD378" i="15" s="1"/>
  <c r="AA379" i="15" a="1"/>
  <c r="AA379" i="15" s="1"/>
  <c r="AB379" i="15" a="1"/>
  <c r="AB379" i="15" s="1"/>
  <c r="AC379" i="15" a="1"/>
  <c r="AC379" i="15" s="1"/>
  <c r="AD379" i="15" a="1"/>
  <c r="AD379" i="15" s="1"/>
  <c r="AA380" i="15" a="1"/>
  <c r="AA380" i="15" s="1"/>
  <c r="AB380" i="15" a="1"/>
  <c r="AB380" i="15" s="1"/>
  <c r="AC380" i="15" a="1"/>
  <c r="AC380" i="15" s="1"/>
  <c r="AD380" i="15" a="1"/>
  <c r="AD380" i="15" s="1"/>
  <c r="AA381" i="15" a="1"/>
  <c r="AA381" i="15" s="1"/>
  <c r="AB381" i="15" a="1"/>
  <c r="AB381" i="15" s="1"/>
  <c r="AC381" i="15" a="1"/>
  <c r="AC381" i="15" s="1"/>
  <c r="AD381" i="15" a="1"/>
  <c r="AD381" i="15" s="1"/>
  <c r="AA382" i="15" a="1"/>
  <c r="AA382" i="15" s="1"/>
  <c r="AB382" i="15" a="1"/>
  <c r="AB382" i="15" s="1"/>
  <c r="AC382" i="15" a="1"/>
  <c r="AC382" i="15" s="1"/>
  <c r="AD382" i="15" a="1"/>
  <c r="AD382" i="15" s="1"/>
  <c r="AA383" i="15" a="1"/>
  <c r="AA383" i="15" s="1"/>
  <c r="AB383" i="15" a="1"/>
  <c r="AB383" i="15" s="1"/>
  <c r="AC383" i="15" a="1"/>
  <c r="AC383" i="15" s="1"/>
  <c r="AD383" i="15" a="1"/>
  <c r="AD383" i="15" s="1"/>
  <c r="AA384" i="15" a="1"/>
  <c r="AA384" i="15" s="1"/>
  <c r="AB384" i="15" a="1"/>
  <c r="AB384" i="15" s="1"/>
  <c r="AC384" i="15" a="1"/>
  <c r="AC384" i="15" s="1"/>
  <c r="AD384" i="15" a="1"/>
  <c r="AD384" i="15" s="1"/>
  <c r="AA385" i="15" a="1"/>
  <c r="AA385" i="15" s="1"/>
  <c r="AB385" i="15" a="1"/>
  <c r="AB385" i="15" s="1"/>
  <c r="AC385" i="15" a="1"/>
  <c r="AC385" i="15" s="1"/>
  <c r="AD385" i="15" a="1"/>
  <c r="AD385" i="15" s="1"/>
  <c r="AA386" i="15" a="1"/>
  <c r="AA386" i="15" s="1"/>
  <c r="AB386" i="15" a="1"/>
  <c r="AB386" i="15" s="1"/>
  <c r="AC386" i="15" a="1"/>
  <c r="AC386" i="15" s="1"/>
  <c r="AD386" i="15" a="1"/>
  <c r="AD386" i="15" s="1"/>
  <c r="AA387" i="15" a="1"/>
  <c r="AA387" i="15" s="1"/>
  <c r="AB387" i="15" a="1"/>
  <c r="AB387" i="15" s="1"/>
  <c r="AC387" i="15" a="1"/>
  <c r="AC387" i="15" s="1"/>
  <c r="AD387" i="15" a="1"/>
  <c r="AD387" i="15" s="1"/>
  <c r="AA388" i="15" a="1"/>
  <c r="AA388" i="15" s="1"/>
  <c r="AB388" i="15" a="1"/>
  <c r="AB388" i="15" s="1"/>
  <c r="AC388" i="15" a="1"/>
  <c r="AC388" i="15" s="1"/>
  <c r="AD388" i="15" a="1"/>
  <c r="AD388" i="15" s="1"/>
  <c r="AA389" i="15" a="1"/>
  <c r="AA389" i="15" s="1"/>
  <c r="AB389" i="15" a="1"/>
  <c r="AB389" i="15" s="1"/>
  <c r="AC389" i="15" a="1"/>
  <c r="AC389" i="15" s="1"/>
  <c r="AD389" i="15" a="1"/>
  <c r="AD389" i="15" s="1"/>
  <c r="AA390" i="15" a="1"/>
  <c r="AA390" i="15" s="1"/>
  <c r="AB390" i="15" a="1"/>
  <c r="AB390" i="15" s="1"/>
  <c r="AC390" i="15" a="1"/>
  <c r="AC390" i="15" s="1"/>
  <c r="AD390" i="15" a="1"/>
  <c r="AD390" i="15" s="1"/>
  <c r="AA391" i="15" a="1"/>
  <c r="AA391" i="15" s="1"/>
  <c r="AB391" i="15" a="1"/>
  <c r="AB391" i="15" s="1"/>
  <c r="AC391" i="15" a="1"/>
  <c r="AC391" i="15" s="1"/>
  <c r="AD391" i="15" a="1"/>
  <c r="AD391" i="15" s="1"/>
  <c r="AA392" i="15" a="1"/>
  <c r="AA392" i="15" s="1"/>
  <c r="AB392" i="15" a="1"/>
  <c r="AB392" i="15" s="1"/>
  <c r="AC392" i="15" a="1"/>
  <c r="AC392" i="15" s="1"/>
  <c r="AD392" i="15" a="1"/>
  <c r="AD392" i="15" s="1"/>
  <c r="AD374" i="15" a="1"/>
  <c r="AD374" i="15" s="1"/>
  <c r="AC374" i="15" a="1"/>
  <c r="AC374" i="15" s="1"/>
  <c r="AB374" i="15" a="1"/>
  <c r="AB374" i="15" s="1"/>
  <c r="AA374" i="15" a="1"/>
  <c r="AA374" i="15" s="1"/>
  <c r="AA354" i="15" a="1"/>
  <c r="AA354" i="15" s="1"/>
  <c r="AB354" i="15" a="1"/>
  <c r="AB354" i="15" s="1"/>
  <c r="AA355" i="15" a="1"/>
  <c r="AA355" i="15" s="1"/>
  <c r="AB355" i="15" a="1"/>
  <c r="AB355" i="15" s="1"/>
  <c r="AA356" i="15" a="1"/>
  <c r="AA356" i="15" s="1"/>
  <c r="AB356" i="15" a="1"/>
  <c r="AB356" i="15" s="1"/>
  <c r="AA357" i="15" a="1"/>
  <c r="AA357" i="15" s="1"/>
  <c r="AB357" i="15" a="1"/>
  <c r="AB357" i="15" s="1"/>
  <c r="AA358" i="15" a="1"/>
  <c r="AA358" i="15" s="1"/>
  <c r="AB358" i="15" a="1"/>
  <c r="AB358" i="15" s="1"/>
  <c r="AA359" i="15" a="1"/>
  <c r="AA359" i="15" s="1"/>
  <c r="AB359" i="15" a="1"/>
  <c r="AB359" i="15" s="1"/>
  <c r="AA360" i="15" a="1"/>
  <c r="AA360" i="15" s="1"/>
  <c r="AB360" i="15" a="1"/>
  <c r="AB360" i="15" s="1"/>
  <c r="AA361" i="15" a="1"/>
  <c r="AA361" i="15" s="1"/>
  <c r="AB361" i="15" a="1"/>
  <c r="AB361" i="15" s="1"/>
  <c r="AA362" i="15" a="1"/>
  <c r="AA362" i="15" s="1"/>
  <c r="AB362" i="15" a="1"/>
  <c r="AB362" i="15" s="1"/>
  <c r="AA363" i="15" a="1"/>
  <c r="AA363" i="15" s="1"/>
  <c r="AB363" i="15" a="1"/>
  <c r="AB363" i="15" s="1"/>
  <c r="AA364" i="15" a="1"/>
  <c r="AA364" i="15" s="1"/>
  <c r="AB364" i="15" a="1"/>
  <c r="AB364" i="15" s="1"/>
  <c r="AA365" i="15" a="1"/>
  <c r="AA365" i="15" s="1"/>
  <c r="AB365" i="15" a="1"/>
  <c r="AB365" i="15" s="1"/>
  <c r="AA366" i="15" a="1"/>
  <c r="AA366" i="15" s="1"/>
  <c r="AB366" i="15" a="1"/>
  <c r="AB366" i="15" s="1"/>
  <c r="AA367" i="15" a="1"/>
  <c r="AA367" i="15" s="1"/>
  <c r="AB367" i="15" a="1"/>
  <c r="AB367" i="15" s="1"/>
  <c r="AA368" i="15" a="1"/>
  <c r="AA368" i="15" s="1"/>
  <c r="AB368" i="15" a="1"/>
  <c r="AB368" i="15" s="1"/>
  <c r="AA369" i="15" a="1"/>
  <c r="AA369" i="15" s="1"/>
  <c r="AB369" i="15" a="1"/>
  <c r="AB369" i="15" s="1"/>
  <c r="AA370" i="15" a="1"/>
  <c r="AA370" i="15" s="1"/>
  <c r="AB370" i="15" a="1"/>
  <c r="AB370" i="15" s="1"/>
  <c r="AA371" i="15" a="1"/>
  <c r="AA371" i="15" s="1"/>
  <c r="AB371" i="15" a="1"/>
  <c r="AB371" i="15" s="1"/>
  <c r="AA353" i="15" a="1"/>
  <c r="AA353" i="15" s="1"/>
  <c r="AB353" i="15" a="1"/>
  <c r="AB353" i="15" s="1"/>
  <c r="AA333" i="15" a="1"/>
  <c r="AA333" i="15" s="1"/>
  <c r="AB333" i="15" a="1"/>
  <c r="AB333" i="15" s="1"/>
  <c r="AA334" i="15" a="1"/>
  <c r="AA334" i="15" s="1"/>
  <c r="AB334" i="15" a="1"/>
  <c r="AB334" i="15" s="1"/>
  <c r="AA335" i="15" a="1"/>
  <c r="AA335" i="15" s="1"/>
  <c r="AB335" i="15" a="1"/>
  <c r="AB335" i="15" s="1"/>
  <c r="AA336" i="15" a="1"/>
  <c r="AA336" i="15" s="1"/>
  <c r="AB336" i="15" a="1"/>
  <c r="AB336" i="15" s="1"/>
  <c r="AA337" i="15" a="1"/>
  <c r="AA337" i="15" s="1"/>
  <c r="AB337" i="15" a="1"/>
  <c r="AB337" i="15" s="1"/>
  <c r="AA338" i="15" a="1"/>
  <c r="AA338" i="15" s="1"/>
  <c r="AB338" i="15" a="1"/>
  <c r="AB338" i="15" s="1"/>
  <c r="AA339" i="15" a="1"/>
  <c r="AA339" i="15" s="1"/>
  <c r="AB339" i="15" a="1"/>
  <c r="AB339" i="15" s="1"/>
  <c r="AA340" i="15" a="1"/>
  <c r="AA340" i="15" s="1"/>
  <c r="AB340" i="15" a="1"/>
  <c r="AB340" i="15" s="1"/>
  <c r="AA341" i="15" a="1"/>
  <c r="AA341" i="15" s="1"/>
  <c r="AB341" i="15" a="1"/>
  <c r="AB341" i="15" s="1"/>
  <c r="AA342" i="15" a="1"/>
  <c r="AA342" i="15" s="1"/>
  <c r="AB342" i="15" a="1"/>
  <c r="AB342" i="15" s="1"/>
  <c r="AA343" i="15" a="1"/>
  <c r="AA343" i="15" s="1"/>
  <c r="AB343" i="15" a="1"/>
  <c r="AB343" i="15" s="1"/>
  <c r="AA344" i="15" a="1"/>
  <c r="AA344" i="15" s="1"/>
  <c r="AB344" i="15" a="1"/>
  <c r="AB344" i="15" s="1"/>
  <c r="AA345" i="15" a="1"/>
  <c r="AA345" i="15" s="1"/>
  <c r="AB345" i="15" a="1"/>
  <c r="AB345" i="15" s="1"/>
  <c r="AA346" i="15" a="1"/>
  <c r="AA346" i="15" s="1"/>
  <c r="AB346" i="15" a="1"/>
  <c r="AB346" i="15" s="1"/>
  <c r="AA347" i="15" a="1"/>
  <c r="AA347" i="15" s="1"/>
  <c r="AB347" i="15" a="1"/>
  <c r="AB347" i="15" s="1"/>
  <c r="AA348" i="15" a="1"/>
  <c r="AA348" i="15" s="1"/>
  <c r="AB348" i="15" a="1"/>
  <c r="AB348" i="15" s="1"/>
  <c r="AA349" i="15" a="1"/>
  <c r="AA349" i="15" s="1"/>
  <c r="AB349" i="15" a="1"/>
  <c r="AB349" i="15" s="1"/>
  <c r="AA350" i="15" a="1"/>
  <c r="AA350" i="15" s="1"/>
  <c r="AB350" i="15" a="1"/>
  <c r="AB350" i="15" s="1"/>
  <c r="AB332" i="15" a="1"/>
  <c r="AB332" i="15" s="1"/>
  <c r="AA332" i="15" a="1"/>
  <c r="AA332" i="15" s="1"/>
  <c r="AA312" i="15" a="1"/>
  <c r="AA312" i="15" s="1"/>
  <c r="AB312" i="15" a="1"/>
  <c r="AB312" i="15" s="1"/>
  <c r="AC312" i="15" a="1"/>
  <c r="AC312" i="15" s="1"/>
  <c r="AD312" i="15" a="1"/>
  <c r="AD312" i="15" s="1"/>
  <c r="AE312" i="15" a="1"/>
  <c r="AE312" i="15" s="1"/>
  <c r="AF312" i="15" a="1"/>
  <c r="AF312" i="15" s="1"/>
  <c r="AA313" i="15" a="1"/>
  <c r="AA313" i="15" s="1"/>
  <c r="AB313" i="15" a="1"/>
  <c r="AB313" i="15" s="1"/>
  <c r="AC313" i="15" a="1"/>
  <c r="AC313" i="15" s="1"/>
  <c r="AD313" i="15" a="1"/>
  <c r="AD313" i="15" s="1"/>
  <c r="AE313" i="15" a="1"/>
  <c r="AE313" i="15" s="1"/>
  <c r="AF313" i="15" a="1"/>
  <c r="AF313" i="15" s="1"/>
  <c r="AA314" i="15" a="1"/>
  <c r="AA314" i="15" s="1"/>
  <c r="AB314" i="15" a="1"/>
  <c r="AB314" i="15" s="1"/>
  <c r="AC314" i="15" a="1"/>
  <c r="AC314" i="15" s="1"/>
  <c r="AD314" i="15" a="1"/>
  <c r="AD314" i="15" s="1"/>
  <c r="AE314" i="15" a="1"/>
  <c r="AE314" i="15" s="1"/>
  <c r="AF314" i="15" a="1"/>
  <c r="AF314" i="15" s="1"/>
  <c r="AA315" i="15" a="1"/>
  <c r="AA315" i="15" s="1"/>
  <c r="AB315" i="15" a="1"/>
  <c r="AB315" i="15" s="1"/>
  <c r="AC315" i="15" a="1"/>
  <c r="AC315" i="15" s="1"/>
  <c r="AD315" i="15" a="1"/>
  <c r="AD315" i="15" s="1"/>
  <c r="AE315" i="15" a="1"/>
  <c r="AE315" i="15" s="1"/>
  <c r="AF315" i="15" a="1"/>
  <c r="AF315" i="15" s="1"/>
  <c r="AA316" i="15" a="1"/>
  <c r="AA316" i="15" s="1"/>
  <c r="AB316" i="15" a="1"/>
  <c r="AB316" i="15" s="1"/>
  <c r="AC316" i="15" a="1"/>
  <c r="AC316" i="15" s="1"/>
  <c r="AD316" i="15" a="1"/>
  <c r="AD316" i="15" s="1"/>
  <c r="AE316" i="15" a="1"/>
  <c r="AE316" i="15" s="1"/>
  <c r="AF316" i="15" a="1"/>
  <c r="AF316" i="15" s="1"/>
  <c r="AA317" i="15" a="1"/>
  <c r="AA317" i="15" s="1"/>
  <c r="AB317" i="15" a="1"/>
  <c r="AB317" i="15" s="1"/>
  <c r="AC317" i="15" a="1"/>
  <c r="AC317" i="15" s="1"/>
  <c r="AD317" i="15" a="1"/>
  <c r="AD317" i="15" s="1"/>
  <c r="AE317" i="15" a="1"/>
  <c r="AE317" i="15" s="1"/>
  <c r="AF317" i="15" a="1"/>
  <c r="AF317" i="15" s="1"/>
  <c r="AA318" i="15" a="1"/>
  <c r="AA318" i="15" s="1"/>
  <c r="AB318" i="15" a="1"/>
  <c r="AB318" i="15" s="1"/>
  <c r="AC318" i="15" a="1"/>
  <c r="AC318" i="15" s="1"/>
  <c r="AD318" i="15" a="1"/>
  <c r="AD318" i="15" s="1"/>
  <c r="AE318" i="15" a="1"/>
  <c r="AE318" i="15" s="1"/>
  <c r="AF318" i="15" a="1"/>
  <c r="AF318" i="15" s="1"/>
  <c r="AA319" i="15" a="1"/>
  <c r="AA319" i="15" s="1"/>
  <c r="AB319" i="15" a="1"/>
  <c r="AB319" i="15" s="1"/>
  <c r="AC319" i="15" a="1"/>
  <c r="AC319" i="15" s="1"/>
  <c r="AD319" i="15" a="1"/>
  <c r="AD319" i="15" s="1"/>
  <c r="AE319" i="15" a="1"/>
  <c r="AE319" i="15" s="1"/>
  <c r="AF319" i="15" a="1"/>
  <c r="AF319" i="15" s="1"/>
  <c r="AA320" i="15" a="1"/>
  <c r="AA320" i="15" s="1"/>
  <c r="AB320" i="15" a="1"/>
  <c r="AB320" i="15" s="1"/>
  <c r="AC320" i="15" a="1"/>
  <c r="AC320" i="15" s="1"/>
  <c r="AD320" i="15" a="1"/>
  <c r="AD320" i="15" s="1"/>
  <c r="AE320" i="15" a="1"/>
  <c r="AE320" i="15" s="1"/>
  <c r="AF320" i="15" a="1"/>
  <c r="AF320" i="15" s="1"/>
  <c r="AA321" i="15" a="1"/>
  <c r="AA321" i="15" s="1"/>
  <c r="AB321" i="15" a="1"/>
  <c r="AB321" i="15" s="1"/>
  <c r="AC321" i="15" a="1"/>
  <c r="AC321" i="15" s="1"/>
  <c r="AD321" i="15" a="1"/>
  <c r="AD321" i="15" s="1"/>
  <c r="AE321" i="15" a="1"/>
  <c r="AE321" i="15" s="1"/>
  <c r="AF321" i="15" a="1"/>
  <c r="AF321" i="15" s="1"/>
  <c r="AA322" i="15" a="1"/>
  <c r="AA322" i="15" s="1"/>
  <c r="AB322" i="15" a="1"/>
  <c r="AB322" i="15" s="1"/>
  <c r="AC322" i="15" a="1"/>
  <c r="AC322" i="15" s="1"/>
  <c r="AD322" i="15" a="1"/>
  <c r="AD322" i="15" s="1"/>
  <c r="AE322" i="15" a="1"/>
  <c r="AE322" i="15" s="1"/>
  <c r="AF322" i="15" a="1"/>
  <c r="AF322" i="15" s="1"/>
  <c r="AA323" i="15" a="1"/>
  <c r="AA323" i="15" s="1"/>
  <c r="AB323" i="15" a="1"/>
  <c r="AB323" i="15" s="1"/>
  <c r="AC323" i="15" a="1"/>
  <c r="AC323" i="15" s="1"/>
  <c r="AD323" i="15" a="1"/>
  <c r="AD323" i="15" s="1"/>
  <c r="AE323" i="15" a="1"/>
  <c r="AE323" i="15" s="1"/>
  <c r="AF323" i="15" a="1"/>
  <c r="AF323" i="15" s="1"/>
  <c r="AA324" i="15" a="1"/>
  <c r="AA324" i="15" s="1"/>
  <c r="AB324" i="15" a="1"/>
  <c r="AB324" i="15" s="1"/>
  <c r="AC324" i="15" a="1"/>
  <c r="AC324" i="15" s="1"/>
  <c r="AD324" i="15" a="1"/>
  <c r="AD324" i="15" s="1"/>
  <c r="AE324" i="15" a="1"/>
  <c r="AE324" i="15" s="1"/>
  <c r="AF324" i="15" a="1"/>
  <c r="AF324" i="15" s="1"/>
  <c r="AA325" i="15" a="1"/>
  <c r="AA325" i="15" s="1"/>
  <c r="AB325" i="15" a="1"/>
  <c r="AB325" i="15" s="1"/>
  <c r="AC325" i="15" a="1"/>
  <c r="AC325" i="15" s="1"/>
  <c r="AD325" i="15" a="1"/>
  <c r="AD325" i="15" s="1"/>
  <c r="AE325" i="15" a="1"/>
  <c r="AE325" i="15" s="1"/>
  <c r="AF325" i="15" a="1"/>
  <c r="AF325" i="15" s="1"/>
  <c r="AA326" i="15" a="1"/>
  <c r="AA326" i="15" s="1"/>
  <c r="AB326" i="15" a="1"/>
  <c r="AB326" i="15" s="1"/>
  <c r="AC326" i="15" a="1"/>
  <c r="AC326" i="15" s="1"/>
  <c r="AD326" i="15" a="1"/>
  <c r="AD326" i="15" s="1"/>
  <c r="AE326" i="15" a="1"/>
  <c r="AE326" i="15" s="1"/>
  <c r="AF326" i="15" a="1"/>
  <c r="AF326" i="15" s="1"/>
  <c r="AA327" i="15" a="1"/>
  <c r="AA327" i="15" s="1"/>
  <c r="AB327" i="15" a="1"/>
  <c r="AB327" i="15" s="1"/>
  <c r="AC327" i="15" a="1"/>
  <c r="AC327" i="15" s="1"/>
  <c r="AD327" i="15" a="1"/>
  <c r="AD327" i="15" s="1"/>
  <c r="AE327" i="15" a="1"/>
  <c r="AE327" i="15" s="1"/>
  <c r="AF327" i="15" a="1"/>
  <c r="AF327" i="15" s="1"/>
  <c r="AA328" i="15" a="1"/>
  <c r="AA328" i="15" s="1"/>
  <c r="AB328" i="15" a="1"/>
  <c r="AB328" i="15" s="1"/>
  <c r="AC328" i="15" a="1"/>
  <c r="AC328" i="15" s="1"/>
  <c r="AD328" i="15" a="1"/>
  <c r="AD328" i="15" s="1"/>
  <c r="AE328" i="15" a="1"/>
  <c r="AE328" i="15" s="1"/>
  <c r="AF328" i="15" a="1"/>
  <c r="AF328" i="15" s="1"/>
  <c r="AA329" i="15" a="1"/>
  <c r="AA329" i="15" s="1"/>
  <c r="AB329" i="15" a="1"/>
  <c r="AB329" i="15" s="1"/>
  <c r="AC329" i="15" a="1"/>
  <c r="AC329" i="15" s="1"/>
  <c r="AD329" i="15" a="1"/>
  <c r="AD329" i="15" s="1"/>
  <c r="AE329" i="15" a="1"/>
  <c r="AE329" i="15" s="1"/>
  <c r="AF329" i="15" a="1"/>
  <c r="AF329" i="15" s="1"/>
  <c r="AF311" i="15" a="1"/>
  <c r="AF311" i="15" s="1"/>
  <c r="AE311" i="15" a="1"/>
  <c r="AE311" i="15" s="1"/>
  <c r="AD311" i="15" a="1"/>
  <c r="AD311" i="15" s="1"/>
  <c r="AC311" i="15" a="1"/>
  <c r="AC311" i="15" s="1"/>
  <c r="AB311" i="15" a="1"/>
  <c r="AB311" i="15" s="1"/>
  <c r="AA311" i="15" a="1"/>
  <c r="AA311" i="15" s="1"/>
  <c r="AA291" i="15" a="1"/>
  <c r="AA291" i="15" s="1"/>
  <c r="AB291" i="15" a="1"/>
  <c r="AB291" i="15" s="1"/>
  <c r="AC291" i="15" a="1"/>
  <c r="AC291" i="15" s="1"/>
  <c r="AD291" i="15" a="1"/>
  <c r="AD291" i="15" s="1"/>
  <c r="AE291" i="15" a="1"/>
  <c r="AE291" i="15" s="1"/>
  <c r="AF291" i="15" a="1"/>
  <c r="AF291" i="15" s="1"/>
  <c r="AG291" i="15" a="1"/>
  <c r="AG291" i="15" s="1"/>
  <c r="AH291" i="15" a="1"/>
  <c r="AH291" i="15" s="1"/>
  <c r="AI291" i="15" a="1"/>
  <c r="AI291" i="15" s="1"/>
  <c r="AJ291" i="15" a="1"/>
  <c r="AJ291" i="15" s="1"/>
  <c r="AA292" i="15" a="1"/>
  <c r="AA292" i="15" s="1"/>
  <c r="AB292" i="15" a="1"/>
  <c r="AB292" i="15" s="1"/>
  <c r="AC292" i="15" a="1"/>
  <c r="AC292" i="15" s="1"/>
  <c r="AD292" i="15" a="1"/>
  <c r="AD292" i="15" s="1"/>
  <c r="AE292" i="15" a="1"/>
  <c r="AE292" i="15" s="1"/>
  <c r="AF292" i="15" a="1"/>
  <c r="AF292" i="15" s="1"/>
  <c r="AG292" i="15" a="1"/>
  <c r="AG292" i="15" s="1"/>
  <c r="AH292" i="15" a="1"/>
  <c r="AH292" i="15" s="1"/>
  <c r="AI292" i="15" a="1"/>
  <c r="AI292" i="15" s="1"/>
  <c r="AJ292" i="15" a="1"/>
  <c r="AJ292" i="15" s="1"/>
  <c r="AA293" i="15" a="1"/>
  <c r="AA293" i="15" s="1"/>
  <c r="AB293" i="15" a="1"/>
  <c r="AB293" i="15" s="1"/>
  <c r="AC293" i="15" a="1"/>
  <c r="AC293" i="15" s="1"/>
  <c r="AD293" i="15" a="1"/>
  <c r="AD293" i="15" s="1"/>
  <c r="AE293" i="15" a="1"/>
  <c r="AE293" i="15" s="1"/>
  <c r="AF293" i="15" a="1"/>
  <c r="AF293" i="15" s="1"/>
  <c r="AG293" i="15" a="1"/>
  <c r="AG293" i="15" s="1"/>
  <c r="AH293" i="15" a="1"/>
  <c r="AH293" i="15" s="1"/>
  <c r="AI293" i="15" a="1"/>
  <c r="AI293" i="15" s="1"/>
  <c r="AJ293" i="15" a="1"/>
  <c r="AJ293" i="15" s="1"/>
  <c r="AA294" i="15" a="1"/>
  <c r="AA294" i="15" s="1"/>
  <c r="AB294" i="15" a="1"/>
  <c r="AB294" i="15" s="1"/>
  <c r="AC294" i="15" a="1"/>
  <c r="AC294" i="15" s="1"/>
  <c r="AD294" i="15" a="1"/>
  <c r="AD294" i="15" s="1"/>
  <c r="AE294" i="15" a="1"/>
  <c r="AE294" i="15" s="1"/>
  <c r="AF294" i="15" a="1"/>
  <c r="AF294" i="15" s="1"/>
  <c r="AG294" i="15" a="1"/>
  <c r="AG294" i="15" s="1"/>
  <c r="AH294" i="15" a="1"/>
  <c r="AH294" i="15" s="1"/>
  <c r="AI294" i="15" a="1"/>
  <c r="AI294" i="15" s="1"/>
  <c r="AJ294" i="15" a="1"/>
  <c r="AJ294" i="15" s="1"/>
  <c r="AA295" i="15" a="1"/>
  <c r="AA295" i="15" s="1"/>
  <c r="AB295" i="15" a="1"/>
  <c r="AB295" i="15" s="1"/>
  <c r="AC295" i="15" a="1"/>
  <c r="AC295" i="15" s="1"/>
  <c r="AD295" i="15" a="1"/>
  <c r="AD295" i="15" s="1"/>
  <c r="AE295" i="15" a="1"/>
  <c r="AE295" i="15" s="1"/>
  <c r="AF295" i="15" a="1"/>
  <c r="AF295" i="15" s="1"/>
  <c r="AG295" i="15" a="1"/>
  <c r="AG295" i="15" s="1"/>
  <c r="AH295" i="15" a="1"/>
  <c r="AH295" i="15" s="1"/>
  <c r="AI295" i="15" a="1"/>
  <c r="AI295" i="15" s="1"/>
  <c r="AJ295" i="15" a="1"/>
  <c r="AJ295" i="15" s="1"/>
  <c r="AA296" i="15" a="1"/>
  <c r="AA296" i="15" s="1"/>
  <c r="AB296" i="15" a="1"/>
  <c r="AB296" i="15" s="1"/>
  <c r="AC296" i="15" a="1"/>
  <c r="AC296" i="15" s="1"/>
  <c r="AD296" i="15" a="1"/>
  <c r="AD296" i="15" s="1"/>
  <c r="AE296" i="15" a="1"/>
  <c r="AE296" i="15" s="1"/>
  <c r="AF296" i="15" a="1"/>
  <c r="AF296" i="15" s="1"/>
  <c r="AG296" i="15" a="1"/>
  <c r="AG296" i="15" s="1"/>
  <c r="AH296" i="15" a="1"/>
  <c r="AH296" i="15" s="1"/>
  <c r="AI296" i="15" a="1"/>
  <c r="AI296" i="15" s="1"/>
  <c r="AJ296" i="15" a="1"/>
  <c r="AJ296" i="15" s="1"/>
  <c r="AA297" i="15" a="1"/>
  <c r="AA297" i="15" s="1"/>
  <c r="AB297" i="15" a="1"/>
  <c r="AB297" i="15" s="1"/>
  <c r="AC297" i="15" a="1"/>
  <c r="AC297" i="15" s="1"/>
  <c r="AD297" i="15" a="1"/>
  <c r="AD297" i="15" s="1"/>
  <c r="AE297" i="15" a="1"/>
  <c r="AE297" i="15" s="1"/>
  <c r="AF297" i="15" a="1"/>
  <c r="AF297" i="15" s="1"/>
  <c r="AG297" i="15" a="1"/>
  <c r="AG297" i="15" s="1"/>
  <c r="AH297" i="15" a="1"/>
  <c r="AH297" i="15" s="1"/>
  <c r="AI297" i="15" a="1"/>
  <c r="AI297" i="15" s="1"/>
  <c r="AJ297" i="15" a="1"/>
  <c r="AJ297" i="15" s="1"/>
  <c r="AA298" i="15" a="1"/>
  <c r="AA298" i="15" s="1"/>
  <c r="AB298" i="15" a="1"/>
  <c r="AB298" i="15" s="1"/>
  <c r="AC298" i="15" a="1"/>
  <c r="AC298" i="15" s="1"/>
  <c r="AD298" i="15" a="1"/>
  <c r="AD298" i="15" s="1"/>
  <c r="AE298" i="15" a="1"/>
  <c r="AE298" i="15" s="1"/>
  <c r="AF298" i="15" a="1"/>
  <c r="AF298" i="15" s="1"/>
  <c r="AG298" i="15" a="1"/>
  <c r="AG298" i="15" s="1"/>
  <c r="AH298" i="15" a="1"/>
  <c r="AH298" i="15" s="1"/>
  <c r="AI298" i="15" a="1"/>
  <c r="AI298" i="15" s="1"/>
  <c r="AJ298" i="15" a="1"/>
  <c r="AJ298" i="15" s="1"/>
  <c r="AA299" i="15" a="1"/>
  <c r="AA299" i="15" s="1"/>
  <c r="AB299" i="15" a="1"/>
  <c r="AB299" i="15" s="1"/>
  <c r="AC299" i="15" a="1"/>
  <c r="AC299" i="15" s="1"/>
  <c r="AD299" i="15" a="1"/>
  <c r="AD299" i="15" s="1"/>
  <c r="AE299" i="15" a="1"/>
  <c r="AE299" i="15" s="1"/>
  <c r="AF299" i="15" a="1"/>
  <c r="AF299" i="15" s="1"/>
  <c r="AG299" i="15" a="1"/>
  <c r="AG299" i="15" s="1"/>
  <c r="AH299" i="15" a="1"/>
  <c r="AH299" i="15" s="1"/>
  <c r="AI299" i="15" a="1"/>
  <c r="AI299" i="15" s="1"/>
  <c r="AJ299" i="15" a="1"/>
  <c r="AJ299" i="15" s="1"/>
  <c r="AA300" i="15" a="1"/>
  <c r="AA300" i="15" s="1"/>
  <c r="AB300" i="15" a="1"/>
  <c r="AB300" i="15" s="1"/>
  <c r="AC300" i="15" a="1"/>
  <c r="AC300" i="15" s="1"/>
  <c r="AD300" i="15" a="1"/>
  <c r="AD300" i="15" s="1"/>
  <c r="AE300" i="15" a="1"/>
  <c r="AE300" i="15" s="1"/>
  <c r="AF300" i="15" a="1"/>
  <c r="AF300" i="15" s="1"/>
  <c r="AG300" i="15" a="1"/>
  <c r="AG300" i="15" s="1"/>
  <c r="AH300" i="15" a="1"/>
  <c r="AH300" i="15" s="1"/>
  <c r="AI300" i="15" a="1"/>
  <c r="AI300" i="15" s="1"/>
  <c r="AJ300" i="15" a="1"/>
  <c r="AJ300" i="15" s="1"/>
  <c r="AA301" i="15" a="1"/>
  <c r="AA301" i="15" s="1"/>
  <c r="AB301" i="15" a="1"/>
  <c r="AB301" i="15" s="1"/>
  <c r="AC301" i="15" a="1"/>
  <c r="AC301" i="15" s="1"/>
  <c r="AD301" i="15" a="1"/>
  <c r="AD301" i="15" s="1"/>
  <c r="AE301" i="15" a="1"/>
  <c r="AE301" i="15" s="1"/>
  <c r="AF301" i="15" a="1"/>
  <c r="AF301" i="15" s="1"/>
  <c r="AG301" i="15" a="1"/>
  <c r="AG301" i="15" s="1"/>
  <c r="AH301" i="15" a="1"/>
  <c r="AH301" i="15" s="1"/>
  <c r="AI301" i="15" a="1"/>
  <c r="AI301" i="15" s="1"/>
  <c r="AJ301" i="15" a="1"/>
  <c r="AJ301" i="15" s="1"/>
  <c r="AA302" i="15" a="1"/>
  <c r="AA302" i="15" s="1"/>
  <c r="AB302" i="15" a="1"/>
  <c r="AB302" i="15" s="1"/>
  <c r="AC302" i="15" a="1"/>
  <c r="AC302" i="15" s="1"/>
  <c r="AD302" i="15" a="1"/>
  <c r="AD302" i="15" s="1"/>
  <c r="AE302" i="15" a="1"/>
  <c r="AE302" i="15" s="1"/>
  <c r="AF302" i="15" a="1"/>
  <c r="AF302" i="15" s="1"/>
  <c r="AG302" i="15" a="1"/>
  <c r="AG302" i="15" s="1"/>
  <c r="AH302" i="15" a="1"/>
  <c r="AH302" i="15" s="1"/>
  <c r="AI302" i="15" a="1"/>
  <c r="AI302" i="15" s="1"/>
  <c r="AJ302" i="15" a="1"/>
  <c r="AJ302" i="15" s="1"/>
  <c r="AA303" i="15" a="1"/>
  <c r="AA303" i="15" s="1"/>
  <c r="AB303" i="15" a="1"/>
  <c r="AB303" i="15" s="1"/>
  <c r="AC303" i="15" a="1"/>
  <c r="AC303" i="15" s="1"/>
  <c r="AD303" i="15" a="1"/>
  <c r="AD303" i="15" s="1"/>
  <c r="AE303" i="15" a="1"/>
  <c r="AE303" i="15" s="1"/>
  <c r="AF303" i="15" a="1"/>
  <c r="AF303" i="15" s="1"/>
  <c r="AG303" i="15" a="1"/>
  <c r="AG303" i="15" s="1"/>
  <c r="AH303" i="15" a="1"/>
  <c r="AH303" i="15" s="1"/>
  <c r="AI303" i="15" a="1"/>
  <c r="AI303" i="15" s="1"/>
  <c r="AJ303" i="15" a="1"/>
  <c r="AJ303" i="15" s="1"/>
  <c r="AA304" i="15" a="1"/>
  <c r="AA304" i="15" s="1"/>
  <c r="AB304" i="15" a="1"/>
  <c r="AB304" i="15" s="1"/>
  <c r="AC304" i="15" a="1"/>
  <c r="AC304" i="15" s="1"/>
  <c r="AD304" i="15" a="1"/>
  <c r="AD304" i="15" s="1"/>
  <c r="AE304" i="15" a="1"/>
  <c r="AE304" i="15" s="1"/>
  <c r="AF304" i="15" a="1"/>
  <c r="AF304" i="15" s="1"/>
  <c r="AG304" i="15" a="1"/>
  <c r="AG304" i="15" s="1"/>
  <c r="AH304" i="15" a="1"/>
  <c r="AH304" i="15" s="1"/>
  <c r="AI304" i="15" a="1"/>
  <c r="AI304" i="15" s="1"/>
  <c r="AJ304" i="15" a="1"/>
  <c r="AJ304" i="15" s="1"/>
  <c r="AA305" i="15" a="1"/>
  <c r="AA305" i="15" s="1"/>
  <c r="AB305" i="15" a="1"/>
  <c r="AB305" i="15" s="1"/>
  <c r="AC305" i="15" a="1"/>
  <c r="AC305" i="15" s="1"/>
  <c r="AD305" i="15" a="1"/>
  <c r="AD305" i="15" s="1"/>
  <c r="AE305" i="15" a="1"/>
  <c r="AE305" i="15" s="1"/>
  <c r="AF305" i="15" a="1"/>
  <c r="AF305" i="15" s="1"/>
  <c r="AG305" i="15" a="1"/>
  <c r="AG305" i="15" s="1"/>
  <c r="AH305" i="15" a="1"/>
  <c r="AH305" i="15" s="1"/>
  <c r="AI305" i="15" a="1"/>
  <c r="AI305" i="15" s="1"/>
  <c r="AJ305" i="15" a="1"/>
  <c r="AJ305" i="15" s="1"/>
  <c r="AA306" i="15" a="1"/>
  <c r="AA306" i="15" s="1"/>
  <c r="AB306" i="15" a="1"/>
  <c r="AB306" i="15" s="1"/>
  <c r="AC306" i="15" a="1"/>
  <c r="AC306" i="15" s="1"/>
  <c r="AD306" i="15" a="1"/>
  <c r="AD306" i="15" s="1"/>
  <c r="AE306" i="15" a="1"/>
  <c r="AE306" i="15" s="1"/>
  <c r="AF306" i="15" a="1"/>
  <c r="AF306" i="15" s="1"/>
  <c r="AG306" i="15" a="1"/>
  <c r="AG306" i="15" s="1"/>
  <c r="AH306" i="15" a="1"/>
  <c r="AH306" i="15" s="1"/>
  <c r="AI306" i="15" a="1"/>
  <c r="AI306" i="15" s="1"/>
  <c r="AJ306" i="15" a="1"/>
  <c r="AJ306" i="15" s="1"/>
  <c r="AA307" i="15" a="1"/>
  <c r="AA307" i="15" s="1"/>
  <c r="AB307" i="15" a="1"/>
  <c r="AB307" i="15" s="1"/>
  <c r="AC307" i="15" a="1"/>
  <c r="AC307" i="15" s="1"/>
  <c r="AD307" i="15" a="1"/>
  <c r="AD307" i="15" s="1"/>
  <c r="AE307" i="15" a="1"/>
  <c r="AE307" i="15" s="1"/>
  <c r="AF307" i="15" a="1"/>
  <c r="AF307" i="15" s="1"/>
  <c r="AG307" i="15" a="1"/>
  <c r="AG307" i="15" s="1"/>
  <c r="AH307" i="15" a="1"/>
  <c r="AH307" i="15" s="1"/>
  <c r="AI307" i="15" a="1"/>
  <c r="AI307" i="15" s="1"/>
  <c r="AJ307" i="15" a="1"/>
  <c r="AJ307" i="15" s="1"/>
  <c r="AA308" i="15" a="1"/>
  <c r="AA308" i="15" s="1"/>
  <c r="AB308" i="15" a="1"/>
  <c r="AB308" i="15" s="1"/>
  <c r="AC308" i="15" a="1"/>
  <c r="AC308" i="15" s="1"/>
  <c r="AD308" i="15" a="1"/>
  <c r="AD308" i="15" s="1"/>
  <c r="AE308" i="15" a="1"/>
  <c r="AE308" i="15" s="1"/>
  <c r="AF308" i="15" a="1"/>
  <c r="AF308" i="15" s="1"/>
  <c r="AG308" i="15" a="1"/>
  <c r="AG308" i="15" s="1"/>
  <c r="AH308" i="15" a="1"/>
  <c r="AH308" i="15" s="1"/>
  <c r="AI308" i="15" a="1"/>
  <c r="AI308" i="15" s="1"/>
  <c r="AJ308" i="15" a="1"/>
  <c r="AJ308" i="15" s="1"/>
  <c r="AJ290" i="15" a="1"/>
  <c r="AJ290" i="15" s="1"/>
  <c r="AI290" i="15" a="1"/>
  <c r="AI290" i="15" s="1"/>
  <c r="AH290" i="15" a="1"/>
  <c r="AH290" i="15" s="1"/>
  <c r="AG290" i="15" a="1"/>
  <c r="AG290" i="15" s="1"/>
  <c r="AF290" i="15" a="1"/>
  <c r="AF290" i="15" s="1"/>
  <c r="AE290" i="15" a="1"/>
  <c r="AE290" i="15" s="1"/>
  <c r="AD290" i="15" a="1"/>
  <c r="AD290" i="15" s="1"/>
  <c r="AC290" i="15" a="1"/>
  <c r="AC290" i="15" s="1"/>
  <c r="AB290" i="15" a="1"/>
  <c r="AB290" i="15" s="1"/>
  <c r="AA290" i="15" a="1"/>
  <c r="AA290" i="15" s="1"/>
  <c r="AA270" i="15" a="1"/>
  <c r="AA270" i="15" s="1"/>
  <c r="AB270" i="15" a="1"/>
  <c r="AB270" i="15" s="1"/>
  <c r="AA271" i="15" a="1"/>
  <c r="AA271" i="15" s="1"/>
  <c r="AB271" i="15" a="1"/>
  <c r="AB271" i="15" s="1"/>
  <c r="AA272" i="15" a="1"/>
  <c r="AA272" i="15" s="1"/>
  <c r="AB272" i="15" a="1"/>
  <c r="AB272" i="15" s="1"/>
  <c r="AA273" i="15" a="1"/>
  <c r="AA273" i="15" s="1"/>
  <c r="AB273" i="15" a="1"/>
  <c r="AB273" i="15" s="1"/>
  <c r="AA274" i="15" a="1"/>
  <c r="AA274" i="15" s="1"/>
  <c r="AB274" i="15" a="1"/>
  <c r="AB274" i="15" s="1"/>
  <c r="AA275" i="15" a="1"/>
  <c r="AA275" i="15" s="1"/>
  <c r="AB275" i="15" a="1"/>
  <c r="AB275" i="15" s="1"/>
  <c r="AA276" i="15" a="1"/>
  <c r="AA276" i="15" s="1"/>
  <c r="AB276" i="15" a="1"/>
  <c r="AB276" i="15" s="1"/>
  <c r="AA277" i="15" a="1"/>
  <c r="AA277" i="15" s="1"/>
  <c r="AB277" i="15" a="1"/>
  <c r="AB277" i="15" s="1"/>
  <c r="AA278" i="15" a="1"/>
  <c r="AA278" i="15" s="1"/>
  <c r="AB278" i="15" a="1"/>
  <c r="AB278" i="15" s="1"/>
  <c r="AA279" i="15" a="1"/>
  <c r="AA279" i="15" s="1"/>
  <c r="AB279" i="15" a="1"/>
  <c r="AB279" i="15" s="1"/>
  <c r="AA280" i="15" a="1"/>
  <c r="AA280" i="15" s="1"/>
  <c r="AB280" i="15" a="1"/>
  <c r="AB280" i="15" s="1"/>
  <c r="AA281" i="15" a="1"/>
  <c r="AA281" i="15" s="1"/>
  <c r="AB281" i="15" a="1"/>
  <c r="AB281" i="15" s="1"/>
  <c r="AA282" i="15" a="1"/>
  <c r="AA282" i="15" s="1"/>
  <c r="AB282" i="15" a="1"/>
  <c r="AB282" i="15" s="1"/>
  <c r="AA283" i="15" a="1"/>
  <c r="AA283" i="15" s="1"/>
  <c r="AB283" i="15" a="1"/>
  <c r="AB283" i="15" s="1"/>
  <c r="AA284" i="15" a="1"/>
  <c r="AA284" i="15" s="1"/>
  <c r="AB284" i="15" a="1"/>
  <c r="AB284" i="15" s="1"/>
  <c r="AA285" i="15" a="1"/>
  <c r="AA285" i="15" s="1"/>
  <c r="AB285" i="15" a="1"/>
  <c r="AB285" i="15" s="1"/>
  <c r="AA286" i="15" a="1"/>
  <c r="AA286" i="15" s="1"/>
  <c r="AB286" i="15" a="1"/>
  <c r="AB286" i="15" s="1"/>
  <c r="AA287" i="15" a="1"/>
  <c r="AA287" i="15" s="1"/>
  <c r="AB287" i="15" a="1"/>
  <c r="AB287" i="15" s="1"/>
  <c r="AA269" i="15" a="1"/>
  <c r="AA269" i="15" s="1"/>
  <c r="AB269" i="15" a="1"/>
  <c r="AB269" i="15" s="1"/>
  <c r="AI248" i="15" a="1"/>
  <c r="AI248" i="15" s="1"/>
  <c r="AJ248" i="15" a="1"/>
  <c r="AJ248" i="15" s="1"/>
  <c r="AI249" i="15" a="1"/>
  <c r="AI249" i="15" s="1"/>
  <c r="AJ249" i="15" a="1"/>
  <c r="AJ249" i="15" s="1"/>
  <c r="AI250" i="15" a="1"/>
  <c r="AI250" i="15" s="1"/>
  <c r="AJ250" i="15" a="1"/>
  <c r="AJ250" i="15" s="1"/>
  <c r="AI251" i="15" a="1"/>
  <c r="AI251" i="15" s="1"/>
  <c r="AJ251" i="15" a="1"/>
  <c r="AJ251" i="15" s="1"/>
  <c r="AI252" i="15" a="1"/>
  <c r="AI252" i="15" s="1"/>
  <c r="AJ252" i="15" a="1"/>
  <c r="AJ252" i="15" s="1"/>
  <c r="AI253" i="15" a="1"/>
  <c r="AI253" i="15" s="1"/>
  <c r="AJ253" i="15" a="1"/>
  <c r="AJ253" i="15" s="1"/>
  <c r="AI254" i="15" a="1"/>
  <c r="AI254" i="15" s="1"/>
  <c r="AJ254" i="15" a="1"/>
  <c r="AJ254" i="15" s="1"/>
  <c r="AI255" i="15" a="1"/>
  <c r="AI255" i="15" s="1"/>
  <c r="AJ255" i="15" a="1"/>
  <c r="AJ255" i="15" s="1"/>
  <c r="AI256" i="15" a="1"/>
  <c r="AI256" i="15" s="1"/>
  <c r="AJ256" i="15" a="1"/>
  <c r="AJ256" i="15" s="1"/>
  <c r="AI257" i="15" a="1"/>
  <c r="AI257" i="15" s="1"/>
  <c r="AJ257" i="15" a="1"/>
  <c r="AJ257" i="15" s="1"/>
  <c r="AI258" i="15" a="1"/>
  <c r="AI258" i="15" s="1"/>
  <c r="AJ258" i="15" a="1"/>
  <c r="AJ258" i="15" s="1"/>
  <c r="AI259" i="15" a="1"/>
  <c r="AI259" i="15" s="1"/>
  <c r="AJ259" i="15" a="1"/>
  <c r="AJ259" i="15" s="1"/>
  <c r="AI260" i="15" a="1"/>
  <c r="AI260" i="15" s="1"/>
  <c r="AJ260" i="15" a="1"/>
  <c r="AJ260" i="15" s="1"/>
  <c r="AI261" i="15" a="1"/>
  <c r="AI261" i="15" s="1"/>
  <c r="AJ261" i="15" a="1"/>
  <c r="AJ261" i="15" s="1"/>
  <c r="AI262" i="15" a="1"/>
  <c r="AI262" i="15" s="1"/>
  <c r="AJ262" i="15" a="1"/>
  <c r="AJ262" i="15" s="1"/>
  <c r="AI263" i="15" a="1"/>
  <c r="AI263" i="15" s="1"/>
  <c r="AJ263" i="15" a="1"/>
  <c r="AJ263" i="15" s="1"/>
  <c r="AI264" i="15" a="1"/>
  <c r="AI264" i="15" s="1"/>
  <c r="AJ264" i="15" a="1"/>
  <c r="AJ264" i="15" s="1"/>
  <c r="AI265" i="15" a="1"/>
  <c r="AI265" i="15" s="1"/>
  <c r="AJ265" i="15" a="1"/>
  <c r="AJ265" i="15" s="1"/>
  <c r="AE248" i="15" a="1"/>
  <c r="AE248" i="15" s="1"/>
  <c r="AF248" i="15" a="1"/>
  <c r="AF248" i="15" s="1"/>
  <c r="AE249" i="15" a="1"/>
  <c r="AE249" i="15" s="1"/>
  <c r="AF249" i="15" a="1"/>
  <c r="AF249" i="15" s="1"/>
  <c r="AE250" i="15" a="1"/>
  <c r="AE250" i="15" s="1"/>
  <c r="AF250" i="15" a="1"/>
  <c r="AF250" i="15" s="1"/>
  <c r="AE251" i="15" a="1"/>
  <c r="AE251" i="15" s="1"/>
  <c r="AF251" i="15" a="1"/>
  <c r="AF251" i="15" s="1"/>
  <c r="AE252" i="15" a="1"/>
  <c r="AE252" i="15" s="1"/>
  <c r="AF252" i="15" a="1"/>
  <c r="AF252" i="15" s="1"/>
  <c r="AE253" i="15" a="1"/>
  <c r="AE253" i="15" s="1"/>
  <c r="AF253" i="15" a="1"/>
  <c r="AF253" i="15" s="1"/>
  <c r="AE254" i="15" a="1"/>
  <c r="AE254" i="15" s="1"/>
  <c r="AF254" i="15" a="1"/>
  <c r="AF254" i="15" s="1"/>
  <c r="AE255" i="15" a="1"/>
  <c r="AE255" i="15" s="1"/>
  <c r="AF255" i="15" a="1"/>
  <c r="AF255" i="15" s="1"/>
  <c r="AE256" i="15" a="1"/>
  <c r="AE256" i="15" s="1"/>
  <c r="AF256" i="15" a="1"/>
  <c r="AF256" i="15" s="1"/>
  <c r="AE257" i="15" a="1"/>
  <c r="AE257" i="15" s="1"/>
  <c r="AF257" i="15" a="1"/>
  <c r="AF257" i="15" s="1"/>
  <c r="AE258" i="15" a="1"/>
  <c r="AE258" i="15" s="1"/>
  <c r="AF258" i="15" a="1"/>
  <c r="AF258" i="15" s="1"/>
  <c r="AE259" i="15" a="1"/>
  <c r="AE259" i="15" s="1"/>
  <c r="AF259" i="15" a="1"/>
  <c r="AF259" i="15" s="1"/>
  <c r="AE260" i="15" a="1"/>
  <c r="AE260" i="15" s="1"/>
  <c r="AF260" i="15" a="1"/>
  <c r="AF260" i="15" s="1"/>
  <c r="AE261" i="15" a="1"/>
  <c r="AE261" i="15" s="1"/>
  <c r="AF261" i="15" a="1"/>
  <c r="AF261" i="15" s="1"/>
  <c r="AE262" i="15" a="1"/>
  <c r="AE262" i="15" s="1"/>
  <c r="AF262" i="15" a="1"/>
  <c r="AF262" i="15" s="1"/>
  <c r="AE263" i="15" a="1"/>
  <c r="AE263" i="15" s="1"/>
  <c r="AF263" i="15" a="1"/>
  <c r="AF263" i="15" s="1"/>
  <c r="AE264" i="15" a="1"/>
  <c r="AE264" i="15" s="1"/>
  <c r="AF264" i="15" a="1"/>
  <c r="AF264" i="15" s="1"/>
  <c r="AE265" i="15" a="1"/>
  <c r="AE265" i="15" s="1"/>
  <c r="AF265" i="15" a="1"/>
  <c r="AF265" i="15" s="1"/>
  <c r="AA248" i="15" a="1"/>
  <c r="AA248" i="15" s="1"/>
  <c r="AB248" i="15" a="1"/>
  <c r="AB248" i="15" s="1"/>
  <c r="AA249" i="15" a="1"/>
  <c r="AA249" i="15" s="1"/>
  <c r="AB249" i="15" a="1"/>
  <c r="AB249" i="15" s="1"/>
  <c r="AA250" i="15" a="1"/>
  <c r="AA250" i="15" s="1"/>
  <c r="AB250" i="15" a="1"/>
  <c r="AB250" i="15" s="1"/>
  <c r="AA251" i="15" a="1"/>
  <c r="AA251" i="15" s="1"/>
  <c r="AB251" i="15" a="1"/>
  <c r="AB251" i="15" s="1"/>
  <c r="AA252" i="15" a="1"/>
  <c r="AA252" i="15" s="1"/>
  <c r="AB252" i="15" a="1"/>
  <c r="AB252" i="15" s="1"/>
  <c r="AA253" i="15" a="1"/>
  <c r="AA253" i="15" s="1"/>
  <c r="AB253" i="15" a="1"/>
  <c r="AB253" i="15" s="1"/>
  <c r="AA254" i="15" a="1"/>
  <c r="AA254" i="15" s="1"/>
  <c r="AB254" i="15" a="1"/>
  <c r="AB254" i="15" s="1"/>
  <c r="AA255" i="15" a="1"/>
  <c r="AA255" i="15" s="1"/>
  <c r="AB255" i="15" a="1"/>
  <c r="AB255" i="15" s="1"/>
  <c r="AA256" i="15" a="1"/>
  <c r="AA256" i="15" s="1"/>
  <c r="AB256" i="15" a="1"/>
  <c r="AB256" i="15" s="1"/>
  <c r="AA257" i="15" a="1"/>
  <c r="AA257" i="15" s="1"/>
  <c r="AB257" i="15" a="1"/>
  <c r="AB257" i="15" s="1"/>
  <c r="AA258" i="15" a="1"/>
  <c r="AA258" i="15" s="1"/>
  <c r="AB258" i="15" a="1"/>
  <c r="AB258" i="15" s="1"/>
  <c r="AA259" i="15" a="1"/>
  <c r="AA259" i="15" s="1"/>
  <c r="AB259" i="15" a="1"/>
  <c r="AB259" i="15" s="1"/>
  <c r="AA260" i="15" a="1"/>
  <c r="AA260" i="15" s="1"/>
  <c r="AB260" i="15" a="1"/>
  <c r="AB260" i="15" s="1"/>
  <c r="AA261" i="15" a="1"/>
  <c r="AA261" i="15" s="1"/>
  <c r="AB261" i="15" a="1"/>
  <c r="AB261" i="15" s="1"/>
  <c r="AA262" i="15" a="1"/>
  <c r="AA262" i="15" s="1"/>
  <c r="AB262" i="15" a="1"/>
  <c r="AB262" i="15" s="1"/>
  <c r="AA263" i="15" a="1"/>
  <c r="AA263" i="15" s="1"/>
  <c r="AB263" i="15" a="1"/>
  <c r="AB263" i="15" s="1"/>
  <c r="AA264" i="15" a="1"/>
  <c r="AA264" i="15" s="1"/>
  <c r="AB264" i="15" a="1"/>
  <c r="AB264" i="15" s="1"/>
  <c r="AA265" i="15" a="1"/>
  <c r="AA265" i="15" s="1"/>
  <c r="AB265" i="15" a="1"/>
  <c r="AB265" i="15" s="1"/>
  <c r="AJ247" i="15" a="1"/>
  <c r="AJ247" i="15" s="1"/>
  <c r="AI247" i="15" a="1"/>
  <c r="AI247" i="15" s="1"/>
  <c r="AF247" i="15" a="1"/>
  <c r="AF247" i="15" s="1"/>
  <c r="AE247" i="15" a="1"/>
  <c r="AE247" i="15" s="1"/>
  <c r="AB247" i="15" a="1"/>
  <c r="AB247" i="15" s="1"/>
  <c r="AA247" i="15" a="1"/>
  <c r="AA247" i="15" s="1"/>
  <c r="AA128" i="15" a="1"/>
  <c r="AA128" i="15" s="1"/>
  <c r="AB128" i="15" a="1"/>
  <c r="AB128" i="15" s="1"/>
  <c r="AC128" i="15" a="1"/>
  <c r="AC128" i="15" s="1"/>
  <c r="AA129" i="15" a="1"/>
  <c r="AA129" i="15" s="1"/>
  <c r="AB129" i="15" a="1"/>
  <c r="AB129" i="15" s="1"/>
  <c r="AC129" i="15" a="1"/>
  <c r="AC129" i="15" s="1"/>
  <c r="AA130" i="15" a="1"/>
  <c r="AA130" i="15" s="1"/>
  <c r="AB130" i="15" a="1"/>
  <c r="AB130" i="15" s="1"/>
  <c r="AC130" i="15" a="1"/>
  <c r="AC130" i="15" s="1"/>
  <c r="AA131" i="15" a="1"/>
  <c r="AA131" i="15" s="1"/>
  <c r="AB131" i="15" a="1"/>
  <c r="AB131" i="15" s="1"/>
  <c r="AC131" i="15" a="1"/>
  <c r="AC131" i="15" s="1"/>
  <c r="AA132" i="15" a="1"/>
  <c r="AA132" i="15" s="1"/>
  <c r="AB132" i="15" a="1"/>
  <c r="AB132" i="15" s="1"/>
  <c r="AC132" i="15" a="1"/>
  <c r="AC132" i="15" s="1"/>
  <c r="AA133" i="15" a="1"/>
  <c r="AA133" i="15" s="1"/>
  <c r="AB133" i="15" a="1"/>
  <c r="AB133" i="15" s="1"/>
  <c r="AC133" i="15" a="1"/>
  <c r="AC133" i="15" s="1"/>
  <c r="AA134" i="15" a="1"/>
  <c r="AA134" i="15" s="1"/>
  <c r="AB134" i="15" a="1"/>
  <c r="AB134" i="15" s="1"/>
  <c r="AC134" i="15" a="1"/>
  <c r="AC134" i="15" s="1"/>
  <c r="AA135" i="15" a="1"/>
  <c r="AA135" i="15" s="1"/>
  <c r="AB135" i="15" a="1"/>
  <c r="AB135" i="15" s="1"/>
  <c r="AC135" i="15" a="1"/>
  <c r="AC135" i="15" s="1"/>
  <c r="AA136" i="15" a="1"/>
  <c r="AA136" i="15" s="1"/>
  <c r="AB136" i="15" a="1"/>
  <c r="AB136" i="15" s="1"/>
  <c r="AC136" i="15" a="1"/>
  <c r="AC136" i="15" s="1"/>
  <c r="AA137" i="15" a="1"/>
  <c r="AA137" i="15" s="1"/>
  <c r="AB137" i="15" a="1"/>
  <c r="AB137" i="15" s="1"/>
  <c r="AC137" i="15" a="1"/>
  <c r="AC137" i="15" s="1"/>
  <c r="AA138" i="15" a="1"/>
  <c r="AA138" i="15" s="1"/>
  <c r="AB138" i="15" a="1"/>
  <c r="AB138" i="15" s="1"/>
  <c r="AC138" i="15" a="1"/>
  <c r="AC138" i="15" s="1"/>
  <c r="AA139" i="15" a="1"/>
  <c r="AA139" i="15" s="1"/>
  <c r="AB139" i="15" a="1"/>
  <c r="AB139" i="15" s="1"/>
  <c r="AC139" i="15" a="1"/>
  <c r="AC139" i="15" s="1"/>
  <c r="AA140" i="15" a="1"/>
  <c r="AA140" i="15" s="1"/>
  <c r="AB140" i="15" a="1"/>
  <c r="AB140" i="15" s="1"/>
  <c r="AC140" i="15" a="1"/>
  <c r="AC140" i="15" s="1"/>
  <c r="AA141" i="15" a="1"/>
  <c r="AA141" i="15" s="1"/>
  <c r="AB141" i="15" a="1"/>
  <c r="AB141" i="15" s="1"/>
  <c r="AC141" i="15" a="1"/>
  <c r="AC141" i="15" s="1"/>
  <c r="AA142" i="15" a="1"/>
  <c r="AA142" i="15" s="1"/>
  <c r="AB142" i="15" a="1"/>
  <c r="AB142" i="15" s="1"/>
  <c r="AC142" i="15" a="1"/>
  <c r="AC142" i="15" s="1"/>
  <c r="AA143" i="15" a="1"/>
  <c r="AA143" i="15" s="1"/>
  <c r="AB143" i="15" a="1"/>
  <c r="AB143" i="15" s="1"/>
  <c r="AC143" i="15" a="1"/>
  <c r="AC143" i="15" s="1"/>
  <c r="AA144" i="15" a="1"/>
  <c r="AA144" i="15" s="1"/>
  <c r="AB144" i="15" a="1"/>
  <c r="AB144" i="15" s="1"/>
  <c r="AC144" i="15" a="1"/>
  <c r="AC144" i="15" s="1"/>
  <c r="AA145" i="15" a="1"/>
  <c r="AA145" i="15" s="1"/>
  <c r="AB145" i="15" a="1"/>
  <c r="AB145" i="15" s="1"/>
  <c r="AC145" i="15" a="1"/>
  <c r="AC145" i="15" s="1"/>
  <c r="AC127" i="15" a="1"/>
  <c r="AC127" i="15" s="1"/>
  <c r="AB127" i="15" a="1"/>
  <c r="AB127" i="15" s="1"/>
  <c r="AA127" i="15" a="1"/>
  <c r="AA127" i="15" s="1"/>
  <c r="AF106" i="15" a="1"/>
  <c r="AF106" i="15" s="1"/>
  <c r="AG106" i="15" a="1"/>
  <c r="AG106" i="15" s="1"/>
  <c r="AH106" i="15" a="1"/>
  <c r="AH106" i="15" s="1"/>
  <c r="AF107" i="15" a="1"/>
  <c r="AF107" i="15" s="1"/>
  <c r="AG107" i="15" a="1"/>
  <c r="AG107" i="15" s="1"/>
  <c r="AH107" i="15" a="1"/>
  <c r="AH107" i="15" s="1"/>
  <c r="AF108" i="15" a="1"/>
  <c r="AF108" i="15" s="1"/>
  <c r="AG108" i="15" a="1"/>
  <c r="AG108" i="15" s="1"/>
  <c r="AH108" i="15" a="1"/>
  <c r="AH108" i="15" s="1"/>
  <c r="AF109" i="15" a="1"/>
  <c r="AF109" i="15" s="1"/>
  <c r="AG109" i="15" a="1"/>
  <c r="AG109" i="15" s="1"/>
  <c r="AH109" i="15" a="1"/>
  <c r="AH109" i="15" s="1"/>
  <c r="AF110" i="15" a="1"/>
  <c r="AF110" i="15" s="1"/>
  <c r="AG110" i="15" a="1"/>
  <c r="AG110" i="15" s="1"/>
  <c r="AH110" i="15" a="1"/>
  <c r="AH110" i="15" s="1"/>
  <c r="AF111" i="15" a="1"/>
  <c r="AF111" i="15" s="1"/>
  <c r="AG111" i="15" a="1"/>
  <c r="AG111" i="15" s="1"/>
  <c r="AH111" i="15" a="1"/>
  <c r="AH111" i="15" s="1"/>
  <c r="AF112" i="15" a="1"/>
  <c r="AF112" i="15" s="1"/>
  <c r="AG112" i="15" a="1"/>
  <c r="AG112" i="15" s="1"/>
  <c r="AH112" i="15" a="1"/>
  <c r="AH112" i="15" s="1"/>
  <c r="AF113" i="15" a="1"/>
  <c r="AF113" i="15" s="1"/>
  <c r="AG113" i="15" a="1"/>
  <c r="AG113" i="15" s="1"/>
  <c r="AH113" i="15" a="1"/>
  <c r="AH113" i="15" s="1"/>
  <c r="AF114" i="15" a="1"/>
  <c r="AF114" i="15" s="1"/>
  <c r="AG114" i="15" a="1"/>
  <c r="AG114" i="15" s="1"/>
  <c r="AH114" i="15" a="1"/>
  <c r="AH114" i="15" s="1"/>
  <c r="AF115" i="15" a="1"/>
  <c r="AF115" i="15" s="1"/>
  <c r="AG115" i="15" a="1"/>
  <c r="AG115" i="15" s="1"/>
  <c r="AH115" i="15" a="1"/>
  <c r="AH115" i="15" s="1"/>
  <c r="AF116" i="15" a="1"/>
  <c r="AF116" i="15" s="1"/>
  <c r="AG116" i="15" a="1"/>
  <c r="AG116" i="15" s="1"/>
  <c r="AH116" i="15" a="1"/>
  <c r="AH116" i="15" s="1"/>
  <c r="AF117" i="15" a="1"/>
  <c r="AF117" i="15" s="1"/>
  <c r="AG117" i="15" a="1"/>
  <c r="AG117" i="15" s="1"/>
  <c r="AH117" i="15" a="1"/>
  <c r="AH117" i="15" s="1"/>
  <c r="AF118" i="15" a="1"/>
  <c r="AF118" i="15" s="1"/>
  <c r="AG118" i="15" a="1"/>
  <c r="AG118" i="15" s="1"/>
  <c r="AH118" i="15" a="1"/>
  <c r="AH118" i="15" s="1"/>
  <c r="AF119" i="15" a="1"/>
  <c r="AF119" i="15" s="1"/>
  <c r="AG119" i="15" a="1"/>
  <c r="AG119" i="15" s="1"/>
  <c r="AH119" i="15" a="1"/>
  <c r="AH119" i="15" s="1"/>
  <c r="AF120" i="15" a="1"/>
  <c r="AF120" i="15" s="1"/>
  <c r="AG120" i="15" a="1"/>
  <c r="AG120" i="15" s="1"/>
  <c r="AH120" i="15" a="1"/>
  <c r="AH120" i="15" s="1"/>
  <c r="AF121" i="15" a="1"/>
  <c r="AF121" i="15" s="1"/>
  <c r="AG121" i="15" a="1"/>
  <c r="AG121" i="15" s="1"/>
  <c r="AH121" i="15" a="1"/>
  <c r="AH121" i="15" s="1"/>
  <c r="AF122" i="15" a="1"/>
  <c r="AF122" i="15" s="1"/>
  <c r="AG122" i="15" a="1"/>
  <c r="AG122" i="15" s="1"/>
  <c r="AH122" i="15" a="1"/>
  <c r="AH122" i="15" s="1"/>
  <c r="AF123" i="15" a="1"/>
  <c r="AF123" i="15" s="1"/>
  <c r="AG123" i="15" a="1"/>
  <c r="AG123" i="15" s="1"/>
  <c r="AH123" i="15" a="1"/>
  <c r="AH123" i="15" s="1"/>
  <c r="AA106" i="15" a="1"/>
  <c r="AA106" i="15" s="1"/>
  <c r="AB106" i="15" a="1"/>
  <c r="AB106" i="15" s="1"/>
  <c r="AC106" i="15" a="1"/>
  <c r="AC106" i="15" s="1"/>
  <c r="AA107" i="15" a="1"/>
  <c r="AA107" i="15" s="1"/>
  <c r="AB107" i="15" a="1"/>
  <c r="AB107" i="15" s="1"/>
  <c r="AC107" i="15" a="1"/>
  <c r="AC107" i="15" s="1"/>
  <c r="AA108" i="15" a="1"/>
  <c r="AA108" i="15" s="1"/>
  <c r="AB108" i="15" a="1"/>
  <c r="AB108" i="15" s="1"/>
  <c r="AC108" i="15" a="1"/>
  <c r="AC108" i="15" s="1"/>
  <c r="AA109" i="15" a="1"/>
  <c r="AA109" i="15" s="1"/>
  <c r="AB109" i="15" a="1"/>
  <c r="AB109" i="15" s="1"/>
  <c r="AC109" i="15" a="1"/>
  <c r="AC109" i="15" s="1"/>
  <c r="AA110" i="15" a="1"/>
  <c r="AA110" i="15" s="1"/>
  <c r="AB110" i="15" a="1"/>
  <c r="AB110" i="15" s="1"/>
  <c r="AC110" i="15" a="1"/>
  <c r="AC110" i="15" s="1"/>
  <c r="AA111" i="15" a="1"/>
  <c r="AA111" i="15" s="1"/>
  <c r="AB111" i="15" a="1"/>
  <c r="AB111" i="15" s="1"/>
  <c r="AC111" i="15" a="1"/>
  <c r="AC111" i="15" s="1"/>
  <c r="AA112" i="15" a="1"/>
  <c r="AA112" i="15" s="1"/>
  <c r="AB112" i="15" a="1"/>
  <c r="AB112" i="15" s="1"/>
  <c r="AC112" i="15" a="1"/>
  <c r="AC112" i="15" s="1"/>
  <c r="AA113" i="15" a="1"/>
  <c r="AA113" i="15" s="1"/>
  <c r="AB113" i="15" a="1"/>
  <c r="AB113" i="15" s="1"/>
  <c r="AC113" i="15" a="1"/>
  <c r="AC113" i="15" s="1"/>
  <c r="AA114" i="15" a="1"/>
  <c r="AA114" i="15" s="1"/>
  <c r="AB114" i="15" a="1"/>
  <c r="AB114" i="15" s="1"/>
  <c r="AC114" i="15" a="1"/>
  <c r="AC114" i="15" s="1"/>
  <c r="AA115" i="15" a="1"/>
  <c r="AA115" i="15" s="1"/>
  <c r="AB115" i="15" a="1"/>
  <c r="AB115" i="15" s="1"/>
  <c r="AC115" i="15" a="1"/>
  <c r="AC115" i="15" s="1"/>
  <c r="AA116" i="15" a="1"/>
  <c r="AA116" i="15" s="1"/>
  <c r="AB116" i="15" a="1"/>
  <c r="AB116" i="15" s="1"/>
  <c r="AC116" i="15" a="1"/>
  <c r="AC116" i="15" s="1"/>
  <c r="AA117" i="15" a="1"/>
  <c r="AA117" i="15" s="1"/>
  <c r="AB117" i="15" a="1"/>
  <c r="AB117" i="15" s="1"/>
  <c r="AC117" i="15" a="1"/>
  <c r="AC117" i="15" s="1"/>
  <c r="AA118" i="15" a="1"/>
  <c r="AA118" i="15" s="1"/>
  <c r="AB118" i="15" a="1"/>
  <c r="AB118" i="15" s="1"/>
  <c r="AC118" i="15" a="1"/>
  <c r="AC118" i="15" s="1"/>
  <c r="AA119" i="15" a="1"/>
  <c r="AA119" i="15" s="1"/>
  <c r="AB119" i="15" a="1"/>
  <c r="AB119" i="15" s="1"/>
  <c r="AC119" i="15" a="1"/>
  <c r="AC119" i="15" s="1"/>
  <c r="AA120" i="15" a="1"/>
  <c r="AA120" i="15" s="1"/>
  <c r="AB120" i="15" a="1"/>
  <c r="AB120" i="15" s="1"/>
  <c r="AC120" i="15" a="1"/>
  <c r="AC120" i="15" s="1"/>
  <c r="AA121" i="15" a="1"/>
  <c r="AA121" i="15" s="1"/>
  <c r="AB121" i="15" a="1"/>
  <c r="AB121" i="15" s="1"/>
  <c r="AC121" i="15" a="1"/>
  <c r="AC121" i="15" s="1"/>
  <c r="AA122" i="15" a="1"/>
  <c r="AA122" i="15" s="1"/>
  <c r="AB122" i="15" a="1"/>
  <c r="AB122" i="15" s="1"/>
  <c r="AC122" i="15" a="1"/>
  <c r="AC122" i="15" s="1"/>
  <c r="AA123" i="15" a="1"/>
  <c r="AA123" i="15" s="1"/>
  <c r="AB123" i="15" a="1"/>
  <c r="AB123" i="15" s="1"/>
  <c r="AC123" i="15" a="1"/>
  <c r="AC123" i="15" s="1"/>
  <c r="AH105" i="15" a="1"/>
  <c r="AH105" i="15" s="1"/>
  <c r="AG105" i="15" a="1"/>
  <c r="AG105" i="15" s="1"/>
  <c r="AF105" i="15" a="1"/>
  <c r="AF105" i="15" s="1"/>
  <c r="AC105" i="15" a="1"/>
  <c r="AC105" i="15" s="1"/>
  <c r="AB105" i="15" a="1"/>
  <c r="AB105" i="15" s="1"/>
  <c r="AA105" i="15" a="1"/>
  <c r="AA105" i="15" s="1"/>
  <c r="AA100" i="15" a="1"/>
  <c r="AA100" i="15" s="1"/>
  <c r="AF83" i="15" a="1"/>
  <c r="AF83" i="15" s="1"/>
  <c r="AG83" i="15" a="1"/>
  <c r="AG83" i="15" s="1"/>
  <c r="AH83" i="15" a="1"/>
  <c r="AH83" i="15" s="1"/>
  <c r="AF84" i="15" a="1"/>
  <c r="AF84" i="15" s="1"/>
  <c r="AG84" i="15" a="1"/>
  <c r="AG84" i="15" s="1"/>
  <c r="AH84" i="15" a="1"/>
  <c r="AH84" i="15" s="1"/>
  <c r="AF85" i="15" a="1"/>
  <c r="AF85" i="15" s="1"/>
  <c r="AG85" i="15" a="1"/>
  <c r="AG85" i="15" s="1"/>
  <c r="AH85" i="15" a="1"/>
  <c r="AH85" i="15" s="1"/>
  <c r="AF86" i="15" a="1"/>
  <c r="AF86" i="15" s="1"/>
  <c r="AG86" i="15" a="1"/>
  <c r="AG86" i="15" s="1"/>
  <c r="AH86" i="15" a="1"/>
  <c r="AH86" i="15" s="1"/>
  <c r="AF87" i="15" a="1"/>
  <c r="AF87" i="15" s="1"/>
  <c r="AG87" i="15" a="1"/>
  <c r="AG87" i="15" s="1"/>
  <c r="AH87" i="15" a="1"/>
  <c r="AH87" i="15" s="1"/>
  <c r="AF88" i="15" a="1"/>
  <c r="AF88" i="15" s="1"/>
  <c r="AG88" i="15" a="1"/>
  <c r="AG88" i="15" s="1"/>
  <c r="AH88" i="15" a="1"/>
  <c r="AH88" i="15" s="1"/>
  <c r="AF89" i="15" a="1"/>
  <c r="AF89" i="15" s="1"/>
  <c r="AG89" i="15" a="1"/>
  <c r="AG89" i="15" s="1"/>
  <c r="AH89" i="15" a="1"/>
  <c r="AH89" i="15" s="1"/>
  <c r="AF90" i="15" a="1"/>
  <c r="AF90" i="15" s="1"/>
  <c r="AG90" i="15" a="1"/>
  <c r="AG90" i="15" s="1"/>
  <c r="AH90" i="15" a="1"/>
  <c r="AH90" i="15" s="1"/>
  <c r="AF91" i="15" a="1"/>
  <c r="AF91" i="15" s="1"/>
  <c r="AG91" i="15" a="1"/>
  <c r="AG91" i="15" s="1"/>
  <c r="AH91" i="15" a="1"/>
  <c r="AH91" i="15" s="1"/>
  <c r="AF92" i="15" a="1"/>
  <c r="AF92" i="15" s="1"/>
  <c r="AG92" i="15" a="1"/>
  <c r="AG92" i="15" s="1"/>
  <c r="AH92" i="15" a="1"/>
  <c r="AH92" i="15" s="1"/>
  <c r="AF93" i="15" a="1"/>
  <c r="AF93" i="15" s="1"/>
  <c r="AG93" i="15" a="1"/>
  <c r="AG93" i="15" s="1"/>
  <c r="AH93" i="15" a="1"/>
  <c r="AH93" i="15" s="1"/>
  <c r="AF94" i="15" a="1"/>
  <c r="AF94" i="15" s="1"/>
  <c r="AG94" i="15" a="1"/>
  <c r="AG94" i="15" s="1"/>
  <c r="AH94" i="15" a="1"/>
  <c r="AH94" i="15" s="1"/>
  <c r="AF95" i="15" a="1"/>
  <c r="AF95" i="15" s="1"/>
  <c r="AG95" i="15" a="1"/>
  <c r="AG95" i="15" s="1"/>
  <c r="AH95" i="15" a="1"/>
  <c r="AH95" i="15" s="1"/>
  <c r="AF96" i="15" a="1"/>
  <c r="AF96" i="15" s="1"/>
  <c r="AG96" i="15" a="1"/>
  <c r="AG96" i="15" s="1"/>
  <c r="AH96" i="15" a="1"/>
  <c r="AH96" i="15" s="1"/>
  <c r="AF97" i="15" a="1"/>
  <c r="AF97" i="15" s="1"/>
  <c r="AG97" i="15" a="1"/>
  <c r="AG97" i="15" s="1"/>
  <c r="AH97" i="15" a="1"/>
  <c r="AH97" i="15" s="1"/>
  <c r="AF98" i="15" a="1"/>
  <c r="AF98" i="15" s="1"/>
  <c r="AG98" i="15" a="1"/>
  <c r="AG98" i="15" s="1"/>
  <c r="AH98" i="15" a="1"/>
  <c r="AH98" i="15" s="1"/>
  <c r="AF99" i="15" a="1"/>
  <c r="AF99" i="15" s="1"/>
  <c r="AG99" i="15" a="1"/>
  <c r="AG99" i="15" s="1"/>
  <c r="AH99" i="15" a="1"/>
  <c r="AH99" i="15" s="1"/>
  <c r="AF100" i="15" a="1"/>
  <c r="AF100" i="15" s="1"/>
  <c r="AG100" i="15" a="1"/>
  <c r="AG100" i="15" s="1"/>
  <c r="AH100" i="15" a="1"/>
  <c r="AH100" i="15" s="1"/>
  <c r="AH82" i="15" a="1"/>
  <c r="AH82" i="15" s="1"/>
  <c r="AG82" i="15" a="1"/>
  <c r="AG82" i="15" s="1"/>
  <c r="AF82" i="15" a="1"/>
  <c r="AF82" i="15" s="1"/>
  <c r="AA83" i="15" a="1"/>
  <c r="AA83" i="15" s="1"/>
  <c r="AB83" i="15" a="1"/>
  <c r="AB83" i="15" s="1"/>
  <c r="AC83" i="15" a="1"/>
  <c r="AC83" i="15" s="1"/>
  <c r="AA84" i="15" a="1"/>
  <c r="AA84" i="15" s="1"/>
  <c r="AB84" i="15" a="1"/>
  <c r="AB84" i="15" s="1"/>
  <c r="AC84" i="15" a="1"/>
  <c r="AC84" i="15" s="1"/>
  <c r="AA85" i="15" a="1"/>
  <c r="AA85" i="15" s="1"/>
  <c r="AB85" i="15" a="1"/>
  <c r="AB85" i="15" s="1"/>
  <c r="AC85" i="15" a="1"/>
  <c r="AC85" i="15" s="1"/>
  <c r="AA86" i="15" a="1"/>
  <c r="AA86" i="15" s="1"/>
  <c r="AB86" i="15" a="1"/>
  <c r="AB86" i="15" s="1"/>
  <c r="AC86" i="15" a="1"/>
  <c r="AC86" i="15" s="1"/>
  <c r="AA87" i="15" a="1"/>
  <c r="AA87" i="15" s="1"/>
  <c r="AB87" i="15" a="1"/>
  <c r="AB87" i="15" s="1"/>
  <c r="AC87" i="15" a="1"/>
  <c r="AC87" i="15" s="1"/>
  <c r="AA88" i="15" a="1"/>
  <c r="AA88" i="15" s="1"/>
  <c r="AB88" i="15" a="1"/>
  <c r="AB88" i="15" s="1"/>
  <c r="AC88" i="15" a="1"/>
  <c r="AC88" i="15" s="1"/>
  <c r="AA89" i="15" a="1"/>
  <c r="AA89" i="15" s="1"/>
  <c r="AB89" i="15" a="1"/>
  <c r="AB89" i="15" s="1"/>
  <c r="AC89" i="15" a="1"/>
  <c r="AC89" i="15" s="1"/>
  <c r="AA90" i="15" a="1"/>
  <c r="AA90" i="15" s="1"/>
  <c r="AB90" i="15" a="1"/>
  <c r="AB90" i="15" s="1"/>
  <c r="AC90" i="15" a="1"/>
  <c r="AC90" i="15" s="1"/>
  <c r="AA91" i="15" a="1"/>
  <c r="AA91" i="15" s="1"/>
  <c r="AB91" i="15" a="1"/>
  <c r="AB91" i="15" s="1"/>
  <c r="AC91" i="15" a="1"/>
  <c r="AC91" i="15" s="1"/>
  <c r="AA92" i="15" a="1"/>
  <c r="AA92" i="15" s="1"/>
  <c r="AB92" i="15" a="1"/>
  <c r="AB92" i="15" s="1"/>
  <c r="AC92" i="15" a="1"/>
  <c r="AC92" i="15" s="1"/>
  <c r="AA93" i="15" a="1"/>
  <c r="AA93" i="15" s="1"/>
  <c r="AB93" i="15" a="1"/>
  <c r="AB93" i="15" s="1"/>
  <c r="AC93" i="15" a="1"/>
  <c r="AC93" i="15" s="1"/>
  <c r="AA94" i="15" a="1"/>
  <c r="AA94" i="15" s="1"/>
  <c r="AB94" i="15" a="1"/>
  <c r="AB94" i="15" s="1"/>
  <c r="AC94" i="15" a="1"/>
  <c r="AC94" i="15" s="1"/>
  <c r="AA95" i="15" a="1"/>
  <c r="AA95" i="15" s="1"/>
  <c r="AB95" i="15" a="1"/>
  <c r="AB95" i="15" s="1"/>
  <c r="AC95" i="15" a="1"/>
  <c r="AC95" i="15" s="1"/>
  <c r="AA96" i="15" a="1"/>
  <c r="AA96" i="15" s="1"/>
  <c r="AB96" i="15" a="1"/>
  <c r="AB96" i="15" s="1"/>
  <c r="AC96" i="15" a="1"/>
  <c r="AC96" i="15" s="1"/>
  <c r="AA97" i="15" a="1"/>
  <c r="AA97" i="15" s="1"/>
  <c r="AB97" i="15" a="1"/>
  <c r="AB97" i="15" s="1"/>
  <c r="AC97" i="15" a="1"/>
  <c r="AC97" i="15" s="1"/>
  <c r="AA98" i="15" a="1"/>
  <c r="AA98" i="15" s="1"/>
  <c r="AB98" i="15" a="1"/>
  <c r="AB98" i="15" s="1"/>
  <c r="AC98" i="15" a="1"/>
  <c r="AC98" i="15" s="1"/>
  <c r="AA99" i="15" a="1"/>
  <c r="AA99" i="15" s="1"/>
  <c r="AB99" i="15" a="1"/>
  <c r="AB99" i="15" s="1"/>
  <c r="AC99" i="15" a="1"/>
  <c r="AC99" i="15" s="1"/>
  <c r="AB100" i="15" a="1"/>
  <c r="AB100" i="15" s="1"/>
  <c r="AC100" i="15" a="1"/>
  <c r="AC100" i="15" s="1"/>
  <c r="AC82" i="15" a="1"/>
  <c r="AC82" i="15" s="1"/>
  <c r="AB82" i="15" a="1"/>
  <c r="AB82" i="15" s="1"/>
  <c r="AA82" i="15" a="1"/>
  <c r="AA82" i="15" s="1"/>
  <c r="AN56" i="15" a="1"/>
  <c r="AN56" i="15" s="1"/>
  <c r="AM56" i="15" a="1"/>
  <c r="AM56" i="15" s="1"/>
  <c r="AL56" i="15" a="1"/>
  <c r="AL56" i="15" s="1"/>
  <c r="AK56" i="15" a="1"/>
  <c r="AK56" i="15" s="1"/>
  <c r="AN55" i="15" a="1"/>
  <c r="AN55" i="15" s="1"/>
  <c r="AM55" i="15" a="1"/>
  <c r="AM55" i="15" s="1"/>
  <c r="AL55" i="15" a="1"/>
  <c r="AL55" i="15" s="1"/>
  <c r="AK55" i="15" a="1"/>
  <c r="AK55" i="15" s="1"/>
  <c r="AN54" i="15" a="1"/>
  <c r="AN54" i="15" s="1"/>
  <c r="AM54" i="15" a="1"/>
  <c r="AM54" i="15" s="1"/>
  <c r="AL54" i="15" a="1"/>
  <c r="AL54" i="15" s="1"/>
  <c r="AK54" i="15" a="1"/>
  <c r="AK54" i="15" s="1"/>
  <c r="AN53" i="15" a="1"/>
  <c r="AN53" i="15" s="1"/>
  <c r="AM53" i="15" a="1"/>
  <c r="AM53" i="15" s="1"/>
  <c r="AL53" i="15" a="1"/>
  <c r="AL53" i="15" s="1"/>
  <c r="AK53" i="15" a="1"/>
  <c r="AK53" i="15" s="1"/>
  <c r="AN52" i="15" a="1"/>
  <c r="AN52" i="15" s="1"/>
  <c r="AM52" i="15" a="1"/>
  <c r="AM52" i="15" s="1"/>
  <c r="AL52" i="15" a="1"/>
  <c r="AL52" i="15" s="1"/>
  <c r="AK52" i="15" a="1"/>
  <c r="AK52" i="15" s="1"/>
  <c r="AN51" i="15" a="1"/>
  <c r="AN51" i="15" s="1"/>
  <c r="AM51" i="15" a="1"/>
  <c r="AM51" i="15" s="1"/>
  <c r="AL51" i="15" a="1"/>
  <c r="AL51" i="15" s="1"/>
  <c r="AK51" i="15" a="1"/>
  <c r="AK51" i="15" s="1"/>
  <c r="AN50" i="15" a="1"/>
  <c r="AN50" i="15" s="1"/>
  <c r="AM50" i="15" a="1"/>
  <c r="AM50" i="15" s="1"/>
  <c r="AL50" i="15" a="1"/>
  <c r="AL50" i="15" s="1"/>
  <c r="AK50" i="15" a="1"/>
  <c r="AK50" i="15" s="1"/>
  <c r="AN49" i="15" a="1"/>
  <c r="AN49" i="15" s="1"/>
  <c r="AM49" i="15" a="1"/>
  <c r="AM49" i="15" s="1"/>
  <c r="AL49" i="15" a="1"/>
  <c r="AL49" i="15" s="1"/>
  <c r="AK49" i="15" a="1"/>
  <c r="AK49" i="15" s="1"/>
  <c r="AN48" i="15" a="1"/>
  <c r="AN48" i="15" s="1"/>
  <c r="AM48" i="15" a="1"/>
  <c r="AM48" i="15" s="1"/>
  <c r="AL48" i="15" a="1"/>
  <c r="AL48" i="15" s="1"/>
  <c r="AK48" i="15" a="1"/>
  <c r="AK48" i="15" s="1"/>
  <c r="AN47" i="15" a="1"/>
  <c r="AN47" i="15" s="1"/>
  <c r="AM47" i="15" a="1"/>
  <c r="AM47" i="15" s="1"/>
  <c r="AL47" i="15" a="1"/>
  <c r="AL47" i="15" s="1"/>
  <c r="AK47" i="15" a="1"/>
  <c r="AK47" i="15" s="1"/>
  <c r="AN46" i="15" a="1"/>
  <c r="AN46" i="15" s="1"/>
  <c r="AM46" i="15" a="1"/>
  <c r="AM46" i="15" s="1"/>
  <c r="AL46" i="15" a="1"/>
  <c r="AL46" i="15" s="1"/>
  <c r="AK46" i="15" a="1"/>
  <c r="AK46" i="15" s="1"/>
  <c r="AN45" i="15" a="1"/>
  <c r="AN45" i="15" s="1"/>
  <c r="AM45" i="15" a="1"/>
  <c r="AM45" i="15" s="1"/>
  <c r="AL45" i="15" a="1"/>
  <c r="AL45" i="15" s="1"/>
  <c r="AK45" i="15" a="1"/>
  <c r="AK45" i="15" s="1"/>
  <c r="AN44" i="15" a="1"/>
  <c r="AN44" i="15" s="1"/>
  <c r="AM44" i="15" a="1"/>
  <c r="AM44" i="15" s="1"/>
  <c r="AL44" i="15" a="1"/>
  <c r="AL44" i="15" s="1"/>
  <c r="AK44" i="15" a="1"/>
  <c r="AK44" i="15" s="1"/>
  <c r="AN43" i="15" a="1"/>
  <c r="AN43" i="15" s="1"/>
  <c r="AM43" i="15" a="1"/>
  <c r="AM43" i="15" s="1"/>
  <c r="AL43" i="15" a="1"/>
  <c r="AL43" i="15" s="1"/>
  <c r="AK43" i="15" a="1"/>
  <c r="AK43" i="15" s="1"/>
  <c r="AN42" i="15" a="1"/>
  <c r="AN42" i="15" s="1"/>
  <c r="AM42" i="15" a="1"/>
  <c r="AM42" i="15" s="1"/>
  <c r="AL42" i="15" a="1"/>
  <c r="AL42" i="15" s="1"/>
  <c r="AK42" i="15" a="1"/>
  <c r="AK42" i="15" s="1"/>
  <c r="AN41" i="15" a="1"/>
  <c r="AN41" i="15" s="1"/>
  <c r="AM41" i="15" a="1"/>
  <c r="AM41" i="15" s="1"/>
  <c r="AL41" i="15" a="1"/>
  <c r="AL41" i="15" s="1"/>
  <c r="AK41" i="15" a="1"/>
  <c r="AK41" i="15" s="1"/>
  <c r="AN40" i="15" a="1"/>
  <c r="AN40" i="15" s="1"/>
  <c r="AM40" i="15" a="1"/>
  <c r="AM40" i="15" s="1"/>
  <c r="AL40" i="15" a="1"/>
  <c r="AL40" i="15" s="1"/>
  <c r="AK40" i="15" a="1"/>
  <c r="AK40" i="15" s="1"/>
  <c r="AN39" i="15" a="1"/>
  <c r="AN39" i="15" s="1"/>
  <c r="AM39" i="15" a="1"/>
  <c r="AM39" i="15" s="1"/>
  <c r="AL39" i="15" a="1"/>
  <c r="AL39" i="15" s="1"/>
  <c r="AK39" i="15" a="1"/>
  <c r="AK39" i="15" s="1"/>
  <c r="AJ39" i="15" a="1"/>
  <c r="AJ39" i="15" s="1"/>
  <c r="AI39" i="15" a="1"/>
  <c r="AI39" i="15" s="1"/>
  <c r="AH39" i="15" a="1"/>
  <c r="AH39" i="15" s="1"/>
  <c r="AG39" i="15" a="1"/>
  <c r="AG39" i="15" s="1"/>
  <c r="AF39" i="15" a="1"/>
  <c r="AF39" i="15" s="1"/>
  <c r="AE39" i="15" a="1"/>
  <c r="AE39" i="15" s="1"/>
  <c r="AD39" i="15" a="1"/>
  <c r="AD39" i="15" s="1"/>
  <c r="AC39" i="15" a="1"/>
  <c r="AC39" i="15" s="1"/>
  <c r="AB39" i="15" a="1"/>
  <c r="AB39" i="15" s="1"/>
  <c r="AA39" i="15" a="1"/>
  <c r="AA39" i="15" s="1"/>
  <c r="AJ40" i="15" a="1"/>
  <c r="AJ40" i="15" s="1"/>
  <c r="AI40" i="15" a="1"/>
  <c r="AI40" i="15" s="1"/>
  <c r="AH40" i="15" a="1"/>
  <c r="AH40" i="15" s="1"/>
  <c r="AG40" i="15" a="1"/>
  <c r="AG40" i="15" s="1"/>
  <c r="AF40" i="15" a="1"/>
  <c r="AF40" i="15" s="1"/>
  <c r="AE40" i="15" a="1"/>
  <c r="AE40" i="15" s="1"/>
  <c r="AD40" i="15" a="1"/>
  <c r="AD40" i="15" s="1"/>
  <c r="AC40" i="15" a="1"/>
  <c r="AC40" i="15" s="1"/>
  <c r="AB40" i="15" a="1"/>
  <c r="AB40" i="15" s="1"/>
  <c r="AA40" i="15" a="1"/>
  <c r="AA40" i="15" s="1"/>
  <c r="AJ41" i="15" a="1"/>
  <c r="AJ41" i="15" s="1"/>
  <c r="AI41" i="15" a="1"/>
  <c r="AI41" i="15" s="1"/>
  <c r="AH41" i="15" a="1"/>
  <c r="AH41" i="15" s="1"/>
  <c r="AG41" i="15" a="1"/>
  <c r="AG41" i="15" s="1"/>
  <c r="AF41" i="15" a="1"/>
  <c r="AF41" i="15" s="1"/>
  <c r="AE41" i="15" a="1"/>
  <c r="AE41" i="15" s="1"/>
  <c r="AD41" i="15" a="1"/>
  <c r="AD41" i="15" s="1"/>
  <c r="AC41" i="15" a="1"/>
  <c r="AC41" i="15" s="1"/>
  <c r="AB41" i="15" a="1"/>
  <c r="AB41" i="15" s="1"/>
  <c r="AA41" i="15" a="1"/>
  <c r="AA41" i="15" s="1"/>
  <c r="AJ42" i="15" a="1"/>
  <c r="AJ42" i="15" s="1"/>
  <c r="AI42" i="15" a="1"/>
  <c r="AI42" i="15" s="1"/>
  <c r="AH42" i="15" a="1"/>
  <c r="AH42" i="15" s="1"/>
  <c r="AG42" i="15" a="1"/>
  <c r="AG42" i="15" s="1"/>
  <c r="AF42" i="15" a="1"/>
  <c r="AF42" i="15" s="1"/>
  <c r="AE42" i="15" a="1"/>
  <c r="AE42" i="15" s="1"/>
  <c r="AD42" i="15" a="1"/>
  <c r="AD42" i="15" s="1"/>
  <c r="AC42" i="15" a="1"/>
  <c r="AC42" i="15" s="1"/>
  <c r="AB42" i="15" a="1"/>
  <c r="AB42" i="15" s="1"/>
  <c r="AA42" i="15" a="1"/>
  <c r="AA42" i="15" s="1"/>
  <c r="AJ43" i="15" a="1"/>
  <c r="AJ43" i="15" s="1"/>
  <c r="AI43" i="15" a="1"/>
  <c r="AI43" i="15" s="1"/>
  <c r="AH43" i="15" a="1"/>
  <c r="AH43" i="15" s="1"/>
  <c r="AG43" i="15" a="1"/>
  <c r="AG43" i="15" s="1"/>
  <c r="AF43" i="15" a="1"/>
  <c r="AF43" i="15" s="1"/>
  <c r="AE43" i="15" a="1"/>
  <c r="AE43" i="15" s="1"/>
  <c r="AD43" i="15" a="1"/>
  <c r="AD43" i="15" s="1"/>
  <c r="AC43" i="15" a="1"/>
  <c r="AC43" i="15" s="1"/>
  <c r="AB43" i="15" a="1"/>
  <c r="AB43" i="15" s="1"/>
  <c r="AA43" i="15" a="1"/>
  <c r="AA43" i="15" s="1"/>
  <c r="AJ44" i="15" a="1"/>
  <c r="AJ44" i="15" s="1"/>
  <c r="AI44" i="15" a="1"/>
  <c r="AI44" i="15" s="1"/>
  <c r="AH44" i="15" a="1"/>
  <c r="AH44" i="15" s="1"/>
  <c r="AG44" i="15" a="1"/>
  <c r="AG44" i="15" s="1"/>
  <c r="AF44" i="15" a="1"/>
  <c r="AF44" i="15" s="1"/>
  <c r="AE44" i="15" a="1"/>
  <c r="AE44" i="15" s="1"/>
  <c r="AD44" i="15" a="1"/>
  <c r="AD44" i="15" s="1"/>
  <c r="AC44" i="15" a="1"/>
  <c r="AC44" i="15" s="1"/>
  <c r="AB44" i="15" a="1"/>
  <c r="AB44" i="15" s="1"/>
  <c r="AA44" i="15" a="1"/>
  <c r="AA44" i="15" s="1"/>
  <c r="AJ45" i="15" a="1"/>
  <c r="AJ45" i="15" s="1"/>
  <c r="AI45" i="15" a="1"/>
  <c r="AI45" i="15" s="1"/>
  <c r="AH45" i="15" a="1"/>
  <c r="AH45" i="15" s="1"/>
  <c r="AG45" i="15" a="1"/>
  <c r="AG45" i="15" s="1"/>
  <c r="AF45" i="15" a="1"/>
  <c r="AF45" i="15" s="1"/>
  <c r="AE45" i="15" a="1"/>
  <c r="AE45" i="15" s="1"/>
  <c r="AD45" i="15" a="1"/>
  <c r="AD45" i="15" s="1"/>
  <c r="AC45" i="15" a="1"/>
  <c r="AC45" i="15" s="1"/>
  <c r="AB45" i="15" a="1"/>
  <c r="AB45" i="15" s="1"/>
  <c r="AA45" i="15" a="1"/>
  <c r="AA45" i="15" s="1"/>
  <c r="AJ46" i="15" a="1"/>
  <c r="AJ46" i="15" s="1"/>
  <c r="AI46" i="15" a="1"/>
  <c r="AI46" i="15" s="1"/>
  <c r="AH46" i="15" a="1"/>
  <c r="AH46" i="15" s="1"/>
  <c r="AG46" i="15" a="1"/>
  <c r="AG46" i="15" s="1"/>
  <c r="AF46" i="15" a="1"/>
  <c r="AF46" i="15" s="1"/>
  <c r="AE46" i="15" a="1"/>
  <c r="AE46" i="15" s="1"/>
  <c r="AD46" i="15" a="1"/>
  <c r="AD46" i="15" s="1"/>
  <c r="AC46" i="15" a="1"/>
  <c r="AC46" i="15" s="1"/>
  <c r="AB46" i="15" a="1"/>
  <c r="AB46" i="15" s="1"/>
  <c r="AA46" i="15" a="1"/>
  <c r="AA46" i="15" s="1"/>
  <c r="AJ47" i="15" a="1"/>
  <c r="AJ47" i="15" s="1"/>
  <c r="AI47" i="15" a="1"/>
  <c r="AI47" i="15" s="1"/>
  <c r="AH47" i="15" a="1"/>
  <c r="AH47" i="15" s="1"/>
  <c r="AG47" i="15" a="1"/>
  <c r="AG47" i="15" s="1"/>
  <c r="AF47" i="15" a="1"/>
  <c r="AF47" i="15" s="1"/>
  <c r="AE47" i="15" a="1"/>
  <c r="AE47" i="15" s="1"/>
  <c r="AD47" i="15" a="1"/>
  <c r="AD47" i="15" s="1"/>
  <c r="AC47" i="15" a="1"/>
  <c r="AC47" i="15" s="1"/>
  <c r="AB47" i="15" a="1"/>
  <c r="AB47" i="15" s="1"/>
  <c r="AA47" i="15" a="1"/>
  <c r="AA47" i="15" s="1"/>
  <c r="AJ48" i="15" a="1"/>
  <c r="AJ48" i="15" s="1"/>
  <c r="AI48" i="15" a="1"/>
  <c r="AI48" i="15" s="1"/>
  <c r="AH48" i="15" a="1"/>
  <c r="AH48" i="15" s="1"/>
  <c r="AG48" i="15" a="1"/>
  <c r="AG48" i="15" s="1"/>
  <c r="AF48" i="15" a="1"/>
  <c r="AF48" i="15" s="1"/>
  <c r="AE48" i="15" a="1"/>
  <c r="AE48" i="15" s="1"/>
  <c r="AD48" i="15" a="1"/>
  <c r="AD48" i="15" s="1"/>
  <c r="AC48" i="15" a="1"/>
  <c r="AC48" i="15" s="1"/>
  <c r="AB48" i="15" a="1"/>
  <c r="AB48" i="15" s="1"/>
  <c r="AA48" i="15" a="1"/>
  <c r="AA48" i="15" s="1"/>
  <c r="AJ49" i="15" a="1"/>
  <c r="AJ49" i="15" s="1"/>
  <c r="AI49" i="15" a="1"/>
  <c r="AI49" i="15" s="1"/>
  <c r="AH49" i="15" a="1"/>
  <c r="AH49" i="15" s="1"/>
  <c r="AG49" i="15" a="1"/>
  <c r="AG49" i="15" s="1"/>
  <c r="AF49" i="15" a="1"/>
  <c r="AF49" i="15" s="1"/>
  <c r="AE49" i="15" a="1"/>
  <c r="AE49" i="15" s="1"/>
  <c r="AD49" i="15" a="1"/>
  <c r="AD49" i="15" s="1"/>
  <c r="AC49" i="15" a="1"/>
  <c r="AC49" i="15" s="1"/>
  <c r="AB49" i="15" a="1"/>
  <c r="AB49" i="15" s="1"/>
  <c r="AA49" i="15" a="1"/>
  <c r="AA49" i="15" s="1"/>
  <c r="AJ50" i="15" a="1"/>
  <c r="AJ50" i="15" s="1"/>
  <c r="AI50" i="15" a="1"/>
  <c r="AI50" i="15" s="1"/>
  <c r="AH50" i="15" a="1"/>
  <c r="AH50" i="15" s="1"/>
  <c r="AG50" i="15" a="1"/>
  <c r="AG50" i="15" s="1"/>
  <c r="AF50" i="15" a="1"/>
  <c r="AF50" i="15" s="1"/>
  <c r="AE50" i="15" a="1"/>
  <c r="AE50" i="15" s="1"/>
  <c r="AD50" i="15" a="1"/>
  <c r="AD50" i="15" s="1"/>
  <c r="AC50" i="15" a="1"/>
  <c r="AC50" i="15" s="1"/>
  <c r="AB50" i="15" a="1"/>
  <c r="AB50" i="15" s="1"/>
  <c r="AA50" i="15" a="1"/>
  <c r="AA50" i="15" s="1"/>
  <c r="AJ51" i="15" a="1"/>
  <c r="AJ51" i="15" s="1"/>
  <c r="AI51" i="15" a="1"/>
  <c r="AI51" i="15" s="1"/>
  <c r="AH51" i="15" a="1"/>
  <c r="AH51" i="15" s="1"/>
  <c r="AG51" i="15" a="1"/>
  <c r="AG51" i="15" s="1"/>
  <c r="AF51" i="15" a="1"/>
  <c r="AF51" i="15" s="1"/>
  <c r="AE51" i="15" a="1"/>
  <c r="AE51" i="15" s="1"/>
  <c r="AD51" i="15" a="1"/>
  <c r="AD51" i="15" s="1"/>
  <c r="AC51" i="15" a="1"/>
  <c r="AC51" i="15" s="1"/>
  <c r="AB51" i="15" a="1"/>
  <c r="AB51" i="15" s="1"/>
  <c r="AA51" i="15" a="1"/>
  <c r="AA51" i="15" s="1"/>
  <c r="AJ52" i="15" a="1"/>
  <c r="AJ52" i="15" s="1"/>
  <c r="AI52" i="15" a="1"/>
  <c r="AI52" i="15" s="1"/>
  <c r="AH52" i="15" a="1"/>
  <c r="AH52" i="15" s="1"/>
  <c r="AG52" i="15" a="1"/>
  <c r="AG52" i="15" s="1"/>
  <c r="AF52" i="15" a="1"/>
  <c r="AF52" i="15" s="1"/>
  <c r="AE52" i="15" a="1"/>
  <c r="AE52" i="15" s="1"/>
  <c r="AD52" i="15" a="1"/>
  <c r="AD52" i="15" s="1"/>
  <c r="AC52" i="15" a="1"/>
  <c r="AC52" i="15" s="1"/>
  <c r="AB52" i="15" a="1"/>
  <c r="AB52" i="15" s="1"/>
  <c r="AA52" i="15" a="1"/>
  <c r="AA52" i="15" s="1"/>
  <c r="AJ53" i="15" a="1"/>
  <c r="AJ53" i="15" s="1"/>
  <c r="AI53" i="15" a="1"/>
  <c r="AI53" i="15" s="1"/>
  <c r="AH53" i="15" a="1"/>
  <c r="AH53" i="15" s="1"/>
  <c r="AG53" i="15" a="1"/>
  <c r="AG53" i="15" s="1"/>
  <c r="AF53" i="15" a="1"/>
  <c r="AF53" i="15" s="1"/>
  <c r="AE53" i="15" a="1"/>
  <c r="AE53" i="15" s="1"/>
  <c r="AD53" i="15" a="1"/>
  <c r="AD53" i="15" s="1"/>
  <c r="AC53" i="15" a="1"/>
  <c r="AC53" i="15" s="1"/>
  <c r="AB53" i="15" a="1"/>
  <c r="AB53" i="15" s="1"/>
  <c r="AA53" i="15" a="1"/>
  <c r="AA53" i="15" s="1"/>
  <c r="AJ54" i="15" a="1"/>
  <c r="AJ54" i="15" s="1"/>
  <c r="AI54" i="15" a="1"/>
  <c r="AI54" i="15" s="1"/>
  <c r="AH54" i="15" a="1"/>
  <c r="AH54" i="15" s="1"/>
  <c r="AG54" i="15" a="1"/>
  <c r="AG54" i="15" s="1"/>
  <c r="AF54" i="15" a="1"/>
  <c r="AF54" i="15" s="1"/>
  <c r="AE54" i="15" a="1"/>
  <c r="AE54" i="15" s="1"/>
  <c r="AD54" i="15" a="1"/>
  <c r="AD54" i="15" s="1"/>
  <c r="AC54" i="15" a="1"/>
  <c r="AC54" i="15" s="1"/>
  <c r="AB54" i="15" a="1"/>
  <c r="AB54" i="15" s="1"/>
  <c r="AA54" i="15" a="1"/>
  <c r="AA54" i="15" s="1"/>
  <c r="AJ55" i="15" a="1"/>
  <c r="AJ55" i="15" s="1"/>
  <c r="AI55" i="15" a="1"/>
  <c r="AI55" i="15" s="1"/>
  <c r="AH55" i="15" a="1"/>
  <c r="AH55" i="15" s="1"/>
  <c r="AG55" i="15" a="1"/>
  <c r="AG55" i="15" s="1"/>
  <c r="AF55" i="15" a="1"/>
  <c r="AF55" i="15" s="1"/>
  <c r="AE55" i="15" a="1"/>
  <c r="AE55" i="15" s="1"/>
  <c r="AD55" i="15" a="1"/>
  <c r="AD55" i="15" s="1"/>
  <c r="AC55" i="15" a="1"/>
  <c r="AC55" i="15" s="1"/>
  <c r="AB55" i="15" a="1"/>
  <c r="AB55" i="15" s="1"/>
  <c r="AA55" i="15" a="1"/>
  <c r="AA55" i="15" s="1"/>
  <c r="AJ56" i="15" a="1"/>
  <c r="AJ56" i="15" s="1"/>
  <c r="AI56" i="15" a="1"/>
  <c r="AI56" i="15" s="1"/>
  <c r="AH56" i="15" a="1"/>
  <c r="AH56" i="15" s="1"/>
  <c r="AG56" i="15" a="1"/>
  <c r="AG56" i="15" s="1"/>
  <c r="AF56" i="15" a="1"/>
  <c r="AF56" i="15" s="1"/>
  <c r="AE56" i="15" a="1"/>
  <c r="AE56" i="15" s="1"/>
  <c r="AD56" i="15" a="1"/>
  <c r="AD56" i="15" s="1"/>
  <c r="AC56" i="15" a="1"/>
  <c r="AC56" i="15" s="1"/>
  <c r="AB56" i="15" a="1"/>
  <c r="AB56" i="15" s="1"/>
  <c r="AA56" i="15" a="1"/>
  <c r="AA56" i="15" s="1"/>
  <c r="AN57" i="15" a="1"/>
  <c r="AN57" i="15" s="1"/>
  <c r="AM57" i="15" a="1"/>
  <c r="AM57" i="15" s="1"/>
  <c r="AL57" i="15" a="1"/>
  <c r="AL57" i="15" s="1"/>
  <c r="AK57" i="15" a="1"/>
  <c r="AK57" i="15" s="1"/>
  <c r="AJ57" i="15" a="1"/>
  <c r="AJ57" i="15" s="1"/>
  <c r="AI57" i="15" a="1"/>
  <c r="AI57" i="15" s="1"/>
  <c r="AH57" i="15" a="1"/>
  <c r="AH57" i="15" s="1"/>
  <c r="AG57" i="15" a="1"/>
  <c r="AG57" i="15" s="1"/>
  <c r="AF57" i="15" a="1"/>
  <c r="AF57" i="15" s="1"/>
  <c r="AE57" i="15" a="1"/>
  <c r="AE57" i="15" s="1"/>
  <c r="AD57" i="15" a="1"/>
  <c r="AD57" i="15" s="1"/>
  <c r="AC57" i="15" a="1"/>
  <c r="AC57" i="15" s="1"/>
  <c r="AB57" i="15" a="1"/>
  <c r="AB57" i="15" s="1"/>
  <c r="AA57" i="15" a="1"/>
  <c r="AA57" i="15" s="1"/>
  <c r="AN36" i="15" a="1"/>
  <c r="AN36" i="15" s="1"/>
  <c r="AM36" i="15" a="1"/>
  <c r="AM36" i="15" s="1"/>
  <c r="AL36" i="15" a="1"/>
  <c r="AL36" i="15" s="1"/>
  <c r="AK36" i="15" a="1"/>
  <c r="AK36" i="15" s="1"/>
  <c r="AJ36" i="15" a="1"/>
  <c r="AJ36" i="15" s="1"/>
  <c r="AI36" i="15" a="1"/>
  <c r="AI36" i="15" s="1"/>
  <c r="AH36" i="15" a="1"/>
  <c r="AH36" i="15" s="1"/>
  <c r="AG36" i="15" a="1"/>
  <c r="AG36" i="15" s="1"/>
  <c r="AF36" i="15" a="1"/>
  <c r="AF36" i="15" s="1"/>
  <c r="AE36" i="15" a="1"/>
  <c r="AE36" i="15" s="1"/>
  <c r="AD36" i="15" a="1"/>
  <c r="AD36" i="15" s="1"/>
  <c r="AC36" i="15" a="1"/>
  <c r="AC36" i="15" s="1"/>
  <c r="AB36" i="15" a="1"/>
  <c r="AB36" i="15" s="1"/>
  <c r="AN35" i="15" a="1"/>
  <c r="AN35" i="15" s="1"/>
  <c r="AN77" i="15" s="1"/>
  <c r="AM35" i="15" a="1"/>
  <c r="AM35" i="15" s="1"/>
  <c r="AL35" i="15" a="1"/>
  <c r="AL35" i="15" s="1"/>
  <c r="AK35" i="15" a="1"/>
  <c r="AK35" i="15" s="1"/>
  <c r="AJ35" i="15" a="1"/>
  <c r="AJ35" i="15" s="1"/>
  <c r="AI35" i="15" a="1"/>
  <c r="AI35" i="15" s="1"/>
  <c r="AH35" i="15" a="1"/>
  <c r="AH35" i="15" s="1"/>
  <c r="AG35" i="15" a="1"/>
  <c r="AG35" i="15" s="1"/>
  <c r="AF35" i="15" a="1"/>
  <c r="AF35" i="15" s="1"/>
  <c r="AE35" i="15" a="1"/>
  <c r="AE35" i="15" s="1"/>
  <c r="AD35" i="15" a="1"/>
  <c r="AD35" i="15" s="1"/>
  <c r="AC35" i="15" a="1"/>
  <c r="AC35" i="15" s="1"/>
  <c r="AB35" i="15" a="1"/>
  <c r="AB35" i="15" s="1"/>
  <c r="AN34" i="15" a="1"/>
  <c r="AN34" i="15" s="1"/>
  <c r="AN76" i="15" s="1"/>
  <c r="AM34" i="15" a="1"/>
  <c r="AM34" i="15" s="1"/>
  <c r="AL34" i="15" a="1"/>
  <c r="AL34" i="15" s="1"/>
  <c r="AL76" i="15" s="1"/>
  <c r="AK34" i="15" a="1"/>
  <c r="AK34" i="15" s="1"/>
  <c r="AJ34" i="15" a="1"/>
  <c r="AJ34" i="15" s="1"/>
  <c r="AI34" i="15" a="1"/>
  <c r="AI34" i="15" s="1"/>
  <c r="AH34" i="15" a="1"/>
  <c r="AH34" i="15" s="1"/>
  <c r="AG34" i="15" a="1"/>
  <c r="AG34" i="15" s="1"/>
  <c r="AF34" i="15" a="1"/>
  <c r="AF34" i="15" s="1"/>
  <c r="AE34" i="15" a="1"/>
  <c r="AE34" i="15" s="1"/>
  <c r="AD34" i="15" a="1"/>
  <c r="AD34" i="15" s="1"/>
  <c r="AC34" i="15" a="1"/>
  <c r="AC34" i="15" s="1"/>
  <c r="AB34" i="15" a="1"/>
  <c r="AB34" i="15" s="1"/>
  <c r="AN33" i="15" a="1"/>
  <c r="AN33" i="15" s="1"/>
  <c r="AN75" i="15" s="1"/>
  <c r="AM33" i="15" a="1"/>
  <c r="AM33" i="15" s="1"/>
  <c r="AL33" i="15" a="1"/>
  <c r="AL33" i="15" s="1"/>
  <c r="AK33" i="15" a="1"/>
  <c r="AK33" i="15" s="1"/>
  <c r="AJ33" i="15" a="1"/>
  <c r="AJ33" i="15" s="1"/>
  <c r="AI33" i="15" a="1"/>
  <c r="AI33" i="15" s="1"/>
  <c r="AH33" i="15" a="1"/>
  <c r="AH33" i="15" s="1"/>
  <c r="AG33" i="15" a="1"/>
  <c r="AG33" i="15" s="1"/>
  <c r="AF33" i="15" a="1"/>
  <c r="AF33" i="15" s="1"/>
  <c r="AE33" i="15" a="1"/>
  <c r="AE33" i="15" s="1"/>
  <c r="AD33" i="15" a="1"/>
  <c r="AD33" i="15" s="1"/>
  <c r="AC33" i="15" a="1"/>
  <c r="AC33" i="15" s="1"/>
  <c r="AB33" i="15" a="1"/>
  <c r="AB33" i="15" s="1"/>
  <c r="AN32" i="15" a="1"/>
  <c r="AN32" i="15" s="1"/>
  <c r="AN74" i="15" s="1"/>
  <c r="AM32" i="15" a="1"/>
  <c r="AM32" i="15" s="1"/>
  <c r="AL32" i="15" a="1"/>
  <c r="AL32" i="15" s="1"/>
  <c r="AL74" i="15" s="1"/>
  <c r="AK32" i="15" a="1"/>
  <c r="AK32" i="15" s="1"/>
  <c r="AJ32" i="15" a="1"/>
  <c r="AJ32" i="15" s="1"/>
  <c r="AI32" i="15" a="1"/>
  <c r="AI32" i="15" s="1"/>
  <c r="AH32" i="15" a="1"/>
  <c r="AH32" i="15" s="1"/>
  <c r="AG32" i="15" a="1"/>
  <c r="AG32" i="15" s="1"/>
  <c r="AF32" i="15" a="1"/>
  <c r="AF32" i="15" s="1"/>
  <c r="AE32" i="15" a="1"/>
  <c r="AE32" i="15" s="1"/>
  <c r="AD32" i="15" a="1"/>
  <c r="AD32" i="15" s="1"/>
  <c r="AC32" i="15" a="1"/>
  <c r="AC32" i="15" s="1"/>
  <c r="AB32" i="15" a="1"/>
  <c r="AB32" i="15" s="1"/>
  <c r="AN31" i="15" a="1"/>
  <c r="AN31" i="15" s="1"/>
  <c r="AN73" i="15" s="1"/>
  <c r="AM31" i="15" a="1"/>
  <c r="AM31" i="15" s="1"/>
  <c r="AL31" i="15" a="1"/>
  <c r="AL31" i="15" s="1"/>
  <c r="AK31" i="15" a="1"/>
  <c r="AK31" i="15" s="1"/>
  <c r="AJ31" i="15" a="1"/>
  <c r="AJ31" i="15" s="1"/>
  <c r="AI31" i="15" a="1"/>
  <c r="AI31" i="15" s="1"/>
  <c r="AH31" i="15" a="1"/>
  <c r="AH31" i="15" s="1"/>
  <c r="AG31" i="15" a="1"/>
  <c r="AG31" i="15" s="1"/>
  <c r="AF31" i="15" a="1"/>
  <c r="AF31" i="15" s="1"/>
  <c r="AE31" i="15" a="1"/>
  <c r="AE31" i="15" s="1"/>
  <c r="AD31" i="15" a="1"/>
  <c r="AD31" i="15" s="1"/>
  <c r="AC31" i="15" a="1"/>
  <c r="AC31" i="15" s="1"/>
  <c r="AB31" i="15" a="1"/>
  <c r="AB31" i="15" s="1"/>
  <c r="AN30" i="15" a="1"/>
  <c r="AN30" i="15" s="1"/>
  <c r="AN72" i="15" s="1"/>
  <c r="AM30" i="15" a="1"/>
  <c r="AM30" i="15" s="1"/>
  <c r="AL30" i="15" a="1"/>
  <c r="AL30" i="15" s="1"/>
  <c r="AK30" i="15" a="1"/>
  <c r="AK30" i="15" s="1"/>
  <c r="AJ30" i="15" a="1"/>
  <c r="AJ30" i="15" s="1"/>
  <c r="AI30" i="15" a="1"/>
  <c r="AI30" i="15" s="1"/>
  <c r="AH30" i="15" a="1"/>
  <c r="AH30" i="15" s="1"/>
  <c r="AG30" i="15" a="1"/>
  <c r="AG30" i="15" s="1"/>
  <c r="AF30" i="15" a="1"/>
  <c r="AF30" i="15" s="1"/>
  <c r="AE30" i="15" a="1"/>
  <c r="AE30" i="15" s="1"/>
  <c r="AD30" i="15" a="1"/>
  <c r="AD30" i="15" s="1"/>
  <c r="AC30" i="15" a="1"/>
  <c r="AC30" i="15" s="1"/>
  <c r="AB30" i="15" a="1"/>
  <c r="AB30" i="15" s="1"/>
  <c r="AN29" i="15" a="1"/>
  <c r="AN29" i="15" s="1"/>
  <c r="AN71" i="15" s="1"/>
  <c r="AM29" i="15" a="1"/>
  <c r="AM29" i="15" s="1"/>
  <c r="AL29" i="15" a="1"/>
  <c r="AL29" i="15" s="1"/>
  <c r="AK29" i="15" a="1"/>
  <c r="AK29" i="15" s="1"/>
  <c r="AJ29" i="15" a="1"/>
  <c r="AJ29" i="15" s="1"/>
  <c r="AI29" i="15" a="1"/>
  <c r="AI29" i="15" s="1"/>
  <c r="AH29" i="15" a="1"/>
  <c r="AH29" i="15" s="1"/>
  <c r="AG29" i="15" a="1"/>
  <c r="AG29" i="15" s="1"/>
  <c r="AF29" i="15" a="1"/>
  <c r="AF29" i="15" s="1"/>
  <c r="AE29" i="15" a="1"/>
  <c r="AE29" i="15" s="1"/>
  <c r="AD29" i="15" a="1"/>
  <c r="AD29" i="15" s="1"/>
  <c r="AC29" i="15" a="1"/>
  <c r="AC29" i="15" s="1"/>
  <c r="AB29" i="15" a="1"/>
  <c r="AB29" i="15" s="1"/>
  <c r="AN28" i="15" a="1"/>
  <c r="AN28" i="15" s="1"/>
  <c r="AN70" i="15" s="1"/>
  <c r="AM28" i="15" a="1"/>
  <c r="AM28" i="15" s="1"/>
  <c r="AL28" i="15" a="1"/>
  <c r="AL28" i="15" s="1"/>
  <c r="AK28" i="15" a="1"/>
  <c r="AK28" i="15" s="1"/>
  <c r="AJ28" i="15" a="1"/>
  <c r="AJ28" i="15" s="1"/>
  <c r="AI28" i="15" a="1"/>
  <c r="AI28" i="15" s="1"/>
  <c r="AH28" i="15" a="1"/>
  <c r="AH28" i="15" s="1"/>
  <c r="AG28" i="15" a="1"/>
  <c r="AG28" i="15" s="1"/>
  <c r="AF28" i="15" a="1"/>
  <c r="AF28" i="15" s="1"/>
  <c r="AE28" i="15" a="1"/>
  <c r="AE28" i="15" s="1"/>
  <c r="AD28" i="15" a="1"/>
  <c r="AD28" i="15" s="1"/>
  <c r="AC28" i="15" a="1"/>
  <c r="AC28" i="15" s="1"/>
  <c r="AB28" i="15" a="1"/>
  <c r="AB28" i="15" s="1"/>
  <c r="AN27" i="15" a="1"/>
  <c r="AN27" i="15" s="1"/>
  <c r="AN69" i="15" s="1"/>
  <c r="AM27" i="15" a="1"/>
  <c r="AM27" i="15" s="1"/>
  <c r="AL27" i="15" a="1"/>
  <c r="AL27" i="15" s="1"/>
  <c r="AK27" i="15" a="1"/>
  <c r="AK27" i="15" s="1"/>
  <c r="AJ27" i="15" a="1"/>
  <c r="AJ27" i="15" s="1"/>
  <c r="AI27" i="15" a="1"/>
  <c r="AI27" i="15" s="1"/>
  <c r="AH27" i="15" a="1"/>
  <c r="AH27" i="15" s="1"/>
  <c r="AG27" i="15" a="1"/>
  <c r="AG27" i="15" s="1"/>
  <c r="AF27" i="15" a="1"/>
  <c r="AF27" i="15" s="1"/>
  <c r="AE27" i="15" a="1"/>
  <c r="AE27" i="15" s="1"/>
  <c r="AD27" i="15" a="1"/>
  <c r="AD27" i="15" s="1"/>
  <c r="AC27" i="15" a="1"/>
  <c r="AC27" i="15" s="1"/>
  <c r="AB27" i="15" a="1"/>
  <c r="AB27" i="15" s="1"/>
  <c r="AN26" i="15" a="1"/>
  <c r="AN26" i="15" s="1"/>
  <c r="AN68" i="15" s="1"/>
  <c r="AM26" i="15" a="1"/>
  <c r="AM26" i="15" s="1"/>
  <c r="AL26" i="15" a="1"/>
  <c r="AL26" i="15" s="1"/>
  <c r="AK26" i="15" a="1"/>
  <c r="AK26" i="15" s="1"/>
  <c r="AJ26" i="15" a="1"/>
  <c r="AJ26" i="15" s="1"/>
  <c r="AI26" i="15" a="1"/>
  <c r="AI26" i="15" s="1"/>
  <c r="AH26" i="15" a="1"/>
  <c r="AH26" i="15" s="1"/>
  <c r="AG26" i="15" a="1"/>
  <c r="AG26" i="15" s="1"/>
  <c r="AF26" i="15" a="1"/>
  <c r="AF26" i="15" s="1"/>
  <c r="AE26" i="15" a="1"/>
  <c r="AE26" i="15" s="1"/>
  <c r="AD26" i="15" a="1"/>
  <c r="AD26" i="15" s="1"/>
  <c r="AC26" i="15" a="1"/>
  <c r="AC26" i="15" s="1"/>
  <c r="AB26" i="15" a="1"/>
  <c r="AB26" i="15" s="1"/>
  <c r="AN25" i="15" a="1"/>
  <c r="AN25" i="15" s="1"/>
  <c r="AN67" i="15" s="1"/>
  <c r="AM25" i="15" a="1"/>
  <c r="AM25" i="15" s="1"/>
  <c r="AL25" i="15" a="1"/>
  <c r="AL25" i="15" s="1"/>
  <c r="AK25" i="15" a="1"/>
  <c r="AK25" i="15" s="1"/>
  <c r="AJ25" i="15" a="1"/>
  <c r="AJ25" i="15" s="1"/>
  <c r="AI25" i="15" a="1"/>
  <c r="AI25" i="15" s="1"/>
  <c r="AH25" i="15" a="1"/>
  <c r="AH25" i="15" s="1"/>
  <c r="AG25" i="15" a="1"/>
  <c r="AG25" i="15" s="1"/>
  <c r="AF25" i="15" a="1"/>
  <c r="AF25" i="15" s="1"/>
  <c r="AE25" i="15" a="1"/>
  <c r="AE25" i="15" s="1"/>
  <c r="AD25" i="15" a="1"/>
  <c r="AD25" i="15" s="1"/>
  <c r="AC25" i="15" a="1"/>
  <c r="AC25" i="15" s="1"/>
  <c r="AB25" i="15" a="1"/>
  <c r="AB25" i="15" s="1"/>
  <c r="AN24" i="15" a="1"/>
  <c r="AN24" i="15" s="1"/>
  <c r="AN66" i="15" s="1"/>
  <c r="AM24" i="15" a="1"/>
  <c r="AM24" i="15" s="1"/>
  <c r="AL24" i="15" a="1"/>
  <c r="AL24" i="15" s="1"/>
  <c r="AK24" i="15" a="1"/>
  <c r="AK24" i="15" s="1"/>
  <c r="AJ24" i="15" a="1"/>
  <c r="AJ24" i="15" s="1"/>
  <c r="AI24" i="15" a="1"/>
  <c r="AI24" i="15" s="1"/>
  <c r="AH24" i="15" a="1"/>
  <c r="AH24" i="15" s="1"/>
  <c r="AG24" i="15" a="1"/>
  <c r="AG24" i="15" s="1"/>
  <c r="AF24" i="15" a="1"/>
  <c r="AF24" i="15" s="1"/>
  <c r="AE24" i="15" a="1"/>
  <c r="AE24" i="15" s="1"/>
  <c r="AD24" i="15" a="1"/>
  <c r="AD24" i="15" s="1"/>
  <c r="AC24" i="15" a="1"/>
  <c r="AC24" i="15" s="1"/>
  <c r="AB24" i="15" a="1"/>
  <c r="AB24" i="15" s="1"/>
  <c r="AN23" i="15" a="1"/>
  <c r="AN23" i="15" s="1"/>
  <c r="AN65" i="15" s="1"/>
  <c r="AM23" i="15" a="1"/>
  <c r="AM23" i="15" s="1"/>
  <c r="AL23" i="15" a="1"/>
  <c r="AL23" i="15" s="1"/>
  <c r="AK23" i="15" a="1"/>
  <c r="AK23" i="15" s="1"/>
  <c r="AJ23" i="15" a="1"/>
  <c r="AJ23" i="15" s="1"/>
  <c r="AI23" i="15" a="1"/>
  <c r="AI23" i="15" s="1"/>
  <c r="AH23" i="15" a="1"/>
  <c r="AH23" i="15" s="1"/>
  <c r="AG23" i="15" a="1"/>
  <c r="AG23" i="15" s="1"/>
  <c r="AF23" i="15" a="1"/>
  <c r="AF23" i="15" s="1"/>
  <c r="AE23" i="15" a="1"/>
  <c r="AE23" i="15" s="1"/>
  <c r="AD23" i="15" a="1"/>
  <c r="AD23" i="15" s="1"/>
  <c r="AC23" i="15" a="1"/>
  <c r="AC23" i="15" s="1"/>
  <c r="AB23" i="15" a="1"/>
  <c r="AB23" i="15" s="1"/>
  <c r="AN22" i="15" a="1"/>
  <c r="AN22" i="15" s="1"/>
  <c r="AN64" i="15" s="1"/>
  <c r="AM22" i="15" a="1"/>
  <c r="AM22" i="15" s="1"/>
  <c r="AL22" i="15" a="1"/>
  <c r="AL22" i="15" s="1"/>
  <c r="AK22" i="15" a="1"/>
  <c r="AK22" i="15" s="1"/>
  <c r="AJ22" i="15" a="1"/>
  <c r="AJ22" i="15" s="1"/>
  <c r="AI22" i="15" a="1"/>
  <c r="AI22" i="15" s="1"/>
  <c r="AH22" i="15" a="1"/>
  <c r="AH22" i="15" s="1"/>
  <c r="AG22" i="15" a="1"/>
  <c r="AG22" i="15" s="1"/>
  <c r="AF22" i="15" a="1"/>
  <c r="AF22" i="15" s="1"/>
  <c r="AE22" i="15" a="1"/>
  <c r="AE22" i="15" s="1"/>
  <c r="AD22" i="15" a="1"/>
  <c r="AD22" i="15" s="1"/>
  <c r="AC22" i="15" a="1"/>
  <c r="AC22" i="15" s="1"/>
  <c r="AB22" i="15" a="1"/>
  <c r="AB22" i="15" s="1"/>
  <c r="AN21" i="15" a="1"/>
  <c r="AN21" i="15" s="1"/>
  <c r="AN63" i="15" s="1"/>
  <c r="AM21" i="15" a="1"/>
  <c r="AM21" i="15" s="1"/>
  <c r="AL21" i="15" a="1"/>
  <c r="AL21" i="15" s="1"/>
  <c r="AK21" i="15" a="1"/>
  <c r="AK21" i="15" s="1"/>
  <c r="AJ21" i="15" a="1"/>
  <c r="AJ21" i="15" s="1"/>
  <c r="AI21" i="15" a="1"/>
  <c r="AI21" i="15" s="1"/>
  <c r="AH21" i="15" a="1"/>
  <c r="AH21" i="15" s="1"/>
  <c r="AG21" i="15" a="1"/>
  <c r="AG21" i="15" s="1"/>
  <c r="AF21" i="15" a="1"/>
  <c r="AF21" i="15" s="1"/>
  <c r="AE21" i="15" a="1"/>
  <c r="AE21" i="15" s="1"/>
  <c r="AD21" i="15" a="1"/>
  <c r="AD21" i="15" s="1"/>
  <c r="AC21" i="15" a="1"/>
  <c r="AC21" i="15" s="1"/>
  <c r="AB21" i="15" a="1"/>
  <c r="AB21" i="15" s="1"/>
  <c r="AN20" i="15" a="1"/>
  <c r="AN20" i="15" s="1"/>
  <c r="AN62" i="15" s="1"/>
  <c r="AM20" i="15" a="1"/>
  <c r="AM20" i="15" s="1"/>
  <c r="AL20" i="15" a="1"/>
  <c r="AL20" i="15" s="1"/>
  <c r="AK20" i="15" a="1"/>
  <c r="AK20" i="15" s="1"/>
  <c r="AJ20" i="15" a="1"/>
  <c r="AJ20" i="15" s="1"/>
  <c r="AJ62" i="15" s="1"/>
  <c r="AI20" i="15" a="1"/>
  <c r="AI20" i="15" s="1"/>
  <c r="AH20" i="15" a="1"/>
  <c r="AH20" i="15" s="1"/>
  <c r="AH62" i="15" s="1"/>
  <c r="AG20" i="15" a="1"/>
  <c r="AG20" i="15" s="1"/>
  <c r="AF20" i="15" a="1"/>
  <c r="AF20" i="15" s="1"/>
  <c r="AE20" i="15" a="1"/>
  <c r="AE20" i="15" s="1"/>
  <c r="AD20" i="15" a="1"/>
  <c r="AD20" i="15" s="1"/>
  <c r="AC20" i="15" a="1"/>
  <c r="AC20" i="15" s="1"/>
  <c r="AB20" i="15" a="1"/>
  <c r="AB20" i="15" s="1"/>
  <c r="AN19" i="15" a="1"/>
  <c r="AN19" i="15" s="1"/>
  <c r="AN61" i="15" s="1"/>
  <c r="AM19" i="15" a="1"/>
  <c r="AM19" i="15" s="1"/>
  <c r="AL19" i="15" a="1"/>
  <c r="AL19" i="15" s="1"/>
  <c r="AK19" i="15" a="1"/>
  <c r="AK19" i="15" s="1"/>
  <c r="AJ19" i="15" a="1"/>
  <c r="AJ19" i="15" s="1"/>
  <c r="AI19" i="15" a="1"/>
  <c r="AI19" i="15" s="1"/>
  <c r="AI61" i="15" s="1"/>
  <c r="AH19" i="15" a="1"/>
  <c r="AH19" i="15" s="1"/>
  <c r="AH61" i="15" s="1"/>
  <c r="AG19" i="15" a="1"/>
  <c r="AG19" i="15" s="1"/>
  <c r="AG61" i="15" s="1"/>
  <c r="AF19" i="15" a="1"/>
  <c r="AF19" i="15" s="1"/>
  <c r="AF61" i="15" s="1"/>
  <c r="AE19" i="15" a="1"/>
  <c r="AE19" i="15" s="1"/>
  <c r="AE61" i="15" s="1"/>
  <c r="AD19" i="15" a="1"/>
  <c r="AD19" i="15" s="1"/>
  <c r="AC19" i="15" a="1"/>
  <c r="AC19" i="15" s="1"/>
  <c r="AB19" i="15" a="1"/>
  <c r="AB19" i="15" s="1"/>
  <c r="AN18" i="15" a="1"/>
  <c r="AN18" i="15" s="1"/>
  <c r="AN60" i="15" s="1"/>
  <c r="AM18" i="15" a="1"/>
  <c r="AM18" i="15" s="1"/>
  <c r="AL18" i="15" a="1"/>
  <c r="AL18" i="15" s="1"/>
  <c r="AK18" i="15" a="1"/>
  <c r="AK18" i="15" s="1"/>
  <c r="AJ18" i="15" a="1"/>
  <c r="AJ18" i="15" s="1"/>
  <c r="AJ60" i="15" s="1"/>
  <c r="AI18" i="15" a="1"/>
  <c r="AI18" i="15" s="1"/>
  <c r="AI60" i="15" s="1"/>
  <c r="AH18" i="15" a="1"/>
  <c r="AH18" i="15" s="1"/>
  <c r="AH60" i="15" s="1"/>
  <c r="AG18" i="15" a="1"/>
  <c r="AG18" i="15" s="1"/>
  <c r="AG60" i="15" s="1"/>
  <c r="AF18" i="15" a="1"/>
  <c r="AF18" i="15" s="1"/>
  <c r="AF60" i="15" s="1"/>
  <c r="AE18" i="15" a="1"/>
  <c r="AE18" i="15" s="1"/>
  <c r="AE60" i="15" s="1"/>
  <c r="AD18" i="15" a="1"/>
  <c r="AD18" i="15" s="1"/>
  <c r="AD60" i="15" s="1"/>
  <c r="AC18" i="15" a="1"/>
  <c r="AC18" i="15" s="1"/>
  <c r="AC60" i="15" s="1"/>
  <c r="AB18" i="15" a="1"/>
  <c r="AB18" i="15" s="1"/>
  <c r="AB60" i="15" s="1"/>
  <c r="AA23" i="15" a="1"/>
  <c r="AA23" i="15" s="1"/>
  <c r="AA24" i="15" a="1"/>
  <c r="AA24" i="15" s="1"/>
  <c r="AA25" i="15" a="1"/>
  <c r="AA25" i="15" s="1"/>
  <c r="AA26" i="15" a="1"/>
  <c r="AA26" i="15" s="1"/>
  <c r="AA27" i="15" a="1"/>
  <c r="AA27" i="15" s="1"/>
  <c r="AA28" i="15" a="1"/>
  <c r="AA28" i="15" s="1"/>
  <c r="AA29" i="15" a="1"/>
  <c r="AA29" i="15" s="1"/>
  <c r="AA30" i="15" a="1"/>
  <c r="AA30" i="15" s="1"/>
  <c r="AA31" i="15" a="1"/>
  <c r="AA31" i="15" s="1"/>
  <c r="AA32" i="15" a="1"/>
  <c r="AA32" i="15" s="1"/>
  <c r="AA33" i="15" a="1"/>
  <c r="AA33" i="15" s="1"/>
  <c r="AA34" i="15" a="1"/>
  <c r="AA34" i="15" s="1"/>
  <c r="AA35" i="15" a="1"/>
  <c r="AA35" i="15" s="1"/>
  <c r="AA36" i="15" a="1"/>
  <c r="AA36" i="15" s="1"/>
  <c r="AA22" i="15" a="1"/>
  <c r="AA22" i="15" s="1"/>
  <c r="AA21" i="15" a="1"/>
  <c r="AA21" i="15" s="1"/>
  <c r="AA20" i="15" a="1"/>
  <c r="AA20" i="15" s="1"/>
  <c r="AA19" i="15" a="1"/>
  <c r="AA19" i="15" s="1"/>
  <c r="AA18" i="15" a="1"/>
  <c r="AA18" i="15" s="1"/>
  <c r="E546" i="15" a="1"/>
  <c r="E546" i="15" s="1"/>
  <c r="E545" i="15" a="1"/>
  <c r="E545" i="15" s="1"/>
  <c r="E544" i="15" a="1"/>
  <c r="E544" i="15" s="1"/>
  <c r="E543" i="15" a="1"/>
  <c r="E543" i="15" s="1"/>
  <c r="E542" i="15" a="1"/>
  <c r="E542" i="15" s="1"/>
  <c r="E541" i="15" a="1"/>
  <c r="E541" i="15" s="1"/>
  <c r="K538" i="15" a="1"/>
  <c r="K538" i="15" s="1"/>
  <c r="K537" i="15" a="1"/>
  <c r="K537" i="15" s="1"/>
  <c r="E537" i="15" a="1"/>
  <c r="E537" i="15" s="1"/>
  <c r="K536" i="15" a="1"/>
  <c r="K536" i="15" s="1"/>
  <c r="E536" i="15" a="1"/>
  <c r="E536" i="15" s="1"/>
  <c r="K535" i="15" a="1"/>
  <c r="K535" i="15" s="1"/>
  <c r="E535" i="15" a="1"/>
  <c r="E535" i="15" s="1"/>
  <c r="K534" i="15" a="1"/>
  <c r="K534" i="15" s="1"/>
  <c r="E534" i="15" a="1"/>
  <c r="E534" i="15" s="1"/>
  <c r="K533" i="15" a="1"/>
  <c r="K533" i="15" s="1"/>
  <c r="E533" i="15" a="1"/>
  <c r="E533" i="15" s="1"/>
  <c r="K532" i="15" a="1"/>
  <c r="K532" i="15" s="1"/>
  <c r="E532" i="15" a="1"/>
  <c r="E532" i="15" s="1"/>
  <c r="K531" i="15" a="1"/>
  <c r="K531" i="15" s="1"/>
  <c r="E531" i="15" a="1"/>
  <c r="E531" i="15" s="1"/>
  <c r="K528" i="15" a="1"/>
  <c r="K528" i="15" s="1"/>
  <c r="K527" i="15" a="1"/>
  <c r="K527" i="15" s="1"/>
  <c r="K526" i="15" a="1"/>
  <c r="K526" i="15" s="1"/>
  <c r="K525" i="15" a="1"/>
  <c r="K525" i="15" s="1"/>
  <c r="E525" i="15" a="1"/>
  <c r="E525" i="15" s="1"/>
  <c r="K524" i="15" a="1"/>
  <c r="K524" i="15" s="1"/>
  <c r="E524" i="15" a="1"/>
  <c r="E524" i="15" s="1"/>
  <c r="K521" i="15" a="1"/>
  <c r="K521" i="15" s="1"/>
  <c r="E521" i="15" a="1"/>
  <c r="E521" i="15" s="1"/>
  <c r="K518" i="15" a="1"/>
  <c r="K518" i="15" s="1"/>
  <c r="E518" i="15" a="1"/>
  <c r="E518" i="15" s="1"/>
  <c r="E396" i="15" a="1"/>
  <c r="E396" i="15" s="1"/>
  <c r="K395" i="15" a="1"/>
  <c r="K395" i="15" s="1"/>
  <c r="E395" i="15" a="1"/>
  <c r="E395" i="15" s="1"/>
  <c r="E394" i="15" a="1"/>
  <c r="E394" i="15" s="1"/>
  <c r="E393" i="15" a="1"/>
  <c r="E393" i="15" s="1"/>
  <c r="E392" i="15" a="1"/>
  <c r="E392" i="15" s="1"/>
  <c r="K391" i="15" a="1"/>
  <c r="K391" i="15" s="1"/>
  <c r="E391" i="15" a="1"/>
  <c r="E391" i="15" s="1"/>
  <c r="K387" i="15" a="1"/>
  <c r="K387" i="15" s="1"/>
  <c r="E387" i="15" a="1"/>
  <c r="E387" i="15" s="1"/>
  <c r="K386" i="15" a="1"/>
  <c r="K386" i="15" s="1"/>
  <c r="E386" i="15" a="1"/>
  <c r="E386" i="15" s="1"/>
  <c r="K385" i="15" a="1"/>
  <c r="K385" i="15" s="1"/>
  <c r="E385" i="15" a="1"/>
  <c r="E385" i="15" s="1"/>
  <c r="K384" i="15" a="1"/>
  <c r="K384" i="15" s="1"/>
  <c r="E384" i="15" a="1"/>
  <c r="E384" i="15" s="1"/>
  <c r="K383" i="15" a="1"/>
  <c r="K383" i="15" s="1"/>
  <c r="E383" i="15" a="1"/>
  <c r="E383" i="15" s="1"/>
  <c r="K382" i="15" a="1"/>
  <c r="K382" i="15" s="1"/>
  <c r="E382" i="15" a="1"/>
  <c r="E382" i="15" s="1"/>
  <c r="K242" i="15" a="1"/>
  <c r="K242" i="15" s="1"/>
  <c r="K241" i="15" a="1"/>
  <c r="K241" i="15" s="1"/>
  <c r="E241" i="15" a="1"/>
  <c r="E241" i="15" s="1"/>
  <c r="K240" i="15" a="1"/>
  <c r="K240" i="15" s="1"/>
  <c r="E240" i="15" a="1"/>
  <c r="E240" i="15" s="1"/>
  <c r="K239" i="15" a="1"/>
  <c r="K239" i="15" s="1"/>
  <c r="E239" i="15" a="1"/>
  <c r="E239" i="15" s="1"/>
  <c r="K238" i="15" a="1"/>
  <c r="K238" i="15" s="1"/>
  <c r="E238" i="15" a="1"/>
  <c r="E238" i="15" s="1"/>
  <c r="K237" i="15" a="1"/>
  <c r="K237" i="15" s="1"/>
  <c r="E237" i="15" a="1"/>
  <c r="E237" i="15" s="1"/>
  <c r="K236" i="15" a="1"/>
  <c r="K236" i="15" s="1"/>
  <c r="E236" i="15" a="1"/>
  <c r="E236" i="15" s="1"/>
  <c r="K233" i="15" a="1"/>
  <c r="K233" i="15" s="1"/>
  <c r="K232" i="15" a="1"/>
  <c r="K232" i="15" s="1"/>
  <c r="E232" i="15" a="1"/>
  <c r="E232" i="15" s="1"/>
  <c r="K231" i="15" a="1"/>
  <c r="K231" i="15" s="1"/>
  <c r="E231" i="15" a="1"/>
  <c r="E231" i="15" s="1"/>
  <c r="K230" i="15" a="1"/>
  <c r="K230" i="15" s="1"/>
  <c r="E230" i="15" a="1"/>
  <c r="E230" i="15" s="1"/>
  <c r="E229" i="15" a="1"/>
  <c r="E229" i="15" s="1"/>
  <c r="E228" i="15" a="1"/>
  <c r="E228" i="15" s="1"/>
  <c r="K227" i="15" a="1"/>
  <c r="K227" i="15" s="1"/>
  <c r="E227" i="15" a="1"/>
  <c r="E227" i="15" s="1"/>
  <c r="K226" i="15" a="1"/>
  <c r="K226" i="15" s="1"/>
  <c r="E226" i="15" a="1"/>
  <c r="E226" i="15" s="1"/>
  <c r="E225" i="15" a="1"/>
  <c r="E225" i="15" s="1"/>
  <c r="E224" i="15" a="1"/>
  <c r="E224" i="15" s="1"/>
  <c r="K223" i="15" a="1"/>
  <c r="K223" i="15" s="1"/>
  <c r="E223" i="15" a="1"/>
  <c r="E223" i="15" s="1"/>
  <c r="K220" i="15" a="1"/>
  <c r="K220" i="15" s="1"/>
  <c r="J220" i="15" a="1"/>
  <c r="J220" i="15" s="1"/>
  <c r="E220" i="15" a="1"/>
  <c r="E220" i="15" s="1"/>
  <c r="D220" i="15" a="1"/>
  <c r="D220" i="15" s="1"/>
  <c r="K215" i="15" a="1"/>
  <c r="K215" i="15" s="1"/>
  <c r="J215" i="15"/>
  <c r="D215" i="15" a="1"/>
  <c r="D215" i="15" s="1"/>
  <c r="C213" i="15"/>
  <c r="K46" i="15" a="1"/>
  <c r="K46" i="15" s="1"/>
  <c r="J46" i="15" a="1"/>
  <c r="J46" i="15" s="1"/>
  <c r="E46" i="15" a="1"/>
  <c r="E46" i="15" s="1"/>
  <c r="K45" i="15" a="1"/>
  <c r="K45" i="15" s="1"/>
  <c r="J45" i="15" a="1"/>
  <c r="J45" i="15" s="1"/>
  <c r="E45" i="15" a="1"/>
  <c r="E45" i="15" s="1"/>
  <c r="K44" i="15" a="1"/>
  <c r="K44" i="15" s="1"/>
  <c r="J44" i="15" a="1"/>
  <c r="J44" i="15" s="1"/>
  <c r="E44" i="15" a="1"/>
  <c r="E44" i="15" s="1"/>
  <c r="L41" i="15" a="1"/>
  <c r="L41" i="15" s="1"/>
  <c r="K41" i="15" a="1"/>
  <c r="K41" i="15" s="1"/>
  <c r="J41" i="15" a="1"/>
  <c r="J41" i="15" s="1"/>
  <c r="L40" i="15" a="1"/>
  <c r="L40" i="15" s="1"/>
  <c r="K40" i="15" a="1"/>
  <c r="K40" i="15" s="1"/>
  <c r="J40" i="15" a="1"/>
  <c r="J40" i="15" s="1"/>
  <c r="D40" i="15" a="1"/>
  <c r="D40" i="15" s="1"/>
  <c r="L39" i="15" a="1"/>
  <c r="L39" i="15" s="1"/>
  <c r="K39" i="15" a="1"/>
  <c r="K39" i="15" s="1"/>
  <c r="J39" i="15" a="1"/>
  <c r="J39" i="15" s="1"/>
  <c r="D39" i="15" a="1"/>
  <c r="D39" i="15" s="1"/>
  <c r="L38" i="15" a="1"/>
  <c r="L38" i="15" s="1"/>
  <c r="K38" i="15" a="1"/>
  <c r="K38" i="15" s="1"/>
  <c r="J38" i="15" a="1"/>
  <c r="J38" i="15" s="1"/>
  <c r="D38" i="15" a="1"/>
  <c r="D38" i="15" s="1"/>
  <c r="E34" i="15" a="1"/>
  <c r="E34" i="15" s="1"/>
  <c r="D34" i="15" a="1"/>
  <c r="D34" i="15" s="1"/>
  <c r="K33" i="15" a="1"/>
  <c r="K33" i="15" s="1"/>
  <c r="J33" i="15" a="1"/>
  <c r="J33" i="15" s="1"/>
  <c r="E33" i="15" a="1"/>
  <c r="E33" i="15" s="1"/>
  <c r="D33" i="15" a="1"/>
  <c r="D33" i="15" s="1"/>
  <c r="K32" i="15" a="1"/>
  <c r="K32" i="15" s="1"/>
  <c r="J32" i="15" a="1"/>
  <c r="J32" i="15" s="1"/>
  <c r="E32" i="15" a="1"/>
  <c r="E32" i="15" s="1"/>
  <c r="D32" i="15" a="1"/>
  <c r="D32" i="15" s="1"/>
  <c r="K31" i="15" a="1"/>
  <c r="K31" i="15" s="1"/>
  <c r="J31" i="15" a="1"/>
  <c r="J31" i="15" s="1"/>
  <c r="E31" i="15" a="1"/>
  <c r="E31" i="15" s="1"/>
  <c r="D31" i="15" a="1"/>
  <c r="D31" i="15" s="1"/>
  <c r="K30" i="15" a="1"/>
  <c r="K30" i="15" s="1"/>
  <c r="J30" i="15" a="1"/>
  <c r="J30" i="15" s="1"/>
  <c r="E30" i="15" a="1"/>
  <c r="E30" i="15" s="1"/>
  <c r="D30" i="15" a="1"/>
  <c r="D30" i="15" s="1"/>
  <c r="B26" i="15"/>
  <c r="K25" i="15" a="1"/>
  <c r="K25" i="15" s="1"/>
  <c r="K23" i="15" a="1"/>
  <c r="K23" i="15" s="1"/>
  <c r="J23" i="15" a="1"/>
  <c r="J23" i="15" s="1"/>
  <c r="E22" i="15" a="1"/>
  <c r="E22" i="15" s="1"/>
  <c r="D22" i="15" a="1"/>
  <c r="D22" i="15" s="1"/>
  <c r="D25" i="15" s="1" a="1"/>
  <c r="D25" i="15" s="1"/>
  <c r="K21" i="15" a="1"/>
  <c r="K21" i="15" s="1"/>
  <c r="J21" i="15" a="1"/>
  <c r="J21" i="15" s="1"/>
  <c r="E21" i="15" a="1"/>
  <c r="E21" i="15" s="1"/>
  <c r="D21" i="15" a="1"/>
  <c r="D21" i="15" s="1"/>
  <c r="E20" i="15" a="1"/>
  <c r="E20" i="15" s="1"/>
  <c r="D20" i="15" a="1"/>
  <c r="D20" i="15" s="1"/>
  <c r="K19" i="15" a="1"/>
  <c r="K19" i="15" s="1"/>
  <c r="J19" i="15" a="1"/>
  <c r="J19" i="15" s="1"/>
  <c r="E19" i="15" a="1"/>
  <c r="E19" i="15" s="1"/>
  <c r="E14" i="15" a="1"/>
  <c r="E14" i="15" s="1"/>
  <c r="E13" i="15" a="1"/>
  <c r="E13" i="15" s="1"/>
  <c r="D12" i="15" a="1"/>
  <c r="D12" i="15" s="1"/>
  <c r="D11" i="15" a="1"/>
  <c r="D11" i="15" s="1"/>
  <c r="D8" i="15" a="1"/>
  <c r="D8" i="15" s="1"/>
  <c r="D7" i="15" a="1"/>
  <c r="D7" i="15" s="1"/>
  <c r="D6" i="15" a="1"/>
  <c r="D6" i="15" s="1"/>
  <c r="D5" i="15" a="1"/>
  <c r="D5" i="15" s="1"/>
  <c r="AB109" i="6" a="1"/>
  <c r="AB109" i="6" s="1"/>
  <c r="AB107" i="6" a="1"/>
  <c r="AB107" i="6" s="1"/>
  <c r="AB108" i="6" a="1"/>
  <c r="AB108" i="6" s="1"/>
  <c r="AB106" i="6" a="1"/>
  <c r="AB106" i="6" s="1"/>
  <c r="AB105" i="6" a="1"/>
  <c r="AB105" i="6" s="1"/>
  <c r="AA109" i="6" a="1"/>
  <c r="AA109" i="6" s="1"/>
  <c r="AA108" i="6" a="1"/>
  <c r="AA108" i="6" s="1"/>
  <c r="AA107" i="6" a="1"/>
  <c r="AA107" i="6" s="1"/>
  <c r="AA106" i="6" a="1"/>
  <c r="AA106" i="6" s="1"/>
  <c r="AA105" i="6" a="1"/>
  <c r="AA105" i="6" s="1"/>
  <c r="AA146" i="6" a="1"/>
  <c r="AA146" i="6" s="1"/>
  <c r="AA121" i="6" a="1"/>
  <c r="AA121" i="6" s="1"/>
  <c r="AF125" i="6" a="1"/>
  <c r="AF125" i="6" s="1"/>
  <c r="AE125" i="6" a="1"/>
  <c r="AE125" i="6" s="1"/>
  <c r="AD125" i="6" a="1"/>
  <c r="AD125" i="6" s="1"/>
  <c r="AC125" i="6" a="1"/>
  <c r="AC125" i="6" s="1"/>
  <c r="AB125" i="6" a="1"/>
  <c r="AB125" i="6" s="1"/>
  <c r="AA125" i="6" a="1"/>
  <c r="AA125" i="6" s="1"/>
  <c r="AF124" i="6" a="1"/>
  <c r="AF124" i="6" s="1"/>
  <c r="AE124" i="6" a="1"/>
  <c r="AE124" i="6" s="1"/>
  <c r="AD124" i="6" a="1"/>
  <c r="AD124" i="6" s="1"/>
  <c r="AC124" i="6" a="1"/>
  <c r="AC124" i="6" s="1"/>
  <c r="AB124" i="6" a="1"/>
  <c r="AB124" i="6" s="1"/>
  <c r="AA124" i="6" a="1"/>
  <c r="AA124" i="6" s="1"/>
  <c r="AF123" i="6" a="1"/>
  <c r="AF123" i="6" s="1"/>
  <c r="AE123" i="6" a="1"/>
  <c r="AE123" i="6" s="1"/>
  <c r="AD123" i="6" a="1"/>
  <c r="AD123" i="6" s="1"/>
  <c r="AC123" i="6" a="1"/>
  <c r="AC123" i="6" s="1"/>
  <c r="AB123" i="6" a="1"/>
  <c r="AB123" i="6" s="1"/>
  <c r="AA123" i="6" a="1"/>
  <c r="AA123" i="6" s="1"/>
  <c r="AF122" i="6" a="1"/>
  <c r="AF122" i="6" s="1"/>
  <c r="AE122" i="6" a="1"/>
  <c r="AE122" i="6" s="1"/>
  <c r="AD122" i="6" a="1"/>
  <c r="AD122" i="6" s="1"/>
  <c r="AC122" i="6" a="1"/>
  <c r="AC122" i="6" s="1"/>
  <c r="AB122" i="6" a="1"/>
  <c r="AB122" i="6" s="1"/>
  <c r="AA122" i="6" a="1"/>
  <c r="AA122" i="6" s="1"/>
  <c r="AF121" i="6" a="1"/>
  <c r="AF121" i="6" s="1"/>
  <c r="AE121" i="6" a="1"/>
  <c r="AE121" i="6" s="1"/>
  <c r="AD121" i="6" a="1"/>
  <c r="AD121" i="6" s="1"/>
  <c r="AC121" i="6" a="1"/>
  <c r="AC121" i="6" s="1"/>
  <c r="AB121" i="6" a="1"/>
  <c r="AB121" i="6" s="1"/>
  <c r="AB132" i="6" a="1"/>
  <c r="AB132" i="6" s="1"/>
  <c r="AA132" i="6" a="1"/>
  <c r="AA132" i="6" s="1"/>
  <c r="AB131" i="6" a="1"/>
  <c r="AB131" i="6" s="1"/>
  <c r="AA131" i="6" a="1"/>
  <c r="AA131" i="6" s="1"/>
  <c r="AB130" i="6" a="1"/>
  <c r="AB130" i="6" s="1"/>
  <c r="AA130" i="6" a="1"/>
  <c r="AA130" i="6" s="1"/>
  <c r="AA128" i="6" a="1"/>
  <c r="AA128" i="6" s="1"/>
  <c r="AB129" i="6" a="1"/>
  <c r="AB129" i="6" s="1"/>
  <c r="AA129" i="6" a="1"/>
  <c r="AA129" i="6" s="1"/>
  <c r="AB128" i="6" a="1"/>
  <c r="AB128" i="6" s="1"/>
  <c r="AA135" i="6" a="1"/>
  <c r="AA135" i="6" s="1"/>
  <c r="AB139" i="6" a="1"/>
  <c r="AB139" i="6" s="1"/>
  <c r="AA139" i="6" a="1"/>
  <c r="AA139" i="6" s="1"/>
  <c r="AB138" i="6" a="1"/>
  <c r="AB138" i="6" s="1"/>
  <c r="AA138" i="6" a="1"/>
  <c r="AA138" i="6" s="1"/>
  <c r="AB137" i="6" a="1"/>
  <c r="AB137" i="6" s="1"/>
  <c r="AA137" i="6" a="1"/>
  <c r="AA137" i="6" s="1"/>
  <c r="AB136" i="6" a="1"/>
  <c r="AB136" i="6" s="1"/>
  <c r="AA136" i="6" a="1"/>
  <c r="AA136" i="6" s="1"/>
  <c r="AB135" i="6" a="1"/>
  <c r="AB135" i="6" s="1"/>
  <c r="AA142" i="6" a="1"/>
  <c r="AA142" i="6" s="1"/>
  <c r="AD146" i="6" a="1"/>
  <c r="AD146" i="6" s="1"/>
  <c r="AC146" i="6" a="1"/>
  <c r="AC146" i="6" s="1"/>
  <c r="AB146" i="6" a="1"/>
  <c r="AB146" i="6" s="1"/>
  <c r="AD145" i="6" a="1"/>
  <c r="AD145" i="6" s="1"/>
  <c r="AC145" i="6" a="1"/>
  <c r="AC145" i="6" s="1"/>
  <c r="AB145" i="6" a="1"/>
  <c r="AB145" i="6" s="1"/>
  <c r="AA145" i="6" a="1"/>
  <c r="AA145" i="6" s="1"/>
  <c r="AD144" i="6" a="1"/>
  <c r="AD144" i="6" s="1"/>
  <c r="AC144" i="6" a="1"/>
  <c r="AC144" i="6" s="1"/>
  <c r="AB144" i="6" a="1"/>
  <c r="AB144" i="6" s="1"/>
  <c r="AA144" i="6" a="1"/>
  <c r="AA144" i="6" s="1"/>
  <c r="AD143" i="6" a="1"/>
  <c r="AD143" i="6" s="1"/>
  <c r="AC143" i="6" a="1"/>
  <c r="AC143" i="6" s="1"/>
  <c r="AB143" i="6" a="1"/>
  <c r="AB143" i="6" s="1"/>
  <c r="AA143" i="6" a="1"/>
  <c r="AA143" i="6" s="1"/>
  <c r="AD142" i="6" a="1"/>
  <c r="AD142" i="6" s="1"/>
  <c r="AC142" i="6" a="1"/>
  <c r="AC142" i="6" s="1"/>
  <c r="AB142" i="6" a="1"/>
  <c r="AB142" i="6" s="1"/>
  <c r="AG153" i="6" a="1"/>
  <c r="AG153" i="6" s="1"/>
  <c r="AF153" i="6" a="1"/>
  <c r="AF153" i="6" s="1"/>
  <c r="AE153" i="6" a="1"/>
  <c r="AE153" i="6" s="1"/>
  <c r="AD153" i="6" a="1"/>
  <c r="AD153" i="6" s="1"/>
  <c r="AC153" i="6" a="1"/>
  <c r="AC153" i="6" s="1"/>
  <c r="AB153" i="6" a="1"/>
  <c r="AB153" i="6" s="1"/>
  <c r="AA153" i="6" a="1"/>
  <c r="AA153" i="6" s="1"/>
  <c r="AG152" i="6" a="1"/>
  <c r="AG152" i="6" s="1"/>
  <c r="AF152" i="6" a="1"/>
  <c r="AF152" i="6" s="1"/>
  <c r="AE152" i="6" a="1"/>
  <c r="AE152" i="6" s="1"/>
  <c r="AD152" i="6" a="1"/>
  <c r="AD152" i="6" s="1"/>
  <c r="AC152" i="6" a="1"/>
  <c r="AC152" i="6" s="1"/>
  <c r="AB152" i="6" a="1"/>
  <c r="AB152" i="6" s="1"/>
  <c r="AA152" i="6" a="1"/>
  <c r="AA152" i="6" s="1"/>
  <c r="AG151" i="6" a="1"/>
  <c r="AG151" i="6" s="1"/>
  <c r="AF151" i="6" a="1"/>
  <c r="AF151" i="6" s="1"/>
  <c r="AE151" i="6" a="1"/>
  <c r="AE151" i="6" s="1"/>
  <c r="AD151" i="6" a="1"/>
  <c r="AD151" i="6" s="1"/>
  <c r="AC151" i="6" a="1"/>
  <c r="AC151" i="6" s="1"/>
  <c r="AB151" i="6" a="1"/>
  <c r="AB151" i="6" s="1"/>
  <c r="AA151" i="6" a="1"/>
  <c r="AA151" i="6" s="1"/>
  <c r="AG150" i="6" a="1"/>
  <c r="AG150" i="6" s="1"/>
  <c r="AF150" i="6" a="1"/>
  <c r="AF150" i="6" s="1"/>
  <c r="AE150" i="6" a="1"/>
  <c r="AE150" i="6" s="1"/>
  <c r="AD150" i="6" a="1"/>
  <c r="AD150" i="6" s="1"/>
  <c r="AC150" i="6" a="1"/>
  <c r="AC150" i="6" s="1"/>
  <c r="AB150" i="6" a="1"/>
  <c r="AB150" i="6" s="1"/>
  <c r="AA150" i="6" a="1"/>
  <c r="AA150" i="6" s="1"/>
  <c r="AA149" i="6" a="1"/>
  <c r="AA149" i="6" s="1"/>
  <c r="AG149" i="6" a="1"/>
  <c r="AG149" i="6" s="1"/>
  <c r="AF149" i="6" a="1"/>
  <c r="AF149" i="6" s="1"/>
  <c r="AE149" i="6" a="1"/>
  <c r="AE149" i="6" s="1"/>
  <c r="AD149" i="6" a="1"/>
  <c r="AD149" i="6" s="1"/>
  <c r="AC149" i="6" a="1"/>
  <c r="AC149" i="6" s="1"/>
  <c r="AB149" i="6" a="1"/>
  <c r="AB149" i="6" s="1"/>
  <c r="AF160" i="6" a="1"/>
  <c r="AF160" i="6" s="1"/>
  <c r="AE160" i="6" a="1"/>
  <c r="AE160" i="6" s="1"/>
  <c r="AD160" i="6" a="1"/>
  <c r="AD160" i="6" s="1"/>
  <c r="AC160" i="6" a="1"/>
  <c r="AC160" i="6" s="1"/>
  <c r="AB160" i="6" a="1"/>
  <c r="AB160" i="6" s="1"/>
  <c r="AA160" i="6" a="1"/>
  <c r="AA160" i="6" s="1"/>
  <c r="AA156" i="6" a="1"/>
  <c r="AA156" i="6" s="1"/>
  <c r="AF159" i="6" a="1"/>
  <c r="AF159" i="6" s="1"/>
  <c r="AE159" i="6" a="1"/>
  <c r="AE159" i="6" s="1"/>
  <c r="AD159" i="6" a="1"/>
  <c r="AD159" i="6" s="1"/>
  <c r="AC159" i="6" a="1"/>
  <c r="AC159" i="6" s="1"/>
  <c r="AB159" i="6" a="1"/>
  <c r="AB159" i="6" s="1"/>
  <c r="AA159" i="6" a="1"/>
  <c r="AA159" i="6" s="1"/>
  <c r="AF158" i="6" a="1"/>
  <c r="AF158" i="6" s="1"/>
  <c r="AE158" i="6" a="1"/>
  <c r="AE158" i="6" s="1"/>
  <c r="AD158" i="6" a="1"/>
  <c r="AD158" i="6" s="1"/>
  <c r="AC158" i="6" a="1"/>
  <c r="AC158" i="6" s="1"/>
  <c r="AB158" i="6" a="1"/>
  <c r="AB158" i="6" s="1"/>
  <c r="AA158" i="6" a="1"/>
  <c r="AA158" i="6" s="1"/>
  <c r="AF157" i="6" a="1"/>
  <c r="AF157" i="6" s="1"/>
  <c r="AE157" i="6" a="1"/>
  <c r="AE157" i="6" s="1"/>
  <c r="AD157" i="6" a="1"/>
  <c r="AD157" i="6" s="1"/>
  <c r="AC157" i="6" a="1"/>
  <c r="AC157" i="6" s="1"/>
  <c r="AB157" i="6" a="1"/>
  <c r="AB157" i="6" s="1"/>
  <c r="AA157" i="6" a="1"/>
  <c r="AA157" i="6" s="1"/>
  <c r="AF156" i="6" a="1"/>
  <c r="AF156" i="6" s="1"/>
  <c r="AE156" i="6" a="1"/>
  <c r="AE156" i="6" s="1"/>
  <c r="AD156" i="6" a="1"/>
  <c r="AD156" i="6" s="1"/>
  <c r="AC156" i="6" a="1"/>
  <c r="AC156" i="6" s="1"/>
  <c r="AB156" i="6" a="1"/>
  <c r="AB156" i="6" s="1"/>
  <c r="AA163" i="6" a="1"/>
  <c r="AA163" i="6" s="1"/>
  <c r="AF167" i="6" a="1"/>
  <c r="AF167" i="6" s="1"/>
  <c r="AE167" i="6" a="1"/>
  <c r="AE167" i="6" s="1"/>
  <c r="AD167" i="6" a="1"/>
  <c r="AD167" i="6" s="1"/>
  <c r="AC167" i="6" a="1"/>
  <c r="AC167" i="6" s="1"/>
  <c r="AB167" i="6" a="1"/>
  <c r="AB167" i="6" s="1"/>
  <c r="AA167" i="6" a="1"/>
  <c r="AA167" i="6" s="1"/>
  <c r="AF166" i="6" a="1"/>
  <c r="AF166" i="6" s="1"/>
  <c r="AE166" i="6" a="1"/>
  <c r="AE166" i="6" s="1"/>
  <c r="AD166" i="6" a="1"/>
  <c r="AD166" i="6" s="1"/>
  <c r="AC166" i="6" a="1"/>
  <c r="AC166" i="6" s="1"/>
  <c r="AB166" i="6" a="1"/>
  <c r="AB166" i="6" s="1"/>
  <c r="AA166" i="6" a="1"/>
  <c r="AA166" i="6" s="1"/>
  <c r="AF165" i="6" a="1"/>
  <c r="AF165" i="6" s="1"/>
  <c r="AE165" i="6" a="1"/>
  <c r="AE165" i="6" s="1"/>
  <c r="AD165" i="6" a="1"/>
  <c r="AD165" i="6" s="1"/>
  <c r="AC165" i="6" a="1"/>
  <c r="AC165" i="6" s="1"/>
  <c r="AB165" i="6" a="1"/>
  <c r="AB165" i="6" s="1"/>
  <c r="AA165" i="6" a="1"/>
  <c r="AA165" i="6" s="1"/>
  <c r="AF164" i="6" a="1"/>
  <c r="AF164" i="6" s="1"/>
  <c r="AE164" i="6" a="1"/>
  <c r="AE164" i="6" s="1"/>
  <c r="AD164" i="6" a="1"/>
  <c r="AD164" i="6" s="1"/>
  <c r="AC164" i="6" a="1"/>
  <c r="AC164" i="6" s="1"/>
  <c r="AB164" i="6" a="1"/>
  <c r="AB164" i="6" s="1"/>
  <c r="AA164" i="6" a="1"/>
  <c r="AA164" i="6" s="1"/>
  <c r="AF163" i="6" a="1"/>
  <c r="AF163" i="6" s="1"/>
  <c r="AE163" i="6" a="1"/>
  <c r="AE163" i="6" s="1"/>
  <c r="AD163" i="6" a="1"/>
  <c r="AD163" i="6" s="1"/>
  <c r="AC163" i="6" a="1"/>
  <c r="AC163" i="6" s="1"/>
  <c r="AB163" i="6" a="1"/>
  <c r="AB163" i="6" s="1"/>
  <c r="AA170" i="6" a="1"/>
  <c r="AA170" i="6" s="1"/>
  <c r="AF174" i="6" a="1"/>
  <c r="AF174" i="6" s="1"/>
  <c r="AE174" i="6" a="1"/>
  <c r="AE174" i="6" s="1"/>
  <c r="AD174" i="6" a="1"/>
  <c r="AD174" i="6" s="1"/>
  <c r="AC174" i="6" a="1"/>
  <c r="AC174" i="6" s="1"/>
  <c r="AB174" i="6" a="1"/>
  <c r="AB174" i="6" s="1"/>
  <c r="AA174" i="6" a="1"/>
  <c r="AA174" i="6" s="1"/>
  <c r="AF173" i="6" a="1"/>
  <c r="AF173" i="6" s="1"/>
  <c r="AE173" i="6" a="1"/>
  <c r="AE173" i="6" s="1"/>
  <c r="AD173" i="6" a="1"/>
  <c r="AD173" i="6" s="1"/>
  <c r="AC173" i="6" a="1"/>
  <c r="AC173" i="6" s="1"/>
  <c r="AB173" i="6" a="1"/>
  <c r="AB173" i="6" s="1"/>
  <c r="AA173" i="6" a="1"/>
  <c r="AA173" i="6" s="1"/>
  <c r="AF172" i="6" a="1"/>
  <c r="AF172" i="6" s="1"/>
  <c r="AE172" i="6" a="1"/>
  <c r="AE172" i="6" s="1"/>
  <c r="AD172" i="6" a="1"/>
  <c r="AD172" i="6" s="1"/>
  <c r="AC172" i="6" a="1"/>
  <c r="AC172" i="6" s="1"/>
  <c r="AB172" i="6" a="1"/>
  <c r="AB172" i="6" s="1"/>
  <c r="AA172" i="6" a="1"/>
  <c r="AA172" i="6" s="1"/>
  <c r="AF171" i="6" a="1"/>
  <c r="AF171" i="6" s="1"/>
  <c r="AE171" i="6" a="1"/>
  <c r="AE171" i="6" s="1"/>
  <c r="AD171" i="6" a="1"/>
  <c r="AD171" i="6" s="1"/>
  <c r="AC171" i="6" a="1"/>
  <c r="AC171" i="6" s="1"/>
  <c r="AB171" i="6" a="1"/>
  <c r="AB171" i="6" s="1"/>
  <c r="AA171" i="6" a="1"/>
  <c r="AA171" i="6" s="1"/>
  <c r="AF170" i="6" a="1"/>
  <c r="AF170" i="6" s="1"/>
  <c r="AE170" i="6" a="1"/>
  <c r="AE170" i="6" s="1"/>
  <c r="AD170" i="6" a="1"/>
  <c r="AD170" i="6" s="1"/>
  <c r="AC170" i="6" a="1"/>
  <c r="AC170" i="6" s="1"/>
  <c r="AB170" i="6" a="1"/>
  <c r="AB170" i="6" s="1"/>
  <c r="AB182" i="6" a="1"/>
  <c r="AB182" i="6" s="1"/>
  <c r="AA182" i="6" a="1"/>
  <c r="AA182" i="6" s="1"/>
  <c r="AB181" i="6" a="1"/>
  <c r="AB181" i="6" s="1"/>
  <c r="AA181" i="6" a="1"/>
  <c r="AA181" i="6" s="1"/>
  <c r="AA178" i="6" a="1"/>
  <c r="AA178" i="6" s="1"/>
  <c r="AB180" i="6" a="1"/>
  <c r="AB180" i="6" s="1"/>
  <c r="AA180" i="6" a="1"/>
  <c r="AA180" i="6" s="1"/>
  <c r="AB179" i="6" a="1"/>
  <c r="AB179" i="6" s="1"/>
  <c r="AA179" i="6" a="1"/>
  <c r="AA179" i="6" s="1"/>
  <c r="AB178" i="6" a="1"/>
  <c r="AB178" i="6" s="1"/>
  <c r="AJ118" i="6" a="1"/>
  <c r="AJ118" i="6" s="1"/>
  <c r="AI118" i="6" a="1"/>
  <c r="AI118" i="6" s="1"/>
  <c r="AH118" i="6" a="1"/>
  <c r="AH118" i="6" s="1"/>
  <c r="AG118" i="6" a="1"/>
  <c r="AG118" i="6" s="1"/>
  <c r="AF118" i="6" a="1"/>
  <c r="AF118" i="6" s="1"/>
  <c r="AE118" i="6" a="1"/>
  <c r="AE118" i="6" s="1"/>
  <c r="AD118" i="6" a="1"/>
  <c r="AD118" i="6" s="1"/>
  <c r="AC118" i="6" a="1"/>
  <c r="AC118" i="6" s="1"/>
  <c r="AB118" i="6" a="1"/>
  <c r="AB118" i="6" s="1"/>
  <c r="AA118" i="6" a="1"/>
  <c r="AA118" i="6" s="1"/>
  <c r="AJ117" i="6" a="1"/>
  <c r="AJ117" i="6" s="1"/>
  <c r="AI117" i="6" a="1"/>
  <c r="AI117" i="6" s="1"/>
  <c r="AH117" i="6" a="1"/>
  <c r="AH117" i="6" s="1"/>
  <c r="AG117" i="6" a="1"/>
  <c r="AG117" i="6" s="1"/>
  <c r="AF117" i="6" a="1"/>
  <c r="AF117" i="6" s="1"/>
  <c r="AE117" i="6" a="1"/>
  <c r="AE117" i="6" s="1"/>
  <c r="AD117" i="6" a="1"/>
  <c r="AD117" i="6" s="1"/>
  <c r="AC117" i="6" a="1"/>
  <c r="AC117" i="6" s="1"/>
  <c r="AB117" i="6" a="1"/>
  <c r="AB117" i="6" s="1"/>
  <c r="AA117" i="6" a="1"/>
  <c r="AA117" i="6" s="1"/>
  <c r="AJ116" i="6" a="1"/>
  <c r="AJ116" i="6" s="1"/>
  <c r="AI116" i="6" a="1"/>
  <c r="AI116" i="6" s="1"/>
  <c r="AH116" i="6" a="1"/>
  <c r="AH116" i="6" s="1"/>
  <c r="AG116" i="6" a="1"/>
  <c r="AG116" i="6" s="1"/>
  <c r="AF116" i="6" a="1"/>
  <c r="AF116" i="6" s="1"/>
  <c r="AE116" i="6" a="1"/>
  <c r="AE116" i="6" s="1"/>
  <c r="AD116" i="6" a="1"/>
  <c r="AD116" i="6" s="1"/>
  <c r="AC116" i="6" a="1"/>
  <c r="AC116" i="6" s="1"/>
  <c r="AB116" i="6" a="1"/>
  <c r="AB116" i="6" s="1"/>
  <c r="AA116" i="6" a="1"/>
  <c r="AA116" i="6" s="1"/>
  <c r="AJ115" i="6" a="1"/>
  <c r="AJ115" i="6" s="1"/>
  <c r="AI115" i="6" a="1"/>
  <c r="AI115" i="6" s="1"/>
  <c r="AH115" i="6" a="1"/>
  <c r="AH115" i="6" s="1"/>
  <c r="AG115" i="6" a="1"/>
  <c r="AG115" i="6" s="1"/>
  <c r="AF115" i="6" a="1"/>
  <c r="AF115" i="6" s="1"/>
  <c r="AE115" i="6" a="1"/>
  <c r="AE115" i="6" s="1"/>
  <c r="AD115" i="6" a="1"/>
  <c r="AD115" i="6" s="1"/>
  <c r="AC115" i="6" a="1"/>
  <c r="AC115" i="6" s="1"/>
  <c r="AB115" i="6" a="1"/>
  <c r="AB115" i="6" s="1"/>
  <c r="AA115" i="6" a="1"/>
  <c r="AA115" i="6" s="1"/>
  <c r="AJ114" i="6" a="1"/>
  <c r="AJ114" i="6" s="1"/>
  <c r="AI114" i="6" a="1"/>
  <c r="AI114" i="6" s="1"/>
  <c r="AH114" i="6" a="1"/>
  <c r="AH114" i="6" s="1"/>
  <c r="AG114" i="6" a="1"/>
  <c r="AG114" i="6" s="1"/>
  <c r="AF114" i="6" a="1"/>
  <c r="AF114" i="6" s="1"/>
  <c r="AE114" i="6" a="1"/>
  <c r="AE114" i="6" s="1"/>
  <c r="AD114" i="6" a="1"/>
  <c r="AD114" i="6" s="1"/>
  <c r="AC114" i="6" a="1"/>
  <c r="AC114" i="6" s="1"/>
  <c r="AB114" i="6" a="1"/>
  <c r="AB114" i="6" s="1"/>
  <c r="AA114" i="6" a="1"/>
  <c r="AA114" i="6" s="1"/>
  <c r="AH68" i="6"/>
  <c r="AI68" i="6" s="1" a="1"/>
  <c r="AI68" i="6" s="1"/>
  <c r="AH67" i="6"/>
  <c r="AI67" i="6" s="1" a="1"/>
  <c r="AI67" i="6" s="1"/>
  <c r="AH66" i="6"/>
  <c r="AI66" i="6" s="1" a="1"/>
  <c r="AI66" i="6" s="1"/>
  <c r="AH65" i="6"/>
  <c r="AJ65" i="6" s="1" a="1"/>
  <c r="AJ65" i="6" s="1"/>
  <c r="AH64" i="6"/>
  <c r="AI64" i="6" s="1" a="1"/>
  <c r="AI64" i="6" s="1"/>
  <c r="AD68" i="6"/>
  <c r="AE68" i="6" s="1" a="1"/>
  <c r="AE68" i="6" s="1"/>
  <c r="AD67" i="6"/>
  <c r="AF67" i="6" s="1" a="1"/>
  <c r="AF67" i="6" s="1"/>
  <c r="AD66" i="6"/>
  <c r="AE66" i="6" s="1" a="1"/>
  <c r="AE66" i="6" s="1"/>
  <c r="AD65" i="6"/>
  <c r="AE65" i="6" s="1" a="1"/>
  <c r="AE65" i="6" s="1"/>
  <c r="AD64" i="6"/>
  <c r="AF64" i="6" s="1" a="1"/>
  <c r="AF64" i="6" s="1"/>
  <c r="Z68" i="6"/>
  <c r="AB68" i="6" s="1" a="1"/>
  <c r="AB68" i="6" s="1"/>
  <c r="Z67" i="6"/>
  <c r="AA67" i="6" s="1" a="1"/>
  <c r="AA67" i="6" s="1"/>
  <c r="Z66" i="6"/>
  <c r="AA66" i="6" s="1" a="1"/>
  <c r="AA66" i="6" s="1"/>
  <c r="Z65" i="6"/>
  <c r="AA65" i="6" s="1" a="1"/>
  <c r="AA65" i="6" s="1"/>
  <c r="Z64" i="6"/>
  <c r="AB64" i="6" s="1" a="1"/>
  <c r="AB64" i="6" s="1"/>
  <c r="Z60" i="6"/>
  <c r="AA60" i="6" s="1" a="1"/>
  <c r="AA60" i="6" s="1"/>
  <c r="Z59" i="6"/>
  <c r="AB59" i="6" s="1" a="1"/>
  <c r="AB59" i="6" s="1"/>
  <c r="Z58" i="6"/>
  <c r="AA58" i="6" s="1" a="1"/>
  <c r="AA58" i="6" s="1"/>
  <c r="Z57" i="6"/>
  <c r="AA57" i="6" s="1" a="1"/>
  <c r="AA57" i="6" s="1"/>
  <c r="Z56" i="6"/>
  <c r="AC56" i="6" s="1" a="1"/>
  <c r="AC56" i="6" s="1"/>
  <c r="AE52" i="6"/>
  <c r="AF52" i="6" s="1" a="1"/>
  <c r="AF52" i="6" s="1"/>
  <c r="AE51" i="6"/>
  <c r="AG51" i="6" s="1" a="1"/>
  <c r="AG51" i="6" s="1"/>
  <c r="AE50" i="6"/>
  <c r="AF50" i="6" s="1" a="1"/>
  <c r="AF50" i="6" s="1"/>
  <c r="AE49" i="6"/>
  <c r="AH49" i="6" s="1" a="1"/>
  <c r="AH49" i="6" s="1"/>
  <c r="AE48" i="6"/>
  <c r="AG48" i="6" s="1" a="1"/>
  <c r="AG48" i="6" s="1"/>
  <c r="Z52" i="6"/>
  <c r="AC52" i="6" s="1" a="1"/>
  <c r="AC52" i="6" s="1"/>
  <c r="Z51" i="6"/>
  <c r="AA51" i="6" s="1" a="1"/>
  <c r="AA51" i="6" s="1"/>
  <c r="Z50" i="6"/>
  <c r="AA50" i="6" s="1" a="1"/>
  <c r="AA50" i="6" s="1"/>
  <c r="Z49" i="6"/>
  <c r="AA49" i="6" s="1" a="1"/>
  <c r="AA49" i="6" s="1"/>
  <c r="Z48" i="6"/>
  <c r="AB48" i="6" s="1" a="1"/>
  <c r="AB48" i="6" s="1"/>
  <c r="AE44" i="6"/>
  <c r="AF44" i="6" s="1" a="1"/>
  <c r="AF44" i="6" s="1"/>
  <c r="AE43" i="6"/>
  <c r="AF43" i="6" s="1" a="1"/>
  <c r="AF43" i="6" s="1"/>
  <c r="AE42" i="6"/>
  <c r="AG42" i="6" s="1" a="1"/>
  <c r="AG42" i="6" s="1"/>
  <c r="AE41" i="6"/>
  <c r="AF41" i="6" s="1" a="1"/>
  <c r="AF41" i="6" s="1"/>
  <c r="AE40" i="6"/>
  <c r="AH40" i="6" s="1" a="1"/>
  <c r="AH40" i="6" s="1"/>
  <c r="Z44" i="6"/>
  <c r="AA44" i="6" s="1" a="1"/>
  <c r="AA44" i="6" s="1"/>
  <c r="Z43" i="6"/>
  <c r="AA43" i="6" s="1" a="1"/>
  <c r="AA43" i="6" s="1"/>
  <c r="Z42" i="6"/>
  <c r="AA42" i="6" s="1" a="1"/>
  <c r="AA42" i="6" s="1"/>
  <c r="Z41" i="6"/>
  <c r="AA41" i="6" s="1" a="1"/>
  <c r="AA41" i="6" s="1"/>
  <c r="Z40" i="6"/>
  <c r="AB40" i="6" s="1" a="1"/>
  <c r="AB40" i="6" s="1"/>
  <c r="K33" i="6" a="1"/>
  <c r="K33" i="6" s="1"/>
  <c r="K32" i="6" a="1"/>
  <c r="K32" i="6" s="1"/>
  <c r="K31" i="6" a="1"/>
  <c r="K31" i="6" s="1"/>
  <c r="K30" i="6" a="1"/>
  <c r="K30" i="6" s="1"/>
  <c r="J33" i="6" a="1"/>
  <c r="J33" i="6" s="1"/>
  <c r="J32" i="6" a="1"/>
  <c r="J32" i="6" s="1"/>
  <c r="J31" i="6" a="1"/>
  <c r="J31" i="6" s="1"/>
  <c r="J30" i="6" a="1"/>
  <c r="J30" i="6" s="1"/>
  <c r="Z36" i="6"/>
  <c r="Z35" i="6"/>
  <c r="Z34" i="6"/>
  <c r="Z33" i="6"/>
  <c r="Z32" i="6"/>
  <c r="Z29" i="6"/>
  <c r="AN29" i="6" s="1" a="1"/>
  <c r="AN29" i="6" s="1"/>
  <c r="Z28" i="6"/>
  <c r="AM28" i="6" s="1" a="1"/>
  <c r="AM28" i="6" s="1"/>
  <c r="Z27" i="6"/>
  <c r="AA27" i="6" s="1" a="1"/>
  <c r="AA27" i="6" s="1"/>
  <c r="Z26" i="6"/>
  <c r="AM26" i="6" s="1" a="1"/>
  <c r="AM26" i="6" s="1"/>
  <c r="Z25" i="6"/>
  <c r="AL25" i="6" s="1" a="1"/>
  <c r="AL25" i="6" s="1"/>
  <c r="Z22" i="6"/>
  <c r="AN22" i="6" s="1" a="1"/>
  <c r="AN22" i="6" s="1"/>
  <c r="Z21" i="6"/>
  <c r="AM21" i="6" s="1" a="1"/>
  <c r="AM21" i="6" s="1"/>
  <c r="Z20" i="6"/>
  <c r="AH20" i="6" s="1" a="1"/>
  <c r="AH20" i="6" s="1"/>
  <c r="Z19" i="6"/>
  <c r="AM19" i="6" s="1" a="1"/>
  <c r="AM19" i="6" s="1"/>
  <c r="Z18" i="6"/>
  <c r="AM18" i="6" s="1" a="1"/>
  <c r="AM18" i="6" s="1"/>
  <c r="D21" i="14"/>
  <c r="D5" i="6" a="1"/>
  <c r="D5" i="6" s="1"/>
  <c r="D6" i="6" a="1"/>
  <c r="D6" i="6" s="1"/>
  <c r="B26" i="6"/>
  <c r="D11" i="6" a="1"/>
  <c r="D11" i="6" s="1"/>
  <c r="E13" i="6" a="1"/>
  <c r="E13" i="6" s="1"/>
  <c r="E14" i="6" a="1"/>
  <c r="E14" i="6" s="1"/>
  <c r="D12" i="6" a="1"/>
  <c r="D12" i="6" s="1"/>
  <c r="D8" i="6" a="1"/>
  <c r="D8" i="6" s="1"/>
  <c r="D7" i="6" a="1"/>
  <c r="D7" i="6" s="1"/>
  <c r="K25" i="6" a="1"/>
  <c r="K25" i="6" s="1"/>
  <c r="K23" i="6" a="1"/>
  <c r="K23" i="6" s="1"/>
  <c r="K21" i="6" a="1"/>
  <c r="K21" i="6" s="1"/>
  <c r="K19" i="6" a="1"/>
  <c r="K19" i="6" s="1"/>
  <c r="J23" i="6" a="1"/>
  <c r="J23" i="6" s="1"/>
  <c r="J21" i="6" a="1"/>
  <c r="J21" i="6" s="1"/>
  <c r="J19" i="6" a="1"/>
  <c r="J19" i="6" s="1"/>
  <c r="E46" i="6" a="1"/>
  <c r="E46" i="6" s="1"/>
  <c r="E45" i="6" a="1"/>
  <c r="E45" i="6" s="1"/>
  <c r="E44" i="6" a="1"/>
  <c r="E44" i="6" s="1"/>
  <c r="D40" i="6" a="1"/>
  <c r="D40" i="6" s="1"/>
  <c r="C115" i="6"/>
  <c r="K117" i="6" a="1"/>
  <c r="K117" i="6" s="1"/>
  <c r="D117" i="6" a="1"/>
  <c r="D117" i="6" s="1"/>
  <c r="J117" i="6"/>
  <c r="E279" i="6" a="1"/>
  <c r="E279" i="6" s="1"/>
  <c r="E278" i="6" a="1"/>
  <c r="E278" i="6" s="1"/>
  <c r="E277" i="6" a="1"/>
  <c r="E277" i="6" s="1"/>
  <c r="E276" i="6" a="1"/>
  <c r="E276" i="6" s="1"/>
  <c r="E275" i="6" a="1"/>
  <c r="E275" i="6" s="1"/>
  <c r="E274" i="6" a="1"/>
  <c r="E274" i="6" s="1"/>
  <c r="K271" i="6" a="1"/>
  <c r="K271" i="6" s="1"/>
  <c r="K270" i="6" a="1"/>
  <c r="K270" i="6" s="1"/>
  <c r="K269" i="6" a="1"/>
  <c r="K269" i="6" s="1"/>
  <c r="K268" i="6" a="1"/>
  <c r="K268" i="6" s="1"/>
  <c r="K267" i="6" a="1"/>
  <c r="K267" i="6" s="1"/>
  <c r="K266" i="6" a="1"/>
  <c r="K266" i="6" s="1"/>
  <c r="K265" i="6" a="1"/>
  <c r="K265" i="6" s="1"/>
  <c r="K264" i="6" a="1"/>
  <c r="K264" i="6" s="1"/>
  <c r="E270" i="6" a="1"/>
  <c r="E270" i="6" s="1"/>
  <c r="E269" i="6" a="1"/>
  <c r="E269" i="6" s="1"/>
  <c r="E268" i="6" a="1"/>
  <c r="E268" i="6" s="1"/>
  <c r="E267" i="6" a="1"/>
  <c r="E267" i="6" s="1"/>
  <c r="E266" i="6" a="1"/>
  <c r="E266" i="6" s="1"/>
  <c r="E265" i="6" a="1"/>
  <c r="E265" i="6" s="1"/>
  <c r="E264" i="6" a="1"/>
  <c r="E264" i="6" s="1"/>
  <c r="K261" i="6" a="1"/>
  <c r="K261" i="6" s="1"/>
  <c r="K260" i="6" a="1"/>
  <c r="K260" i="6" s="1"/>
  <c r="K259" i="6" a="1"/>
  <c r="K259" i="6" s="1"/>
  <c r="K258" i="6" a="1"/>
  <c r="K258" i="6" s="1"/>
  <c r="K257" i="6" a="1"/>
  <c r="K257" i="6" s="1"/>
  <c r="E258" i="6" a="1"/>
  <c r="E258" i="6" s="1"/>
  <c r="E257" i="6" a="1"/>
  <c r="E257" i="6" s="1"/>
  <c r="K254" i="6" a="1"/>
  <c r="K254" i="6" s="1"/>
  <c r="E254" i="6" a="1"/>
  <c r="E254" i="6" s="1"/>
  <c r="AA25" i="6" l="1" a="1"/>
  <c r="AA25" i="6" s="1"/>
  <c r="AD25" i="6" a="1"/>
  <c r="AD25" i="6" s="1"/>
  <c r="AJ61" i="15"/>
  <c r="AH78" i="15"/>
  <c r="AL61" i="15"/>
  <c r="AL63" i="15"/>
  <c r="AL65" i="15"/>
  <c r="AL67" i="15"/>
  <c r="AL69" i="15"/>
  <c r="AL71" i="15"/>
  <c r="AL73" i="15"/>
  <c r="AL75" i="15"/>
  <c r="AL77" i="15"/>
  <c r="AM61" i="15"/>
  <c r="AM63" i="15"/>
  <c r="AM65" i="15"/>
  <c r="AM67" i="15"/>
  <c r="AM69" i="15"/>
  <c r="AM71" i="15"/>
  <c r="AM73" i="15"/>
  <c r="AM75" i="15"/>
  <c r="AK78" i="15"/>
  <c r="AK60" i="15"/>
  <c r="AK62" i="15"/>
  <c r="AK64" i="15"/>
  <c r="AK66" i="15"/>
  <c r="AK68" i="15"/>
  <c r="AK70" i="15"/>
  <c r="AK72" i="15"/>
  <c r="AK74" i="15"/>
  <c r="AK76" i="15"/>
  <c r="AL78" i="15"/>
  <c r="AL60" i="15"/>
  <c r="AL62" i="15"/>
  <c r="AL64" i="15"/>
  <c r="AL66" i="15"/>
  <c r="AL68" i="15"/>
  <c r="AL70" i="15"/>
  <c r="AL72" i="15"/>
  <c r="AM78" i="15"/>
  <c r="AM60" i="15"/>
  <c r="AM62" i="15"/>
  <c r="AM64" i="15"/>
  <c r="AM66" i="15"/>
  <c r="AM68" i="15"/>
  <c r="AM70" i="15"/>
  <c r="AM72" i="15"/>
  <c r="AM74" i="15"/>
  <c r="AM76" i="15"/>
  <c r="AN78" i="15"/>
  <c r="AK61" i="15"/>
  <c r="AK63" i="15"/>
  <c r="AK65" i="15"/>
  <c r="AK67" i="15"/>
  <c r="AK69" i="15"/>
  <c r="AK71" i="15"/>
  <c r="AK73" i="15"/>
  <c r="AK75" i="15"/>
  <c r="AK77" i="15"/>
  <c r="AM77" i="15"/>
  <c r="AB77" i="15"/>
  <c r="AJ77" i="15"/>
  <c r="AH76" i="15"/>
  <c r="AF75" i="15"/>
  <c r="AD74" i="15"/>
  <c r="AJ73" i="15"/>
  <c r="AH72" i="15"/>
  <c r="AF71" i="15"/>
  <c r="AB69" i="15"/>
  <c r="AJ69" i="15"/>
  <c r="AH68" i="15"/>
  <c r="AF67" i="15"/>
  <c r="AD66" i="15"/>
  <c r="AB65" i="15"/>
  <c r="AJ65" i="15"/>
  <c r="AH64" i="15"/>
  <c r="AF63" i="15"/>
  <c r="AB61" i="15"/>
  <c r="AI78" i="15"/>
  <c r="AC77" i="15"/>
  <c r="AA76" i="15"/>
  <c r="AI76" i="15"/>
  <c r="AG75" i="15"/>
  <c r="AE74" i="15"/>
  <c r="AC73" i="15"/>
  <c r="AA72" i="15"/>
  <c r="AG71" i="15"/>
  <c r="AE70" i="15"/>
  <c r="AC69" i="15"/>
  <c r="AA68" i="15"/>
  <c r="AI68" i="15"/>
  <c r="AG67" i="15"/>
  <c r="AE66" i="15"/>
  <c r="AC65" i="15"/>
  <c r="AA64" i="15"/>
  <c r="AG63" i="15"/>
  <c r="AE62" i="15"/>
  <c r="AC61" i="15"/>
  <c r="AB78" i="15"/>
  <c r="AD77" i="15"/>
  <c r="AB76" i="15"/>
  <c r="AJ76" i="15"/>
  <c r="AH75" i="15"/>
  <c r="AF74" i="15"/>
  <c r="AD73" i="15"/>
  <c r="AB72" i="15"/>
  <c r="AJ72" i="15"/>
  <c r="AH71" i="15"/>
  <c r="AF70" i="15"/>
  <c r="AD69" i="15"/>
  <c r="AJ68" i="15"/>
  <c r="AH67" i="15"/>
  <c r="AD65" i="15"/>
  <c r="AB64" i="15"/>
  <c r="AJ64" i="15"/>
  <c r="AH63" i="15"/>
  <c r="AF62" i="15"/>
  <c r="AD61" i="15"/>
  <c r="AC78" i="15"/>
  <c r="AE77" i="15"/>
  <c r="AC76" i="15"/>
  <c r="AA75" i="15"/>
  <c r="AI75" i="15"/>
  <c r="AG74" i="15"/>
  <c r="AE73" i="15"/>
  <c r="AC72" i="15"/>
  <c r="AA71" i="15"/>
  <c r="AI71" i="15"/>
  <c r="AG70" i="15"/>
  <c r="AE69" i="15"/>
  <c r="AC68" i="15"/>
  <c r="AA67" i="15"/>
  <c r="AI67" i="15"/>
  <c r="AE65" i="15"/>
  <c r="AA63" i="15"/>
  <c r="AI63" i="15"/>
  <c r="AD78" i="15"/>
  <c r="AF77" i="15"/>
  <c r="AD76" i="15"/>
  <c r="AB75" i="15"/>
  <c r="AJ75" i="15"/>
  <c r="AH74" i="15"/>
  <c r="AF73" i="15"/>
  <c r="AD72" i="15"/>
  <c r="AJ71" i="15"/>
  <c r="AH70" i="15"/>
  <c r="AF69" i="15"/>
  <c r="AD68" i="15"/>
  <c r="AB67" i="15"/>
  <c r="AJ67" i="15"/>
  <c r="AH66" i="15"/>
  <c r="AB63" i="15"/>
  <c r="AJ63" i="15"/>
  <c r="AE78" i="15"/>
  <c r="AG77" i="15"/>
  <c r="AE76" i="15"/>
  <c r="AC75" i="15"/>
  <c r="AI74" i="15"/>
  <c r="AI70" i="15"/>
  <c r="AG69" i="15"/>
  <c r="AE68" i="15"/>
  <c r="AC67" i="15"/>
  <c r="AI66" i="15"/>
  <c r="AG65" i="15"/>
  <c r="AE64" i="15"/>
  <c r="AC63" i="15"/>
  <c r="AA62" i="15"/>
  <c r="AI62" i="15"/>
  <c r="AF78" i="15"/>
  <c r="AH77" i="15"/>
  <c r="AF76" i="15"/>
  <c r="AD75" i="15"/>
  <c r="AB74" i="15"/>
  <c r="AJ74" i="15"/>
  <c r="AH73" i="15"/>
  <c r="AF72" i="15"/>
  <c r="AD71" i="15"/>
  <c r="AB70" i="15"/>
  <c r="AJ70" i="15"/>
  <c r="AH69" i="15"/>
  <c r="AF68" i="15"/>
  <c r="AD67" i="15"/>
  <c r="AB66" i="15"/>
  <c r="AJ66" i="15"/>
  <c r="AH65" i="15"/>
  <c r="AF64" i="15"/>
  <c r="AD63" i="15"/>
  <c r="AB62" i="15"/>
  <c r="AG78" i="15"/>
  <c r="AA77" i="15"/>
  <c r="AI77" i="15"/>
  <c r="AG76" i="15"/>
  <c r="AE75" i="15"/>
  <c r="AC74" i="15"/>
  <c r="AA73" i="15"/>
  <c r="AI73" i="15"/>
  <c r="AG72" i="15"/>
  <c r="AE71" i="15"/>
  <c r="AC70" i="15"/>
  <c r="AI69" i="15"/>
  <c r="AG68" i="15"/>
  <c r="AE67" i="15"/>
  <c r="AC66" i="15"/>
  <c r="AA65" i="15"/>
  <c r="AI65" i="15"/>
  <c r="AG64" i="15"/>
  <c r="AE63" i="15"/>
  <c r="AC62" i="15"/>
  <c r="AA61" i="15"/>
  <c r="AA69" i="15"/>
  <c r="AB73" i="15"/>
  <c r="AD70" i="15"/>
  <c r="AD62" i="15"/>
  <c r="E25" i="15" a="1"/>
  <c r="E25" i="15" s="1"/>
  <c r="E24" i="15" a="1"/>
  <c r="E24" i="15" s="1"/>
  <c r="AJ78" i="15"/>
  <c r="AB68" i="15"/>
  <c r="AF66" i="15"/>
  <c r="AA78" i="15"/>
  <c r="AG66" i="15"/>
  <c r="AC64" i="15"/>
  <c r="AG62" i="15"/>
  <c r="AI72" i="15"/>
  <c r="AI64" i="15"/>
  <c r="AB71" i="15"/>
  <c r="AF65" i="15"/>
  <c r="AD64" i="15"/>
  <c r="AA74" i="15"/>
  <c r="AG73" i="15"/>
  <c r="AE72" i="15"/>
  <c r="AC71" i="15"/>
  <c r="AA70" i="15"/>
  <c r="AA66" i="15"/>
  <c r="D41" i="15"/>
  <c r="D10" i="15"/>
  <c r="D24" i="15" a="1"/>
  <c r="D24" i="15" s="1"/>
  <c r="AA60" i="15"/>
  <c r="AF25" i="6" a="1"/>
  <c r="AF25" i="6" s="1"/>
  <c r="AC25" i="6" a="1"/>
  <c r="AC25" i="6" s="1"/>
  <c r="AB26" i="6" a="1"/>
  <c r="AB26" i="6" s="1"/>
  <c r="AE25" i="6" a="1"/>
  <c r="AE25" i="6" s="1"/>
  <c r="AI65" i="6" a="1"/>
  <c r="AI65" i="6" s="1"/>
  <c r="AJ64" i="6" a="1"/>
  <c r="AJ64" i="6" s="1"/>
  <c r="AG25" i="6" a="1"/>
  <c r="AG25" i="6" s="1"/>
  <c r="AG18" i="6" a="1"/>
  <c r="AG18" i="6" s="1"/>
  <c r="AI25" i="6" a="1"/>
  <c r="AI25" i="6" s="1"/>
  <c r="AD19" i="6" a="1"/>
  <c r="AD19" i="6" s="1"/>
  <c r="AJ19" i="6" a="1"/>
  <c r="AJ19" i="6" s="1"/>
  <c r="AH25" i="6" a="1"/>
  <c r="AH25" i="6" s="1"/>
  <c r="AN25" i="6" a="1"/>
  <c r="AN25" i="6" s="1"/>
  <c r="AK25" i="6" a="1"/>
  <c r="AK25" i="6" s="1"/>
  <c r="AE64" i="6" a="1"/>
  <c r="AE64" i="6" s="1"/>
  <c r="AB19" i="6" a="1"/>
  <c r="AB19" i="6" s="1"/>
  <c r="AF18" i="6" a="1"/>
  <c r="AF18" i="6" s="1"/>
  <c r="AE19" i="6" a="1"/>
  <c r="AE19" i="6" s="1"/>
  <c r="AA18" i="6" a="1"/>
  <c r="AA18" i="6" s="1"/>
  <c r="AF22" i="6" a="1"/>
  <c r="AF22" i="6" s="1"/>
  <c r="AF66" i="6" a="1"/>
  <c r="AF66" i="6" s="1"/>
  <c r="AA22" i="6" a="1"/>
  <c r="AA22" i="6" s="1"/>
  <c r="AE28" i="6" a="1"/>
  <c r="AE28" i="6" s="1"/>
  <c r="AD28" i="6" a="1"/>
  <c r="AD28" i="6" s="1"/>
  <c r="AC60" i="6" a="1"/>
  <c r="AC60" i="6" s="1"/>
  <c r="AC18" i="6" a="1"/>
  <c r="AC18" i="6" s="1"/>
  <c r="AF48" i="6" a="1"/>
  <c r="AF48" i="6" s="1"/>
  <c r="AC58" i="6" a="1"/>
  <c r="AC58" i="6" s="1"/>
  <c r="AD18" i="6" a="1"/>
  <c r="AD18" i="6" s="1"/>
  <c r="AL28" i="6" a="1"/>
  <c r="AL28" i="6" s="1"/>
  <c r="AC43" i="6" a="1"/>
  <c r="AC43" i="6" s="1"/>
  <c r="AH48" i="6" a="1"/>
  <c r="AH48" i="6" s="1"/>
  <c r="AB58" i="6" a="1"/>
  <c r="AB58" i="6" s="1"/>
  <c r="AE18" i="6" a="1"/>
  <c r="AE18" i="6" s="1"/>
  <c r="AN18" i="6" a="1"/>
  <c r="AN18" i="6" s="1"/>
  <c r="AB43" i="6" a="1"/>
  <c r="AB43" i="6" s="1"/>
  <c r="AG21" i="6" a="1"/>
  <c r="AG21" i="6" s="1"/>
  <c r="AF19" i="6" a="1"/>
  <c r="AF19" i="6" s="1"/>
  <c r="AE27" i="6" a="1"/>
  <c r="AE27" i="6" s="1"/>
  <c r="AA26" i="6" a="1"/>
  <c r="AA26" i="6" s="1"/>
  <c r="AK28" i="6" a="1"/>
  <c r="AK28" i="6" s="1"/>
  <c r="AC48" i="6" a="1"/>
  <c r="AC48" i="6" s="1"/>
  <c r="AE67" i="6" a="1"/>
  <c r="AE67" i="6" s="1"/>
  <c r="AF21" i="6" a="1"/>
  <c r="AF21" i="6" s="1"/>
  <c r="AD27" i="6" a="1"/>
  <c r="AD27" i="6" s="1"/>
  <c r="AN27" i="6" a="1"/>
  <c r="AN27" i="6" s="1"/>
  <c r="AC42" i="6" a="1"/>
  <c r="AC42" i="6" s="1"/>
  <c r="AC50" i="6" a="1"/>
  <c r="AC50" i="6" s="1"/>
  <c r="AE21" i="6" a="1"/>
  <c r="AE21" i="6" s="1"/>
  <c r="AJ26" i="6" a="1"/>
  <c r="AJ26" i="6" s="1"/>
  <c r="AJ33" i="6" s="1"/>
  <c r="AM27" i="6" a="1"/>
  <c r="AM27" i="6" s="1"/>
  <c r="AB42" i="6" a="1"/>
  <c r="AB42" i="6" s="1"/>
  <c r="AB50" i="6" a="1"/>
  <c r="AB50" i="6" s="1"/>
  <c r="AA21" i="6" a="1"/>
  <c r="AA21" i="6" s="1"/>
  <c r="AD21" i="6" a="1"/>
  <c r="AD21" i="6" s="1"/>
  <c r="AI26" i="6" a="1"/>
  <c r="AI26" i="6" s="1"/>
  <c r="AL26" i="6" a="1"/>
  <c r="AL26" i="6" s="1"/>
  <c r="AF40" i="6" a="1"/>
  <c r="AF40" i="6" s="1"/>
  <c r="AA64" i="6" a="1"/>
  <c r="AA64" i="6" s="1"/>
  <c r="AF65" i="6" a="1"/>
  <c r="AF65" i="6" s="1"/>
  <c r="AA20" i="6" a="1"/>
  <c r="AA20" i="6" s="1"/>
  <c r="AH22" i="6" a="1"/>
  <c r="AH22" i="6" s="1"/>
  <c r="AG20" i="6" a="1"/>
  <c r="AG20" i="6" s="1"/>
  <c r="AB25" i="6" a="1"/>
  <c r="AB25" i="6" s="1"/>
  <c r="AJ25" i="6" a="1"/>
  <c r="AJ25" i="6" s="1"/>
  <c r="AC28" i="6" a="1"/>
  <c r="AC28" i="6" s="1"/>
  <c r="AH26" i="6" a="1"/>
  <c r="AH26" i="6" s="1"/>
  <c r="AL21" i="6" a="1"/>
  <c r="AL21" i="6" s="1"/>
  <c r="AM25" i="6" a="1"/>
  <c r="AM25" i="6" s="1"/>
  <c r="AK26" i="6" a="1"/>
  <c r="AK26" i="6" s="1"/>
  <c r="AA40" i="6" a="1"/>
  <c r="AA40" i="6" s="1"/>
  <c r="AG40" i="6" a="1"/>
  <c r="AG40" i="6" s="1"/>
  <c r="AC49" i="6" a="1"/>
  <c r="AC49" i="6" s="1"/>
  <c r="AG49" i="6" a="1"/>
  <c r="AG49" i="6" s="1"/>
  <c r="AB60" i="6" a="1"/>
  <c r="AB60" i="6" s="1"/>
  <c r="AJ66" i="6" a="1"/>
  <c r="AJ66" i="6" s="1"/>
  <c r="AB21" i="6" a="1"/>
  <c r="AB21" i="6" s="1"/>
  <c r="AG22" i="6" a="1"/>
  <c r="AG22" i="6" s="1"/>
  <c r="AE20" i="6" a="1"/>
  <c r="AE20" i="6" s="1"/>
  <c r="AH27" i="6" a="1"/>
  <c r="AH27" i="6" s="1"/>
  <c r="AG26" i="6" a="1"/>
  <c r="AG26" i="6" s="1"/>
  <c r="AK21" i="6" a="1"/>
  <c r="AK21" i="6" s="1"/>
  <c r="AB44" i="6" a="1"/>
  <c r="AB44" i="6" s="1"/>
  <c r="AF49" i="6" a="1"/>
  <c r="AF49" i="6" s="1"/>
  <c r="AA59" i="6" a="1"/>
  <c r="AA59" i="6" s="1"/>
  <c r="AB65" i="6" a="1"/>
  <c r="AB65" i="6" s="1"/>
  <c r="AD20" i="6" a="1"/>
  <c r="AD20" i="6" s="1"/>
  <c r="AG27" i="6" a="1"/>
  <c r="AG27" i="6" s="1"/>
  <c r="AF26" i="6" a="1"/>
  <c r="AF26" i="6" s="1"/>
  <c r="AL19" i="6" a="1"/>
  <c r="AL19" i="6" s="1"/>
  <c r="AA48" i="6" a="1"/>
  <c r="AA48" i="6" s="1"/>
  <c r="AH21" i="6" a="1"/>
  <c r="AH21" i="6" s="1"/>
  <c r="AF27" i="6" a="1"/>
  <c r="AF27" i="6" s="1"/>
  <c r="AK19" i="6" a="1"/>
  <c r="AK19" i="6" s="1"/>
  <c r="AG32" i="6"/>
  <c r="AE35" i="6"/>
  <c r="AB20" i="6" a="1"/>
  <c r="AB20" i="6" s="1"/>
  <c r="AF20" i="6" a="1"/>
  <c r="AF20" i="6" s="1"/>
  <c r="AN20" i="6" a="1"/>
  <c r="AN20" i="6" s="1"/>
  <c r="AA34" i="6"/>
  <c r="AC22" i="6" a="1"/>
  <c r="AC22" i="6" s="1"/>
  <c r="AH18" i="6" a="1"/>
  <c r="AH18" i="6" s="1"/>
  <c r="AE22" i="6" a="1"/>
  <c r="AE22" i="6" s="1"/>
  <c r="AH29" i="6" a="1"/>
  <c r="AH29" i="6" s="1"/>
  <c r="AJ28" i="6" a="1"/>
  <c r="AJ28" i="6" s="1"/>
  <c r="AB28" i="6" a="1"/>
  <c r="AB28" i="6" s="1"/>
  <c r="AB35" i="6" s="1"/>
  <c r="AK18" i="6" a="1"/>
  <c r="AK18" i="6" s="1"/>
  <c r="AM22" i="6" a="1"/>
  <c r="AM22" i="6" s="1"/>
  <c r="AM20" i="6" a="1"/>
  <c r="AM20" i="6" s="1"/>
  <c r="AM29" i="6" a="1"/>
  <c r="AM29" i="6" s="1"/>
  <c r="AC40" i="6" a="1"/>
  <c r="AC40" i="6" s="1"/>
  <c r="AH44" i="6" a="1"/>
  <c r="AH44" i="6" s="1"/>
  <c r="AF42" i="6" a="1"/>
  <c r="AF42" i="6" s="1"/>
  <c r="AB52" i="6" a="1"/>
  <c r="AB52" i="6" s="1"/>
  <c r="AF51" i="6" a="1"/>
  <c r="AF51" i="6" s="1"/>
  <c r="AC57" i="6" a="1"/>
  <c r="AC57" i="6" s="1"/>
  <c r="AA68" i="6" a="1"/>
  <c r="AA68" i="6" s="1"/>
  <c r="AJ68" i="6" a="1"/>
  <c r="AJ68" i="6" s="1"/>
  <c r="AJ29" i="6" a="1"/>
  <c r="AJ29" i="6" s="1"/>
  <c r="AA32" i="6"/>
  <c r="AA29" i="6" a="1"/>
  <c r="AA29" i="6" s="1"/>
  <c r="AA36" i="6" s="1"/>
  <c r="AA19" i="6" a="1"/>
  <c r="AA19" i="6" s="1"/>
  <c r="AA33" i="6" s="1"/>
  <c r="AC21" i="6" a="1"/>
  <c r="AC21" i="6" s="1"/>
  <c r="AI18" i="6" a="1"/>
  <c r="AI18" i="6" s="1"/>
  <c r="AD22" i="6" a="1"/>
  <c r="AD22" i="6" s="1"/>
  <c r="AJ20" i="6" a="1"/>
  <c r="AJ20" i="6" s="1"/>
  <c r="AI19" i="6" a="1"/>
  <c r="AI19" i="6" s="1"/>
  <c r="AC32" i="6"/>
  <c r="AG29" i="6" a="1"/>
  <c r="AG29" i="6" s="1"/>
  <c r="AG36" i="6" s="1"/>
  <c r="AI28" i="6" a="1"/>
  <c r="AI28" i="6" s="1"/>
  <c r="AA28" i="6" a="1"/>
  <c r="AA28" i="6" s="1"/>
  <c r="AA35" i="6" s="1"/>
  <c r="AC27" i="6" a="1"/>
  <c r="AC27" i="6" s="1"/>
  <c r="AE26" i="6" a="1"/>
  <c r="AE26" i="6" s="1"/>
  <c r="AL22" i="6" a="1"/>
  <c r="AL22" i="6" s="1"/>
  <c r="AL20" i="6" a="1"/>
  <c r="AL20" i="6" s="1"/>
  <c r="AL29" i="6" a="1"/>
  <c r="AL29" i="6" s="1"/>
  <c r="AL27" i="6" a="1"/>
  <c r="AL27" i="6" s="1"/>
  <c r="AC44" i="6" a="1"/>
  <c r="AC44" i="6" s="1"/>
  <c r="AG44" i="6" a="1"/>
  <c r="AG44" i="6" s="1"/>
  <c r="AH41" i="6" a="1"/>
  <c r="AH41" i="6" s="1"/>
  <c r="AA52" i="6" a="1"/>
  <c r="AA52" i="6" s="1"/>
  <c r="AB49" i="6" a="1"/>
  <c r="AB49" i="6" s="1"/>
  <c r="AH50" i="6" a="1"/>
  <c r="AH50" i="6" s="1"/>
  <c r="AB57" i="6" a="1"/>
  <c r="AB57" i="6" s="1"/>
  <c r="AB67" i="6" a="1"/>
  <c r="AB67" i="6" s="1"/>
  <c r="AF68" i="6" a="1"/>
  <c r="AF68" i="6" s="1"/>
  <c r="AB29" i="6" a="1"/>
  <c r="AB29" i="6" s="1"/>
  <c r="AI32" i="6"/>
  <c r="AB18" i="6" a="1"/>
  <c r="AB18" i="6" s="1"/>
  <c r="AB32" i="6" s="1"/>
  <c r="AC20" i="6" a="1"/>
  <c r="AC20" i="6" s="1"/>
  <c r="AJ18" i="6" a="1"/>
  <c r="AJ18" i="6" s="1"/>
  <c r="AJ32" i="6" s="1"/>
  <c r="AJ21" i="6" a="1"/>
  <c r="AJ21" i="6" s="1"/>
  <c r="AI20" i="6" a="1"/>
  <c r="AI20" i="6" s="1"/>
  <c r="AH19" i="6" a="1"/>
  <c r="AH19" i="6" s="1"/>
  <c r="AH33" i="6" s="1"/>
  <c r="AD32" i="6"/>
  <c r="AF29" i="6" a="1"/>
  <c r="AF29" i="6" s="1"/>
  <c r="AF36" i="6" s="1"/>
  <c r="AH28" i="6" a="1"/>
  <c r="AH28" i="6" s="1"/>
  <c r="AH35" i="6" s="1"/>
  <c r="AJ27" i="6" a="1"/>
  <c r="AJ27" i="6" s="1"/>
  <c r="AJ34" i="6" s="1"/>
  <c r="AB27" i="6" a="1"/>
  <c r="AB27" i="6" s="1"/>
  <c r="AB34" i="6" s="1"/>
  <c r="AD26" i="6" a="1"/>
  <c r="AD26" i="6" s="1"/>
  <c r="AD33" i="6" s="1"/>
  <c r="AL18" i="6" a="1"/>
  <c r="AL18" i="6" s="1"/>
  <c r="AK22" i="6" a="1"/>
  <c r="AK22" i="6" s="1"/>
  <c r="AK20" i="6" a="1"/>
  <c r="AK20" i="6" s="1"/>
  <c r="AK29" i="6" a="1"/>
  <c r="AK29" i="6" s="1"/>
  <c r="AK27" i="6" a="1"/>
  <c r="AK27" i="6" s="1"/>
  <c r="AC41" i="6" a="1"/>
  <c r="AC41" i="6" s="1"/>
  <c r="AG41" i="6" a="1"/>
  <c r="AG41" i="6" s="1"/>
  <c r="AC51" i="6" a="1"/>
  <c r="AC51" i="6" s="1"/>
  <c r="AG50" i="6" a="1"/>
  <c r="AG50" i="6" s="1"/>
  <c r="AC59" i="6" a="1"/>
  <c r="AC59" i="6" s="1"/>
  <c r="AJ67" i="6" a="1"/>
  <c r="AJ67" i="6" s="1"/>
  <c r="AI29" i="6" a="1"/>
  <c r="AI29" i="6" s="1"/>
  <c r="AB22" i="6" a="1"/>
  <c r="AB22" i="6" s="1"/>
  <c r="AC19" i="6" a="1"/>
  <c r="AC19" i="6" s="1"/>
  <c r="AJ22" i="6" a="1"/>
  <c r="AJ22" i="6" s="1"/>
  <c r="AI21" i="6" a="1"/>
  <c r="AI21" i="6" s="1"/>
  <c r="AG19" i="6" a="1"/>
  <c r="AG19" i="6" s="1"/>
  <c r="AG33" i="6" s="1"/>
  <c r="AE32" i="6"/>
  <c r="AE29" i="6" a="1"/>
  <c r="AE29" i="6" s="1"/>
  <c r="AG28" i="6" a="1"/>
  <c r="AG28" i="6" s="1"/>
  <c r="AG35" i="6" s="1"/>
  <c r="AI27" i="6" a="1"/>
  <c r="AI27" i="6" s="1"/>
  <c r="AC26" i="6" a="1"/>
  <c r="AC26" i="6" s="1"/>
  <c r="AC33" i="6" s="1"/>
  <c r="AN21" i="6" a="1"/>
  <c r="AN21" i="6" s="1"/>
  <c r="AN19" i="6" a="1"/>
  <c r="AN19" i="6" s="1"/>
  <c r="AN28" i="6" a="1"/>
  <c r="AN28" i="6" s="1"/>
  <c r="AN26" i="6" a="1"/>
  <c r="AN26" i="6" s="1"/>
  <c r="AN33" i="6" s="1"/>
  <c r="AB41" i="6" a="1"/>
  <c r="AB41" i="6" s="1"/>
  <c r="AH43" i="6" a="1"/>
  <c r="AH43" i="6" s="1"/>
  <c r="AB51" i="6" a="1"/>
  <c r="AB51" i="6" s="1"/>
  <c r="AH52" i="6" a="1"/>
  <c r="AH52" i="6" s="1"/>
  <c r="AB66" i="6" a="1"/>
  <c r="AB66" i="6" s="1"/>
  <c r="AI22" i="6" a="1"/>
  <c r="AI22" i="6" s="1"/>
  <c r="AF32" i="6"/>
  <c r="AD29" i="6" a="1"/>
  <c r="AD29" i="6" s="1"/>
  <c r="AD36" i="6" s="1"/>
  <c r="AF28" i="6" a="1"/>
  <c r="AF28" i="6" s="1"/>
  <c r="AF35" i="6" s="1"/>
  <c r="AH34" i="6"/>
  <c r="AB33" i="6"/>
  <c r="AG43" i="6" a="1"/>
  <c r="AG43" i="6" s="1"/>
  <c r="AG52" i="6" a="1"/>
  <c r="AG52" i="6" s="1"/>
  <c r="AA56" i="6" a="1"/>
  <c r="AA56" i="6" s="1"/>
  <c r="AC29" i="6" a="1"/>
  <c r="AC29" i="6" s="1"/>
  <c r="AC36" i="6" s="1"/>
  <c r="AI33" i="6"/>
  <c r="AB56" i="6" a="1"/>
  <c r="AB56" i="6" s="1"/>
  <c r="AH32" i="6"/>
  <c r="AH42" i="6" a="1"/>
  <c r="AH42" i="6" s="1"/>
  <c r="AH51" i="6" a="1"/>
  <c r="AH51" i="6" s="1"/>
  <c r="AC35" i="6"/>
  <c r="AN36" i="6"/>
  <c r="AN34" i="6"/>
  <c r="AK36" i="6"/>
  <c r="AK34" i="6"/>
  <c r="AM35" i="6"/>
  <c r="AM33" i="6"/>
  <c r="AK35" i="6"/>
  <c r="AK33" i="6"/>
  <c r="AM36" i="6"/>
  <c r="AM34" i="6"/>
  <c r="AL36" i="6"/>
  <c r="AL34" i="6"/>
  <c r="AL35" i="6"/>
  <c r="AL33" i="6"/>
  <c r="AN32" i="6"/>
  <c r="AM32" i="6"/>
  <c r="AL32" i="6"/>
  <c r="AK32" i="6"/>
  <c r="AD35" i="6"/>
  <c r="AF34" i="6"/>
  <c r="AE34" i="6"/>
  <c r="AH36" i="6"/>
  <c r="AD34" i="6"/>
  <c r="AF33" i="6"/>
  <c r="AG34" i="6"/>
  <c r="AE33" i="6"/>
  <c r="D10" i="6"/>
  <c r="K251" i="6" a="1"/>
  <c r="K251" i="6" s="1"/>
  <c r="E251" i="6" a="1"/>
  <c r="E251" i="6" s="1"/>
  <c r="K212" i="6" a="1"/>
  <c r="K212" i="6" s="1"/>
  <c r="K208" i="6" a="1"/>
  <c r="K208" i="6" s="1"/>
  <c r="E213" i="6" a="1"/>
  <c r="E213" i="6" s="1"/>
  <c r="E212" i="6" a="1"/>
  <c r="E212" i="6" s="1"/>
  <c r="E211" i="6" a="1"/>
  <c r="E211" i="6" s="1"/>
  <c r="E210" i="6" a="1"/>
  <c r="E210" i="6" s="1"/>
  <c r="E209" i="6" a="1"/>
  <c r="E209" i="6" s="1"/>
  <c r="E208" i="6" a="1"/>
  <c r="E208" i="6" s="1"/>
  <c r="K204" i="6" a="1"/>
  <c r="K204" i="6" s="1"/>
  <c r="K203" i="6" a="1"/>
  <c r="K203" i="6" s="1"/>
  <c r="K202" i="6" a="1"/>
  <c r="K202" i="6" s="1"/>
  <c r="K201" i="6" a="1"/>
  <c r="K201" i="6" s="1"/>
  <c r="K200" i="6" a="1"/>
  <c r="K200" i="6" s="1"/>
  <c r="K199" i="6" a="1"/>
  <c r="K199" i="6" s="1"/>
  <c r="E204" i="6" a="1"/>
  <c r="E204" i="6" s="1"/>
  <c r="E203" i="6" a="1"/>
  <c r="E203" i="6" s="1"/>
  <c r="E202" i="6" a="1"/>
  <c r="E202" i="6" s="1"/>
  <c r="E201" i="6" a="1"/>
  <c r="E201" i="6" s="1"/>
  <c r="E200" i="6" a="1"/>
  <c r="E200" i="6" s="1"/>
  <c r="E199" i="6" a="1"/>
  <c r="E199" i="6" s="1"/>
  <c r="K144" i="6" a="1"/>
  <c r="K144" i="6" s="1"/>
  <c r="K143" i="6" a="1"/>
  <c r="K143" i="6" s="1"/>
  <c r="K142" i="6" a="1"/>
  <c r="K142" i="6" s="1"/>
  <c r="K141" i="6" a="1"/>
  <c r="K141" i="6" s="1"/>
  <c r="K140" i="6" a="1"/>
  <c r="K140" i="6" s="1"/>
  <c r="K139" i="6" a="1"/>
  <c r="K139" i="6" s="1"/>
  <c r="K138" i="6" a="1"/>
  <c r="K138" i="6" s="1"/>
  <c r="E143" i="6" a="1"/>
  <c r="E143" i="6" s="1"/>
  <c r="E142" i="6" a="1"/>
  <c r="E142" i="6" s="1"/>
  <c r="E141" i="6" a="1"/>
  <c r="E141" i="6" s="1"/>
  <c r="E140" i="6" a="1"/>
  <c r="E140" i="6" s="1"/>
  <c r="E139" i="6" a="1"/>
  <c r="E139" i="6" s="1"/>
  <c r="E138" i="6" a="1"/>
  <c r="E138" i="6" s="1"/>
  <c r="K135" i="6" a="1"/>
  <c r="K135" i="6" s="1"/>
  <c r="K134" i="6" a="1"/>
  <c r="K134" i="6" s="1"/>
  <c r="K133" i="6" a="1"/>
  <c r="K133" i="6" s="1"/>
  <c r="K132" i="6" a="1"/>
  <c r="K132" i="6" s="1"/>
  <c r="K122" i="6" a="1"/>
  <c r="K122" i="6" s="1"/>
  <c r="J122" i="6" a="1"/>
  <c r="J122" i="6" s="1"/>
  <c r="K129" i="6" a="1"/>
  <c r="K129" i="6" s="1"/>
  <c r="K125" i="6" a="1"/>
  <c r="K125" i="6" s="1"/>
  <c r="K128" i="6" a="1"/>
  <c r="K128" i="6" s="1"/>
  <c r="E125" i="6" a="1"/>
  <c r="E125" i="6" s="1"/>
  <c r="E134" i="6" a="1"/>
  <c r="E134" i="6" s="1"/>
  <c r="E133" i="6" a="1"/>
  <c r="E133" i="6" s="1"/>
  <c r="E132" i="6" a="1"/>
  <c r="E132" i="6" s="1"/>
  <c r="E131" i="6" a="1"/>
  <c r="E131" i="6" s="1"/>
  <c r="E130" i="6" a="1"/>
  <c r="E130" i="6" s="1"/>
  <c r="E129" i="6" a="1"/>
  <c r="E129" i="6" s="1"/>
  <c r="E128" i="6" a="1"/>
  <c r="E128" i="6" s="1"/>
  <c r="E127" i="6" a="1"/>
  <c r="E127" i="6" s="1"/>
  <c r="E126" i="6" a="1"/>
  <c r="E126" i="6" s="1"/>
  <c r="E122" i="6" a="1"/>
  <c r="E122" i="6" s="1"/>
  <c r="D122" i="6" a="1"/>
  <c r="D122" i="6" s="1"/>
  <c r="K44" i="6" a="1"/>
  <c r="K44" i="6" s="1"/>
  <c r="K45" i="6" a="1"/>
  <c r="K45" i="6" s="1"/>
  <c r="K46" i="6" a="1"/>
  <c r="K46" i="6" s="1"/>
  <c r="J46" i="6" a="1"/>
  <c r="J46" i="6" s="1"/>
  <c r="J45" i="6" a="1"/>
  <c r="J45" i="6" s="1"/>
  <c r="J44" i="6" a="1"/>
  <c r="J44" i="6" s="1"/>
  <c r="L41" i="6" a="1"/>
  <c r="L41" i="6" s="1"/>
  <c r="L40" i="6" a="1"/>
  <c r="L40" i="6" s="1"/>
  <c r="L39" i="6" a="1"/>
  <c r="L39" i="6" s="1"/>
  <c r="L38" i="6" a="1"/>
  <c r="L38" i="6" s="1"/>
  <c r="K41" i="6" a="1"/>
  <c r="K41" i="6" s="1"/>
  <c r="K40" i="6" a="1"/>
  <c r="K40" i="6" s="1"/>
  <c r="K39" i="6" a="1"/>
  <c r="K39" i="6" s="1"/>
  <c r="K38" i="6" a="1"/>
  <c r="K38" i="6" s="1"/>
  <c r="J41" i="6" a="1"/>
  <c r="J41" i="6" s="1"/>
  <c r="J40" i="6" a="1"/>
  <c r="J40" i="6" s="1"/>
  <c r="J39" i="6" a="1"/>
  <c r="J39" i="6" s="1"/>
  <c r="J38" i="6" a="1"/>
  <c r="J38" i="6" s="1"/>
  <c r="D39" i="6" a="1"/>
  <c r="D39" i="6" s="1"/>
  <c r="D38" i="6" a="1"/>
  <c r="D38" i="6" s="1"/>
  <c r="E34" i="6" a="1"/>
  <c r="E34" i="6" s="1"/>
  <c r="E33" i="6" a="1"/>
  <c r="E33" i="6" s="1"/>
  <c r="E32" i="6" a="1"/>
  <c r="E32" i="6" s="1"/>
  <c r="E31" i="6" a="1"/>
  <c r="E31" i="6" s="1"/>
  <c r="D34" i="6" a="1"/>
  <c r="D34" i="6" s="1"/>
  <c r="D33" i="6" a="1"/>
  <c r="D33" i="6" s="1"/>
  <c r="D32" i="6" a="1"/>
  <c r="D32" i="6" s="1"/>
  <c r="D31" i="6" a="1"/>
  <c r="D31" i="6" s="1"/>
  <c r="E30" i="6" a="1"/>
  <c r="E30" i="6" s="1"/>
  <c r="D30" i="6" a="1"/>
  <c r="D30" i="6" s="1"/>
  <c r="E22" i="6" a="1"/>
  <c r="E22" i="6" s="1"/>
  <c r="E25" i="6" s="1" a="1"/>
  <c r="E25" i="6" s="1"/>
  <c r="E21" i="6" a="1"/>
  <c r="E21" i="6" s="1"/>
  <c r="E20" i="6" a="1"/>
  <c r="E20" i="6" s="1"/>
  <c r="E19" i="6" a="1"/>
  <c r="E19" i="6" s="1"/>
  <c r="D22" i="6" a="1"/>
  <c r="D22" i="6" s="1"/>
  <c r="D25" i="6" s="1" a="1"/>
  <c r="D25" i="6" s="1"/>
  <c r="D21" i="6" a="1"/>
  <c r="D21" i="6" s="1"/>
  <c r="D20" i="6" a="1"/>
  <c r="D20" i="6" s="1"/>
  <c r="AI36" i="6" l="1"/>
  <c r="AI34" i="6"/>
  <c r="AI35" i="6"/>
  <c r="AE36" i="6"/>
  <c r="AN35" i="6"/>
  <c r="AJ36" i="6"/>
  <c r="AC34" i="6"/>
  <c r="AB36" i="6"/>
  <c r="AJ35" i="6"/>
  <c r="D24" i="6" a="1"/>
  <c r="D24" i="6" s="1"/>
  <c r="E24" i="6" a="1"/>
  <c r="E24" i="6" s="1"/>
  <c r="D41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<sst xmlns="http://schemas.openxmlformats.org/spreadsheetml/2006/main" count="125812" uniqueCount="772">
  <si>
    <t>Thème 1</t>
  </si>
  <si>
    <t>Développement et maintien des services aux familles</t>
  </si>
  <si>
    <t>Données socio-démographiques et économiques</t>
  </si>
  <si>
    <t>Année de collecte</t>
  </si>
  <si>
    <t>Choix indicateur à l'EPCI</t>
  </si>
  <si>
    <t>Nombre d’enfants âgés de moins de trois ans</t>
  </si>
  <si>
    <t>nom_epci</t>
  </si>
  <si>
    <t>Valeur</t>
  </si>
  <si>
    <t>CA ANNONAY RHONE AGGLO</t>
  </si>
  <si>
    <t>Ref indicateur</t>
  </si>
  <si>
    <t>Libellé</t>
  </si>
  <si>
    <t>Année de référence</t>
  </si>
  <si>
    <t>Organisme resp complétude</t>
  </si>
  <si>
    <t>CA ARCHE AGGLO</t>
  </si>
  <si>
    <t>TM1_1</t>
  </si>
  <si>
    <t>CA PRIVAS CENTRE ARDECHE</t>
  </si>
  <si>
    <t>TM1_2</t>
  </si>
  <si>
    <t>Taux de natalité</t>
  </si>
  <si>
    <t>CC ARDECHE DES SOURCES ET VOLCANS</t>
  </si>
  <si>
    <t>TM1_3</t>
  </si>
  <si>
    <t>Nombre de naissances (domiciliées)</t>
  </si>
  <si>
    <t>CC ARDECHE RHONE COIRON</t>
  </si>
  <si>
    <t>TM1_4</t>
  </si>
  <si>
    <t>Nombre d’enfants de 3 à 11 ans</t>
  </si>
  <si>
    <t>CC BERG ET COIRON</t>
  </si>
  <si>
    <t>TM1_5_02</t>
  </si>
  <si>
    <t>Nombre d’enfants bénéficiaires de l’allocation d’éducation de l’enfant handicapé (AEEH), 0-2 ans</t>
  </si>
  <si>
    <t>CC DES GORGES DE L'ARDECHE</t>
  </si>
  <si>
    <t>TM1_5_35</t>
  </si>
  <si>
    <t>Nombre d’enfants bénéficiaires de l’allocation d’éducation de l’enfant handicapé (AEEH), 3-5 ans</t>
  </si>
  <si>
    <t>CC DU BASSIN D'AUBENAS</t>
  </si>
  <si>
    <t>TM1_5_611</t>
  </si>
  <si>
    <t>Nombre d’enfants bénéficiaires de l’allocation d’éducation de l’enfant handicapé (AEEH), 6-11 ans</t>
  </si>
  <si>
    <t>CC DU PAYS BEAUME-DROBIE</t>
  </si>
  <si>
    <t>TM1_5_1220</t>
  </si>
  <si>
    <t>Nombre d’enfants bénéficiaires de l’allocation d’éducation de l’enfant handicapé (AEEH), 12 ans et +</t>
  </si>
  <si>
    <t>CC DU PAYS DE LAMASTRE</t>
  </si>
  <si>
    <t>TM1_6</t>
  </si>
  <si>
    <t>Part des familles monoparentales (tout enfant)</t>
  </si>
  <si>
    <t>CC DU RHONE AUX GORGES DE L'ARDECHE</t>
  </si>
  <si>
    <t>TM1_7</t>
  </si>
  <si>
    <t>Part des familles nombreuses</t>
  </si>
  <si>
    <t>CC DU VAL D'AY</t>
  </si>
  <si>
    <t>TM1_8</t>
  </si>
  <si>
    <t xml:space="preserve">Taux d’activité des femmes de 25 - 54 ans </t>
  </si>
  <si>
    <t>CC MONTAGNE D'ARDECHE</t>
  </si>
  <si>
    <t>TM1_9</t>
  </si>
  <si>
    <t>Taux d’activité des hommes de 25 - 54 ans</t>
  </si>
  <si>
    <t>CC PAYS DES VANS EN CEVENNES</t>
  </si>
  <si>
    <t>CC PORTE DE DROMARDECHE</t>
  </si>
  <si>
    <t>Analyse à l'échelle départementale :</t>
  </si>
  <si>
    <t>CC RHONE CRUSSOL</t>
  </si>
  <si>
    <t>CC VAL DE LIGNE</t>
  </si>
  <si>
    <t>CC VAL EYRIEUX</t>
  </si>
  <si>
    <t>Offre d’accueil des enfants de 0 à 3 ans</t>
  </si>
  <si>
    <t>Nombre de places offertes par les assistants maternels employés par des particuliers</t>
  </si>
  <si>
    <t>TM1_10</t>
  </si>
  <si>
    <t>Taux de couverture des enfants de moins de 3 ans par une offre d’accueil formel</t>
  </si>
  <si>
    <t>TM1_11</t>
  </si>
  <si>
    <t xml:space="preserve">Nombre total de places offertes par un accueil formel </t>
  </si>
  <si>
    <t>TM1_12</t>
  </si>
  <si>
    <t>TM1_13</t>
  </si>
  <si>
    <t>Nombre de places offertes en Etablissement d’accueil du jeune enfant (EAJE) bénéficiant de la prestation de service unique (PSU)</t>
  </si>
  <si>
    <t>TM1_14</t>
  </si>
  <si>
    <t>Nombre de places PSU décidées en investissement</t>
  </si>
  <si>
    <t>TM1_15</t>
  </si>
  <si>
    <t>Nombre de places offertes en EAJE pour lesquels les familles des enfants accueillis bénéficient de la Prestation d’accueil du jeune Enfant (PAJE)</t>
  </si>
  <si>
    <t>TM1_16</t>
  </si>
  <si>
    <t>Nombre d’Etablissement d’accueil du jeune enfant (EAJE) PSU</t>
  </si>
  <si>
    <t>TM1_17</t>
  </si>
  <si>
    <t>Nombre de places EAJE PSU bénéficiant du bonus territoire - Convention territoriale globale (CTG)</t>
  </si>
  <si>
    <t>TM1_18</t>
  </si>
  <si>
    <t>Nombre d’assistants maternels agréés et actives employés par un salarié du particulier-employeur au 31 décembre</t>
  </si>
  <si>
    <t>TM1_19</t>
  </si>
  <si>
    <t>Nombre de Maison d’assistants maternels (MAM)</t>
  </si>
  <si>
    <t>Numero cible</t>
  </si>
  <si>
    <t>Indicateur cible</t>
  </si>
  <si>
    <t>Nombre de places offertes en EAJE PSU (O)</t>
  </si>
  <si>
    <t>Offre de soutien à la parentalité</t>
  </si>
  <si>
    <t>Nombre d’actions Réseau d’écoute, d’appui et d’accompagnement des parents (REAAP)</t>
  </si>
  <si>
    <t>TM1_20</t>
  </si>
  <si>
    <t>Nombre d’heures de fonctionnement des lieux d’accueil enfant-parent (LAEP)</t>
  </si>
  <si>
    <t>TM1_21</t>
  </si>
  <si>
    <t>Nombre d’actions Contrat local d’accompagnement scolaire (CLAS)</t>
  </si>
  <si>
    <t>TM1_22</t>
  </si>
  <si>
    <t>TM1_23</t>
  </si>
  <si>
    <t>Nombre de médiateurs en Equivalents temps plein (ETP)</t>
  </si>
  <si>
    <t>TM1_24_1</t>
  </si>
  <si>
    <t>Nombre de mesures médiation familiale terminées (type : judiciaire) au 31 décembre</t>
  </si>
  <si>
    <t>TM1_24_2</t>
  </si>
  <si>
    <t>Nombre de mesures médiation familiale terminées (type : conventionnelle) au 31 décembre</t>
  </si>
  <si>
    <t>TM1_25</t>
  </si>
  <si>
    <t>Nombre de bénéficiaires de médiation familiale au cours de l’année</t>
  </si>
  <si>
    <t>TM1_26</t>
  </si>
  <si>
    <t>Nombre de lieux ressources à la parentalité (maison des familles, maison des parents, maison 1000 jours…)</t>
  </si>
  <si>
    <t>TM1_28</t>
  </si>
  <si>
    <t>Nombre de Référents familles (en ETP) dans les centres sociaux</t>
  </si>
  <si>
    <t>TM1_29</t>
  </si>
  <si>
    <t>Nombre d’espaces de rencontre</t>
  </si>
  <si>
    <t>Nombre de lieux ressources à la parentalité (O)</t>
  </si>
  <si>
    <t>Thème 2</t>
  </si>
  <si>
    <t>L’information des candidats potentiels au métier d’assistant maternel, d’accompagnement et d’information des assistants maternels</t>
  </si>
  <si>
    <t>Nombre d’Assistants maternels (AM) agréés et actifs de plus de 55 ans</t>
  </si>
  <si>
    <t>TM2_1</t>
  </si>
  <si>
    <t>TM2_2</t>
  </si>
  <si>
    <t>Nombre de demandes d’agrément d’AM au cours de l’année</t>
  </si>
  <si>
    <t>TM2_3</t>
  </si>
  <si>
    <t>Nombre de 1ères demandes d’agrément au cours de l’année</t>
  </si>
  <si>
    <t>TM2_4</t>
  </si>
  <si>
    <t>Nombre d’agréments d’AM délivrés au cours de l’année</t>
  </si>
  <si>
    <t>TM2_5</t>
  </si>
  <si>
    <t>Nombre de premiers agréments d’AM délivrés au cours de l’année</t>
  </si>
  <si>
    <t>TM2_6</t>
  </si>
  <si>
    <t>Nombre d’agréments d’AM retirés au cours de l’année</t>
  </si>
  <si>
    <t>TM2_7</t>
  </si>
  <si>
    <t>Nombre d’assistants maternels pour 1 professionnel (en ETP) de Relais petite enfance (RPE)</t>
  </si>
  <si>
    <t>TM2_8</t>
  </si>
  <si>
    <t>Part des assistants maternels qui fréquentent un Relai petite enfance (RPE) partis en formation continue au cours de l’année</t>
  </si>
  <si>
    <t>Thème 3</t>
  </si>
  <si>
    <t>L’information et l’orientation des familles sur les modes d’accueil du jeune enfant et sur les services de soutien à la parentalité</t>
  </si>
  <si>
    <t>Nombre d’ETP financés par la Caf dans les RPE</t>
  </si>
  <si>
    <t>TM3_1</t>
  </si>
  <si>
    <t>Nombre de RPE</t>
  </si>
  <si>
    <t>TM3_2</t>
  </si>
  <si>
    <t>TM3_3</t>
  </si>
  <si>
    <t>Nombre de RPE engagés sur une mission d’information renforcée via un 'guichet unique'</t>
  </si>
  <si>
    <t>TM3_4</t>
  </si>
  <si>
    <t>Part des villes de plus de 10 000 habitants avec un RPE implanté sur la commune</t>
  </si>
  <si>
    <t>Nombre d'ETP financés par la CAF dans les RPE (O)</t>
  </si>
  <si>
    <t>Part des villes de plus de 10 000 habitants avec un RPE implanté sur la commune (O)</t>
  </si>
  <si>
    <t>Thème 4</t>
  </si>
  <si>
    <t xml:space="preserve"> L’organisation des transitions entre les différents services scolaires, périscolaires, sociaux et médico-sociaux</t>
  </si>
  <si>
    <t>Part des EAJE PSU du département bénéficiant du bonus inclusion handicap</t>
  </si>
  <si>
    <t>TM4_1</t>
  </si>
  <si>
    <t>Nombre d’écoles maternelles</t>
  </si>
  <si>
    <t>TM4_2</t>
  </si>
  <si>
    <t>Nombre de dispositifs passerelles financés par la branche famille à partir de 2025</t>
  </si>
  <si>
    <t>TM4_3</t>
  </si>
  <si>
    <t>Nombre d’enfants bénéficiaires de l’AEEH ou dont le handicap est en cours de détection accueillis en EAJE PSU</t>
  </si>
  <si>
    <t>TM4_4</t>
  </si>
  <si>
    <t>TM4_5</t>
  </si>
  <si>
    <t>Nombre de crèches PSU labellisées « à vocation d’insertion professionnelle (AVIP) » le département</t>
  </si>
  <si>
    <t>TM4_6</t>
  </si>
  <si>
    <t>Part des EAJE PSU bénéficiant du bonus mixité sociale</t>
  </si>
  <si>
    <t>TM4_7</t>
  </si>
  <si>
    <t>Nombre d’ETP travaillant dans un Pôle ressources handicap</t>
  </si>
  <si>
    <t>Nombre de dispositifs passerelles (O)</t>
  </si>
  <si>
    <t>Nombre de crèches PSU labellisées 'à vocation d'insertion professionnelle (AVIP)' le département (O)</t>
  </si>
  <si>
    <t>Thème 5</t>
  </si>
  <si>
    <t>Qualité (inspection et formation des professionnels de l’accueil du jeune enfant et du soutien à la parentalité)</t>
  </si>
  <si>
    <t>Nombre d’EAJE bénéficiant de l’axe qualité du Fonds publics et territoire (FPT)</t>
  </si>
  <si>
    <t>TM5_1</t>
  </si>
  <si>
    <t>Nombre de retraits d’agréments d’AM</t>
  </si>
  <si>
    <t>TM5_2</t>
  </si>
  <si>
    <t>Nombre d’actions éveil artistique et culturel du jeune enfant (subventionnées par la Direction régionale des affaires culturelles)</t>
  </si>
  <si>
    <t>TM5_3</t>
  </si>
  <si>
    <t>Nombre d’EAJE bénéficiant d’un appui à l’ingénierie renforcée (par le dispositif Informer-Détecter-Accompagner ou par le Centre d’expertise pour l’accueil du jeune enfant de la Cnaf)</t>
  </si>
  <si>
    <t>TM5_4</t>
  </si>
  <si>
    <t>TM5_5</t>
  </si>
  <si>
    <t>Nombre d’inscrits en première année de formation Educateur Jeune Enfant (EJE)</t>
  </si>
  <si>
    <t>TM5_6</t>
  </si>
  <si>
    <t>Nombre d’inscrits en formation d’Infirmier de Puériculture (IPDE)</t>
  </si>
  <si>
    <t>TM5_7</t>
  </si>
  <si>
    <t>Nombre d’inscrits en formation Auxiliaire de Puériculture (AP)</t>
  </si>
  <si>
    <t>TM5_8</t>
  </si>
  <si>
    <t>Nombre d’inscrits en première année de formation CAP Accompagnement éducatif petite enfance (EPE)</t>
  </si>
  <si>
    <t>TM5_9</t>
  </si>
  <si>
    <t>Nombre d’inscrits en formation de psychomotriciens</t>
  </si>
  <si>
    <t>TM5_10</t>
  </si>
  <si>
    <t>Nombre de diplômés Educateur Jeune Enfant (EJE) dans l’année</t>
  </si>
  <si>
    <t>TM5_11</t>
  </si>
  <si>
    <t>Nombre de diplômés Infirmier de Puériculture (IPDE) dans l’année</t>
  </si>
  <si>
    <t>TM5_12</t>
  </si>
  <si>
    <t>Nombre de diplômés Auxiliaire de Puériculture (AP) dans l’année</t>
  </si>
  <si>
    <t>TM5_13</t>
  </si>
  <si>
    <t>Nombre de diplômés Psychomotriciens dans l’année</t>
  </si>
  <si>
    <t>TM5_14</t>
  </si>
  <si>
    <t>Nombre de diplômés du CAP Accompagnement éducatif petite enfance (EPE)</t>
  </si>
  <si>
    <t>TM5_15</t>
  </si>
  <si>
    <t>Taux d’interruption de formation d’éducateur de jeune enfant (EJE) en première année</t>
  </si>
  <si>
    <t>TM5_16</t>
  </si>
  <si>
    <t>Nombre d’ETP manquant selon le type de diplôme</t>
  </si>
  <si>
    <t>TM5_17</t>
  </si>
  <si>
    <t>Nombre de places fermées en raison du manque de professionnels</t>
  </si>
  <si>
    <t>TM5_18</t>
  </si>
  <si>
    <t>Proportion moyenne d’ETP manquants par type de diplôme</t>
  </si>
  <si>
    <t xml:space="preserve">CDSF </t>
  </si>
  <si>
    <t>Indicateurs de suivi de l'activité du CDSF</t>
  </si>
  <si>
    <t>Indicateurs de suivi des inspections et contrôles des EAJE</t>
  </si>
  <si>
    <t>Indicateurs relatifs aux assistantes maternels</t>
  </si>
  <si>
    <t>CDSF1</t>
  </si>
  <si>
    <t>Nombre de réunions du comité plénier</t>
  </si>
  <si>
    <t>CDSF2</t>
  </si>
  <si>
    <t>Thématiques abordées par les commissions (indicateur qualitatif)</t>
  </si>
  <si>
    <t>CDSF3</t>
  </si>
  <si>
    <t>Recensement  des  expérimentations  suivies  par  le  comité  départemental  des services aux familles (Nombre et catégorie d’expérimentations : mode d’accueil innovant ; organisation territoriale innovante ; soutien à l’accueil inclusif)</t>
  </si>
  <si>
    <t>CDSF4</t>
  </si>
  <si>
    <t>Dates d’adoption et d’échéance du schéma départemental des services aux familles</t>
  </si>
  <si>
    <t>CDSF5</t>
  </si>
  <si>
    <t>Nombre de contrôles conjoints Caf / CD réalisés dans des EAJE PSU</t>
  </si>
  <si>
    <t>CDSF6</t>
  </si>
  <si>
    <t>Nombre de visites de contrôle dans les EAJE PSU réalisées par la Caf</t>
  </si>
  <si>
    <t>CDSF7</t>
  </si>
  <si>
    <t>Nombre de visites de contrôle réalisées dans des micro-crèches Paje par la Caf</t>
  </si>
  <si>
    <t>CDSF8</t>
  </si>
  <si>
    <t>Nombre de visites de contrôle dans des EAJE réalisées par le CD (tous EAJE confondus)</t>
  </si>
  <si>
    <t>CDSF9</t>
  </si>
  <si>
    <t>Nombre d’injonctions émises par le CD à des EAJE</t>
  </si>
  <si>
    <t>CDSF10</t>
  </si>
  <si>
    <t>Nombre de fermetures d’établissements décidées par le président du conseil département</t>
  </si>
  <si>
    <t>CDSF11</t>
  </si>
  <si>
    <t>Nombre de fermetures décidées par le préfet</t>
  </si>
  <si>
    <t>CDSF12</t>
  </si>
  <si>
    <t>Nombre de réunions de présentation du métier d’AM organisées par le CD</t>
  </si>
  <si>
    <t>CDSF13</t>
  </si>
  <si>
    <t>Nombre de saisine de la commission consultative paritaire départementale</t>
  </si>
  <si>
    <t>CDSF14</t>
  </si>
  <si>
    <t>Nombre de visites de contrôle chez des AM réalisés par le CD au cours de l’année</t>
  </si>
  <si>
    <t>Si_TM5_1 non fournis</t>
  </si>
  <si>
    <t>Nombre de visites de contrôle dans des EAJE réalisées par le CD (tous EAJE confondus) (O)</t>
  </si>
  <si>
    <t>Fiche EPCI - Evolution sur 5 ans</t>
  </si>
  <si>
    <t xml:space="preserve">Année </t>
  </si>
  <si>
    <t>EPCI</t>
  </si>
  <si>
    <t>Données générales</t>
  </si>
  <si>
    <t>Population Insee (en 2020)</t>
  </si>
  <si>
    <t>Nbre Allocataires</t>
  </si>
  <si>
    <t>Nbre Allocataires et conjoint(e)s</t>
  </si>
  <si>
    <t>Population couverte</t>
  </si>
  <si>
    <t>(allocataires, conjoint(e)s et enfants)</t>
  </si>
  <si>
    <t>Taux de couverture CAF</t>
  </si>
  <si>
    <t>Taux de régime général</t>
  </si>
  <si>
    <t xml:space="preserve">Taux d'activité des allocataires et conjoints de </t>
  </si>
  <si>
    <t>25 à 49 ans</t>
  </si>
  <si>
    <t>femme</t>
  </si>
  <si>
    <t>homme</t>
  </si>
  <si>
    <t>Tableau pour graphe</t>
  </si>
  <si>
    <t>famille</t>
  </si>
  <si>
    <t>Données allocataires des familles</t>
  </si>
  <si>
    <t>Couple</t>
  </si>
  <si>
    <t>Nombre</t>
  </si>
  <si>
    <t>Avec 1 enfant</t>
  </si>
  <si>
    <t>Avec 2 enfants</t>
  </si>
  <si>
    <t>Famille nombreuse ( 3 enfants et +)</t>
  </si>
  <si>
    <t>Allocataire dit "fragile"</t>
  </si>
  <si>
    <t>Allocataire à "bas revenus"</t>
  </si>
  <si>
    <t>AAH</t>
  </si>
  <si>
    <t>RSA</t>
  </si>
  <si>
    <t>PPA</t>
  </si>
  <si>
    <t>Allocataire dont au moins une personne au chômage ou inactive</t>
  </si>
  <si>
    <t>QF &lt; à 400 €</t>
  </si>
  <si>
    <t>QF entre 400 et 800 €</t>
  </si>
  <si>
    <t>QF entre 801 et 1200 €</t>
  </si>
  <si>
    <t>QF&gt; 1200 €</t>
  </si>
  <si>
    <t>Couples</t>
  </si>
  <si>
    <t>Monoparent</t>
  </si>
  <si>
    <t>Composition familiale</t>
  </si>
  <si>
    <t>Familles avec 1 enfant</t>
  </si>
  <si>
    <t>Solidarité et insertion</t>
  </si>
  <si>
    <t>Part des familles percevant du RSA</t>
  </si>
  <si>
    <t>Familles avec 2 enfants</t>
  </si>
  <si>
    <t>Familles avec 3 enfants ou +</t>
  </si>
  <si>
    <t>Part des familles percevant de la PPA</t>
  </si>
  <si>
    <t>Total</t>
  </si>
  <si>
    <t>Part des familles percevant de l'AAH</t>
  </si>
  <si>
    <t>Bas revenus</t>
  </si>
  <si>
    <t>Part des familles à bas revenus</t>
  </si>
  <si>
    <t xml:space="preserve">Part des familles au-dessus du seuil de bas revenus </t>
  </si>
  <si>
    <t>Part des familles percevant de l'ASF</t>
  </si>
  <si>
    <t xml:space="preserve">Seuil : </t>
  </si>
  <si>
    <t>grâce aux prestations (allocataire fragile)</t>
  </si>
  <si>
    <t>Famille avec enfants de 0 à 2 ans</t>
  </si>
  <si>
    <t>Famille avec enfants de 3 à 5 ans</t>
  </si>
  <si>
    <t xml:space="preserve">Revenus des familles bénéficiaires </t>
  </si>
  <si>
    <t>RUC &gt; 1/2 SMIC</t>
  </si>
  <si>
    <t>Quotient Familial</t>
  </si>
  <si>
    <t>ensemble</t>
  </si>
  <si>
    <t>RUC entre 1/2 SMIC et 1 SMIC</t>
  </si>
  <si>
    <t xml:space="preserve"> RSA</t>
  </si>
  <si>
    <t>RUC entre 1 SMIC et 2 SMIC</t>
  </si>
  <si>
    <t>RUC entre 2 SMIC et 3 SMIC</t>
  </si>
  <si>
    <t>RUC &gt;3 SMIC</t>
  </si>
  <si>
    <t>Agés de moins 3 ans</t>
  </si>
  <si>
    <t>Agés entre 3 et 5 ans (révolus)</t>
  </si>
  <si>
    <t>Agés entre 6 et 11ans (révolus)</t>
  </si>
  <si>
    <t>Enfants au sein des familles</t>
  </si>
  <si>
    <t>Enfants âgés de moins de 3 ans</t>
  </si>
  <si>
    <t>Précarité familial et/ économique</t>
  </si>
  <si>
    <t>Enfants dans une famille à bas revenus</t>
  </si>
  <si>
    <t>Enfants âgées</t>
  </si>
  <si>
    <t>Enfants dans un foyer à bas revenus</t>
  </si>
  <si>
    <t>Enfant âgés de 3 à 5 ans (révolus)</t>
  </si>
  <si>
    <t>Enfants dans une famille monoparental</t>
  </si>
  <si>
    <t>&lt; à 3 ans</t>
  </si>
  <si>
    <t xml:space="preserve"> 3 à 5 ans</t>
  </si>
  <si>
    <t>6 à 11 ans</t>
  </si>
  <si>
    <t>Enfant âgés de 6 à 11 ans (révolus)</t>
  </si>
  <si>
    <t>Dont au moins un parent au chômage ou inactif</t>
  </si>
  <si>
    <t>Enfant âgés de moins de 12 ans (révolus)</t>
  </si>
  <si>
    <t>Bénéficiaire de l'AEEH</t>
  </si>
  <si>
    <t>Année</t>
  </si>
  <si>
    <t>Naissances domicilées par année</t>
  </si>
  <si>
    <t>Mode de garde des enfants de moins de 6 ans (Hors EAJE et préscolarisation)</t>
  </si>
  <si>
    <t>Accueillis en accueil collectif hors EAJE PSU</t>
  </si>
  <si>
    <t>Accueillis chez des assistants maternels</t>
  </si>
  <si>
    <t>Gardés à domicile</t>
  </si>
  <si>
    <t>Dans une famille monoparentale</t>
  </si>
  <si>
    <t>Taux de couverture petite enfance</t>
  </si>
  <si>
    <t>Année Taux de couverture petite enfance</t>
  </si>
  <si>
    <t>Données complémentaires (potentiel financier, taux de couvertures, structures financés par la CAF...)</t>
  </si>
  <si>
    <t>Nombre EAJE</t>
  </si>
  <si>
    <t>Nombre de places 0 à 5 ans</t>
  </si>
  <si>
    <t>Nombre d'enfants inscrits 0 à 5 ans</t>
  </si>
  <si>
    <t>Nombre EAJE labelisé AVIP</t>
  </si>
  <si>
    <t>Taux d'occupation réel</t>
  </si>
  <si>
    <t>Taux d'occupation facturé</t>
  </si>
  <si>
    <t>Part des EAJE ayant le Bonus Inclusion Handicap</t>
  </si>
  <si>
    <t>Part des EAJE ayant le Bonus Mixité Sociale</t>
  </si>
  <si>
    <t>Taux de couverture EAJE</t>
  </si>
  <si>
    <t xml:space="preserve">Nombre de places Bonus CTG </t>
  </si>
  <si>
    <t>Annee d'exercice</t>
  </si>
  <si>
    <t>Montant</t>
  </si>
  <si>
    <t>Structure sur le territoire</t>
  </si>
  <si>
    <t>Potentiel financier du territoire</t>
  </si>
  <si>
    <t>Petite enfance</t>
  </si>
  <si>
    <t>Nombre RPE</t>
  </si>
  <si>
    <t>Nombre animateurs actif</t>
  </si>
  <si>
    <t>Nombre assistants maternels par animateur</t>
  </si>
  <si>
    <t>Mission 1 : Guichet unique</t>
  </si>
  <si>
    <t>Mission 2 : Promouvoir l'activité des assistants maternels</t>
  </si>
  <si>
    <t>Mission 3 : Favoriser la formation des assistants maternels</t>
  </si>
  <si>
    <t>Taux</t>
  </si>
  <si>
    <t>Taux de couverture</t>
  </si>
  <si>
    <t>Ecole maternelle</t>
  </si>
  <si>
    <t>Résultat</t>
  </si>
  <si>
    <t>EAJE PSU</t>
  </si>
  <si>
    <t>Micro crèche PSU</t>
  </si>
  <si>
    <t>Nombre de micro-crèche (inclus dans les EAJE)</t>
  </si>
  <si>
    <t>Crèche PAJE</t>
  </si>
  <si>
    <t>Nombre de places</t>
  </si>
  <si>
    <t>MAM</t>
  </si>
  <si>
    <t>Nombre de MAM</t>
  </si>
  <si>
    <t>Nombre d'assistants maternels</t>
  </si>
  <si>
    <t>Nombre PAJE</t>
  </si>
  <si>
    <t>Nombre de places PAJE</t>
  </si>
  <si>
    <t>Nombre d'assistants maternels agré()es excul MAM</t>
  </si>
  <si>
    <t>RPE</t>
  </si>
  <si>
    <t>Assistants maternels</t>
  </si>
  <si>
    <t>Assistants maternels au 31/12</t>
  </si>
  <si>
    <t>Assistants maternels âgé(e)s de 50 à 54 ans</t>
  </si>
  <si>
    <t>Assistants maternels âgé(e)s de 55 à 59 ans</t>
  </si>
  <si>
    <t>Assistants maternels âgé(e)s de 60 ans et plus</t>
  </si>
  <si>
    <t>Nombre de places MAM</t>
  </si>
  <si>
    <t>Nombre d'assistants maternels MAM</t>
  </si>
  <si>
    <t>Nombre d'enfants gardés</t>
  </si>
  <si>
    <t>Nombre d'enfants de 0 à 5 ans sur le territoire</t>
  </si>
  <si>
    <t>Taux de couverture assistants maternels</t>
  </si>
  <si>
    <t>Nombre periscolaire</t>
  </si>
  <si>
    <t>Enfants accueillis</t>
  </si>
  <si>
    <t>Heures réalisées</t>
  </si>
  <si>
    <t>Heures facturées</t>
  </si>
  <si>
    <t>Nombre d'actes ouvrant droit</t>
  </si>
  <si>
    <t>Montant droit déclaration équipement</t>
  </si>
  <si>
    <t>Nombre extrascolaire</t>
  </si>
  <si>
    <t>Nombre accueil ado</t>
  </si>
  <si>
    <t>Foyer Jeunes Travailleurs</t>
  </si>
  <si>
    <t>PS Jeunes</t>
  </si>
  <si>
    <t>Enfance - Jeunesse</t>
  </si>
  <si>
    <t>ALSH Périscolaire</t>
  </si>
  <si>
    <t>ALSH Extrascolaire</t>
  </si>
  <si>
    <t>ALSH Accueil Ado</t>
  </si>
  <si>
    <t>Parentalité</t>
  </si>
  <si>
    <t>Centre sociaux</t>
  </si>
  <si>
    <t>Espace vie sociale</t>
  </si>
  <si>
    <t>Nombre d'actions REAAP</t>
  </si>
  <si>
    <t>Lieux ressources parentalité</t>
  </si>
  <si>
    <t>Espace rencontre</t>
  </si>
  <si>
    <t>Aide A Domicile</t>
  </si>
  <si>
    <t>Nombre de structures</t>
  </si>
  <si>
    <t>Nombre d'antennes</t>
  </si>
  <si>
    <t>Nombre d'EPCI couverte</t>
  </si>
  <si>
    <t>Nombre ETP AES AVF</t>
  </si>
  <si>
    <t>Nombre ETP TISF</t>
  </si>
  <si>
    <t>Commentaire</t>
  </si>
  <si>
    <t>CLAS</t>
  </si>
  <si>
    <t>Nombre d'action</t>
  </si>
  <si>
    <t>LAEP</t>
  </si>
  <si>
    <t>Nombre collectif mise en place</t>
  </si>
  <si>
    <t>Nombre d'heures de fonctionnement</t>
  </si>
  <si>
    <t>Nombre d'élèves</t>
  </si>
  <si>
    <t>Nombre d'heures d'ouvertures</t>
  </si>
  <si>
    <t>Nombre d'élèves en classe élémentaire</t>
  </si>
  <si>
    <t>Nombre d'heures d'ouvertures en itinérance</t>
  </si>
  <si>
    <t>Nombre d'élèves au collège</t>
  </si>
  <si>
    <t>Nombre total accueillant</t>
  </si>
  <si>
    <t>Nombre d'élèves au lycée</t>
  </si>
  <si>
    <t>Nombre total de familles différentes</t>
  </si>
  <si>
    <t>Nombre d'élèves autre structure</t>
  </si>
  <si>
    <t>Nombre total d'enfant de 0 à 3 ans différents</t>
  </si>
  <si>
    <t>Nombre total d'enfant de 4 à 6 ans différents</t>
  </si>
  <si>
    <t>Médiation</t>
  </si>
  <si>
    <t>Nombre d'espace</t>
  </si>
  <si>
    <t>Nombre d'antenne</t>
  </si>
  <si>
    <t>Nombre de mesures conventionnelles terminées</t>
  </si>
  <si>
    <t>Nombre de mesures judiciaires terminées</t>
  </si>
  <si>
    <t>Nombre d'ETP</t>
  </si>
  <si>
    <t>Nombre de bénéficiaires</t>
  </si>
  <si>
    <t>Fiche EPCI - comparatif avec tous les EPCI du département</t>
  </si>
  <si>
    <t>Departement</t>
  </si>
  <si>
    <t>num_epci</t>
  </si>
  <si>
    <t>AnneeSDSF</t>
  </si>
  <si>
    <t>Thème 1 :Développement et maintien des services aux familles_Données socio-démographiques et économiques</t>
  </si>
  <si>
    <t>Thème 1 :Développement et maintien des services aux familles_Offre d’accueil des enfants de 0 à 3 ans</t>
  </si>
  <si>
    <t>Thème 1 :Développement et maintien des services aux familles_Offre de soutien à la parentalité</t>
  </si>
  <si>
    <t>Thème 2 : L’information des candidats potentiels au métier d’assistant maternel, d’accompagnement et d’information des assistants maternels</t>
  </si>
  <si>
    <t>Thème 3 : L’information et l’orientation des familles sur les modes d’accueil du jeune enfant et sur les services de soutien à la parentalité</t>
  </si>
  <si>
    <t>Thème 4 : L’organisation des transitions entre les différents services scolaires, périscolaires, sociaux et médico-sociaux</t>
  </si>
  <si>
    <t>Thème 5 : Qualité (inspection et formation des professionnels de l’accueil du jeune enfant et du soutien à la parentalité)</t>
  </si>
  <si>
    <t>CDSF : Indicateurs de suivi de l'activité du CDSF</t>
  </si>
  <si>
    <t>CDSF  :Indicateurs de suivi des inspections et contrôles des EAJE</t>
  </si>
  <si>
    <t>CDSF : Indicateurs relatifs aux assistantes maternels</t>
  </si>
  <si>
    <t>200072015</t>
  </si>
  <si>
    <t>200073096</t>
  </si>
  <si>
    <t>200071413</t>
  </si>
  <si>
    <t>200039824</t>
  </si>
  <si>
    <t>200071405</t>
  </si>
  <si>
    <t>240700815</t>
  </si>
  <si>
    <t>200035129</t>
  </si>
  <si>
    <t>CC DE CEZE CEVENNES</t>
  </si>
  <si>
    <t>200039808</t>
  </si>
  <si>
    <t>200073245</t>
  </si>
  <si>
    <t>240700302</t>
  </si>
  <si>
    <t>200016905</t>
  </si>
  <si>
    <t>240700864</t>
  </si>
  <si>
    <t>240700716</t>
  </si>
  <si>
    <t>200072007</t>
  </si>
  <si>
    <t>200039832</t>
  </si>
  <si>
    <t>200040491</t>
  </si>
  <si>
    <t>200041366</t>
  </si>
  <si>
    <t>240700617</t>
  </si>
  <si>
    <t>200041465</t>
  </si>
  <si>
    <t>annee</t>
  </si>
  <si>
    <t>numepci</t>
  </si>
  <si>
    <t>nomepci</t>
  </si>
  <si>
    <t>libelle</t>
  </si>
  <si>
    <t>valeur</t>
  </si>
  <si>
    <t>e02</t>
  </si>
  <si>
    <t>basre02</t>
  </si>
  <si>
    <t>e02cstr</t>
  </si>
  <si>
    <t>E02assmat</t>
  </si>
  <si>
    <t>E02domicile</t>
  </si>
  <si>
    <t>E02_parent_chomage</t>
  </si>
  <si>
    <t>E02MONO</t>
  </si>
  <si>
    <t>E02AEEHV</t>
  </si>
  <si>
    <t>e35</t>
  </si>
  <si>
    <t>basre35</t>
  </si>
  <si>
    <t>e35cstr</t>
  </si>
  <si>
    <t>E35assmat</t>
  </si>
  <si>
    <t>E35domicile</t>
  </si>
  <si>
    <t>E35_parent_chomage</t>
  </si>
  <si>
    <t>E35MONO</t>
  </si>
  <si>
    <t>E35AEEHV</t>
  </si>
  <si>
    <t>e611</t>
  </si>
  <si>
    <t>basre611</t>
  </si>
  <si>
    <t>E611_parent_chomage</t>
  </si>
  <si>
    <t>E611mono</t>
  </si>
  <si>
    <t>E611AEEH</t>
  </si>
  <si>
    <t>annee_contrat</t>
  </si>
  <si>
    <t>EAJE_NbEAJE</t>
  </si>
  <si>
    <t>EAJE_nb_places_0_5ans</t>
  </si>
  <si>
    <t>EAJE_nb_enf_inscrit_0_5ans</t>
  </si>
  <si>
    <t>EAJE_nb_enf_aeeh_inscrit_0_5ans</t>
  </si>
  <si>
    <t>Eaje_AVIP</t>
  </si>
  <si>
    <t>EAJE_tx_occupation_reel</t>
  </si>
  <si>
    <t>EAJE_tx_occupation_facture</t>
  </si>
  <si>
    <t>EAJE_part_inclusion_handicap</t>
  </si>
  <si>
    <t>EAJE_part_mixite_social</t>
  </si>
  <si>
    <t>EAJE_taux_couverture_eaje</t>
  </si>
  <si>
    <t>EAJE_nbplacectg</t>
  </si>
  <si>
    <t>TX_COUV_GLOBAL_annee</t>
  </si>
  <si>
    <t>TX_COUV_GLOBAL_tx</t>
  </si>
  <si>
    <t>RPE_Nb</t>
  </si>
  <si>
    <t>RPE_Nb_Animateurs_actif</t>
  </si>
  <si>
    <t>RPE_Mission_Guichet_unique</t>
  </si>
  <si>
    <t>RPE_Mission_Promouvoir_activite_assmat</t>
  </si>
  <si>
    <t>RPE_Mission_Favoriser_la_formation_assmat</t>
  </si>
  <si>
    <t>RPE_Top_guichet_unique</t>
  </si>
  <si>
    <t>RPE_Top_entree_unique</t>
  </si>
  <si>
    <t>RPE_assmatpartienformation</t>
  </si>
  <si>
    <t>RPE_ASSMAT_partassmatform</t>
  </si>
  <si>
    <t>RPE_ASSMAT_nbassmatparanimateur</t>
  </si>
  <si>
    <t>ASSMAT_actif_au_31_12</t>
  </si>
  <si>
    <t>ASSMAT_actif_mois_reference</t>
  </si>
  <si>
    <t>ASSMAT_50_54_ANS</t>
  </si>
  <si>
    <t>ASSMAT_55_59_ANS</t>
  </si>
  <si>
    <t>ASSMAT_plus_55_ANS</t>
  </si>
  <si>
    <t>ASSMAT_plus_60_ANS</t>
  </si>
  <si>
    <t>ASSMAT_nb_enfants_gardes</t>
  </si>
  <si>
    <t>ASSMAT_nb_enfants_0_5_ans</t>
  </si>
  <si>
    <t>ASSMAT_taux_couv_ass_mat</t>
  </si>
  <si>
    <t>PAJE_nb</t>
  </si>
  <si>
    <t>PAJE_nb_place</t>
  </si>
  <si>
    <t>MAM_nb</t>
  </si>
  <si>
    <t>MAM_nb_places</t>
  </si>
  <si>
    <t>MAM_nb_ass_mat</t>
  </si>
  <si>
    <t>MAM_nb_ass_mat_agrees_exclu_mam</t>
  </si>
  <si>
    <t>MICRO</t>
  </si>
  <si>
    <t>ALSH_nb_Periscolaire</t>
  </si>
  <si>
    <t>ALSH_Peri_nb_enfants_accueillis</t>
  </si>
  <si>
    <t>ALSH_Peri_nb_heures_realisees</t>
  </si>
  <si>
    <t>ALSH_Peri_nb_heures_facturees</t>
  </si>
  <si>
    <t>ALSH_Peri_nb_actes_ouvrant_droit</t>
  </si>
  <si>
    <t>ALSH_Peri_Montant_Droit_declaration_equipement</t>
  </si>
  <si>
    <t>ALSH_nb_extrascolaire</t>
  </si>
  <si>
    <t>ALSH_extra_nb_enfants_accueillis</t>
  </si>
  <si>
    <t>ALSH_extra_nb_heures_realisees</t>
  </si>
  <si>
    <t>ALSH_extra_nb_heures_facturees</t>
  </si>
  <si>
    <t>ALSH_extra_nb_actes_ouvrant_droit</t>
  </si>
  <si>
    <t>ALSH_extra_Montant_Droit_declaration_equipement</t>
  </si>
  <si>
    <t>ALSH_nb_Accueil_ado</t>
  </si>
  <si>
    <t>ALSH_ado_nb_enfants_accueillis</t>
  </si>
  <si>
    <t>ALSH_ado_nb_heures_realisees</t>
  </si>
  <si>
    <t>ALSH_ado_nb_heures_facturees</t>
  </si>
  <si>
    <t>ALSH_ado_nb_actes_ouvrant_droit</t>
  </si>
  <si>
    <t>ALSH_ado_Montant_Droit_declaration_equipement</t>
  </si>
  <si>
    <t>FJT</t>
  </si>
  <si>
    <t>PSJEUNE</t>
  </si>
  <si>
    <t>Nb_action_reaap</t>
  </si>
  <si>
    <t>ER_Nb_espace</t>
  </si>
  <si>
    <t>er_nb_antenne</t>
  </si>
  <si>
    <t>LRP_Nb_structure</t>
  </si>
  <si>
    <t>LRP_TYPE</t>
  </si>
  <si>
    <t>Lieux Ressources à la parentalité</t>
  </si>
  <si>
    <t>AAD_Nb_structure</t>
  </si>
  <si>
    <t>AAD_EPCI_COUVERTE</t>
  </si>
  <si>
    <t>AAD_ETP_AES_AVF</t>
  </si>
  <si>
    <t>AAD_ETP_TISF</t>
  </si>
  <si>
    <t>AAD_Commentaire</t>
  </si>
  <si>
    <t>AMFD et ADMR PROFamille</t>
  </si>
  <si>
    <t>MEDIA_Nb_structure</t>
  </si>
  <si>
    <t>MEDIA_Nb_antenne</t>
  </si>
  <si>
    <t>MEDIA_convention</t>
  </si>
  <si>
    <t>MEDIA_judiciaire</t>
  </si>
  <si>
    <t>MEDIA_etp</t>
  </si>
  <si>
    <t>MEDIA_beneficiaire</t>
  </si>
  <si>
    <t>Nb_action_clas</t>
  </si>
  <si>
    <t>Clas_collectif_mise_en_place</t>
  </si>
  <si>
    <t>Clas_nb_eleve</t>
  </si>
  <si>
    <t>Clas_nb_eleve_elementaire</t>
  </si>
  <si>
    <t>Clas_nb_eleve_college</t>
  </si>
  <si>
    <t>Clas_nb_eleve_lycee</t>
  </si>
  <si>
    <t>Clas_nb_eleve_autre</t>
  </si>
  <si>
    <t>LAEP_Nb</t>
  </si>
  <si>
    <t>LAEP_Nb_heure_fonctionnement</t>
  </si>
  <si>
    <t>LAEP_Nb_heure_ouverture</t>
  </si>
  <si>
    <t>LAEP_Nb_heure_itinérance</t>
  </si>
  <si>
    <t>LAEP_Nb_total_accueillant</t>
  </si>
  <si>
    <t>LAEP_Nb_total_famille_differente</t>
  </si>
  <si>
    <t>LAEP_Nb_total_enfant_0_3ans_differents</t>
  </si>
  <si>
    <t>LAEP_Nb_total_enfant_4_6ans_differents</t>
  </si>
  <si>
    <t>CS</t>
  </si>
  <si>
    <t>CTGCOOP</t>
  </si>
  <si>
    <t>EVS</t>
  </si>
  <si>
    <t>annee_pop</t>
  </si>
  <si>
    <t>population_insee</t>
  </si>
  <si>
    <t>BCE_annee_ref_nai</t>
  </si>
  <si>
    <t>BCE_taux_natalite</t>
  </si>
  <si>
    <t>BCE_nb_nais_dom</t>
  </si>
  <si>
    <t>BCE_E311An</t>
  </si>
  <si>
    <t>BCE_part_monop</t>
  </si>
  <si>
    <t>BCE_part_fam_nombreuse</t>
  </si>
  <si>
    <t>BCE_ecole_maternelle</t>
  </si>
  <si>
    <t>enf02</t>
  </si>
  <si>
    <t>AEEH_02</t>
  </si>
  <si>
    <t>AEEH_35</t>
  </si>
  <si>
    <t>AEEH_611</t>
  </si>
  <si>
    <t>AEEH_1220</t>
  </si>
  <si>
    <t>total_structure</t>
  </si>
  <si>
    <t>Nbre_Allocataires</t>
  </si>
  <si>
    <t>Nbre_Alloc_et_conjoints</t>
  </si>
  <si>
    <t>Population_couverte</t>
  </si>
  <si>
    <t>Tx_regime_general</t>
  </si>
  <si>
    <t>tx_act_alloc_et_conj</t>
  </si>
  <si>
    <t>tx_act_mon_25_49</t>
  </si>
  <si>
    <t>tx_act_mme_25_49</t>
  </si>
  <si>
    <t>Couple_1enf_et_plus</t>
  </si>
  <si>
    <t>Couple_aah</t>
  </si>
  <si>
    <t>Couple_bas_revenu</t>
  </si>
  <si>
    <t>Couple_chomage</t>
  </si>
  <si>
    <t>Couple_fragile</t>
  </si>
  <si>
    <t>Couple_ppa</t>
  </si>
  <si>
    <t>Couple_rsa</t>
  </si>
  <si>
    <t>Couple_1enf</t>
  </si>
  <si>
    <t>Couple_2enf</t>
  </si>
  <si>
    <t>Couple_3enf</t>
  </si>
  <si>
    <t>Couple_4enf</t>
  </si>
  <si>
    <t>Couple_fam_nombreuses</t>
  </si>
  <si>
    <t>MONO_1_enf_et_plus</t>
  </si>
  <si>
    <t>MONO_1_enf</t>
  </si>
  <si>
    <t>MONO_2_enf</t>
  </si>
  <si>
    <t>MONO_3_enf</t>
  </si>
  <si>
    <t>MONO_4_enfs</t>
  </si>
  <si>
    <t>MONO_MME</t>
  </si>
  <si>
    <t>MONO_MON</t>
  </si>
  <si>
    <t>MONO_aah</t>
  </si>
  <si>
    <t>MONO_bas_revenu</t>
  </si>
  <si>
    <t>MONO_chomage</t>
  </si>
  <si>
    <t>MONO_fam_nombreuses</t>
  </si>
  <si>
    <t>MONO_ppa</t>
  </si>
  <si>
    <t>MONO_rsa</t>
  </si>
  <si>
    <t>MONO_fragile</t>
  </si>
  <si>
    <t>part_couple_aah</t>
  </si>
  <si>
    <t>part_couple_bas_revenu</t>
  </si>
  <si>
    <t>part_couple_chomage</t>
  </si>
  <si>
    <t>part_couple_fragile</t>
  </si>
  <si>
    <t>part_couple_ppa</t>
  </si>
  <si>
    <t>part_couple_rsa</t>
  </si>
  <si>
    <t>part_couple_fam_nombreuses</t>
  </si>
  <si>
    <t>part_couple_fam_1_enfant</t>
  </si>
  <si>
    <t>part_couple_fam_2_enfants</t>
  </si>
  <si>
    <t>part_MONO_aah</t>
  </si>
  <si>
    <t>part_MONO_bas_revenu</t>
  </si>
  <si>
    <t>part_MONO_chomage</t>
  </si>
  <si>
    <t>part_MONO_fragile</t>
  </si>
  <si>
    <t>part_MONO_ppa</t>
  </si>
  <si>
    <t>part_MONO_rsa</t>
  </si>
  <si>
    <t>part_MONO_fam_nombreuses</t>
  </si>
  <si>
    <t>part_MONO_fam_1_enfant</t>
  </si>
  <si>
    <t>part_MONO_fam_2_enfants</t>
  </si>
  <si>
    <t>part_MONO_AEEH</t>
  </si>
  <si>
    <t>part_MONO_ASF</t>
  </si>
  <si>
    <t>part_MONO_FRAGILE_BASREV</t>
  </si>
  <si>
    <t>part_MONOPARENT</t>
  </si>
  <si>
    <t>fam_1_enf</t>
  </si>
  <si>
    <t>fam_2_enf</t>
  </si>
  <si>
    <t>fam_3_enf</t>
  </si>
  <si>
    <t>fam_4_enfs</t>
  </si>
  <si>
    <t>fam_aah</t>
  </si>
  <si>
    <t>fam_bas_revenu</t>
  </si>
  <si>
    <t>fam_chomage</t>
  </si>
  <si>
    <t>fam_fragile</t>
  </si>
  <si>
    <t>fam_ppa</t>
  </si>
  <si>
    <t>fam_rsa</t>
  </si>
  <si>
    <t>fam_famille_nombreuse</t>
  </si>
  <si>
    <t>fam_famille</t>
  </si>
  <si>
    <t>part_fam_1_enf</t>
  </si>
  <si>
    <t>part_fam_2_enf</t>
  </si>
  <si>
    <t>part_fam_3_enf</t>
  </si>
  <si>
    <t>part_fam_4_enfs</t>
  </si>
  <si>
    <t>part_fam_aah</t>
  </si>
  <si>
    <t>part_fam_bas_revenu</t>
  </si>
  <si>
    <t>part_fam_chomage</t>
  </si>
  <si>
    <t>part_fam_fragile</t>
  </si>
  <si>
    <t>part_fam_ppa</t>
  </si>
  <si>
    <t>part_fam_rsa</t>
  </si>
  <si>
    <t>part_fam_famille_nombreuse</t>
  </si>
  <si>
    <t>part_fam_famille</t>
  </si>
  <si>
    <t>FAM_02_RUC1</t>
  </si>
  <si>
    <t>FAM_02_RUC2</t>
  </si>
  <si>
    <t>FAM_02_RUC3</t>
  </si>
  <si>
    <t>FAM_02_RUC4</t>
  </si>
  <si>
    <t>FAM_02_RUC5</t>
  </si>
  <si>
    <t>FAM_35_RUC1</t>
  </si>
  <si>
    <t>FAM_35_RUC2</t>
  </si>
  <si>
    <t>FAM_35_RUC3</t>
  </si>
  <si>
    <t>FAM_35_RUC4</t>
  </si>
  <si>
    <t>FAM_35_RUC5</t>
  </si>
  <si>
    <t>nomnivge</t>
  </si>
  <si>
    <t>dclpfia</t>
  </si>
  <si>
    <t>CC DE LA MONTAGNE D'ARDECHE</t>
  </si>
  <si>
    <t>mono</t>
  </si>
  <si>
    <t>nballo</t>
  </si>
  <si>
    <t>tr1_inf_400</t>
  </si>
  <si>
    <t>tr2_401_800</t>
  </si>
  <si>
    <t>tr3_801_1200</t>
  </si>
  <si>
    <t>tr4_1200</t>
  </si>
  <si>
    <t>couple</t>
  </si>
  <si>
    <t>Seuil_bas_revenus</t>
  </si>
  <si>
    <t>nb_naissance</t>
  </si>
  <si>
    <t>population</t>
  </si>
  <si>
    <t>Annee_de_collecte</t>
  </si>
  <si>
    <t>theme</t>
  </si>
  <si>
    <t>lb_theme</t>
  </si>
  <si>
    <t>Sous_theme</t>
  </si>
  <si>
    <t>indicateur</t>
  </si>
  <si>
    <t>lb_indicateur</t>
  </si>
  <si>
    <t>orga_resp_remplissage</t>
  </si>
  <si>
    <t>Annee_de_ref_indication</t>
  </si>
  <si>
    <t>Annee_ref</t>
  </si>
  <si>
    <t>Thème 1 :</t>
  </si>
  <si>
    <t xml:space="preserve"> Développement et maintien des services aux familles</t>
  </si>
  <si>
    <t>CNAF</t>
  </si>
  <si>
    <t>N-2</t>
  </si>
  <si>
    <t>Thème 5 :</t>
  </si>
  <si>
    <t>Inspection</t>
  </si>
  <si>
    <t>DREES</t>
  </si>
  <si>
    <t>N-3</t>
  </si>
  <si>
    <t>Formation</t>
  </si>
  <si>
    <t>Thème 2 :</t>
  </si>
  <si>
    <t>CDSF :</t>
  </si>
  <si>
    <t>CD</t>
  </si>
  <si>
    <t>N-1</t>
  </si>
  <si>
    <t>Activité du CDSF</t>
  </si>
  <si>
    <t>CAF</t>
  </si>
  <si>
    <t xml:space="preserve">Inspections et contrôles des établissements d’accueil du jeune enfant (EAJE) </t>
  </si>
  <si>
    <t xml:space="preserve">L’information des candidats potentiels au métier d’assistant maternel, d’accompagnement et d’information des assistants maternels </t>
  </si>
  <si>
    <t>null</t>
  </si>
  <si>
    <t>Inspections et contrôles des établissements d’accueil du jeune enfant (EAJE) du CDSF</t>
  </si>
  <si>
    <t>DDETS</t>
  </si>
  <si>
    <t>N-4</t>
  </si>
  <si>
    <t xml:space="preserve">Nombre d’assistants maternels agréés et actives employés par un salarié du particulier-employeur au 31 décembre </t>
  </si>
  <si>
    <t>DGCS</t>
  </si>
  <si>
    <t xml:space="preserve">Nombre d’assistants maternels pour 1 professionnel (en ETP) de Relais petite enfance (RPE) </t>
  </si>
  <si>
    <t>Thème 3 :</t>
  </si>
  <si>
    <t>Besoins en personnel EAJE</t>
  </si>
  <si>
    <t xml:space="preserve">Nombre de fermetures d’établissements décidées par le président du conseil département </t>
  </si>
  <si>
    <t xml:space="preserve">Taux de couverture des enfants de moins de 3 ans par une offre d’accueil formel </t>
  </si>
  <si>
    <t>Thème 4 :</t>
  </si>
  <si>
    <t>L’organisation des transitions entre les différents services scolaires, périscolaires, sociaux et médico-sociaux</t>
  </si>
  <si>
    <t xml:space="preserve">Nombre de places EAJE PSU bénéficiant du bonus territoire - Convention territoriale globale (CTG) </t>
  </si>
  <si>
    <t xml:space="preserve">Nombre de médiateurs en Equivalents temps plein (ETP) </t>
  </si>
  <si>
    <t xml:space="preserve">Nombre d’inscrits en première année de formation CAP Accompagnement éducatif petite enfance (EPE) </t>
  </si>
  <si>
    <t xml:space="preserve">Nombre d’inscrits en formation d’Infirmier de Puériculture (IPDE) </t>
  </si>
  <si>
    <t xml:space="preserve">Nombre de fermetures décidées par le préfet </t>
  </si>
  <si>
    <t>Qualité</t>
  </si>
  <si>
    <t xml:space="preserve">Nombre de places offertes en Etablissement d’accueil du jeune enfant (EAJE) bénéficiant de la prestation de service unique (PSU) </t>
  </si>
  <si>
    <t xml:space="preserve">Nombre d’EAJE bénéficiant d’un appui à l’ingénierie renforcée (par le dispositif Informer-Détecter-Accompagner ou par le Centre d’expertise pour l’accueil du jeune enfant de la Cnaf) </t>
  </si>
  <si>
    <t xml:space="preserve">Nombre d’ETP financés par la Caf dans les RPE </t>
  </si>
  <si>
    <t>cnaf</t>
  </si>
  <si>
    <t xml:space="preserve">Activité du CDSF </t>
  </si>
  <si>
    <t xml:space="preserve">Thématiques abordées par les commissions (indicateur qualitatif) </t>
  </si>
  <si>
    <t xml:space="preserve">Recensement  des  expérimentations  suivies  par  le  comité  départemental  des services aux familles (Nombre et catégorie d’expérimentations : mode d’accueil innovant ; organisation territoriale innovante ; soutien à l’accueil inclusif) </t>
  </si>
  <si>
    <t xml:space="preserve">Nombre d’actions éveil artistique et culturel du jeune enfant (subventionnées par la Direction régionale des affaires culturelles) </t>
  </si>
  <si>
    <t xml:space="preserve">Taux d’interruption de formation d’éducateur de jeune enfant (EJE) en première année </t>
  </si>
  <si>
    <t xml:space="preserve">Nombre de réunions du comité plénier </t>
  </si>
  <si>
    <t xml:space="preserve">Nombre d’écoles maternelles </t>
  </si>
  <si>
    <t xml:space="preserve">Nombre de premiers agréments d’AM délivrés au cours de l’année </t>
  </si>
  <si>
    <t xml:space="preserve">Nombre de dispositifs passerelles financés par la branche famille à partir de 2025 </t>
  </si>
  <si>
    <t xml:space="preserve">Nombre d’inscrits en première année de formation Educateur Jeune Enfant (EJE) </t>
  </si>
  <si>
    <t xml:space="preserve">Nombre de diplômés Infirmier de Puériculture (IPDE) dans l’année </t>
  </si>
  <si>
    <t xml:space="preserve">Nombre de visites de contrôle dans des EAJE réalisées par le CD (tous EAJE confondus) </t>
  </si>
  <si>
    <t xml:space="preserve">Nombre de visites de contrôle chez des AM réalisés par le CD au cours de l’année </t>
  </si>
  <si>
    <t xml:space="preserve">Nombre de lieux ressources à la parentalité (maison des familles, maison des parents, maison 1000 jours…) </t>
  </si>
  <si>
    <t xml:space="preserve">Nombre d’agréments d’AM retirés au cours de l’année </t>
  </si>
  <si>
    <t xml:space="preserve">Nombre de places PSU décidées en investissement </t>
  </si>
  <si>
    <t xml:space="preserve">Nombre d’espaces de rencontre </t>
  </si>
  <si>
    <t xml:space="preserve">Nombre d’inscrits en formation Auxiliaire de Puériculture (AP) </t>
  </si>
  <si>
    <t xml:space="preserve">Nombre de diplômés Psychomotriciens dans l’année </t>
  </si>
  <si>
    <t xml:space="preserve">Nombre d’EAJE bénéficiant de l’axe qualité du Fonds publics et territoire (FPT) </t>
  </si>
  <si>
    <t xml:space="preserve">Nombre de naissances (domiciliées) </t>
  </si>
  <si>
    <t xml:space="preserve">Nombre de visites de contrôle réalisées dans des micro-crèches Paje par la Caf </t>
  </si>
  <si>
    <t xml:space="preserve">Nombre de Référents familles (en ETP) dans les centres sociaux </t>
  </si>
  <si>
    <t xml:space="preserve">Part des EAJE PSU bénéficiant du bonus mixité sociale </t>
  </si>
  <si>
    <t xml:space="preserve">Nombre de crèches PSU labellisées « à vocation d’insertion professionnelle (AVIP) » le département </t>
  </si>
  <si>
    <t xml:space="preserve">Nombre d’enfants bénéficiaires de l’AEEH ou dont le handicap est en cours de détection accueillis en EAJE PSU </t>
  </si>
  <si>
    <t>/</t>
  </si>
  <si>
    <t xml:space="preserve">Nombre d’actions Contrat local d’accompagnement scolaire (CLAS) </t>
  </si>
  <si>
    <t>annee_de_collecte</t>
  </si>
  <si>
    <t>sous_theme</t>
  </si>
  <si>
    <t>Numero_cible</t>
  </si>
  <si>
    <t>indicateur_cible</t>
  </si>
  <si>
    <t>annee_n</t>
  </si>
  <si>
    <t>valeur_n</t>
  </si>
  <si>
    <t>Annee_n1</t>
  </si>
  <si>
    <t>valeur_n1</t>
  </si>
  <si>
    <t>Annee_n2</t>
  </si>
  <si>
    <t>valeur_n2</t>
  </si>
  <si>
    <t>Annee_n3</t>
  </si>
  <si>
    <t>valeur_n3</t>
  </si>
  <si>
    <t>Annee_n4</t>
  </si>
  <si>
    <t>valeur_n4</t>
  </si>
  <si>
    <t>Annee_n5</t>
  </si>
  <si>
    <t>valeur_n5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</si>
</sst>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-* #,##0\ _€_-;\-* #,##0\ _€_-;_-* &quot;-&quot;??\ _€_-;_-@_-"/>
    <numFmt numFmtId="166" formatCode="_-* #,##0\ [$€-40C]_-;\-* #,##0\ [$€-40C]_-;_-* &quot;-&quot;??\ [$€-40C]_-;_-@_-"/>
  </numFmts>
  <fonts count="2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8"/>
      <color theme="1"/>
      <name val="Times New Roman"/>
      <family val="1"/>
    </font>
    <font>
      <sz val="22"/>
      <color theme="1"/>
      <name val="Times New Roman"/>
      <family val="1"/>
    </font>
    <font>
      <sz val="24"/>
      <color theme="1"/>
      <name val="Times New Roman"/>
      <family val="1"/>
    </font>
    <font>
      <b/>
      <sz val="11"/>
      <name val="Calibri"/>
      <family val="2"/>
    </font>
    <font>
      <sz val="11"/>
      <color theme="0"/>
      <name val="Times New Roman"/>
      <family val="1"/>
    </font>
    <font>
      <sz val="26"/>
      <color theme="8" tint="-0.499984740745262"/>
      <name val="Times New Roman"/>
      <family val="1"/>
    </font>
    <font>
      <sz val="12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49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3" fillId="0" borderId="0" xfId="0" applyFont="1"/>
    <xf numFmtId="3" fontId="7" fillId="0" borderId="0" xfId="0" applyNumberFormat="1" applyFont="1" applyAlignment="1">
      <alignment horizontal="center" vertical="center"/>
    </xf>
    <xf numFmtId="9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3" fontId="5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right" vertical="center"/>
    </xf>
    <xf numFmtId="165" fontId="9" fillId="0" borderId="0" xfId="2" applyNumberFormat="1" applyFont="1" applyFill="1" applyBorder="1" applyAlignment="1" applyProtection="1">
      <alignment horizontal="right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0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top" wrapText="1"/>
    </xf>
    <xf numFmtId="0" fontId="10" fillId="0" borderId="0" xfId="0" applyFont="1" applyAlignment="1">
      <alignment horizontal="center" vertical="center" wrapText="1"/>
    </xf>
    <xf numFmtId="0" fontId="0" fillId="0" borderId="6" xfId="0" applyBorder="1"/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7" xfId="0" applyFont="1" applyBorder="1"/>
    <xf numFmtId="0" fontId="3" fillId="0" borderId="8" xfId="0" applyFont="1" applyBorder="1"/>
    <xf numFmtId="0" fontId="0" fillId="0" borderId="7" xfId="0" applyBorder="1"/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15" fillId="0" borderId="1" xfId="0" applyFont="1" applyBorder="1" applyAlignment="1">
      <alignment horizontal="center" vertical="top"/>
    </xf>
    <xf numFmtId="10" fontId="0" fillId="0" borderId="1" xfId="1" applyNumberFormat="1" applyFont="1" applyFill="1" applyBorder="1" applyAlignment="1">
      <alignment horizontal="center"/>
    </xf>
    <xf numFmtId="10" fontId="0" fillId="0" borderId="12" xfId="1" applyNumberFormat="1" applyFont="1" applyFill="1" applyBorder="1" applyAlignment="1">
      <alignment horizontal="center"/>
    </xf>
    <xf numFmtId="11" fontId="0" fillId="0" borderId="0" xfId="0" applyNumberFormat="1"/>
    <xf numFmtId="2" fontId="0" fillId="0" borderId="1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4" fillId="7" borderId="1" xfId="0" applyFont="1" applyFill="1" applyBorder="1" applyAlignment="1">
      <alignment horizontal="left" vertical="center"/>
    </xf>
    <xf numFmtId="3" fontId="5" fillId="7" borderId="1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right" vertical="center"/>
    </xf>
    <xf numFmtId="3" fontId="5" fillId="7" borderId="19" xfId="0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left" vertical="top" wrapText="1"/>
    </xf>
    <xf numFmtId="0" fontId="4" fillId="7" borderId="18" xfId="0" applyFont="1" applyFill="1" applyBorder="1" applyAlignment="1">
      <alignment horizontal="left" vertical="center"/>
    </xf>
    <xf numFmtId="0" fontId="4" fillId="7" borderId="18" xfId="0" applyFont="1" applyFill="1" applyBorder="1" applyAlignment="1">
      <alignment horizontal="left" vertical="top" wrapText="1"/>
    </xf>
    <xf numFmtId="0" fontId="4" fillId="7" borderId="19" xfId="0" applyFont="1" applyFill="1" applyBorder="1" applyAlignment="1">
      <alignment horizontal="left" vertical="top" wrapText="1"/>
    </xf>
    <xf numFmtId="0" fontId="3" fillId="7" borderId="1" xfId="0" applyFont="1" applyFill="1" applyBorder="1"/>
    <xf numFmtId="10" fontId="3" fillId="7" borderId="1" xfId="1" applyNumberFormat="1" applyFont="1" applyFill="1" applyBorder="1"/>
    <xf numFmtId="0" fontId="3" fillId="7" borderId="20" xfId="0" applyFont="1" applyFill="1" applyBorder="1"/>
    <xf numFmtId="2" fontId="3" fillId="7" borderId="1" xfId="0" applyNumberFormat="1" applyFont="1" applyFill="1" applyBorder="1"/>
    <xf numFmtId="0" fontId="3" fillId="7" borderId="1" xfId="0" applyFont="1" applyFill="1" applyBorder="1" applyAlignment="1">
      <alignment horizontal="center"/>
    </xf>
    <xf numFmtId="10" fontId="5" fillId="7" borderId="1" xfId="1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6" fontId="5" fillId="8" borderId="0" xfId="0" applyNumberFormat="1" applyFont="1" applyFill="1" applyAlignment="1">
      <alignment vertical="center" wrapText="1"/>
    </xf>
    <xf numFmtId="0" fontId="3" fillId="7" borderId="0" xfId="0" applyFont="1" applyFill="1"/>
    <xf numFmtId="9" fontId="5" fillId="7" borderId="1" xfId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vertical="center"/>
    </xf>
    <xf numFmtId="9" fontId="5" fillId="7" borderId="1" xfId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4" fillId="7" borderId="1" xfId="0" applyFont="1" applyFill="1" applyBorder="1" applyAlignment="1">
      <alignment vertical="center"/>
    </xf>
    <xf numFmtId="9" fontId="5" fillId="7" borderId="20" xfId="1" applyFont="1" applyFill="1" applyBorder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9" fontId="10" fillId="0" borderId="0" xfId="0" applyNumberFormat="1" applyFont="1" applyAlignment="1">
      <alignment horizontal="center" vertical="center"/>
    </xf>
    <xf numFmtId="0" fontId="3" fillId="0" borderId="1" xfId="0" applyFont="1" applyBorder="1"/>
    <xf numFmtId="0" fontId="3" fillId="0" borderId="26" xfId="0" applyFont="1" applyBorder="1"/>
    <xf numFmtId="0" fontId="3" fillId="0" borderId="15" xfId="0" applyFont="1" applyBorder="1"/>
    <xf numFmtId="0" fontId="3" fillId="0" borderId="0" xfId="0" applyFont="1" applyAlignment="1">
      <alignment horizontal="center"/>
    </xf>
    <xf numFmtId="0" fontId="16" fillId="0" borderId="0" xfId="0" applyFont="1"/>
    <xf numFmtId="0" fontId="3" fillId="0" borderId="26" xfId="0" applyFont="1" applyBorder="1" applyAlignment="1">
      <alignment horizontal="center" vertical="center"/>
    </xf>
    <xf numFmtId="0" fontId="5" fillId="0" borderId="26" xfId="0" applyFont="1" applyBorder="1" applyAlignment="1">
      <alignment vertical="center" wrapText="1"/>
    </xf>
    <xf numFmtId="0" fontId="3" fillId="2" borderId="0" xfId="0" applyFont="1" applyFill="1"/>
    <xf numFmtId="0" fontId="5" fillId="0" borderId="2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3" fillId="0" borderId="2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" fillId="0" borderId="27" xfId="0" applyFont="1" applyBorder="1"/>
    <xf numFmtId="0" fontId="3" fillId="0" borderId="16" xfId="0" applyFont="1" applyBorder="1"/>
    <xf numFmtId="0" fontId="3" fillId="0" borderId="17" xfId="0" applyFont="1" applyBorder="1"/>
    <xf numFmtId="0" fontId="3" fillId="7" borderId="21" xfId="0" applyFont="1" applyFill="1" applyBorder="1"/>
    <xf numFmtId="0" fontId="3" fillId="7" borderId="22" xfId="0" applyFont="1" applyFill="1" applyBorder="1"/>
    <xf numFmtId="0" fontId="0" fillId="0" borderId="0" xfId="0" applyAlignment="1">
      <alignment horizontal="center" vertical="center" wrapText="1"/>
    </xf>
    <xf numFmtId="0" fontId="3" fillId="0" borderId="28" xfId="0" applyFont="1" applyBorder="1"/>
    <xf numFmtId="0" fontId="3" fillId="0" borderId="5" xfId="0" applyFont="1" applyBorder="1"/>
    <xf numFmtId="0" fontId="3" fillId="0" borderId="29" xfId="0" applyFont="1" applyBorder="1"/>
    <xf numFmtId="0" fontId="3" fillId="0" borderId="23" xfId="0" applyFont="1" applyBorder="1"/>
    <xf numFmtId="0" fontId="3" fillId="0" borderId="24" xfId="0" applyFont="1" applyBorder="1"/>
    <xf numFmtId="0" fontId="3" fillId="0" borderId="25" xfId="0" applyFont="1" applyBorder="1"/>
    <xf numFmtId="10" fontId="0" fillId="0" borderId="0" xfId="1" applyNumberFormat="1" applyFont="1" applyFill="1" applyBorder="1" applyAlignment="1">
      <alignment horizontal="center"/>
    </xf>
    <xf numFmtId="0" fontId="0" fillId="0" borderId="1" xfId="0" applyBorder="1"/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8" fillId="0" borderId="0" xfId="0" applyFont="1" applyAlignment="1">
      <alignment horizontal="center" vertical="center" wrapText="1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15" xfId="0" applyBorder="1"/>
    <xf numFmtId="0" fontId="0" fillId="0" borderId="27" xfId="0" applyBorder="1"/>
    <xf numFmtId="0" fontId="0" fillId="0" borderId="16" xfId="0" applyBorder="1"/>
    <xf numFmtId="0" fontId="0" fillId="0" borderId="17" xfId="0" applyBorder="1"/>
    <xf numFmtId="0" fontId="0" fillId="0" borderId="0" xfId="0" applyAlignment="1">
      <alignment vertical="center"/>
    </xf>
    <xf numFmtId="0" fontId="19" fillId="0" borderId="0" xfId="0" applyFont="1"/>
    <xf numFmtId="0" fontId="20" fillId="0" borderId="0" xfId="3"/>
    <xf numFmtId="0" fontId="3" fillId="6" borderId="0" xfId="0" applyFont="1" applyFill="1" applyProtection="1">
      <protection locked="0"/>
    </xf>
    <xf numFmtId="0" fontId="19" fillId="0" borderId="0" xfId="0" applyFont="1" applyAlignment="1">
      <alignment horizontal="center"/>
    </xf>
    <xf numFmtId="0" fontId="0" fillId="6" borderId="0" xfId="0" applyFill="1" applyAlignment="1" applyProtection="1">
      <alignment horizontal="center" vertical="center"/>
      <protection locked="0"/>
    </xf>
    <xf numFmtId="0" fontId="17" fillId="6" borderId="23" xfId="0" applyFont="1" applyFill="1" applyBorder="1" applyAlignment="1">
      <alignment horizontal="center"/>
    </xf>
    <xf numFmtId="0" fontId="17" fillId="6" borderId="24" xfId="0" applyFont="1" applyFill="1" applyBorder="1" applyAlignment="1">
      <alignment horizontal="center"/>
    </xf>
    <xf numFmtId="0" fontId="17" fillId="6" borderId="25" xfId="0" applyFont="1" applyFill="1" applyBorder="1" applyAlignment="1">
      <alignment horizontal="center"/>
    </xf>
    <xf numFmtId="0" fontId="14" fillId="3" borderId="26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0" fillId="7" borderId="1" xfId="0" applyFill="1" applyBorder="1" applyAlignment="1">
      <alignment horizontal="left"/>
    </xf>
    <xf numFmtId="0" fontId="3" fillId="6" borderId="0" xfId="0" applyFont="1" applyFill="1" applyAlignment="1" applyProtection="1">
      <alignment horizontal="center"/>
      <protection locked="0"/>
    </xf>
    <xf numFmtId="10" fontId="5" fillId="7" borderId="20" xfId="1" applyNumberFormat="1" applyFont="1" applyFill="1" applyBorder="1" applyAlignment="1">
      <alignment horizontal="center" vertical="center"/>
    </xf>
    <xf numFmtId="10" fontId="5" fillId="7" borderId="1" xfId="1" applyNumberFormat="1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7" borderId="1" xfId="0" applyFont="1" applyFill="1" applyBorder="1" applyAlignment="1">
      <alignment horizontal="right" vertical="center"/>
    </xf>
    <xf numFmtId="0" fontId="3" fillId="7" borderId="1" xfId="0" applyFont="1" applyFill="1" applyBorder="1" applyAlignment="1">
      <alignment horizontal="left"/>
    </xf>
    <xf numFmtId="0" fontId="13" fillId="5" borderId="0" xfId="0" applyFont="1" applyFill="1" applyAlignment="1">
      <alignment horizontal="center"/>
    </xf>
    <xf numFmtId="0" fontId="3" fillId="0" borderId="2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26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2" fillId="4" borderId="30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4" borderId="14" xfId="0" applyFont="1" applyFill="1" applyBorder="1" applyAlignment="1">
      <alignment horizontal="center"/>
    </xf>
    <xf numFmtId="0" fontId="3" fillId="7" borderId="9" xfId="0" applyFont="1" applyFill="1" applyBorder="1" applyAlignment="1">
      <alignment horizontal="left"/>
    </xf>
    <xf numFmtId="0" fontId="5" fillId="0" borderId="2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4">
    <cellStyle name="Lien hypertexte" xfId="3" builtinId="8"/>
    <cellStyle name="Milliers 3" xfId="2" xr:uid="{C5784FCE-25AE-4464-9EDE-33804ED3AB73}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Theme1_1!$G$5</c:f>
          <c:strCache>
            <c:ptCount val="1"/>
            <c:pt idx="0">
              <c:v>Nombre d’enfants âgés de moins de trois ans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4361-4CF1-8276-FFDA1769B9B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61-4CF1-8276-FFDA1769B9B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4361-4CF1-8276-FFDA1769B9B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361-4CF1-8276-FFDA1769B9B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4361-4CF1-8276-FFDA1769B9B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361-4CF1-8276-FFDA1769B9B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361-4CF1-8276-FFDA1769B9BA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361-4CF1-8276-FFDA1769B9B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361-4CF1-8276-FFDA1769B9B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361-4CF1-8276-FFDA1769B9B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361-4CF1-8276-FFDA1769B9B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361-4CF1-8276-FFDA1769B9B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361-4CF1-8276-FFDA1769B9B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361-4CF1-8276-FFDA1769B9BA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361-4CF1-8276-FFDA1769B9B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361-4CF1-8276-FFDA1769B9B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361-4CF1-8276-FFDA1769B9B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361-4CF1-8276-FFDA1769B9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Theme1_1!$V$6:$V$23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Theme1_1!$W$6:$W$23</c:f>
              <c:numCache>
                <c:formatCode>General</c:formatCode>
                <c:ptCount val="18"/>
                <c:pt idx="0">
                  <c:v>1335</c:v>
                </c:pt>
                <c:pt idx="1">
                  <c:v>587</c:v>
                </c:pt>
                <c:pt idx="2">
                  <c:v>1015</c:v>
                </c:pt>
                <c:pt idx="3">
                  <c:v>166</c:v>
                </c:pt>
                <c:pt idx="4">
                  <c:v>647</c:v>
                </c:pt>
                <c:pt idx="5">
                  <c:v>198</c:v>
                </c:pt>
                <c:pt idx="6">
                  <c:v>298</c:v>
                </c:pt>
                <c:pt idx="7">
                  <c:v>944</c:v>
                </c:pt>
                <c:pt idx="8">
                  <c:v>186</c:v>
                </c:pt>
                <c:pt idx="9">
                  <c:v>124</c:v>
                </c:pt>
                <c:pt idx="10">
                  <c:v>462</c:v>
                </c:pt>
                <c:pt idx="11">
                  <c:v>121</c:v>
                </c:pt>
                <c:pt idx="12">
                  <c:v>60</c:v>
                </c:pt>
                <c:pt idx="13">
                  <c:v>178</c:v>
                </c:pt>
                <c:pt idx="14">
                  <c:v>164</c:v>
                </c:pt>
                <c:pt idx="15">
                  <c:v>814</c:v>
                </c:pt>
                <c:pt idx="16">
                  <c:v>118</c:v>
                </c:pt>
                <c:pt idx="1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1-4CF1-8276-FFDA1769B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03046792"/>
        <c:axId val="703047152"/>
      </c:barChart>
      <c:catAx>
        <c:axId val="70304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703047152"/>
        <c:crosses val="autoZero"/>
        <c:auto val="1"/>
        <c:lblAlgn val="ctr"/>
        <c:lblOffset val="100"/>
        <c:noMultiLvlLbl val="0"/>
      </c:catAx>
      <c:valAx>
        <c:axId val="70304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3046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Evolution</a:t>
            </a:r>
            <a:r>
              <a:rPr lang="fr-FR" sz="1100" b="1" baseline="0"/>
              <a:t> de la précarité dans les couples</a:t>
            </a:r>
            <a:endParaRPr lang="fr-FR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4"/>
          <c:order val="4"/>
          <c:tx>
            <c:strRef>
              <c:f>Synthese_EPCI!$AE$17</c:f>
              <c:strCache>
                <c:ptCount val="1"/>
                <c:pt idx="0">
                  <c:v>Allocataire dit "fragile"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Synthese_EPCI!$AE$18:$AE$22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15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B2-4FCE-B8D1-50B187AC45C5}"/>
            </c:ext>
          </c:extLst>
        </c:ser>
        <c:ser>
          <c:idx val="5"/>
          <c:order val="5"/>
          <c:tx>
            <c:strRef>
              <c:f>Synthese_EPCI!$AF$17</c:f>
              <c:strCache>
                <c:ptCount val="1"/>
                <c:pt idx="0">
                  <c:v>Allocataire à "bas revenus"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Synthese_EPCI!$AF$18:$AF$22</c:f>
              <c:numCache>
                <c:formatCode>General</c:formatCode>
                <c:ptCount val="5"/>
                <c:pt idx="0">
                  <c:v>40</c:v>
                </c:pt>
                <c:pt idx="1">
                  <c:v>45</c:v>
                </c:pt>
                <c:pt idx="2">
                  <c:v>35</c:v>
                </c:pt>
                <c:pt idx="3">
                  <c:v>35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B2-4FCE-B8D1-50B187AC45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08088760"/>
        <c:axId val="6080909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Synthese_EPCI!$AA$17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Synthese_EPCI!$AA$18:$AA$22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180</c:v>
                      </c:pt>
                      <c:pt idx="1">
                        <c:v>185</c:v>
                      </c:pt>
                      <c:pt idx="2">
                        <c:v>170</c:v>
                      </c:pt>
                      <c:pt idx="3">
                        <c:v>165</c:v>
                      </c:pt>
                      <c:pt idx="4">
                        <c:v>165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AB2-4FCE-B8D1-50B187AC45C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Synthese_EPCI!$AB$17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Synthese_EPCI!$AB$18:$AB$22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40</c:v>
                      </c:pt>
                      <c:pt idx="1">
                        <c:v>40</c:v>
                      </c:pt>
                      <c:pt idx="2">
                        <c:v>35</c:v>
                      </c:pt>
                      <c:pt idx="3">
                        <c:v>40</c:v>
                      </c:pt>
                      <c:pt idx="4">
                        <c:v>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AAB2-4FCE-B8D1-50B187AC45C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Synthese_EPCI!$AC$17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Synthese_EPCI!$AC$18:$AC$22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105</c:v>
                      </c:pt>
                      <c:pt idx="3">
                        <c:v>95</c:v>
                      </c:pt>
                      <c:pt idx="4">
                        <c:v>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AB2-4FCE-B8D1-50B187AC45C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Synthese_EPCI!$AD$17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Synthese_EPCI!$AD$18:$AD$22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40</c:v>
                      </c:pt>
                      <c:pt idx="1">
                        <c:v>45</c:v>
                      </c:pt>
                      <c:pt idx="2">
                        <c:v>30</c:v>
                      </c:pt>
                      <c:pt idx="3">
                        <c:v>35</c:v>
                      </c:pt>
                      <c:pt idx="4">
                        <c:v>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AB2-4FCE-B8D1-50B187AC45C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Synthese_EPCI!$AG$17</c15:sqref>
                        </c15:formulaRef>
                      </c:ext>
                    </c:extLst>
                    <c:strCache>
                      <c:ptCount val="1"/>
                      <c:pt idx="0">
                        <c:v>AAH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Synthese_EPCI!$AG$18:$AG$22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AB2-4FCE-B8D1-50B187AC45C5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Synthese_EPCI!$AH$17</c15:sqref>
                        </c15:formulaRef>
                      </c:ext>
                    </c:extLst>
                    <c:strCache>
                      <c:ptCount val="1"/>
                      <c:pt idx="0">
                        <c:v>RSA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Synthese_EPCI!$AH$18:$AH$22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AB2-4FCE-B8D1-50B187AC45C5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Synthese_EPCI!$AI$17</c15:sqref>
                        </c15:formulaRef>
                      </c:ext>
                    </c:extLst>
                    <c:strCache>
                      <c:ptCount val="1"/>
                      <c:pt idx="0">
                        <c:v>PPA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Synthese_EPCI!$AI$18:$AI$22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40</c:v>
                      </c:pt>
                      <c:pt idx="1">
                        <c:v>25</c:v>
                      </c:pt>
                      <c:pt idx="2">
                        <c:v>25</c:v>
                      </c:pt>
                      <c:pt idx="3">
                        <c:v>30</c:v>
                      </c:pt>
                      <c:pt idx="4">
                        <c:v>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AB2-4FCE-B8D1-50B187AC45C5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Synthese_EPCI!$AJ$17</c15:sqref>
                        </c15:formulaRef>
                      </c:ext>
                    </c:extLst>
                    <c:strCache>
                      <c:ptCount val="1"/>
                      <c:pt idx="0">
                        <c:v>Allocataire dont au moins une personne au chômage ou inactive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Synthese_EPCI!$AJ$18:$AJ$22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70</c:v>
                      </c:pt>
                      <c:pt idx="1">
                        <c:v>65</c:v>
                      </c:pt>
                      <c:pt idx="2">
                        <c:v>60</c:v>
                      </c:pt>
                      <c:pt idx="3">
                        <c:v>65</c:v>
                      </c:pt>
                      <c:pt idx="4">
                        <c:v>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AB2-4FCE-B8D1-50B187AC45C5}"/>
                  </c:ext>
                </c:extLst>
              </c15:ser>
            </c15:filteredBarSeries>
          </c:ext>
        </c:extLst>
      </c:barChart>
      <c:catAx>
        <c:axId val="608088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8090920"/>
        <c:crosses val="autoZero"/>
        <c:auto val="1"/>
        <c:lblAlgn val="ctr"/>
        <c:lblOffset val="100"/>
        <c:noMultiLvlLbl val="0"/>
      </c:catAx>
      <c:valAx>
        <c:axId val="608090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8088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Evolution de la précarité chez les monoparents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4"/>
          <c:order val="4"/>
          <c:tx>
            <c:strRef>
              <c:f>Synthese_EPCI!$AE$24</c:f>
              <c:strCache>
                <c:ptCount val="1"/>
                <c:pt idx="0">
                  <c:v>Allocataire dit "fragile"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Synthese_EPCI!$Z$25:$Z$29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Synthese_EPCI!$AE$25:$AE$29</c:f>
              <c:numCache>
                <c:formatCode>General</c:formatCode>
                <c:ptCount val="5"/>
                <c:pt idx="0">
                  <c:v>15</c:v>
                </c:pt>
                <c:pt idx="1">
                  <c:v>10</c:v>
                </c:pt>
                <c:pt idx="2">
                  <c:v>15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ED-4700-A172-211DD418B7CB}"/>
            </c:ext>
          </c:extLst>
        </c:ser>
        <c:ser>
          <c:idx val="5"/>
          <c:order val="5"/>
          <c:tx>
            <c:strRef>
              <c:f>Synthese_EPCI!$AF$24</c:f>
              <c:strCache>
                <c:ptCount val="1"/>
                <c:pt idx="0">
                  <c:v>Allocataire à "bas revenus"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Synthese_EPCI!$Z$25:$Z$29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Synthese_EPCI!$AF$25:$AF$29</c:f>
              <c:numCache>
                <c:formatCode>General</c:formatCode>
                <c:ptCount val="5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30</c:v>
                </c:pt>
                <c:pt idx="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ED-4700-A172-211DD418B7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100767232"/>
        <c:axId val="1100771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Synthese_EPCI!$AA$24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Synthese_EPCI!$AA$25:$AA$29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50</c:v>
                      </c:pt>
                      <c:pt idx="1">
                        <c:v>45</c:v>
                      </c:pt>
                      <c:pt idx="2">
                        <c:v>50</c:v>
                      </c:pt>
                      <c:pt idx="3">
                        <c:v>45</c:v>
                      </c:pt>
                      <c:pt idx="4">
                        <c:v>45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EED-4700-A172-211DD418B7C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Synthese_EPCI!$AB$24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Synthese_EPCI!$AB$25:$AB$29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25</c:v>
                      </c:pt>
                      <c:pt idx="1">
                        <c:v>25</c:v>
                      </c:pt>
                      <c:pt idx="2">
                        <c:v>25</c:v>
                      </c:pt>
                      <c:pt idx="3">
                        <c:v>25</c:v>
                      </c:pt>
                      <c:pt idx="4">
                        <c:v>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EED-4700-A172-211DD418B7CB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Synthese_EPCI!$AC$24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Synthese_EPCI!$AC$25:$AC$29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</c:v>
                      </c:pt>
                      <c:pt idx="1">
                        <c:v>20</c:v>
                      </c:pt>
                      <c:pt idx="2">
                        <c:v>15</c:v>
                      </c:pt>
                      <c:pt idx="3">
                        <c:v>10</c:v>
                      </c:pt>
                      <c:pt idx="4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EED-4700-A172-211DD418B7C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Synthese_EPCI!$AD$24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Synthese_EPCI!$AD$25:$AD$29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</c:v>
                      </c:pt>
                      <c:pt idx="1">
                        <c:v>5</c:v>
                      </c:pt>
                      <c:pt idx="2">
                        <c:v>10</c:v>
                      </c:pt>
                      <c:pt idx="3">
                        <c:v>10</c:v>
                      </c:pt>
                      <c:pt idx="4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EED-4700-A172-211DD418B7C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Synthese_EPCI!$AG$24</c15:sqref>
                        </c15:formulaRef>
                      </c:ext>
                    </c:extLst>
                    <c:strCache>
                      <c:ptCount val="1"/>
                      <c:pt idx="0">
                        <c:v>AAH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Synthese_EPCI!$AG$25:$AG$29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EED-4700-A172-211DD418B7CB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Synthese_EPCI!$AH$24</c15:sqref>
                        </c15:formulaRef>
                      </c:ext>
                    </c:extLst>
                    <c:strCache>
                      <c:ptCount val="1"/>
                      <c:pt idx="0">
                        <c:v>RSA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Synthese_EPCI!$AH$25:$AH$29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</c:v>
                      </c:pt>
                      <c:pt idx="1">
                        <c:v>5</c:v>
                      </c:pt>
                      <c:pt idx="2">
                        <c:v>10</c:v>
                      </c:pt>
                      <c:pt idx="3">
                        <c:v>10</c:v>
                      </c:pt>
                      <c:pt idx="4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EED-4700-A172-211DD418B7CB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Synthese_EPCI!$AI$24</c15:sqref>
                        </c15:formulaRef>
                      </c:ext>
                    </c:extLst>
                    <c:strCache>
                      <c:ptCount val="1"/>
                      <c:pt idx="0">
                        <c:v>PPA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Synthese_EPCI!$AI$25:$AI$29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25</c:v>
                      </c:pt>
                      <c:pt idx="1">
                        <c:v>25</c:v>
                      </c:pt>
                      <c:pt idx="2">
                        <c:v>30</c:v>
                      </c:pt>
                      <c:pt idx="3">
                        <c:v>30</c:v>
                      </c:pt>
                      <c:pt idx="4">
                        <c:v>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EED-4700-A172-211DD418B7CB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Synthese_EPCI!$AJ$24</c15:sqref>
                        </c15:formulaRef>
                      </c:ext>
                    </c:extLst>
                    <c:strCache>
                      <c:ptCount val="1"/>
                      <c:pt idx="0">
                        <c:v>Allocataire dont au moins une personne au chômage ou inactive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Synthese_EPCI!$AJ$25:$AJ$29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</c:v>
                      </c:pt>
                      <c:pt idx="1">
                        <c:v>10</c:v>
                      </c:pt>
                      <c:pt idx="2">
                        <c:v>20</c:v>
                      </c:pt>
                      <c:pt idx="3">
                        <c:v>10</c:v>
                      </c:pt>
                      <c:pt idx="4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EED-4700-A172-211DD418B7CB}"/>
                  </c:ext>
                </c:extLst>
              </c15:ser>
            </c15:filteredBarSeries>
          </c:ext>
        </c:extLst>
      </c:barChart>
      <c:catAx>
        <c:axId val="110076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0771192"/>
        <c:crosses val="autoZero"/>
        <c:auto val="1"/>
        <c:lblAlgn val="ctr"/>
        <c:lblOffset val="100"/>
        <c:noMultiLvlLbl val="0"/>
      </c:catAx>
      <c:valAx>
        <c:axId val="1100771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076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Evolution</a:t>
            </a:r>
            <a:r>
              <a:rPr lang="fr-FR" sz="1100" b="1" baseline="0"/>
              <a:t> des bénéficaires des prestations de solidarité et précarité chez les couples</a:t>
            </a:r>
            <a:endParaRPr lang="fr-FR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6"/>
          <c:order val="6"/>
          <c:tx>
            <c:strRef>
              <c:f>Synthese_EPCI!$AG$17</c:f>
              <c:strCache>
                <c:ptCount val="1"/>
                <c:pt idx="0">
                  <c:v>AAH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Synthese_EPCI!$AG$18:$AG$22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FB-45B2-8CB0-2B2D655BF21D}"/>
            </c:ext>
          </c:extLst>
        </c:ser>
        <c:ser>
          <c:idx val="7"/>
          <c:order val="7"/>
          <c:tx>
            <c:strRef>
              <c:f>Synthese_EPCI!$AH$17</c:f>
              <c:strCache>
                <c:ptCount val="1"/>
                <c:pt idx="0">
                  <c:v>RSA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Synthese_EPCI!$AH$18:$AH$22</c:f>
              <c:numCache>
                <c:formatCode>General</c:formatCode>
                <c:ptCount val="5"/>
                <c:pt idx="0">
                  <c:v>10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FB-45B2-8CB0-2B2D655BF21D}"/>
            </c:ext>
          </c:extLst>
        </c:ser>
        <c:ser>
          <c:idx val="8"/>
          <c:order val="8"/>
          <c:tx>
            <c:strRef>
              <c:f>Synthese_EPCI!$AI$17</c:f>
              <c:strCache>
                <c:ptCount val="1"/>
                <c:pt idx="0">
                  <c:v>PPA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Synthese_EPCI!$AI$18:$AI$22</c:f>
              <c:numCache>
                <c:formatCode>General</c:formatCode>
                <c:ptCount val="5"/>
                <c:pt idx="0">
                  <c:v>40</c:v>
                </c:pt>
                <c:pt idx="1">
                  <c:v>25</c:v>
                </c:pt>
                <c:pt idx="2">
                  <c:v>25</c:v>
                </c:pt>
                <c:pt idx="3">
                  <c:v>30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FB-45B2-8CB0-2B2D655BF2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309990680"/>
        <c:axId val="1309981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Synthese_EPCI!$AA$17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Synthese_EPCI!$AA$18:$AA$22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180</c:v>
                      </c:pt>
                      <c:pt idx="1">
                        <c:v>185</c:v>
                      </c:pt>
                      <c:pt idx="2">
                        <c:v>170</c:v>
                      </c:pt>
                      <c:pt idx="3">
                        <c:v>165</c:v>
                      </c:pt>
                      <c:pt idx="4">
                        <c:v>165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AFB-45B2-8CB0-2B2D655BF21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Synthese_EPCI!$AB$17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Synthese_EPCI!$AB$18:$AB$22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40</c:v>
                      </c:pt>
                      <c:pt idx="1">
                        <c:v>40</c:v>
                      </c:pt>
                      <c:pt idx="2">
                        <c:v>35</c:v>
                      </c:pt>
                      <c:pt idx="3">
                        <c:v>40</c:v>
                      </c:pt>
                      <c:pt idx="4">
                        <c:v>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AFB-45B2-8CB0-2B2D655BF21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Synthese_EPCI!$AC$17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Synthese_EPCI!$AC$18:$AC$22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105</c:v>
                      </c:pt>
                      <c:pt idx="3">
                        <c:v>95</c:v>
                      </c:pt>
                      <c:pt idx="4">
                        <c:v>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AFB-45B2-8CB0-2B2D655BF21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Synthese_EPCI!$AD$17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Synthese_EPCI!$AD$18:$AD$22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40</c:v>
                      </c:pt>
                      <c:pt idx="1">
                        <c:v>45</c:v>
                      </c:pt>
                      <c:pt idx="2">
                        <c:v>30</c:v>
                      </c:pt>
                      <c:pt idx="3">
                        <c:v>35</c:v>
                      </c:pt>
                      <c:pt idx="4">
                        <c:v>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AFB-45B2-8CB0-2B2D655BF21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Synthese_EPCI!$AE$17</c15:sqref>
                        </c15:formulaRef>
                      </c:ext>
                    </c:extLst>
                    <c:strCache>
                      <c:ptCount val="1"/>
                      <c:pt idx="0">
                        <c:v>Allocataire dit "fragile"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Synthese_EPCI!$AE$18:$AE$22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</c:v>
                      </c:pt>
                      <c:pt idx="1">
                        <c:v>10</c:v>
                      </c:pt>
                      <c:pt idx="2">
                        <c:v>15</c:v>
                      </c:pt>
                      <c:pt idx="3">
                        <c:v>10</c:v>
                      </c:pt>
                      <c:pt idx="4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AFB-45B2-8CB0-2B2D655BF21D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Synthese_EPCI!$AF$17</c15:sqref>
                        </c15:formulaRef>
                      </c:ext>
                    </c:extLst>
                    <c:strCache>
                      <c:ptCount val="1"/>
                      <c:pt idx="0">
                        <c:v>Allocataire à "bas revenus"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Synthese_EPCI!$AF$18:$AF$22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40</c:v>
                      </c:pt>
                      <c:pt idx="1">
                        <c:v>45</c:v>
                      </c:pt>
                      <c:pt idx="2">
                        <c:v>35</c:v>
                      </c:pt>
                      <c:pt idx="3">
                        <c:v>35</c:v>
                      </c:pt>
                      <c:pt idx="4">
                        <c:v>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AFB-45B2-8CB0-2B2D655BF21D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Synthese_EPCI!$AJ$17</c15:sqref>
                        </c15:formulaRef>
                      </c:ext>
                    </c:extLst>
                    <c:strCache>
                      <c:ptCount val="1"/>
                      <c:pt idx="0">
                        <c:v>Allocataire dont au moins une personne au chômage ou inactive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Synthese_EPCI!$AJ$18:$AJ$22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70</c:v>
                      </c:pt>
                      <c:pt idx="1">
                        <c:v>65</c:v>
                      </c:pt>
                      <c:pt idx="2">
                        <c:v>60</c:v>
                      </c:pt>
                      <c:pt idx="3">
                        <c:v>65</c:v>
                      </c:pt>
                      <c:pt idx="4">
                        <c:v>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AFB-45B2-8CB0-2B2D655BF21D}"/>
                  </c:ext>
                </c:extLst>
              </c15:ser>
            </c15:filteredBarSeries>
          </c:ext>
        </c:extLst>
      </c:barChart>
      <c:catAx>
        <c:axId val="1309990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09981680"/>
        <c:crosses val="autoZero"/>
        <c:auto val="1"/>
        <c:lblAlgn val="ctr"/>
        <c:lblOffset val="100"/>
        <c:noMultiLvlLbl val="0"/>
      </c:catAx>
      <c:valAx>
        <c:axId val="130998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09990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Evolution des bénéficaires des prestations de solidarité et précarité chez les monoparents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6"/>
          <c:order val="6"/>
          <c:tx>
            <c:strRef>
              <c:f>Synthese_EPCI!$AG$24</c:f>
              <c:strCache>
                <c:ptCount val="1"/>
                <c:pt idx="0">
                  <c:v>AAH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Synthese_EPCI!$Z$25:$Z$28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Synthese_EPCI!$AG$25:$AG$28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52-4D41-9461-98FA05FB425F}"/>
            </c:ext>
          </c:extLst>
        </c:ser>
        <c:ser>
          <c:idx val="7"/>
          <c:order val="7"/>
          <c:tx>
            <c:strRef>
              <c:f>Synthese_EPCI!$AH$24</c:f>
              <c:strCache>
                <c:ptCount val="1"/>
                <c:pt idx="0">
                  <c:v>RSA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Synthese_EPCI!$Z$25:$Z$28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Synthese_EPCI!$AH$25:$AH$28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52-4D41-9461-98FA05FB425F}"/>
            </c:ext>
          </c:extLst>
        </c:ser>
        <c:ser>
          <c:idx val="8"/>
          <c:order val="8"/>
          <c:tx>
            <c:strRef>
              <c:f>Synthese_EPCI!$AI$24</c:f>
              <c:strCache>
                <c:ptCount val="1"/>
                <c:pt idx="0">
                  <c:v>PPA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Synthese_EPCI!$Z$25:$Z$28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Synthese_EPCI!$AI$25:$AI$28</c:f>
              <c:numCache>
                <c:formatCode>General</c:formatCode>
                <c:ptCount val="4"/>
                <c:pt idx="0">
                  <c:v>25</c:v>
                </c:pt>
                <c:pt idx="1">
                  <c:v>25</c:v>
                </c:pt>
                <c:pt idx="2">
                  <c:v>30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D52-4D41-9461-98FA05FB42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177201072"/>
        <c:axId val="11771917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Synthese_EPCI!$AA$24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Synthese_EPCI!$Z$25:$Z$28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Synthese_EPCI!$AA$25:$AA$28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50</c:v>
                      </c:pt>
                      <c:pt idx="1">
                        <c:v>45</c:v>
                      </c:pt>
                      <c:pt idx="2">
                        <c:v>50</c:v>
                      </c:pt>
                      <c:pt idx="3">
                        <c:v>45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8D52-4D41-9461-98FA05FB425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Synthese_EPCI!$AB$24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Synthese_EPCI!$AB$25:$AB$28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25</c:v>
                      </c:pt>
                      <c:pt idx="1">
                        <c:v>25</c:v>
                      </c:pt>
                      <c:pt idx="2">
                        <c:v>25</c:v>
                      </c:pt>
                      <c:pt idx="3">
                        <c:v>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8D52-4D41-9461-98FA05FB425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Synthese_EPCI!$AC$24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Synthese_EPCI!$AC$25:$AC$28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15</c:v>
                      </c:pt>
                      <c:pt idx="1">
                        <c:v>20</c:v>
                      </c:pt>
                      <c:pt idx="2">
                        <c:v>15</c:v>
                      </c:pt>
                      <c:pt idx="3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D52-4D41-9461-98FA05FB425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Synthese_EPCI!$AD$24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Synthese_EPCI!$AD$25:$AD$28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5</c:v>
                      </c:pt>
                      <c:pt idx="1">
                        <c:v>5</c:v>
                      </c:pt>
                      <c:pt idx="2">
                        <c:v>10</c:v>
                      </c:pt>
                      <c:pt idx="3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D52-4D41-9461-98FA05FB425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Synthese_EPCI!$AE$24</c15:sqref>
                        </c15:formulaRef>
                      </c:ext>
                    </c:extLst>
                    <c:strCache>
                      <c:ptCount val="1"/>
                      <c:pt idx="0">
                        <c:v>Allocataire dit "fragile"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Synthese_EPCI!$AE$25:$AE$28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15</c:v>
                      </c:pt>
                      <c:pt idx="1">
                        <c:v>10</c:v>
                      </c:pt>
                      <c:pt idx="2">
                        <c:v>15</c:v>
                      </c:pt>
                      <c:pt idx="3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D52-4D41-9461-98FA05FB425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Synthese_EPCI!$AF$24</c15:sqref>
                        </c15:formulaRef>
                      </c:ext>
                    </c:extLst>
                    <c:strCache>
                      <c:ptCount val="1"/>
                      <c:pt idx="0">
                        <c:v>Allocataire à "bas revenus"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Synthese_EPCI!$AF$25:$AF$28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25</c:v>
                      </c:pt>
                      <c:pt idx="1">
                        <c:v>25</c:v>
                      </c:pt>
                      <c:pt idx="2">
                        <c:v>25</c:v>
                      </c:pt>
                      <c:pt idx="3">
                        <c:v>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D52-4D41-9461-98FA05FB425F}"/>
                  </c:ext>
                </c:extLst>
              </c15:ser>
            </c15:filteredBarSeries>
          </c:ext>
        </c:extLst>
      </c:barChart>
      <c:catAx>
        <c:axId val="117720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77191712"/>
        <c:crosses val="autoZero"/>
        <c:auto val="1"/>
        <c:lblAlgn val="ctr"/>
        <c:lblOffset val="100"/>
        <c:noMultiLvlLbl val="0"/>
      </c:catAx>
      <c:valAx>
        <c:axId val="117719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7720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Evolution des QF chez les couples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tx>
            <c:strRef>
              <c:f>Synthese_EPCI!$AK$17</c:f>
              <c:strCache>
                <c:ptCount val="1"/>
                <c:pt idx="0">
                  <c:v>QF &lt; à 400 €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Synthese_EPCI!$AK$18:$AK$22</c:f>
              <c:numCache>
                <c:formatCode>General</c:formatCode>
                <c:ptCount val="5"/>
                <c:pt idx="0">
                  <c:v>20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17-4FD8-BC6E-4F404D27C3D2}"/>
            </c:ext>
          </c:extLst>
        </c:ser>
        <c:ser>
          <c:idx val="11"/>
          <c:order val="11"/>
          <c:tx>
            <c:strRef>
              <c:f>Synthese_EPCI!$AL$17</c:f>
              <c:strCache>
                <c:ptCount val="1"/>
                <c:pt idx="0">
                  <c:v>QF entre 400 et 800 €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Synthese_EPCI!$AL$18:$AL$22</c:f>
              <c:numCache>
                <c:formatCode>General</c:formatCode>
                <c:ptCount val="5"/>
                <c:pt idx="0">
                  <c:v>50</c:v>
                </c:pt>
                <c:pt idx="1">
                  <c:v>55</c:v>
                </c:pt>
                <c:pt idx="2">
                  <c:v>55</c:v>
                </c:pt>
                <c:pt idx="3">
                  <c:v>45</c:v>
                </c:pt>
                <c:pt idx="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17-4FD8-BC6E-4F404D27C3D2}"/>
            </c:ext>
          </c:extLst>
        </c:ser>
        <c:ser>
          <c:idx val="12"/>
          <c:order val="12"/>
          <c:tx>
            <c:strRef>
              <c:f>Synthese_EPCI!$AM$17</c:f>
              <c:strCache>
                <c:ptCount val="1"/>
                <c:pt idx="0">
                  <c:v>QF entre 801 et 1200 €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Synthese_EPCI!$AM$18:$AM$22</c:f>
              <c:numCache>
                <c:formatCode>General</c:formatCode>
                <c:ptCount val="5"/>
                <c:pt idx="0">
                  <c:v>85</c:v>
                </c:pt>
                <c:pt idx="1">
                  <c:v>95</c:v>
                </c:pt>
                <c:pt idx="2">
                  <c:v>80</c:v>
                </c:pt>
                <c:pt idx="3">
                  <c:v>75</c:v>
                </c:pt>
                <c:pt idx="4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17-4FD8-BC6E-4F404D27C3D2}"/>
            </c:ext>
          </c:extLst>
        </c:ser>
        <c:ser>
          <c:idx val="13"/>
          <c:order val="13"/>
          <c:tx>
            <c:strRef>
              <c:f>Synthese_EPCI!$AN$17</c:f>
              <c:strCache>
                <c:ptCount val="1"/>
                <c:pt idx="0">
                  <c:v>QF&gt; 1200 €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Synthese_EPCI!$AN$18:$AN$22</c:f>
              <c:numCache>
                <c:formatCode>General</c:formatCode>
                <c:ptCount val="5"/>
                <c:pt idx="0">
                  <c:v>60</c:v>
                </c:pt>
                <c:pt idx="1">
                  <c:v>55</c:v>
                </c:pt>
                <c:pt idx="2">
                  <c:v>60</c:v>
                </c:pt>
                <c:pt idx="3">
                  <c:v>65</c:v>
                </c:pt>
                <c:pt idx="4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17-4FD8-BC6E-4F404D27C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7297864"/>
        <c:axId val="127729354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Synthese_EPCI!$AA$17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Synthese_EPCI!$AA$18:$AA$22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180</c:v>
                      </c:pt>
                      <c:pt idx="1">
                        <c:v>185</c:v>
                      </c:pt>
                      <c:pt idx="2">
                        <c:v>170</c:v>
                      </c:pt>
                      <c:pt idx="3">
                        <c:v>165</c:v>
                      </c:pt>
                      <c:pt idx="4">
                        <c:v>165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0A17-4FD8-BC6E-4F404D27C3D2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Synthese_EPCI!$AB$17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Synthese_EPCI!$AB$18:$AB$22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40</c:v>
                      </c:pt>
                      <c:pt idx="1">
                        <c:v>40</c:v>
                      </c:pt>
                      <c:pt idx="2">
                        <c:v>35</c:v>
                      </c:pt>
                      <c:pt idx="3">
                        <c:v>40</c:v>
                      </c:pt>
                      <c:pt idx="4">
                        <c:v>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A17-4FD8-BC6E-4F404D27C3D2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Synthese_EPCI!$AC$17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Synthese_EPCI!$AC$18:$AC$22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105</c:v>
                      </c:pt>
                      <c:pt idx="3">
                        <c:v>95</c:v>
                      </c:pt>
                      <c:pt idx="4">
                        <c:v>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A17-4FD8-BC6E-4F404D27C3D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Synthese_EPCI!$AD$17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Synthese_EPCI!$AD$18:$AD$22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40</c:v>
                      </c:pt>
                      <c:pt idx="1">
                        <c:v>45</c:v>
                      </c:pt>
                      <c:pt idx="2">
                        <c:v>30</c:v>
                      </c:pt>
                      <c:pt idx="3">
                        <c:v>35</c:v>
                      </c:pt>
                      <c:pt idx="4">
                        <c:v>30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A17-4FD8-BC6E-4F404D27C3D2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Synthese_EPCI!$AE$17</c15:sqref>
                        </c15:formulaRef>
                      </c:ext>
                    </c:extLst>
                    <c:strCache>
                      <c:ptCount val="1"/>
                      <c:pt idx="0">
                        <c:v>Allocataire dit "fragile"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Synthese_EPCI!$AE$18:$AE$22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</c:v>
                      </c:pt>
                      <c:pt idx="1">
                        <c:v>10</c:v>
                      </c:pt>
                      <c:pt idx="2">
                        <c:v>15</c:v>
                      </c:pt>
                      <c:pt idx="3">
                        <c:v>10</c:v>
                      </c:pt>
                      <c:pt idx="4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A17-4FD8-BC6E-4F404D27C3D2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Synthese_EPCI!$AF$17</c15:sqref>
                        </c15:formulaRef>
                      </c:ext>
                    </c:extLst>
                    <c:strCache>
                      <c:ptCount val="1"/>
                      <c:pt idx="0">
                        <c:v>Allocataire à "bas revenus"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Synthese_EPCI!$AF$18:$AF$22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40</c:v>
                      </c:pt>
                      <c:pt idx="1">
                        <c:v>45</c:v>
                      </c:pt>
                      <c:pt idx="2">
                        <c:v>35</c:v>
                      </c:pt>
                      <c:pt idx="3">
                        <c:v>35</c:v>
                      </c:pt>
                      <c:pt idx="4">
                        <c:v>40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A17-4FD8-BC6E-4F404D27C3D2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Synthese_EPCI!$AG$17</c15:sqref>
                        </c15:formulaRef>
                      </c:ext>
                    </c:extLst>
                    <c:strCache>
                      <c:ptCount val="1"/>
                      <c:pt idx="0">
                        <c:v>AAH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Synthese_EPCI!$AG$18:$AG$22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A17-4FD8-BC6E-4F404D27C3D2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Synthese_EPCI!$AH$17</c15:sqref>
                        </c15:formulaRef>
                      </c:ext>
                    </c:extLst>
                    <c:strCache>
                      <c:ptCount val="1"/>
                      <c:pt idx="0">
                        <c:v>RSA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Synthese_EPCI!$AH$18:$AH$22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A17-4FD8-BC6E-4F404D27C3D2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Synthese_EPCI!$AI$17</c15:sqref>
                        </c15:formulaRef>
                      </c:ext>
                    </c:extLst>
                    <c:strCache>
                      <c:ptCount val="1"/>
                      <c:pt idx="0">
                        <c:v>PPA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Synthese_EPCI!$AI$18:$AI$22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40</c:v>
                      </c:pt>
                      <c:pt idx="1">
                        <c:v>25</c:v>
                      </c:pt>
                      <c:pt idx="2">
                        <c:v>25</c:v>
                      </c:pt>
                      <c:pt idx="3">
                        <c:v>30</c:v>
                      </c:pt>
                      <c:pt idx="4">
                        <c:v>40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A17-4FD8-BC6E-4F404D27C3D2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Synthese_EPCI!$AJ$17</c15:sqref>
                        </c15:formulaRef>
                      </c:ext>
                    </c:extLst>
                    <c:strCache>
                      <c:ptCount val="1"/>
                      <c:pt idx="0">
                        <c:v>Allocataire dont au moins une personne au chômage ou inactive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Synthese_EPCI!$AJ$18:$AJ$22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70</c:v>
                      </c:pt>
                      <c:pt idx="1">
                        <c:v>65</c:v>
                      </c:pt>
                      <c:pt idx="2">
                        <c:v>60</c:v>
                      </c:pt>
                      <c:pt idx="3">
                        <c:v>65</c:v>
                      </c:pt>
                      <c:pt idx="4">
                        <c:v>50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A17-4FD8-BC6E-4F404D27C3D2}"/>
                  </c:ext>
                </c:extLst>
              </c15:ser>
            </c15:filteredLineSeries>
          </c:ext>
        </c:extLst>
      </c:lineChart>
      <c:catAx>
        <c:axId val="127729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77293544"/>
        <c:crosses val="autoZero"/>
        <c:auto val="1"/>
        <c:lblAlgn val="ctr"/>
        <c:lblOffset val="100"/>
        <c:noMultiLvlLbl val="0"/>
      </c:catAx>
      <c:valAx>
        <c:axId val="1277293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7729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Evolution des QF chez les monoparents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tx>
            <c:strRef>
              <c:f>Synthese_EPCI!$AK$24</c:f>
              <c:strCache>
                <c:ptCount val="1"/>
                <c:pt idx="0">
                  <c:v>QF &lt; à 400 €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Synthese_EPCI!$Z$25:$Z$29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Synthese_EPCI!$AK$25:$AK$29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9C-4EA7-A85D-6D3F4900949D}"/>
            </c:ext>
          </c:extLst>
        </c:ser>
        <c:ser>
          <c:idx val="11"/>
          <c:order val="11"/>
          <c:tx>
            <c:strRef>
              <c:f>Synthese_EPCI!$AL$24</c:f>
              <c:strCache>
                <c:ptCount val="1"/>
                <c:pt idx="0">
                  <c:v>QF entre 400 et 800 €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Synthese_EPCI!$Z$25:$Z$29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Synthese_EPCI!$AL$25:$AL$29</c:f>
              <c:numCache>
                <c:formatCode>General</c:formatCode>
                <c:ptCount val="5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25</c:v>
                </c:pt>
                <c:pt idx="4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9C-4EA7-A85D-6D3F4900949D}"/>
            </c:ext>
          </c:extLst>
        </c:ser>
        <c:ser>
          <c:idx val="12"/>
          <c:order val="12"/>
          <c:tx>
            <c:strRef>
              <c:f>Synthese_EPCI!$AM$24</c:f>
              <c:strCache>
                <c:ptCount val="1"/>
                <c:pt idx="0">
                  <c:v>QF entre 801 et 1200 €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Synthese_EPCI!$Z$25:$Z$29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Synthese_EPCI!$AM$25:$AM$29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9C-4EA7-A85D-6D3F4900949D}"/>
            </c:ext>
          </c:extLst>
        </c:ser>
        <c:ser>
          <c:idx val="13"/>
          <c:order val="13"/>
          <c:tx>
            <c:strRef>
              <c:f>Synthese_EPCI!$AN$24</c:f>
              <c:strCache>
                <c:ptCount val="1"/>
                <c:pt idx="0">
                  <c:v>QF&gt; 1200 €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Synthese_EPCI!$Z$25:$Z$29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Synthese_EPCI!$AN$25:$AN$29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9C-4EA7-A85D-6D3F49009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3862496"/>
        <c:axId val="118386537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Synthese_EPCI!$AA$24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Synthese_EPCI!$AA$25:$AA$29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50</c:v>
                      </c:pt>
                      <c:pt idx="1">
                        <c:v>45</c:v>
                      </c:pt>
                      <c:pt idx="2">
                        <c:v>50</c:v>
                      </c:pt>
                      <c:pt idx="3">
                        <c:v>45</c:v>
                      </c:pt>
                      <c:pt idx="4">
                        <c:v>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8D9C-4EA7-A85D-6D3F4900949D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Synthese_EPCI!$AB$24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Synthese_EPCI!$AB$25:$AB$29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25</c:v>
                      </c:pt>
                      <c:pt idx="1">
                        <c:v>25</c:v>
                      </c:pt>
                      <c:pt idx="2">
                        <c:v>25</c:v>
                      </c:pt>
                      <c:pt idx="3">
                        <c:v>25</c:v>
                      </c:pt>
                      <c:pt idx="4">
                        <c:v>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8D9C-4EA7-A85D-6D3F4900949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Synthese_EPCI!$AC$24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Synthese_EPCI!$AC$25:$AC$29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</c:v>
                      </c:pt>
                      <c:pt idx="1">
                        <c:v>20</c:v>
                      </c:pt>
                      <c:pt idx="2">
                        <c:v>15</c:v>
                      </c:pt>
                      <c:pt idx="3">
                        <c:v>10</c:v>
                      </c:pt>
                      <c:pt idx="4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D9C-4EA7-A85D-6D3F4900949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Synthese_EPCI!$AD$24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Synthese_EPCI!$AD$25:$AD$29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</c:v>
                      </c:pt>
                      <c:pt idx="1">
                        <c:v>5</c:v>
                      </c:pt>
                      <c:pt idx="2">
                        <c:v>10</c:v>
                      </c:pt>
                      <c:pt idx="3">
                        <c:v>10</c:v>
                      </c:pt>
                      <c:pt idx="4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D9C-4EA7-A85D-6D3F4900949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Synthese_EPCI!$AE$24</c15:sqref>
                        </c15:formulaRef>
                      </c:ext>
                    </c:extLst>
                    <c:strCache>
                      <c:ptCount val="1"/>
                      <c:pt idx="0">
                        <c:v>Allocataire dit "fragile"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Synthese_EPCI!$AE$25:$AE$29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</c:v>
                      </c:pt>
                      <c:pt idx="1">
                        <c:v>10</c:v>
                      </c:pt>
                      <c:pt idx="2">
                        <c:v>15</c:v>
                      </c:pt>
                      <c:pt idx="3">
                        <c:v>10</c:v>
                      </c:pt>
                      <c:pt idx="4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D9C-4EA7-A85D-6D3F4900949D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Synthese_EPCI!$AF$24</c15:sqref>
                        </c15:formulaRef>
                      </c:ext>
                    </c:extLst>
                    <c:strCache>
                      <c:ptCount val="1"/>
                      <c:pt idx="0">
                        <c:v>Allocataire à "bas revenus"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Synthese_EPCI!$AF$25:$AF$29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25</c:v>
                      </c:pt>
                      <c:pt idx="1">
                        <c:v>25</c:v>
                      </c:pt>
                      <c:pt idx="2">
                        <c:v>25</c:v>
                      </c:pt>
                      <c:pt idx="3">
                        <c:v>30</c:v>
                      </c:pt>
                      <c:pt idx="4">
                        <c:v>30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D9C-4EA7-A85D-6D3F4900949D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Synthese_EPCI!$AG$24</c15:sqref>
                        </c15:formulaRef>
                      </c:ext>
                    </c:extLst>
                    <c:strCache>
                      <c:ptCount val="1"/>
                      <c:pt idx="0">
                        <c:v>AAH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Synthese_EPCI!$AG$25:$AG$29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D9C-4EA7-A85D-6D3F4900949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Synthese_EPCI!$AH$24</c15:sqref>
                        </c15:formulaRef>
                      </c:ext>
                    </c:extLst>
                    <c:strCache>
                      <c:ptCount val="1"/>
                      <c:pt idx="0">
                        <c:v>RSA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Synthese_EPCI!$AH$25:$AH$29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</c:v>
                      </c:pt>
                      <c:pt idx="1">
                        <c:v>5</c:v>
                      </c:pt>
                      <c:pt idx="2">
                        <c:v>10</c:v>
                      </c:pt>
                      <c:pt idx="3">
                        <c:v>10</c:v>
                      </c:pt>
                      <c:pt idx="4">
                        <c:v>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D9C-4EA7-A85D-6D3F4900949D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Synthese_EPCI!$AI$24</c15:sqref>
                        </c15:formulaRef>
                      </c:ext>
                    </c:extLst>
                    <c:strCache>
                      <c:ptCount val="1"/>
                      <c:pt idx="0">
                        <c:v>PPA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Synthese_EPCI!$AI$25:$AI$29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25</c:v>
                      </c:pt>
                      <c:pt idx="1">
                        <c:v>25</c:v>
                      </c:pt>
                      <c:pt idx="2">
                        <c:v>30</c:v>
                      </c:pt>
                      <c:pt idx="3">
                        <c:v>30</c:v>
                      </c:pt>
                      <c:pt idx="4">
                        <c:v>30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D9C-4EA7-A85D-6D3F4900949D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Synthese_EPCI!$AJ$24</c15:sqref>
                        </c15:formulaRef>
                      </c:ext>
                    </c:extLst>
                    <c:strCache>
                      <c:ptCount val="1"/>
                      <c:pt idx="0">
                        <c:v>Allocataire dont au moins une personne au chômage ou inactive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Synthese_EPCI!$AJ$25:$AJ$29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</c:v>
                      </c:pt>
                      <c:pt idx="1">
                        <c:v>10</c:v>
                      </c:pt>
                      <c:pt idx="2">
                        <c:v>20</c:v>
                      </c:pt>
                      <c:pt idx="3">
                        <c:v>10</c:v>
                      </c:pt>
                      <c:pt idx="4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D9C-4EA7-A85D-6D3F4900949D}"/>
                  </c:ext>
                </c:extLst>
              </c15:ser>
            </c15:filteredLineSeries>
          </c:ext>
        </c:extLst>
      </c:lineChart>
      <c:catAx>
        <c:axId val="118386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83865376"/>
        <c:crosses val="autoZero"/>
        <c:auto val="1"/>
        <c:lblAlgn val="ctr"/>
        <c:lblOffset val="100"/>
        <c:noMultiLvlLbl val="0"/>
      </c:catAx>
      <c:valAx>
        <c:axId val="118386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8386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Evolution du nombre d'enfants par tranche d'âge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Synthese_EPCI!$Z$40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Synthese_EPCI!$AA$39:$AC$39</c:f>
              <c:strCache>
                <c:ptCount val="3"/>
                <c:pt idx="0">
                  <c:v>&lt; à 3 ans</c:v>
                </c:pt>
                <c:pt idx="1">
                  <c:v> 3 à 5 ans</c:v>
                </c:pt>
                <c:pt idx="2">
                  <c:v>6 à 11 ans</c:v>
                </c:pt>
              </c:strCache>
            </c:strRef>
          </c:cat>
          <c:val>
            <c:numRef>
              <c:f>Synthese_EPCI!$AA$40:$AC$40</c:f>
              <c:numCache>
                <c:formatCode>General</c:formatCode>
                <c:ptCount val="3"/>
                <c:pt idx="0">
                  <c:v>70</c:v>
                </c:pt>
                <c:pt idx="1">
                  <c:v>60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9-44D1-9C7E-2DAFCC1C301C}"/>
            </c:ext>
          </c:extLst>
        </c:ser>
        <c:ser>
          <c:idx val="1"/>
          <c:order val="1"/>
          <c:tx>
            <c:strRef>
              <c:f>Synthese_EPCI!$Z$41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Synthese_EPCI!$AA$39:$AC$39</c:f>
              <c:strCache>
                <c:ptCount val="3"/>
                <c:pt idx="0">
                  <c:v>&lt; à 3 ans</c:v>
                </c:pt>
                <c:pt idx="1">
                  <c:v> 3 à 5 ans</c:v>
                </c:pt>
                <c:pt idx="2">
                  <c:v>6 à 11 ans</c:v>
                </c:pt>
              </c:strCache>
            </c:strRef>
          </c:cat>
          <c:val>
            <c:numRef>
              <c:f>Synthese_EPCI!$AA$41:$AC$41</c:f>
              <c:numCache>
                <c:formatCode>General</c:formatCode>
                <c:ptCount val="3"/>
                <c:pt idx="0">
                  <c:v>70</c:v>
                </c:pt>
                <c:pt idx="1">
                  <c:v>60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9-44D1-9C7E-2DAFCC1C301C}"/>
            </c:ext>
          </c:extLst>
        </c:ser>
        <c:ser>
          <c:idx val="2"/>
          <c:order val="2"/>
          <c:tx>
            <c:strRef>
              <c:f>Synthese_EPCI!$Z$42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Synthese_EPCI!$AA$39:$AC$39</c:f>
              <c:strCache>
                <c:ptCount val="3"/>
                <c:pt idx="0">
                  <c:v>&lt; à 3 ans</c:v>
                </c:pt>
                <c:pt idx="1">
                  <c:v> 3 à 5 ans</c:v>
                </c:pt>
                <c:pt idx="2">
                  <c:v>6 à 11 ans</c:v>
                </c:pt>
              </c:strCache>
            </c:strRef>
          </c:cat>
          <c:val>
            <c:numRef>
              <c:f>Synthese_EPCI!$AA$42:$AC$42</c:f>
              <c:numCache>
                <c:formatCode>General</c:formatCode>
                <c:ptCount val="3"/>
                <c:pt idx="0">
                  <c:v>65</c:v>
                </c:pt>
                <c:pt idx="1">
                  <c:v>60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59-44D1-9C7E-2DAFCC1C301C}"/>
            </c:ext>
          </c:extLst>
        </c:ser>
        <c:ser>
          <c:idx val="3"/>
          <c:order val="3"/>
          <c:tx>
            <c:strRef>
              <c:f>Synthese_EPCI!$Z$43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Synthese_EPCI!$AA$39:$AC$39</c:f>
              <c:strCache>
                <c:ptCount val="3"/>
                <c:pt idx="0">
                  <c:v>&lt; à 3 ans</c:v>
                </c:pt>
                <c:pt idx="1">
                  <c:v> 3 à 5 ans</c:v>
                </c:pt>
                <c:pt idx="2">
                  <c:v>6 à 11 ans</c:v>
                </c:pt>
              </c:strCache>
            </c:strRef>
          </c:cat>
          <c:val>
            <c:numRef>
              <c:f>Synthese_EPCI!$AA$43:$AC$43</c:f>
              <c:numCache>
                <c:formatCode>General</c:formatCode>
                <c:ptCount val="3"/>
                <c:pt idx="0">
                  <c:v>60</c:v>
                </c:pt>
                <c:pt idx="1">
                  <c:v>55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9-44D1-9C7E-2DAFCC1C301C}"/>
            </c:ext>
          </c:extLst>
        </c:ser>
        <c:ser>
          <c:idx val="4"/>
          <c:order val="4"/>
          <c:tx>
            <c:strRef>
              <c:f>Synthese_EPCI!$Z$44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Synthese_EPCI!$AA$39:$AC$39</c:f>
              <c:strCache>
                <c:ptCount val="3"/>
                <c:pt idx="0">
                  <c:v>&lt; à 3 ans</c:v>
                </c:pt>
                <c:pt idx="1">
                  <c:v> 3 à 5 ans</c:v>
                </c:pt>
                <c:pt idx="2">
                  <c:v>6 à 11 ans</c:v>
                </c:pt>
              </c:strCache>
            </c:strRef>
          </c:cat>
          <c:val>
            <c:numRef>
              <c:f>Synthese_EPCI!$AA$44:$AC$44</c:f>
              <c:numCache>
                <c:formatCode>General</c:formatCode>
                <c:ptCount val="3"/>
                <c:pt idx="0">
                  <c:v>55</c:v>
                </c:pt>
                <c:pt idx="1">
                  <c:v>60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59-44D1-9C7E-2DAFCC1C30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99871264"/>
        <c:axId val="699872344"/>
      </c:barChart>
      <c:catAx>
        <c:axId val="6998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9872344"/>
        <c:crosses val="autoZero"/>
        <c:auto val="1"/>
        <c:lblAlgn val="ctr"/>
        <c:lblOffset val="100"/>
        <c:noMultiLvlLbl val="0"/>
      </c:catAx>
      <c:valAx>
        <c:axId val="69987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987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Evolution du nombre d'enfants par tranche d'âge dans un foyer à bas revenus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Synthese_EPCI!$AE$40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Synthese_EPCI!$AF$38:$AH$39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Synthese_EPCI!$AF$40:$AH$40</c:f>
              <c:numCache>
                <c:formatCode>General</c:formatCode>
                <c:ptCount val="3"/>
                <c:pt idx="0">
                  <c:v>25</c:v>
                </c:pt>
                <c:pt idx="1">
                  <c:v>15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7-4320-AF0A-BCE9281C444F}"/>
            </c:ext>
          </c:extLst>
        </c:ser>
        <c:ser>
          <c:idx val="1"/>
          <c:order val="1"/>
          <c:tx>
            <c:strRef>
              <c:f>Synthese_EPCI!$AE$41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Synthese_EPCI!$AF$38:$AH$39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Synthese_EPCI!$AF$41:$AH$41</c:f>
              <c:numCache>
                <c:formatCode>General</c:formatCode>
                <c:ptCount val="3"/>
                <c:pt idx="0">
                  <c:v>25</c:v>
                </c:pt>
                <c:pt idx="1">
                  <c:v>15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87-4320-AF0A-BCE9281C444F}"/>
            </c:ext>
          </c:extLst>
        </c:ser>
        <c:ser>
          <c:idx val="2"/>
          <c:order val="2"/>
          <c:tx>
            <c:strRef>
              <c:f>Synthese_EPCI!$AE$42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Synthese_EPCI!$AF$38:$AH$39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Synthese_EPCI!$AF$42:$AH$42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87-4320-AF0A-BCE9281C444F}"/>
            </c:ext>
          </c:extLst>
        </c:ser>
        <c:ser>
          <c:idx val="3"/>
          <c:order val="3"/>
          <c:tx>
            <c:strRef>
              <c:f>Synthese_EPCI!$AE$43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Synthese_EPCI!$AF$38:$AH$39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Synthese_EPCI!$AF$43:$AH$43</c:f>
              <c:numCache>
                <c:formatCode>General</c:formatCode>
                <c:ptCount val="3"/>
                <c:pt idx="0">
                  <c:v>15</c:v>
                </c:pt>
                <c:pt idx="1">
                  <c:v>20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87-4320-AF0A-BCE9281C444F}"/>
            </c:ext>
          </c:extLst>
        </c:ser>
        <c:ser>
          <c:idx val="4"/>
          <c:order val="4"/>
          <c:tx>
            <c:strRef>
              <c:f>Synthese_EPCI!$AE$44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Synthese_EPCI!$AF$38:$AH$39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Synthese_EPCI!$AF$44:$AH$44</c:f>
              <c:numCache>
                <c:formatCode>General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87-4320-AF0A-BCE9281C44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52007784"/>
        <c:axId val="1052016784"/>
      </c:barChart>
      <c:catAx>
        <c:axId val="105200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016784"/>
        <c:crosses val="autoZero"/>
        <c:auto val="1"/>
        <c:lblAlgn val="ctr"/>
        <c:lblOffset val="100"/>
        <c:noMultiLvlLbl val="0"/>
      </c:catAx>
      <c:valAx>
        <c:axId val="105201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007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Evolution du nombre d'enfants par tranche d'âge dans un foyer monoparental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Synthese_EPCI!$Z$48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Synthese_EPCI!$AA$46:$AC$47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Synthese_EPCI!$AA$48:$AC$48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4-4B73-AA03-BD9A0F4C07F4}"/>
            </c:ext>
          </c:extLst>
        </c:ser>
        <c:ser>
          <c:idx val="1"/>
          <c:order val="1"/>
          <c:tx>
            <c:strRef>
              <c:f>Synthese_EPCI!$Z$49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Synthese_EPCI!$AA$46:$AC$47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Synthese_EPCI!$AA$49:$AC$49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64-4B73-AA03-BD9A0F4C07F4}"/>
            </c:ext>
          </c:extLst>
        </c:ser>
        <c:ser>
          <c:idx val="2"/>
          <c:order val="2"/>
          <c:tx>
            <c:strRef>
              <c:f>Synthese_EPCI!$Z$50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Synthese_EPCI!$AA$46:$AC$47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Synthese_EPCI!$AA$50:$AC$50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64-4B73-AA03-BD9A0F4C07F4}"/>
            </c:ext>
          </c:extLst>
        </c:ser>
        <c:ser>
          <c:idx val="3"/>
          <c:order val="3"/>
          <c:tx>
            <c:strRef>
              <c:f>Synthese_EPCI!$Z$51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Synthese_EPCI!$AA$46:$AC$47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Synthese_EPCI!$AA$51:$AC$51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64-4B73-AA03-BD9A0F4C07F4}"/>
            </c:ext>
          </c:extLst>
        </c:ser>
        <c:ser>
          <c:idx val="4"/>
          <c:order val="4"/>
          <c:tx>
            <c:strRef>
              <c:f>Synthese_EPCI!$Z$52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Synthese_EPCI!$AA$46:$AC$47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Synthese_EPCI!$AA$52:$AC$52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64-4B73-AA03-BD9A0F4C07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52043424"/>
        <c:axId val="1052045584"/>
      </c:barChart>
      <c:catAx>
        <c:axId val="105204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045584"/>
        <c:crosses val="autoZero"/>
        <c:auto val="1"/>
        <c:lblAlgn val="ctr"/>
        <c:lblOffset val="100"/>
        <c:noMultiLvlLbl val="0"/>
      </c:catAx>
      <c:valAx>
        <c:axId val="10520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0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Evolution du nombre d'enfants par tranche d'âge  </a:t>
            </a:r>
            <a:r>
              <a:rPr lang="fr-FR" sz="1100" b="1"/>
              <a:t>dans un foyer Dont au moins un parent au chômage ou inactif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Synthese_EPCI!$AE$48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Synthese_EPCI!$AF$46:$AH$47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Synthese_EPCI!$AF$48:$AH$48</c:f>
              <c:numCache>
                <c:formatCode>General</c:formatCode>
                <c:ptCount val="3"/>
                <c:pt idx="0">
                  <c:v>30</c:v>
                </c:pt>
                <c:pt idx="1">
                  <c:v>15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B-4481-B097-B5CFD353880D}"/>
            </c:ext>
          </c:extLst>
        </c:ser>
        <c:ser>
          <c:idx val="1"/>
          <c:order val="1"/>
          <c:tx>
            <c:strRef>
              <c:f>Synthese_EPCI!$AE$49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Synthese_EPCI!$AF$46:$AH$47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Synthese_EPCI!$AF$49:$AH$49</c:f>
              <c:numCache>
                <c:formatCode>General</c:formatCode>
                <c:ptCount val="3"/>
                <c:pt idx="0">
                  <c:v>35</c:v>
                </c:pt>
                <c:pt idx="1">
                  <c:v>15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B-4481-B097-B5CFD353880D}"/>
            </c:ext>
          </c:extLst>
        </c:ser>
        <c:ser>
          <c:idx val="2"/>
          <c:order val="2"/>
          <c:tx>
            <c:strRef>
              <c:f>Synthese_EPCI!$AE$50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Synthese_EPCI!$AF$46:$AH$47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Synthese_EPCI!$AF$50:$AH$50</c:f>
              <c:numCache>
                <c:formatCode>General</c:formatCode>
                <c:ptCount val="3"/>
                <c:pt idx="0">
                  <c:v>30</c:v>
                </c:pt>
                <c:pt idx="1">
                  <c:v>25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0B-4481-B097-B5CFD353880D}"/>
            </c:ext>
          </c:extLst>
        </c:ser>
        <c:ser>
          <c:idx val="3"/>
          <c:order val="3"/>
          <c:tx>
            <c:strRef>
              <c:f>Synthese_EPCI!$AE$51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Synthese_EPCI!$AF$46:$AH$47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Synthese_EPCI!$AF$51:$AH$51</c:f>
              <c:numCache>
                <c:formatCode>General</c:formatCode>
                <c:ptCount val="3"/>
                <c:pt idx="0">
                  <c:v>25</c:v>
                </c:pt>
                <c:pt idx="1">
                  <c:v>20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0B-4481-B097-B5CFD353880D}"/>
            </c:ext>
          </c:extLst>
        </c:ser>
        <c:ser>
          <c:idx val="4"/>
          <c:order val="4"/>
          <c:tx>
            <c:strRef>
              <c:f>Synthese_EPCI!$AE$52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Synthese_EPCI!$AF$46:$AH$47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Synthese_EPCI!$AF$52:$AH$52</c:f>
              <c:numCache>
                <c:formatCode>General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0B-4481-B097-B5CFD35388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52094904"/>
        <c:axId val="1052103904"/>
      </c:barChart>
      <c:catAx>
        <c:axId val="105209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103904"/>
        <c:crosses val="autoZero"/>
        <c:auto val="1"/>
        <c:lblAlgn val="ctr"/>
        <c:lblOffset val="100"/>
        <c:noMultiLvlLbl val="0"/>
      </c:catAx>
      <c:valAx>
        <c:axId val="1052103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094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Theme1_2!$G$5</c:f>
          <c:strCache>
            <c:ptCount val="1"/>
            <c:pt idx="0">
              <c:v>Nombre de places offertes par les assistants maternels employés par des particuliers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4D-4D53-821E-A5EFE75431B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4D-4D53-821E-A5EFE75431B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04D-4D53-821E-A5EFE75431B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4D-4D53-821E-A5EFE75431B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4D-4D53-821E-A5EFE75431B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04D-4D53-821E-A5EFE75431B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4D-4D53-821E-A5EFE75431B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4D-4D53-821E-A5EFE75431B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04D-4D53-821E-A5EFE75431B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04D-4D53-821E-A5EFE75431B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4D-4D53-821E-A5EFE75431B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04D-4D53-821E-A5EFE75431B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04D-4D53-821E-A5EFE75431B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04D-4D53-821E-A5EFE75431B1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04D-4D53-821E-A5EFE75431B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04D-4D53-821E-A5EFE75431B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04D-4D53-821E-A5EFE75431B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04D-4D53-821E-A5EFE75431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Theme1_2!$V$6:$V$23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Theme1_2!$W$6:$W$23</c:f>
              <c:numCache>
                <c:formatCode>General</c:formatCode>
                <c:ptCount val="18"/>
                <c:pt idx="0">
                  <c:v>501</c:v>
                </c:pt>
                <c:pt idx="1">
                  <c:v>335</c:v>
                </c:pt>
                <c:pt idx="2">
                  <c:v>436</c:v>
                </c:pt>
                <c:pt idx="3">
                  <c:v>73</c:v>
                </c:pt>
                <c:pt idx="4">
                  <c:v>266</c:v>
                </c:pt>
                <c:pt idx="5">
                  <c:v>84</c:v>
                </c:pt>
                <c:pt idx="6">
                  <c:v>78</c:v>
                </c:pt>
                <c:pt idx="7">
                  <c:v>307</c:v>
                </c:pt>
                <c:pt idx="8">
                  <c:v>77</c:v>
                </c:pt>
                <c:pt idx="9">
                  <c:v>59</c:v>
                </c:pt>
                <c:pt idx="10">
                  <c:v>161</c:v>
                </c:pt>
                <c:pt idx="11">
                  <c:v>69</c:v>
                </c:pt>
                <c:pt idx="12">
                  <c:v>7</c:v>
                </c:pt>
                <c:pt idx="13">
                  <c:v>79</c:v>
                </c:pt>
                <c:pt idx="14">
                  <c:v>96</c:v>
                </c:pt>
                <c:pt idx="15">
                  <c:v>562</c:v>
                </c:pt>
                <c:pt idx="16">
                  <c:v>28</c:v>
                </c:pt>
                <c:pt idx="1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04D-4D53-821E-A5EFE754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03046792"/>
        <c:axId val="703047152"/>
      </c:barChart>
      <c:catAx>
        <c:axId val="70304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703047152"/>
        <c:crosses val="autoZero"/>
        <c:auto val="1"/>
        <c:lblAlgn val="ctr"/>
        <c:lblOffset val="100"/>
        <c:noMultiLvlLbl val="0"/>
      </c:catAx>
      <c:valAx>
        <c:axId val="70304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3046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Evolution du nombre d'enfants par tranche d'âge   bénéficiaire de l'AEEH</a:t>
            </a:r>
            <a:endParaRPr lang="fr-FR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Synthese_EPCI!$Z$56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Synthese_EPCI!$AA$54:$AC$55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Synthese_EPCI!$AA$56:$AC$56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5-40FA-A2A3-849DF9625881}"/>
            </c:ext>
          </c:extLst>
        </c:ser>
        <c:ser>
          <c:idx val="1"/>
          <c:order val="1"/>
          <c:tx>
            <c:strRef>
              <c:f>Synthese_EPCI!$Z$57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Synthese_EPCI!$AA$54:$AC$55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Synthese_EPCI!$AA$57:$AC$57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5-40FA-A2A3-849DF9625881}"/>
            </c:ext>
          </c:extLst>
        </c:ser>
        <c:ser>
          <c:idx val="2"/>
          <c:order val="2"/>
          <c:tx>
            <c:strRef>
              <c:f>Synthese_EPCI!$Z$58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Synthese_EPCI!$AA$54:$AC$55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Synthese_EPCI!$AA$58:$AC$58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5-40FA-A2A3-849DF9625881}"/>
            </c:ext>
          </c:extLst>
        </c:ser>
        <c:ser>
          <c:idx val="3"/>
          <c:order val="3"/>
          <c:tx>
            <c:strRef>
              <c:f>Synthese_EPCI!$Z$59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Synthese_EPCI!$AA$54:$AC$55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Synthese_EPCI!$AA$59:$AC$59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5-40FA-A2A3-849DF9625881}"/>
            </c:ext>
          </c:extLst>
        </c:ser>
        <c:ser>
          <c:idx val="4"/>
          <c:order val="4"/>
          <c:tx>
            <c:strRef>
              <c:f>Synthese_EPCI!$Z$60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Synthese_EPCI!$AA$54:$AC$55</c:f>
              <c:multiLvlStrCache>
                <c:ptCount val="3"/>
                <c:lvl>
                  <c:pt idx="0">
                    <c:v>&lt; à 3 ans</c:v>
                  </c:pt>
                  <c:pt idx="1">
                    <c:v> 3 à 5 ans</c:v>
                  </c:pt>
                  <c:pt idx="2">
                    <c:v>6 à 11 ans</c:v>
                  </c:pt>
                </c:lvl>
                <c:lvl/>
              </c:multiLvlStrCache>
            </c:multiLvlStrRef>
          </c:cat>
          <c:val>
            <c:numRef>
              <c:f>Synthese_EPCI!$AA$60:$AC$60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5-40FA-A2A3-849DF96258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12030624"/>
        <c:axId val="623697872"/>
      </c:barChart>
      <c:catAx>
        <c:axId val="61203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3697872"/>
        <c:crosses val="autoZero"/>
        <c:auto val="1"/>
        <c:lblAlgn val="ctr"/>
        <c:lblOffset val="100"/>
        <c:noMultiLvlLbl val="0"/>
      </c:catAx>
      <c:valAx>
        <c:axId val="62369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203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Evolution du nombre de places offertes et nombre d'enfants inscrits dans les EAJE</a:t>
            </a:r>
            <a:r>
              <a:rPr lang="fr-FR" sz="1100" b="1" baseline="0"/>
              <a:t> PSU</a:t>
            </a:r>
            <a:endParaRPr lang="fr-FR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Synthese_EPCI!$Z$114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Synthese_EPCI!$AB$113:$AC$113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Synthese_EPCI!$AA$114:$AJ$114</c15:sqref>
                  </c15:fullRef>
                </c:ext>
              </c:extLst>
              <c:f>Synthese_EPCI!$AB$114:$AC$114</c:f>
              <c:numCache>
                <c:formatCode>General</c:formatCode>
                <c:ptCount val="2"/>
                <c:pt idx="0">
                  <c:v>20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D-4DCD-B5DB-2F62AA86518F}"/>
            </c:ext>
          </c:extLst>
        </c:ser>
        <c:ser>
          <c:idx val="1"/>
          <c:order val="1"/>
          <c:tx>
            <c:strRef>
              <c:f>Synthese_EPCI!$Z$115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Synthese_EPCI!$AB$113:$AC$113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Synthese_EPCI!$AA$115:$AJ$115</c15:sqref>
                  </c15:fullRef>
                </c:ext>
              </c:extLst>
              <c:f>Synthese_EPCI!$AB$115:$AC$115</c:f>
              <c:numCache>
                <c:formatCode>General</c:formatCode>
                <c:ptCount val="2"/>
                <c:pt idx="0">
                  <c:v>20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D-4DCD-B5DB-2F62AA86518F}"/>
            </c:ext>
          </c:extLst>
        </c:ser>
        <c:ser>
          <c:idx val="2"/>
          <c:order val="2"/>
          <c:tx>
            <c:strRef>
              <c:f>Synthese_EPCI!$Z$116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Synthese_EPCI!$AB$113:$AC$113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Synthese_EPCI!$AA$116:$AJ$116</c15:sqref>
                  </c15:fullRef>
                </c:ext>
              </c:extLst>
              <c:f>Synthese_EPCI!$AB$116:$AC$116</c:f>
              <c:numCache>
                <c:formatCode>General</c:formatCode>
                <c:ptCount val="2"/>
                <c:pt idx="0">
                  <c:v>22</c:v>
                </c:pt>
                <c:pt idx="1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D-4DCD-B5DB-2F62AA86518F}"/>
            </c:ext>
          </c:extLst>
        </c:ser>
        <c:ser>
          <c:idx val="3"/>
          <c:order val="3"/>
          <c:tx>
            <c:strRef>
              <c:f>Synthese_EPCI!$Z$117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Synthese_EPCI!$AB$113:$AC$113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Synthese_EPCI!$AA$117:$AJ$117</c15:sqref>
                  </c15:fullRef>
                </c:ext>
              </c:extLst>
              <c:f>Synthese_EPCI!$AB$117:$AC$117</c:f>
              <c:numCache>
                <c:formatCode>General</c:formatCode>
                <c:ptCount val="2"/>
                <c:pt idx="0">
                  <c:v>22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D-4DCD-B5DB-2F62AA86518F}"/>
            </c:ext>
          </c:extLst>
        </c:ser>
        <c:ser>
          <c:idx val="4"/>
          <c:order val="4"/>
          <c:tx>
            <c:strRef>
              <c:f>Synthese_EPCI!$Z$118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Synthese_EPCI!$AB$113:$AC$113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Synthese_EPCI!$AA$118:$AJ$118</c15:sqref>
                  </c15:fullRef>
                </c:ext>
              </c:extLst>
              <c:f>Synthese_EPCI!$AB$118:$AC$118</c:f>
              <c:numCache>
                <c:formatCode>General</c:formatCode>
                <c:ptCount val="2"/>
                <c:pt idx="0">
                  <c:v>34</c:v>
                </c:pt>
                <c:pt idx="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D-4DCD-B5DB-2F62AA8651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70559824"/>
        <c:axId val="670555144"/>
      </c:barChart>
      <c:catAx>
        <c:axId val="67055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5144"/>
        <c:crosses val="autoZero"/>
        <c:auto val="1"/>
        <c:lblAlgn val="ctr"/>
        <c:lblOffset val="100"/>
        <c:noMultiLvlLbl val="0"/>
      </c:catAx>
      <c:valAx>
        <c:axId val="67055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Evolution du nombre EAJE</a:t>
            </a:r>
            <a:r>
              <a:rPr lang="fr-FR" sz="1100" b="1" baseline="0"/>
              <a:t> PSU</a:t>
            </a:r>
            <a:endParaRPr lang="fr-FR" sz="1100" b="1"/>
          </a:p>
        </c:rich>
      </c:tx>
      <c:layout>
        <c:manualLayout>
          <c:xMode val="edge"/>
          <c:yMode val="edge"/>
          <c:x val="0.20311010628621914"/>
          <c:y val="4.38358684617317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Synthese_EPCI!$Z$114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Synthese_EPCI!$AA$113</c:f>
              <c:strCache>
                <c:ptCount val="1"/>
                <c:pt idx="0">
                  <c:v>Nombre EAJE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Synthese_EPCI!$AA$114:$AJ$114</c15:sqref>
                  </c15:fullRef>
                </c:ext>
              </c:extLst>
              <c:f>Synthese_EPCI!$AA$114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836-8851-D5B240634DF9}"/>
            </c:ext>
          </c:extLst>
        </c:ser>
        <c:ser>
          <c:idx val="1"/>
          <c:order val="1"/>
          <c:tx>
            <c:strRef>
              <c:f>Synthese_EPCI!$Z$115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Synthese_EPCI!$AA$113</c:f>
              <c:strCache>
                <c:ptCount val="1"/>
                <c:pt idx="0">
                  <c:v>Nombre EAJE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Synthese_EPCI!$AA$115:$AJ$115</c15:sqref>
                  </c15:fullRef>
                </c:ext>
              </c:extLst>
              <c:f>Synthese_EPCI!$AA$115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8-4836-8851-D5B240634DF9}"/>
            </c:ext>
          </c:extLst>
        </c:ser>
        <c:ser>
          <c:idx val="2"/>
          <c:order val="2"/>
          <c:tx>
            <c:strRef>
              <c:f>Synthese_EPCI!$Z$116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Synthese_EPCI!$AA$113</c:f>
              <c:strCache>
                <c:ptCount val="1"/>
                <c:pt idx="0">
                  <c:v>Nombre EAJE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Synthese_EPCI!$AA$116:$AJ$116</c15:sqref>
                  </c15:fullRef>
                </c:ext>
              </c:extLst>
              <c:f>Synthese_EPCI!$AA$116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F8-4836-8851-D5B240634DF9}"/>
            </c:ext>
          </c:extLst>
        </c:ser>
        <c:ser>
          <c:idx val="3"/>
          <c:order val="3"/>
          <c:tx>
            <c:strRef>
              <c:f>Synthese_EPCI!$Z$117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Synthese_EPCI!$AA$113</c:f>
              <c:strCache>
                <c:ptCount val="1"/>
                <c:pt idx="0">
                  <c:v>Nombre EAJE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Synthese_EPCI!$AA$117:$AJ$117</c15:sqref>
                  </c15:fullRef>
                </c:ext>
              </c:extLst>
              <c:f>Synthese_EPCI!$AA$117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F8-4836-8851-D5B240634DF9}"/>
            </c:ext>
          </c:extLst>
        </c:ser>
        <c:ser>
          <c:idx val="4"/>
          <c:order val="4"/>
          <c:tx>
            <c:strRef>
              <c:f>Synthese_EPCI!$Z$118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Synthese_EPCI!$AA$113</c:f>
              <c:strCache>
                <c:ptCount val="1"/>
                <c:pt idx="0">
                  <c:v>Nombre EAJE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Synthese_EPCI!$AA$118:$AJ$118</c15:sqref>
                  </c15:fullRef>
                </c:ext>
              </c:extLst>
              <c:f>Synthese_EPCI!$AA$118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F8-4836-8851-D5B240634D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70559824"/>
        <c:axId val="670555144"/>
      </c:barChart>
      <c:catAx>
        <c:axId val="67055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5144"/>
        <c:crosses val="autoZero"/>
        <c:auto val="1"/>
        <c:lblAlgn val="ctr"/>
        <c:lblOffset val="100"/>
        <c:noMultiLvlLbl val="0"/>
      </c:catAx>
      <c:valAx>
        <c:axId val="67055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Evolution des taux d'occupations dans les EAJE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Synthese_EPCI!$Z$114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Synthese_EPCI!$AE$113:$AF$113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Synthese_EPCI!$AA$114:$AJ$114</c15:sqref>
                  </c15:fullRef>
                </c:ext>
              </c:extLst>
              <c:f>Synthese_EPCI!$AE$114:$AF$114</c:f>
              <c:numCache>
                <c:formatCode>General</c:formatCode>
                <c:ptCount val="2"/>
                <c:pt idx="0">
                  <c:v>55.17</c:v>
                </c:pt>
                <c:pt idx="1">
                  <c:v>59.01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0-4B02-A790-011D4F2C1630}"/>
            </c:ext>
          </c:extLst>
        </c:ser>
        <c:ser>
          <c:idx val="1"/>
          <c:order val="1"/>
          <c:tx>
            <c:strRef>
              <c:f>Synthese_EPCI!$Z$115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Synthese_EPCI!$AE$113:$AF$113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Synthese_EPCI!$AA$115:$AJ$115</c15:sqref>
                  </c15:fullRef>
                </c:ext>
              </c:extLst>
              <c:f>Synthese_EPCI!$AE$115:$AF$115</c:f>
              <c:numCache>
                <c:formatCode>General</c:formatCode>
                <c:ptCount val="2"/>
                <c:pt idx="0">
                  <c:v>66.7</c:v>
                </c:pt>
                <c:pt idx="1">
                  <c:v>72.319999999999993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0-4B02-A790-011D4F2C1630}"/>
            </c:ext>
          </c:extLst>
        </c:ser>
        <c:ser>
          <c:idx val="2"/>
          <c:order val="2"/>
          <c:tx>
            <c:strRef>
              <c:f>Synthese_EPCI!$Z$116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Synthese_EPCI!$AE$113:$AF$113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Synthese_EPCI!$AA$116:$AJ$116</c15:sqref>
                  </c15:fullRef>
                </c:ext>
              </c:extLst>
              <c:f>Synthese_EPCI!$AE$116:$AF$116</c:f>
              <c:numCache>
                <c:formatCode>General</c:formatCode>
                <c:ptCount val="2"/>
                <c:pt idx="0">
                  <c:v>59.85</c:v>
                </c:pt>
                <c:pt idx="1">
                  <c:v>64.61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C0-4B02-A790-011D4F2C1630}"/>
            </c:ext>
          </c:extLst>
        </c:ser>
        <c:ser>
          <c:idx val="3"/>
          <c:order val="3"/>
          <c:tx>
            <c:strRef>
              <c:f>Synthese_EPCI!$Z$117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Synthese_EPCI!$AE$113:$AF$113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Synthese_EPCI!$AA$117:$AJ$117</c15:sqref>
                  </c15:fullRef>
                </c:ext>
              </c:extLst>
              <c:f>Synthese_EPCI!$AE$117:$AF$117</c:f>
              <c:numCache>
                <c:formatCode>General</c:formatCode>
                <c:ptCount val="2"/>
                <c:pt idx="0">
                  <c:v>56.61</c:v>
                </c:pt>
                <c:pt idx="1">
                  <c:v>59.6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C0-4B02-A790-011D4F2C1630}"/>
            </c:ext>
          </c:extLst>
        </c:ser>
        <c:ser>
          <c:idx val="4"/>
          <c:order val="4"/>
          <c:tx>
            <c:strRef>
              <c:f>Synthese_EPCI!$Z$118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Synthese_EPCI!$AE$113:$AF$113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Synthese_EPCI!$AA$118:$AJ$118</c15:sqref>
                  </c15:fullRef>
                </c:ext>
              </c:extLst>
              <c:f>Synthese_EPCI!$AE$118:$AF$118</c:f>
              <c:numCache>
                <c:formatCode>General</c:formatCode>
                <c:ptCount val="2"/>
                <c:pt idx="0">
                  <c:v>56.54</c:v>
                </c:pt>
                <c:pt idx="1">
                  <c:v>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C0-4B02-A790-011D4F2C16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70559824"/>
        <c:axId val="670555144"/>
      </c:barChart>
      <c:catAx>
        <c:axId val="67055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5144"/>
        <c:crosses val="autoZero"/>
        <c:auto val="1"/>
        <c:lblAlgn val="ctr"/>
        <c:lblOffset val="100"/>
        <c:noMultiLvlLbl val="0"/>
      </c:catAx>
      <c:valAx>
        <c:axId val="67055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Assistants</a:t>
            </a:r>
            <a:r>
              <a:rPr lang="fr-FR" sz="1100" b="1" baseline="0"/>
              <a:t> maternels</a:t>
            </a:r>
            <a:endParaRPr lang="fr-FR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Synthese_EPCI!$Z$149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Synthese_EPCI!$AA$148:$AG$148</c15:sqref>
                  </c15:fullRef>
                </c:ext>
              </c:extLst>
              <c:f>Synthese_EPCI!$AA$148:$AE$148</c:f>
              <c:strCache>
                <c:ptCount val="5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  <c:pt idx="4">
                  <c:v>Nombre d'enfants gardés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Synthese_EPCI!$AA$149:$AG$149</c15:sqref>
                  </c15:fullRef>
                </c:ext>
              </c:extLst>
              <c:f>Synthese_EPCI!$AA$149:$AE$149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A-4D7C-A628-D3594EC41770}"/>
            </c:ext>
          </c:extLst>
        </c:ser>
        <c:ser>
          <c:idx val="1"/>
          <c:order val="1"/>
          <c:tx>
            <c:strRef>
              <c:f>Synthese_EPCI!$Z$150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Synthese_EPCI!$AA$148:$AG$148</c15:sqref>
                  </c15:fullRef>
                </c:ext>
              </c:extLst>
              <c:f>Synthese_EPCI!$AA$148:$AE$148</c:f>
              <c:strCache>
                <c:ptCount val="5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  <c:pt idx="4">
                  <c:v>Nombre d'enfants gardés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Synthese_EPCI!$AA$150:$AG$150</c15:sqref>
                  </c15:fullRef>
                </c:ext>
              </c:extLst>
              <c:f>Synthese_EPCI!$AA$150:$AE$150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A-4D7C-A628-D3594EC41770}"/>
            </c:ext>
          </c:extLst>
        </c:ser>
        <c:ser>
          <c:idx val="2"/>
          <c:order val="2"/>
          <c:tx>
            <c:strRef>
              <c:f>Synthese_EPCI!$Z$151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Synthese_EPCI!$AA$148:$AG$148</c15:sqref>
                  </c15:fullRef>
                </c:ext>
              </c:extLst>
              <c:f>Synthese_EPCI!$AA$148:$AE$148</c:f>
              <c:strCache>
                <c:ptCount val="5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  <c:pt idx="4">
                  <c:v>Nombre d'enfants gardés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Synthese_EPCI!$AA$151:$AG$151</c15:sqref>
                  </c15:fullRef>
                </c:ext>
              </c:extLst>
              <c:f>Synthese_EPCI!$AA$151:$AE$151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BA-4D7C-A628-D3594EC41770}"/>
            </c:ext>
          </c:extLst>
        </c:ser>
        <c:ser>
          <c:idx val="3"/>
          <c:order val="3"/>
          <c:tx>
            <c:strRef>
              <c:f>Synthese_EPCI!$Z$152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Synthese_EPCI!$AA$148:$AG$148</c15:sqref>
                  </c15:fullRef>
                </c:ext>
              </c:extLst>
              <c:f>Synthese_EPCI!$AA$148:$AE$148</c:f>
              <c:strCache>
                <c:ptCount val="5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  <c:pt idx="4">
                  <c:v>Nombre d'enfants gardés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Synthese_EPCI!$AA$152:$AG$152</c15:sqref>
                  </c15:fullRef>
                </c:ext>
              </c:extLst>
              <c:f>Synthese_EPCI!$AA$152:$AE$152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BA-4D7C-A628-D3594EC41770}"/>
            </c:ext>
          </c:extLst>
        </c:ser>
        <c:ser>
          <c:idx val="4"/>
          <c:order val="4"/>
          <c:tx>
            <c:strRef>
              <c:f>Synthese_EPCI!$Z$153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Synthese_EPCI!$AA$148:$AG$148</c15:sqref>
                  </c15:fullRef>
                </c:ext>
              </c:extLst>
              <c:f>Synthese_EPCI!$AA$148:$AE$148</c:f>
              <c:strCache>
                <c:ptCount val="5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  <c:pt idx="4">
                  <c:v>Nombre d'enfants gardés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Synthese_EPCI!$AA$153:$AG$153</c15:sqref>
                  </c15:fullRef>
                </c:ext>
              </c:extLst>
              <c:f>Synthese_EPCI!$AA$153:$AE$153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BA-4D7C-A628-D3594EC4177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87983872"/>
        <c:axId val="987982072"/>
      </c:barChart>
      <c:catAx>
        <c:axId val="98798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7982072"/>
        <c:crosses val="autoZero"/>
        <c:auto val="1"/>
        <c:lblAlgn val="ctr"/>
        <c:lblOffset val="100"/>
        <c:noMultiLvlLbl val="0"/>
      </c:catAx>
      <c:valAx>
        <c:axId val="987982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798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RPE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Synthese_EPCI!$Z$121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Synthese_EPCI!$AA$120:$AF$120</c15:sqref>
                  </c15:fullRef>
                </c:ext>
              </c:extLst>
              <c:f>Synthese_EPCI!$AA$120:$AC$120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Synthese_EPCI!$AA$121:$AF$121</c15:sqref>
                  </c15:fullRef>
                </c:ext>
              </c:extLst>
              <c:f>Synthese_EPCI!$AA$121:$AC$121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F-4DBE-B468-7403DB291E15}"/>
            </c:ext>
          </c:extLst>
        </c:ser>
        <c:ser>
          <c:idx val="1"/>
          <c:order val="1"/>
          <c:tx>
            <c:strRef>
              <c:f>Synthese_EPCI!$Z$122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Synthese_EPCI!$AA$120:$AF$120</c15:sqref>
                  </c15:fullRef>
                </c:ext>
              </c:extLst>
              <c:f>Synthese_EPCI!$AA$120:$AC$120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Synthese_EPCI!$AA$122:$AF$122</c15:sqref>
                  </c15:fullRef>
                </c:ext>
              </c:extLst>
              <c:f>Synthese_EPCI!$AA$122:$AC$122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F-4DBE-B468-7403DB291E15}"/>
            </c:ext>
          </c:extLst>
        </c:ser>
        <c:ser>
          <c:idx val="2"/>
          <c:order val="2"/>
          <c:tx>
            <c:strRef>
              <c:f>Synthese_EPCI!$Z$123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Synthese_EPCI!$AA$120:$AF$120</c15:sqref>
                  </c15:fullRef>
                </c:ext>
              </c:extLst>
              <c:f>Synthese_EPCI!$AA$120:$AC$120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Synthese_EPCI!$AA$123:$AF$123</c15:sqref>
                  </c15:fullRef>
                </c:ext>
              </c:extLst>
              <c:f>Synthese_EPCI!$AA$123:$AC$123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BF-4DBE-B468-7403DB291E15}"/>
            </c:ext>
          </c:extLst>
        </c:ser>
        <c:ser>
          <c:idx val="3"/>
          <c:order val="3"/>
          <c:tx>
            <c:strRef>
              <c:f>Synthese_EPCI!$Z$124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Synthese_EPCI!$AA$120:$AF$120</c15:sqref>
                  </c15:fullRef>
                </c:ext>
              </c:extLst>
              <c:f>Synthese_EPCI!$AA$120:$AC$120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Synthese_EPCI!$AA$124:$AF$124</c15:sqref>
                  </c15:fullRef>
                </c:ext>
              </c:extLst>
              <c:f>Synthese_EPCI!$AA$124:$AC$124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BF-4DBE-B468-7403DB291E15}"/>
            </c:ext>
          </c:extLst>
        </c:ser>
        <c:ser>
          <c:idx val="4"/>
          <c:order val="4"/>
          <c:tx>
            <c:strRef>
              <c:f>Synthese_EPCI!$Z$125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Synthese_EPCI!$AA$120:$AF$120</c15:sqref>
                  </c15:fullRef>
                </c:ext>
              </c:extLst>
              <c:f>Synthese_EPCI!$AA$120:$AC$120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Synthese_EPCI!$AA$125:$AF$125</c15:sqref>
                  </c15:fullRef>
                </c:ext>
              </c:extLst>
              <c:f>Synthese_EPCI!$AA$125:$AC$125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BF-4DBE-B468-7403DB291E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2922952"/>
        <c:axId val="1072917192"/>
      </c:barChart>
      <c:catAx>
        <c:axId val="107292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917192"/>
        <c:crosses val="autoZero"/>
        <c:auto val="1"/>
        <c:lblAlgn val="ctr"/>
        <c:lblOffset val="100"/>
        <c:noMultiLvlLbl val="0"/>
      </c:catAx>
      <c:valAx>
        <c:axId val="107291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92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RPE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Synthese_EPCI!$Z$121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Synthese_EPCI!$AA$120:$AF$120</c15:sqref>
                  </c15:fullRef>
                </c:ext>
              </c:extLst>
              <c:f>Synthese_EPCI!$AD$120:$AF$120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Synthese_EPCI!$AA$121:$AF$121</c15:sqref>
                  </c15:fullRef>
                </c:ext>
              </c:extLst>
              <c:f>Synthese_EPCI!$AD$121:$AF$121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4-44AA-9D0D-454C3F5117FD}"/>
            </c:ext>
          </c:extLst>
        </c:ser>
        <c:ser>
          <c:idx val="1"/>
          <c:order val="1"/>
          <c:tx>
            <c:strRef>
              <c:f>Synthese_EPCI!$Z$122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Synthese_EPCI!$AA$120:$AF$120</c15:sqref>
                  </c15:fullRef>
                </c:ext>
              </c:extLst>
              <c:f>Synthese_EPCI!$AD$120:$AF$120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Synthese_EPCI!$AA$122:$AF$122</c15:sqref>
                  </c15:fullRef>
                </c:ext>
              </c:extLst>
              <c:f>Synthese_EPCI!$AD$122:$AF$122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F4-44AA-9D0D-454C3F5117FD}"/>
            </c:ext>
          </c:extLst>
        </c:ser>
        <c:ser>
          <c:idx val="2"/>
          <c:order val="2"/>
          <c:tx>
            <c:strRef>
              <c:f>Synthese_EPCI!$Z$123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Synthese_EPCI!$AA$120:$AF$120</c15:sqref>
                  </c15:fullRef>
                </c:ext>
              </c:extLst>
              <c:f>Synthese_EPCI!$AD$120:$AF$120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Synthese_EPCI!$AA$123:$AF$123</c15:sqref>
                  </c15:fullRef>
                </c:ext>
              </c:extLst>
              <c:f>Synthese_EPCI!$AD$123:$AF$123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F4-44AA-9D0D-454C3F5117FD}"/>
            </c:ext>
          </c:extLst>
        </c:ser>
        <c:ser>
          <c:idx val="3"/>
          <c:order val="3"/>
          <c:tx>
            <c:strRef>
              <c:f>Synthese_EPCI!$Z$124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Synthese_EPCI!$AA$120:$AF$120</c15:sqref>
                  </c15:fullRef>
                </c:ext>
              </c:extLst>
              <c:f>Synthese_EPCI!$AD$120:$AF$120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Synthese_EPCI!$AA$124:$AF$124</c15:sqref>
                  </c15:fullRef>
                </c:ext>
              </c:extLst>
              <c:f>Synthese_EPCI!$AD$124:$AF$124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F4-44AA-9D0D-454C3F5117FD}"/>
            </c:ext>
          </c:extLst>
        </c:ser>
        <c:ser>
          <c:idx val="4"/>
          <c:order val="4"/>
          <c:tx>
            <c:strRef>
              <c:f>Synthese_EPCI!$Z$125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Synthese_EPCI!$AA$120:$AF$120</c15:sqref>
                  </c15:fullRef>
                </c:ext>
              </c:extLst>
              <c:f>Synthese_EPCI!$AD$120:$AF$120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Synthese_EPCI!$AA$125:$AF$125</c15:sqref>
                  </c15:fullRef>
                </c:ext>
              </c:extLst>
              <c:f>Synthese_EPCI!$AD$125:$AF$125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F4-44AA-9D0D-454C3F5117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2922952"/>
        <c:axId val="1072917192"/>
      </c:barChart>
      <c:catAx>
        <c:axId val="107292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917192"/>
        <c:crosses val="autoZero"/>
        <c:auto val="1"/>
        <c:lblAlgn val="ctr"/>
        <c:lblOffset val="100"/>
        <c:noMultiLvlLbl val="0"/>
      </c:catAx>
      <c:valAx>
        <c:axId val="107291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92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Evolution des parts</a:t>
            </a:r>
            <a:r>
              <a:rPr lang="fr-FR" sz="1100" b="1" baseline="0"/>
              <a:t> des EAJE ayant du BIH et BMH</a:t>
            </a:r>
            <a:endParaRPr lang="fr-FR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Synthese_EPCI!$Z$114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Synthese_EPCI!$AG$113:$AH$113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Synthese_EPCI!$AA$114:$AJ$114</c15:sqref>
                  </c15:fullRef>
                </c:ext>
              </c:extLst>
              <c:f>Synthese_EPCI!$AG$114:$AH$114</c:f>
              <c:numCache>
                <c:formatCode>General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A-48BD-AAA6-F3A15E04D224}"/>
            </c:ext>
          </c:extLst>
        </c:ser>
        <c:ser>
          <c:idx val="1"/>
          <c:order val="1"/>
          <c:tx>
            <c:strRef>
              <c:f>Synthese_EPCI!$Z$115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Synthese_EPCI!$AG$113:$AH$113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Synthese_EPCI!$AA$115:$AJ$115</c15:sqref>
                  </c15:fullRef>
                </c:ext>
              </c:extLst>
              <c:f>Synthese_EPCI!$AG$115:$AH$115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A-48BD-AAA6-F3A15E04D224}"/>
            </c:ext>
          </c:extLst>
        </c:ser>
        <c:ser>
          <c:idx val="2"/>
          <c:order val="2"/>
          <c:tx>
            <c:strRef>
              <c:f>Synthese_EPCI!$Z$116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Synthese_EPCI!$AG$113:$AH$113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Synthese_EPCI!$AA$116:$AJ$116</c15:sqref>
                  </c15:fullRef>
                </c:ext>
              </c:extLst>
              <c:f>Synthese_EPCI!$AG$116:$AH$116</c:f>
              <c:numCache>
                <c:formatCode>General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EA-48BD-AAA6-F3A15E04D224}"/>
            </c:ext>
          </c:extLst>
        </c:ser>
        <c:ser>
          <c:idx val="3"/>
          <c:order val="3"/>
          <c:tx>
            <c:strRef>
              <c:f>Synthese_EPCI!$Z$117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Synthese_EPCI!$AG$113:$AH$113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Synthese_EPCI!$AA$117:$AJ$117</c15:sqref>
                  </c15:fullRef>
                </c:ext>
              </c:extLst>
              <c:f>Synthese_EPCI!$AG$117:$AH$117</c:f>
              <c:numCache>
                <c:formatCode>General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EA-48BD-AAA6-F3A15E04D224}"/>
            </c:ext>
          </c:extLst>
        </c:ser>
        <c:ser>
          <c:idx val="4"/>
          <c:order val="4"/>
          <c:tx>
            <c:strRef>
              <c:f>Synthese_EPCI!$Z$118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Synthese_EPCI!$AA$113:$AJ$113</c15:sqref>
                  </c15:fullRef>
                </c:ext>
              </c:extLst>
              <c:f>Synthese_EPCI!$AG$113:$AH$113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Synthese_EPCI!$AA$118:$AJ$118</c15:sqref>
                  </c15:fullRef>
                </c:ext>
              </c:extLst>
              <c:f>Synthese_EPCI!$AG$118:$AH$118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EA-48BD-AAA6-F3A15E04D22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70559824"/>
        <c:axId val="670555144"/>
      </c:barChart>
      <c:catAx>
        <c:axId val="67055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5144"/>
        <c:crosses val="autoZero"/>
        <c:auto val="1"/>
        <c:lblAlgn val="ctr"/>
        <c:lblOffset val="100"/>
        <c:noMultiLvlLbl val="0"/>
      </c:catAx>
      <c:valAx>
        <c:axId val="67055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Taux de couverture petite enfance</a:t>
            </a:r>
          </a:p>
        </c:rich>
      </c:tx>
      <c:layout>
        <c:manualLayout>
          <c:xMode val="edge"/>
          <c:yMode val="edge"/>
          <c:x val="0.24464272573404963"/>
          <c:y val="3.8872336700120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Synthese_EPCI!$AA$104</c:f>
              <c:strCache>
                <c:ptCount val="1"/>
                <c:pt idx="0">
                  <c:v>Taux de couverture petite enfance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Synthese_EPCI!$Z$105:$Z$109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Synthese_EPCI!$AA$105:$AA$109</c:f>
              <c:numCache>
                <c:formatCode>0.00%</c:formatCode>
                <c:ptCount val="5"/>
                <c:pt idx="0">
                  <c:v>0.36399999999999999</c:v>
                </c:pt>
                <c:pt idx="1">
                  <c:v>0.35199999999999998</c:v>
                </c:pt>
                <c:pt idx="2">
                  <c:v>0.46500000000000002</c:v>
                </c:pt>
                <c:pt idx="3">
                  <c:v>0.42599999999999999</c:v>
                </c:pt>
                <c:pt idx="4">
                  <c:v>0.42599999999999999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1-4ED2-BE21-806A7421398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73014392"/>
        <c:axId val="1073010432"/>
      </c:lineChart>
      <c:catAx>
        <c:axId val="1073014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010432"/>
        <c:crosses val="autoZero"/>
        <c:auto val="1"/>
        <c:lblAlgn val="ctr"/>
        <c:lblOffset val="100"/>
        <c:noMultiLvlLbl val="0"/>
      </c:catAx>
      <c:valAx>
        <c:axId val="107301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014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PAJE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Synthese_EPCI!$Z$135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Synthese_EPCI!$AA$134:$AB$134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Synthese_EPCI!$AA$135:$AB$135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3-471C-97D8-5CFD401E49F6}"/>
            </c:ext>
          </c:extLst>
        </c:ser>
        <c:ser>
          <c:idx val="1"/>
          <c:order val="1"/>
          <c:tx>
            <c:strRef>
              <c:f>Synthese_EPCI!$Z$136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Synthese_EPCI!$AA$134:$AB$134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Synthese_EPCI!$AA$136:$AB$136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3-471C-97D8-5CFD401E49F6}"/>
            </c:ext>
          </c:extLst>
        </c:ser>
        <c:ser>
          <c:idx val="2"/>
          <c:order val="2"/>
          <c:tx>
            <c:strRef>
              <c:f>Synthese_EPCI!$Z$137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Synthese_EPCI!$AA$134:$AB$134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Synthese_EPCI!$AA$137:$AB$137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33-471C-97D8-5CFD401E49F6}"/>
            </c:ext>
          </c:extLst>
        </c:ser>
        <c:ser>
          <c:idx val="3"/>
          <c:order val="3"/>
          <c:tx>
            <c:strRef>
              <c:f>Synthese_EPCI!$Z$138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Synthese_EPCI!$AA$134:$AB$134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Synthese_EPCI!$AA$138:$AB$138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33-471C-97D8-5CFD401E49F6}"/>
            </c:ext>
          </c:extLst>
        </c:ser>
        <c:ser>
          <c:idx val="4"/>
          <c:order val="4"/>
          <c:tx>
            <c:strRef>
              <c:f>Synthese_EPCI!$Z$139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Synthese_EPCI!$AA$134:$AB$134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Synthese_EPCI!$AA$139:$AB$139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33-471C-97D8-5CFD401E49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87989272"/>
        <c:axId val="987983512"/>
      </c:barChart>
      <c:catAx>
        <c:axId val="98798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7983512"/>
        <c:crosses val="autoZero"/>
        <c:auto val="1"/>
        <c:lblAlgn val="ctr"/>
        <c:lblOffset val="100"/>
        <c:noMultiLvlLbl val="0"/>
      </c:catAx>
      <c:valAx>
        <c:axId val="98798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7989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Theme1_3!$G$5</c:f>
          <c:strCache>
            <c:ptCount val="1"/>
            <c:pt idx="0">
              <c:v>Nombre d’actions Réseau d’écoute, d’appui et d’accompagnement des parents (REAAP)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94-4939-B3C7-74D951ABF2F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94-4939-B3C7-74D951ABF2F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94-4939-B3C7-74D951ABF2F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94-4939-B3C7-74D951ABF2F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94-4939-B3C7-74D951ABF2F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694-4939-B3C7-74D951ABF2F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694-4939-B3C7-74D951ABF2F9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694-4939-B3C7-74D951ABF2F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694-4939-B3C7-74D951ABF2F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694-4939-B3C7-74D951ABF2F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694-4939-B3C7-74D951ABF2F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694-4939-B3C7-74D951ABF2F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694-4939-B3C7-74D951ABF2F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694-4939-B3C7-74D951ABF2F9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694-4939-B3C7-74D951ABF2F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694-4939-B3C7-74D951ABF2F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694-4939-B3C7-74D951ABF2F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694-4939-B3C7-74D951ABF2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Theme1_3!$V$6:$V$23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Theme1_3!$W$6:$W$23</c:f>
              <c:numCache>
                <c:formatCode>General</c:formatCode>
                <c:ptCount val="18"/>
                <c:pt idx="0">
                  <c:v>12</c:v>
                </c:pt>
                <c:pt idx="1">
                  <c:v>5</c:v>
                </c:pt>
                <c:pt idx="2">
                  <c:v>19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0</c:v>
                </c:pt>
                <c:pt idx="7">
                  <c:v>16</c:v>
                </c:pt>
                <c:pt idx="8">
                  <c:v>6</c:v>
                </c:pt>
                <c:pt idx="9">
                  <c:v>1</c:v>
                </c:pt>
                <c:pt idx="10">
                  <c:v>5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7</c:v>
                </c:pt>
                <c:pt idx="16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694-4939-B3C7-74D951ABF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03046792"/>
        <c:axId val="703047152"/>
      </c:barChart>
      <c:catAx>
        <c:axId val="70304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703047152"/>
        <c:crosses val="autoZero"/>
        <c:auto val="1"/>
        <c:lblAlgn val="ctr"/>
        <c:lblOffset val="100"/>
        <c:noMultiLvlLbl val="0"/>
      </c:catAx>
      <c:valAx>
        <c:axId val="70304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3046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MAM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Synthese_EPCI!$Z$142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Synthese_EPCI!$AA$141:$AD$141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Synthese_EPCI!$AA$142:$AD$142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E-47BB-900A-5AA000D3F432}"/>
            </c:ext>
          </c:extLst>
        </c:ser>
        <c:ser>
          <c:idx val="1"/>
          <c:order val="1"/>
          <c:tx>
            <c:strRef>
              <c:f>Synthese_EPCI!$Z$143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Synthese_EPCI!$AA$141:$AD$141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Synthese_EPCI!$AA$143:$AD$143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E-47BB-900A-5AA000D3F432}"/>
            </c:ext>
          </c:extLst>
        </c:ser>
        <c:ser>
          <c:idx val="2"/>
          <c:order val="2"/>
          <c:tx>
            <c:strRef>
              <c:f>Synthese_EPCI!$Z$144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Synthese_EPCI!$AA$141:$AD$141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Synthese_EPCI!$AA$144:$AD$144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6E-47BB-900A-5AA000D3F432}"/>
            </c:ext>
          </c:extLst>
        </c:ser>
        <c:ser>
          <c:idx val="3"/>
          <c:order val="3"/>
          <c:tx>
            <c:strRef>
              <c:f>Synthese_EPCI!$Z$145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Synthese_EPCI!$AA$141:$AD$141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Synthese_EPCI!$AA$145:$AD$145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6E-47BB-900A-5AA000D3F432}"/>
            </c:ext>
          </c:extLst>
        </c:ser>
        <c:ser>
          <c:idx val="4"/>
          <c:order val="4"/>
          <c:tx>
            <c:strRef>
              <c:f>Synthese_EPCI!$Z$146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Synthese_EPCI!$AA$141:$AD$141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Synthese_EPCI!$AA$146:$AD$146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6E-47BB-900A-5AA000D3F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2800912"/>
        <c:axId val="1072805952"/>
      </c:barChart>
      <c:catAx>
        <c:axId val="107280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05952"/>
        <c:crosses val="autoZero"/>
        <c:auto val="1"/>
        <c:lblAlgn val="ctr"/>
        <c:lblOffset val="100"/>
        <c:noMultiLvlLbl val="0"/>
      </c:catAx>
      <c:valAx>
        <c:axId val="10728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0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Périscolaire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Synthese_EPCI!$Z$159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255254633934573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14-4C5E-B137-9C05EB45C8C6}"/>
                </c:ext>
              </c:extLst>
            </c:dLbl>
            <c:dLbl>
              <c:idx val="3"/>
              <c:layout>
                <c:manualLayout>
                  <c:x val="-3.7537533099532741E-2"/>
                  <c:y val="-5.32268684202479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14-4C5E-B137-9C05EB45C8C6}"/>
                </c:ext>
              </c:extLst>
            </c:dLbl>
            <c:dLbl>
              <c:idx val="4"/>
              <c:layout>
                <c:manualLayout>
                  <c:x val="-5.105104501536438E-2"/>
                  <c:y val="-1.06453736840495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4-4C5E-B137-9C05EB45C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Synthese_EPCI!$AA$155:$AF$155</c15:sqref>
                  </c15:fullRef>
                </c:ext>
              </c:extLst>
              <c:f>(Synthese_EPCI!$AA$155:$AC$155,Synthese_EPCI!$AE$155:$AF$155)</c:f>
              <c:strCache>
                <c:ptCount val="5"/>
                <c:pt idx="0">
                  <c:v>Nombre periscolaire</c:v>
                </c:pt>
                <c:pt idx="1">
                  <c:v>Enfants accueillis</c:v>
                </c:pt>
                <c:pt idx="2">
                  <c:v>Heures réalisées</c:v>
                </c:pt>
                <c:pt idx="3">
                  <c:v>Nombre d'actes ouvrant droit</c:v>
                </c:pt>
                <c:pt idx="4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Synthese_EPCI!$AA$159:$AF$159</c15:sqref>
                  </c15:fullRef>
                </c:ext>
              </c:extLst>
              <c:f>(Synthese_EPCI!$AA$159:$AC$159,Synthese_EPCI!$AE$159:$AF$159)</c:f>
              <c:numCache>
                <c:formatCode>General</c:formatCode>
                <c:ptCount val="5"/>
                <c:pt idx="0">
                  <c:v>2</c:v>
                </c:pt>
                <c:pt idx="1">
                  <c:v>67</c:v>
                </c:pt>
                <c:pt idx="2">
                  <c:v>8489</c:v>
                </c:pt>
                <c:pt idx="3">
                  <c:v>8489</c:v>
                </c:pt>
                <c:pt idx="4">
                  <c:v>6274.18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4-4C5E-B137-9C05EB45C8C6}"/>
            </c:ext>
          </c:extLst>
        </c:ser>
        <c:ser>
          <c:idx val="4"/>
          <c:order val="4"/>
          <c:tx>
            <c:strRef>
              <c:f>Synthese_EPCI!$Z$160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Synthese_EPCI!$AA$155:$AF$155</c15:sqref>
                  </c15:fullRef>
                </c:ext>
              </c:extLst>
              <c:f>(Synthese_EPCI!$AA$155:$AC$155,Synthese_EPCI!$AE$155:$AF$155)</c:f>
              <c:strCache>
                <c:ptCount val="5"/>
                <c:pt idx="0">
                  <c:v>Nombre periscolaire</c:v>
                </c:pt>
                <c:pt idx="1">
                  <c:v>Enfants accueillis</c:v>
                </c:pt>
                <c:pt idx="2">
                  <c:v>Heures réalisées</c:v>
                </c:pt>
                <c:pt idx="3">
                  <c:v>Nombre d'actes ouvrant droit</c:v>
                </c:pt>
                <c:pt idx="4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Synthese_EPCI!$AA$160:$AF$160</c15:sqref>
                  </c15:fullRef>
                </c:ext>
              </c:extLst>
              <c:f>(Synthese_EPCI!$AA$160:$AC$160,Synthese_EPCI!$AE$160:$AF$160)</c:f>
              <c:numCache>
                <c:formatCode>General</c:formatCode>
                <c:ptCount val="5"/>
                <c:pt idx="0">
                  <c:v>3</c:v>
                </c:pt>
                <c:pt idx="1">
                  <c:v>88</c:v>
                </c:pt>
                <c:pt idx="2">
                  <c:v>7740</c:v>
                </c:pt>
                <c:pt idx="3">
                  <c:v>7740</c:v>
                </c:pt>
                <c:pt idx="4">
                  <c:v>9721.24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14-4C5E-B137-9C05EB45C8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6022512"/>
        <c:axId val="13260214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Synthese_EPCI!$Z$156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Synthese_EPCI!$AA$155:$AF$155</c15:sqref>
                        </c15:fullRef>
                        <c15:formulaRef>
                          <c15:sqref>(Synthese_EPCI!$AA$155:$AC$155,Synthese_EPCI!$AE$155:$AF$155)</c15:sqref>
                        </c15:formulaRef>
                      </c:ext>
                    </c:extLst>
                    <c:strCache>
                      <c:ptCount val="5"/>
                      <c:pt idx="0">
                        <c:v>Nombre periscolaire</c:v>
                      </c:pt>
                      <c:pt idx="1">
                        <c:v>Enfants accueillis</c:v>
                      </c:pt>
                      <c:pt idx="2">
                        <c:v>Heures réalisées</c:v>
                      </c:pt>
                      <c:pt idx="3">
                        <c:v>Nombre d'actes ouvrant droit</c:v>
                      </c:pt>
                      <c:pt idx="4">
                        <c:v>Montant droit déclaration équipement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Synthese_EPCI!$AA$156:$AF$156</c15:sqref>
                        </c15:fullRef>
                        <c15:formulaRef>
                          <c15:sqref>(Synthese_EPCI!$AA$156:$AC$156,Synthese_EPCI!$AE$156:$AF$156)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E14-4C5E-B137-9C05EB45C8C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Synthese_EPCI!$Z$157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Synthese_EPCI!$AA$155:$AF$155</c15:sqref>
                        </c15:fullRef>
                        <c15:formulaRef>
                          <c15:sqref>(Synthese_EPCI!$AA$155:$AC$155,Synthese_EPCI!$AE$155:$AF$155)</c15:sqref>
                        </c15:formulaRef>
                      </c:ext>
                    </c:extLst>
                    <c:strCache>
                      <c:ptCount val="5"/>
                      <c:pt idx="0">
                        <c:v>Nombre periscolaire</c:v>
                      </c:pt>
                      <c:pt idx="1">
                        <c:v>Enfants accueillis</c:v>
                      </c:pt>
                      <c:pt idx="2">
                        <c:v>Heures réalisées</c:v>
                      </c:pt>
                      <c:pt idx="3">
                        <c:v>Nombre d'actes ouvrant droit</c:v>
                      </c:pt>
                      <c:pt idx="4">
                        <c:v>Montant droit déclaration équipement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Synthese_EPCI!$AA$157:$AF$157</c15:sqref>
                        </c15:fullRef>
                        <c15:formulaRef>
                          <c15:sqref>(Synthese_EPCI!$AA$157:$AC$157,Synthese_EPCI!$AE$157:$AF$157)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7E14-4C5E-B137-9C05EB45C8C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Synthese_EPCI!$Z$158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Synthese_EPCI!$AA$155:$AF$155</c15:sqref>
                        </c15:fullRef>
                        <c15:formulaRef>
                          <c15:sqref>(Synthese_EPCI!$AA$155:$AC$155,Synthese_EPCI!$AE$155:$AF$155)</c15:sqref>
                        </c15:formulaRef>
                      </c:ext>
                    </c:extLst>
                    <c:strCache>
                      <c:ptCount val="5"/>
                      <c:pt idx="0">
                        <c:v>Nombre periscolaire</c:v>
                      </c:pt>
                      <c:pt idx="1">
                        <c:v>Enfants accueillis</c:v>
                      </c:pt>
                      <c:pt idx="2">
                        <c:v>Heures réalisées</c:v>
                      </c:pt>
                      <c:pt idx="3">
                        <c:v>Nombre d'actes ouvrant droit</c:v>
                      </c:pt>
                      <c:pt idx="4">
                        <c:v>Montant droit déclaration équipement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Synthese_EPCI!$AA$158:$AF$158</c15:sqref>
                        </c15:fullRef>
                        <c15:formulaRef>
                          <c15:sqref>(Synthese_EPCI!$AA$158:$AC$158,Synthese_EPCI!$AE$158:$AF$158)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E14-4C5E-B137-9C05EB45C8C6}"/>
                  </c:ext>
                </c:extLst>
              </c15:ser>
            </c15:filteredBarSeries>
          </c:ext>
        </c:extLst>
      </c:barChart>
      <c:catAx>
        <c:axId val="132602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21432"/>
        <c:crosses val="autoZero"/>
        <c:auto val="1"/>
        <c:lblAlgn val="ctr"/>
        <c:lblOffset val="100"/>
        <c:noMultiLvlLbl val="0"/>
      </c:catAx>
      <c:valAx>
        <c:axId val="1326021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2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Extrascolaire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Synthese_EPCI!$Z$166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Synthese_EPCI!$AA$162:$AF$162</c:f>
              <c:strCache>
                <c:ptCount val="6"/>
                <c:pt idx="0">
                  <c:v>Nombre extrascolaire</c:v>
                </c:pt>
                <c:pt idx="1">
                  <c:v>Enfants accueillis</c:v>
                </c:pt>
                <c:pt idx="2">
                  <c:v>Heures réalisées</c:v>
                </c:pt>
                <c:pt idx="3">
                  <c:v>Heures facturées</c:v>
                </c:pt>
                <c:pt idx="4">
                  <c:v>Nombre d'actes ouvrant droit</c:v>
                </c:pt>
                <c:pt idx="5">
                  <c:v>Montant droit déclaration équipement</c:v>
                </c:pt>
              </c:strCache>
            </c:strRef>
          </c:cat>
          <c:val>
            <c:numRef>
              <c:f>Synthese_EPCI!$AA$166:$AF$166</c:f>
              <c:numCache>
                <c:formatCode>General</c:formatCode>
                <c:ptCount val="6"/>
                <c:pt idx="0">
                  <c:v>3</c:v>
                </c:pt>
                <c:pt idx="1">
                  <c:v>132</c:v>
                </c:pt>
                <c:pt idx="2">
                  <c:v>13166</c:v>
                </c:pt>
                <c:pt idx="3">
                  <c:v>13390</c:v>
                </c:pt>
                <c:pt idx="4">
                  <c:v>13390</c:v>
                </c:pt>
                <c:pt idx="5">
                  <c:v>16608.86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33-42F5-AEF5-128892C12DCA}"/>
            </c:ext>
          </c:extLst>
        </c:ser>
        <c:ser>
          <c:idx val="4"/>
          <c:order val="4"/>
          <c:tx>
            <c:strRef>
              <c:f>Synthese_EPCI!$Z$167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Synthese_EPCI!$AA$162:$AF$162</c:f>
              <c:strCache>
                <c:ptCount val="6"/>
                <c:pt idx="0">
                  <c:v>Nombre extrascolaire</c:v>
                </c:pt>
                <c:pt idx="1">
                  <c:v>Enfants accueillis</c:v>
                </c:pt>
                <c:pt idx="2">
                  <c:v>Heures réalisées</c:v>
                </c:pt>
                <c:pt idx="3">
                  <c:v>Heures facturées</c:v>
                </c:pt>
                <c:pt idx="4">
                  <c:v>Nombre d'actes ouvrant droit</c:v>
                </c:pt>
                <c:pt idx="5">
                  <c:v>Montant droit déclaration équipement</c:v>
                </c:pt>
              </c:strCache>
            </c:strRef>
          </c:cat>
          <c:val>
            <c:numRef>
              <c:f>Synthese_EPCI!$AA$167:$AF$167</c:f>
              <c:numCache>
                <c:formatCode>General</c:formatCode>
                <c:ptCount val="6"/>
                <c:pt idx="0">
                  <c:v>3</c:v>
                </c:pt>
                <c:pt idx="1">
                  <c:v>134</c:v>
                </c:pt>
                <c:pt idx="2">
                  <c:v>14274</c:v>
                </c:pt>
                <c:pt idx="3">
                  <c:v>14486</c:v>
                </c:pt>
                <c:pt idx="4">
                  <c:v>14486</c:v>
                </c:pt>
                <c:pt idx="5">
                  <c:v>18167.43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33-42F5-AEF5-128892C12D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6046632"/>
        <c:axId val="13260394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Synthese_EPCI!$Z$163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Synthese_EPCI!$AA$162:$AF$162</c15:sqref>
                        </c15:formulaRef>
                      </c:ext>
                    </c:extLst>
                    <c:strCache>
                      <c:ptCount val="6"/>
                      <c:pt idx="0">
                        <c:v>Nombre extrascolaire</c:v>
                      </c:pt>
                      <c:pt idx="1">
                        <c:v>Enfants accueillis</c:v>
                      </c:pt>
                      <c:pt idx="2">
                        <c:v>Heures réalisées</c:v>
                      </c:pt>
                      <c:pt idx="3">
                        <c:v>Heures facturées</c:v>
                      </c:pt>
                      <c:pt idx="4">
                        <c:v>Nombre d'actes ouvrant droit</c:v>
                      </c:pt>
                      <c:pt idx="5">
                        <c:v>Montant droit déclaration équipement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Synthese_EPCI!$AA$163:$AF$163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733-42F5-AEF5-128892C12DC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Synthese_EPCI!$Z$164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Synthese_EPCI!$AA$162:$AF$162</c15:sqref>
                        </c15:formulaRef>
                      </c:ext>
                    </c:extLst>
                    <c:strCache>
                      <c:ptCount val="6"/>
                      <c:pt idx="0">
                        <c:v>Nombre extrascolaire</c:v>
                      </c:pt>
                      <c:pt idx="1">
                        <c:v>Enfants accueillis</c:v>
                      </c:pt>
                      <c:pt idx="2">
                        <c:v>Heures réalisées</c:v>
                      </c:pt>
                      <c:pt idx="3">
                        <c:v>Heures facturées</c:v>
                      </c:pt>
                      <c:pt idx="4">
                        <c:v>Nombre d'actes ouvrant droit</c:v>
                      </c:pt>
                      <c:pt idx="5">
                        <c:v>Montant droit déclaration équipement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Synthese_EPCI!$AA$164:$AF$164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733-42F5-AEF5-128892C12DC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Synthese_EPCI!$Z$165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Synthese_EPCI!$AA$162:$AF$162</c15:sqref>
                        </c15:formulaRef>
                      </c:ext>
                    </c:extLst>
                    <c:strCache>
                      <c:ptCount val="6"/>
                      <c:pt idx="0">
                        <c:v>Nombre extrascolaire</c:v>
                      </c:pt>
                      <c:pt idx="1">
                        <c:v>Enfants accueillis</c:v>
                      </c:pt>
                      <c:pt idx="2">
                        <c:v>Heures réalisées</c:v>
                      </c:pt>
                      <c:pt idx="3">
                        <c:v>Heures facturées</c:v>
                      </c:pt>
                      <c:pt idx="4">
                        <c:v>Nombre d'actes ouvrant droit</c:v>
                      </c:pt>
                      <c:pt idx="5">
                        <c:v>Montant droit déclaration équipement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Synthese_EPCI!$AA$165:$AF$165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733-42F5-AEF5-128892C12DCA}"/>
                  </c:ext>
                </c:extLst>
              </c15:ser>
            </c15:filteredBarSeries>
          </c:ext>
        </c:extLst>
      </c:barChart>
      <c:catAx>
        <c:axId val="132604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39432"/>
        <c:crosses val="autoZero"/>
        <c:auto val="1"/>
        <c:lblAlgn val="ctr"/>
        <c:lblOffset val="100"/>
        <c:noMultiLvlLbl val="0"/>
      </c:catAx>
      <c:valAx>
        <c:axId val="132603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46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Accueil 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Synthese_EPCI!$Z$173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Synthese_EPCI!$AA$169:$AF$169</c15:sqref>
                  </c15:fullRef>
                </c:ext>
              </c:extLst>
              <c:f>(Synthese_EPCI!$AA$169:$AC$169,Synthese_EPCI!$AE$169:$AF$169)</c:f>
              <c:strCache>
                <c:ptCount val="5"/>
                <c:pt idx="0">
                  <c:v>Nombre accueil ado</c:v>
                </c:pt>
                <c:pt idx="1">
                  <c:v>Enfants accueillis</c:v>
                </c:pt>
                <c:pt idx="2">
                  <c:v>Heures réalisées</c:v>
                </c:pt>
                <c:pt idx="3">
                  <c:v>Nombre d'actes ouvrant droit</c:v>
                </c:pt>
                <c:pt idx="4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Synthese_EPCI!$AA$173:$AF$173</c15:sqref>
                  </c15:fullRef>
                </c:ext>
              </c:extLst>
              <c:f>(Synthese_EPCI!$AA$173:$AC$173,Synthese_EPCI!$AE$173:$AF$173)</c:f>
              <c:numCache>
                <c:formatCode>General</c:formatCode>
                <c:ptCount val="5"/>
                <c:pt idx="0">
                  <c:v>2</c:v>
                </c:pt>
                <c:pt idx="1">
                  <c:v>557</c:v>
                </c:pt>
                <c:pt idx="2">
                  <c:v>3054</c:v>
                </c:pt>
                <c:pt idx="3">
                  <c:v>3054</c:v>
                </c:pt>
                <c:pt idx="4">
                  <c:v>4551.58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45-4468-A7D9-BDFCEA11FE7B}"/>
            </c:ext>
          </c:extLst>
        </c:ser>
        <c:ser>
          <c:idx val="4"/>
          <c:order val="4"/>
          <c:tx>
            <c:strRef>
              <c:f>Synthese_EPCI!$Z$174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Synthese_EPCI!$AA$169:$AF$169</c15:sqref>
                  </c15:fullRef>
                </c:ext>
              </c:extLst>
              <c:f>(Synthese_EPCI!$AA$169:$AC$169,Synthese_EPCI!$AE$169:$AF$169)</c:f>
              <c:strCache>
                <c:ptCount val="5"/>
                <c:pt idx="0">
                  <c:v>Nombre accueil ado</c:v>
                </c:pt>
                <c:pt idx="1">
                  <c:v>Enfants accueillis</c:v>
                </c:pt>
                <c:pt idx="2">
                  <c:v>Heures réalisées</c:v>
                </c:pt>
                <c:pt idx="3">
                  <c:v>Nombre d'actes ouvrant droit</c:v>
                </c:pt>
                <c:pt idx="4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Synthese_EPCI!$AA$174:$AF$174</c15:sqref>
                  </c15:fullRef>
                </c:ext>
              </c:extLst>
              <c:f>(Synthese_EPCI!$AA$174:$AC$174,Synthese_EPCI!$AE$174:$AF$174)</c:f>
              <c:numCache>
                <c:formatCode>General</c:formatCode>
                <c:ptCount val="5"/>
                <c:pt idx="0">
                  <c:v>2</c:v>
                </c:pt>
                <c:pt idx="1">
                  <c:v>45</c:v>
                </c:pt>
                <c:pt idx="2">
                  <c:v>3292</c:v>
                </c:pt>
                <c:pt idx="3">
                  <c:v>3292</c:v>
                </c:pt>
                <c:pt idx="4">
                  <c:v>4635.9799999999996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45-4468-A7D9-BDFCEA11FE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2897392"/>
        <c:axId val="10728945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Synthese_EPCI!$Z$170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Synthese_EPCI!$AA$169:$AF$169</c15:sqref>
                        </c15:fullRef>
                        <c15:formulaRef>
                          <c15:sqref>(Synthese_EPCI!$AA$169:$AC$169,Synthese_EPCI!$AE$169:$AF$169)</c15:sqref>
                        </c15:formulaRef>
                      </c:ext>
                    </c:extLst>
                    <c:strCache>
                      <c:ptCount val="5"/>
                      <c:pt idx="0">
                        <c:v>Nombre accueil ado</c:v>
                      </c:pt>
                      <c:pt idx="1">
                        <c:v>Enfants accueillis</c:v>
                      </c:pt>
                      <c:pt idx="2">
                        <c:v>Heures réalisées</c:v>
                      </c:pt>
                      <c:pt idx="3">
                        <c:v>Nombre d'actes ouvrant droit</c:v>
                      </c:pt>
                      <c:pt idx="4">
                        <c:v>Montant droit déclaration équipement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Synthese_EPCI!$AA$170:$AF$170</c15:sqref>
                        </c15:fullRef>
                        <c15:formulaRef>
                          <c15:sqref>(Synthese_EPCI!$AA$170:$AC$170,Synthese_EPCI!$AE$170:$AF$170)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545-4468-A7D9-BDFCEA11FE7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Synthese_EPCI!$Z$171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Synthese_EPCI!$AA$169:$AF$169</c15:sqref>
                        </c15:fullRef>
                        <c15:formulaRef>
                          <c15:sqref>(Synthese_EPCI!$AA$169:$AC$169,Synthese_EPCI!$AE$169:$AF$169)</c15:sqref>
                        </c15:formulaRef>
                      </c:ext>
                    </c:extLst>
                    <c:strCache>
                      <c:ptCount val="5"/>
                      <c:pt idx="0">
                        <c:v>Nombre accueil ado</c:v>
                      </c:pt>
                      <c:pt idx="1">
                        <c:v>Enfants accueillis</c:v>
                      </c:pt>
                      <c:pt idx="2">
                        <c:v>Heures réalisées</c:v>
                      </c:pt>
                      <c:pt idx="3">
                        <c:v>Nombre d'actes ouvrant droit</c:v>
                      </c:pt>
                      <c:pt idx="4">
                        <c:v>Montant droit déclaration équipement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Synthese_EPCI!$AA$171:$AF$171</c15:sqref>
                        </c15:fullRef>
                        <c15:formulaRef>
                          <c15:sqref>(Synthese_EPCI!$AA$171:$AC$171,Synthese_EPCI!$AE$171:$AF$171)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545-4468-A7D9-BDFCEA11FE7B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Synthese_EPCI!$Z$172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Synthese_EPCI!$AA$169:$AF$169</c15:sqref>
                        </c15:fullRef>
                        <c15:formulaRef>
                          <c15:sqref>(Synthese_EPCI!$AA$169:$AC$169,Synthese_EPCI!$AE$169:$AF$169)</c15:sqref>
                        </c15:formulaRef>
                      </c:ext>
                    </c:extLst>
                    <c:strCache>
                      <c:ptCount val="5"/>
                      <c:pt idx="0">
                        <c:v>Nombre accueil ado</c:v>
                      </c:pt>
                      <c:pt idx="1">
                        <c:v>Enfants accueillis</c:v>
                      </c:pt>
                      <c:pt idx="2">
                        <c:v>Heures réalisées</c:v>
                      </c:pt>
                      <c:pt idx="3">
                        <c:v>Nombre d'actes ouvrant droit</c:v>
                      </c:pt>
                      <c:pt idx="4">
                        <c:v>Montant droit déclaration équipement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Synthese_EPCI!$AA$172:$AF$172</c15:sqref>
                        </c15:fullRef>
                        <c15:formulaRef>
                          <c15:sqref>(Synthese_EPCI!$AA$172:$AC$172,Synthese_EPCI!$AE$172:$AF$172)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545-4468-A7D9-BDFCEA11FE7B}"/>
                  </c:ext>
                </c:extLst>
              </c15:ser>
            </c15:filteredBarSeries>
          </c:ext>
        </c:extLst>
      </c:barChart>
      <c:catAx>
        <c:axId val="10728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94512"/>
        <c:crosses val="autoZero"/>
        <c:auto val="1"/>
        <c:lblAlgn val="ctr"/>
        <c:lblOffset val="100"/>
        <c:noMultiLvlLbl val="0"/>
      </c:catAx>
      <c:valAx>
        <c:axId val="107289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Composition familiale chez les monoparents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3.2264679981318822E-2"/>
          <c:y val="0.18330588334782058"/>
          <c:w val="0.96122978718270857"/>
          <c:h val="0.53911694844369229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Compare_EPCI!$AB$38</c:f>
              <c:strCache>
                <c:ptCount val="1"/>
                <c:pt idx="0">
                  <c:v>Avec 1 enfant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Compare_EPCI!$AB$39:$AB$56</c:f>
              <c:numCache>
                <c:formatCode>General</c:formatCode>
                <c:ptCount val="18"/>
                <c:pt idx="0">
                  <c:v>660</c:v>
                </c:pt>
                <c:pt idx="1">
                  <c:v>685</c:v>
                </c:pt>
                <c:pt idx="2">
                  <c:v>630</c:v>
                </c:pt>
                <c:pt idx="3">
                  <c:v>160</c:v>
                </c:pt>
                <c:pt idx="4">
                  <c:v>335</c:v>
                </c:pt>
                <c:pt idx="5">
                  <c:v>120</c:v>
                </c:pt>
                <c:pt idx="6">
                  <c:v>220</c:v>
                </c:pt>
                <c:pt idx="7">
                  <c:v>745</c:v>
                </c:pt>
                <c:pt idx="8">
                  <c:v>165</c:v>
                </c:pt>
                <c:pt idx="9">
                  <c:v>60</c:v>
                </c:pt>
                <c:pt idx="10">
                  <c:v>300</c:v>
                </c:pt>
                <c:pt idx="11">
                  <c:v>50</c:v>
                </c:pt>
                <c:pt idx="12">
                  <c:v>25</c:v>
                </c:pt>
                <c:pt idx="13">
                  <c:v>175</c:v>
                </c:pt>
                <c:pt idx="14">
                  <c:v>570</c:v>
                </c:pt>
                <c:pt idx="15">
                  <c:v>405</c:v>
                </c:pt>
                <c:pt idx="16">
                  <c:v>115</c:v>
                </c:pt>
                <c:pt idx="1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D-4397-B5D7-A318AA30B869}"/>
            </c:ext>
          </c:extLst>
        </c:ser>
        <c:ser>
          <c:idx val="2"/>
          <c:order val="2"/>
          <c:tx>
            <c:strRef>
              <c:f>Compare_EPCI!$AC$38</c:f>
              <c:strCache>
                <c:ptCount val="1"/>
                <c:pt idx="0">
                  <c:v>Avec 2 enfants</c:v>
                </c:pt>
              </c:strCache>
            </c:strRef>
          </c:tx>
          <c:spPr>
            <a:solidFill>
              <a:schemeClr val="accent5">
                <a:tint val="8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Compare_EPCI!$AC$39:$AC$56</c:f>
              <c:numCache>
                <c:formatCode>General</c:formatCode>
                <c:ptCount val="18"/>
                <c:pt idx="0">
                  <c:v>480</c:v>
                </c:pt>
                <c:pt idx="1">
                  <c:v>585</c:v>
                </c:pt>
                <c:pt idx="2">
                  <c:v>465</c:v>
                </c:pt>
                <c:pt idx="3">
                  <c:v>70</c:v>
                </c:pt>
                <c:pt idx="4">
                  <c:v>225</c:v>
                </c:pt>
                <c:pt idx="5">
                  <c:v>70</c:v>
                </c:pt>
                <c:pt idx="6">
                  <c:v>130</c:v>
                </c:pt>
                <c:pt idx="7">
                  <c:v>430</c:v>
                </c:pt>
                <c:pt idx="8">
                  <c:v>85</c:v>
                </c:pt>
                <c:pt idx="9">
                  <c:v>40</c:v>
                </c:pt>
                <c:pt idx="10">
                  <c:v>175</c:v>
                </c:pt>
                <c:pt idx="11">
                  <c:v>35</c:v>
                </c:pt>
                <c:pt idx="12">
                  <c:v>15</c:v>
                </c:pt>
                <c:pt idx="13">
                  <c:v>95</c:v>
                </c:pt>
                <c:pt idx="14">
                  <c:v>425</c:v>
                </c:pt>
                <c:pt idx="15">
                  <c:v>335</c:v>
                </c:pt>
                <c:pt idx="16">
                  <c:v>60</c:v>
                </c:pt>
                <c:pt idx="1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D-4397-B5D7-A318AA30B869}"/>
            </c:ext>
          </c:extLst>
        </c:ser>
        <c:ser>
          <c:idx val="3"/>
          <c:order val="3"/>
          <c:tx>
            <c:strRef>
              <c:f>Compare_EPCI!$AD$38</c:f>
              <c:strCache>
                <c:ptCount val="1"/>
                <c:pt idx="0">
                  <c:v>Famille nombreuse ( 3 enfants et +)</c:v>
                </c:pt>
              </c:strCache>
            </c:strRef>
          </c:tx>
          <c:spPr>
            <a:solidFill>
              <a:schemeClr val="accent5">
                <a:tint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Compare_EPCI!$AD$39:$AD$56</c:f>
              <c:numCache>
                <c:formatCode>General</c:formatCode>
                <c:ptCount val="18"/>
                <c:pt idx="0">
                  <c:v>240</c:v>
                </c:pt>
                <c:pt idx="1">
                  <c:v>205</c:v>
                </c:pt>
                <c:pt idx="2">
                  <c:v>220</c:v>
                </c:pt>
                <c:pt idx="3">
                  <c:v>50</c:v>
                </c:pt>
                <c:pt idx="4">
                  <c:v>105</c:v>
                </c:pt>
                <c:pt idx="5">
                  <c:v>25</c:v>
                </c:pt>
                <c:pt idx="6">
                  <c:v>35</c:v>
                </c:pt>
                <c:pt idx="7">
                  <c:v>195</c:v>
                </c:pt>
                <c:pt idx="8">
                  <c:v>25</c:v>
                </c:pt>
                <c:pt idx="9">
                  <c:v>10</c:v>
                </c:pt>
                <c:pt idx="10">
                  <c:v>70</c:v>
                </c:pt>
                <c:pt idx="11">
                  <c:v>10</c:v>
                </c:pt>
                <c:pt idx="12">
                  <c:v>5</c:v>
                </c:pt>
                <c:pt idx="13">
                  <c:v>35</c:v>
                </c:pt>
                <c:pt idx="14">
                  <c:v>230</c:v>
                </c:pt>
                <c:pt idx="15">
                  <c:v>80</c:v>
                </c:pt>
                <c:pt idx="16">
                  <c:v>25</c:v>
                </c:pt>
                <c:pt idx="1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3D-4397-B5D7-A318AA30B8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100739152"/>
        <c:axId val="1100734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Compare_EPCI!$AA$38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5">
                      <a:shade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Compare_EPCI!$AA$39:$AA$56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1380</c:v>
                      </c:pt>
                      <c:pt idx="1">
                        <c:v>1480</c:v>
                      </c:pt>
                      <c:pt idx="2">
                        <c:v>1310</c:v>
                      </c:pt>
                      <c:pt idx="3">
                        <c:v>275</c:v>
                      </c:pt>
                      <c:pt idx="4">
                        <c:v>665</c:v>
                      </c:pt>
                      <c:pt idx="5">
                        <c:v>215</c:v>
                      </c:pt>
                      <c:pt idx="6">
                        <c:v>385</c:v>
                      </c:pt>
                      <c:pt idx="7">
                        <c:v>1375</c:v>
                      </c:pt>
                      <c:pt idx="8">
                        <c:v>280</c:v>
                      </c:pt>
                      <c:pt idx="9">
                        <c:v>105</c:v>
                      </c:pt>
                      <c:pt idx="10">
                        <c:v>545</c:v>
                      </c:pt>
                      <c:pt idx="11">
                        <c:v>100</c:v>
                      </c:pt>
                      <c:pt idx="12">
                        <c:v>50</c:v>
                      </c:pt>
                      <c:pt idx="13">
                        <c:v>305</c:v>
                      </c:pt>
                      <c:pt idx="14">
                        <c:v>1220</c:v>
                      </c:pt>
                      <c:pt idx="15">
                        <c:v>820</c:v>
                      </c:pt>
                      <c:pt idx="16">
                        <c:v>195</c:v>
                      </c:pt>
                      <c:pt idx="17">
                        <c:v>195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743D-4397-B5D7-A318AA30B869}"/>
                  </c:ext>
                </c:extLst>
              </c15:ser>
            </c15:filteredBarSeries>
          </c:ext>
        </c:extLst>
      </c:barChart>
      <c:catAx>
        <c:axId val="11007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100734832"/>
        <c:crosses val="autoZero"/>
        <c:auto val="1"/>
        <c:lblAlgn val="ctr"/>
        <c:lblOffset val="100"/>
        <c:noMultiLvlLbl val="0"/>
      </c:catAx>
      <c:valAx>
        <c:axId val="110073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073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baseline="0"/>
              <a:t>Typologie  de la précarité dans les couples</a:t>
            </a:r>
            <a:endParaRPr lang="fr-FR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3.0832611892099876E-2"/>
          <c:y val="0.14756119347167684"/>
          <c:w val="0.91554410410740539"/>
          <c:h val="0.40428703601366056"/>
        </c:manualLayout>
      </c:layout>
      <c:barChart>
        <c:barDir val="col"/>
        <c:grouping val="percentStacked"/>
        <c:varyColors val="0"/>
        <c:ser>
          <c:idx val="4"/>
          <c:order val="4"/>
          <c:tx>
            <c:strRef>
              <c:f>Compare_EPCI!$AE$17</c:f>
              <c:strCache>
                <c:ptCount val="1"/>
                <c:pt idx="0">
                  <c:v>Allocataire dit "fragile"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Compare_EPCI!$AE$18:$AE$35</c:f>
              <c:numCache>
                <c:formatCode>General</c:formatCode>
                <c:ptCount val="18"/>
                <c:pt idx="0">
                  <c:v>265</c:v>
                </c:pt>
                <c:pt idx="1">
                  <c:v>285</c:v>
                </c:pt>
                <c:pt idx="2">
                  <c:v>250</c:v>
                </c:pt>
                <c:pt idx="3">
                  <c:v>70</c:v>
                </c:pt>
                <c:pt idx="4">
                  <c:v>120</c:v>
                </c:pt>
                <c:pt idx="5">
                  <c:v>40</c:v>
                </c:pt>
                <c:pt idx="6">
                  <c:v>95</c:v>
                </c:pt>
                <c:pt idx="7">
                  <c:v>215</c:v>
                </c:pt>
                <c:pt idx="8">
                  <c:v>45</c:v>
                </c:pt>
                <c:pt idx="9">
                  <c:v>35</c:v>
                </c:pt>
                <c:pt idx="10">
                  <c:v>110</c:v>
                </c:pt>
                <c:pt idx="11">
                  <c:v>20</c:v>
                </c:pt>
                <c:pt idx="12">
                  <c:v>10</c:v>
                </c:pt>
                <c:pt idx="13">
                  <c:v>50</c:v>
                </c:pt>
                <c:pt idx="14">
                  <c:v>305</c:v>
                </c:pt>
                <c:pt idx="15">
                  <c:v>140</c:v>
                </c:pt>
                <c:pt idx="16">
                  <c:v>25</c:v>
                </c:pt>
                <c:pt idx="17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D5-4172-8BB8-51EE8D13BD9E}"/>
            </c:ext>
          </c:extLst>
        </c:ser>
        <c:ser>
          <c:idx val="5"/>
          <c:order val="5"/>
          <c:tx>
            <c:strRef>
              <c:f>Compare_EPCI!$AF$17</c:f>
              <c:strCache>
                <c:ptCount val="1"/>
                <c:pt idx="0">
                  <c:v>Allocataire à "bas revenus"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Compare_EPCI!$AF$18:$AF$35</c:f>
              <c:numCache>
                <c:formatCode>General</c:formatCode>
                <c:ptCount val="18"/>
                <c:pt idx="0">
                  <c:v>565</c:v>
                </c:pt>
                <c:pt idx="1">
                  <c:v>485</c:v>
                </c:pt>
                <c:pt idx="2">
                  <c:v>435</c:v>
                </c:pt>
                <c:pt idx="3">
                  <c:v>105</c:v>
                </c:pt>
                <c:pt idx="4">
                  <c:v>305</c:v>
                </c:pt>
                <c:pt idx="5">
                  <c:v>75</c:v>
                </c:pt>
                <c:pt idx="6">
                  <c:v>185</c:v>
                </c:pt>
                <c:pt idx="7">
                  <c:v>515</c:v>
                </c:pt>
                <c:pt idx="8">
                  <c:v>155</c:v>
                </c:pt>
                <c:pt idx="9">
                  <c:v>65</c:v>
                </c:pt>
                <c:pt idx="10">
                  <c:v>260</c:v>
                </c:pt>
                <c:pt idx="11">
                  <c:v>35</c:v>
                </c:pt>
                <c:pt idx="12">
                  <c:v>40</c:v>
                </c:pt>
                <c:pt idx="13">
                  <c:v>130</c:v>
                </c:pt>
                <c:pt idx="14">
                  <c:v>625</c:v>
                </c:pt>
                <c:pt idx="15">
                  <c:v>200</c:v>
                </c:pt>
                <c:pt idx="16">
                  <c:v>80</c:v>
                </c:pt>
                <c:pt idx="17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5-4172-8BB8-51EE8D13BD9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08088760"/>
        <c:axId val="6080909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Compare_EPCI!$AA$17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Compare_EPCI!$AA$18:$AA$35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3815</c:v>
                      </c:pt>
                      <c:pt idx="1">
                        <c:v>4495</c:v>
                      </c:pt>
                      <c:pt idx="2">
                        <c:v>2805</c:v>
                      </c:pt>
                      <c:pt idx="3">
                        <c:v>565</c:v>
                      </c:pt>
                      <c:pt idx="4">
                        <c:v>1710</c:v>
                      </c:pt>
                      <c:pt idx="5">
                        <c:v>505</c:v>
                      </c:pt>
                      <c:pt idx="6">
                        <c:v>885</c:v>
                      </c:pt>
                      <c:pt idx="7">
                        <c:v>2450</c:v>
                      </c:pt>
                      <c:pt idx="8">
                        <c:v>495</c:v>
                      </c:pt>
                      <c:pt idx="9">
                        <c:v>345</c:v>
                      </c:pt>
                      <c:pt idx="10">
                        <c:v>1350</c:v>
                      </c:pt>
                      <c:pt idx="11">
                        <c:v>440</c:v>
                      </c:pt>
                      <c:pt idx="12">
                        <c:v>180</c:v>
                      </c:pt>
                      <c:pt idx="13">
                        <c:v>460</c:v>
                      </c:pt>
                      <c:pt idx="14">
                        <c:v>3765</c:v>
                      </c:pt>
                      <c:pt idx="15">
                        <c:v>2575</c:v>
                      </c:pt>
                      <c:pt idx="16">
                        <c:v>325</c:v>
                      </c:pt>
                      <c:pt idx="17">
                        <c:v>615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FD5-4172-8BB8-51EE8D13BD9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Compare_EPCI!$AB$17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Compare_EPCI!$AB$18:$AB$35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745</c:v>
                      </c:pt>
                      <c:pt idx="1">
                        <c:v>885</c:v>
                      </c:pt>
                      <c:pt idx="2">
                        <c:v>595</c:v>
                      </c:pt>
                      <c:pt idx="3">
                        <c:v>165</c:v>
                      </c:pt>
                      <c:pt idx="4">
                        <c:v>345</c:v>
                      </c:pt>
                      <c:pt idx="5">
                        <c:v>125</c:v>
                      </c:pt>
                      <c:pt idx="6">
                        <c:v>255</c:v>
                      </c:pt>
                      <c:pt idx="7">
                        <c:v>605</c:v>
                      </c:pt>
                      <c:pt idx="8">
                        <c:v>145</c:v>
                      </c:pt>
                      <c:pt idx="9">
                        <c:v>105</c:v>
                      </c:pt>
                      <c:pt idx="10">
                        <c:v>285</c:v>
                      </c:pt>
                      <c:pt idx="11">
                        <c:v>85</c:v>
                      </c:pt>
                      <c:pt idx="12">
                        <c:v>40</c:v>
                      </c:pt>
                      <c:pt idx="13">
                        <c:v>125</c:v>
                      </c:pt>
                      <c:pt idx="14">
                        <c:v>700</c:v>
                      </c:pt>
                      <c:pt idx="15">
                        <c:v>515</c:v>
                      </c:pt>
                      <c:pt idx="16">
                        <c:v>95</c:v>
                      </c:pt>
                      <c:pt idx="17">
                        <c:v>120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FD5-4172-8BB8-51EE8D13BD9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Compare_EPCI!$AC$17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Compare_EPCI!$AC$18:$AC$35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2080</c:v>
                      </c:pt>
                      <c:pt idx="1">
                        <c:v>2515</c:v>
                      </c:pt>
                      <c:pt idx="2">
                        <c:v>1520</c:v>
                      </c:pt>
                      <c:pt idx="3">
                        <c:v>300</c:v>
                      </c:pt>
                      <c:pt idx="4">
                        <c:v>895</c:v>
                      </c:pt>
                      <c:pt idx="5">
                        <c:v>280</c:v>
                      </c:pt>
                      <c:pt idx="6">
                        <c:v>475</c:v>
                      </c:pt>
                      <c:pt idx="7">
                        <c:v>1305</c:v>
                      </c:pt>
                      <c:pt idx="8">
                        <c:v>255</c:v>
                      </c:pt>
                      <c:pt idx="9">
                        <c:v>170</c:v>
                      </c:pt>
                      <c:pt idx="10">
                        <c:v>720</c:v>
                      </c:pt>
                      <c:pt idx="11">
                        <c:v>255</c:v>
                      </c:pt>
                      <c:pt idx="12">
                        <c:v>100</c:v>
                      </c:pt>
                      <c:pt idx="13">
                        <c:v>235</c:v>
                      </c:pt>
                      <c:pt idx="14">
                        <c:v>1915</c:v>
                      </c:pt>
                      <c:pt idx="15">
                        <c:v>1530</c:v>
                      </c:pt>
                      <c:pt idx="16">
                        <c:v>170</c:v>
                      </c:pt>
                      <c:pt idx="17">
                        <c:v>365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FD5-4172-8BB8-51EE8D13BD9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Compare_EPCI!$AD$17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Compare_EPCI!$AD$18:$AD$35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985</c:v>
                      </c:pt>
                      <c:pt idx="1">
                        <c:v>1090</c:v>
                      </c:pt>
                      <c:pt idx="2">
                        <c:v>690</c:v>
                      </c:pt>
                      <c:pt idx="3">
                        <c:v>100</c:v>
                      </c:pt>
                      <c:pt idx="4">
                        <c:v>470</c:v>
                      </c:pt>
                      <c:pt idx="5">
                        <c:v>105</c:v>
                      </c:pt>
                      <c:pt idx="6">
                        <c:v>155</c:v>
                      </c:pt>
                      <c:pt idx="7">
                        <c:v>540</c:v>
                      </c:pt>
                      <c:pt idx="8">
                        <c:v>95</c:v>
                      </c:pt>
                      <c:pt idx="9">
                        <c:v>70</c:v>
                      </c:pt>
                      <c:pt idx="10">
                        <c:v>345</c:v>
                      </c:pt>
                      <c:pt idx="11">
                        <c:v>105</c:v>
                      </c:pt>
                      <c:pt idx="12">
                        <c:v>40</c:v>
                      </c:pt>
                      <c:pt idx="13">
                        <c:v>100</c:v>
                      </c:pt>
                      <c:pt idx="14">
                        <c:v>1150</c:v>
                      </c:pt>
                      <c:pt idx="15">
                        <c:v>530</c:v>
                      </c:pt>
                      <c:pt idx="16">
                        <c:v>65</c:v>
                      </c:pt>
                      <c:pt idx="17">
                        <c:v>130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FD5-4172-8BB8-51EE8D13BD9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Compare_EPCI!$AG$17</c15:sqref>
                        </c15:formulaRef>
                      </c:ext>
                    </c:extLst>
                    <c:strCache>
                      <c:ptCount val="1"/>
                      <c:pt idx="0">
                        <c:v>AAH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Compare_EPCI!$AG$18:$AG$35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50</c:v>
                      </c:pt>
                      <c:pt idx="1">
                        <c:v>60</c:v>
                      </c:pt>
                      <c:pt idx="2">
                        <c:v>80</c:v>
                      </c:pt>
                      <c:pt idx="3">
                        <c:v>15</c:v>
                      </c:pt>
                      <c:pt idx="4">
                        <c:v>35</c:v>
                      </c:pt>
                      <c:pt idx="5">
                        <c:v>15</c:v>
                      </c:pt>
                      <c:pt idx="6">
                        <c:v>20</c:v>
                      </c:pt>
                      <c:pt idx="7">
                        <c:v>70</c:v>
                      </c:pt>
                      <c:pt idx="8">
                        <c:v>5</c:v>
                      </c:pt>
                      <c:pt idx="9">
                        <c:v>10</c:v>
                      </c:pt>
                      <c:pt idx="10">
                        <c:v>25</c:v>
                      </c:pt>
                      <c:pt idx="11">
                        <c:v>5</c:v>
                      </c:pt>
                      <c:pt idx="12">
                        <c:v>5</c:v>
                      </c:pt>
                      <c:pt idx="13">
                        <c:v>10</c:v>
                      </c:pt>
                      <c:pt idx="14">
                        <c:v>75</c:v>
                      </c:pt>
                      <c:pt idx="15">
                        <c:v>30</c:v>
                      </c:pt>
                      <c:pt idx="16">
                        <c:v>5</c:v>
                      </c:pt>
                      <c:pt idx="17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FD5-4172-8BB8-51EE8D13BD9E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Compare_EPCI!$AH$17</c15:sqref>
                        </c15:formulaRef>
                      </c:ext>
                    </c:extLst>
                    <c:strCache>
                      <c:ptCount val="1"/>
                      <c:pt idx="0">
                        <c:v>RSA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Compare_EPCI!$AH$18:$AH$35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90</c:v>
                      </c:pt>
                      <c:pt idx="1">
                        <c:v>80</c:v>
                      </c:pt>
                      <c:pt idx="2">
                        <c:v>70</c:v>
                      </c:pt>
                      <c:pt idx="3">
                        <c:v>10</c:v>
                      </c:pt>
                      <c:pt idx="4">
                        <c:v>60</c:v>
                      </c:pt>
                      <c:pt idx="5">
                        <c:v>5</c:v>
                      </c:pt>
                      <c:pt idx="6">
                        <c:v>30</c:v>
                      </c:pt>
                      <c:pt idx="7">
                        <c:v>125</c:v>
                      </c:pt>
                      <c:pt idx="8">
                        <c:v>30</c:v>
                      </c:pt>
                      <c:pt idx="9">
                        <c:v>5</c:v>
                      </c:pt>
                      <c:pt idx="10">
                        <c:v>40</c:v>
                      </c:pt>
                      <c:pt idx="11">
                        <c:v>5</c:v>
                      </c:pt>
                      <c:pt idx="12">
                        <c:v>10</c:v>
                      </c:pt>
                      <c:pt idx="13">
                        <c:v>25</c:v>
                      </c:pt>
                      <c:pt idx="14">
                        <c:v>95</c:v>
                      </c:pt>
                      <c:pt idx="15">
                        <c:v>15</c:v>
                      </c:pt>
                      <c:pt idx="16">
                        <c:v>15</c:v>
                      </c:pt>
                      <c:pt idx="17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FD5-4172-8BB8-51EE8D13BD9E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Compare_EPCI!$AI$17</c15:sqref>
                        </c15:formulaRef>
                      </c:ext>
                    </c:extLst>
                    <c:strCache>
                      <c:ptCount val="1"/>
                      <c:pt idx="0">
                        <c:v>PPA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Compare_EPCI!$AI$18:$AI$35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660</c:v>
                      </c:pt>
                      <c:pt idx="1">
                        <c:v>660</c:v>
                      </c:pt>
                      <c:pt idx="2">
                        <c:v>520</c:v>
                      </c:pt>
                      <c:pt idx="3">
                        <c:v>125</c:v>
                      </c:pt>
                      <c:pt idx="4">
                        <c:v>310</c:v>
                      </c:pt>
                      <c:pt idx="5">
                        <c:v>75</c:v>
                      </c:pt>
                      <c:pt idx="6">
                        <c:v>190</c:v>
                      </c:pt>
                      <c:pt idx="7">
                        <c:v>570</c:v>
                      </c:pt>
                      <c:pt idx="8">
                        <c:v>125</c:v>
                      </c:pt>
                      <c:pt idx="9">
                        <c:v>85</c:v>
                      </c:pt>
                      <c:pt idx="10">
                        <c:v>245</c:v>
                      </c:pt>
                      <c:pt idx="11">
                        <c:v>70</c:v>
                      </c:pt>
                      <c:pt idx="12">
                        <c:v>40</c:v>
                      </c:pt>
                      <c:pt idx="13">
                        <c:v>95</c:v>
                      </c:pt>
                      <c:pt idx="14">
                        <c:v>680</c:v>
                      </c:pt>
                      <c:pt idx="15">
                        <c:v>355</c:v>
                      </c:pt>
                      <c:pt idx="16">
                        <c:v>85</c:v>
                      </c:pt>
                      <c:pt idx="17">
                        <c:v>145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FD5-4172-8BB8-51EE8D13BD9E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Compare_EPCI!$AJ$17</c15:sqref>
                        </c15:formulaRef>
                      </c:ext>
                    </c:extLst>
                    <c:strCache>
                      <c:ptCount val="1"/>
                      <c:pt idx="0">
                        <c:v>Allocataire dont au moins une personne au chômage ou inactive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Compare_EPCI!$AJ$18:$AJ$35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1535</c:v>
                      </c:pt>
                      <c:pt idx="1">
                        <c:v>1510</c:v>
                      </c:pt>
                      <c:pt idx="2">
                        <c:v>1120</c:v>
                      </c:pt>
                      <c:pt idx="3">
                        <c:v>240</c:v>
                      </c:pt>
                      <c:pt idx="4">
                        <c:v>820</c:v>
                      </c:pt>
                      <c:pt idx="5">
                        <c:v>190</c:v>
                      </c:pt>
                      <c:pt idx="6">
                        <c:v>390</c:v>
                      </c:pt>
                      <c:pt idx="7">
                        <c:v>1105</c:v>
                      </c:pt>
                      <c:pt idx="8">
                        <c:v>210</c:v>
                      </c:pt>
                      <c:pt idx="9">
                        <c:v>120</c:v>
                      </c:pt>
                      <c:pt idx="10">
                        <c:v>695</c:v>
                      </c:pt>
                      <c:pt idx="11">
                        <c:v>105</c:v>
                      </c:pt>
                      <c:pt idx="12">
                        <c:v>70</c:v>
                      </c:pt>
                      <c:pt idx="13">
                        <c:v>230</c:v>
                      </c:pt>
                      <c:pt idx="14">
                        <c:v>1710</c:v>
                      </c:pt>
                      <c:pt idx="15">
                        <c:v>820</c:v>
                      </c:pt>
                      <c:pt idx="16">
                        <c:v>140</c:v>
                      </c:pt>
                      <c:pt idx="17">
                        <c:v>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FD5-4172-8BB8-51EE8D13BD9E}"/>
                  </c:ext>
                </c:extLst>
              </c15:ser>
            </c15:filteredBarSeries>
          </c:ext>
        </c:extLst>
      </c:barChart>
      <c:catAx>
        <c:axId val="608088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608090920"/>
        <c:crosses val="autoZero"/>
        <c:auto val="1"/>
        <c:lblAlgn val="ctr"/>
        <c:lblOffset val="100"/>
        <c:noMultiLvlLbl val="0"/>
      </c:catAx>
      <c:valAx>
        <c:axId val="608090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8088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4463151530142486"/>
          <c:y val="0.27638428659113451"/>
          <c:w val="5.1005482953374287E-2"/>
          <c:h val="0.387332622916975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Typologie de la précarité chez les monoparents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4"/>
          <c:order val="4"/>
          <c:tx>
            <c:strRef>
              <c:f>Compare_EPCI!$AE$38</c:f>
              <c:strCache>
                <c:ptCount val="1"/>
                <c:pt idx="0">
                  <c:v>Allocataire dit "fragile"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Compare_EPCI!$AE$39:$AE$56</c:f>
              <c:numCache>
                <c:formatCode>General</c:formatCode>
                <c:ptCount val="18"/>
                <c:pt idx="0">
                  <c:v>325</c:v>
                </c:pt>
                <c:pt idx="1">
                  <c:v>435</c:v>
                </c:pt>
                <c:pt idx="2">
                  <c:v>385</c:v>
                </c:pt>
                <c:pt idx="3">
                  <c:v>70</c:v>
                </c:pt>
                <c:pt idx="4">
                  <c:v>165</c:v>
                </c:pt>
                <c:pt idx="5">
                  <c:v>55</c:v>
                </c:pt>
                <c:pt idx="6">
                  <c:v>120</c:v>
                </c:pt>
                <c:pt idx="7">
                  <c:v>365</c:v>
                </c:pt>
                <c:pt idx="8">
                  <c:v>55</c:v>
                </c:pt>
                <c:pt idx="9">
                  <c:v>25</c:v>
                </c:pt>
                <c:pt idx="10">
                  <c:v>115</c:v>
                </c:pt>
                <c:pt idx="11">
                  <c:v>20</c:v>
                </c:pt>
                <c:pt idx="12">
                  <c:v>15</c:v>
                </c:pt>
                <c:pt idx="13">
                  <c:v>70</c:v>
                </c:pt>
                <c:pt idx="14">
                  <c:v>340</c:v>
                </c:pt>
                <c:pt idx="15">
                  <c:v>230</c:v>
                </c:pt>
                <c:pt idx="16">
                  <c:v>50</c:v>
                </c:pt>
                <c:pt idx="1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4-4B0A-896F-3C861075C01C}"/>
            </c:ext>
          </c:extLst>
        </c:ser>
        <c:ser>
          <c:idx val="5"/>
          <c:order val="5"/>
          <c:tx>
            <c:strRef>
              <c:f>Compare_EPCI!$AF$38</c:f>
              <c:strCache>
                <c:ptCount val="1"/>
                <c:pt idx="0">
                  <c:v>Allocataire à "bas revenus"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Compare_EPCI!$AF$39:$AF$56</c:f>
              <c:numCache>
                <c:formatCode>General</c:formatCode>
                <c:ptCount val="18"/>
                <c:pt idx="0">
                  <c:v>775</c:v>
                </c:pt>
                <c:pt idx="1">
                  <c:v>725</c:v>
                </c:pt>
                <c:pt idx="2">
                  <c:v>710</c:v>
                </c:pt>
                <c:pt idx="3">
                  <c:v>160</c:v>
                </c:pt>
                <c:pt idx="4">
                  <c:v>380</c:v>
                </c:pt>
                <c:pt idx="5">
                  <c:v>120</c:v>
                </c:pt>
                <c:pt idx="6">
                  <c:v>210</c:v>
                </c:pt>
                <c:pt idx="7">
                  <c:v>785</c:v>
                </c:pt>
                <c:pt idx="8">
                  <c:v>185</c:v>
                </c:pt>
                <c:pt idx="9">
                  <c:v>70</c:v>
                </c:pt>
                <c:pt idx="10">
                  <c:v>320</c:v>
                </c:pt>
                <c:pt idx="11">
                  <c:v>55</c:v>
                </c:pt>
                <c:pt idx="12">
                  <c:v>25</c:v>
                </c:pt>
                <c:pt idx="13">
                  <c:v>195</c:v>
                </c:pt>
                <c:pt idx="14">
                  <c:v>670</c:v>
                </c:pt>
                <c:pt idx="15">
                  <c:v>360</c:v>
                </c:pt>
                <c:pt idx="16">
                  <c:v>120</c:v>
                </c:pt>
                <c:pt idx="17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94-4B0A-896F-3C861075C0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100767232"/>
        <c:axId val="1100771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Compare_EPCI!$AA$38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Compare_EPCI!$AA$39:$AA$56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1380</c:v>
                      </c:pt>
                      <c:pt idx="1">
                        <c:v>1480</c:v>
                      </c:pt>
                      <c:pt idx="2">
                        <c:v>1310</c:v>
                      </c:pt>
                      <c:pt idx="3">
                        <c:v>275</c:v>
                      </c:pt>
                      <c:pt idx="4">
                        <c:v>665</c:v>
                      </c:pt>
                      <c:pt idx="5">
                        <c:v>215</c:v>
                      </c:pt>
                      <c:pt idx="6">
                        <c:v>385</c:v>
                      </c:pt>
                      <c:pt idx="7">
                        <c:v>1375</c:v>
                      </c:pt>
                      <c:pt idx="8">
                        <c:v>280</c:v>
                      </c:pt>
                      <c:pt idx="9">
                        <c:v>105</c:v>
                      </c:pt>
                      <c:pt idx="10">
                        <c:v>545</c:v>
                      </c:pt>
                      <c:pt idx="11">
                        <c:v>100</c:v>
                      </c:pt>
                      <c:pt idx="12">
                        <c:v>50</c:v>
                      </c:pt>
                      <c:pt idx="13">
                        <c:v>305</c:v>
                      </c:pt>
                      <c:pt idx="14">
                        <c:v>1220</c:v>
                      </c:pt>
                      <c:pt idx="15">
                        <c:v>820</c:v>
                      </c:pt>
                      <c:pt idx="16">
                        <c:v>195</c:v>
                      </c:pt>
                      <c:pt idx="17">
                        <c:v>195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594-4B0A-896F-3C861075C01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Compare_EPCI!$AB$38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Compare_EPCI!$AB$39:$AB$56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660</c:v>
                      </c:pt>
                      <c:pt idx="1">
                        <c:v>685</c:v>
                      </c:pt>
                      <c:pt idx="2">
                        <c:v>630</c:v>
                      </c:pt>
                      <c:pt idx="3">
                        <c:v>160</c:v>
                      </c:pt>
                      <c:pt idx="4">
                        <c:v>335</c:v>
                      </c:pt>
                      <c:pt idx="5">
                        <c:v>120</c:v>
                      </c:pt>
                      <c:pt idx="6">
                        <c:v>220</c:v>
                      </c:pt>
                      <c:pt idx="7">
                        <c:v>745</c:v>
                      </c:pt>
                      <c:pt idx="8">
                        <c:v>165</c:v>
                      </c:pt>
                      <c:pt idx="9">
                        <c:v>60</c:v>
                      </c:pt>
                      <c:pt idx="10">
                        <c:v>300</c:v>
                      </c:pt>
                      <c:pt idx="11">
                        <c:v>50</c:v>
                      </c:pt>
                      <c:pt idx="12">
                        <c:v>25</c:v>
                      </c:pt>
                      <c:pt idx="13">
                        <c:v>175</c:v>
                      </c:pt>
                      <c:pt idx="14">
                        <c:v>570</c:v>
                      </c:pt>
                      <c:pt idx="15">
                        <c:v>405</c:v>
                      </c:pt>
                      <c:pt idx="16">
                        <c:v>115</c:v>
                      </c:pt>
                      <c:pt idx="17">
                        <c:v>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594-4B0A-896F-3C861075C01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Compare_EPCI!$AC$38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Compare_EPCI!$AC$39:$AC$56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480</c:v>
                      </c:pt>
                      <c:pt idx="1">
                        <c:v>585</c:v>
                      </c:pt>
                      <c:pt idx="2">
                        <c:v>465</c:v>
                      </c:pt>
                      <c:pt idx="3">
                        <c:v>70</c:v>
                      </c:pt>
                      <c:pt idx="4">
                        <c:v>225</c:v>
                      </c:pt>
                      <c:pt idx="5">
                        <c:v>70</c:v>
                      </c:pt>
                      <c:pt idx="6">
                        <c:v>130</c:v>
                      </c:pt>
                      <c:pt idx="7">
                        <c:v>430</c:v>
                      </c:pt>
                      <c:pt idx="8">
                        <c:v>85</c:v>
                      </c:pt>
                      <c:pt idx="9">
                        <c:v>40</c:v>
                      </c:pt>
                      <c:pt idx="10">
                        <c:v>175</c:v>
                      </c:pt>
                      <c:pt idx="11">
                        <c:v>35</c:v>
                      </c:pt>
                      <c:pt idx="12">
                        <c:v>15</c:v>
                      </c:pt>
                      <c:pt idx="13">
                        <c:v>95</c:v>
                      </c:pt>
                      <c:pt idx="14">
                        <c:v>425</c:v>
                      </c:pt>
                      <c:pt idx="15">
                        <c:v>335</c:v>
                      </c:pt>
                      <c:pt idx="16">
                        <c:v>60</c:v>
                      </c:pt>
                      <c:pt idx="17">
                        <c:v>60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594-4B0A-896F-3C861075C01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Compare_EPCI!$AD$38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Compare_EPCI!$AD$39:$AD$56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240</c:v>
                      </c:pt>
                      <c:pt idx="1">
                        <c:v>205</c:v>
                      </c:pt>
                      <c:pt idx="2">
                        <c:v>220</c:v>
                      </c:pt>
                      <c:pt idx="3">
                        <c:v>50</c:v>
                      </c:pt>
                      <c:pt idx="4">
                        <c:v>105</c:v>
                      </c:pt>
                      <c:pt idx="5">
                        <c:v>25</c:v>
                      </c:pt>
                      <c:pt idx="6">
                        <c:v>35</c:v>
                      </c:pt>
                      <c:pt idx="7">
                        <c:v>195</c:v>
                      </c:pt>
                      <c:pt idx="8">
                        <c:v>25</c:v>
                      </c:pt>
                      <c:pt idx="9">
                        <c:v>10</c:v>
                      </c:pt>
                      <c:pt idx="10">
                        <c:v>70</c:v>
                      </c:pt>
                      <c:pt idx="11">
                        <c:v>10</c:v>
                      </c:pt>
                      <c:pt idx="12">
                        <c:v>5</c:v>
                      </c:pt>
                      <c:pt idx="13">
                        <c:v>35</c:v>
                      </c:pt>
                      <c:pt idx="14">
                        <c:v>230</c:v>
                      </c:pt>
                      <c:pt idx="15">
                        <c:v>80</c:v>
                      </c:pt>
                      <c:pt idx="16">
                        <c:v>25</c:v>
                      </c:pt>
                      <c:pt idx="17">
                        <c:v>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594-4B0A-896F-3C861075C01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Compare_EPCI!$AG$38</c15:sqref>
                        </c15:formulaRef>
                      </c:ext>
                    </c:extLst>
                    <c:strCache>
                      <c:ptCount val="1"/>
                      <c:pt idx="0">
                        <c:v>AAH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Compare_EPCI!$AG$39:$AG$56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45</c:v>
                      </c:pt>
                      <c:pt idx="1">
                        <c:v>50</c:v>
                      </c:pt>
                      <c:pt idx="2">
                        <c:v>40</c:v>
                      </c:pt>
                      <c:pt idx="3">
                        <c:v>15</c:v>
                      </c:pt>
                      <c:pt idx="4">
                        <c:v>20</c:v>
                      </c:pt>
                      <c:pt idx="5">
                        <c:v>10</c:v>
                      </c:pt>
                      <c:pt idx="6">
                        <c:v>10</c:v>
                      </c:pt>
                      <c:pt idx="7">
                        <c:v>55</c:v>
                      </c:pt>
                      <c:pt idx="8">
                        <c:v>10</c:v>
                      </c:pt>
                      <c:pt idx="9">
                        <c:v>5</c:v>
                      </c:pt>
                      <c:pt idx="10">
                        <c:v>20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10</c:v>
                      </c:pt>
                      <c:pt idx="14">
                        <c:v>40</c:v>
                      </c:pt>
                      <c:pt idx="15">
                        <c:v>20</c:v>
                      </c:pt>
                      <c:pt idx="16">
                        <c:v>5</c:v>
                      </c:pt>
                      <c:pt idx="17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594-4B0A-896F-3C861075C01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Compare_EPCI!$AH$38</c15:sqref>
                        </c15:formulaRef>
                      </c:ext>
                    </c:extLst>
                    <c:strCache>
                      <c:ptCount val="1"/>
                      <c:pt idx="0">
                        <c:v>RSA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Compare_EPCI!$AH$39:$AH$56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320</c:v>
                      </c:pt>
                      <c:pt idx="1">
                        <c:v>225</c:v>
                      </c:pt>
                      <c:pt idx="2">
                        <c:v>330</c:v>
                      </c:pt>
                      <c:pt idx="3">
                        <c:v>60</c:v>
                      </c:pt>
                      <c:pt idx="4">
                        <c:v>190</c:v>
                      </c:pt>
                      <c:pt idx="5">
                        <c:v>50</c:v>
                      </c:pt>
                      <c:pt idx="6">
                        <c:v>75</c:v>
                      </c:pt>
                      <c:pt idx="7">
                        <c:v>320</c:v>
                      </c:pt>
                      <c:pt idx="8">
                        <c:v>75</c:v>
                      </c:pt>
                      <c:pt idx="9">
                        <c:v>35</c:v>
                      </c:pt>
                      <c:pt idx="10">
                        <c:v>120</c:v>
                      </c:pt>
                      <c:pt idx="11">
                        <c:v>15</c:v>
                      </c:pt>
                      <c:pt idx="12">
                        <c:v>5</c:v>
                      </c:pt>
                      <c:pt idx="13">
                        <c:v>100</c:v>
                      </c:pt>
                      <c:pt idx="14">
                        <c:v>295</c:v>
                      </c:pt>
                      <c:pt idx="15">
                        <c:v>110</c:v>
                      </c:pt>
                      <c:pt idx="16">
                        <c:v>45</c:v>
                      </c:pt>
                      <c:pt idx="17">
                        <c:v>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594-4B0A-896F-3C861075C01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Compare_EPCI!$AI$38</c15:sqref>
                        </c15:formulaRef>
                      </c:ext>
                    </c:extLst>
                    <c:strCache>
                      <c:ptCount val="1"/>
                      <c:pt idx="0">
                        <c:v>PPA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Compare_EPCI!$AI$39:$AI$56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590</c:v>
                      </c:pt>
                      <c:pt idx="1">
                        <c:v>725</c:v>
                      </c:pt>
                      <c:pt idx="2">
                        <c:v>645</c:v>
                      </c:pt>
                      <c:pt idx="3">
                        <c:v>140</c:v>
                      </c:pt>
                      <c:pt idx="4">
                        <c:v>300</c:v>
                      </c:pt>
                      <c:pt idx="5">
                        <c:v>105</c:v>
                      </c:pt>
                      <c:pt idx="6">
                        <c:v>200</c:v>
                      </c:pt>
                      <c:pt idx="7">
                        <c:v>665</c:v>
                      </c:pt>
                      <c:pt idx="8">
                        <c:v>130</c:v>
                      </c:pt>
                      <c:pt idx="9">
                        <c:v>50</c:v>
                      </c:pt>
                      <c:pt idx="10">
                        <c:v>265</c:v>
                      </c:pt>
                      <c:pt idx="11">
                        <c:v>50</c:v>
                      </c:pt>
                      <c:pt idx="12">
                        <c:v>25</c:v>
                      </c:pt>
                      <c:pt idx="13">
                        <c:v>135</c:v>
                      </c:pt>
                      <c:pt idx="14">
                        <c:v>550</c:v>
                      </c:pt>
                      <c:pt idx="15">
                        <c:v>415</c:v>
                      </c:pt>
                      <c:pt idx="16">
                        <c:v>100</c:v>
                      </c:pt>
                      <c:pt idx="17">
                        <c:v>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594-4B0A-896F-3C861075C01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Compare_EPCI!$AJ$38</c15:sqref>
                        </c15:formulaRef>
                      </c:ext>
                    </c:extLst>
                    <c:strCache>
                      <c:ptCount val="1"/>
                      <c:pt idx="0">
                        <c:v>Allocataire dont au moins une personne au chômage ou inactive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Compare_EPCI!$AJ$39:$AJ$56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460</c:v>
                      </c:pt>
                      <c:pt idx="1">
                        <c:v>345</c:v>
                      </c:pt>
                      <c:pt idx="2">
                        <c:v>465</c:v>
                      </c:pt>
                      <c:pt idx="3">
                        <c:v>75</c:v>
                      </c:pt>
                      <c:pt idx="4">
                        <c:v>220</c:v>
                      </c:pt>
                      <c:pt idx="5">
                        <c:v>60</c:v>
                      </c:pt>
                      <c:pt idx="6">
                        <c:v>120</c:v>
                      </c:pt>
                      <c:pt idx="7">
                        <c:v>445</c:v>
                      </c:pt>
                      <c:pt idx="8">
                        <c:v>80</c:v>
                      </c:pt>
                      <c:pt idx="9">
                        <c:v>25</c:v>
                      </c:pt>
                      <c:pt idx="10">
                        <c:v>160</c:v>
                      </c:pt>
                      <c:pt idx="11">
                        <c:v>35</c:v>
                      </c:pt>
                      <c:pt idx="12">
                        <c:v>10</c:v>
                      </c:pt>
                      <c:pt idx="13">
                        <c:v>105</c:v>
                      </c:pt>
                      <c:pt idx="14">
                        <c:v>415</c:v>
                      </c:pt>
                      <c:pt idx="15">
                        <c:v>155</c:v>
                      </c:pt>
                      <c:pt idx="16">
                        <c:v>55</c:v>
                      </c:pt>
                      <c:pt idx="17">
                        <c:v>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594-4B0A-896F-3C861075C01C}"/>
                  </c:ext>
                </c:extLst>
              </c15:ser>
            </c15:filteredBarSeries>
          </c:ext>
        </c:extLst>
      </c:barChart>
      <c:catAx>
        <c:axId val="110076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100771192"/>
        <c:crosses val="autoZero"/>
        <c:auto val="1"/>
        <c:lblAlgn val="ctr"/>
        <c:lblOffset val="100"/>
        <c:noMultiLvlLbl val="0"/>
      </c:catAx>
      <c:valAx>
        <c:axId val="1100771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076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Répartition </a:t>
            </a:r>
            <a:r>
              <a:rPr lang="fr-FR" sz="1100" b="1" baseline="0"/>
              <a:t>des bénéficaires des prestations de solidarité et précarité chez les couples</a:t>
            </a:r>
            <a:endParaRPr lang="fr-FR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6"/>
          <c:order val="6"/>
          <c:tx>
            <c:strRef>
              <c:f>Compare_EPCI!$AG$17</c:f>
              <c:strCache>
                <c:ptCount val="1"/>
                <c:pt idx="0">
                  <c:v>AAH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Compare_EPCI!$AG$18:$AG$35</c:f>
              <c:numCache>
                <c:formatCode>General</c:formatCode>
                <c:ptCount val="18"/>
                <c:pt idx="0">
                  <c:v>50</c:v>
                </c:pt>
                <c:pt idx="1">
                  <c:v>60</c:v>
                </c:pt>
                <c:pt idx="2">
                  <c:v>80</c:v>
                </c:pt>
                <c:pt idx="3">
                  <c:v>15</c:v>
                </c:pt>
                <c:pt idx="4">
                  <c:v>35</c:v>
                </c:pt>
                <c:pt idx="5">
                  <c:v>15</c:v>
                </c:pt>
                <c:pt idx="6">
                  <c:v>20</c:v>
                </c:pt>
                <c:pt idx="7">
                  <c:v>70</c:v>
                </c:pt>
                <c:pt idx="8">
                  <c:v>5</c:v>
                </c:pt>
                <c:pt idx="9">
                  <c:v>10</c:v>
                </c:pt>
                <c:pt idx="10">
                  <c:v>25</c:v>
                </c:pt>
                <c:pt idx="11">
                  <c:v>5</c:v>
                </c:pt>
                <c:pt idx="12">
                  <c:v>5</c:v>
                </c:pt>
                <c:pt idx="13">
                  <c:v>10</c:v>
                </c:pt>
                <c:pt idx="14">
                  <c:v>75</c:v>
                </c:pt>
                <c:pt idx="15">
                  <c:v>30</c:v>
                </c:pt>
                <c:pt idx="16">
                  <c:v>5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F5-432D-BA6A-5DE8CE33C618}"/>
            </c:ext>
          </c:extLst>
        </c:ser>
        <c:ser>
          <c:idx val="7"/>
          <c:order val="7"/>
          <c:tx>
            <c:strRef>
              <c:f>Compare_EPCI!$AH$17</c:f>
              <c:strCache>
                <c:ptCount val="1"/>
                <c:pt idx="0">
                  <c:v>RSA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Compare_EPCI!$AH$18:$AH$35</c:f>
              <c:numCache>
                <c:formatCode>General</c:formatCode>
                <c:ptCount val="18"/>
                <c:pt idx="0">
                  <c:v>90</c:v>
                </c:pt>
                <c:pt idx="1">
                  <c:v>80</c:v>
                </c:pt>
                <c:pt idx="2">
                  <c:v>70</c:v>
                </c:pt>
                <c:pt idx="3">
                  <c:v>10</c:v>
                </c:pt>
                <c:pt idx="4">
                  <c:v>60</c:v>
                </c:pt>
                <c:pt idx="5">
                  <c:v>5</c:v>
                </c:pt>
                <c:pt idx="6">
                  <c:v>30</c:v>
                </c:pt>
                <c:pt idx="7">
                  <c:v>125</c:v>
                </c:pt>
                <c:pt idx="8">
                  <c:v>30</c:v>
                </c:pt>
                <c:pt idx="9">
                  <c:v>5</c:v>
                </c:pt>
                <c:pt idx="10">
                  <c:v>40</c:v>
                </c:pt>
                <c:pt idx="11">
                  <c:v>5</c:v>
                </c:pt>
                <c:pt idx="12">
                  <c:v>10</c:v>
                </c:pt>
                <c:pt idx="13">
                  <c:v>25</c:v>
                </c:pt>
                <c:pt idx="14">
                  <c:v>95</c:v>
                </c:pt>
                <c:pt idx="15">
                  <c:v>15</c:v>
                </c:pt>
                <c:pt idx="16">
                  <c:v>15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F5-432D-BA6A-5DE8CE33C618}"/>
            </c:ext>
          </c:extLst>
        </c:ser>
        <c:ser>
          <c:idx val="8"/>
          <c:order val="8"/>
          <c:tx>
            <c:strRef>
              <c:f>Compare_EPCI!$AI$17</c:f>
              <c:strCache>
                <c:ptCount val="1"/>
                <c:pt idx="0">
                  <c:v>PPA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Compare_EPCI!$AI$18:$AI$35</c:f>
              <c:numCache>
                <c:formatCode>General</c:formatCode>
                <c:ptCount val="18"/>
                <c:pt idx="0">
                  <c:v>660</c:v>
                </c:pt>
                <c:pt idx="1">
                  <c:v>660</c:v>
                </c:pt>
                <c:pt idx="2">
                  <c:v>520</c:v>
                </c:pt>
                <c:pt idx="3">
                  <c:v>125</c:v>
                </c:pt>
                <c:pt idx="4">
                  <c:v>310</c:v>
                </c:pt>
                <c:pt idx="5">
                  <c:v>75</c:v>
                </c:pt>
                <c:pt idx="6">
                  <c:v>190</c:v>
                </c:pt>
                <c:pt idx="7">
                  <c:v>570</c:v>
                </c:pt>
                <c:pt idx="8">
                  <c:v>125</c:v>
                </c:pt>
                <c:pt idx="9">
                  <c:v>85</c:v>
                </c:pt>
                <c:pt idx="10">
                  <c:v>245</c:v>
                </c:pt>
                <c:pt idx="11">
                  <c:v>70</c:v>
                </c:pt>
                <c:pt idx="12">
                  <c:v>40</c:v>
                </c:pt>
                <c:pt idx="13">
                  <c:v>95</c:v>
                </c:pt>
                <c:pt idx="14">
                  <c:v>680</c:v>
                </c:pt>
                <c:pt idx="15">
                  <c:v>355</c:v>
                </c:pt>
                <c:pt idx="16">
                  <c:v>85</c:v>
                </c:pt>
                <c:pt idx="17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F5-432D-BA6A-5DE8CE33C61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309990680"/>
        <c:axId val="1309981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Compare_EPCI!$AA$17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Compare_EPCI!$AA$18:$AA$35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3815</c:v>
                      </c:pt>
                      <c:pt idx="1">
                        <c:v>4495</c:v>
                      </c:pt>
                      <c:pt idx="2">
                        <c:v>2805</c:v>
                      </c:pt>
                      <c:pt idx="3">
                        <c:v>565</c:v>
                      </c:pt>
                      <c:pt idx="4">
                        <c:v>1710</c:v>
                      </c:pt>
                      <c:pt idx="5">
                        <c:v>505</c:v>
                      </c:pt>
                      <c:pt idx="6">
                        <c:v>885</c:v>
                      </c:pt>
                      <c:pt idx="7">
                        <c:v>2450</c:v>
                      </c:pt>
                      <c:pt idx="8">
                        <c:v>495</c:v>
                      </c:pt>
                      <c:pt idx="9">
                        <c:v>345</c:v>
                      </c:pt>
                      <c:pt idx="10">
                        <c:v>1350</c:v>
                      </c:pt>
                      <c:pt idx="11">
                        <c:v>440</c:v>
                      </c:pt>
                      <c:pt idx="12">
                        <c:v>180</c:v>
                      </c:pt>
                      <c:pt idx="13">
                        <c:v>460</c:v>
                      </c:pt>
                      <c:pt idx="14">
                        <c:v>3765</c:v>
                      </c:pt>
                      <c:pt idx="15">
                        <c:v>2575</c:v>
                      </c:pt>
                      <c:pt idx="16">
                        <c:v>325</c:v>
                      </c:pt>
                      <c:pt idx="17">
                        <c:v>615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07F5-432D-BA6A-5DE8CE33C61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Compare_EPCI!$AB$17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Compare_EPCI!$AB$18:$AB$35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745</c:v>
                      </c:pt>
                      <c:pt idx="1">
                        <c:v>885</c:v>
                      </c:pt>
                      <c:pt idx="2">
                        <c:v>595</c:v>
                      </c:pt>
                      <c:pt idx="3">
                        <c:v>165</c:v>
                      </c:pt>
                      <c:pt idx="4">
                        <c:v>345</c:v>
                      </c:pt>
                      <c:pt idx="5">
                        <c:v>125</c:v>
                      </c:pt>
                      <c:pt idx="6">
                        <c:v>255</c:v>
                      </c:pt>
                      <c:pt idx="7">
                        <c:v>605</c:v>
                      </c:pt>
                      <c:pt idx="8">
                        <c:v>145</c:v>
                      </c:pt>
                      <c:pt idx="9">
                        <c:v>105</c:v>
                      </c:pt>
                      <c:pt idx="10">
                        <c:v>285</c:v>
                      </c:pt>
                      <c:pt idx="11">
                        <c:v>85</c:v>
                      </c:pt>
                      <c:pt idx="12">
                        <c:v>40</c:v>
                      </c:pt>
                      <c:pt idx="13">
                        <c:v>125</c:v>
                      </c:pt>
                      <c:pt idx="14">
                        <c:v>700</c:v>
                      </c:pt>
                      <c:pt idx="15">
                        <c:v>515</c:v>
                      </c:pt>
                      <c:pt idx="16">
                        <c:v>95</c:v>
                      </c:pt>
                      <c:pt idx="17">
                        <c:v>120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7F5-432D-BA6A-5DE8CE33C61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Compare_EPCI!$AC$17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Compare_EPCI!$AC$18:$AC$35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2080</c:v>
                      </c:pt>
                      <c:pt idx="1">
                        <c:v>2515</c:v>
                      </c:pt>
                      <c:pt idx="2">
                        <c:v>1520</c:v>
                      </c:pt>
                      <c:pt idx="3">
                        <c:v>300</c:v>
                      </c:pt>
                      <c:pt idx="4">
                        <c:v>895</c:v>
                      </c:pt>
                      <c:pt idx="5">
                        <c:v>280</c:v>
                      </c:pt>
                      <c:pt idx="6">
                        <c:v>475</c:v>
                      </c:pt>
                      <c:pt idx="7">
                        <c:v>1305</c:v>
                      </c:pt>
                      <c:pt idx="8">
                        <c:v>255</c:v>
                      </c:pt>
                      <c:pt idx="9">
                        <c:v>170</c:v>
                      </c:pt>
                      <c:pt idx="10">
                        <c:v>720</c:v>
                      </c:pt>
                      <c:pt idx="11">
                        <c:v>255</c:v>
                      </c:pt>
                      <c:pt idx="12">
                        <c:v>100</c:v>
                      </c:pt>
                      <c:pt idx="13">
                        <c:v>235</c:v>
                      </c:pt>
                      <c:pt idx="14">
                        <c:v>1915</c:v>
                      </c:pt>
                      <c:pt idx="15">
                        <c:v>1530</c:v>
                      </c:pt>
                      <c:pt idx="16">
                        <c:v>170</c:v>
                      </c:pt>
                      <c:pt idx="17">
                        <c:v>365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7F5-432D-BA6A-5DE8CE33C618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Compare_EPCI!$AD$17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Compare_EPCI!$AD$18:$AD$35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985</c:v>
                      </c:pt>
                      <c:pt idx="1">
                        <c:v>1090</c:v>
                      </c:pt>
                      <c:pt idx="2">
                        <c:v>690</c:v>
                      </c:pt>
                      <c:pt idx="3">
                        <c:v>100</c:v>
                      </c:pt>
                      <c:pt idx="4">
                        <c:v>470</c:v>
                      </c:pt>
                      <c:pt idx="5">
                        <c:v>105</c:v>
                      </c:pt>
                      <c:pt idx="6">
                        <c:v>155</c:v>
                      </c:pt>
                      <c:pt idx="7">
                        <c:v>540</c:v>
                      </c:pt>
                      <c:pt idx="8">
                        <c:v>95</c:v>
                      </c:pt>
                      <c:pt idx="9">
                        <c:v>70</c:v>
                      </c:pt>
                      <c:pt idx="10">
                        <c:v>345</c:v>
                      </c:pt>
                      <c:pt idx="11">
                        <c:v>105</c:v>
                      </c:pt>
                      <c:pt idx="12">
                        <c:v>40</c:v>
                      </c:pt>
                      <c:pt idx="13">
                        <c:v>100</c:v>
                      </c:pt>
                      <c:pt idx="14">
                        <c:v>1150</c:v>
                      </c:pt>
                      <c:pt idx="15">
                        <c:v>530</c:v>
                      </c:pt>
                      <c:pt idx="16">
                        <c:v>65</c:v>
                      </c:pt>
                      <c:pt idx="17">
                        <c:v>130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7F5-432D-BA6A-5DE8CE33C61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Compare_EPCI!$AE$17</c15:sqref>
                        </c15:formulaRef>
                      </c:ext>
                    </c:extLst>
                    <c:strCache>
                      <c:ptCount val="1"/>
                      <c:pt idx="0">
                        <c:v>Allocataire dit "fragile"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Compare_EPCI!$AE$18:$AE$35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265</c:v>
                      </c:pt>
                      <c:pt idx="1">
                        <c:v>285</c:v>
                      </c:pt>
                      <c:pt idx="2">
                        <c:v>250</c:v>
                      </c:pt>
                      <c:pt idx="3">
                        <c:v>70</c:v>
                      </c:pt>
                      <c:pt idx="4">
                        <c:v>120</c:v>
                      </c:pt>
                      <c:pt idx="5">
                        <c:v>40</c:v>
                      </c:pt>
                      <c:pt idx="6">
                        <c:v>95</c:v>
                      </c:pt>
                      <c:pt idx="7">
                        <c:v>215</c:v>
                      </c:pt>
                      <c:pt idx="8">
                        <c:v>45</c:v>
                      </c:pt>
                      <c:pt idx="9">
                        <c:v>35</c:v>
                      </c:pt>
                      <c:pt idx="10">
                        <c:v>110</c:v>
                      </c:pt>
                      <c:pt idx="11">
                        <c:v>20</c:v>
                      </c:pt>
                      <c:pt idx="12">
                        <c:v>10</c:v>
                      </c:pt>
                      <c:pt idx="13">
                        <c:v>50</c:v>
                      </c:pt>
                      <c:pt idx="14">
                        <c:v>305</c:v>
                      </c:pt>
                      <c:pt idx="15">
                        <c:v>140</c:v>
                      </c:pt>
                      <c:pt idx="16">
                        <c:v>25</c:v>
                      </c:pt>
                      <c:pt idx="17">
                        <c:v>70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7F5-432D-BA6A-5DE8CE33C618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Compare_EPCI!$AF$17</c15:sqref>
                        </c15:formulaRef>
                      </c:ext>
                    </c:extLst>
                    <c:strCache>
                      <c:ptCount val="1"/>
                      <c:pt idx="0">
                        <c:v>Allocataire à "bas revenus"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Compare_EPCI!$AF$18:$AF$35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565</c:v>
                      </c:pt>
                      <c:pt idx="1">
                        <c:v>485</c:v>
                      </c:pt>
                      <c:pt idx="2">
                        <c:v>435</c:v>
                      </c:pt>
                      <c:pt idx="3">
                        <c:v>105</c:v>
                      </c:pt>
                      <c:pt idx="4">
                        <c:v>305</c:v>
                      </c:pt>
                      <c:pt idx="5">
                        <c:v>75</c:v>
                      </c:pt>
                      <c:pt idx="6">
                        <c:v>185</c:v>
                      </c:pt>
                      <c:pt idx="7">
                        <c:v>515</c:v>
                      </c:pt>
                      <c:pt idx="8">
                        <c:v>155</c:v>
                      </c:pt>
                      <c:pt idx="9">
                        <c:v>65</c:v>
                      </c:pt>
                      <c:pt idx="10">
                        <c:v>260</c:v>
                      </c:pt>
                      <c:pt idx="11">
                        <c:v>35</c:v>
                      </c:pt>
                      <c:pt idx="12">
                        <c:v>40</c:v>
                      </c:pt>
                      <c:pt idx="13">
                        <c:v>130</c:v>
                      </c:pt>
                      <c:pt idx="14">
                        <c:v>625</c:v>
                      </c:pt>
                      <c:pt idx="15">
                        <c:v>200</c:v>
                      </c:pt>
                      <c:pt idx="16">
                        <c:v>80</c:v>
                      </c:pt>
                      <c:pt idx="17">
                        <c:v>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7F5-432D-BA6A-5DE8CE33C618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Compare_EPCI!$AJ$17</c15:sqref>
                        </c15:formulaRef>
                      </c:ext>
                    </c:extLst>
                    <c:strCache>
                      <c:ptCount val="1"/>
                      <c:pt idx="0">
                        <c:v>Allocataire dont au moins une personne au chômage ou inactive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Compare_EPCI!$AJ$18:$AJ$35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1535</c:v>
                      </c:pt>
                      <c:pt idx="1">
                        <c:v>1510</c:v>
                      </c:pt>
                      <c:pt idx="2">
                        <c:v>1120</c:v>
                      </c:pt>
                      <c:pt idx="3">
                        <c:v>240</c:v>
                      </c:pt>
                      <c:pt idx="4">
                        <c:v>820</c:v>
                      </c:pt>
                      <c:pt idx="5">
                        <c:v>190</c:v>
                      </c:pt>
                      <c:pt idx="6">
                        <c:v>390</c:v>
                      </c:pt>
                      <c:pt idx="7">
                        <c:v>1105</c:v>
                      </c:pt>
                      <c:pt idx="8">
                        <c:v>210</c:v>
                      </c:pt>
                      <c:pt idx="9">
                        <c:v>120</c:v>
                      </c:pt>
                      <c:pt idx="10">
                        <c:v>695</c:v>
                      </c:pt>
                      <c:pt idx="11">
                        <c:v>105</c:v>
                      </c:pt>
                      <c:pt idx="12">
                        <c:v>70</c:v>
                      </c:pt>
                      <c:pt idx="13">
                        <c:v>230</c:v>
                      </c:pt>
                      <c:pt idx="14">
                        <c:v>1710</c:v>
                      </c:pt>
                      <c:pt idx="15">
                        <c:v>820</c:v>
                      </c:pt>
                      <c:pt idx="16">
                        <c:v>140</c:v>
                      </c:pt>
                      <c:pt idx="17">
                        <c:v>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7F5-432D-BA6A-5DE8CE33C618}"/>
                  </c:ext>
                </c:extLst>
              </c15:ser>
            </c15:filteredBarSeries>
          </c:ext>
        </c:extLst>
      </c:barChart>
      <c:catAx>
        <c:axId val="1309990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309981680"/>
        <c:crosses val="autoZero"/>
        <c:auto val="1"/>
        <c:lblAlgn val="ctr"/>
        <c:lblOffset val="100"/>
        <c:noMultiLvlLbl val="0"/>
      </c:catAx>
      <c:valAx>
        <c:axId val="130998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09990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Repartition des bénéficaires des prestations de solidarité et précarité chez les monoparents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6"/>
          <c:order val="6"/>
          <c:tx>
            <c:strRef>
              <c:f>Compare_EPCI!$AG$38</c:f>
              <c:strCache>
                <c:ptCount val="1"/>
                <c:pt idx="0">
                  <c:v>AAH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Compare_EPCI!$AG$39:$AG$56</c:f>
              <c:numCache>
                <c:formatCode>General</c:formatCode>
                <c:ptCount val="18"/>
                <c:pt idx="0">
                  <c:v>45</c:v>
                </c:pt>
                <c:pt idx="1">
                  <c:v>50</c:v>
                </c:pt>
                <c:pt idx="2">
                  <c:v>40</c:v>
                </c:pt>
                <c:pt idx="3">
                  <c:v>15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  <c:pt idx="7">
                  <c:v>55</c:v>
                </c:pt>
                <c:pt idx="8">
                  <c:v>10</c:v>
                </c:pt>
                <c:pt idx="9">
                  <c:v>5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40</c:v>
                </c:pt>
                <c:pt idx="15">
                  <c:v>20</c:v>
                </c:pt>
                <c:pt idx="16">
                  <c:v>5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4-40E7-AD00-CBF92B8373B2}"/>
            </c:ext>
          </c:extLst>
        </c:ser>
        <c:ser>
          <c:idx val="7"/>
          <c:order val="7"/>
          <c:tx>
            <c:strRef>
              <c:f>Compare_EPCI!$AH$38</c:f>
              <c:strCache>
                <c:ptCount val="1"/>
                <c:pt idx="0">
                  <c:v>RSA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Compare_EPCI!$AH$39:$AH$56</c:f>
              <c:numCache>
                <c:formatCode>General</c:formatCode>
                <c:ptCount val="18"/>
                <c:pt idx="0">
                  <c:v>320</c:v>
                </c:pt>
                <c:pt idx="1">
                  <c:v>225</c:v>
                </c:pt>
                <c:pt idx="2">
                  <c:v>330</c:v>
                </c:pt>
                <c:pt idx="3">
                  <c:v>60</c:v>
                </c:pt>
                <c:pt idx="4">
                  <c:v>190</c:v>
                </c:pt>
                <c:pt idx="5">
                  <c:v>50</c:v>
                </c:pt>
                <c:pt idx="6">
                  <c:v>75</c:v>
                </c:pt>
                <c:pt idx="7">
                  <c:v>320</c:v>
                </c:pt>
                <c:pt idx="8">
                  <c:v>75</c:v>
                </c:pt>
                <c:pt idx="9">
                  <c:v>35</c:v>
                </c:pt>
                <c:pt idx="10">
                  <c:v>120</c:v>
                </c:pt>
                <c:pt idx="11">
                  <c:v>15</c:v>
                </c:pt>
                <c:pt idx="12">
                  <c:v>5</c:v>
                </c:pt>
                <c:pt idx="13">
                  <c:v>100</c:v>
                </c:pt>
                <c:pt idx="14">
                  <c:v>295</c:v>
                </c:pt>
                <c:pt idx="15">
                  <c:v>110</c:v>
                </c:pt>
                <c:pt idx="16">
                  <c:v>45</c:v>
                </c:pt>
                <c:pt idx="1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4-40E7-AD00-CBF92B8373B2}"/>
            </c:ext>
          </c:extLst>
        </c:ser>
        <c:ser>
          <c:idx val="8"/>
          <c:order val="8"/>
          <c:tx>
            <c:strRef>
              <c:f>Compare_EPCI!$AI$38</c:f>
              <c:strCache>
                <c:ptCount val="1"/>
                <c:pt idx="0">
                  <c:v>PPA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Compare_EPCI!$AI$39:$AI$56</c:f>
              <c:numCache>
                <c:formatCode>General</c:formatCode>
                <c:ptCount val="18"/>
                <c:pt idx="0">
                  <c:v>590</c:v>
                </c:pt>
                <c:pt idx="1">
                  <c:v>725</c:v>
                </c:pt>
                <c:pt idx="2">
                  <c:v>645</c:v>
                </c:pt>
                <c:pt idx="3">
                  <c:v>140</c:v>
                </c:pt>
                <c:pt idx="4">
                  <c:v>300</c:v>
                </c:pt>
                <c:pt idx="5">
                  <c:v>105</c:v>
                </c:pt>
                <c:pt idx="6">
                  <c:v>200</c:v>
                </c:pt>
                <c:pt idx="7">
                  <c:v>665</c:v>
                </c:pt>
                <c:pt idx="8">
                  <c:v>130</c:v>
                </c:pt>
                <c:pt idx="9">
                  <c:v>50</c:v>
                </c:pt>
                <c:pt idx="10">
                  <c:v>265</c:v>
                </c:pt>
                <c:pt idx="11">
                  <c:v>50</c:v>
                </c:pt>
                <c:pt idx="12">
                  <c:v>25</c:v>
                </c:pt>
                <c:pt idx="13">
                  <c:v>135</c:v>
                </c:pt>
                <c:pt idx="14">
                  <c:v>550</c:v>
                </c:pt>
                <c:pt idx="15">
                  <c:v>415</c:v>
                </c:pt>
                <c:pt idx="16">
                  <c:v>100</c:v>
                </c:pt>
                <c:pt idx="17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E4-40E7-AD00-CBF92B8373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177201072"/>
        <c:axId val="11771917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Compare_EPCI!$AA$38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Compare_EPCI!$AA$39:$AA$56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1380</c:v>
                      </c:pt>
                      <c:pt idx="1">
                        <c:v>1480</c:v>
                      </c:pt>
                      <c:pt idx="2">
                        <c:v>1310</c:v>
                      </c:pt>
                      <c:pt idx="3">
                        <c:v>275</c:v>
                      </c:pt>
                      <c:pt idx="4">
                        <c:v>665</c:v>
                      </c:pt>
                      <c:pt idx="5">
                        <c:v>215</c:v>
                      </c:pt>
                      <c:pt idx="6">
                        <c:v>385</c:v>
                      </c:pt>
                      <c:pt idx="7">
                        <c:v>1375</c:v>
                      </c:pt>
                      <c:pt idx="8">
                        <c:v>280</c:v>
                      </c:pt>
                      <c:pt idx="9">
                        <c:v>105</c:v>
                      </c:pt>
                      <c:pt idx="10">
                        <c:v>545</c:v>
                      </c:pt>
                      <c:pt idx="11">
                        <c:v>100</c:v>
                      </c:pt>
                      <c:pt idx="12">
                        <c:v>50</c:v>
                      </c:pt>
                      <c:pt idx="13">
                        <c:v>305</c:v>
                      </c:pt>
                      <c:pt idx="14">
                        <c:v>1220</c:v>
                      </c:pt>
                      <c:pt idx="15">
                        <c:v>820</c:v>
                      </c:pt>
                      <c:pt idx="16">
                        <c:v>195</c:v>
                      </c:pt>
                      <c:pt idx="17">
                        <c:v>195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09E4-40E7-AD00-CBF92B8373B2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Compare_EPCI!$AB$38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Compare_EPCI!$AB$39:$AB$56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660</c:v>
                      </c:pt>
                      <c:pt idx="1">
                        <c:v>685</c:v>
                      </c:pt>
                      <c:pt idx="2">
                        <c:v>630</c:v>
                      </c:pt>
                      <c:pt idx="3">
                        <c:v>160</c:v>
                      </c:pt>
                      <c:pt idx="4">
                        <c:v>335</c:v>
                      </c:pt>
                      <c:pt idx="5">
                        <c:v>120</c:v>
                      </c:pt>
                      <c:pt idx="6">
                        <c:v>220</c:v>
                      </c:pt>
                      <c:pt idx="7">
                        <c:v>745</c:v>
                      </c:pt>
                      <c:pt idx="8">
                        <c:v>165</c:v>
                      </c:pt>
                      <c:pt idx="9">
                        <c:v>60</c:v>
                      </c:pt>
                      <c:pt idx="10">
                        <c:v>300</c:v>
                      </c:pt>
                      <c:pt idx="11">
                        <c:v>50</c:v>
                      </c:pt>
                      <c:pt idx="12">
                        <c:v>25</c:v>
                      </c:pt>
                      <c:pt idx="13">
                        <c:v>175</c:v>
                      </c:pt>
                      <c:pt idx="14">
                        <c:v>570</c:v>
                      </c:pt>
                      <c:pt idx="15">
                        <c:v>405</c:v>
                      </c:pt>
                      <c:pt idx="16">
                        <c:v>115</c:v>
                      </c:pt>
                      <c:pt idx="17">
                        <c:v>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9E4-40E7-AD00-CBF92B8373B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Compare_EPCI!$AC$38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Compare_EPCI!$AC$39:$AC$56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480</c:v>
                      </c:pt>
                      <c:pt idx="1">
                        <c:v>585</c:v>
                      </c:pt>
                      <c:pt idx="2">
                        <c:v>465</c:v>
                      </c:pt>
                      <c:pt idx="3">
                        <c:v>70</c:v>
                      </c:pt>
                      <c:pt idx="4">
                        <c:v>225</c:v>
                      </c:pt>
                      <c:pt idx="5">
                        <c:v>70</c:v>
                      </c:pt>
                      <c:pt idx="6">
                        <c:v>130</c:v>
                      </c:pt>
                      <c:pt idx="7">
                        <c:v>430</c:v>
                      </c:pt>
                      <c:pt idx="8">
                        <c:v>85</c:v>
                      </c:pt>
                      <c:pt idx="9">
                        <c:v>40</c:v>
                      </c:pt>
                      <c:pt idx="10">
                        <c:v>175</c:v>
                      </c:pt>
                      <c:pt idx="11">
                        <c:v>35</c:v>
                      </c:pt>
                      <c:pt idx="12">
                        <c:v>15</c:v>
                      </c:pt>
                      <c:pt idx="13">
                        <c:v>95</c:v>
                      </c:pt>
                      <c:pt idx="14">
                        <c:v>425</c:v>
                      </c:pt>
                      <c:pt idx="15">
                        <c:v>335</c:v>
                      </c:pt>
                      <c:pt idx="16">
                        <c:v>60</c:v>
                      </c:pt>
                      <c:pt idx="17">
                        <c:v>60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9E4-40E7-AD00-CBF92B8373B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Compare_EPCI!$AD$38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Compare_EPCI!$AD$39:$AD$56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240</c:v>
                      </c:pt>
                      <c:pt idx="1">
                        <c:v>205</c:v>
                      </c:pt>
                      <c:pt idx="2">
                        <c:v>220</c:v>
                      </c:pt>
                      <c:pt idx="3">
                        <c:v>50</c:v>
                      </c:pt>
                      <c:pt idx="4">
                        <c:v>105</c:v>
                      </c:pt>
                      <c:pt idx="5">
                        <c:v>25</c:v>
                      </c:pt>
                      <c:pt idx="6">
                        <c:v>35</c:v>
                      </c:pt>
                      <c:pt idx="7">
                        <c:v>195</c:v>
                      </c:pt>
                      <c:pt idx="8">
                        <c:v>25</c:v>
                      </c:pt>
                      <c:pt idx="9">
                        <c:v>10</c:v>
                      </c:pt>
                      <c:pt idx="10">
                        <c:v>70</c:v>
                      </c:pt>
                      <c:pt idx="11">
                        <c:v>10</c:v>
                      </c:pt>
                      <c:pt idx="12">
                        <c:v>5</c:v>
                      </c:pt>
                      <c:pt idx="13">
                        <c:v>35</c:v>
                      </c:pt>
                      <c:pt idx="14">
                        <c:v>230</c:v>
                      </c:pt>
                      <c:pt idx="15">
                        <c:v>80</c:v>
                      </c:pt>
                      <c:pt idx="16">
                        <c:v>25</c:v>
                      </c:pt>
                      <c:pt idx="17">
                        <c:v>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9E4-40E7-AD00-CBF92B8373B2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Compare_EPCI!$AE$38</c15:sqref>
                        </c15:formulaRef>
                      </c:ext>
                    </c:extLst>
                    <c:strCache>
                      <c:ptCount val="1"/>
                      <c:pt idx="0">
                        <c:v>Allocataire dit "fragile"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Compare_EPCI!$AE$39:$AE$56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325</c:v>
                      </c:pt>
                      <c:pt idx="1">
                        <c:v>435</c:v>
                      </c:pt>
                      <c:pt idx="2">
                        <c:v>385</c:v>
                      </c:pt>
                      <c:pt idx="3">
                        <c:v>70</c:v>
                      </c:pt>
                      <c:pt idx="4">
                        <c:v>165</c:v>
                      </c:pt>
                      <c:pt idx="5">
                        <c:v>55</c:v>
                      </c:pt>
                      <c:pt idx="6">
                        <c:v>120</c:v>
                      </c:pt>
                      <c:pt idx="7">
                        <c:v>365</c:v>
                      </c:pt>
                      <c:pt idx="8">
                        <c:v>55</c:v>
                      </c:pt>
                      <c:pt idx="9">
                        <c:v>25</c:v>
                      </c:pt>
                      <c:pt idx="10">
                        <c:v>115</c:v>
                      </c:pt>
                      <c:pt idx="11">
                        <c:v>20</c:v>
                      </c:pt>
                      <c:pt idx="12">
                        <c:v>15</c:v>
                      </c:pt>
                      <c:pt idx="13">
                        <c:v>70</c:v>
                      </c:pt>
                      <c:pt idx="14">
                        <c:v>340</c:v>
                      </c:pt>
                      <c:pt idx="15">
                        <c:v>230</c:v>
                      </c:pt>
                      <c:pt idx="16">
                        <c:v>50</c:v>
                      </c:pt>
                      <c:pt idx="17">
                        <c:v>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9E4-40E7-AD00-CBF92B8373B2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Compare_EPCI!$AF$38</c15:sqref>
                        </c15:formulaRef>
                      </c:ext>
                    </c:extLst>
                    <c:strCache>
                      <c:ptCount val="1"/>
                      <c:pt idx="0">
                        <c:v>Allocataire à "bas revenus"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Compare_EPCI!$AF$39:$AF$56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775</c:v>
                      </c:pt>
                      <c:pt idx="1">
                        <c:v>725</c:v>
                      </c:pt>
                      <c:pt idx="2">
                        <c:v>710</c:v>
                      </c:pt>
                      <c:pt idx="3">
                        <c:v>160</c:v>
                      </c:pt>
                      <c:pt idx="4">
                        <c:v>380</c:v>
                      </c:pt>
                      <c:pt idx="5">
                        <c:v>120</c:v>
                      </c:pt>
                      <c:pt idx="6">
                        <c:v>210</c:v>
                      </c:pt>
                      <c:pt idx="7">
                        <c:v>785</c:v>
                      </c:pt>
                      <c:pt idx="8">
                        <c:v>185</c:v>
                      </c:pt>
                      <c:pt idx="9">
                        <c:v>70</c:v>
                      </c:pt>
                      <c:pt idx="10">
                        <c:v>320</c:v>
                      </c:pt>
                      <c:pt idx="11">
                        <c:v>55</c:v>
                      </c:pt>
                      <c:pt idx="12">
                        <c:v>25</c:v>
                      </c:pt>
                      <c:pt idx="13">
                        <c:v>195</c:v>
                      </c:pt>
                      <c:pt idx="14">
                        <c:v>670</c:v>
                      </c:pt>
                      <c:pt idx="15">
                        <c:v>360</c:v>
                      </c:pt>
                      <c:pt idx="16">
                        <c:v>120</c:v>
                      </c:pt>
                      <c:pt idx="17">
                        <c:v>105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9E4-40E7-AD00-CBF92B8373B2}"/>
                  </c:ext>
                </c:extLst>
              </c15:ser>
            </c15:filteredBarSeries>
          </c:ext>
        </c:extLst>
      </c:barChart>
      <c:catAx>
        <c:axId val="117720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177191712"/>
        <c:crosses val="autoZero"/>
        <c:auto val="1"/>
        <c:lblAlgn val="ctr"/>
        <c:lblOffset val="100"/>
        <c:noMultiLvlLbl val="0"/>
      </c:catAx>
      <c:valAx>
        <c:axId val="117719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7720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QF chez les monoparents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0"/>
          <c:order val="10"/>
          <c:tx>
            <c:strRef>
              <c:f>Compare_EPCI!$AK$38</c:f>
              <c:strCache>
                <c:ptCount val="1"/>
                <c:pt idx="0">
                  <c:v>QF &lt; à 400 €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Compare_EPCI!$AK$39:$AK$56</c:f>
              <c:numCache>
                <c:formatCode>General</c:formatCode>
                <c:ptCount val="18"/>
                <c:pt idx="0">
                  <c:v>265</c:v>
                </c:pt>
                <c:pt idx="1">
                  <c:v>135</c:v>
                </c:pt>
                <c:pt idx="2">
                  <c:v>275</c:v>
                </c:pt>
                <c:pt idx="3">
                  <c:v>55</c:v>
                </c:pt>
                <c:pt idx="4">
                  <c:v>140</c:v>
                </c:pt>
                <c:pt idx="5">
                  <c:v>40</c:v>
                </c:pt>
                <c:pt idx="6">
                  <c:v>80</c:v>
                </c:pt>
                <c:pt idx="7">
                  <c:v>290</c:v>
                </c:pt>
                <c:pt idx="8">
                  <c:v>75</c:v>
                </c:pt>
                <c:pt idx="9">
                  <c:v>35</c:v>
                </c:pt>
                <c:pt idx="10">
                  <c:v>110</c:v>
                </c:pt>
                <c:pt idx="11">
                  <c:v>15</c:v>
                </c:pt>
                <c:pt idx="12">
                  <c:v>10</c:v>
                </c:pt>
                <c:pt idx="13">
                  <c:v>80</c:v>
                </c:pt>
                <c:pt idx="14">
                  <c:v>25</c:v>
                </c:pt>
                <c:pt idx="15">
                  <c:v>120</c:v>
                </c:pt>
                <c:pt idx="16">
                  <c:v>50</c:v>
                </c:pt>
                <c:pt idx="1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0-4BEB-ABBB-24FF7EAAAD78}"/>
            </c:ext>
          </c:extLst>
        </c:ser>
        <c:ser>
          <c:idx val="11"/>
          <c:order val="11"/>
          <c:tx>
            <c:strRef>
              <c:f>Compare_EPCI!$AL$38</c:f>
              <c:strCache>
                <c:ptCount val="1"/>
                <c:pt idx="0">
                  <c:v>QF entre 400 et 800 €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Compare_EPCI!$AL$39:$AL$56</c:f>
              <c:numCache>
                <c:formatCode>General</c:formatCode>
                <c:ptCount val="18"/>
                <c:pt idx="0">
                  <c:v>860</c:v>
                </c:pt>
                <c:pt idx="1">
                  <c:v>395</c:v>
                </c:pt>
                <c:pt idx="2">
                  <c:v>810</c:v>
                </c:pt>
                <c:pt idx="3">
                  <c:v>185</c:v>
                </c:pt>
                <c:pt idx="4">
                  <c:v>400</c:v>
                </c:pt>
                <c:pt idx="5">
                  <c:v>135</c:v>
                </c:pt>
                <c:pt idx="6">
                  <c:v>250</c:v>
                </c:pt>
                <c:pt idx="7">
                  <c:v>850</c:v>
                </c:pt>
                <c:pt idx="8">
                  <c:v>170</c:v>
                </c:pt>
                <c:pt idx="9">
                  <c:v>60</c:v>
                </c:pt>
                <c:pt idx="10">
                  <c:v>340</c:v>
                </c:pt>
                <c:pt idx="11">
                  <c:v>70</c:v>
                </c:pt>
                <c:pt idx="12">
                  <c:v>30</c:v>
                </c:pt>
                <c:pt idx="13">
                  <c:v>190</c:v>
                </c:pt>
                <c:pt idx="14">
                  <c:v>85</c:v>
                </c:pt>
                <c:pt idx="15">
                  <c:v>495</c:v>
                </c:pt>
                <c:pt idx="16">
                  <c:v>115</c:v>
                </c:pt>
                <c:pt idx="17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0-4BEB-ABBB-24FF7EAAAD78}"/>
            </c:ext>
          </c:extLst>
        </c:ser>
        <c:ser>
          <c:idx val="12"/>
          <c:order val="12"/>
          <c:tx>
            <c:strRef>
              <c:f>Compare_EPCI!$AM$38</c:f>
              <c:strCache>
                <c:ptCount val="1"/>
                <c:pt idx="0">
                  <c:v>QF entre 801 et 1200 €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Compare_EPCI!$AM$39:$AM$56</c:f>
              <c:numCache>
                <c:formatCode>General</c:formatCode>
                <c:ptCount val="18"/>
                <c:pt idx="0">
                  <c:v>215</c:v>
                </c:pt>
                <c:pt idx="1">
                  <c:v>100</c:v>
                </c:pt>
                <c:pt idx="2">
                  <c:v>195</c:v>
                </c:pt>
                <c:pt idx="3">
                  <c:v>30</c:v>
                </c:pt>
                <c:pt idx="4">
                  <c:v>110</c:v>
                </c:pt>
                <c:pt idx="5">
                  <c:v>35</c:v>
                </c:pt>
                <c:pt idx="6">
                  <c:v>35</c:v>
                </c:pt>
                <c:pt idx="7">
                  <c:v>205</c:v>
                </c:pt>
                <c:pt idx="8">
                  <c:v>25</c:v>
                </c:pt>
                <c:pt idx="9">
                  <c:v>10</c:v>
                </c:pt>
                <c:pt idx="10">
                  <c:v>75</c:v>
                </c:pt>
                <c:pt idx="11">
                  <c:v>10</c:v>
                </c:pt>
                <c:pt idx="12">
                  <c:v>5</c:v>
                </c:pt>
                <c:pt idx="13">
                  <c:v>25</c:v>
                </c:pt>
                <c:pt idx="14">
                  <c:v>30</c:v>
                </c:pt>
                <c:pt idx="15">
                  <c:v>160</c:v>
                </c:pt>
                <c:pt idx="16">
                  <c:v>30</c:v>
                </c:pt>
                <c:pt idx="1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E0-4BEB-ABBB-24FF7EAAAD78}"/>
            </c:ext>
          </c:extLst>
        </c:ser>
        <c:ser>
          <c:idx val="13"/>
          <c:order val="13"/>
          <c:tx>
            <c:strRef>
              <c:f>Compare_EPCI!$AN$38</c:f>
              <c:strCache>
                <c:ptCount val="1"/>
                <c:pt idx="0">
                  <c:v>QF&gt; 1200 €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Compare_EPCI!$Z$39:$Z$56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Compare_EPCI!$AN$39:$AN$56</c:f>
              <c:numCache>
                <c:formatCode>General</c:formatCode>
                <c:ptCount val="18"/>
                <c:pt idx="0">
                  <c:v>25</c:v>
                </c:pt>
                <c:pt idx="1">
                  <c:v>10</c:v>
                </c:pt>
                <c:pt idx="2">
                  <c:v>20</c:v>
                </c:pt>
                <c:pt idx="3">
                  <c:v>5</c:v>
                </c:pt>
                <c:pt idx="4">
                  <c:v>10</c:v>
                </c:pt>
                <c:pt idx="5">
                  <c:v>0</c:v>
                </c:pt>
                <c:pt idx="6">
                  <c:v>10</c:v>
                </c:pt>
                <c:pt idx="7">
                  <c:v>10</c:v>
                </c:pt>
                <c:pt idx="8">
                  <c:v>5</c:v>
                </c:pt>
                <c:pt idx="9">
                  <c:v>0</c:v>
                </c:pt>
                <c:pt idx="10">
                  <c:v>10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</c:v>
                </c:pt>
                <c:pt idx="16">
                  <c:v>0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E0-4BEB-ABBB-24FF7EAAAD7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183862496"/>
        <c:axId val="118386537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Compare_EPCI!$AA$38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Compare_EPCI!$AA$39:$AA$56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1380</c:v>
                      </c:pt>
                      <c:pt idx="1">
                        <c:v>1480</c:v>
                      </c:pt>
                      <c:pt idx="2">
                        <c:v>1310</c:v>
                      </c:pt>
                      <c:pt idx="3">
                        <c:v>275</c:v>
                      </c:pt>
                      <c:pt idx="4">
                        <c:v>665</c:v>
                      </c:pt>
                      <c:pt idx="5">
                        <c:v>215</c:v>
                      </c:pt>
                      <c:pt idx="6">
                        <c:v>385</c:v>
                      </c:pt>
                      <c:pt idx="7">
                        <c:v>1375</c:v>
                      </c:pt>
                      <c:pt idx="8">
                        <c:v>280</c:v>
                      </c:pt>
                      <c:pt idx="9">
                        <c:v>105</c:v>
                      </c:pt>
                      <c:pt idx="10">
                        <c:v>545</c:v>
                      </c:pt>
                      <c:pt idx="11">
                        <c:v>100</c:v>
                      </c:pt>
                      <c:pt idx="12">
                        <c:v>50</c:v>
                      </c:pt>
                      <c:pt idx="13">
                        <c:v>305</c:v>
                      </c:pt>
                      <c:pt idx="14">
                        <c:v>1220</c:v>
                      </c:pt>
                      <c:pt idx="15">
                        <c:v>820</c:v>
                      </c:pt>
                      <c:pt idx="16">
                        <c:v>195</c:v>
                      </c:pt>
                      <c:pt idx="17">
                        <c:v>195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3E0-4BEB-ABBB-24FF7EAAAD7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Compare_EPCI!$AB$38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Compare_EPCI!$AB$39:$AB$56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660</c:v>
                      </c:pt>
                      <c:pt idx="1">
                        <c:v>685</c:v>
                      </c:pt>
                      <c:pt idx="2">
                        <c:v>630</c:v>
                      </c:pt>
                      <c:pt idx="3">
                        <c:v>160</c:v>
                      </c:pt>
                      <c:pt idx="4">
                        <c:v>335</c:v>
                      </c:pt>
                      <c:pt idx="5">
                        <c:v>120</c:v>
                      </c:pt>
                      <c:pt idx="6">
                        <c:v>220</c:v>
                      </c:pt>
                      <c:pt idx="7">
                        <c:v>745</c:v>
                      </c:pt>
                      <c:pt idx="8">
                        <c:v>165</c:v>
                      </c:pt>
                      <c:pt idx="9">
                        <c:v>60</c:v>
                      </c:pt>
                      <c:pt idx="10">
                        <c:v>300</c:v>
                      </c:pt>
                      <c:pt idx="11">
                        <c:v>50</c:v>
                      </c:pt>
                      <c:pt idx="12">
                        <c:v>25</c:v>
                      </c:pt>
                      <c:pt idx="13">
                        <c:v>175</c:v>
                      </c:pt>
                      <c:pt idx="14">
                        <c:v>570</c:v>
                      </c:pt>
                      <c:pt idx="15">
                        <c:v>405</c:v>
                      </c:pt>
                      <c:pt idx="16">
                        <c:v>115</c:v>
                      </c:pt>
                      <c:pt idx="17">
                        <c:v>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3E0-4BEB-ABBB-24FF7EAAAD7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Compare_EPCI!$AC$38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Compare_EPCI!$AC$39:$AC$56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480</c:v>
                      </c:pt>
                      <c:pt idx="1">
                        <c:v>585</c:v>
                      </c:pt>
                      <c:pt idx="2">
                        <c:v>465</c:v>
                      </c:pt>
                      <c:pt idx="3">
                        <c:v>70</c:v>
                      </c:pt>
                      <c:pt idx="4">
                        <c:v>225</c:v>
                      </c:pt>
                      <c:pt idx="5">
                        <c:v>70</c:v>
                      </c:pt>
                      <c:pt idx="6">
                        <c:v>130</c:v>
                      </c:pt>
                      <c:pt idx="7">
                        <c:v>430</c:v>
                      </c:pt>
                      <c:pt idx="8">
                        <c:v>85</c:v>
                      </c:pt>
                      <c:pt idx="9">
                        <c:v>40</c:v>
                      </c:pt>
                      <c:pt idx="10">
                        <c:v>175</c:v>
                      </c:pt>
                      <c:pt idx="11">
                        <c:v>35</c:v>
                      </c:pt>
                      <c:pt idx="12">
                        <c:v>15</c:v>
                      </c:pt>
                      <c:pt idx="13">
                        <c:v>95</c:v>
                      </c:pt>
                      <c:pt idx="14">
                        <c:v>425</c:v>
                      </c:pt>
                      <c:pt idx="15">
                        <c:v>335</c:v>
                      </c:pt>
                      <c:pt idx="16">
                        <c:v>60</c:v>
                      </c:pt>
                      <c:pt idx="17">
                        <c:v>60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3E0-4BEB-ABBB-24FF7EAAAD78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Compare_EPCI!$AD$38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Compare_EPCI!$AD$39:$AD$56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240</c:v>
                      </c:pt>
                      <c:pt idx="1">
                        <c:v>205</c:v>
                      </c:pt>
                      <c:pt idx="2">
                        <c:v>220</c:v>
                      </c:pt>
                      <c:pt idx="3">
                        <c:v>50</c:v>
                      </c:pt>
                      <c:pt idx="4">
                        <c:v>105</c:v>
                      </c:pt>
                      <c:pt idx="5">
                        <c:v>25</c:v>
                      </c:pt>
                      <c:pt idx="6">
                        <c:v>35</c:v>
                      </c:pt>
                      <c:pt idx="7">
                        <c:v>195</c:v>
                      </c:pt>
                      <c:pt idx="8">
                        <c:v>25</c:v>
                      </c:pt>
                      <c:pt idx="9">
                        <c:v>10</c:v>
                      </c:pt>
                      <c:pt idx="10">
                        <c:v>70</c:v>
                      </c:pt>
                      <c:pt idx="11">
                        <c:v>10</c:v>
                      </c:pt>
                      <c:pt idx="12">
                        <c:v>5</c:v>
                      </c:pt>
                      <c:pt idx="13">
                        <c:v>35</c:v>
                      </c:pt>
                      <c:pt idx="14">
                        <c:v>230</c:v>
                      </c:pt>
                      <c:pt idx="15">
                        <c:v>80</c:v>
                      </c:pt>
                      <c:pt idx="16">
                        <c:v>25</c:v>
                      </c:pt>
                      <c:pt idx="17">
                        <c:v>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3E0-4BEB-ABBB-24FF7EAAAD7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Compare_EPCI!$AE$38</c15:sqref>
                        </c15:formulaRef>
                      </c:ext>
                    </c:extLst>
                    <c:strCache>
                      <c:ptCount val="1"/>
                      <c:pt idx="0">
                        <c:v>Allocataire dit "fragile"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Compare_EPCI!$AE$39:$AE$56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325</c:v>
                      </c:pt>
                      <c:pt idx="1">
                        <c:v>435</c:v>
                      </c:pt>
                      <c:pt idx="2">
                        <c:v>385</c:v>
                      </c:pt>
                      <c:pt idx="3">
                        <c:v>70</c:v>
                      </c:pt>
                      <c:pt idx="4">
                        <c:v>165</c:v>
                      </c:pt>
                      <c:pt idx="5">
                        <c:v>55</c:v>
                      </c:pt>
                      <c:pt idx="6">
                        <c:v>120</c:v>
                      </c:pt>
                      <c:pt idx="7">
                        <c:v>365</c:v>
                      </c:pt>
                      <c:pt idx="8">
                        <c:v>55</c:v>
                      </c:pt>
                      <c:pt idx="9">
                        <c:v>25</c:v>
                      </c:pt>
                      <c:pt idx="10">
                        <c:v>115</c:v>
                      </c:pt>
                      <c:pt idx="11">
                        <c:v>20</c:v>
                      </c:pt>
                      <c:pt idx="12">
                        <c:v>15</c:v>
                      </c:pt>
                      <c:pt idx="13">
                        <c:v>70</c:v>
                      </c:pt>
                      <c:pt idx="14">
                        <c:v>340</c:v>
                      </c:pt>
                      <c:pt idx="15">
                        <c:v>230</c:v>
                      </c:pt>
                      <c:pt idx="16">
                        <c:v>50</c:v>
                      </c:pt>
                      <c:pt idx="17">
                        <c:v>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3E0-4BEB-ABBB-24FF7EAAAD78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Compare_EPCI!$AF$38</c15:sqref>
                        </c15:formulaRef>
                      </c:ext>
                    </c:extLst>
                    <c:strCache>
                      <c:ptCount val="1"/>
                      <c:pt idx="0">
                        <c:v>Allocataire à "bas revenus"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Compare_EPCI!$AF$39:$AF$56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775</c:v>
                      </c:pt>
                      <c:pt idx="1">
                        <c:v>725</c:v>
                      </c:pt>
                      <c:pt idx="2">
                        <c:v>710</c:v>
                      </c:pt>
                      <c:pt idx="3">
                        <c:v>160</c:v>
                      </c:pt>
                      <c:pt idx="4">
                        <c:v>380</c:v>
                      </c:pt>
                      <c:pt idx="5">
                        <c:v>120</c:v>
                      </c:pt>
                      <c:pt idx="6">
                        <c:v>210</c:v>
                      </c:pt>
                      <c:pt idx="7">
                        <c:v>785</c:v>
                      </c:pt>
                      <c:pt idx="8">
                        <c:v>185</c:v>
                      </c:pt>
                      <c:pt idx="9">
                        <c:v>70</c:v>
                      </c:pt>
                      <c:pt idx="10">
                        <c:v>320</c:v>
                      </c:pt>
                      <c:pt idx="11">
                        <c:v>55</c:v>
                      </c:pt>
                      <c:pt idx="12">
                        <c:v>25</c:v>
                      </c:pt>
                      <c:pt idx="13">
                        <c:v>195</c:v>
                      </c:pt>
                      <c:pt idx="14">
                        <c:v>670</c:v>
                      </c:pt>
                      <c:pt idx="15">
                        <c:v>360</c:v>
                      </c:pt>
                      <c:pt idx="16">
                        <c:v>120</c:v>
                      </c:pt>
                      <c:pt idx="17">
                        <c:v>105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3E0-4BEB-ABBB-24FF7EAAAD78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Compare_EPCI!$AG$38</c15:sqref>
                        </c15:formulaRef>
                      </c:ext>
                    </c:extLst>
                    <c:strCache>
                      <c:ptCount val="1"/>
                      <c:pt idx="0">
                        <c:v>AAH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Compare_EPCI!$AG$39:$AG$56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45</c:v>
                      </c:pt>
                      <c:pt idx="1">
                        <c:v>50</c:v>
                      </c:pt>
                      <c:pt idx="2">
                        <c:v>40</c:v>
                      </c:pt>
                      <c:pt idx="3">
                        <c:v>15</c:v>
                      </c:pt>
                      <c:pt idx="4">
                        <c:v>20</c:v>
                      </c:pt>
                      <c:pt idx="5">
                        <c:v>10</c:v>
                      </c:pt>
                      <c:pt idx="6">
                        <c:v>10</c:v>
                      </c:pt>
                      <c:pt idx="7">
                        <c:v>55</c:v>
                      </c:pt>
                      <c:pt idx="8">
                        <c:v>10</c:v>
                      </c:pt>
                      <c:pt idx="9">
                        <c:v>5</c:v>
                      </c:pt>
                      <c:pt idx="10">
                        <c:v>20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10</c:v>
                      </c:pt>
                      <c:pt idx="14">
                        <c:v>40</c:v>
                      </c:pt>
                      <c:pt idx="15">
                        <c:v>20</c:v>
                      </c:pt>
                      <c:pt idx="16">
                        <c:v>5</c:v>
                      </c:pt>
                      <c:pt idx="17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3E0-4BEB-ABBB-24FF7EAAAD78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Compare_EPCI!$AH$38</c15:sqref>
                        </c15:formulaRef>
                      </c:ext>
                    </c:extLst>
                    <c:strCache>
                      <c:ptCount val="1"/>
                      <c:pt idx="0">
                        <c:v>RSA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Compare_EPCI!$AH$39:$AH$56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320</c:v>
                      </c:pt>
                      <c:pt idx="1">
                        <c:v>225</c:v>
                      </c:pt>
                      <c:pt idx="2">
                        <c:v>330</c:v>
                      </c:pt>
                      <c:pt idx="3">
                        <c:v>60</c:v>
                      </c:pt>
                      <c:pt idx="4">
                        <c:v>190</c:v>
                      </c:pt>
                      <c:pt idx="5">
                        <c:v>50</c:v>
                      </c:pt>
                      <c:pt idx="6">
                        <c:v>75</c:v>
                      </c:pt>
                      <c:pt idx="7">
                        <c:v>320</c:v>
                      </c:pt>
                      <c:pt idx="8">
                        <c:v>75</c:v>
                      </c:pt>
                      <c:pt idx="9">
                        <c:v>35</c:v>
                      </c:pt>
                      <c:pt idx="10">
                        <c:v>120</c:v>
                      </c:pt>
                      <c:pt idx="11">
                        <c:v>15</c:v>
                      </c:pt>
                      <c:pt idx="12">
                        <c:v>5</c:v>
                      </c:pt>
                      <c:pt idx="13">
                        <c:v>100</c:v>
                      </c:pt>
                      <c:pt idx="14">
                        <c:v>295</c:v>
                      </c:pt>
                      <c:pt idx="15">
                        <c:v>110</c:v>
                      </c:pt>
                      <c:pt idx="16">
                        <c:v>45</c:v>
                      </c:pt>
                      <c:pt idx="17">
                        <c:v>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3E0-4BEB-ABBB-24FF7EAAAD78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Compare_EPCI!$AI$38</c15:sqref>
                        </c15:formulaRef>
                      </c:ext>
                    </c:extLst>
                    <c:strCache>
                      <c:ptCount val="1"/>
                      <c:pt idx="0">
                        <c:v>PPA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Compare_EPCI!$AI$39:$AI$56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590</c:v>
                      </c:pt>
                      <c:pt idx="1">
                        <c:v>725</c:v>
                      </c:pt>
                      <c:pt idx="2">
                        <c:v>645</c:v>
                      </c:pt>
                      <c:pt idx="3">
                        <c:v>140</c:v>
                      </c:pt>
                      <c:pt idx="4">
                        <c:v>300</c:v>
                      </c:pt>
                      <c:pt idx="5">
                        <c:v>105</c:v>
                      </c:pt>
                      <c:pt idx="6">
                        <c:v>200</c:v>
                      </c:pt>
                      <c:pt idx="7">
                        <c:v>665</c:v>
                      </c:pt>
                      <c:pt idx="8">
                        <c:v>130</c:v>
                      </c:pt>
                      <c:pt idx="9">
                        <c:v>50</c:v>
                      </c:pt>
                      <c:pt idx="10">
                        <c:v>265</c:v>
                      </c:pt>
                      <c:pt idx="11">
                        <c:v>50</c:v>
                      </c:pt>
                      <c:pt idx="12">
                        <c:v>25</c:v>
                      </c:pt>
                      <c:pt idx="13">
                        <c:v>135</c:v>
                      </c:pt>
                      <c:pt idx="14">
                        <c:v>550</c:v>
                      </c:pt>
                      <c:pt idx="15">
                        <c:v>415</c:v>
                      </c:pt>
                      <c:pt idx="16">
                        <c:v>100</c:v>
                      </c:pt>
                      <c:pt idx="17">
                        <c:v>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3E0-4BEB-ABBB-24FF7EAAAD78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Compare_EPCI!$AJ$38</c15:sqref>
                        </c15:formulaRef>
                      </c:ext>
                    </c:extLst>
                    <c:strCache>
                      <c:ptCount val="1"/>
                      <c:pt idx="0">
                        <c:v>Allocataire dont au moins une personne au chômage ou inactive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Compare_EPCI!$Z$39:$Z$56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Compare_EPCI!$AJ$39:$AJ$56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460</c:v>
                      </c:pt>
                      <c:pt idx="1">
                        <c:v>345</c:v>
                      </c:pt>
                      <c:pt idx="2">
                        <c:v>465</c:v>
                      </c:pt>
                      <c:pt idx="3">
                        <c:v>75</c:v>
                      </c:pt>
                      <c:pt idx="4">
                        <c:v>220</c:v>
                      </c:pt>
                      <c:pt idx="5">
                        <c:v>60</c:v>
                      </c:pt>
                      <c:pt idx="6">
                        <c:v>120</c:v>
                      </c:pt>
                      <c:pt idx="7">
                        <c:v>445</c:v>
                      </c:pt>
                      <c:pt idx="8">
                        <c:v>80</c:v>
                      </c:pt>
                      <c:pt idx="9">
                        <c:v>25</c:v>
                      </c:pt>
                      <c:pt idx="10">
                        <c:v>160</c:v>
                      </c:pt>
                      <c:pt idx="11">
                        <c:v>35</c:v>
                      </c:pt>
                      <c:pt idx="12">
                        <c:v>10</c:v>
                      </c:pt>
                      <c:pt idx="13">
                        <c:v>105</c:v>
                      </c:pt>
                      <c:pt idx="14">
                        <c:v>415</c:v>
                      </c:pt>
                      <c:pt idx="15">
                        <c:v>155</c:v>
                      </c:pt>
                      <c:pt idx="16">
                        <c:v>55</c:v>
                      </c:pt>
                      <c:pt idx="17">
                        <c:v>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3E0-4BEB-ABBB-24FF7EAAAD78}"/>
                  </c:ext>
                </c:extLst>
              </c15:ser>
            </c15:filteredBarSeries>
          </c:ext>
        </c:extLst>
      </c:barChart>
      <c:catAx>
        <c:axId val="118386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183865376"/>
        <c:crosses val="autoZero"/>
        <c:auto val="1"/>
        <c:lblAlgn val="ctr"/>
        <c:lblOffset val="100"/>
        <c:noMultiLvlLbl val="0"/>
      </c:catAx>
      <c:valAx>
        <c:axId val="118386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8386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Theme2!$G$5</c:f>
          <c:strCache>
            <c:ptCount val="1"/>
            <c:pt idx="0">
              <c:v>Nombre d’Assistants maternels (AM) agréés et actifs de plus de 55 ans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87-49FE-A866-5E19244905C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87-49FE-A866-5E19244905C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87-49FE-A866-5E19244905C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87-49FE-A866-5E19244905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87-49FE-A866-5E19244905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C87-49FE-A866-5E19244905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87-49FE-A866-5E19244905C0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87-49FE-A866-5E19244905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87-49FE-A866-5E19244905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87-49FE-A866-5E19244905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C87-49FE-A866-5E19244905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C87-49FE-A866-5E19244905C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C87-49FE-A866-5E19244905C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C87-49FE-A866-5E19244905C0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C87-49FE-A866-5E19244905C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C87-49FE-A866-5E19244905C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C87-49FE-A866-5E19244905C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C87-49FE-A866-5E19244905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Theme2!$V$6:$V$23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Theme2!$W$6:$W$23</c:f>
              <c:numCache>
                <c:formatCode>General</c:formatCode>
                <c:ptCount val="18"/>
                <c:pt idx="0">
                  <c:v>48</c:v>
                </c:pt>
                <c:pt idx="1">
                  <c:v>37</c:v>
                </c:pt>
                <c:pt idx="2">
                  <c:v>45</c:v>
                </c:pt>
                <c:pt idx="3">
                  <c:v>7</c:v>
                </c:pt>
                <c:pt idx="4">
                  <c:v>21</c:v>
                </c:pt>
                <c:pt idx="5">
                  <c:v>5</c:v>
                </c:pt>
                <c:pt idx="6">
                  <c:v>7</c:v>
                </c:pt>
                <c:pt idx="7">
                  <c:v>22</c:v>
                </c:pt>
                <c:pt idx="8">
                  <c:v>2</c:v>
                </c:pt>
                <c:pt idx="9">
                  <c:v>4</c:v>
                </c:pt>
                <c:pt idx="10">
                  <c:v>11</c:v>
                </c:pt>
                <c:pt idx="11">
                  <c:v>5</c:v>
                </c:pt>
                <c:pt idx="12">
                  <c:v>0</c:v>
                </c:pt>
                <c:pt idx="13">
                  <c:v>3</c:v>
                </c:pt>
                <c:pt idx="14">
                  <c:v>12</c:v>
                </c:pt>
                <c:pt idx="15">
                  <c:v>45</c:v>
                </c:pt>
                <c:pt idx="16">
                  <c:v>2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C87-49FE-A866-5E1924490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03046792"/>
        <c:axId val="703047152"/>
      </c:barChart>
      <c:catAx>
        <c:axId val="70304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703047152"/>
        <c:crosses val="autoZero"/>
        <c:auto val="1"/>
        <c:lblAlgn val="ctr"/>
        <c:lblOffset val="100"/>
        <c:noMultiLvlLbl val="0"/>
      </c:catAx>
      <c:valAx>
        <c:axId val="70304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3046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Répartition du nombre d'enfants par tranche d'âge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Compare_EPCI!$AA$81</c:f>
              <c:strCache>
                <c:ptCount val="1"/>
                <c:pt idx="0">
                  <c:v>&lt; à 3 ans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Compare_EPCI!$Z$82:$Z$99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Compare_EPCI!$AA$82:$AA$99</c:f>
              <c:numCache>
                <c:formatCode>General</c:formatCode>
                <c:ptCount val="18"/>
                <c:pt idx="0">
                  <c:v>1415</c:v>
                </c:pt>
                <c:pt idx="1">
                  <c:v>1575</c:v>
                </c:pt>
                <c:pt idx="2">
                  <c:v>1065</c:v>
                </c:pt>
                <c:pt idx="3">
                  <c:v>200</c:v>
                </c:pt>
                <c:pt idx="4">
                  <c:v>680</c:v>
                </c:pt>
                <c:pt idx="5">
                  <c:v>180</c:v>
                </c:pt>
                <c:pt idx="6">
                  <c:v>300</c:v>
                </c:pt>
                <c:pt idx="7">
                  <c:v>935</c:v>
                </c:pt>
                <c:pt idx="8">
                  <c:v>185</c:v>
                </c:pt>
                <c:pt idx="9">
                  <c:v>100</c:v>
                </c:pt>
                <c:pt idx="10">
                  <c:v>515</c:v>
                </c:pt>
                <c:pt idx="11">
                  <c:v>125</c:v>
                </c:pt>
                <c:pt idx="12">
                  <c:v>70</c:v>
                </c:pt>
                <c:pt idx="13">
                  <c:v>185</c:v>
                </c:pt>
                <c:pt idx="14">
                  <c:v>1330</c:v>
                </c:pt>
                <c:pt idx="15">
                  <c:v>910</c:v>
                </c:pt>
                <c:pt idx="16">
                  <c:v>110</c:v>
                </c:pt>
                <c:pt idx="1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C-454E-B4F1-8DCDC41BB19E}"/>
            </c:ext>
          </c:extLst>
        </c:ser>
        <c:ser>
          <c:idx val="1"/>
          <c:order val="1"/>
          <c:tx>
            <c:strRef>
              <c:f>Compare_EPCI!$AB$81</c:f>
              <c:strCache>
                <c:ptCount val="1"/>
                <c:pt idx="0">
                  <c:v> 3 à 5 ans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Compare_EPCI!$Z$82:$Z$99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Compare_EPCI!$AB$82:$AB$99</c:f>
              <c:numCache>
                <c:formatCode>General</c:formatCode>
                <c:ptCount val="18"/>
                <c:pt idx="0">
                  <c:v>1525</c:v>
                </c:pt>
                <c:pt idx="1">
                  <c:v>1735</c:v>
                </c:pt>
                <c:pt idx="2">
                  <c:v>1155</c:v>
                </c:pt>
                <c:pt idx="3">
                  <c:v>215</c:v>
                </c:pt>
                <c:pt idx="4">
                  <c:v>700</c:v>
                </c:pt>
                <c:pt idx="5">
                  <c:v>180</c:v>
                </c:pt>
                <c:pt idx="6">
                  <c:v>315</c:v>
                </c:pt>
                <c:pt idx="7">
                  <c:v>1015</c:v>
                </c:pt>
                <c:pt idx="8">
                  <c:v>175</c:v>
                </c:pt>
                <c:pt idx="9">
                  <c:v>105</c:v>
                </c:pt>
                <c:pt idx="10">
                  <c:v>525</c:v>
                </c:pt>
                <c:pt idx="11">
                  <c:v>155</c:v>
                </c:pt>
                <c:pt idx="12">
                  <c:v>60</c:v>
                </c:pt>
                <c:pt idx="13">
                  <c:v>185</c:v>
                </c:pt>
                <c:pt idx="14">
                  <c:v>1445</c:v>
                </c:pt>
                <c:pt idx="15">
                  <c:v>1015</c:v>
                </c:pt>
                <c:pt idx="16">
                  <c:v>140</c:v>
                </c:pt>
                <c:pt idx="17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C-454E-B4F1-8DCDC41BB19E}"/>
            </c:ext>
          </c:extLst>
        </c:ser>
        <c:ser>
          <c:idx val="2"/>
          <c:order val="2"/>
          <c:tx>
            <c:strRef>
              <c:f>Compare_EPCI!$AC$81</c:f>
              <c:strCache>
                <c:ptCount val="1"/>
                <c:pt idx="0">
                  <c:v>6 à 11 ans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Compare_EPCI!$Z$82:$Z$99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Compare_EPCI!$AC$82:$AC$99</c:f>
              <c:numCache>
                <c:formatCode>General</c:formatCode>
                <c:ptCount val="18"/>
                <c:pt idx="0">
                  <c:v>3395</c:v>
                </c:pt>
                <c:pt idx="1">
                  <c:v>4095</c:v>
                </c:pt>
                <c:pt idx="2">
                  <c:v>2720</c:v>
                </c:pt>
                <c:pt idx="3">
                  <c:v>515</c:v>
                </c:pt>
                <c:pt idx="4">
                  <c:v>1635</c:v>
                </c:pt>
                <c:pt idx="5">
                  <c:v>470</c:v>
                </c:pt>
                <c:pt idx="6">
                  <c:v>765</c:v>
                </c:pt>
                <c:pt idx="7">
                  <c:v>2380</c:v>
                </c:pt>
                <c:pt idx="8">
                  <c:v>480</c:v>
                </c:pt>
                <c:pt idx="9">
                  <c:v>280</c:v>
                </c:pt>
                <c:pt idx="10">
                  <c:v>1275</c:v>
                </c:pt>
                <c:pt idx="11">
                  <c:v>370</c:v>
                </c:pt>
                <c:pt idx="12">
                  <c:v>135</c:v>
                </c:pt>
                <c:pt idx="13">
                  <c:v>450</c:v>
                </c:pt>
                <c:pt idx="14">
                  <c:v>3515</c:v>
                </c:pt>
                <c:pt idx="15">
                  <c:v>2215</c:v>
                </c:pt>
                <c:pt idx="16">
                  <c:v>320</c:v>
                </c:pt>
                <c:pt idx="17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C-454E-B4F1-8DCDC41BB1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99871264"/>
        <c:axId val="699872344"/>
      </c:barChart>
      <c:catAx>
        <c:axId val="6998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699872344"/>
        <c:crosses val="autoZero"/>
        <c:auto val="1"/>
        <c:lblAlgn val="ctr"/>
        <c:lblOffset val="100"/>
        <c:noMultiLvlLbl val="0"/>
      </c:catAx>
      <c:valAx>
        <c:axId val="69987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987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Répartition du nombre d'enfants par tranche d'âge dans un foyer à bas revenus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Compare_EPCI!$AF$81</c:f>
              <c:strCache>
                <c:ptCount val="1"/>
                <c:pt idx="0">
                  <c:v>&lt; à 3 ans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Compare_EPCI!$AE$82:$AE$99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Compare_EPCI!$AF$82:$AF$99</c:f>
              <c:numCache>
                <c:formatCode>General</c:formatCode>
                <c:ptCount val="18"/>
                <c:pt idx="0">
                  <c:v>320</c:v>
                </c:pt>
                <c:pt idx="1">
                  <c:v>250</c:v>
                </c:pt>
                <c:pt idx="2">
                  <c:v>285</c:v>
                </c:pt>
                <c:pt idx="3">
                  <c:v>45</c:v>
                </c:pt>
                <c:pt idx="4">
                  <c:v>185</c:v>
                </c:pt>
                <c:pt idx="5">
                  <c:v>35</c:v>
                </c:pt>
                <c:pt idx="6">
                  <c:v>60</c:v>
                </c:pt>
                <c:pt idx="7">
                  <c:v>280</c:v>
                </c:pt>
                <c:pt idx="8">
                  <c:v>65</c:v>
                </c:pt>
                <c:pt idx="9">
                  <c:v>25</c:v>
                </c:pt>
                <c:pt idx="10">
                  <c:v>135</c:v>
                </c:pt>
                <c:pt idx="11">
                  <c:v>25</c:v>
                </c:pt>
                <c:pt idx="12">
                  <c:v>25</c:v>
                </c:pt>
                <c:pt idx="13">
                  <c:v>55</c:v>
                </c:pt>
                <c:pt idx="14">
                  <c:v>305</c:v>
                </c:pt>
                <c:pt idx="15">
                  <c:v>100</c:v>
                </c:pt>
                <c:pt idx="16">
                  <c:v>30</c:v>
                </c:pt>
                <c:pt idx="1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B-4020-87F6-757820AE0EBC}"/>
            </c:ext>
          </c:extLst>
        </c:ser>
        <c:ser>
          <c:idx val="1"/>
          <c:order val="1"/>
          <c:tx>
            <c:strRef>
              <c:f>Compare_EPCI!$AG$81</c:f>
              <c:strCache>
                <c:ptCount val="1"/>
                <c:pt idx="0">
                  <c:v> 3 à 5 ans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Compare_EPCI!$AE$82:$AE$99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Compare_EPCI!$AG$82:$AG$99</c:f>
              <c:numCache>
                <c:formatCode>General</c:formatCode>
                <c:ptCount val="18"/>
                <c:pt idx="0">
                  <c:v>380</c:v>
                </c:pt>
                <c:pt idx="1">
                  <c:v>330</c:v>
                </c:pt>
                <c:pt idx="2">
                  <c:v>350</c:v>
                </c:pt>
                <c:pt idx="3">
                  <c:v>65</c:v>
                </c:pt>
                <c:pt idx="4">
                  <c:v>195</c:v>
                </c:pt>
                <c:pt idx="5">
                  <c:v>45</c:v>
                </c:pt>
                <c:pt idx="6">
                  <c:v>95</c:v>
                </c:pt>
                <c:pt idx="7">
                  <c:v>345</c:v>
                </c:pt>
                <c:pt idx="8">
                  <c:v>75</c:v>
                </c:pt>
                <c:pt idx="9">
                  <c:v>25</c:v>
                </c:pt>
                <c:pt idx="10">
                  <c:v>155</c:v>
                </c:pt>
                <c:pt idx="11">
                  <c:v>30</c:v>
                </c:pt>
                <c:pt idx="12">
                  <c:v>15</c:v>
                </c:pt>
                <c:pt idx="13">
                  <c:v>70</c:v>
                </c:pt>
                <c:pt idx="14">
                  <c:v>395</c:v>
                </c:pt>
                <c:pt idx="15">
                  <c:v>150</c:v>
                </c:pt>
                <c:pt idx="16">
                  <c:v>45</c:v>
                </c:pt>
                <c:pt idx="1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B-4020-87F6-757820AE0EBC}"/>
            </c:ext>
          </c:extLst>
        </c:ser>
        <c:ser>
          <c:idx val="2"/>
          <c:order val="2"/>
          <c:tx>
            <c:strRef>
              <c:f>Compare_EPCI!$AH$81</c:f>
              <c:strCache>
                <c:ptCount val="1"/>
                <c:pt idx="0">
                  <c:v>6 à 11 ans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Compare_EPCI!$AE$82:$AE$99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Compare_EPCI!$AH$82:$AH$99</c:f>
              <c:numCache>
                <c:formatCode>General</c:formatCode>
                <c:ptCount val="18"/>
                <c:pt idx="0">
                  <c:v>800</c:v>
                </c:pt>
                <c:pt idx="1">
                  <c:v>735</c:v>
                </c:pt>
                <c:pt idx="2">
                  <c:v>735</c:v>
                </c:pt>
                <c:pt idx="3">
                  <c:v>130</c:v>
                </c:pt>
                <c:pt idx="4">
                  <c:v>440</c:v>
                </c:pt>
                <c:pt idx="5">
                  <c:v>105</c:v>
                </c:pt>
                <c:pt idx="6">
                  <c:v>205</c:v>
                </c:pt>
                <c:pt idx="7">
                  <c:v>760</c:v>
                </c:pt>
                <c:pt idx="8">
                  <c:v>200</c:v>
                </c:pt>
                <c:pt idx="9">
                  <c:v>70</c:v>
                </c:pt>
                <c:pt idx="10">
                  <c:v>365</c:v>
                </c:pt>
                <c:pt idx="11">
                  <c:v>45</c:v>
                </c:pt>
                <c:pt idx="12">
                  <c:v>40</c:v>
                </c:pt>
                <c:pt idx="13">
                  <c:v>190</c:v>
                </c:pt>
                <c:pt idx="14">
                  <c:v>865</c:v>
                </c:pt>
                <c:pt idx="15">
                  <c:v>315</c:v>
                </c:pt>
                <c:pt idx="16">
                  <c:v>105</c:v>
                </c:pt>
                <c:pt idx="1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B-4020-87F6-757820AE0E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52007784"/>
        <c:axId val="1052016784"/>
      </c:barChart>
      <c:catAx>
        <c:axId val="105200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052016784"/>
        <c:crosses val="autoZero"/>
        <c:auto val="1"/>
        <c:lblAlgn val="ctr"/>
        <c:lblOffset val="100"/>
        <c:noMultiLvlLbl val="0"/>
      </c:catAx>
      <c:valAx>
        <c:axId val="105201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007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Repartition du nombre d'enfants par tranche d'âge dans un foyer monoparental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Compare_EPCI!$AA$104</c:f>
              <c:strCache>
                <c:ptCount val="1"/>
                <c:pt idx="0">
                  <c:v>&lt; à 3 ans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Compare_EPCI!$Z$105:$Z$122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Compare_EPCI!$AA$105:$AA$122</c:f>
              <c:numCache>
                <c:formatCode>General</c:formatCode>
                <c:ptCount val="18"/>
                <c:pt idx="0">
                  <c:v>175</c:v>
                </c:pt>
                <c:pt idx="1">
                  <c:v>135</c:v>
                </c:pt>
                <c:pt idx="2">
                  <c:v>160</c:v>
                </c:pt>
                <c:pt idx="3">
                  <c:v>30</c:v>
                </c:pt>
                <c:pt idx="4">
                  <c:v>90</c:v>
                </c:pt>
                <c:pt idx="5">
                  <c:v>15</c:v>
                </c:pt>
                <c:pt idx="6">
                  <c:v>35</c:v>
                </c:pt>
                <c:pt idx="7">
                  <c:v>150</c:v>
                </c:pt>
                <c:pt idx="8">
                  <c:v>30</c:v>
                </c:pt>
                <c:pt idx="9">
                  <c:v>10</c:v>
                </c:pt>
                <c:pt idx="10">
                  <c:v>60</c:v>
                </c:pt>
                <c:pt idx="11">
                  <c:v>15</c:v>
                </c:pt>
                <c:pt idx="12">
                  <c:v>5</c:v>
                </c:pt>
                <c:pt idx="13">
                  <c:v>35</c:v>
                </c:pt>
                <c:pt idx="14">
                  <c:v>145</c:v>
                </c:pt>
                <c:pt idx="15">
                  <c:v>75</c:v>
                </c:pt>
                <c:pt idx="16">
                  <c:v>15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3-4FBB-AD37-DE8E6E2085EC}"/>
            </c:ext>
          </c:extLst>
        </c:ser>
        <c:ser>
          <c:idx val="1"/>
          <c:order val="1"/>
          <c:tx>
            <c:strRef>
              <c:f>Compare_EPCI!$AB$104</c:f>
              <c:strCache>
                <c:ptCount val="1"/>
                <c:pt idx="0">
                  <c:v> 3 à 5 ans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Compare_EPCI!$Z$105:$Z$122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Compare_EPCI!$AB$105:$AB$122</c:f>
              <c:numCache>
                <c:formatCode>General</c:formatCode>
                <c:ptCount val="18"/>
                <c:pt idx="0">
                  <c:v>280</c:v>
                </c:pt>
                <c:pt idx="1">
                  <c:v>255</c:v>
                </c:pt>
                <c:pt idx="2">
                  <c:v>280</c:v>
                </c:pt>
                <c:pt idx="3">
                  <c:v>50</c:v>
                </c:pt>
                <c:pt idx="4">
                  <c:v>120</c:v>
                </c:pt>
                <c:pt idx="5">
                  <c:v>30</c:v>
                </c:pt>
                <c:pt idx="6">
                  <c:v>65</c:v>
                </c:pt>
                <c:pt idx="7">
                  <c:v>255</c:v>
                </c:pt>
                <c:pt idx="8">
                  <c:v>45</c:v>
                </c:pt>
                <c:pt idx="9">
                  <c:v>10</c:v>
                </c:pt>
                <c:pt idx="10">
                  <c:v>100</c:v>
                </c:pt>
                <c:pt idx="11">
                  <c:v>25</c:v>
                </c:pt>
                <c:pt idx="12">
                  <c:v>5</c:v>
                </c:pt>
                <c:pt idx="13">
                  <c:v>40</c:v>
                </c:pt>
                <c:pt idx="14">
                  <c:v>240</c:v>
                </c:pt>
                <c:pt idx="15">
                  <c:v>140</c:v>
                </c:pt>
                <c:pt idx="16">
                  <c:v>35</c:v>
                </c:pt>
                <c:pt idx="1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3-4FBB-AD37-DE8E6E2085EC}"/>
            </c:ext>
          </c:extLst>
        </c:ser>
        <c:ser>
          <c:idx val="2"/>
          <c:order val="2"/>
          <c:tx>
            <c:strRef>
              <c:f>Compare_EPCI!$AC$104</c:f>
              <c:strCache>
                <c:ptCount val="1"/>
                <c:pt idx="0">
                  <c:v>6 à 11 ans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Compare_EPCI!$Z$105:$Z$122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Compare_EPCI!$AC$105:$AC$122</c:f>
              <c:numCache>
                <c:formatCode>General</c:formatCode>
                <c:ptCount val="18"/>
                <c:pt idx="0">
                  <c:v>730</c:v>
                </c:pt>
                <c:pt idx="1">
                  <c:v>800</c:v>
                </c:pt>
                <c:pt idx="2">
                  <c:v>780</c:v>
                </c:pt>
                <c:pt idx="3">
                  <c:v>140</c:v>
                </c:pt>
                <c:pt idx="4">
                  <c:v>350</c:v>
                </c:pt>
                <c:pt idx="5">
                  <c:v>125</c:v>
                </c:pt>
                <c:pt idx="6">
                  <c:v>190</c:v>
                </c:pt>
                <c:pt idx="7">
                  <c:v>730</c:v>
                </c:pt>
                <c:pt idx="8">
                  <c:v>135</c:v>
                </c:pt>
                <c:pt idx="9">
                  <c:v>55</c:v>
                </c:pt>
                <c:pt idx="10">
                  <c:v>275</c:v>
                </c:pt>
                <c:pt idx="11">
                  <c:v>50</c:v>
                </c:pt>
                <c:pt idx="12">
                  <c:v>25</c:v>
                </c:pt>
                <c:pt idx="13">
                  <c:v>170</c:v>
                </c:pt>
                <c:pt idx="14">
                  <c:v>695</c:v>
                </c:pt>
                <c:pt idx="15">
                  <c:v>450</c:v>
                </c:pt>
                <c:pt idx="16">
                  <c:v>100</c:v>
                </c:pt>
                <c:pt idx="17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A3-4FBB-AD37-DE8E6E2085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52043424"/>
        <c:axId val="1052045584"/>
      </c:barChart>
      <c:catAx>
        <c:axId val="105204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052045584"/>
        <c:crosses val="autoZero"/>
        <c:auto val="1"/>
        <c:lblAlgn val="ctr"/>
        <c:lblOffset val="100"/>
        <c:noMultiLvlLbl val="0"/>
      </c:catAx>
      <c:valAx>
        <c:axId val="10520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0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Repartition du nombre d'enfants par tranche d'âge  </a:t>
            </a:r>
            <a:r>
              <a:rPr lang="fr-FR" sz="1100" b="1"/>
              <a:t>dans un foyer Dont au moins un parent au chômage ou inactif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Compare_EPCI!$AF$104</c:f>
              <c:strCache>
                <c:ptCount val="1"/>
                <c:pt idx="0">
                  <c:v>&lt; à 3 ans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Compare_EPCI!$AE$105:$AE$122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Compare_EPCI!$AF$105:$AF$122</c:f>
              <c:numCache>
                <c:formatCode>General</c:formatCode>
                <c:ptCount val="18"/>
                <c:pt idx="0">
                  <c:v>650</c:v>
                </c:pt>
                <c:pt idx="1">
                  <c:v>580</c:v>
                </c:pt>
                <c:pt idx="2">
                  <c:v>495</c:v>
                </c:pt>
                <c:pt idx="3">
                  <c:v>100</c:v>
                </c:pt>
                <c:pt idx="4">
                  <c:v>340</c:v>
                </c:pt>
                <c:pt idx="5">
                  <c:v>80</c:v>
                </c:pt>
                <c:pt idx="6">
                  <c:v>150</c:v>
                </c:pt>
                <c:pt idx="7">
                  <c:v>465</c:v>
                </c:pt>
                <c:pt idx="8">
                  <c:v>90</c:v>
                </c:pt>
                <c:pt idx="9">
                  <c:v>40</c:v>
                </c:pt>
                <c:pt idx="10">
                  <c:v>275</c:v>
                </c:pt>
                <c:pt idx="11">
                  <c:v>35</c:v>
                </c:pt>
                <c:pt idx="12">
                  <c:v>30</c:v>
                </c:pt>
                <c:pt idx="13">
                  <c:v>100</c:v>
                </c:pt>
                <c:pt idx="14">
                  <c:v>660</c:v>
                </c:pt>
                <c:pt idx="15">
                  <c:v>310</c:v>
                </c:pt>
                <c:pt idx="16">
                  <c:v>55</c:v>
                </c:pt>
                <c:pt idx="1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2-465E-88BC-F966AE2ACD3C}"/>
            </c:ext>
          </c:extLst>
        </c:ser>
        <c:ser>
          <c:idx val="1"/>
          <c:order val="1"/>
          <c:tx>
            <c:strRef>
              <c:f>Compare_EPCI!$AG$104</c:f>
              <c:strCache>
                <c:ptCount val="1"/>
                <c:pt idx="0">
                  <c:v> 3 à 5 ans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Compare_EPCI!$AE$105:$AE$122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Compare_EPCI!$AG$105:$AG$122</c:f>
              <c:numCache>
                <c:formatCode>General</c:formatCode>
                <c:ptCount val="18"/>
                <c:pt idx="0">
                  <c:v>595</c:v>
                </c:pt>
                <c:pt idx="1">
                  <c:v>550</c:v>
                </c:pt>
                <c:pt idx="2">
                  <c:v>495</c:v>
                </c:pt>
                <c:pt idx="3">
                  <c:v>90</c:v>
                </c:pt>
                <c:pt idx="4">
                  <c:v>315</c:v>
                </c:pt>
                <c:pt idx="5">
                  <c:v>70</c:v>
                </c:pt>
                <c:pt idx="6">
                  <c:v>135</c:v>
                </c:pt>
                <c:pt idx="7">
                  <c:v>470</c:v>
                </c:pt>
                <c:pt idx="8">
                  <c:v>70</c:v>
                </c:pt>
                <c:pt idx="9">
                  <c:v>40</c:v>
                </c:pt>
                <c:pt idx="10">
                  <c:v>240</c:v>
                </c:pt>
                <c:pt idx="11">
                  <c:v>40</c:v>
                </c:pt>
                <c:pt idx="12">
                  <c:v>15</c:v>
                </c:pt>
                <c:pt idx="13">
                  <c:v>90</c:v>
                </c:pt>
                <c:pt idx="14">
                  <c:v>635</c:v>
                </c:pt>
                <c:pt idx="15">
                  <c:v>275</c:v>
                </c:pt>
                <c:pt idx="16">
                  <c:v>55</c:v>
                </c:pt>
                <c:pt idx="17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2-465E-88BC-F966AE2ACD3C}"/>
            </c:ext>
          </c:extLst>
        </c:ser>
        <c:ser>
          <c:idx val="2"/>
          <c:order val="2"/>
          <c:tx>
            <c:strRef>
              <c:f>Compare_EPCI!$AH$104</c:f>
              <c:strCache>
                <c:ptCount val="1"/>
                <c:pt idx="0">
                  <c:v>6 à 11 ans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Compare_EPCI!$AE$105:$AE$122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Compare_EPCI!$AH$105:$AH$122</c:f>
              <c:numCache>
                <c:formatCode>General</c:formatCode>
                <c:ptCount val="18"/>
                <c:pt idx="0">
                  <c:v>1195</c:v>
                </c:pt>
                <c:pt idx="1">
                  <c:v>1155</c:v>
                </c:pt>
                <c:pt idx="2">
                  <c:v>960</c:v>
                </c:pt>
                <c:pt idx="3">
                  <c:v>175</c:v>
                </c:pt>
                <c:pt idx="4">
                  <c:v>650</c:v>
                </c:pt>
                <c:pt idx="5">
                  <c:v>155</c:v>
                </c:pt>
                <c:pt idx="6">
                  <c:v>305</c:v>
                </c:pt>
                <c:pt idx="7">
                  <c:v>945</c:v>
                </c:pt>
                <c:pt idx="8">
                  <c:v>200</c:v>
                </c:pt>
                <c:pt idx="9">
                  <c:v>95</c:v>
                </c:pt>
                <c:pt idx="10">
                  <c:v>550</c:v>
                </c:pt>
                <c:pt idx="11">
                  <c:v>85</c:v>
                </c:pt>
                <c:pt idx="12">
                  <c:v>50</c:v>
                </c:pt>
                <c:pt idx="13">
                  <c:v>210</c:v>
                </c:pt>
                <c:pt idx="14">
                  <c:v>1380</c:v>
                </c:pt>
                <c:pt idx="15">
                  <c:v>575</c:v>
                </c:pt>
                <c:pt idx="16">
                  <c:v>120</c:v>
                </c:pt>
                <c:pt idx="1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D2-465E-88BC-F966AE2ACD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52094904"/>
        <c:axId val="1052103904"/>
      </c:barChart>
      <c:catAx>
        <c:axId val="105209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052103904"/>
        <c:crosses val="autoZero"/>
        <c:auto val="1"/>
        <c:lblAlgn val="ctr"/>
        <c:lblOffset val="100"/>
        <c:noMultiLvlLbl val="0"/>
      </c:catAx>
      <c:valAx>
        <c:axId val="1052103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094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Repartition du nombre d'enfants par tranche d'âge   bénéficiaire de l'AEEH</a:t>
            </a:r>
            <a:endParaRPr lang="fr-FR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Compare_EPCI!$AA$126</c:f>
              <c:strCache>
                <c:ptCount val="1"/>
                <c:pt idx="0">
                  <c:v>&lt; à 3 ans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Compare_EPCI!$Z$127:$Z$144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Compare_EPCI!$AA$127:$AA$144</c:f>
              <c:numCache>
                <c:formatCode>General</c:formatCode>
                <c:ptCount val="18"/>
                <c:pt idx="0">
                  <c:v>5</c:v>
                </c:pt>
                <c:pt idx="1">
                  <c:v>10</c:v>
                </c:pt>
                <c:pt idx="2">
                  <c:v>5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6-4A25-AE50-14CB4D2FE836}"/>
            </c:ext>
          </c:extLst>
        </c:ser>
        <c:ser>
          <c:idx val="1"/>
          <c:order val="1"/>
          <c:tx>
            <c:strRef>
              <c:f>Compare_EPCI!$AB$126</c:f>
              <c:strCache>
                <c:ptCount val="1"/>
                <c:pt idx="0">
                  <c:v> 3 à 5 ans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Compare_EPCI!$Z$127:$Z$144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Compare_EPCI!$AB$127:$AB$144</c:f>
              <c:numCache>
                <c:formatCode>General</c:formatCode>
                <c:ptCount val="18"/>
                <c:pt idx="0">
                  <c:v>25</c:v>
                </c:pt>
                <c:pt idx="1">
                  <c:v>20</c:v>
                </c:pt>
                <c:pt idx="2">
                  <c:v>15</c:v>
                </c:pt>
                <c:pt idx="3">
                  <c:v>0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</c:v>
                </c:pt>
                <c:pt idx="15">
                  <c:v>10</c:v>
                </c:pt>
                <c:pt idx="16">
                  <c:v>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6-4A25-AE50-14CB4D2FE836}"/>
            </c:ext>
          </c:extLst>
        </c:ser>
        <c:ser>
          <c:idx val="2"/>
          <c:order val="2"/>
          <c:tx>
            <c:strRef>
              <c:f>Compare_EPCI!$AC$126</c:f>
              <c:strCache>
                <c:ptCount val="1"/>
                <c:pt idx="0">
                  <c:v>6 à 11 ans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Compare_EPCI!$Z$127:$Z$144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Compare_EPCI!$AC$127:$AC$144</c:f>
              <c:numCache>
                <c:formatCode>General</c:formatCode>
                <c:ptCount val="18"/>
                <c:pt idx="0">
                  <c:v>65</c:v>
                </c:pt>
                <c:pt idx="1">
                  <c:v>110</c:v>
                </c:pt>
                <c:pt idx="2">
                  <c:v>85</c:v>
                </c:pt>
                <c:pt idx="3">
                  <c:v>10</c:v>
                </c:pt>
                <c:pt idx="4">
                  <c:v>60</c:v>
                </c:pt>
                <c:pt idx="5">
                  <c:v>5</c:v>
                </c:pt>
                <c:pt idx="6">
                  <c:v>15</c:v>
                </c:pt>
                <c:pt idx="7">
                  <c:v>65</c:v>
                </c:pt>
                <c:pt idx="8">
                  <c:v>15</c:v>
                </c:pt>
                <c:pt idx="9">
                  <c:v>5</c:v>
                </c:pt>
                <c:pt idx="10">
                  <c:v>35</c:v>
                </c:pt>
                <c:pt idx="11">
                  <c:v>10</c:v>
                </c:pt>
                <c:pt idx="12">
                  <c:v>5</c:v>
                </c:pt>
                <c:pt idx="13">
                  <c:v>5</c:v>
                </c:pt>
                <c:pt idx="14">
                  <c:v>95</c:v>
                </c:pt>
                <c:pt idx="15">
                  <c:v>45</c:v>
                </c:pt>
                <c:pt idx="16">
                  <c:v>5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56-4A25-AE50-14CB4D2FE8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12030624"/>
        <c:axId val="623697872"/>
      </c:barChart>
      <c:catAx>
        <c:axId val="61203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623697872"/>
        <c:crosses val="autoZero"/>
        <c:auto val="1"/>
        <c:lblAlgn val="ctr"/>
        <c:lblOffset val="100"/>
        <c:noMultiLvlLbl val="0"/>
      </c:catAx>
      <c:valAx>
        <c:axId val="62369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203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Nombre de places offertes et nombre d'enfants inscrits dans les EAJE</a:t>
            </a:r>
            <a:r>
              <a:rPr lang="fr-FR" sz="1100" b="1" baseline="0"/>
              <a:t> PSU</a:t>
            </a:r>
            <a:endParaRPr lang="fr-FR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Compare_EPCI!$Z$290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Compare_EPCI!$AA$290:$AJ$290</c15:sqref>
                  </c15:fullRef>
                </c:ext>
              </c:extLst>
              <c:f>Compare_EPCI!$AB$290:$AC$290</c:f>
              <c:numCache>
                <c:formatCode>General</c:formatCode>
                <c:ptCount val="2"/>
                <c:pt idx="0">
                  <c:v>208</c:v>
                </c:pt>
                <c:pt idx="1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9-4874-AF57-5EE677AFE90C}"/>
            </c:ext>
          </c:extLst>
        </c:ser>
        <c:ser>
          <c:idx val="1"/>
          <c:order val="1"/>
          <c:tx>
            <c:strRef>
              <c:f>Compare_EPCI!$Z$291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Compare_EPCI!$AA$291:$AJ$291</c15:sqref>
                  </c15:fullRef>
                </c:ext>
              </c:extLst>
              <c:f>Compare_EPCI!$AB$291:$AC$291</c:f>
              <c:numCache>
                <c:formatCode>General</c:formatCode>
                <c:ptCount val="2"/>
                <c:pt idx="0">
                  <c:v>84</c:v>
                </c:pt>
                <c:pt idx="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19-4874-AF57-5EE677AFE90C}"/>
            </c:ext>
          </c:extLst>
        </c:ser>
        <c:ser>
          <c:idx val="2"/>
          <c:order val="2"/>
          <c:tx>
            <c:strRef>
              <c:f>Compare_EPCI!$Z$292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Compare_EPCI!$AA$292:$AJ$292</c15:sqref>
                  </c15:fullRef>
                </c:ext>
              </c:extLst>
              <c:f>Compare_EPCI!$AB$292:$AC$292</c:f>
              <c:numCache>
                <c:formatCode>General</c:formatCode>
                <c:ptCount val="2"/>
                <c:pt idx="0">
                  <c:v>203</c:v>
                </c:pt>
                <c:pt idx="1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19-4874-AF57-5EE677AFE90C}"/>
            </c:ext>
          </c:extLst>
        </c:ser>
        <c:ser>
          <c:idx val="3"/>
          <c:order val="3"/>
          <c:tx>
            <c:strRef>
              <c:f>Compare_EPCI!$Z$293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Compare_EPCI!$AA$293:$AJ$293</c15:sqref>
                  </c15:fullRef>
                </c:ext>
              </c:extLst>
              <c:f>Compare_EPCI!$AB$293:$AC$293</c:f>
              <c:numCache>
                <c:formatCode>General</c:formatCode>
                <c:ptCount val="2"/>
                <c:pt idx="0">
                  <c:v>32</c:v>
                </c:pt>
                <c:pt idx="1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19-4874-AF57-5EE677AFE90C}"/>
            </c:ext>
          </c:extLst>
        </c:ser>
        <c:ser>
          <c:idx val="4"/>
          <c:order val="4"/>
          <c:tx>
            <c:strRef>
              <c:f>Compare_EPCI!$Z$294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Compare_EPCI!$AA$294:$AJ$294</c15:sqref>
                  </c15:fullRef>
                </c:ext>
              </c:extLst>
              <c:f>Compare_EPCI!$AB$294:$AC$294</c:f>
              <c:numCache>
                <c:formatCode>General</c:formatCode>
                <c:ptCount val="2"/>
                <c:pt idx="0">
                  <c:v>74</c:v>
                </c:pt>
                <c:pt idx="1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19-4874-AF57-5EE677AFE90C}"/>
            </c:ext>
          </c:extLst>
        </c:ser>
        <c:ser>
          <c:idx val="5"/>
          <c:order val="5"/>
          <c:tx>
            <c:strRef>
              <c:f>Compare_EPCI!$Z$295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Compare_EPCI!$AA$295:$AJ$295</c15:sqref>
                  </c15:fullRef>
                </c:ext>
              </c:extLst>
              <c:f>Compare_EPCI!$AB$295:$AC$295</c:f>
              <c:numCache>
                <c:formatCode>General</c:formatCode>
                <c:ptCount val="2"/>
                <c:pt idx="0">
                  <c:v>24</c:v>
                </c:pt>
                <c:pt idx="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0-4D42-8095-D8F8DE4E1275}"/>
            </c:ext>
          </c:extLst>
        </c:ser>
        <c:ser>
          <c:idx val="6"/>
          <c:order val="6"/>
          <c:tx>
            <c:strRef>
              <c:f>Compare_EPCI!$Z$296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Compare_EPCI!$AA$296:$AJ$296</c15:sqref>
                  </c15:fullRef>
                </c:ext>
              </c:extLst>
              <c:f>Compare_EPCI!$AB$296:$AC$296</c:f>
              <c:numCache>
                <c:formatCode>General</c:formatCode>
                <c:ptCount val="2"/>
                <c:pt idx="0">
                  <c:v>128</c:v>
                </c:pt>
                <c:pt idx="1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0-4D42-8095-D8F8DE4E1275}"/>
            </c:ext>
          </c:extLst>
        </c:ser>
        <c:ser>
          <c:idx val="7"/>
          <c:order val="7"/>
          <c:tx>
            <c:strRef>
              <c:f>Compare_EPCI!$Z$297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Compare_EPCI!$AA$297:$AJ$297</c15:sqref>
                  </c15:fullRef>
                </c:ext>
              </c:extLst>
              <c:f>Compare_EPCI!$AB$297:$AC$297</c:f>
              <c:numCache>
                <c:formatCode>General</c:formatCode>
                <c:ptCount val="2"/>
                <c:pt idx="0">
                  <c:v>225</c:v>
                </c:pt>
                <c:pt idx="1">
                  <c:v>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D0-4D42-8095-D8F8DE4E1275}"/>
            </c:ext>
          </c:extLst>
        </c:ser>
        <c:ser>
          <c:idx val="8"/>
          <c:order val="8"/>
          <c:tx>
            <c:strRef>
              <c:f>Compare_EPCI!$Z$298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Compare_EPCI!$AA$298:$AJ$298</c15:sqref>
                  </c15:fullRef>
                </c:ext>
              </c:extLst>
              <c:f>Compare_EPCI!$AB$298:$AC$298</c:f>
              <c:numCache>
                <c:formatCode>General</c:formatCode>
                <c:ptCount val="2"/>
                <c:pt idx="0">
                  <c:v>47</c:v>
                </c:pt>
                <c:pt idx="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D0-4D42-8095-D8F8DE4E1275}"/>
            </c:ext>
          </c:extLst>
        </c:ser>
        <c:ser>
          <c:idx val="9"/>
          <c:order val="9"/>
          <c:tx>
            <c:strRef>
              <c:f>Compare_EPCI!$Z$299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Compare_EPCI!$AA$299:$AJ$299</c15:sqref>
                  </c15:fullRef>
                </c:ext>
              </c:extLst>
              <c:f>Compare_EPCI!$AB$299:$AC$299</c:f>
              <c:numCache>
                <c:formatCode>General</c:formatCode>
                <c:ptCount val="2"/>
                <c:pt idx="0">
                  <c:v>19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D0-4D42-8095-D8F8DE4E1275}"/>
            </c:ext>
          </c:extLst>
        </c:ser>
        <c:ser>
          <c:idx val="10"/>
          <c:order val="10"/>
          <c:tx>
            <c:strRef>
              <c:f>Compare_EPCI!$Z$300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Compare_EPCI!$AA$300:$AJ$300</c15:sqref>
                  </c15:fullRef>
                </c:ext>
              </c:extLst>
              <c:f>Compare_EPCI!$AB$300:$AC$300</c:f>
              <c:numCache>
                <c:formatCode>General</c:formatCode>
                <c:ptCount val="2"/>
                <c:pt idx="0">
                  <c:v>70</c:v>
                </c:pt>
                <c:pt idx="1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D0-4D42-8095-D8F8DE4E1275}"/>
            </c:ext>
          </c:extLst>
        </c:ser>
        <c:ser>
          <c:idx val="11"/>
          <c:order val="11"/>
          <c:tx>
            <c:strRef>
              <c:f>Compare_EPCI!$Z$301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Compare_EPCI!$AA$301:$AJ$301</c15:sqref>
                  </c15:fullRef>
                </c:ext>
              </c:extLst>
              <c:f>Compare_EPCI!$AB$301:$AC$301</c:f>
              <c:numCache>
                <c:formatCode>General</c:formatCode>
                <c:ptCount val="2"/>
                <c:pt idx="0">
                  <c:v>22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D0-4D42-8095-D8F8DE4E1275}"/>
            </c:ext>
          </c:extLst>
        </c:ser>
        <c:ser>
          <c:idx val="12"/>
          <c:order val="12"/>
          <c:tx>
            <c:strRef>
              <c:f>Compare_EPCI!$Z$302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Compare_EPCI!$AA$302:$AJ$302</c15:sqref>
                  </c15:fullRef>
                </c:ext>
              </c:extLst>
              <c:f>Compare_EPCI!$AB$302:$AC$302</c:f>
              <c:numCache>
                <c:formatCode>General</c:formatCode>
                <c:ptCount val="2"/>
                <c:pt idx="0">
                  <c:v>20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D0-4D42-8095-D8F8DE4E1275}"/>
            </c:ext>
          </c:extLst>
        </c:ser>
        <c:ser>
          <c:idx val="13"/>
          <c:order val="13"/>
          <c:tx>
            <c:strRef>
              <c:f>Compare_EPCI!$Z$303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Compare_EPCI!$AA$303:$AJ$303</c15:sqref>
                  </c15:fullRef>
                </c:ext>
              </c:extLst>
              <c:f>Compare_EPCI!$AB$303:$AC$303</c:f>
              <c:numCache>
                <c:formatCode>General</c:formatCode>
                <c:ptCount val="2"/>
                <c:pt idx="0">
                  <c:v>30</c:v>
                </c:pt>
                <c:pt idx="1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D0-4D42-8095-D8F8DE4E1275}"/>
            </c:ext>
          </c:extLst>
        </c:ser>
        <c:ser>
          <c:idx val="14"/>
          <c:order val="14"/>
          <c:tx>
            <c:strRef>
              <c:f>Compare_EPCI!$Z$304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Compare_EPCI!$AA$304:$AJ$304</c15:sqref>
                  </c15:fullRef>
                </c:ext>
              </c:extLst>
              <c:f>Compare_EPCI!$AB$304:$AC$304</c:f>
              <c:numCache>
                <c:formatCode>General</c:formatCode>
                <c:ptCount val="2"/>
                <c:pt idx="0">
                  <c:v>30</c:v>
                </c:pt>
                <c:pt idx="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D0-4D42-8095-D8F8DE4E1275}"/>
            </c:ext>
          </c:extLst>
        </c:ser>
        <c:ser>
          <c:idx val="15"/>
          <c:order val="15"/>
          <c:tx>
            <c:strRef>
              <c:f>Compare_EPCI!$Z$305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Compare_EPCI!$AA$305:$AJ$305</c15:sqref>
                  </c15:fullRef>
                </c:ext>
              </c:extLst>
              <c:f>Compare_EPCI!$AB$305:$AC$305</c:f>
              <c:numCache>
                <c:formatCode>General</c:formatCode>
                <c:ptCount val="2"/>
                <c:pt idx="0">
                  <c:v>123</c:v>
                </c:pt>
                <c:pt idx="1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D0-4D42-8095-D8F8DE4E1275}"/>
            </c:ext>
          </c:extLst>
        </c:ser>
        <c:ser>
          <c:idx val="16"/>
          <c:order val="16"/>
          <c:tx>
            <c:strRef>
              <c:f>Compare_EPCI!$Z$306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Compare_EPCI!$AA$306:$AJ$306</c15:sqref>
                  </c15:fullRef>
                </c:ext>
              </c:extLst>
              <c:f>Compare_EPCI!$AB$306:$AC$306</c:f>
              <c:numCache>
                <c:formatCode>General</c:formatCode>
                <c:ptCount val="2"/>
                <c:pt idx="0">
                  <c:v>23</c:v>
                </c:pt>
                <c:pt idx="1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D0-4D42-8095-D8F8DE4E1275}"/>
            </c:ext>
          </c:extLst>
        </c:ser>
        <c:ser>
          <c:idx val="17"/>
          <c:order val="17"/>
          <c:tx>
            <c:strRef>
              <c:f>Compare_EPCI!$Z$307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Compare_EPCI!$AB$289:$AC$289</c:f>
              <c:strCache>
                <c:ptCount val="2"/>
                <c:pt idx="0">
                  <c:v>Nombre de places 0 à 5 ans</c:v>
                </c:pt>
                <c:pt idx="1">
                  <c:v>Nombre d'enfants inscrits 0 à 5 ans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Compare_EPCI!$AA$307:$AJ$307</c15:sqref>
                  </c15:fullRef>
                </c:ext>
              </c:extLst>
              <c:f>Compare_EPCI!$AB$307:$AC$307</c:f>
              <c:numCache>
                <c:formatCode>General</c:formatCode>
                <c:ptCount val="2"/>
                <c:pt idx="0">
                  <c:v>86</c:v>
                </c:pt>
                <c:pt idx="1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D0-4D42-8095-D8F8DE4E12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70559824"/>
        <c:axId val="670555144"/>
      </c:barChart>
      <c:catAx>
        <c:axId val="67055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5144"/>
        <c:crosses val="autoZero"/>
        <c:auto val="1"/>
        <c:lblAlgn val="ctr"/>
        <c:lblOffset val="100"/>
        <c:noMultiLvlLbl val="0"/>
      </c:catAx>
      <c:valAx>
        <c:axId val="67055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EAJE</a:t>
            </a:r>
            <a:r>
              <a:rPr lang="fr-FR" sz="1100" b="1" baseline="0"/>
              <a:t> PSU</a:t>
            </a:r>
            <a:endParaRPr lang="fr-FR" sz="1100" b="1"/>
          </a:p>
        </c:rich>
      </c:tx>
      <c:layout>
        <c:manualLayout>
          <c:xMode val="edge"/>
          <c:yMode val="edge"/>
          <c:x val="0.4997375"/>
          <c:y val="3.84085470085470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Compare_EPCI!$AA$289</c:f>
              <c:strCache>
                <c:ptCount val="1"/>
                <c:pt idx="0">
                  <c:v>Nombre EAJE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FA-4742-9F3F-63435EBBAA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6FA-4742-9F3F-63435EBBAA4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FA-4742-9F3F-63435EBBAA4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6FA-4742-9F3F-63435EBBAA4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FA-4742-9F3F-63435EBBAA4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FA-4742-9F3F-63435EBBAA4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6FA-4742-9F3F-63435EBBAA43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FA-4742-9F3F-63435EBBAA4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6FA-4742-9F3F-63435EBBAA4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6FA-4742-9F3F-63435EBBAA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6FA-4742-9F3F-63435EBBAA4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E6FA-4742-9F3F-63435EBBAA4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6FA-4742-9F3F-63435EBBAA4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E6FA-4742-9F3F-63435EBBAA43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6FA-4742-9F3F-63435EBBAA4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E6FA-4742-9F3F-63435EBBAA4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6FA-4742-9F3F-63435EBBAA4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E6FA-4742-9F3F-63435EBBAA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Compare_EPCI!$Z$290:$Z$307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Compare_EPCI!$AA$290:$AA$307</c:f>
              <c:numCache>
                <c:formatCode>General</c:formatCode>
                <c:ptCount val="18"/>
                <c:pt idx="0">
                  <c:v>7</c:v>
                </c:pt>
                <c:pt idx="1">
                  <c:v>5</c:v>
                </c:pt>
                <c:pt idx="2">
                  <c:v>10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9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1-468D-B68B-92522A45C2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670559824"/>
        <c:axId val="67055514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Compare_EPCI!$AB$289</c15:sqref>
                        </c15:formulaRef>
                      </c:ext>
                    </c:extLst>
                    <c:strCache>
                      <c:ptCount val="1"/>
                      <c:pt idx="0">
                        <c:v>Nombre de places 0 à 5 ans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Compare_EPCI!$Z$290:$Z$307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Compare_EPCI!$AB$290:$AB$307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208</c:v>
                      </c:pt>
                      <c:pt idx="1">
                        <c:v>84</c:v>
                      </c:pt>
                      <c:pt idx="2">
                        <c:v>203</c:v>
                      </c:pt>
                      <c:pt idx="3">
                        <c:v>32</c:v>
                      </c:pt>
                      <c:pt idx="4">
                        <c:v>74</c:v>
                      </c:pt>
                      <c:pt idx="5">
                        <c:v>24</c:v>
                      </c:pt>
                      <c:pt idx="6">
                        <c:v>128</c:v>
                      </c:pt>
                      <c:pt idx="7">
                        <c:v>225</c:v>
                      </c:pt>
                      <c:pt idx="8">
                        <c:v>47</c:v>
                      </c:pt>
                      <c:pt idx="9">
                        <c:v>19</c:v>
                      </c:pt>
                      <c:pt idx="10">
                        <c:v>70</c:v>
                      </c:pt>
                      <c:pt idx="11">
                        <c:v>22</c:v>
                      </c:pt>
                      <c:pt idx="12">
                        <c:v>20</c:v>
                      </c:pt>
                      <c:pt idx="13">
                        <c:v>30</c:v>
                      </c:pt>
                      <c:pt idx="14">
                        <c:v>30</c:v>
                      </c:pt>
                      <c:pt idx="15">
                        <c:v>123</c:v>
                      </c:pt>
                      <c:pt idx="16">
                        <c:v>23</c:v>
                      </c:pt>
                      <c:pt idx="17">
                        <c:v>86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6C1-468D-B68B-92522A45C2A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Compare_EPCI!$AC$289</c15:sqref>
                        </c15:formulaRef>
                      </c:ext>
                    </c:extLst>
                    <c:strCache>
                      <c:ptCount val="1"/>
                      <c:pt idx="0">
                        <c:v>Nombre d'enfants inscrits 0 à 5 ans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Compare_EPCI!$Z$290:$Z$307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Compare_EPCI!$AC$290:$AC$307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603</c:v>
                      </c:pt>
                      <c:pt idx="1">
                        <c:v>240</c:v>
                      </c:pt>
                      <c:pt idx="2">
                        <c:v>472</c:v>
                      </c:pt>
                      <c:pt idx="3">
                        <c:v>77</c:v>
                      </c:pt>
                      <c:pt idx="4">
                        <c:v>175</c:v>
                      </c:pt>
                      <c:pt idx="5">
                        <c:v>64</c:v>
                      </c:pt>
                      <c:pt idx="6">
                        <c:v>311</c:v>
                      </c:pt>
                      <c:pt idx="7">
                        <c:v>642</c:v>
                      </c:pt>
                      <c:pt idx="8">
                        <c:v>120</c:v>
                      </c:pt>
                      <c:pt idx="9">
                        <c:v>75</c:v>
                      </c:pt>
                      <c:pt idx="10">
                        <c:v>192</c:v>
                      </c:pt>
                      <c:pt idx="11">
                        <c:v>63</c:v>
                      </c:pt>
                      <c:pt idx="12">
                        <c:v>63</c:v>
                      </c:pt>
                      <c:pt idx="13">
                        <c:v>81</c:v>
                      </c:pt>
                      <c:pt idx="14">
                        <c:v>65</c:v>
                      </c:pt>
                      <c:pt idx="15">
                        <c:v>327</c:v>
                      </c:pt>
                      <c:pt idx="16">
                        <c:v>55</c:v>
                      </c:pt>
                      <c:pt idx="17">
                        <c:v>250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6C1-468D-B68B-92522A45C2A8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Compare_EPCI!$AD$289</c15:sqref>
                        </c15:formulaRef>
                      </c:ext>
                    </c:extLst>
                    <c:strCache>
                      <c:ptCount val="1"/>
                      <c:pt idx="0">
                        <c:v>Nombre EAJE labelisé AVIP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Compare_EPCI!$Z$290:$Z$307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Compare_EPCI!$AD$290:$AD$307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4</c:v>
                      </c:pt>
                      <c:pt idx="1">
                        <c:v>0</c:v>
                      </c:pt>
                      <c:pt idx="2">
                        <c:v>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1</c:v>
                      </c:pt>
                      <c:pt idx="17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6C1-468D-B68B-92522A45C2A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Compare_EPCI!$AE$289</c15:sqref>
                        </c15:formulaRef>
                      </c:ext>
                    </c:extLst>
                    <c:strCache>
                      <c:ptCount val="1"/>
                      <c:pt idx="0">
                        <c:v>Taux d'occupation réel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Compare_EPCI!$Z$290:$Z$307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Compare_EPCI!$AE$290:$AE$307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54.39</c:v>
                      </c:pt>
                      <c:pt idx="1">
                        <c:v>60.96</c:v>
                      </c:pt>
                      <c:pt idx="2">
                        <c:v>47.14</c:v>
                      </c:pt>
                      <c:pt idx="3">
                        <c:v>59.99</c:v>
                      </c:pt>
                      <c:pt idx="4">
                        <c:v>46.64</c:v>
                      </c:pt>
                      <c:pt idx="5">
                        <c:v>56.45</c:v>
                      </c:pt>
                      <c:pt idx="6">
                        <c:v>48.8</c:v>
                      </c:pt>
                      <c:pt idx="7">
                        <c:v>49.09</c:v>
                      </c:pt>
                      <c:pt idx="8">
                        <c:v>49.08</c:v>
                      </c:pt>
                      <c:pt idx="9">
                        <c:v>48.8</c:v>
                      </c:pt>
                      <c:pt idx="10">
                        <c:v>52.02</c:v>
                      </c:pt>
                      <c:pt idx="11">
                        <c:v>54.75</c:v>
                      </c:pt>
                      <c:pt idx="12">
                        <c:v>55.17</c:v>
                      </c:pt>
                      <c:pt idx="13">
                        <c:v>62.91</c:v>
                      </c:pt>
                      <c:pt idx="14">
                        <c:v>59.04</c:v>
                      </c:pt>
                      <c:pt idx="15">
                        <c:v>55.62</c:v>
                      </c:pt>
                      <c:pt idx="16">
                        <c:v>52.66</c:v>
                      </c:pt>
                      <c:pt idx="17">
                        <c:v>42.41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6C1-468D-B68B-92522A45C2A8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Compare_EPCI!$AF$289</c15:sqref>
                        </c15:formulaRef>
                      </c:ext>
                    </c:extLst>
                    <c:strCache>
                      <c:ptCount val="1"/>
                      <c:pt idx="0">
                        <c:v>Taux d'occupation facturé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Compare_EPCI!$Z$290:$Z$307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Compare_EPCI!$AF$290:$AF$307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56.84</c:v>
                      </c:pt>
                      <c:pt idx="1">
                        <c:v>63.92</c:v>
                      </c:pt>
                      <c:pt idx="2">
                        <c:v>48.97</c:v>
                      </c:pt>
                      <c:pt idx="3">
                        <c:v>62.07</c:v>
                      </c:pt>
                      <c:pt idx="4">
                        <c:v>51.44</c:v>
                      </c:pt>
                      <c:pt idx="5">
                        <c:v>61.17</c:v>
                      </c:pt>
                      <c:pt idx="6">
                        <c:v>51.84</c:v>
                      </c:pt>
                      <c:pt idx="7">
                        <c:v>51.9</c:v>
                      </c:pt>
                      <c:pt idx="8">
                        <c:v>51.1</c:v>
                      </c:pt>
                      <c:pt idx="9">
                        <c:v>50.09</c:v>
                      </c:pt>
                      <c:pt idx="10">
                        <c:v>53.89</c:v>
                      </c:pt>
                      <c:pt idx="11">
                        <c:v>58.72</c:v>
                      </c:pt>
                      <c:pt idx="12">
                        <c:v>59.01</c:v>
                      </c:pt>
                      <c:pt idx="13">
                        <c:v>65.819999999999993</c:v>
                      </c:pt>
                      <c:pt idx="14">
                        <c:v>62.57</c:v>
                      </c:pt>
                      <c:pt idx="15">
                        <c:v>58.49</c:v>
                      </c:pt>
                      <c:pt idx="16">
                        <c:v>55.35</c:v>
                      </c:pt>
                      <c:pt idx="17">
                        <c:v>46.53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E6FA-4742-9F3F-63435EBBAA4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Compare_EPCI!$AG$289</c15:sqref>
                        </c15:formulaRef>
                      </c:ext>
                    </c:extLst>
                    <c:strCache>
                      <c:ptCount val="1"/>
                      <c:pt idx="0">
                        <c:v>Part des EAJE ayant le Bonus Inclusion Handicap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Compare_EPCI!$Z$290:$Z$307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Compare_EPCI!$AG$290:$AG$307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71.430000000000007</c:v>
                      </c:pt>
                      <c:pt idx="1">
                        <c:v>20</c:v>
                      </c:pt>
                      <c:pt idx="2">
                        <c:v>30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25</c:v>
                      </c:pt>
                      <c:pt idx="7">
                        <c:v>55.56</c:v>
                      </c:pt>
                      <c:pt idx="8">
                        <c:v>50</c:v>
                      </c:pt>
                      <c:pt idx="9">
                        <c:v>0</c:v>
                      </c:pt>
                      <c:pt idx="10">
                        <c:v>33.33</c:v>
                      </c:pt>
                      <c:pt idx="11">
                        <c:v>100</c:v>
                      </c:pt>
                      <c:pt idx="12">
                        <c:v>0</c:v>
                      </c:pt>
                      <c:pt idx="13">
                        <c:v>100</c:v>
                      </c:pt>
                      <c:pt idx="14">
                        <c:v>0</c:v>
                      </c:pt>
                      <c:pt idx="15">
                        <c:v>50</c:v>
                      </c:pt>
                      <c:pt idx="16">
                        <c:v>0</c:v>
                      </c:pt>
                      <c:pt idx="17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6FA-4742-9F3F-63435EBBAA43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Compare_EPCI!$AH$289</c15:sqref>
                        </c15:formulaRef>
                      </c:ext>
                    </c:extLst>
                    <c:strCache>
                      <c:ptCount val="1"/>
                      <c:pt idx="0">
                        <c:v>Part des EAJE ayant le Bonus Mixité Sociale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Compare_EPCI!$Z$290:$Z$307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Compare_EPCI!$AH$290:$AH$307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28.57</c:v>
                      </c:pt>
                      <c:pt idx="1">
                        <c:v>60</c:v>
                      </c:pt>
                      <c:pt idx="2">
                        <c:v>30</c:v>
                      </c:pt>
                      <c:pt idx="3">
                        <c:v>50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33.33</c:v>
                      </c:pt>
                      <c:pt idx="8">
                        <c:v>50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50</c:v>
                      </c:pt>
                      <c:pt idx="13">
                        <c:v>0</c:v>
                      </c:pt>
                      <c:pt idx="14">
                        <c:v>50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6FA-4742-9F3F-63435EBBAA43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Compare_EPCI!$AI$289</c15:sqref>
                        </c15:formulaRef>
                      </c:ext>
                    </c:extLst>
                    <c:strCache>
                      <c:ptCount val="1"/>
                      <c:pt idx="0">
                        <c:v>Taux de couverture EAJE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Compare_EPCI!$Z$290:$Z$307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Compare_EPCI!$AI$290:$AI$307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20.5</c:v>
                      </c:pt>
                      <c:pt idx="1">
                        <c:v>19</c:v>
                      </c:pt>
                      <c:pt idx="2">
                        <c:v>21.23</c:v>
                      </c:pt>
                      <c:pt idx="3">
                        <c:v>18.690000000000001</c:v>
                      </c:pt>
                      <c:pt idx="4">
                        <c:v>12.64</c:v>
                      </c:pt>
                      <c:pt idx="5">
                        <c:v>17.73</c:v>
                      </c:pt>
                      <c:pt idx="6">
                        <c:v>50.9</c:v>
                      </c:pt>
                      <c:pt idx="7">
                        <c:v>32.94</c:v>
                      </c:pt>
                      <c:pt idx="8">
                        <c:v>32.97</c:v>
                      </c:pt>
                      <c:pt idx="9">
                        <c:v>36.409999999999997</c:v>
                      </c:pt>
                      <c:pt idx="10">
                        <c:v>18.48</c:v>
                      </c:pt>
                      <c:pt idx="11">
                        <c:v>22.34</c:v>
                      </c:pt>
                      <c:pt idx="12">
                        <c:v>49.22</c:v>
                      </c:pt>
                      <c:pt idx="13">
                        <c:v>21.89</c:v>
                      </c:pt>
                      <c:pt idx="14">
                        <c:v>15.89</c:v>
                      </c:pt>
                      <c:pt idx="15">
                        <c:v>16.989999999999998</c:v>
                      </c:pt>
                      <c:pt idx="16">
                        <c:v>22.09</c:v>
                      </c:pt>
                      <c:pt idx="17">
                        <c:v>70.22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6FA-4742-9F3F-63435EBBAA43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Compare_EPCI!$AJ$289</c15:sqref>
                        </c15:formulaRef>
                      </c:ext>
                    </c:extLst>
                    <c:strCache>
                      <c:ptCount val="1"/>
                      <c:pt idx="0">
                        <c:v>Nombre de places Bonus CTG 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Compare_EPCI!$Z$290:$Z$307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Compare_EPCI!$AJ$290:$AJ$307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218</c:v>
                      </c:pt>
                      <c:pt idx="1">
                        <c:v>84</c:v>
                      </c:pt>
                      <c:pt idx="2">
                        <c:v>204</c:v>
                      </c:pt>
                      <c:pt idx="3">
                        <c:v>38</c:v>
                      </c:pt>
                      <c:pt idx="4">
                        <c:v>74</c:v>
                      </c:pt>
                      <c:pt idx="5">
                        <c:v>25</c:v>
                      </c:pt>
                      <c:pt idx="6">
                        <c:v>127</c:v>
                      </c:pt>
                      <c:pt idx="7">
                        <c:v>201</c:v>
                      </c:pt>
                      <c:pt idx="8">
                        <c:v>48</c:v>
                      </c:pt>
                      <c:pt idx="9">
                        <c:v>19</c:v>
                      </c:pt>
                      <c:pt idx="10">
                        <c:v>70</c:v>
                      </c:pt>
                      <c:pt idx="11">
                        <c:v>22</c:v>
                      </c:pt>
                      <c:pt idx="12">
                        <c:v>22</c:v>
                      </c:pt>
                      <c:pt idx="13">
                        <c:v>30</c:v>
                      </c:pt>
                      <c:pt idx="14">
                        <c:v>30</c:v>
                      </c:pt>
                      <c:pt idx="15">
                        <c:v>89</c:v>
                      </c:pt>
                      <c:pt idx="16">
                        <c:v>23</c:v>
                      </c:pt>
                      <c:pt idx="17">
                        <c:v>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6FA-4742-9F3F-63435EBBAA43}"/>
                  </c:ext>
                </c:extLst>
              </c15:ser>
            </c15:filteredBarSeries>
          </c:ext>
        </c:extLst>
      </c:barChart>
      <c:catAx>
        <c:axId val="67055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670555144"/>
        <c:crosses val="autoZero"/>
        <c:auto val="1"/>
        <c:lblAlgn val="ctr"/>
        <c:lblOffset val="100"/>
        <c:noMultiLvlLbl val="0"/>
      </c:catAx>
      <c:valAx>
        <c:axId val="67055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Taux d'occupations dans les EAJE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Compare_EPCI!$Z$290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Compare_EPCI!$AA$290:$AJ$290</c15:sqref>
                  </c15:fullRef>
                </c:ext>
              </c:extLst>
              <c:f>Compare_EPCI!$AE$290:$AF$290</c:f>
              <c:numCache>
                <c:formatCode>General</c:formatCode>
                <c:ptCount val="2"/>
                <c:pt idx="0">
                  <c:v>54.39</c:v>
                </c:pt>
                <c:pt idx="1">
                  <c:v>56.84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4-418C-9DCA-F11B02E0FA5F}"/>
            </c:ext>
          </c:extLst>
        </c:ser>
        <c:ser>
          <c:idx val="1"/>
          <c:order val="1"/>
          <c:tx>
            <c:strRef>
              <c:f>Compare_EPCI!$Z$291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Compare_EPCI!$AA$291:$AJ$291</c15:sqref>
                  </c15:fullRef>
                </c:ext>
              </c:extLst>
              <c:f>Compare_EPCI!$AE$291:$AF$291</c:f>
              <c:numCache>
                <c:formatCode>General</c:formatCode>
                <c:ptCount val="2"/>
                <c:pt idx="0">
                  <c:v>60.96</c:v>
                </c:pt>
                <c:pt idx="1">
                  <c:v>63.92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4-418C-9DCA-F11B02E0FA5F}"/>
            </c:ext>
          </c:extLst>
        </c:ser>
        <c:ser>
          <c:idx val="2"/>
          <c:order val="2"/>
          <c:tx>
            <c:strRef>
              <c:f>Compare_EPCI!$Z$292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Compare_EPCI!$AA$292:$AJ$292</c15:sqref>
                  </c15:fullRef>
                </c:ext>
              </c:extLst>
              <c:f>Compare_EPCI!$AE$292:$AF$292</c:f>
              <c:numCache>
                <c:formatCode>General</c:formatCode>
                <c:ptCount val="2"/>
                <c:pt idx="0">
                  <c:v>47.14</c:v>
                </c:pt>
                <c:pt idx="1">
                  <c:v>48.97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4-418C-9DCA-F11B02E0FA5F}"/>
            </c:ext>
          </c:extLst>
        </c:ser>
        <c:ser>
          <c:idx val="3"/>
          <c:order val="3"/>
          <c:tx>
            <c:strRef>
              <c:f>Compare_EPCI!$Z$293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Compare_EPCI!$AA$293:$AJ$293</c15:sqref>
                  </c15:fullRef>
                </c:ext>
              </c:extLst>
              <c:f>Compare_EPCI!$AE$293:$AF$293</c:f>
              <c:numCache>
                <c:formatCode>General</c:formatCode>
                <c:ptCount val="2"/>
                <c:pt idx="0">
                  <c:v>59.99</c:v>
                </c:pt>
                <c:pt idx="1">
                  <c:v>62.07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4-418C-9DCA-F11B02E0FA5F}"/>
            </c:ext>
          </c:extLst>
        </c:ser>
        <c:ser>
          <c:idx val="4"/>
          <c:order val="4"/>
          <c:tx>
            <c:strRef>
              <c:f>Compare_EPCI!$Z$294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Compare_EPCI!$AA$294:$AJ$294</c15:sqref>
                  </c15:fullRef>
                </c:ext>
              </c:extLst>
              <c:f>Compare_EPCI!$AE$294:$AF$294</c:f>
              <c:numCache>
                <c:formatCode>General</c:formatCode>
                <c:ptCount val="2"/>
                <c:pt idx="0">
                  <c:v>46.64</c:v>
                </c:pt>
                <c:pt idx="1">
                  <c:v>51.44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4-418C-9DCA-F11B02E0FA5F}"/>
            </c:ext>
          </c:extLst>
        </c:ser>
        <c:ser>
          <c:idx val="5"/>
          <c:order val="5"/>
          <c:tx>
            <c:strRef>
              <c:f>Compare_EPCI!$Z$295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Compare_EPCI!$AA$295:$AJ$295</c15:sqref>
                  </c15:fullRef>
                </c:ext>
              </c:extLst>
              <c:f>Compare_EPCI!$AE$295:$AF$295</c:f>
              <c:numCache>
                <c:formatCode>General</c:formatCode>
                <c:ptCount val="2"/>
                <c:pt idx="0">
                  <c:v>56.45</c:v>
                </c:pt>
                <c:pt idx="1">
                  <c:v>61.17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D-4877-BA24-B8F1E7681B7E}"/>
            </c:ext>
          </c:extLst>
        </c:ser>
        <c:ser>
          <c:idx val="6"/>
          <c:order val="6"/>
          <c:tx>
            <c:strRef>
              <c:f>Compare_EPCI!$Z$296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Compare_EPCI!$AA$296:$AJ$296</c15:sqref>
                  </c15:fullRef>
                </c:ext>
              </c:extLst>
              <c:f>Compare_EPCI!$AE$296:$AF$296</c:f>
              <c:numCache>
                <c:formatCode>General</c:formatCode>
                <c:ptCount val="2"/>
                <c:pt idx="0">
                  <c:v>48.8</c:v>
                </c:pt>
                <c:pt idx="1">
                  <c:v>51.84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D-4877-BA24-B8F1E7681B7E}"/>
            </c:ext>
          </c:extLst>
        </c:ser>
        <c:ser>
          <c:idx val="7"/>
          <c:order val="7"/>
          <c:tx>
            <c:strRef>
              <c:f>Compare_EPCI!$Z$297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Compare_EPCI!$AA$297:$AJ$297</c15:sqref>
                  </c15:fullRef>
                </c:ext>
              </c:extLst>
              <c:f>Compare_EPCI!$AE$297:$AF$297</c:f>
              <c:numCache>
                <c:formatCode>General</c:formatCode>
                <c:ptCount val="2"/>
                <c:pt idx="0">
                  <c:v>49.09</c:v>
                </c:pt>
                <c:pt idx="1">
                  <c:v>51.9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0D-4877-BA24-B8F1E7681B7E}"/>
            </c:ext>
          </c:extLst>
        </c:ser>
        <c:ser>
          <c:idx val="8"/>
          <c:order val="8"/>
          <c:tx>
            <c:strRef>
              <c:f>Compare_EPCI!$Z$298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Compare_EPCI!$AA$298:$AJ$298</c15:sqref>
                  </c15:fullRef>
                </c:ext>
              </c:extLst>
              <c:f>Compare_EPCI!$AE$298:$AF$298</c:f>
              <c:numCache>
                <c:formatCode>General</c:formatCode>
                <c:ptCount val="2"/>
                <c:pt idx="0">
                  <c:v>49.08</c:v>
                </c:pt>
                <c:pt idx="1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0D-4877-BA24-B8F1E7681B7E}"/>
            </c:ext>
          </c:extLst>
        </c:ser>
        <c:ser>
          <c:idx val="9"/>
          <c:order val="9"/>
          <c:tx>
            <c:strRef>
              <c:f>Compare_EPCI!$Z$299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Compare_EPCI!$AA$299:$AJ$299</c15:sqref>
                  </c15:fullRef>
                </c:ext>
              </c:extLst>
              <c:f>Compare_EPCI!$AE$299:$AF$299</c:f>
              <c:numCache>
                <c:formatCode>General</c:formatCode>
                <c:ptCount val="2"/>
                <c:pt idx="0">
                  <c:v>48.8</c:v>
                </c:pt>
                <c:pt idx="1">
                  <c:v>50.09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0D-4877-BA24-B8F1E7681B7E}"/>
            </c:ext>
          </c:extLst>
        </c:ser>
        <c:ser>
          <c:idx val="10"/>
          <c:order val="10"/>
          <c:tx>
            <c:strRef>
              <c:f>Compare_EPCI!$Z$300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Compare_EPCI!$AA$300:$AJ$300</c15:sqref>
                  </c15:fullRef>
                </c:ext>
              </c:extLst>
              <c:f>Compare_EPCI!$AE$300:$AF$300</c:f>
              <c:numCache>
                <c:formatCode>General</c:formatCode>
                <c:ptCount val="2"/>
                <c:pt idx="0">
                  <c:v>52.02</c:v>
                </c:pt>
                <c:pt idx="1">
                  <c:v>53.89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0D-4877-BA24-B8F1E7681B7E}"/>
            </c:ext>
          </c:extLst>
        </c:ser>
        <c:ser>
          <c:idx val="11"/>
          <c:order val="11"/>
          <c:tx>
            <c:strRef>
              <c:f>Compare_EPCI!$Z$301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Compare_EPCI!$AA$301:$AJ$301</c15:sqref>
                  </c15:fullRef>
                </c:ext>
              </c:extLst>
              <c:f>Compare_EPCI!$AE$301:$AF$301</c:f>
              <c:numCache>
                <c:formatCode>General</c:formatCode>
                <c:ptCount val="2"/>
                <c:pt idx="0">
                  <c:v>54.75</c:v>
                </c:pt>
                <c:pt idx="1">
                  <c:v>58.72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0D-4877-BA24-B8F1E7681B7E}"/>
            </c:ext>
          </c:extLst>
        </c:ser>
        <c:ser>
          <c:idx val="12"/>
          <c:order val="12"/>
          <c:tx>
            <c:strRef>
              <c:f>Compare_EPCI!$Z$302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Compare_EPCI!$AA$302:$AJ$302</c15:sqref>
                  </c15:fullRef>
                </c:ext>
              </c:extLst>
              <c:f>Compare_EPCI!$AE$302:$AF$302</c:f>
              <c:numCache>
                <c:formatCode>General</c:formatCode>
                <c:ptCount val="2"/>
                <c:pt idx="0">
                  <c:v>55.17</c:v>
                </c:pt>
                <c:pt idx="1">
                  <c:v>59.01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0D-4877-BA24-B8F1E7681B7E}"/>
            </c:ext>
          </c:extLst>
        </c:ser>
        <c:ser>
          <c:idx val="13"/>
          <c:order val="13"/>
          <c:tx>
            <c:strRef>
              <c:f>Compare_EPCI!$Z$303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Compare_EPCI!$AA$303:$AJ$303</c15:sqref>
                  </c15:fullRef>
                </c:ext>
              </c:extLst>
              <c:f>Compare_EPCI!$AE$303:$AF$303</c:f>
              <c:numCache>
                <c:formatCode>General</c:formatCode>
                <c:ptCount val="2"/>
                <c:pt idx="0">
                  <c:v>62.91</c:v>
                </c:pt>
                <c:pt idx="1">
                  <c:v>65.819999999999993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0D-4877-BA24-B8F1E7681B7E}"/>
            </c:ext>
          </c:extLst>
        </c:ser>
        <c:ser>
          <c:idx val="14"/>
          <c:order val="14"/>
          <c:tx>
            <c:strRef>
              <c:f>Compare_EPCI!$Z$304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Compare_EPCI!$AA$304:$AJ$304</c15:sqref>
                  </c15:fullRef>
                </c:ext>
              </c:extLst>
              <c:f>Compare_EPCI!$AE$304:$AF$304</c:f>
              <c:numCache>
                <c:formatCode>General</c:formatCode>
                <c:ptCount val="2"/>
                <c:pt idx="0">
                  <c:v>59.04</c:v>
                </c:pt>
                <c:pt idx="1">
                  <c:v>62.57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C0D-4877-BA24-B8F1E7681B7E}"/>
            </c:ext>
          </c:extLst>
        </c:ser>
        <c:ser>
          <c:idx val="15"/>
          <c:order val="15"/>
          <c:tx>
            <c:strRef>
              <c:f>Compare_EPCI!$Z$305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Compare_EPCI!$AA$305:$AJ$305</c15:sqref>
                  </c15:fullRef>
                </c:ext>
              </c:extLst>
              <c:f>Compare_EPCI!$AE$305:$AF$305</c:f>
              <c:numCache>
                <c:formatCode>General</c:formatCode>
                <c:ptCount val="2"/>
                <c:pt idx="0">
                  <c:v>55.62</c:v>
                </c:pt>
                <c:pt idx="1">
                  <c:v>58.49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0D-4877-BA24-B8F1E7681B7E}"/>
            </c:ext>
          </c:extLst>
        </c:ser>
        <c:ser>
          <c:idx val="16"/>
          <c:order val="16"/>
          <c:tx>
            <c:strRef>
              <c:f>Compare_EPCI!$Z$306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Compare_EPCI!$AA$306:$AJ$306</c15:sqref>
                  </c15:fullRef>
                </c:ext>
              </c:extLst>
              <c:f>Compare_EPCI!$AE$306:$AF$306</c:f>
              <c:numCache>
                <c:formatCode>General</c:formatCode>
                <c:ptCount val="2"/>
                <c:pt idx="0">
                  <c:v>52.66</c:v>
                </c:pt>
                <c:pt idx="1">
                  <c:v>55.35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C0D-4877-BA24-B8F1E7681B7E}"/>
            </c:ext>
          </c:extLst>
        </c:ser>
        <c:ser>
          <c:idx val="17"/>
          <c:order val="17"/>
          <c:tx>
            <c:strRef>
              <c:f>Compare_EPCI!$Z$307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Compare_EPCI!$AE$289:$AF$289</c:f>
              <c:strCache>
                <c:ptCount val="2"/>
                <c:pt idx="0">
                  <c:v>Taux d'occupation réel</c:v>
                </c:pt>
                <c:pt idx="1">
                  <c:v>Taux d'occupation facturé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Compare_EPCI!$AA$307:$AJ$307</c15:sqref>
                  </c15:fullRef>
                </c:ext>
              </c:extLst>
              <c:f>Compare_EPCI!$AE$307:$AF$307</c:f>
              <c:numCache>
                <c:formatCode>General</c:formatCode>
                <c:ptCount val="2"/>
                <c:pt idx="0">
                  <c:v>42.41</c:v>
                </c:pt>
                <c:pt idx="1">
                  <c:v>46.53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0D-4877-BA24-B8F1E7681B7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70559824"/>
        <c:axId val="670555144"/>
      </c:barChart>
      <c:catAx>
        <c:axId val="67055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5144"/>
        <c:crosses val="autoZero"/>
        <c:auto val="1"/>
        <c:lblAlgn val="ctr"/>
        <c:lblOffset val="100"/>
        <c:noMultiLvlLbl val="0"/>
      </c:catAx>
      <c:valAx>
        <c:axId val="67055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Assistants</a:t>
            </a:r>
            <a:r>
              <a:rPr lang="fr-FR" sz="1100" b="1" baseline="0"/>
              <a:t> maternels</a:t>
            </a:r>
            <a:endParaRPr lang="fr-FR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Compare_EPCI!$Z$395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Compare_EPCI!$AA$395:$AG$395</c15:sqref>
                  </c15:fullRef>
                </c:ext>
              </c:extLst>
              <c:f>Compare_EPCI!$AA$395:$AD$395</c:f>
              <c:numCache>
                <c:formatCode>General</c:formatCode>
                <c:ptCount val="4"/>
                <c:pt idx="0">
                  <c:v>206</c:v>
                </c:pt>
                <c:pt idx="1">
                  <c:v>30</c:v>
                </c:pt>
                <c:pt idx="2">
                  <c:v>25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2-43F0-BE09-58992FF575F2}"/>
            </c:ext>
          </c:extLst>
        </c:ser>
        <c:ser>
          <c:idx val="1"/>
          <c:order val="1"/>
          <c:tx>
            <c:strRef>
              <c:f>Compare_EPCI!$Z$396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Compare_EPCI!$AA$396:$AG$396</c15:sqref>
                  </c15:fullRef>
                </c:ext>
              </c:extLst>
              <c:f>Compare_EPCI!$AA$396:$AD$396</c:f>
              <c:numCache>
                <c:formatCode>General</c:formatCode>
                <c:ptCount val="4"/>
                <c:pt idx="0">
                  <c:v>137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2-43F0-BE09-58992FF575F2}"/>
            </c:ext>
          </c:extLst>
        </c:ser>
        <c:ser>
          <c:idx val="2"/>
          <c:order val="2"/>
          <c:tx>
            <c:strRef>
              <c:f>Compare_EPCI!$Z$397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Compare_EPCI!$AA$397:$AG$397</c15:sqref>
                  </c15:fullRef>
                </c:ext>
              </c:extLst>
              <c:f>Compare_EPCI!$AA$397:$AD$397</c:f>
              <c:numCache>
                <c:formatCode>General</c:formatCode>
                <c:ptCount val="4"/>
                <c:pt idx="0">
                  <c:v>173</c:v>
                </c:pt>
                <c:pt idx="1">
                  <c:v>30</c:v>
                </c:pt>
                <c:pt idx="2">
                  <c:v>20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72-43F0-BE09-58992FF575F2}"/>
            </c:ext>
          </c:extLst>
        </c:ser>
        <c:ser>
          <c:idx val="3"/>
          <c:order val="3"/>
          <c:tx>
            <c:strRef>
              <c:f>Compare_EPCI!$Z$398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Compare_EPCI!$AA$398:$AG$398</c15:sqref>
                  </c15:fullRef>
                </c:ext>
              </c:extLst>
              <c:f>Compare_EPCI!$AA$398:$AD$398</c:f>
              <c:numCache>
                <c:formatCode>General</c:formatCode>
                <c:ptCount val="4"/>
                <c:pt idx="0">
                  <c:v>26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72-43F0-BE09-58992FF575F2}"/>
            </c:ext>
          </c:extLst>
        </c:ser>
        <c:ser>
          <c:idx val="4"/>
          <c:order val="4"/>
          <c:tx>
            <c:strRef>
              <c:f>Compare_EPCI!$Z$399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Compare_EPCI!$AA$399:$AG$399</c15:sqref>
                  </c15:fullRef>
                </c:ext>
              </c:extLst>
              <c:f>Compare_EPCI!$AA$399:$AD$399</c:f>
              <c:numCache>
                <c:formatCode>General</c:formatCode>
                <c:ptCount val="4"/>
                <c:pt idx="0">
                  <c:v>109</c:v>
                </c:pt>
                <c:pt idx="1">
                  <c:v>20</c:v>
                </c:pt>
                <c:pt idx="2">
                  <c:v>15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72-43F0-BE09-58992FF575F2}"/>
            </c:ext>
          </c:extLst>
        </c:ser>
        <c:ser>
          <c:idx val="5"/>
          <c:order val="5"/>
          <c:tx>
            <c:strRef>
              <c:f>Compare_EPCI!$Z$400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Compare_EPCI!$AA$400:$AG$400</c15:sqref>
                  </c15:fullRef>
                </c:ext>
              </c:extLst>
              <c:f>Compare_EPCI!$AA$400:$AD$400</c:f>
              <c:numCache>
                <c:formatCode>General</c:formatCode>
                <c:ptCount val="4"/>
                <c:pt idx="0">
                  <c:v>28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8-49F8-B3AA-8F62C7E4D94B}"/>
            </c:ext>
          </c:extLst>
        </c:ser>
        <c:ser>
          <c:idx val="6"/>
          <c:order val="6"/>
          <c:tx>
            <c:strRef>
              <c:f>Compare_EPCI!$Z$401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Compare_EPCI!$AA$401:$AG$401</c15:sqref>
                  </c15:fullRef>
                </c:ext>
              </c:extLst>
              <c:f>Compare_EPCI!$AA$401:$AD$401</c:f>
              <c:numCache>
                <c:formatCode>General</c:formatCode>
                <c:ptCount val="4"/>
                <c:pt idx="0">
                  <c:v>26</c:v>
                </c:pt>
                <c:pt idx="1">
                  <c:v>5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8-49F8-B3AA-8F62C7E4D94B}"/>
            </c:ext>
          </c:extLst>
        </c:ser>
        <c:ser>
          <c:idx val="7"/>
          <c:order val="7"/>
          <c:tx>
            <c:strRef>
              <c:f>Compare_EPCI!$Z$402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Compare_EPCI!$AA$402:$AG$402</c15:sqref>
                  </c15:fullRef>
                </c:ext>
              </c:extLst>
              <c:f>Compare_EPCI!$AA$402:$AD$402</c:f>
              <c:numCache>
                <c:formatCode>General</c:formatCode>
                <c:ptCount val="4"/>
                <c:pt idx="0">
                  <c:v>99</c:v>
                </c:pt>
                <c:pt idx="1">
                  <c:v>15</c:v>
                </c:pt>
                <c:pt idx="2">
                  <c:v>15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8-49F8-B3AA-8F62C7E4D94B}"/>
            </c:ext>
          </c:extLst>
        </c:ser>
        <c:ser>
          <c:idx val="8"/>
          <c:order val="8"/>
          <c:tx>
            <c:strRef>
              <c:f>Compare_EPCI!$Z$403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Compare_EPCI!$AA$403:$AG$403</c15:sqref>
                  </c15:fullRef>
                </c:ext>
              </c:extLst>
              <c:f>Compare_EPCI!$AA$403:$AD$403</c:f>
              <c:numCache>
                <c:formatCode>General</c:formatCode>
                <c:ptCount val="4"/>
                <c:pt idx="0">
                  <c:v>16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18-49F8-B3AA-8F62C7E4D94B}"/>
            </c:ext>
          </c:extLst>
        </c:ser>
        <c:ser>
          <c:idx val="9"/>
          <c:order val="9"/>
          <c:tx>
            <c:strRef>
              <c:f>Compare_EPCI!$Z$404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Compare_EPCI!$AA$404:$AG$404</c15:sqref>
                  </c15:fullRef>
                </c:ext>
              </c:extLst>
              <c:f>Compare_EPCI!$AA$404:$AD$404</c:f>
              <c:numCache>
                <c:formatCode>General</c:formatCode>
                <c:ptCount val="4"/>
                <c:pt idx="0">
                  <c:v>21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18-49F8-B3AA-8F62C7E4D94B}"/>
            </c:ext>
          </c:extLst>
        </c:ser>
        <c:ser>
          <c:idx val="10"/>
          <c:order val="10"/>
          <c:tx>
            <c:strRef>
              <c:f>Compare_EPCI!$Z$405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Compare_EPCI!$AA$405:$AG$405</c15:sqref>
                  </c15:fullRef>
                </c:ext>
              </c:extLst>
              <c:f>Compare_EPCI!$AA$405:$AD$405</c:f>
              <c:numCache>
                <c:formatCode>General</c:formatCode>
                <c:ptCount val="4"/>
                <c:pt idx="0">
                  <c:v>62</c:v>
                </c:pt>
                <c:pt idx="1">
                  <c:v>10</c:v>
                </c:pt>
                <c:pt idx="2">
                  <c:v>5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18-49F8-B3AA-8F62C7E4D94B}"/>
            </c:ext>
          </c:extLst>
        </c:ser>
        <c:ser>
          <c:idx val="11"/>
          <c:order val="11"/>
          <c:tx>
            <c:strRef>
              <c:f>Compare_EPCI!$Z$406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Compare_EPCI!$AA$406:$AG$406</c15:sqref>
                  </c15:fullRef>
                </c:ext>
              </c:extLst>
              <c:f>Compare_EPCI!$AA$406:$AD$406</c:f>
              <c:numCache>
                <c:formatCode>General</c:formatCode>
                <c:ptCount val="4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18-49F8-B3AA-8F62C7E4D94B}"/>
            </c:ext>
          </c:extLst>
        </c:ser>
        <c:ser>
          <c:idx val="12"/>
          <c:order val="12"/>
          <c:tx>
            <c:strRef>
              <c:f>Compare_EPCI!$Z$407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Compare_EPCI!$AA$407:$AG$407</c15:sqref>
                  </c15:fullRef>
                </c:ext>
              </c:extLst>
              <c:f>Compare_EPCI!$AA$407:$AD$407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18-49F8-B3AA-8F62C7E4D94B}"/>
            </c:ext>
          </c:extLst>
        </c:ser>
        <c:ser>
          <c:idx val="13"/>
          <c:order val="13"/>
          <c:tx>
            <c:strRef>
              <c:f>Compare_EPCI!$Z$408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Compare_EPCI!$AA$408:$AG$408</c15:sqref>
                  </c15:fullRef>
                </c:ext>
              </c:extLst>
              <c:f>Compare_EPCI!$AA$408:$AD$408</c:f>
              <c:numCache>
                <c:formatCode>General</c:formatCode>
                <c:ptCount val="4"/>
                <c:pt idx="0">
                  <c:v>27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18-49F8-B3AA-8F62C7E4D94B}"/>
            </c:ext>
          </c:extLst>
        </c:ser>
        <c:ser>
          <c:idx val="14"/>
          <c:order val="14"/>
          <c:tx>
            <c:strRef>
              <c:f>Compare_EPCI!$Z$409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Compare_EPCI!$AA$409:$AG$409</c15:sqref>
                  </c15:fullRef>
                </c:ext>
              </c:extLst>
              <c:f>Compare_EPCI!$AA$409:$AD$409</c:f>
              <c:numCache>
                <c:formatCode>General</c:formatCode>
                <c:ptCount val="4"/>
                <c:pt idx="0">
                  <c:v>43</c:v>
                </c:pt>
                <c:pt idx="1">
                  <c:v>10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18-49F8-B3AA-8F62C7E4D94B}"/>
            </c:ext>
          </c:extLst>
        </c:ser>
        <c:ser>
          <c:idx val="15"/>
          <c:order val="15"/>
          <c:tx>
            <c:strRef>
              <c:f>Compare_EPCI!$Z$410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Compare_EPCI!$AA$410:$AG$410</c15:sqref>
                  </c15:fullRef>
                </c:ext>
              </c:extLst>
              <c:f>Compare_EPCI!$AA$410:$AD$410</c:f>
              <c:numCache>
                <c:formatCode>General</c:formatCode>
                <c:ptCount val="4"/>
                <c:pt idx="0">
                  <c:v>206</c:v>
                </c:pt>
                <c:pt idx="1">
                  <c:v>35</c:v>
                </c:pt>
                <c:pt idx="2">
                  <c:v>35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18-49F8-B3AA-8F62C7E4D94B}"/>
            </c:ext>
          </c:extLst>
        </c:ser>
        <c:ser>
          <c:idx val="16"/>
          <c:order val="16"/>
          <c:tx>
            <c:strRef>
              <c:f>Compare_EPCI!$Z$411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Compare_EPCI!$AA$411:$AG$411</c15:sqref>
                  </c15:fullRef>
                </c:ext>
              </c:extLst>
              <c:f>Compare_EPCI!$AA$411:$AD$411</c:f>
              <c:numCache>
                <c:formatCode>General</c:formatCode>
                <c:ptCount val="4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18-49F8-B3AA-8F62C7E4D94B}"/>
            </c:ext>
          </c:extLst>
        </c:ser>
        <c:ser>
          <c:idx val="17"/>
          <c:order val="17"/>
          <c:tx>
            <c:strRef>
              <c:f>Compare_EPCI!$Z$412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Compare_EPCI!$AA$394:$AG$394</c15:sqref>
                  </c15:fullRef>
                </c:ext>
              </c:extLst>
              <c:f>Compare_EPCI!$AA$394:$AD$394</c:f>
              <c:strCache>
                <c:ptCount val="4"/>
                <c:pt idx="0">
                  <c:v>Assistants maternels au 31/12</c:v>
                </c:pt>
                <c:pt idx="1">
                  <c:v>Assistants maternels âgé(e)s de 50 à 54 ans</c:v>
                </c:pt>
                <c:pt idx="2">
                  <c:v>Assistants maternels âgé(e)s de 55 à 59 ans</c:v>
                </c:pt>
                <c:pt idx="3">
                  <c:v>Assistants maternels âgé(e)s de 60 ans et plus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Compare_EPCI!$AA$412:$AG$412</c15:sqref>
                  </c15:fullRef>
                </c:ext>
              </c:extLst>
              <c:f>Compare_EPCI!$AA$412:$AD$412</c:f>
              <c:numCache>
                <c:formatCode>General</c:formatCode>
                <c:ptCount val="4"/>
                <c:pt idx="0">
                  <c:v>13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18-49F8-B3AA-8F62C7E4D9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87983872"/>
        <c:axId val="987982072"/>
      </c:barChart>
      <c:catAx>
        <c:axId val="98798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7982072"/>
        <c:crosses val="autoZero"/>
        <c:auto val="1"/>
        <c:lblAlgn val="ctr"/>
        <c:lblOffset val="100"/>
        <c:noMultiLvlLbl val="0"/>
      </c:catAx>
      <c:valAx>
        <c:axId val="987982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798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RPE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Compare_EPCI!$Z$311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Compare_EPCI!$AA$311:$AF$311</c15:sqref>
                  </c15:fullRef>
                </c:ext>
              </c:extLst>
              <c:f>Compare_EPCI!$AA$311:$AC$311</c:f>
              <c:numCache>
                <c:formatCode>General</c:formatCode>
                <c:ptCount val="3"/>
                <c:pt idx="0">
                  <c:v>2</c:v>
                </c:pt>
                <c:pt idx="1">
                  <c:v>4.5</c:v>
                </c:pt>
                <c:pt idx="2" formatCode="0.00">
                  <c:v>45.7777777777777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3-468E-A805-F87CAA3B7473}"/>
            </c:ext>
          </c:extLst>
        </c:ser>
        <c:ser>
          <c:idx val="1"/>
          <c:order val="1"/>
          <c:tx>
            <c:strRef>
              <c:f>Compare_EPCI!$Z$312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Compare_EPCI!$AA$312:$AF$312</c15:sqref>
                  </c15:fullRef>
                </c:ext>
              </c:extLst>
              <c:f>Compare_EPCI!$AA$312:$AC$312</c:f>
              <c:numCache>
                <c:formatCode>General</c:formatCode>
                <c:ptCount val="3"/>
                <c:pt idx="0">
                  <c:v>2</c:v>
                </c:pt>
                <c:pt idx="1">
                  <c:v>2.25</c:v>
                </c:pt>
                <c:pt idx="2" formatCode="0.00">
                  <c:v>60.8888888888888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3-468E-A805-F87CAA3B7473}"/>
            </c:ext>
          </c:extLst>
        </c:ser>
        <c:ser>
          <c:idx val="2"/>
          <c:order val="2"/>
          <c:tx>
            <c:strRef>
              <c:f>Compare_EPCI!$Z$313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Compare_EPCI!$AA$313:$AF$313</c15:sqref>
                  </c15:fullRef>
                </c:ext>
              </c:extLst>
              <c:f>Compare_EPCI!$AA$313:$AC$313</c:f>
              <c:numCache>
                <c:formatCode>General</c:formatCode>
                <c:ptCount val="3"/>
                <c:pt idx="0">
                  <c:v>6</c:v>
                </c:pt>
                <c:pt idx="1">
                  <c:v>4.71</c:v>
                </c:pt>
                <c:pt idx="2" formatCode="0.00">
                  <c:v>36.730360934182499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83-468E-A805-F87CAA3B7473}"/>
            </c:ext>
          </c:extLst>
        </c:ser>
        <c:ser>
          <c:idx val="3"/>
          <c:order val="3"/>
          <c:tx>
            <c:strRef>
              <c:f>Compare_EPCI!$Z$314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Compare_EPCI!$AA$314:$AF$314</c15:sqref>
                  </c15:fullRef>
                </c:ext>
              </c:extLst>
              <c:f>Compare_EPCI!$AA$314:$AC$314</c:f>
              <c:numCache>
                <c:formatCode>General</c:formatCode>
                <c:ptCount val="3"/>
                <c:pt idx="0">
                  <c:v>1</c:v>
                </c:pt>
                <c:pt idx="1">
                  <c:v>0.5</c:v>
                </c:pt>
                <c:pt idx="2" formatCode="0.0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83-468E-A805-F87CAA3B7473}"/>
            </c:ext>
          </c:extLst>
        </c:ser>
        <c:ser>
          <c:idx val="4"/>
          <c:order val="4"/>
          <c:tx>
            <c:strRef>
              <c:f>Compare_EPCI!$Z$315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Compare_EPCI!$AA$315:$AF$315</c15:sqref>
                  </c15:fullRef>
                </c:ext>
              </c:extLst>
              <c:f>Compare_EPCI!$AA$315:$AC$315</c:f>
              <c:numCache>
                <c:formatCode>General</c:formatCode>
                <c:ptCount val="3"/>
                <c:pt idx="0">
                  <c:v>2</c:v>
                </c:pt>
                <c:pt idx="1">
                  <c:v>2.2000000000000002</c:v>
                </c:pt>
                <c:pt idx="2" formatCode="0.00">
                  <c:v>49.545454545454497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83-468E-A805-F87CAA3B7473}"/>
            </c:ext>
          </c:extLst>
        </c:ser>
        <c:ser>
          <c:idx val="5"/>
          <c:order val="5"/>
          <c:tx>
            <c:strRef>
              <c:f>Compare_EPCI!$Z$316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Compare_EPCI!$AA$316:$AF$316</c15:sqref>
                  </c15:fullRef>
                </c:ext>
              </c:extLst>
              <c:f>Compare_EPCI!$AA$316:$AC$316</c:f>
              <c:numCache>
                <c:formatCode>General</c:formatCode>
                <c:ptCount val="3"/>
                <c:pt idx="0">
                  <c:v>1</c:v>
                </c:pt>
                <c:pt idx="1">
                  <c:v>0.6</c:v>
                </c:pt>
                <c:pt idx="2" formatCode="0.00">
                  <c:v>46.6666666666666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B-4092-9173-90688A29A653}"/>
            </c:ext>
          </c:extLst>
        </c:ser>
        <c:ser>
          <c:idx val="6"/>
          <c:order val="6"/>
          <c:tx>
            <c:strRef>
              <c:f>Compare_EPCI!$Z$317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Compare_EPCI!$AA$317:$AF$317</c15:sqref>
                  </c15:fullRef>
                </c:ext>
              </c:extLst>
              <c:f>Compare_EPCI!$AA$317:$AC$317</c:f>
              <c:numCache>
                <c:formatCode>General</c:formatCode>
                <c:ptCount val="3"/>
                <c:pt idx="0">
                  <c:v>1</c:v>
                </c:pt>
                <c:pt idx="1">
                  <c:v>0.6</c:v>
                </c:pt>
                <c:pt idx="2" formatCode="0.00">
                  <c:v>43.3333333333333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B-4092-9173-90688A29A653}"/>
            </c:ext>
          </c:extLst>
        </c:ser>
        <c:ser>
          <c:idx val="7"/>
          <c:order val="7"/>
          <c:tx>
            <c:strRef>
              <c:f>Compare_EPCI!$Z$318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Compare_EPCI!$AA$318:$AF$318</c15:sqref>
                  </c15:fullRef>
                </c:ext>
              </c:extLst>
              <c:f>Compare_EPCI!$AA$318:$AC$318</c:f>
              <c:numCache>
                <c:formatCode>General</c:formatCode>
                <c:ptCount val="3"/>
                <c:pt idx="0">
                  <c:v>2</c:v>
                </c:pt>
                <c:pt idx="1">
                  <c:v>3.1</c:v>
                </c:pt>
                <c:pt idx="2" formatCode="0.00">
                  <c:v>31.935483870967701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B-4092-9173-90688A29A653}"/>
            </c:ext>
          </c:extLst>
        </c:ser>
        <c:ser>
          <c:idx val="8"/>
          <c:order val="8"/>
          <c:tx>
            <c:strRef>
              <c:f>Compare_EPCI!$Z$319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Compare_EPCI!$AA$319:$AF$319</c15:sqref>
                  </c15:fullRef>
                </c:ext>
              </c:extLst>
              <c:f>Compare_EPCI!$AA$319:$AC$319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 formatCode="0.0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4B-4092-9173-90688A29A653}"/>
            </c:ext>
          </c:extLst>
        </c:ser>
        <c:ser>
          <c:idx val="9"/>
          <c:order val="9"/>
          <c:tx>
            <c:strRef>
              <c:f>Compare_EPCI!$Z$320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Compare_EPCI!$AA$320:$AF$320</c15:sqref>
                  </c15:fullRef>
                </c:ext>
              </c:extLst>
              <c:f>Compare_EPCI!$AA$320:$AC$320</c:f>
              <c:numCache>
                <c:formatCode>General</c:formatCode>
                <c:ptCount val="3"/>
                <c:pt idx="0">
                  <c:v>1</c:v>
                </c:pt>
                <c:pt idx="1">
                  <c:v>0.5</c:v>
                </c:pt>
                <c:pt idx="2" formatCode="0.0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4B-4092-9173-90688A29A653}"/>
            </c:ext>
          </c:extLst>
        </c:ser>
        <c:ser>
          <c:idx val="10"/>
          <c:order val="10"/>
          <c:tx>
            <c:strRef>
              <c:f>Compare_EPCI!$Z$321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Compare_EPCI!$AA$321:$AF$321</c15:sqref>
                  </c15:fullRef>
                </c:ext>
              </c:extLst>
              <c:f>Compare_EPCI!$AA$321:$AC$321</c:f>
              <c:numCache>
                <c:formatCode>General</c:formatCode>
                <c:ptCount val="3"/>
                <c:pt idx="0">
                  <c:v>1</c:v>
                </c:pt>
                <c:pt idx="1">
                  <c:v>1.5</c:v>
                </c:pt>
                <c:pt idx="2" formatCode="0.00">
                  <c:v>41.3333333333333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4B-4092-9173-90688A29A653}"/>
            </c:ext>
          </c:extLst>
        </c:ser>
        <c:ser>
          <c:idx val="11"/>
          <c:order val="11"/>
          <c:tx>
            <c:strRef>
              <c:f>Compare_EPCI!$Z$322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Compare_EPCI!$AA$322:$AF$322</c15:sqref>
                  </c15:fullRef>
                </c:ext>
              </c:extLst>
              <c:f>Compare_EPCI!$AA$322:$AC$322</c:f>
              <c:numCache>
                <c:formatCode>General</c:formatCode>
                <c:ptCount val="3"/>
                <c:pt idx="0">
                  <c:v>1</c:v>
                </c:pt>
                <c:pt idx="1">
                  <c:v>0.6</c:v>
                </c:pt>
                <c:pt idx="2" formatCode="0.00">
                  <c:v>46.6666666666666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4B-4092-9173-90688A29A653}"/>
            </c:ext>
          </c:extLst>
        </c:ser>
        <c:ser>
          <c:idx val="12"/>
          <c:order val="12"/>
          <c:tx>
            <c:strRef>
              <c:f>Compare_EPCI!$Z$323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Compare_EPCI!$AA$323:$AF$323</c15:sqref>
                  </c15:fullRef>
                </c:ext>
              </c:extLst>
              <c:f>Compare_EPCI!$AA$323:$AC$323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4B-4092-9173-90688A29A653}"/>
            </c:ext>
          </c:extLst>
        </c:ser>
        <c:ser>
          <c:idx val="13"/>
          <c:order val="13"/>
          <c:tx>
            <c:strRef>
              <c:f>Compare_EPCI!$Z$324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Compare_EPCI!$AA$324:$AF$324</c15:sqref>
                  </c15:fullRef>
                </c:ext>
              </c:extLst>
              <c:f>Compare_EPCI!$AA$324:$AC$324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4B-4092-9173-90688A29A653}"/>
            </c:ext>
          </c:extLst>
        </c:ser>
        <c:ser>
          <c:idx val="14"/>
          <c:order val="14"/>
          <c:tx>
            <c:strRef>
              <c:f>Compare_EPCI!$Z$325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Compare_EPCI!$AA$325:$AF$325</c15:sqref>
                  </c15:fullRef>
                </c:ext>
              </c:extLst>
              <c:f>Compare_EPCI!$AA$325:$AC$325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4B-4092-9173-90688A29A653}"/>
            </c:ext>
          </c:extLst>
        </c:ser>
        <c:ser>
          <c:idx val="15"/>
          <c:order val="15"/>
          <c:tx>
            <c:strRef>
              <c:f>Compare_EPCI!$Z$326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Compare_EPCI!$AA$326:$AF$326</c15:sqref>
                  </c15:fullRef>
                </c:ext>
              </c:extLst>
              <c:f>Compare_EPCI!$AA$326:$AC$326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 formatCode="0.00">
                  <c:v>68.6666666666666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4B-4092-9173-90688A29A653}"/>
            </c:ext>
          </c:extLst>
        </c:ser>
        <c:ser>
          <c:idx val="16"/>
          <c:order val="16"/>
          <c:tx>
            <c:strRef>
              <c:f>Compare_EPCI!$Z$327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Compare_EPCI!$AA$327:$AF$327</c15:sqref>
                  </c15:fullRef>
                </c:ext>
              </c:extLst>
              <c:f>Compare_EPCI!$AA$327:$AC$327</c:f>
              <c:numCache>
                <c:formatCode>General</c:formatCode>
                <c:ptCount val="3"/>
                <c:pt idx="0">
                  <c:v>1</c:v>
                </c:pt>
                <c:pt idx="1">
                  <c:v>0.5</c:v>
                </c:pt>
                <c:pt idx="2" formatCode="0.0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4B-4092-9173-90688A29A653}"/>
            </c:ext>
          </c:extLst>
        </c:ser>
        <c:ser>
          <c:idx val="17"/>
          <c:order val="17"/>
          <c:tx>
            <c:strRef>
              <c:f>Compare_EPCI!$Z$328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Compare_EPCI!$AA$310:$AC$310</c:f>
              <c:strCache>
                <c:ptCount val="3"/>
                <c:pt idx="0">
                  <c:v>Nombre RPE</c:v>
                </c:pt>
                <c:pt idx="1">
                  <c:v>Nombre animateurs actif</c:v>
                </c:pt>
                <c:pt idx="2">
                  <c:v>Nombre assistants maternels par animateur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Compare_EPCI!$AA$328:$AF$328</c15:sqref>
                  </c15:fullRef>
                </c:ext>
              </c:extLst>
              <c:f>Compare_EPCI!$AA$328:$AC$328</c:f>
              <c:numCache>
                <c:formatCode>General</c:formatCode>
                <c:ptCount val="3"/>
                <c:pt idx="0">
                  <c:v>1</c:v>
                </c:pt>
                <c:pt idx="1">
                  <c:v>0.8</c:v>
                </c:pt>
                <c:pt idx="2" formatCode="0.00">
                  <c:v>16.25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4B-4092-9173-90688A29A65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2922952"/>
        <c:axId val="1072917192"/>
      </c:barChart>
      <c:catAx>
        <c:axId val="107292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917192"/>
        <c:crosses val="autoZero"/>
        <c:auto val="1"/>
        <c:lblAlgn val="ctr"/>
        <c:lblOffset val="100"/>
        <c:noMultiLvlLbl val="0"/>
      </c:catAx>
      <c:valAx>
        <c:axId val="107291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92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Theme3!$G$5</c:f>
          <c:strCache>
            <c:ptCount val="1"/>
            <c:pt idx="0">
              <c:v>Nombre d’ETP financés par la Caf dans les RPE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BB-467B-9D60-721A94AA56D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BB-467B-9D60-721A94AA56D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CBB-467B-9D60-721A94AA56D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BB-467B-9D60-721A94AA56D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BB-467B-9D60-721A94AA56D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CBB-467B-9D60-721A94AA56D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CBB-467B-9D60-721A94AA56DA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CBB-467B-9D60-721A94AA56D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CBB-467B-9D60-721A94AA56D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CBB-467B-9D60-721A94AA56D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CBB-467B-9D60-721A94AA56D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CBB-467B-9D60-721A94AA56D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CBB-467B-9D60-721A94AA56D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CBB-467B-9D60-721A94AA56DA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CBB-467B-9D60-721A94AA56D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CBB-467B-9D60-721A94AA56D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CBB-467B-9D60-721A94AA56D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CBB-467B-9D60-721A94AA56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Theme3!$V$6:$V$23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Theme3!$W$6:$W$23</c:f>
              <c:numCache>
                <c:formatCode>General</c:formatCode>
                <c:ptCount val="18"/>
                <c:pt idx="0">
                  <c:v>4.5</c:v>
                </c:pt>
                <c:pt idx="1">
                  <c:v>2.25</c:v>
                </c:pt>
                <c:pt idx="2">
                  <c:v>4.71</c:v>
                </c:pt>
                <c:pt idx="3">
                  <c:v>0.5</c:v>
                </c:pt>
                <c:pt idx="4">
                  <c:v>2.2000000000000002</c:v>
                </c:pt>
                <c:pt idx="5">
                  <c:v>0.6</c:v>
                </c:pt>
                <c:pt idx="6">
                  <c:v>0.6</c:v>
                </c:pt>
                <c:pt idx="7">
                  <c:v>3.1</c:v>
                </c:pt>
                <c:pt idx="8">
                  <c:v>1</c:v>
                </c:pt>
                <c:pt idx="9">
                  <c:v>0.5</c:v>
                </c:pt>
                <c:pt idx="10">
                  <c:v>1.5</c:v>
                </c:pt>
                <c:pt idx="11">
                  <c:v>0.6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0.5</c:v>
                </c:pt>
                <c:pt idx="17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CBB-467B-9D60-721A94AA5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03046792"/>
        <c:axId val="703047152"/>
      </c:barChart>
      <c:catAx>
        <c:axId val="70304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703047152"/>
        <c:crosses val="autoZero"/>
        <c:auto val="1"/>
        <c:lblAlgn val="ctr"/>
        <c:lblOffset val="100"/>
        <c:noMultiLvlLbl val="0"/>
      </c:catAx>
      <c:valAx>
        <c:axId val="70304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3046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RPE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Compare_EPCI!$Z$311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Compare_EPCI!$AA$311:$AF$311</c15:sqref>
                  </c15:fullRef>
                </c:ext>
              </c:extLst>
              <c:f>Compare_EPCI!$AD$311:$AF$311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A-4405-8080-3E61C7196DB3}"/>
            </c:ext>
          </c:extLst>
        </c:ser>
        <c:ser>
          <c:idx val="1"/>
          <c:order val="1"/>
          <c:tx>
            <c:strRef>
              <c:f>Compare_EPCI!$Z$312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Compare_EPCI!$AA$312:$AF$312</c15:sqref>
                  </c15:fullRef>
                </c:ext>
              </c:extLst>
              <c:f>Compare_EPCI!$AD$312:$AF$312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A-4405-8080-3E61C7196DB3}"/>
            </c:ext>
          </c:extLst>
        </c:ser>
        <c:ser>
          <c:idx val="2"/>
          <c:order val="2"/>
          <c:tx>
            <c:strRef>
              <c:f>Compare_EPCI!$Z$313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Compare_EPCI!$AA$313:$AF$313</c15:sqref>
                  </c15:fullRef>
                </c:ext>
              </c:extLst>
              <c:f>Compare_EPCI!$AD$313:$AF$313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A-4405-8080-3E61C7196DB3}"/>
            </c:ext>
          </c:extLst>
        </c:ser>
        <c:ser>
          <c:idx val="3"/>
          <c:order val="3"/>
          <c:tx>
            <c:strRef>
              <c:f>Compare_EPCI!$Z$314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Compare_EPCI!$AA$314:$AF$314</c15:sqref>
                  </c15:fullRef>
                </c:ext>
              </c:extLst>
              <c:f>Compare_EPCI!$AD$314:$AF$314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A-4405-8080-3E61C7196DB3}"/>
            </c:ext>
          </c:extLst>
        </c:ser>
        <c:ser>
          <c:idx val="4"/>
          <c:order val="4"/>
          <c:tx>
            <c:strRef>
              <c:f>Compare_EPCI!$Z$315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Compare_EPCI!$AA$315:$AF$315</c15:sqref>
                  </c15:fullRef>
                </c:ext>
              </c:extLst>
              <c:f>Compare_EPCI!$AD$315:$AF$315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A-4405-8080-3E61C7196DB3}"/>
            </c:ext>
          </c:extLst>
        </c:ser>
        <c:ser>
          <c:idx val="5"/>
          <c:order val="5"/>
          <c:tx>
            <c:strRef>
              <c:f>Compare_EPCI!$Z$316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Compare_EPCI!$AA$316:$AF$316</c15:sqref>
                  </c15:fullRef>
                </c:ext>
              </c:extLst>
              <c:f>Compare_EPCI!$AD$316:$AF$316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E-4F97-B489-07182DD33558}"/>
            </c:ext>
          </c:extLst>
        </c:ser>
        <c:ser>
          <c:idx val="6"/>
          <c:order val="6"/>
          <c:tx>
            <c:strRef>
              <c:f>Compare_EPCI!$Z$317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Compare_EPCI!$AA$317:$AF$317</c15:sqref>
                  </c15:fullRef>
                </c:ext>
              </c:extLst>
              <c:f>Compare_EPCI!$AD$317:$AF$317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7E-4F97-B489-07182DD33558}"/>
            </c:ext>
          </c:extLst>
        </c:ser>
        <c:ser>
          <c:idx val="7"/>
          <c:order val="7"/>
          <c:tx>
            <c:strRef>
              <c:f>Compare_EPCI!$Z$318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Compare_EPCI!$AA$318:$AF$318</c15:sqref>
                  </c15:fullRef>
                </c:ext>
              </c:extLst>
              <c:f>Compare_EPCI!$AD$318:$AF$318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7E-4F97-B489-07182DD33558}"/>
            </c:ext>
          </c:extLst>
        </c:ser>
        <c:ser>
          <c:idx val="8"/>
          <c:order val="8"/>
          <c:tx>
            <c:strRef>
              <c:f>Compare_EPCI!$Z$319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Compare_EPCI!$AA$319:$AF$319</c15:sqref>
                  </c15:fullRef>
                </c:ext>
              </c:extLst>
              <c:f>Compare_EPCI!$AD$319:$AF$319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7E-4F97-B489-07182DD33558}"/>
            </c:ext>
          </c:extLst>
        </c:ser>
        <c:ser>
          <c:idx val="9"/>
          <c:order val="9"/>
          <c:tx>
            <c:strRef>
              <c:f>Compare_EPCI!$Z$320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Compare_EPCI!$AA$320:$AF$320</c15:sqref>
                  </c15:fullRef>
                </c:ext>
              </c:extLst>
              <c:f>Compare_EPCI!$AD$320:$AF$320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7E-4F97-B489-07182DD33558}"/>
            </c:ext>
          </c:extLst>
        </c:ser>
        <c:ser>
          <c:idx val="10"/>
          <c:order val="10"/>
          <c:tx>
            <c:strRef>
              <c:f>Compare_EPCI!$Z$321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Compare_EPCI!$AA$321:$AF$321</c15:sqref>
                  </c15:fullRef>
                </c:ext>
              </c:extLst>
              <c:f>Compare_EPCI!$AD$321:$AF$321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7E-4F97-B489-07182DD33558}"/>
            </c:ext>
          </c:extLst>
        </c:ser>
        <c:ser>
          <c:idx val="11"/>
          <c:order val="11"/>
          <c:tx>
            <c:strRef>
              <c:f>Compare_EPCI!$Z$322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Compare_EPCI!$AA$322:$AF$322</c15:sqref>
                  </c15:fullRef>
                </c:ext>
              </c:extLst>
              <c:f>Compare_EPCI!$AD$322:$AF$322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7E-4F97-B489-07182DD33558}"/>
            </c:ext>
          </c:extLst>
        </c:ser>
        <c:ser>
          <c:idx val="12"/>
          <c:order val="12"/>
          <c:tx>
            <c:strRef>
              <c:f>Compare_EPCI!$Z$323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Compare_EPCI!$AA$323:$AF$323</c15:sqref>
                  </c15:fullRef>
                </c:ext>
              </c:extLst>
              <c:f>Compare_EPCI!$AD$323:$AF$323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7E-4F97-B489-07182DD33558}"/>
            </c:ext>
          </c:extLst>
        </c:ser>
        <c:ser>
          <c:idx val="13"/>
          <c:order val="13"/>
          <c:tx>
            <c:strRef>
              <c:f>Compare_EPCI!$Z$324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Compare_EPCI!$AA$324:$AF$324</c15:sqref>
                  </c15:fullRef>
                </c:ext>
              </c:extLst>
              <c:f>Compare_EPCI!$AD$324:$AF$324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7E-4F97-B489-07182DD33558}"/>
            </c:ext>
          </c:extLst>
        </c:ser>
        <c:ser>
          <c:idx val="14"/>
          <c:order val="14"/>
          <c:tx>
            <c:strRef>
              <c:f>Compare_EPCI!$Z$325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Compare_EPCI!$AA$325:$AF$325</c15:sqref>
                  </c15:fullRef>
                </c:ext>
              </c:extLst>
              <c:f>Compare_EPCI!$AD$325:$AF$325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87E-4F97-B489-07182DD33558}"/>
            </c:ext>
          </c:extLst>
        </c:ser>
        <c:ser>
          <c:idx val="15"/>
          <c:order val="15"/>
          <c:tx>
            <c:strRef>
              <c:f>Compare_EPCI!$Z$326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Compare_EPCI!$AA$326:$AF$326</c15:sqref>
                  </c15:fullRef>
                </c:ext>
              </c:extLst>
              <c:f>Compare_EPCI!$AD$326:$AF$326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7E-4F97-B489-07182DD33558}"/>
            </c:ext>
          </c:extLst>
        </c:ser>
        <c:ser>
          <c:idx val="16"/>
          <c:order val="16"/>
          <c:tx>
            <c:strRef>
              <c:f>Compare_EPCI!$Z$327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Compare_EPCI!$AA$327:$AF$327</c15:sqref>
                  </c15:fullRef>
                </c:ext>
              </c:extLst>
              <c:f>Compare_EPCI!$AD$327:$AF$327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7E-4F97-B489-07182DD33558}"/>
            </c:ext>
          </c:extLst>
        </c:ser>
        <c:ser>
          <c:idx val="17"/>
          <c:order val="17"/>
          <c:tx>
            <c:strRef>
              <c:f>Compare_EPCI!$Z$328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Compare_EPCI!$AA$310:$AF$310</c15:sqref>
                  </c15:fullRef>
                </c:ext>
              </c:extLst>
              <c:f>Compare_EPCI!$AD$310:$AF$310</c:f>
              <c:strCache>
                <c:ptCount val="3"/>
                <c:pt idx="0">
                  <c:v>Mission 1 : Guichet unique</c:v>
                </c:pt>
                <c:pt idx="1">
                  <c:v>Mission 2 : Promouvoir l'activité des assistants maternels</c:v>
                </c:pt>
                <c:pt idx="2">
                  <c:v>Mission 3 : Favoriser la formation des assistants maternels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Compare_EPCI!$AA$328:$AF$328</c15:sqref>
                  </c15:fullRef>
                </c:ext>
              </c:extLst>
              <c:f>Compare_EPCI!$AD$328:$AF$328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7E-4F97-B489-07182DD335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2922952"/>
        <c:axId val="1072917192"/>
      </c:barChart>
      <c:catAx>
        <c:axId val="107292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917192"/>
        <c:crosses val="autoZero"/>
        <c:auto val="1"/>
        <c:lblAlgn val="ctr"/>
        <c:lblOffset val="100"/>
        <c:noMultiLvlLbl val="0"/>
      </c:catAx>
      <c:valAx>
        <c:axId val="107291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92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Evolution des parts</a:t>
            </a:r>
            <a:r>
              <a:rPr lang="fr-FR" sz="1100" b="1" baseline="0"/>
              <a:t> des EAJE ayant du BIH et BMH</a:t>
            </a:r>
            <a:endParaRPr lang="fr-FR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Compare_EPCI!$Z$290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Compare_EPCI!$AA$290:$AJ$290</c15:sqref>
                  </c15:fullRef>
                </c:ext>
              </c:extLst>
              <c:f>Compare_EPCI!$AG$290:$AH$290</c:f>
              <c:numCache>
                <c:formatCode>General</c:formatCode>
                <c:ptCount val="2"/>
                <c:pt idx="0">
                  <c:v>71.430000000000007</c:v>
                </c:pt>
                <c:pt idx="1">
                  <c:v>28.57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B-4F6A-9DB7-447729F140D9}"/>
            </c:ext>
          </c:extLst>
        </c:ser>
        <c:ser>
          <c:idx val="1"/>
          <c:order val="1"/>
          <c:tx>
            <c:strRef>
              <c:f>Compare_EPCI!$Z$291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Compare_EPCI!$AA$291:$AJ$291</c15:sqref>
                  </c15:fullRef>
                </c:ext>
              </c:extLst>
              <c:f>Compare_EPCI!$AG$291:$AH$291</c:f>
              <c:numCache>
                <c:formatCode>General</c:formatCode>
                <c:ptCount val="2"/>
                <c:pt idx="0">
                  <c:v>20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B-4F6A-9DB7-447729F140D9}"/>
            </c:ext>
          </c:extLst>
        </c:ser>
        <c:ser>
          <c:idx val="2"/>
          <c:order val="2"/>
          <c:tx>
            <c:strRef>
              <c:f>Compare_EPCI!$Z$292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Compare_EPCI!$AA$292:$AJ$292</c15:sqref>
                  </c15:fullRef>
                </c:ext>
              </c:extLst>
              <c:f>Compare_EPCI!$AG$292:$AH$292</c:f>
              <c:numCache>
                <c:formatCode>General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DB-4F6A-9DB7-447729F140D9}"/>
            </c:ext>
          </c:extLst>
        </c:ser>
        <c:ser>
          <c:idx val="3"/>
          <c:order val="3"/>
          <c:tx>
            <c:strRef>
              <c:f>Compare_EPCI!$Z$293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Compare_EPCI!$AA$293:$AJ$293</c15:sqref>
                  </c15:fullRef>
                </c:ext>
              </c:extLst>
              <c:f>Compare_EPCI!$AG$293:$AH$293</c:f>
              <c:numCache>
                <c:formatCode>General</c:formatCode>
                <c:ptCount val="2"/>
                <c:pt idx="0">
                  <c:v>100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DB-4F6A-9DB7-447729F140D9}"/>
            </c:ext>
          </c:extLst>
        </c:ser>
        <c:ser>
          <c:idx val="4"/>
          <c:order val="4"/>
          <c:tx>
            <c:strRef>
              <c:f>Compare_EPCI!$Z$294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Compare_EPCI!$AA$294:$AJ$294</c15:sqref>
                  </c15:fullRef>
                </c:ext>
              </c:extLst>
              <c:f>Compare_EPCI!$AG$294:$AH$294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DB-4F6A-9DB7-447729F140D9}"/>
            </c:ext>
          </c:extLst>
        </c:ser>
        <c:ser>
          <c:idx val="5"/>
          <c:order val="5"/>
          <c:tx>
            <c:strRef>
              <c:f>Compare_EPCI!$Z$295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Compare_EPCI!$AA$295:$AJ$295</c15:sqref>
                  </c15:fullRef>
                </c:ext>
              </c:extLst>
              <c:f>Compare_EPCI!$AG$295:$AH$295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C-49D6-BD56-798BE29AABB3}"/>
            </c:ext>
          </c:extLst>
        </c:ser>
        <c:ser>
          <c:idx val="6"/>
          <c:order val="6"/>
          <c:tx>
            <c:strRef>
              <c:f>Compare_EPCI!$Z$296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Compare_EPCI!$AA$296:$AJ$296</c15:sqref>
                  </c15:fullRef>
                </c:ext>
              </c:extLst>
              <c:f>Compare_EPCI!$AG$296:$AH$296</c:f>
              <c:numCache>
                <c:formatCode>General</c:formatCode>
                <c:ptCount val="2"/>
                <c:pt idx="0">
                  <c:v>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C-49D6-BD56-798BE29AABB3}"/>
            </c:ext>
          </c:extLst>
        </c:ser>
        <c:ser>
          <c:idx val="7"/>
          <c:order val="7"/>
          <c:tx>
            <c:strRef>
              <c:f>Compare_EPCI!$Z$297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Compare_EPCI!$AA$297:$AJ$297</c15:sqref>
                  </c15:fullRef>
                </c:ext>
              </c:extLst>
              <c:f>Compare_EPCI!$AG$297:$AH$297</c:f>
              <c:numCache>
                <c:formatCode>General</c:formatCode>
                <c:ptCount val="2"/>
                <c:pt idx="0">
                  <c:v>55.56</c:v>
                </c:pt>
                <c:pt idx="1">
                  <c:v>33.33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C-49D6-BD56-798BE29AABB3}"/>
            </c:ext>
          </c:extLst>
        </c:ser>
        <c:ser>
          <c:idx val="8"/>
          <c:order val="8"/>
          <c:tx>
            <c:strRef>
              <c:f>Compare_EPCI!$Z$298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Compare_EPCI!$AA$298:$AJ$298</c15:sqref>
                  </c15:fullRef>
                </c:ext>
              </c:extLst>
              <c:f>Compare_EPCI!$AG$298:$AH$298</c:f>
              <c:numCache>
                <c:formatCode>General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C-49D6-BD56-798BE29AABB3}"/>
            </c:ext>
          </c:extLst>
        </c:ser>
        <c:ser>
          <c:idx val="9"/>
          <c:order val="9"/>
          <c:tx>
            <c:strRef>
              <c:f>Compare_EPCI!$Z$299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Compare_EPCI!$AA$299:$AJ$299</c15:sqref>
                  </c15:fullRef>
                </c:ext>
              </c:extLst>
              <c:f>Compare_EPCI!$AG$299:$AH$299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7C-49D6-BD56-798BE29AABB3}"/>
            </c:ext>
          </c:extLst>
        </c:ser>
        <c:ser>
          <c:idx val="10"/>
          <c:order val="10"/>
          <c:tx>
            <c:strRef>
              <c:f>Compare_EPCI!$Z$300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Compare_EPCI!$AA$300:$AJ$300</c15:sqref>
                  </c15:fullRef>
                </c:ext>
              </c:extLst>
              <c:f>Compare_EPCI!$AG$300:$AH$300</c:f>
              <c:numCache>
                <c:formatCode>General</c:formatCode>
                <c:ptCount val="2"/>
                <c:pt idx="0">
                  <c:v>33.33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7C-49D6-BD56-798BE29AABB3}"/>
            </c:ext>
          </c:extLst>
        </c:ser>
        <c:ser>
          <c:idx val="11"/>
          <c:order val="11"/>
          <c:tx>
            <c:strRef>
              <c:f>Compare_EPCI!$Z$301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Compare_EPCI!$AA$301:$AJ$301</c15:sqref>
                  </c15:fullRef>
                </c:ext>
              </c:extLst>
              <c:f>Compare_EPCI!$AG$301:$AH$301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7C-49D6-BD56-798BE29AABB3}"/>
            </c:ext>
          </c:extLst>
        </c:ser>
        <c:ser>
          <c:idx val="12"/>
          <c:order val="12"/>
          <c:tx>
            <c:strRef>
              <c:f>Compare_EPCI!$Z$302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Compare_EPCI!$AA$302:$AJ$302</c15:sqref>
                  </c15:fullRef>
                </c:ext>
              </c:extLst>
              <c:f>Compare_EPCI!$AG$302:$AH$302</c:f>
              <c:numCache>
                <c:formatCode>General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7C-49D6-BD56-798BE29AABB3}"/>
            </c:ext>
          </c:extLst>
        </c:ser>
        <c:ser>
          <c:idx val="13"/>
          <c:order val="13"/>
          <c:tx>
            <c:strRef>
              <c:f>Compare_EPCI!$Z$303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Compare_EPCI!$AA$303:$AJ$303</c15:sqref>
                  </c15:fullRef>
                </c:ext>
              </c:extLst>
              <c:f>Compare_EPCI!$AG$303:$AH$303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7C-49D6-BD56-798BE29AABB3}"/>
            </c:ext>
          </c:extLst>
        </c:ser>
        <c:ser>
          <c:idx val="14"/>
          <c:order val="14"/>
          <c:tx>
            <c:strRef>
              <c:f>Compare_EPCI!$Z$304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Compare_EPCI!$AA$304:$AJ$304</c15:sqref>
                  </c15:fullRef>
                </c:ext>
              </c:extLst>
              <c:f>Compare_EPCI!$AG$304:$AH$304</c:f>
              <c:numCache>
                <c:formatCode>General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57C-49D6-BD56-798BE29AABB3}"/>
            </c:ext>
          </c:extLst>
        </c:ser>
        <c:ser>
          <c:idx val="15"/>
          <c:order val="15"/>
          <c:tx>
            <c:strRef>
              <c:f>Compare_EPCI!$Z$305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Compare_EPCI!$AA$305:$AJ$305</c15:sqref>
                  </c15:fullRef>
                </c:ext>
              </c:extLst>
              <c:f>Compare_EPCI!$AG$305:$AH$305</c:f>
              <c:numCache>
                <c:formatCode>General</c:formatCode>
                <c:ptCount val="2"/>
                <c:pt idx="0">
                  <c:v>50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57C-49D6-BD56-798BE29AABB3}"/>
            </c:ext>
          </c:extLst>
        </c:ser>
        <c:ser>
          <c:idx val="16"/>
          <c:order val="16"/>
          <c:tx>
            <c:strRef>
              <c:f>Compare_EPCI!$Z$306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Compare_EPCI!$AA$306:$AJ$306</c15:sqref>
                  </c15:fullRef>
                </c:ext>
              </c:extLst>
              <c:f>Compare_EPCI!$AG$306:$AH$306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57C-49D6-BD56-798BE29AABB3}"/>
            </c:ext>
          </c:extLst>
        </c:ser>
        <c:ser>
          <c:idx val="17"/>
          <c:order val="17"/>
          <c:tx>
            <c:strRef>
              <c:f>Compare_EPCI!$Z$307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Compare_EPCI!$AA$289:$AJ$289</c15:sqref>
                  </c15:fullRef>
                </c:ext>
              </c:extLst>
              <c:f>Compare_EPCI!$AG$289:$AH$289</c:f>
              <c:strCache>
                <c:ptCount val="2"/>
                <c:pt idx="0">
                  <c:v>Part des EAJE ayant le Bonus Inclusion Handicap</c:v>
                </c:pt>
                <c:pt idx="1">
                  <c:v>Part des EAJE ayant le Bonus Mixité Sociale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Compare_EPCI!$AA$307:$AJ$307</c15:sqref>
                  </c15:fullRef>
                </c:ext>
              </c:extLst>
              <c:f>Compare_EPCI!$AG$307:$AH$307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57C-49D6-BD56-798BE29AAB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70559824"/>
        <c:axId val="670555144"/>
      </c:barChart>
      <c:catAx>
        <c:axId val="67055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5144"/>
        <c:crosses val="autoZero"/>
        <c:auto val="1"/>
        <c:lblAlgn val="ctr"/>
        <c:lblOffset val="100"/>
        <c:noMultiLvlLbl val="0"/>
      </c:catAx>
      <c:valAx>
        <c:axId val="67055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055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PAJE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Compare_EPCI!$Z$353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Compare_EPCI!$AA$353:$AB$353</c:f>
              <c:numCache>
                <c:formatCode>General</c:formatCode>
                <c:ptCount val="2"/>
                <c:pt idx="0">
                  <c:v>6</c:v>
                </c:pt>
                <c:pt idx="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6B-4372-9775-4B190A019583}"/>
            </c:ext>
          </c:extLst>
        </c:ser>
        <c:ser>
          <c:idx val="1"/>
          <c:order val="1"/>
          <c:tx>
            <c:strRef>
              <c:f>Compare_EPCI!$Z$354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Compare_EPCI!$AA$354:$AB$354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6B-4372-9775-4B190A019583}"/>
            </c:ext>
          </c:extLst>
        </c:ser>
        <c:ser>
          <c:idx val="2"/>
          <c:order val="2"/>
          <c:tx>
            <c:strRef>
              <c:f>Compare_EPCI!$Z$355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Compare_EPCI!$AA$355:$AB$355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6B-4372-9775-4B190A019583}"/>
            </c:ext>
          </c:extLst>
        </c:ser>
        <c:ser>
          <c:idx val="3"/>
          <c:order val="3"/>
          <c:tx>
            <c:strRef>
              <c:f>Compare_EPCI!$Z$356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Compare_EPCI!$AA$356:$AB$356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6B-4372-9775-4B190A019583}"/>
            </c:ext>
          </c:extLst>
        </c:ser>
        <c:ser>
          <c:idx val="4"/>
          <c:order val="4"/>
          <c:tx>
            <c:strRef>
              <c:f>Compare_EPCI!$Z$357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Compare_EPCI!$AA$357:$AB$357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6B-4372-9775-4B190A019583}"/>
            </c:ext>
          </c:extLst>
        </c:ser>
        <c:ser>
          <c:idx val="5"/>
          <c:order val="5"/>
          <c:tx>
            <c:strRef>
              <c:f>Compare_EPCI!$Z$358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Compare_EPCI!$AA$358:$AB$358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F-4F52-BDAD-F30D798FA0AE}"/>
            </c:ext>
          </c:extLst>
        </c:ser>
        <c:ser>
          <c:idx val="6"/>
          <c:order val="6"/>
          <c:tx>
            <c:strRef>
              <c:f>Compare_EPCI!$Z$359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Compare_EPCI!$AA$359:$AB$359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F-4F52-BDAD-F30D798FA0AE}"/>
            </c:ext>
          </c:extLst>
        </c:ser>
        <c:ser>
          <c:idx val="7"/>
          <c:order val="7"/>
          <c:tx>
            <c:strRef>
              <c:f>Compare_EPCI!$Z$360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Compare_EPCI!$AA$360:$AB$360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F-4F52-BDAD-F30D798FA0AE}"/>
            </c:ext>
          </c:extLst>
        </c:ser>
        <c:ser>
          <c:idx val="8"/>
          <c:order val="8"/>
          <c:tx>
            <c:strRef>
              <c:f>Compare_EPCI!$Z$361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Compare_EPCI!$AA$361:$AB$361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9F-4F52-BDAD-F30D798FA0AE}"/>
            </c:ext>
          </c:extLst>
        </c:ser>
        <c:ser>
          <c:idx val="9"/>
          <c:order val="9"/>
          <c:tx>
            <c:strRef>
              <c:f>Compare_EPCI!$Z$362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Compare_EPCI!$AA$362:$AB$362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F-4F52-BDAD-F30D798FA0AE}"/>
            </c:ext>
          </c:extLst>
        </c:ser>
        <c:ser>
          <c:idx val="10"/>
          <c:order val="10"/>
          <c:tx>
            <c:strRef>
              <c:f>Compare_EPCI!$Z$363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Compare_EPCI!$AA$363:$AB$363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F-4F52-BDAD-F30D798FA0AE}"/>
            </c:ext>
          </c:extLst>
        </c:ser>
        <c:ser>
          <c:idx val="11"/>
          <c:order val="11"/>
          <c:tx>
            <c:strRef>
              <c:f>Compare_EPCI!$Z$364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Compare_EPCI!$AA$364:$AB$364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9F-4F52-BDAD-F30D798FA0AE}"/>
            </c:ext>
          </c:extLst>
        </c:ser>
        <c:ser>
          <c:idx val="12"/>
          <c:order val="12"/>
          <c:tx>
            <c:strRef>
              <c:f>Compare_EPCI!$Z$365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Compare_EPCI!$AA$365:$AB$365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9F-4F52-BDAD-F30D798FA0AE}"/>
            </c:ext>
          </c:extLst>
        </c:ser>
        <c:ser>
          <c:idx val="13"/>
          <c:order val="13"/>
          <c:tx>
            <c:strRef>
              <c:f>Compare_EPCI!$Z$366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Compare_EPCI!$AA$366:$AB$366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9F-4F52-BDAD-F30D798FA0AE}"/>
            </c:ext>
          </c:extLst>
        </c:ser>
        <c:ser>
          <c:idx val="14"/>
          <c:order val="14"/>
          <c:tx>
            <c:strRef>
              <c:f>Compare_EPCI!$Z$367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Compare_EPCI!$AA$367:$AB$367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9F-4F52-BDAD-F30D798FA0AE}"/>
            </c:ext>
          </c:extLst>
        </c:ser>
        <c:ser>
          <c:idx val="15"/>
          <c:order val="15"/>
          <c:tx>
            <c:strRef>
              <c:f>Compare_EPCI!$Z$368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Compare_EPCI!$AA$368:$AB$368</c:f>
              <c:numCache>
                <c:formatCode>General</c:formatCode>
                <c:ptCount val="2"/>
                <c:pt idx="0">
                  <c:v>3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9F-4F52-BDAD-F30D798FA0AE}"/>
            </c:ext>
          </c:extLst>
        </c:ser>
        <c:ser>
          <c:idx val="16"/>
          <c:order val="16"/>
          <c:tx>
            <c:strRef>
              <c:f>Compare_EPCI!$Z$369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Compare_EPCI!$AA$369:$AB$369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9F-4F52-BDAD-F30D798FA0AE}"/>
            </c:ext>
          </c:extLst>
        </c:ser>
        <c:ser>
          <c:idx val="17"/>
          <c:order val="17"/>
          <c:tx>
            <c:strRef>
              <c:f>Compare_EPCI!$Z$370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Compare_EPCI!$AA$352:$AB$352</c:f>
              <c:strCache>
                <c:ptCount val="2"/>
                <c:pt idx="0">
                  <c:v>Nombre PAJE</c:v>
                </c:pt>
                <c:pt idx="1">
                  <c:v>Nombre de places PAJE</c:v>
                </c:pt>
              </c:strCache>
            </c:strRef>
          </c:cat>
          <c:val>
            <c:numRef>
              <c:f>Compare_EPCI!$AA$370:$AB$370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9F-4F52-BDAD-F30D798FA0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87989272"/>
        <c:axId val="987983512"/>
      </c:barChart>
      <c:catAx>
        <c:axId val="98798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7983512"/>
        <c:crosses val="autoZero"/>
        <c:auto val="1"/>
        <c:lblAlgn val="ctr"/>
        <c:lblOffset val="100"/>
        <c:noMultiLvlLbl val="0"/>
      </c:catAx>
      <c:valAx>
        <c:axId val="98798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7989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MAM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Compare_EPCI!$Z$374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Compare_EPCI!$AA$374:$AD$374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8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2-481F-90EF-32100E251A7D}"/>
            </c:ext>
          </c:extLst>
        </c:ser>
        <c:ser>
          <c:idx val="1"/>
          <c:order val="1"/>
          <c:tx>
            <c:strRef>
              <c:f>Compare_EPCI!$Z$375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Compare_EPCI!$AA$375:$AD$375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2-481F-90EF-32100E251A7D}"/>
            </c:ext>
          </c:extLst>
        </c:ser>
        <c:ser>
          <c:idx val="2"/>
          <c:order val="2"/>
          <c:tx>
            <c:strRef>
              <c:f>Compare_EPCI!$Z$376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Compare_EPCI!$AA$376:$AD$376</c:f>
              <c:numCache>
                <c:formatCode>General</c:formatCode>
                <c:ptCount val="4"/>
                <c:pt idx="0">
                  <c:v>4</c:v>
                </c:pt>
                <c:pt idx="1">
                  <c:v>13</c:v>
                </c:pt>
                <c:pt idx="2">
                  <c:v>13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12-481F-90EF-32100E251A7D}"/>
            </c:ext>
          </c:extLst>
        </c:ser>
        <c:ser>
          <c:idx val="3"/>
          <c:order val="3"/>
          <c:tx>
            <c:strRef>
              <c:f>Compare_EPCI!$Z$377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Compare_EPCI!$AA$377:$AD$377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12-481F-90EF-32100E251A7D}"/>
            </c:ext>
          </c:extLst>
        </c:ser>
        <c:ser>
          <c:idx val="4"/>
          <c:order val="4"/>
          <c:tx>
            <c:strRef>
              <c:f>Compare_EPCI!$Z$378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Compare_EPCI!$AA$378:$AD$378</c:f>
              <c:numCache>
                <c:formatCode>General</c:formatCode>
                <c:ptCount val="4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12-481F-90EF-32100E251A7D}"/>
            </c:ext>
          </c:extLst>
        </c:ser>
        <c:ser>
          <c:idx val="5"/>
          <c:order val="5"/>
          <c:tx>
            <c:strRef>
              <c:f>Compare_EPCI!$Z$379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Compare_EPCI!$AA$379:$AD$379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3-43E1-A5DF-5D44398024AF}"/>
            </c:ext>
          </c:extLst>
        </c:ser>
        <c:ser>
          <c:idx val="6"/>
          <c:order val="6"/>
          <c:tx>
            <c:strRef>
              <c:f>Compare_EPCI!$Z$380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Compare_EPCI!$AA$380:$AD$380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3-43E1-A5DF-5D44398024AF}"/>
            </c:ext>
          </c:extLst>
        </c:ser>
        <c:ser>
          <c:idx val="7"/>
          <c:order val="7"/>
          <c:tx>
            <c:strRef>
              <c:f>Compare_EPCI!$Z$381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Compare_EPCI!$AA$381:$AD$381</c:f>
              <c:numCache>
                <c:formatCode>General</c:formatCode>
                <c:ptCount val="4"/>
                <c:pt idx="0">
                  <c:v>4</c:v>
                </c:pt>
                <c:pt idx="1">
                  <c:v>14</c:v>
                </c:pt>
                <c:pt idx="2">
                  <c:v>10</c:v>
                </c:pt>
                <c:pt idx="3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3-43E1-A5DF-5D44398024AF}"/>
            </c:ext>
          </c:extLst>
        </c:ser>
        <c:ser>
          <c:idx val="8"/>
          <c:order val="8"/>
          <c:tx>
            <c:strRef>
              <c:f>Compare_EPCI!$Z$382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Compare_EPCI!$AA$382:$AD$382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C3-43E1-A5DF-5D44398024AF}"/>
            </c:ext>
          </c:extLst>
        </c:ser>
        <c:ser>
          <c:idx val="9"/>
          <c:order val="9"/>
          <c:tx>
            <c:strRef>
              <c:f>Compare_EPCI!$Z$383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Compare_EPCI!$AA$383:$AD$383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C3-43E1-A5DF-5D44398024AF}"/>
            </c:ext>
          </c:extLst>
        </c:ser>
        <c:ser>
          <c:idx val="10"/>
          <c:order val="10"/>
          <c:tx>
            <c:strRef>
              <c:f>Compare_EPCI!$Z$384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Compare_EPCI!$AA$384:$AD$384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C3-43E1-A5DF-5D44398024AF}"/>
            </c:ext>
          </c:extLst>
        </c:ser>
        <c:ser>
          <c:idx val="11"/>
          <c:order val="11"/>
          <c:tx>
            <c:strRef>
              <c:f>Compare_EPCI!$Z$385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Compare_EPCI!$AA$385:$AD$385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C3-43E1-A5DF-5D44398024AF}"/>
            </c:ext>
          </c:extLst>
        </c:ser>
        <c:ser>
          <c:idx val="12"/>
          <c:order val="12"/>
          <c:tx>
            <c:strRef>
              <c:f>Compare_EPCI!$Z$386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Compare_EPCI!$AA$386:$AD$386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C3-43E1-A5DF-5D44398024AF}"/>
            </c:ext>
          </c:extLst>
        </c:ser>
        <c:ser>
          <c:idx val="13"/>
          <c:order val="13"/>
          <c:tx>
            <c:strRef>
              <c:f>Compare_EPCI!$Z$387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Compare_EPCI!$AA$387:$AD$387</c:f>
              <c:numCache>
                <c:formatCode>General</c:formatCode>
                <c:ptCount val="4"/>
                <c:pt idx="0">
                  <c:v>3</c:v>
                </c:pt>
                <c:pt idx="1">
                  <c:v>12</c:v>
                </c:pt>
                <c:pt idx="2">
                  <c:v>12</c:v>
                </c:pt>
                <c:pt idx="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FC3-43E1-A5DF-5D44398024AF}"/>
            </c:ext>
          </c:extLst>
        </c:ser>
        <c:ser>
          <c:idx val="14"/>
          <c:order val="14"/>
          <c:tx>
            <c:strRef>
              <c:f>Compare_EPCI!$Z$388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Compare_EPCI!$AA$388:$AD$388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C3-43E1-A5DF-5D44398024AF}"/>
            </c:ext>
          </c:extLst>
        </c:ser>
        <c:ser>
          <c:idx val="15"/>
          <c:order val="15"/>
          <c:tx>
            <c:strRef>
              <c:f>Compare_EPCI!$Z$389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Compare_EPCI!$AA$389:$AD$389</c:f>
              <c:numCache>
                <c:formatCode>General</c:formatCode>
                <c:ptCount val="4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C3-43E1-A5DF-5D44398024AF}"/>
            </c:ext>
          </c:extLst>
        </c:ser>
        <c:ser>
          <c:idx val="16"/>
          <c:order val="16"/>
          <c:tx>
            <c:strRef>
              <c:f>Compare_EPCI!$Z$390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Compare_EPCI!$AA$390:$AD$390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FC3-43E1-A5DF-5D44398024AF}"/>
            </c:ext>
          </c:extLst>
        </c:ser>
        <c:ser>
          <c:idx val="17"/>
          <c:order val="17"/>
          <c:tx>
            <c:strRef>
              <c:f>Compare_EPCI!$Z$391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Compare_EPCI!$AA$373:$AD$373</c:f>
              <c:strCache>
                <c:ptCount val="4"/>
                <c:pt idx="0">
                  <c:v>Nombre de MAM</c:v>
                </c:pt>
                <c:pt idx="1">
                  <c:v>Nombre de places MAM</c:v>
                </c:pt>
                <c:pt idx="2">
                  <c:v>Nombre d'assistants maternels MAM</c:v>
                </c:pt>
                <c:pt idx="3">
                  <c:v>Nombre d'assistants maternels agré()es excul MAM</c:v>
                </c:pt>
              </c:strCache>
            </c:strRef>
          </c:cat>
          <c:val>
            <c:numRef>
              <c:f>Compare_EPCI!$AA$391:$AD$391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C3-43E1-A5DF-5D44398024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2800912"/>
        <c:axId val="1072805952"/>
      </c:barChart>
      <c:catAx>
        <c:axId val="107280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05952"/>
        <c:crosses val="autoZero"/>
        <c:auto val="1"/>
        <c:lblAlgn val="ctr"/>
        <c:lblOffset val="100"/>
        <c:noMultiLvlLbl val="0"/>
      </c:catAx>
      <c:valAx>
        <c:axId val="10728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0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Extrascolaire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Compare_EPCI!$Z$437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Compare_EPCI!$AA$437:$AF$437</c15:sqref>
                  </c15:fullRef>
                </c:ext>
              </c:extLst>
              <c:f>Compare_EPCI!$AA$437:$AB$437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B62-4EB0-8373-F03B9EABA379}"/>
            </c:ext>
          </c:extLst>
        </c:ser>
        <c:ser>
          <c:idx val="1"/>
          <c:order val="1"/>
          <c:tx>
            <c:strRef>
              <c:f>Compare_EPCI!$Z$438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Compare_EPCI!$AA$438:$AF$438</c15:sqref>
                  </c15:fullRef>
                </c:ext>
              </c:extLst>
              <c:f>Compare_EPCI!$AA$438:$AB$438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CB62-4EB0-8373-F03B9EABA379}"/>
            </c:ext>
          </c:extLst>
        </c:ser>
        <c:ser>
          <c:idx val="2"/>
          <c:order val="2"/>
          <c:tx>
            <c:strRef>
              <c:f>Compare_EPCI!$Z$439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Compare_EPCI!$AA$439:$AF$439</c15:sqref>
                  </c15:fullRef>
                </c:ext>
              </c:extLst>
              <c:f>Compare_EPCI!$AA$439:$AB$439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CB62-4EB0-8373-F03B9EABA379}"/>
            </c:ext>
          </c:extLst>
        </c:ser>
        <c:ser>
          <c:idx val="3"/>
          <c:order val="3"/>
          <c:tx>
            <c:strRef>
              <c:f>Compare_EPCI!$Z$440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Compare_EPCI!$AA$440:$AF$440</c15:sqref>
                  </c15:fullRef>
                </c:ext>
              </c:extLst>
              <c:f>Compare_EPCI!$AA$440:$AB$440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2-4EB0-8373-F03B9EABA379}"/>
            </c:ext>
          </c:extLst>
        </c:ser>
        <c:ser>
          <c:idx val="4"/>
          <c:order val="4"/>
          <c:tx>
            <c:strRef>
              <c:f>Compare_EPCI!$Z$441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Compare_EPCI!$AA$441:$AF$441</c15:sqref>
                  </c15:fullRef>
                </c:ext>
              </c:extLst>
              <c:f>Compare_EPCI!$AA$441:$AB$441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62-4EB0-8373-F03B9EABA379}"/>
            </c:ext>
          </c:extLst>
        </c:ser>
        <c:ser>
          <c:idx val="5"/>
          <c:order val="5"/>
          <c:tx>
            <c:strRef>
              <c:f>Compare_EPCI!$Z$442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Compare_EPCI!$AA$442:$AF$442</c15:sqref>
                  </c15:fullRef>
                </c:ext>
              </c:extLst>
              <c:f>Compare_EPCI!$AA$442:$AB$442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4-496D-A374-94719CBD6352}"/>
            </c:ext>
          </c:extLst>
        </c:ser>
        <c:ser>
          <c:idx val="6"/>
          <c:order val="6"/>
          <c:tx>
            <c:strRef>
              <c:f>Compare_EPCI!$Z$443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Compare_EPCI!$AA$443:$AF$443</c15:sqref>
                  </c15:fullRef>
                </c:ext>
              </c:extLst>
              <c:f>Compare_EPCI!$AA$443:$AB$443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4-496D-A374-94719CBD6352}"/>
            </c:ext>
          </c:extLst>
        </c:ser>
        <c:ser>
          <c:idx val="7"/>
          <c:order val="7"/>
          <c:tx>
            <c:strRef>
              <c:f>Compare_EPCI!$Z$444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Compare_EPCI!$AA$444:$AF$444</c15:sqref>
                  </c15:fullRef>
                </c:ext>
              </c:extLst>
              <c:f>Compare_EPCI!$AA$444:$AB$444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64-496D-A374-94719CBD6352}"/>
            </c:ext>
          </c:extLst>
        </c:ser>
        <c:ser>
          <c:idx val="8"/>
          <c:order val="8"/>
          <c:tx>
            <c:strRef>
              <c:f>Compare_EPCI!$Z$445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Compare_EPCI!$AA$445:$AF$445</c15:sqref>
                  </c15:fullRef>
                </c:ext>
              </c:extLst>
              <c:f>Compare_EPCI!$AA$445:$AB$445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64-496D-A374-94719CBD6352}"/>
            </c:ext>
          </c:extLst>
        </c:ser>
        <c:ser>
          <c:idx val="9"/>
          <c:order val="9"/>
          <c:tx>
            <c:strRef>
              <c:f>Compare_EPCI!$Z$446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Compare_EPCI!$AA$446:$AF$446</c15:sqref>
                  </c15:fullRef>
                </c:ext>
              </c:extLst>
              <c:f>Compare_EPCI!$AA$446:$AB$446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64-496D-A374-94719CBD6352}"/>
            </c:ext>
          </c:extLst>
        </c:ser>
        <c:ser>
          <c:idx val="10"/>
          <c:order val="10"/>
          <c:tx>
            <c:strRef>
              <c:f>Compare_EPCI!$Z$447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Compare_EPCI!$AA$447:$AF$447</c15:sqref>
                  </c15:fullRef>
                </c:ext>
              </c:extLst>
              <c:f>Compare_EPCI!$AA$447:$AB$447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64-496D-A374-94719CBD6352}"/>
            </c:ext>
          </c:extLst>
        </c:ser>
        <c:ser>
          <c:idx val="11"/>
          <c:order val="11"/>
          <c:tx>
            <c:strRef>
              <c:f>Compare_EPCI!$Z$448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Compare_EPCI!$AA$448:$AF$448</c15:sqref>
                  </c15:fullRef>
                </c:ext>
              </c:extLst>
              <c:f>Compare_EPCI!$AA$448:$AB$448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64-496D-A374-94719CBD6352}"/>
            </c:ext>
          </c:extLst>
        </c:ser>
        <c:ser>
          <c:idx val="12"/>
          <c:order val="12"/>
          <c:tx>
            <c:strRef>
              <c:f>Compare_EPCI!$Z$449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Compare_EPCI!$AA$449:$AF$449</c15:sqref>
                  </c15:fullRef>
                </c:ext>
              </c:extLst>
              <c:f>Compare_EPCI!$AA$449:$AB$449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64-496D-A374-94719CBD6352}"/>
            </c:ext>
          </c:extLst>
        </c:ser>
        <c:ser>
          <c:idx val="13"/>
          <c:order val="13"/>
          <c:tx>
            <c:strRef>
              <c:f>Compare_EPCI!$Z$450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Compare_EPCI!$AA$450:$AF$450</c15:sqref>
                  </c15:fullRef>
                </c:ext>
              </c:extLst>
              <c:f>Compare_EPCI!$AA$450:$AB$450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64-496D-A374-94719CBD6352}"/>
            </c:ext>
          </c:extLst>
        </c:ser>
        <c:ser>
          <c:idx val="14"/>
          <c:order val="14"/>
          <c:tx>
            <c:strRef>
              <c:f>Compare_EPCI!$Z$451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Compare_EPCI!$AA$451:$AF$451</c15:sqref>
                  </c15:fullRef>
                </c:ext>
              </c:extLst>
              <c:f>Compare_EPCI!$AA$451:$AB$451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64-496D-A374-94719CBD6352}"/>
            </c:ext>
          </c:extLst>
        </c:ser>
        <c:ser>
          <c:idx val="15"/>
          <c:order val="15"/>
          <c:tx>
            <c:strRef>
              <c:f>Compare_EPCI!$Z$452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Compare_EPCI!$AA$452:$AF$452</c15:sqref>
                  </c15:fullRef>
                </c:ext>
              </c:extLst>
              <c:f>Compare_EPCI!$AA$452:$AB$452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64-496D-A374-94719CBD6352}"/>
            </c:ext>
          </c:extLst>
        </c:ser>
        <c:ser>
          <c:idx val="16"/>
          <c:order val="16"/>
          <c:tx>
            <c:strRef>
              <c:f>Compare_EPCI!$Z$453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Compare_EPCI!$AA$453:$AF$453</c15:sqref>
                  </c15:fullRef>
                </c:ext>
              </c:extLst>
              <c:f>Compare_EPCI!$AA$453:$AB$453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64-496D-A374-94719CBD6352}"/>
            </c:ext>
          </c:extLst>
        </c:ser>
        <c:ser>
          <c:idx val="17"/>
          <c:order val="17"/>
          <c:tx>
            <c:strRef>
              <c:f>Compare_EPCI!$Z$454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Compare_EPCI!$AA$436:$AB$436</c:f>
              <c:strCache>
                <c:ptCount val="2"/>
                <c:pt idx="0">
                  <c:v>Nombre extrascolaire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Compare_EPCI!$AA$454:$AF$454</c15:sqref>
                  </c15:fullRef>
                </c:ext>
              </c:extLst>
              <c:f>Compare_EPCI!$AA$454:$AB$454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364-496D-A374-94719CBD63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6046632"/>
        <c:axId val="1326039432"/>
        <c:extLst/>
      </c:barChart>
      <c:catAx>
        <c:axId val="132604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39432"/>
        <c:crosses val="autoZero"/>
        <c:auto val="1"/>
        <c:lblAlgn val="ctr"/>
        <c:lblOffset val="100"/>
        <c:noMultiLvlLbl val="0"/>
      </c:catAx>
      <c:valAx>
        <c:axId val="132603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46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Accueil 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Compare_EPCI!$Z$458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Compare_EPCI!$AA$458:$AF$458</c15:sqref>
                  </c15:fullRef>
                </c:ext>
              </c:extLst>
              <c:f>Compare_EPCI!$AA$458:$AB$458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0E6-419E-B7DD-7516946C4859}"/>
            </c:ext>
          </c:extLst>
        </c:ser>
        <c:ser>
          <c:idx val="1"/>
          <c:order val="1"/>
          <c:tx>
            <c:strRef>
              <c:f>Compare_EPCI!$Z$459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Compare_EPCI!$AA$459:$AF$459</c15:sqref>
                  </c15:fullRef>
                </c:ext>
              </c:extLst>
              <c:f>Compare_EPCI!$AA$459:$AB$459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80E6-419E-B7DD-7516946C4859}"/>
            </c:ext>
          </c:extLst>
        </c:ser>
        <c:ser>
          <c:idx val="2"/>
          <c:order val="2"/>
          <c:tx>
            <c:strRef>
              <c:f>Compare_EPCI!$Z$460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Compare_EPCI!$AA$460:$AF$460</c15:sqref>
                  </c15:fullRef>
                </c:ext>
              </c:extLst>
              <c:f>Compare_EPCI!$AA$460:$AB$460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80E6-419E-B7DD-7516946C4859}"/>
            </c:ext>
          </c:extLst>
        </c:ser>
        <c:ser>
          <c:idx val="3"/>
          <c:order val="3"/>
          <c:tx>
            <c:strRef>
              <c:f>Compare_EPCI!$Z$461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Compare_EPCI!$AA$461:$AF$461</c15:sqref>
                  </c15:fullRef>
                </c:ext>
              </c:extLst>
              <c:f>Compare_EPCI!$AA$461:$AB$461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6-419E-B7DD-7516946C4859}"/>
            </c:ext>
          </c:extLst>
        </c:ser>
        <c:ser>
          <c:idx val="4"/>
          <c:order val="4"/>
          <c:tx>
            <c:strRef>
              <c:f>Compare_EPCI!$Z$462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Compare_EPCI!$AA$462:$AF$462</c15:sqref>
                  </c15:fullRef>
                </c:ext>
              </c:extLst>
              <c:f>Compare_EPCI!$AA$462:$AB$462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6-419E-B7DD-7516946C4859}"/>
            </c:ext>
          </c:extLst>
        </c:ser>
        <c:ser>
          <c:idx val="5"/>
          <c:order val="5"/>
          <c:tx>
            <c:strRef>
              <c:f>Compare_EPCI!$Z$463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Compare_EPCI!$AA$463:$AF$463</c15:sqref>
                  </c15:fullRef>
                </c:ext>
              </c:extLst>
              <c:f>Compare_EPCI!$AA$463:$AB$463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E-4FBE-8650-1265418F76E4}"/>
            </c:ext>
          </c:extLst>
        </c:ser>
        <c:ser>
          <c:idx val="6"/>
          <c:order val="6"/>
          <c:tx>
            <c:strRef>
              <c:f>Compare_EPCI!$Z$464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Compare_EPCI!$AA$464:$AF$464</c15:sqref>
                  </c15:fullRef>
                </c:ext>
              </c:extLst>
              <c:f>Compare_EPCI!$AA$464:$AB$464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2E-4FBE-8650-1265418F76E4}"/>
            </c:ext>
          </c:extLst>
        </c:ser>
        <c:ser>
          <c:idx val="7"/>
          <c:order val="7"/>
          <c:tx>
            <c:strRef>
              <c:f>Compare_EPCI!$Z$465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Compare_EPCI!$AA$465:$AF$465</c15:sqref>
                  </c15:fullRef>
                </c:ext>
              </c:extLst>
              <c:f>Compare_EPCI!$AA$465:$AB$465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2E-4FBE-8650-1265418F76E4}"/>
            </c:ext>
          </c:extLst>
        </c:ser>
        <c:ser>
          <c:idx val="8"/>
          <c:order val="8"/>
          <c:tx>
            <c:strRef>
              <c:f>Compare_EPCI!$Z$466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Compare_EPCI!$AA$466:$AF$466</c15:sqref>
                  </c15:fullRef>
                </c:ext>
              </c:extLst>
              <c:f>Compare_EPCI!$AA$466:$AB$466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2E-4FBE-8650-1265418F76E4}"/>
            </c:ext>
          </c:extLst>
        </c:ser>
        <c:ser>
          <c:idx val="9"/>
          <c:order val="9"/>
          <c:tx>
            <c:strRef>
              <c:f>Compare_EPCI!$Z$467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Compare_EPCI!$AA$467:$AF$467</c15:sqref>
                  </c15:fullRef>
                </c:ext>
              </c:extLst>
              <c:f>Compare_EPCI!$AA$467:$AB$467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2E-4FBE-8650-1265418F76E4}"/>
            </c:ext>
          </c:extLst>
        </c:ser>
        <c:ser>
          <c:idx val="10"/>
          <c:order val="10"/>
          <c:tx>
            <c:strRef>
              <c:f>Compare_EPCI!$Z$468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Compare_EPCI!$AA$468:$AF$468</c15:sqref>
                  </c15:fullRef>
                </c:ext>
              </c:extLst>
              <c:f>Compare_EPCI!$AA$468:$AB$468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2E-4FBE-8650-1265418F76E4}"/>
            </c:ext>
          </c:extLst>
        </c:ser>
        <c:ser>
          <c:idx val="11"/>
          <c:order val="11"/>
          <c:tx>
            <c:strRef>
              <c:f>Compare_EPCI!$Z$469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Compare_EPCI!$AA$469:$AF$469</c15:sqref>
                  </c15:fullRef>
                </c:ext>
              </c:extLst>
              <c:f>Compare_EPCI!$AA$469:$AB$469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2E-4FBE-8650-1265418F76E4}"/>
            </c:ext>
          </c:extLst>
        </c:ser>
        <c:ser>
          <c:idx val="12"/>
          <c:order val="12"/>
          <c:tx>
            <c:strRef>
              <c:f>Compare_EPCI!$Z$470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Compare_EPCI!$AA$470:$AF$470</c15:sqref>
                  </c15:fullRef>
                </c:ext>
              </c:extLst>
              <c:f>Compare_EPCI!$AA$470:$AB$470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2E-4FBE-8650-1265418F76E4}"/>
            </c:ext>
          </c:extLst>
        </c:ser>
        <c:ser>
          <c:idx val="13"/>
          <c:order val="13"/>
          <c:tx>
            <c:strRef>
              <c:f>Compare_EPCI!$Z$471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Compare_EPCI!$AA$471:$AF$471</c15:sqref>
                  </c15:fullRef>
                </c:ext>
              </c:extLst>
              <c:f>Compare_EPCI!$AA$471:$AB$471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2E-4FBE-8650-1265418F76E4}"/>
            </c:ext>
          </c:extLst>
        </c:ser>
        <c:ser>
          <c:idx val="14"/>
          <c:order val="14"/>
          <c:tx>
            <c:strRef>
              <c:f>Compare_EPCI!$Z$472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Compare_EPCI!$AA$472:$AF$472</c15:sqref>
                  </c15:fullRef>
                </c:ext>
              </c:extLst>
              <c:f>Compare_EPCI!$AA$472:$AB$472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2E-4FBE-8650-1265418F76E4}"/>
            </c:ext>
          </c:extLst>
        </c:ser>
        <c:ser>
          <c:idx val="15"/>
          <c:order val="15"/>
          <c:tx>
            <c:strRef>
              <c:f>Compare_EPCI!$Z$473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Compare_EPCI!$AA$473:$AF$473</c15:sqref>
                  </c15:fullRef>
                </c:ext>
              </c:extLst>
              <c:f>Compare_EPCI!$AA$473:$AB$473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2E-4FBE-8650-1265418F76E4}"/>
            </c:ext>
          </c:extLst>
        </c:ser>
        <c:ser>
          <c:idx val="16"/>
          <c:order val="16"/>
          <c:tx>
            <c:strRef>
              <c:f>Compare_EPCI!$Z$474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Compare_EPCI!$AA$474:$AF$474</c15:sqref>
                  </c15:fullRef>
                </c:ext>
              </c:extLst>
              <c:f>Compare_EPCI!$AA$474:$AB$474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2E-4FBE-8650-1265418F76E4}"/>
            </c:ext>
          </c:extLst>
        </c:ser>
        <c:ser>
          <c:idx val="17"/>
          <c:order val="17"/>
          <c:tx>
            <c:strRef>
              <c:f>Compare_EPCI!$Z$475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Compare_EPCI!$AA$457:$AB$457</c:f>
              <c:strCache>
                <c:ptCount val="2"/>
                <c:pt idx="0">
                  <c:v>Nombre accueil ado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Compare_EPCI!$AA$475:$AF$475</c15:sqref>
                  </c15:fullRef>
                </c:ext>
              </c:extLst>
              <c:f>Compare_EPCI!$AA$475:$AB$475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2E-4FBE-8650-1265418F76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2897392"/>
        <c:axId val="1072894512"/>
        <c:extLst/>
      </c:barChart>
      <c:catAx>
        <c:axId val="10728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94512"/>
        <c:crosses val="autoZero"/>
        <c:auto val="1"/>
        <c:lblAlgn val="ctr"/>
        <c:lblOffset val="100"/>
        <c:noMultiLvlLbl val="0"/>
      </c:catAx>
      <c:valAx>
        <c:axId val="107289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Composition</a:t>
            </a:r>
            <a:r>
              <a:rPr lang="fr-FR" baseline="0"/>
              <a:t> familiale au sein des couples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3.0893266210576135E-2"/>
          <c:y val="0.17082316556838487"/>
          <c:w val="0.87637034551008997"/>
          <c:h val="0.39381118111441243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Compare_EPCI!$AB$17</c:f>
              <c:strCache>
                <c:ptCount val="1"/>
                <c:pt idx="0">
                  <c:v>Avec 1 enfant</c:v>
                </c:pt>
              </c:strCache>
            </c:strRef>
          </c:tx>
          <c:spPr>
            <a:solidFill>
              <a:schemeClr val="accent4">
                <a:shade val="8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Compare_EPCI!$AB$18:$AB$35</c:f>
              <c:numCache>
                <c:formatCode>General</c:formatCode>
                <c:ptCount val="18"/>
                <c:pt idx="0">
                  <c:v>745</c:v>
                </c:pt>
                <c:pt idx="1">
                  <c:v>885</c:v>
                </c:pt>
                <c:pt idx="2">
                  <c:v>595</c:v>
                </c:pt>
                <c:pt idx="3">
                  <c:v>165</c:v>
                </c:pt>
                <c:pt idx="4">
                  <c:v>345</c:v>
                </c:pt>
                <c:pt idx="5">
                  <c:v>125</c:v>
                </c:pt>
                <c:pt idx="6">
                  <c:v>255</c:v>
                </c:pt>
                <c:pt idx="7">
                  <c:v>605</c:v>
                </c:pt>
                <c:pt idx="8">
                  <c:v>145</c:v>
                </c:pt>
                <c:pt idx="9">
                  <c:v>105</c:v>
                </c:pt>
                <c:pt idx="10">
                  <c:v>285</c:v>
                </c:pt>
                <c:pt idx="11">
                  <c:v>85</c:v>
                </c:pt>
                <c:pt idx="12">
                  <c:v>40</c:v>
                </c:pt>
                <c:pt idx="13">
                  <c:v>125</c:v>
                </c:pt>
                <c:pt idx="14">
                  <c:v>700</c:v>
                </c:pt>
                <c:pt idx="15">
                  <c:v>515</c:v>
                </c:pt>
                <c:pt idx="16">
                  <c:v>95</c:v>
                </c:pt>
                <c:pt idx="17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2-403C-BB0D-EFB05CFACC80}"/>
            </c:ext>
          </c:extLst>
        </c:ser>
        <c:ser>
          <c:idx val="2"/>
          <c:order val="2"/>
          <c:tx>
            <c:strRef>
              <c:f>Compare_EPCI!$AC$17</c:f>
              <c:strCache>
                <c:ptCount val="1"/>
                <c:pt idx="0">
                  <c:v>Avec 2 enfants</c:v>
                </c:pt>
              </c:strCache>
            </c:strRef>
          </c:tx>
          <c:spPr>
            <a:solidFill>
              <a:schemeClr val="accent4">
                <a:tint val="8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Compare_EPCI!$AC$18:$AC$35</c:f>
              <c:numCache>
                <c:formatCode>General</c:formatCode>
                <c:ptCount val="18"/>
                <c:pt idx="0">
                  <c:v>2080</c:v>
                </c:pt>
                <c:pt idx="1">
                  <c:v>2515</c:v>
                </c:pt>
                <c:pt idx="2">
                  <c:v>1520</c:v>
                </c:pt>
                <c:pt idx="3">
                  <c:v>300</c:v>
                </c:pt>
                <c:pt idx="4">
                  <c:v>895</c:v>
                </c:pt>
                <c:pt idx="5">
                  <c:v>280</c:v>
                </c:pt>
                <c:pt idx="6">
                  <c:v>475</c:v>
                </c:pt>
                <c:pt idx="7">
                  <c:v>1305</c:v>
                </c:pt>
                <c:pt idx="8">
                  <c:v>255</c:v>
                </c:pt>
                <c:pt idx="9">
                  <c:v>170</c:v>
                </c:pt>
                <c:pt idx="10">
                  <c:v>720</c:v>
                </c:pt>
                <c:pt idx="11">
                  <c:v>255</c:v>
                </c:pt>
                <c:pt idx="12">
                  <c:v>100</c:v>
                </c:pt>
                <c:pt idx="13">
                  <c:v>235</c:v>
                </c:pt>
                <c:pt idx="14">
                  <c:v>1915</c:v>
                </c:pt>
                <c:pt idx="15">
                  <c:v>1530</c:v>
                </c:pt>
                <c:pt idx="16">
                  <c:v>170</c:v>
                </c:pt>
                <c:pt idx="17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2-403C-BB0D-EFB05CFACC80}"/>
            </c:ext>
          </c:extLst>
        </c:ser>
        <c:ser>
          <c:idx val="3"/>
          <c:order val="3"/>
          <c:tx>
            <c:strRef>
              <c:f>Compare_EPCI!$AD$17</c:f>
              <c:strCache>
                <c:ptCount val="1"/>
                <c:pt idx="0">
                  <c:v>Famille nombreuse ( 3 enfants et +)</c:v>
                </c:pt>
              </c:strCache>
            </c:strRef>
          </c:tx>
          <c:spPr>
            <a:solidFill>
              <a:schemeClr val="accent4">
                <a:tint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Compare_EPCI!$AD$18:$AD$35</c:f>
              <c:numCache>
                <c:formatCode>General</c:formatCode>
                <c:ptCount val="18"/>
                <c:pt idx="0">
                  <c:v>985</c:v>
                </c:pt>
                <c:pt idx="1">
                  <c:v>1090</c:v>
                </c:pt>
                <c:pt idx="2">
                  <c:v>690</c:v>
                </c:pt>
                <c:pt idx="3">
                  <c:v>100</c:v>
                </c:pt>
                <c:pt idx="4">
                  <c:v>470</c:v>
                </c:pt>
                <c:pt idx="5">
                  <c:v>105</c:v>
                </c:pt>
                <c:pt idx="6">
                  <c:v>155</c:v>
                </c:pt>
                <c:pt idx="7">
                  <c:v>540</c:v>
                </c:pt>
                <c:pt idx="8">
                  <c:v>95</c:v>
                </c:pt>
                <c:pt idx="9">
                  <c:v>70</c:v>
                </c:pt>
                <c:pt idx="10">
                  <c:v>345</c:v>
                </c:pt>
                <c:pt idx="11">
                  <c:v>105</c:v>
                </c:pt>
                <c:pt idx="12">
                  <c:v>40</c:v>
                </c:pt>
                <c:pt idx="13">
                  <c:v>100</c:v>
                </c:pt>
                <c:pt idx="14">
                  <c:v>1150</c:v>
                </c:pt>
                <c:pt idx="15">
                  <c:v>530</c:v>
                </c:pt>
                <c:pt idx="16">
                  <c:v>65</c:v>
                </c:pt>
                <c:pt idx="1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2-403C-BB0D-EFB05CFACC8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024037048"/>
        <c:axId val="102403740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Compare_EPCI!$AA$17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4">
                      <a:shade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Compare_EPCI!$AA$18:$AA$35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3815</c:v>
                      </c:pt>
                      <c:pt idx="1">
                        <c:v>4495</c:v>
                      </c:pt>
                      <c:pt idx="2">
                        <c:v>2805</c:v>
                      </c:pt>
                      <c:pt idx="3">
                        <c:v>565</c:v>
                      </c:pt>
                      <c:pt idx="4">
                        <c:v>1710</c:v>
                      </c:pt>
                      <c:pt idx="5">
                        <c:v>505</c:v>
                      </c:pt>
                      <c:pt idx="6">
                        <c:v>885</c:v>
                      </c:pt>
                      <c:pt idx="7">
                        <c:v>2450</c:v>
                      </c:pt>
                      <c:pt idx="8">
                        <c:v>495</c:v>
                      </c:pt>
                      <c:pt idx="9">
                        <c:v>345</c:v>
                      </c:pt>
                      <c:pt idx="10">
                        <c:v>1350</c:v>
                      </c:pt>
                      <c:pt idx="11">
                        <c:v>440</c:v>
                      </c:pt>
                      <c:pt idx="12">
                        <c:v>180</c:v>
                      </c:pt>
                      <c:pt idx="13">
                        <c:v>460</c:v>
                      </c:pt>
                      <c:pt idx="14">
                        <c:v>3765</c:v>
                      </c:pt>
                      <c:pt idx="15">
                        <c:v>2575</c:v>
                      </c:pt>
                      <c:pt idx="16">
                        <c:v>325</c:v>
                      </c:pt>
                      <c:pt idx="17">
                        <c:v>615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02-403C-BB0D-EFB05CFACC80}"/>
                  </c:ext>
                </c:extLst>
              </c15:ser>
            </c15:filteredBarSeries>
          </c:ext>
        </c:extLst>
      </c:barChart>
      <c:catAx>
        <c:axId val="102403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0" cap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024037408"/>
        <c:crosses val="autoZero"/>
        <c:auto val="1"/>
        <c:lblAlgn val="ctr"/>
        <c:lblOffset val="100"/>
        <c:noMultiLvlLbl val="0"/>
      </c:catAx>
      <c:valAx>
        <c:axId val="102403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24037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901224560044747"/>
          <c:y val="0.27769648401135966"/>
          <c:w val="8.5741852760208251E-2"/>
          <c:h val="0.39896514546386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/>
              <a:t>QF </a:t>
            </a:r>
            <a:r>
              <a:rPr lang="fr-FR" sz="1100" b="1" baseline="0"/>
              <a:t>chez les couples</a:t>
            </a:r>
            <a:endParaRPr lang="fr-FR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4.6433447045076237E-2"/>
          <c:y val="0.15212741751990899"/>
          <c:w val="0.93796024451435023"/>
          <c:h val="0.55044867423068178"/>
        </c:manualLayout>
      </c:layout>
      <c:barChart>
        <c:barDir val="col"/>
        <c:grouping val="percentStacked"/>
        <c:varyColors val="0"/>
        <c:ser>
          <c:idx val="10"/>
          <c:order val="10"/>
          <c:tx>
            <c:strRef>
              <c:f>Compare_EPCI!$AK$17</c:f>
              <c:strCache>
                <c:ptCount val="1"/>
                <c:pt idx="0">
                  <c:v>QF &lt; à 400 €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Compare_EPCI!$AK$18:$AK$35</c:f>
              <c:numCache>
                <c:formatCode>General</c:formatCode>
                <c:ptCount val="18"/>
                <c:pt idx="0">
                  <c:v>205</c:v>
                </c:pt>
                <c:pt idx="1">
                  <c:v>70</c:v>
                </c:pt>
                <c:pt idx="2">
                  <c:v>160</c:v>
                </c:pt>
                <c:pt idx="3">
                  <c:v>40</c:v>
                </c:pt>
                <c:pt idx="4">
                  <c:v>110</c:v>
                </c:pt>
                <c:pt idx="5">
                  <c:v>25</c:v>
                </c:pt>
                <c:pt idx="6">
                  <c:v>75</c:v>
                </c:pt>
                <c:pt idx="7">
                  <c:v>220</c:v>
                </c:pt>
                <c:pt idx="8">
                  <c:v>50</c:v>
                </c:pt>
                <c:pt idx="9">
                  <c:v>20</c:v>
                </c:pt>
                <c:pt idx="10">
                  <c:v>95</c:v>
                </c:pt>
                <c:pt idx="11">
                  <c:v>15</c:v>
                </c:pt>
                <c:pt idx="12">
                  <c:v>20</c:v>
                </c:pt>
                <c:pt idx="13">
                  <c:v>50</c:v>
                </c:pt>
                <c:pt idx="14">
                  <c:v>20</c:v>
                </c:pt>
                <c:pt idx="15">
                  <c:v>75</c:v>
                </c:pt>
                <c:pt idx="16">
                  <c:v>40</c:v>
                </c:pt>
                <c:pt idx="1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1E-4A12-9A83-AA5BC817DB38}"/>
            </c:ext>
          </c:extLst>
        </c:ser>
        <c:ser>
          <c:idx val="11"/>
          <c:order val="11"/>
          <c:tx>
            <c:strRef>
              <c:f>Compare_EPCI!$AL$17</c:f>
              <c:strCache>
                <c:ptCount val="1"/>
                <c:pt idx="0">
                  <c:v>QF entre 400 et 800 €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Compare_EPCI!$AL$18:$AL$35</c:f>
              <c:numCache>
                <c:formatCode>General</c:formatCode>
                <c:ptCount val="18"/>
                <c:pt idx="0">
                  <c:v>915</c:v>
                </c:pt>
                <c:pt idx="1">
                  <c:v>395</c:v>
                </c:pt>
                <c:pt idx="2">
                  <c:v>730</c:v>
                </c:pt>
                <c:pt idx="3">
                  <c:v>200</c:v>
                </c:pt>
                <c:pt idx="4">
                  <c:v>460</c:v>
                </c:pt>
                <c:pt idx="5">
                  <c:v>130</c:v>
                </c:pt>
                <c:pt idx="6">
                  <c:v>275</c:v>
                </c:pt>
                <c:pt idx="7">
                  <c:v>800</c:v>
                </c:pt>
                <c:pt idx="8">
                  <c:v>200</c:v>
                </c:pt>
                <c:pt idx="9">
                  <c:v>100</c:v>
                </c:pt>
                <c:pt idx="10">
                  <c:v>420</c:v>
                </c:pt>
                <c:pt idx="11">
                  <c:v>65</c:v>
                </c:pt>
                <c:pt idx="12">
                  <c:v>50</c:v>
                </c:pt>
                <c:pt idx="13">
                  <c:v>190</c:v>
                </c:pt>
                <c:pt idx="14">
                  <c:v>130</c:v>
                </c:pt>
                <c:pt idx="15">
                  <c:v>405</c:v>
                </c:pt>
                <c:pt idx="16">
                  <c:v>110</c:v>
                </c:pt>
                <c:pt idx="1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91E-4A12-9A83-AA5BC817DB38}"/>
            </c:ext>
          </c:extLst>
        </c:ser>
        <c:ser>
          <c:idx val="12"/>
          <c:order val="12"/>
          <c:tx>
            <c:strRef>
              <c:f>Compare_EPCI!$AM$17</c:f>
              <c:strCache>
                <c:ptCount val="1"/>
                <c:pt idx="0">
                  <c:v>QF entre 801 et 1200 €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Compare_EPCI!$AM$18:$AM$35</c:f>
              <c:numCache>
                <c:formatCode>General</c:formatCode>
                <c:ptCount val="18"/>
                <c:pt idx="0">
                  <c:v>1285</c:v>
                </c:pt>
                <c:pt idx="1">
                  <c:v>615</c:v>
                </c:pt>
                <c:pt idx="2">
                  <c:v>1060</c:v>
                </c:pt>
                <c:pt idx="3">
                  <c:v>255</c:v>
                </c:pt>
                <c:pt idx="4">
                  <c:v>555</c:v>
                </c:pt>
                <c:pt idx="5">
                  <c:v>190</c:v>
                </c:pt>
                <c:pt idx="6">
                  <c:v>395</c:v>
                </c:pt>
                <c:pt idx="7">
                  <c:v>915</c:v>
                </c:pt>
                <c:pt idx="8">
                  <c:v>195</c:v>
                </c:pt>
                <c:pt idx="9">
                  <c:v>165</c:v>
                </c:pt>
                <c:pt idx="10">
                  <c:v>425</c:v>
                </c:pt>
                <c:pt idx="11">
                  <c:v>180</c:v>
                </c:pt>
                <c:pt idx="12">
                  <c:v>85</c:v>
                </c:pt>
                <c:pt idx="13">
                  <c:v>180</c:v>
                </c:pt>
                <c:pt idx="14">
                  <c:v>200</c:v>
                </c:pt>
                <c:pt idx="15">
                  <c:v>825</c:v>
                </c:pt>
                <c:pt idx="16">
                  <c:v>130</c:v>
                </c:pt>
                <c:pt idx="1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E-4A12-9A83-AA5BC817DB38}"/>
            </c:ext>
          </c:extLst>
        </c:ser>
        <c:ser>
          <c:idx val="13"/>
          <c:order val="13"/>
          <c:tx>
            <c:strRef>
              <c:f>Compare_EPCI!$AN$17</c:f>
              <c:strCache>
                <c:ptCount val="1"/>
                <c:pt idx="0">
                  <c:v>QF&gt; 1200 €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Compare_EPCI!$Z$18:$Z$35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Compare_EPCI!$AN$18:$AN$35</c:f>
              <c:numCache>
                <c:formatCode>General</c:formatCode>
                <c:ptCount val="18"/>
                <c:pt idx="0">
                  <c:v>1815</c:v>
                </c:pt>
                <c:pt idx="1">
                  <c:v>800</c:v>
                </c:pt>
                <c:pt idx="2">
                  <c:v>1255</c:v>
                </c:pt>
                <c:pt idx="3">
                  <c:v>165</c:v>
                </c:pt>
                <c:pt idx="4">
                  <c:v>755</c:v>
                </c:pt>
                <c:pt idx="5">
                  <c:v>225</c:v>
                </c:pt>
                <c:pt idx="6">
                  <c:v>275</c:v>
                </c:pt>
                <c:pt idx="7">
                  <c:v>945</c:v>
                </c:pt>
                <c:pt idx="8">
                  <c:v>135</c:v>
                </c:pt>
                <c:pt idx="9">
                  <c:v>130</c:v>
                </c:pt>
                <c:pt idx="10">
                  <c:v>565</c:v>
                </c:pt>
                <c:pt idx="11">
                  <c:v>210</c:v>
                </c:pt>
                <c:pt idx="12">
                  <c:v>60</c:v>
                </c:pt>
                <c:pt idx="13">
                  <c:v>125</c:v>
                </c:pt>
                <c:pt idx="14">
                  <c:v>265</c:v>
                </c:pt>
                <c:pt idx="15">
                  <c:v>1475</c:v>
                </c:pt>
                <c:pt idx="16">
                  <c:v>100</c:v>
                </c:pt>
                <c:pt idx="17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91E-4A12-9A83-AA5BC817DB3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309990680"/>
        <c:axId val="1309981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Compare_EPCI!$AA$17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Compare_EPCI!$AA$18:$AA$35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3815</c:v>
                      </c:pt>
                      <c:pt idx="1">
                        <c:v>4495</c:v>
                      </c:pt>
                      <c:pt idx="2">
                        <c:v>2805</c:v>
                      </c:pt>
                      <c:pt idx="3">
                        <c:v>565</c:v>
                      </c:pt>
                      <c:pt idx="4">
                        <c:v>1710</c:v>
                      </c:pt>
                      <c:pt idx="5">
                        <c:v>505</c:v>
                      </c:pt>
                      <c:pt idx="6">
                        <c:v>885</c:v>
                      </c:pt>
                      <c:pt idx="7">
                        <c:v>2450</c:v>
                      </c:pt>
                      <c:pt idx="8">
                        <c:v>495</c:v>
                      </c:pt>
                      <c:pt idx="9">
                        <c:v>345</c:v>
                      </c:pt>
                      <c:pt idx="10">
                        <c:v>1350</c:v>
                      </c:pt>
                      <c:pt idx="11">
                        <c:v>440</c:v>
                      </c:pt>
                      <c:pt idx="12">
                        <c:v>180</c:v>
                      </c:pt>
                      <c:pt idx="13">
                        <c:v>460</c:v>
                      </c:pt>
                      <c:pt idx="14">
                        <c:v>3765</c:v>
                      </c:pt>
                      <c:pt idx="15">
                        <c:v>2575</c:v>
                      </c:pt>
                      <c:pt idx="16">
                        <c:v>325</c:v>
                      </c:pt>
                      <c:pt idx="17">
                        <c:v>615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91E-4A12-9A83-AA5BC817DB3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Compare_EPCI!$AB$17</c15:sqref>
                        </c15:formulaRef>
                      </c:ext>
                    </c:extLst>
                    <c:strCache>
                      <c:ptCount val="1"/>
                      <c:pt idx="0">
                        <c:v>Avec 1 enfant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Compare_EPCI!$AB$18:$AB$35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745</c:v>
                      </c:pt>
                      <c:pt idx="1">
                        <c:v>885</c:v>
                      </c:pt>
                      <c:pt idx="2">
                        <c:v>595</c:v>
                      </c:pt>
                      <c:pt idx="3">
                        <c:v>165</c:v>
                      </c:pt>
                      <c:pt idx="4">
                        <c:v>345</c:v>
                      </c:pt>
                      <c:pt idx="5">
                        <c:v>125</c:v>
                      </c:pt>
                      <c:pt idx="6">
                        <c:v>255</c:v>
                      </c:pt>
                      <c:pt idx="7">
                        <c:v>605</c:v>
                      </c:pt>
                      <c:pt idx="8">
                        <c:v>145</c:v>
                      </c:pt>
                      <c:pt idx="9">
                        <c:v>105</c:v>
                      </c:pt>
                      <c:pt idx="10">
                        <c:v>285</c:v>
                      </c:pt>
                      <c:pt idx="11">
                        <c:v>85</c:v>
                      </c:pt>
                      <c:pt idx="12">
                        <c:v>40</c:v>
                      </c:pt>
                      <c:pt idx="13">
                        <c:v>125</c:v>
                      </c:pt>
                      <c:pt idx="14">
                        <c:v>700</c:v>
                      </c:pt>
                      <c:pt idx="15">
                        <c:v>515</c:v>
                      </c:pt>
                      <c:pt idx="16">
                        <c:v>95</c:v>
                      </c:pt>
                      <c:pt idx="17">
                        <c:v>120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91E-4A12-9A83-AA5BC817DB3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Compare_EPCI!$AC$17</c15:sqref>
                        </c15:formulaRef>
                      </c:ext>
                    </c:extLst>
                    <c:strCache>
                      <c:ptCount val="1"/>
                      <c:pt idx="0">
                        <c:v>Avec 2 enfants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Compare_EPCI!$AC$18:$AC$35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2080</c:v>
                      </c:pt>
                      <c:pt idx="1">
                        <c:v>2515</c:v>
                      </c:pt>
                      <c:pt idx="2">
                        <c:v>1520</c:v>
                      </c:pt>
                      <c:pt idx="3">
                        <c:v>300</c:v>
                      </c:pt>
                      <c:pt idx="4">
                        <c:v>895</c:v>
                      </c:pt>
                      <c:pt idx="5">
                        <c:v>280</c:v>
                      </c:pt>
                      <c:pt idx="6">
                        <c:v>475</c:v>
                      </c:pt>
                      <c:pt idx="7">
                        <c:v>1305</c:v>
                      </c:pt>
                      <c:pt idx="8">
                        <c:v>255</c:v>
                      </c:pt>
                      <c:pt idx="9">
                        <c:v>170</c:v>
                      </c:pt>
                      <c:pt idx="10">
                        <c:v>720</c:v>
                      </c:pt>
                      <c:pt idx="11">
                        <c:v>255</c:v>
                      </c:pt>
                      <c:pt idx="12">
                        <c:v>100</c:v>
                      </c:pt>
                      <c:pt idx="13">
                        <c:v>235</c:v>
                      </c:pt>
                      <c:pt idx="14">
                        <c:v>1915</c:v>
                      </c:pt>
                      <c:pt idx="15">
                        <c:v>1530</c:v>
                      </c:pt>
                      <c:pt idx="16">
                        <c:v>170</c:v>
                      </c:pt>
                      <c:pt idx="17">
                        <c:v>365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91E-4A12-9A83-AA5BC817DB38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Compare_EPCI!$AD$17</c15:sqref>
                        </c15:formulaRef>
                      </c:ext>
                    </c:extLst>
                    <c:strCache>
                      <c:ptCount val="1"/>
                      <c:pt idx="0">
                        <c:v>Famille nombreuse ( 3 enfants et +)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Compare_EPCI!$AD$18:$AD$35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985</c:v>
                      </c:pt>
                      <c:pt idx="1">
                        <c:v>1090</c:v>
                      </c:pt>
                      <c:pt idx="2">
                        <c:v>690</c:v>
                      </c:pt>
                      <c:pt idx="3">
                        <c:v>100</c:v>
                      </c:pt>
                      <c:pt idx="4">
                        <c:v>470</c:v>
                      </c:pt>
                      <c:pt idx="5">
                        <c:v>105</c:v>
                      </c:pt>
                      <c:pt idx="6">
                        <c:v>155</c:v>
                      </c:pt>
                      <c:pt idx="7">
                        <c:v>540</c:v>
                      </c:pt>
                      <c:pt idx="8">
                        <c:v>95</c:v>
                      </c:pt>
                      <c:pt idx="9">
                        <c:v>70</c:v>
                      </c:pt>
                      <c:pt idx="10">
                        <c:v>345</c:v>
                      </c:pt>
                      <c:pt idx="11">
                        <c:v>105</c:v>
                      </c:pt>
                      <c:pt idx="12">
                        <c:v>40</c:v>
                      </c:pt>
                      <c:pt idx="13">
                        <c:v>100</c:v>
                      </c:pt>
                      <c:pt idx="14">
                        <c:v>1150</c:v>
                      </c:pt>
                      <c:pt idx="15">
                        <c:v>530</c:v>
                      </c:pt>
                      <c:pt idx="16">
                        <c:v>65</c:v>
                      </c:pt>
                      <c:pt idx="17">
                        <c:v>130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91E-4A12-9A83-AA5BC817DB3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Compare_EPCI!$AE$17</c15:sqref>
                        </c15:formulaRef>
                      </c:ext>
                    </c:extLst>
                    <c:strCache>
                      <c:ptCount val="1"/>
                      <c:pt idx="0">
                        <c:v>Allocataire dit "fragile"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Compare_EPCI!$AE$18:$AE$35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265</c:v>
                      </c:pt>
                      <c:pt idx="1">
                        <c:v>285</c:v>
                      </c:pt>
                      <c:pt idx="2">
                        <c:v>250</c:v>
                      </c:pt>
                      <c:pt idx="3">
                        <c:v>70</c:v>
                      </c:pt>
                      <c:pt idx="4">
                        <c:v>120</c:v>
                      </c:pt>
                      <c:pt idx="5">
                        <c:v>40</c:v>
                      </c:pt>
                      <c:pt idx="6">
                        <c:v>95</c:v>
                      </c:pt>
                      <c:pt idx="7">
                        <c:v>215</c:v>
                      </c:pt>
                      <c:pt idx="8">
                        <c:v>45</c:v>
                      </c:pt>
                      <c:pt idx="9">
                        <c:v>35</c:v>
                      </c:pt>
                      <c:pt idx="10">
                        <c:v>110</c:v>
                      </c:pt>
                      <c:pt idx="11">
                        <c:v>20</c:v>
                      </c:pt>
                      <c:pt idx="12">
                        <c:v>10</c:v>
                      </c:pt>
                      <c:pt idx="13">
                        <c:v>50</c:v>
                      </c:pt>
                      <c:pt idx="14">
                        <c:v>305</c:v>
                      </c:pt>
                      <c:pt idx="15">
                        <c:v>140</c:v>
                      </c:pt>
                      <c:pt idx="16">
                        <c:v>25</c:v>
                      </c:pt>
                      <c:pt idx="17">
                        <c:v>70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91E-4A12-9A83-AA5BC817DB38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Compare_EPCI!$AF$17</c15:sqref>
                        </c15:formulaRef>
                      </c:ext>
                    </c:extLst>
                    <c:strCache>
                      <c:ptCount val="1"/>
                      <c:pt idx="0">
                        <c:v>Allocataire à "bas revenus"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Compare_EPCI!$AF$18:$AF$35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565</c:v>
                      </c:pt>
                      <c:pt idx="1">
                        <c:v>485</c:v>
                      </c:pt>
                      <c:pt idx="2">
                        <c:v>435</c:v>
                      </c:pt>
                      <c:pt idx="3">
                        <c:v>105</c:v>
                      </c:pt>
                      <c:pt idx="4">
                        <c:v>305</c:v>
                      </c:pt>
                      <c:pt idx="5">
                        <c:v>75</c:v>
                      </c:pt>
                      <c:pt idx="6">
                        <c:v>185</c:v>
                      </c:pt>
                      <c:pt idx="7">
                        <c:v>515</c:v>
                      </c:pt>
                      <c:pt idx="8">
                        <c:v>155</c:v>
                      </c:pt>
                      <c:pt idx="9">
                        <c:v>65</c:v>
                      </c:pt>
                      <c:pt idx="10">
                        <c:v>260</c:v>
                      </c:pt>
                      <c:pt idx="11">
                        <c:v>35</c:v>
                      </c:pt>
                      <c:pt idx="12">
                        <c:v>40</c:v>
                      </c:pt>
                      <c:pt idx="13">
                        <c:v>130</c:v>
                      </c:pt>
                      <c:pt idx="14">
                        <c:v>625</c:v>
                      </c:pt>
                      <c:pt idx="15">
                        <c:v>200</c:v>
                      </c:pt>
                      <c:pt idx="16">
                        <c:v>80</c:v>
                      </c:pt>
                      <c:pt idx="17">
                        <c:v>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91E-4A12-9A83-AA5BC817DB38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Compare_EPCI!$AG$17</c15:sqref>
                        </c15:formulaRef>
                      </c:ext>
                    </c:extLst>
                    <c:strCache>
                      <c:ptCount val="1"/>
                      <c:pt idx="0">
                        <c:v>AAH</c:v>
                      </c:pt>
                    </c:strCache>
                  </c:strRef>
                </c:tx>
                <c:spPr>
                  <a:solidFill>
                    <a:schemeClr val="tx2">
                      <a:lumMod val="50000"/>
                      <a:lumOff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Compare_EPCI!$AG$18:$AG$35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50</c:v>
                      </c:pt>
                      <c:pt idx="1">
                        <c:v>60</c:v>
                      </c:pt>
                      <c:pt idx="2">
                        <c:v>80</c:v>
                      </c:pt>
                      <c:pt idx="3">
                        <c:v>15</c:v>
                      </c:pt>
                      <c:pt idx="4">
                        <c:v>35</c:v>
                      </c:pt>
                      <c:pt idx="5">
                        <c:v>15</c:v>
                      </c:pt>
                      <c:pt idx="6">
                        <c:v>20</c:v>
                      </c:pt>
                      <c:pt idx="7">
                        <c:v>70</c:v>
                      </c:pt>
                      <c:pt idx="8">
                        <c:v>5</c:v>
                      </c:pt>
                      <c:pt idx="9">
                        <c:v>10</c:v>
                      </c:pt>
                      <c:pt idx="10">
                        <c:v>25</c:v>
                      </c:pt>
                      <c:pt idx="11">
                        <c:v>5</c:v>
                      </c:pt>
                      <c:pt idx="12">
                        <c:v>5</c:v>
                      </c:pt>
                      <c:pt idx="13">
                        <c:v>10</c:v>
                      </c:pt>
                      <c:pt idx="14">
                        <c:v>75</c:v>
                      </c:pt>
                      <c:pt idx="15">
                        <c:v>30</c:v>
                      </c:pt>
                      <c:pt idx="16">
                        <c:v>5</c:v>
                      </c:pt>
                      <c:pt idx="17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91E-4A12-9A83-AA5BC817DB38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Compare_EPCI!$AH$17</c15:sqref>
                        </c15:formulaRef>
                      </c:ext>
                    </c:extLst>
                    <c:strCache>
                      <c:ptCount val="1"/>
                      <c:pt idx="0">
                        <c:v>RSA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Compare_EPCI!$AH$18:$AH$35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90</c:v>
                      </c:pt>
                      <c:pt idx="1">
                        <c:v>80</c:v>
                      </c:pt>
                      <c:pt idx="2">
                        <c:v>70</c:v>
                      </c:pt>
                      <c:pt idx="3">
                        <c:v>10</c:v>
                      </c:pt>
                      <c:pt idx="4">
                        <c:v>60</c:v>
                      </c:pt>
                      <c:pt idx="5">
                        <c:v>5</c:v>
                      </c:pt>
                      <c:pt idx="6">
                        <c:v>30</c:v>
                      </c:pt>
                      <c:pt idx="7">
                        <c:v>125</c:v>
                      </c:pt>
                      <c:pt idx="8">
                        <c:v>30</c:v>
                      </c:pt>
                      <c:pt idx="9">
                        <c:v>5</c:v>
                      </c:pt>
                      <c:pt idx="10">
                        <c:v>40</c:v>
                      </c:pt>
                      <c:pt idx="11">
                        <c:v>5</c:v>
                      </c:pt>
                      <c:pt idx="12">
                        <c:v>10</c:v>
                      </c:pt>
                      <c:pt idx="13">
                        <c:v>25</c:v>
                      </c:pt>
                      <c:pt idx="14">
                        <c:v>95</c:v>
                      </c:pt>
                      <c:pt idx="15">
                        <c:v>15</c:v>
                      </c:pt>
                      <c:pt idx="16">
                        <c:v>15</c:v>
                      </c:pt>
                      <c:pt idx="17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91E-4A12-9A83-AA5BC817DB38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Compare_EPCI!$AI$17</c15:sqref>
                        </c15:formulaRef>
                      </c:ext>
                    </c:extLst>
                    <c:strCache>
                      <c:ptCount val="1"/>
                      <c:pt idx="0">
                        <c:v>PPA</c:v>
                      </c:pt>
                    </c:strCache>
                  </c:strRef>
                </c:tx>
                <c:spPr>
                  <a:solidFill>
                    <a:schemeClr val="accent4">
                      <a:lumMod val="20000"/>
                      <a:lumOff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Compare_EPCI!$AI$18:$AI$35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660</c:v>
                      </c:pt>
                      <c:pt idx="1">
                        <c:v>660</c:v>
                      </c:pt>
                      <c:pt idx="2">
                        <c:v>520</c:v>
                      </c:pt>
                      <c:pt idx="3">
                        <c:v>125</c:v>
                      </c:pt>
                      <c:pt idx="4">
                        <c:v>310</c:v>
                      </c:pt>
                      <c:pt idx="5">
                        <c:v>75</c:v>
                      </c:pt>
                      <c:pt idx="6">
                        <c:v>190</c:v>
                      </c:pt>
                      <c:pt idx="7">
                        <c:v>570</c:v>
                      </c:pt>
                      <c:pt idx="8">
                        <c:v>125</c:v>
                      </c:pt>
                      <c:pt idx="9">
                        <c:v>85</c:v>
                      </c:pt>
                      <c:pt idx="10">
                        <c:v>245</c:v>
                      </c:pt>
                      <c:pt idx="11">
                        <c:v>70</c:v>
                      </c:pt>
                      <c:pt idx="12">
                        <c:v>40</c:v>
                      </c:pt>
                      <c:pt idx="13">
                        <c:v>95</c:v>
                      </c:pt>
                      <c:pt idx="14">
                        <c:v>680</c:v>
                      </c:pt>
                      <c:pt idx="15">
                        <c:v>355</c:v>
                      </c:pt>
                      <c:pt idx="16">
                        <c:v>85</c:v>
                      </c:pt>
                      <c:pt idx="17">
                        <c:v>145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91E-4A12-9A83-AA5BC817DB38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Compare_EPCI!$AJ$17</c15:sqref>
                        </c15:formulaRef>
                      </c:ext>
                    </c:extLst>
                    <c:strCache>
                      <c:ptCount val="1"/>
                      <c:pt idx="0">
                        <c:v>Allocataire dont au moins une personne au chômage ou inactive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Compare_EPCI!$Z$18:$Z$35</c15:sqref>
                        </c15:formulaRef>
                      </c:ext>
                    </c:extLst>
                    <c:strCache>
                      <c:ptCount val="18"/>
                      <c:pt idx="0">
                        <c:v>CA ANNONAY RHONE AGGLO</c:v>
                      </c:pt>
                      <c:pt idx="1">
                        <c:v>CA ARCHE AGGLO</c:v>
                      </c:pt>
                      <c:pt idx="2">
                        <c:v>CA PRIVAS CENTRE ARDECHE</c:v>
                      </c:pt>
                      <c:pt idx="3">
                        <c:v>CC ARDECHE DES SOURCES ET VOLCANS</c:v>
                      </c:pt>
                      <c:pt idx="4">
                        <c:v>CC ARDECHE RHONE COIRON</c:v>
                      </c:pt>
                      <c:pt idx="5">
                        <c:v>CC BERG ET COIRON</c:v>
                      </c:pt>
                      <c:pt idx="6">
                        <c:v>CC DES GORGES DE L'ARDECHE</c:v>
                      </c:pt>
                      <c:pt idx="7">
                        <c:v>CC DU BASSIN D'AUBENAS</c:v>
                      </c:pt>
                      <c:pt idx="8">
                        <c:v>CC DU PAYS BEAUME-DROBIE</c:v>
                      </c:pt>
                      <c:pt idx="9">
                        <c:v>CC DU PAYS DE LAMASTRE</c:v>
                      </c:pt>
                      <c:pt idx="10">
                        <c:v>CC DU RHONE AUX GORGES DE L'ARDECHE</c:v>
                      </c:pt>
                      <c:pt idx="11">
                        <c:v>CC DU VAL D'AY</c:v>
                      </c:pt>
                      <c:pt idx="12">
                        <c:v>CC MONTAGNE D'ARDECHE</c:v>
                      </c:pt>
                      <c:pt idx="13">
                        <c:v>CC PAYS DES VANS EN CEVENNES</c:v>
                      </c:pt>
                      <c:pt idx="14">
                        <c:v>CC PORTE DE DROMARDECHE</c:v>
                      </c:pt>
                      <c:pt idx="15">
                        <c:v>CC RHONE CRUSSOL</c:v>
                      </c:pt>
                      <c:pt idx="16">
                        <c:v>CC VAL DE LIGNE</c:v>
                      </c:pt>
                      <c:pt idx="17">
                        <c:v>CC VAL EYRIEUX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Compare_EPCI!$AJ$18:$AJ$35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1535</c:v>
                      </c:pt>
                      <c:pt idx="1">
                        <c:v>1510</c:v>
                      </c:pt>
                      <c:pt idx="2">
                        <c:v>1120</c:v>
                      </c:pt>
                      <c:pt idx="3">
                        <c:v>240</c:v>
                      </c:pt>
                      <c:pt idx="4">
                        <c:v>820</c:v>
                      </c:pt>
                      <c:pt idx="5">
                        <c:v>190</c:v>
                      </c:pt>
                      <c:pt idx="6">
                        <c:v>390</c:v>
                      </c:pt>
                      <c:pt idx="7">
                        <c:v>1105</c:v>
                      </c:pt>
                      <c:pt idx="8">
                        <c:v>210</c:v>
                      </c:pt>
                      <c:pt idx="9">
                        <c:v>120</c:v>
                      </c:pt>
                      <c:pt idx="10">
                        <c:v>695</c:v>
                      </c:pt>
                      <c:pt idx="11">
                        <c:v>105</c:v>
                      </c:pt>
                      <c:pt idx="12">
                        <c:v>70</c:v>
                      </c:pt>
                      <c:pt idx="13">
                        <c:v>230</c:v>
                      </c:pt>
                      <c:pt idx="14">
                        <c:v>1710</c:v>
                      </c:pt>
                      <c:pt idx="15">
                        <c:v>820</c:v>
                      </c:pt>
                      <c:pt idx="16">
                        <c:v>140</c:v>
                      </c:pt>
                      <c:pt idx="17">
                        <c:v>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91E-4A12-9A83-AA5BC817DB38}"/>
                  </c:ext>
                </c:extLst>
              </c15:ser>
            </c15:filteredBarSeries>
          </c:ext>
        </c:extLst>
      </c:barChart>
      <c:catAx>
        <c:axId val="1309990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309981680"/>
        <c:crosses val="autoZero"/>
        <c:auto val="1"/>
        <c:lblAlgn val="ctr"/>
        <c:lblOffset val="100"/>
        <c:noMultiLvlLbl val="0"/>
      </c:catAx>
      <c:valAx>
        <c:axId val="130998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09990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316182136357138"/>
          <c:y val="0.87277450554901115"/>
          <c:w val="0.27836764968298833"/>
          <c:h val="8.92639888108672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Compare_EPCI!$AA$268</c:f>
              <c:strCache>
                <c:ptCount val="1"/>
                <c:pt idx="0">
                  <c:v>Taux de couverture petite enfance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8F-4D1A-9C29-1B22C82BC66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18F-4D1A-9C29-1B22C82BC66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8F-4D1A-9C29-1B22C82BC66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8F-4D1A-9C29-1B22C82BC66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18F-4D1A-9C29-1B22C82BC66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18F-4D1A-9C29-1B22C82BC66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8F-4D1A-9C29-1B22C82BC668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18F-4D1A-9C29-1B22C82BC66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8F-4D1A-9C29-1B22C82BC66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8F-4D1A-9C29-1B22C82BC66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18F-4D1A-9C29-1B22C82BC66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8F-4D1A-9C29-1B22C82BC66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8F-4D1A-9C29-1B22C82BC66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18F-4D1A-9C29-1B22C82BC668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8F-4D1A-9C29-1B22C82BC66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E18F-4D1A-9C29-1B22C82BC66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18F-4D1A-9C29-1B22C82BC66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E18F-4D1A-9C29-1B22C82BC6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Compare_EPCI!$Z$269:$Z$286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Compare_EPCI!$AA$269:$AA$286</c:f>
              <c:numCache>
                <c:formatCode>0.00%</c:formatCode>
                <c:ptCount val="18"/>
                <c:pt idx="0">
                  <c:v>0.64800000000000002</c:v>
                </c:pt>
                <c:pt idx="1">
                  <c:v>0.76200000000000001</c:v>
                </c:pt>
                <c:pt idx="2">
                  <c:v>0.58099999999999996</c:v>
                </c:pt>
                <c:pt idx="3">
                  <c:v>0.60699999999999998</c:v>
                </c:pt>
                <c:pt idx="4">
                  <c:v>0.56499999999999995</c:v>
                </c:pt>
                <c:pt idx="5">
                  <c:v>0.439</c:v>
                </c:pt>
                <c:pt idx="6">
                  <c:v>0.59799999999999998</c:v>
                </c:pt>
                <c:pt idx="7">
                  <c:v>0.55000000000000004</c:v>
                </c:pt>
                <c:pt idx="8">
                  <c:v>0.52300000000000002</c:v>
                </c:pt>
                <c:pt idx="9">
                  <c:v>0.51100000000000001</c:v>
                </c:pt>
                <c:pt idx="10">
                  <c:v>0.56999999999999995</c:v>
                </c:pt>
                <c:pt idx="11">
                  <c:v>0.65700000000000003</c:v>
                </c:pt>
                <c:pt idx="12">
                  <c:v>0.36399999999999999</c:v>
                </c:pt>
                <c:pt idx="13">
                  <c:v>0.67</c:v>
                </c:pt>
                <c:pt idx="14">
                  <c:v>0.59199999999999997</c:v>
                </c:pt>
                <c:pt idx="15">
                  <c:v>0.77400000000000002</c:v>
                </c:pt>
                <c:pt idx="16">
                  <c:v>0.59299999999999997</c:v>
                </c:pt>
                <c:pt idx="17">
                  <c:v>0.58499999999999996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F-4D1A-9C29-1B22C82BC6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954416704"/>
        <c:axId val="954417064"/>
      </c:barChart>
      <c:catAx>
        <c:axId val="95441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954417064"/>
        <c:crosses val="autoZero"/>
        <c:auto val="1"/>
        <c:lblAlgn val="ctr"/>
        <c:lblOffset val="100"/>
        <c:noMultiLvlLbl val="0"/>
      </c:catAx>
      <c:valAx>
        <c:axId val="954417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441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Périscolaire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Compare_EPCI!$Z$416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Compare_EPCI!$AA$416:$AF$416</c15:sqref>
                  </c15:fullRef>
                </c:ext>
              </c:extLst>
              <c:f>Compare_EPCI!$AC$416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3F15-42CB-83EA-89D213D4A0D6}"/>
            </c:ext>
          </c:extLst>
        </c:ser>
        <c:ser>
          <c:idx val="1"/>
          <c:order val="1"/>
          <c:tx>
            <c:strRef>
              <c:f>Compare_EPCI!$Z$417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Compare_EPCI!$AA$417:$AF$417</c15:sqref>
                  </c15:fullRef>
                </c:ext>
              </c:extLst>
              <c:f>Compare_EPCI!$AC$417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F15-42CB-83EA-89D213D4A0D6}"/>
            </c:ext>
          </c:extLst>
        </c:ser>
        <c:ser>
          <c:idx val="2"/>
          <c:order val="2"/>
          <c:tx>
            <c:strRef>
              <c:f>Compare_EPCI!$Z$418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Compare_EPCI!$AA$418:$AF$418</c15:sqref>
                  </c15:fullRef>
                </c:ext>
              </c:extLst>
              <c:f>Compare_EPCI!$AC$418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F15-42CB-83EA-89D213D4A0D6}"/>
            </c:ext>
          </c:extLst>
        </c:ser>
        <c:ser>
          <c:idx val="3"/>
          <c:order val="3"/>
          <c:tx>
            <c:strRef>
              <c:f>Compare_EPCI!$Z$419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281736111111078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5-42CB-83EA-89D213D4A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Compare_EPCI!$AA$419:$AF$419</c15:sqref>
                  </c15:fullRef>
                </c:ext>
              </c:extLst>
              <c:f>Compare_EPCI!$AC$419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Compare_EPCI!$AE$419</c15:sqref>
                  <c15:dLbl>
                    <c:idx val="0"/>
                    <c:layout>
                      <c:manualLayout>
                        <c:x val="-3.7537533099532741E-2"/>
                        <c:y val="-5.3226868420247989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2F8C-49B0-9C66-E64E760D161B}"/>
                      </c:ext>
                    </c:extLst>
                  </c15:dLbl>
                </c15:categoryFilterException>
                <c15:categoryFilterException>
                  <c15:sqref>Compare_EPCI!$AF$419</c15:sqref>
                  <c15:dLbl>
                    <c:idx val="0"/>
                    <c:layout>
                      <c:manualLayout>
                        <c:x val="-5.105104501536438E-2"/>
                        <c:y val="-1.0645373684049525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2F8C-49B0-9C66-E64E760D161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3F15-42CB-83EA-89D213D4A0D6}"/>
            </c:ext>
          </c:extLst>
        </c:ser>
        <c:ser>
          <c:idx val="4"/>
          <c:order val="4"/>
          <c:tx>
            <c:strRef>
              <c:f>Compare_EPCI!$Z$420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Compare_EPCI!$AA$420:$AF$420</c15:sqref>
                  </c15:fullRef>
                </c:ext>
              </c:extLst>
              <c:f>Compare_EPCI!$AC$420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15-42CB-83EA-89D213D4A0D6}"/>
            </c:ext>
          </c:extLst>
        </c:ser>
        <c:ser>
          <c:idx val="5"/>
          <c:order val="5"/>
          <c:tx>
            <c:strRef>
              <c:f>Compare_EPCI!$Z$421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Compare_EPCI!$AA$421:$AF$421</c15:sqref>
                  </c15:fullRef>
                </c:ext>
              </c:extLst>
              <c:f>Compare_EPCI!$AC$421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15-42CB-83EA-89D213D4A0D6}"/>
            </c:ext>
          </c:extLst>
        </c:ser>
        <c:ser>
          <c:idx val="6"/>
          <c:order val="6"/>
          <c:tx>
            <c:strRef>
              <c:f>Compare_EPCI!$Z$422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Compare_EPCI!$AA$422:$AF$422</c15:sqref>
                  </c15:fullRef>
                </c:ext>
              </c:extLst>
              <c:f>Compare_EPCI!$AC$422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15-42CB-83EA-89D213D4A0D6}"/>
            </c:ext>
          </c:extLst>
        </c:ser>
        <c:ser>
          <c:idx val="7"/>
          <c:order val="7"/>
          <c:tx>
            <c:strRef>
              <c:f>Compare_EPCI!$Z$423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Compare_EPCI!$AA$423:$AF$423</c15:sqref>
                  </c15:fullRef>
                </c:ext>
              </c:extLst>
              <c:f>Compare_EPCI!$AC$423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15-42CB-83EA-89D213D4A0D6}"/>
            </c:ext>
          </c:extLst>
        </c:ser>
        <c:ser>
          <c:idx val="8"/>
          <c:order val="8"/>
          <c:tx>
            <c:strRef>
              <c:f>Compare_EPCI!$Z$424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Compare_EPCI!$AA$424:$AF$424</c15:sqref>
                  </c15:fullRef>
                </c:ext>
              </c:extLst>
              <c:f>Compare_EPCI!$AC$424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15-42CB-83EA-89D213D4A0D6}"/>
            </c:ext>
          </c:extLst>
        </c:ser>
        <c:ser>
          <c:idx val="9"/>
          <c:order val="9"/>
          <c:tx>
            <c:strRef>
              <c:f>Compare_EPCI!$Z$425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Compare_EPCI!$AA$425:$AF$425</c15:sqref>
                  </c15:fullRef>
                </c:ext>
              </c:extLst>
              <c:f>Compare_EPCI!$AC$425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15-42CB-83EA-89D213D4A0D6}"/>
            </c:ext>
          </c:extLst>
        </c:ser>
        <c:ser>
          <c:idx val="10"/>
          <c:order val="10"/>
          <c:tx>
            <c:strRef>
              <c:f>Compare_EPCI!$Z$426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Compare_EPCI!$AA$426:$AF$426</c15:sqref>
                  </c15:fullRef>
                </c:ext>
              </c:extLst>
              <c:f>Compare_EPCI!$AC$426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F15-42CB-83EA-89D213D4A0D6}"/>
            </c:ext>
          </c:extLst>
        </c:ser>
        <c:ser>
          <c:idx val="11"/>
          <c:order val="11"/>
          <c:tx>
            <c:strRef>
              <c:f>Compare_EPCI!$Z$427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Compare_EPCI!$AA$427:$AF$427</c15:sqref>
                  </c15:fullRef>
                </c:ext>
              </c:extLst>
              <c:f>Compare_EPCI!$AC$427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F15-42CB-83EA-89D213D4A0D6}"/>
            </c:ext>
          </c:extLst>
        </c:ser>
        <c:ser>
          <c:idx val="12"/>
          <c:order val="12"/>
          <c:tx>
            <c:strRef>
              <c:f>Compare_EPCI!$Z$428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Compare_EPCI!$AA$428:$AF$428</c15:sqref>
                  </c15:fullRef>
                </c:ext>
              </c:extLst>
              <c:f>Compare_EPCI!$AC$428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F15-42CB-83EA-89D213D4A0D6}"/>
            </c:ext>
          </c:extLst>
        </c:ser>
        <c:ser>
          <c:idx val="13"/>
          <c:order val="13"/>
          <c:tx>
            <c:strRef>
              <c:f>Compare_EPCI!$Z$429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Compare_EPCI!$AA$429:$AF$429</c15:sqref>
                  </c15:fullRef>
                </c:ext>
              </c:extLst>
              <c:f>Compare_EPCI!$AC$429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F15-42CB-83EA-89D213D4A0D6}"/>
            </c:ext>
          </c:extLst>
        </c:ser>
        <c:ser>
          <c:idx val="14"/>
          <c:order val="14"/>
          <c:tx>
            <c:strRef>
              <c:f>Compare_EPCI!$Z$430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Compare_EPCI!$AA$430:$AF$430</c15:sqref>
                  </c15:fullRef>
                </c:ext>
              </c:extLst>
              <c:f>Compare_EPCI!$AC$430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F15-42CB-83EA-89D213D4A0D6}"/>
            </c:ext>
          </c:extLst>
        </c:ser>
        <c:ser>
          <c:idx val="15"/>
          <c:order val="15"/>
          <c:tx>
            <c:strRef>
              <c:f>Compare_EPCI!$Z$431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Compare_EPCI!$AA$431:$AF$431</c15:sqref>
                  </c15:fullRef>
                </c:ext>
              </c:extLst>
              <c:f>Compare_EPCI!$AC$431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F15-42CB-83EA-89D213D4A0D6}"/>
            </c:ext>
          </c:extLst>
        </c:ser>
        <c:ser>
          <c:idx val="16"/>
          <c:order val="16"/>
          <c:tx>
            <c:strRef>
              <c:f>Compare_EPCI!$Z$432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Compare_EPCI!$AA$432:$AF$432</c15:sqref>
                  </c15:fullRef>
                </c:ext>
              </c:extLst>
              <c:f>Compare_EPCI!$AC$432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F15-42CB-83EA-89D213D4A0D6}"/>
            </c:ext>
          </c:extLst>
        </c:ser>
        <c:ser>
          <c:idx val="17"/>
          <c:order val="17"/>
          <c:tx>
            <c:strRef>
              <c:f>Compare_EPCI!$Z$433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Compare_EPCI!$AC$415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Compare_EPCI!$AA$433:$AF$433</c15:sqref>
                  </c15:fullRef>
                </c:ext>
              </c:extLst>
              <c:f>Compare_EPCI!$AC$433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F15-42CB-83EA-89D213D4A0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6022512"/>
        <c:axId val="1326021432"/>
        <c:extLst/>
      </c:barChart>
      <c:catAx>
        <c:axId val="132602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21432"/>
        <c:crosses val="autoZero"/>
        <c:auto val="1"/>
        <c:lblAlgn val="ctr"/>
        <c:lblOffset val="100"/>
        <c:noMultiLvlLbl val="0"/>
      </c:catAx>
      <c:valAx>
        <c:axId val="1326021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2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Theme4!$G$5</c:f>
          <c:strCache>
            <c:ptCount val="1"/>
            <c:pt idx="0">
              <c:v>Part des EAJE PSU du département bénéficiant du bonus inclusion handicap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72-4BAA-BC2D-FE190DC22DA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72-4BAA-BC2D-FE190DC22DA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072-4BAA-BC2D-FE190DC22DA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72-4BAA-BC2D-FE190DC22DA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72-4BAA-BC2D-FE190DC22DA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72-4BAA-BC2D-FE190DC22DA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072-4BAA-BC2D-FE190DC22DA8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072-4BAA-BC2D-FE190DC22DA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072-4BAA-BC2D-FE190DC22DA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072-4BAA-BC2D-FE190DC22DA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072-4BAA-BC2D-FE190DC22DA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072-4BAA-BC2D-FE190DC22DA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072-4BAA-BC2D-FE190DC22DA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072-4BAA-BC2D-FE190DC22DA8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072-4BAA-BC2D-FE190DC22DA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072-4BAA-BC2D-FE190DC22DA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072-4BAA-BC2D-FE190DC22DA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072-4BAA-BC2D-FE190DC22D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Theme4!$V$6:$V$23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Theme4!$W$6:$W$23</c:f>
              <c:numCache>
                <c:formatCode>General</c:formatCode>
                <c:ptCount val="18"/>
                <c:pt idx="0">
                  <c:v>75</c:v>
                </c:pt>
                <c:pt idx="1">
                  <c:v>60</c:v>
                </c:pt>
                <c:pt idx="2">
                  <c:v>27.27</c:v>
                </c:pt>
                <c:pt idx="3">
                  <c:v>0</c:v>
                </c:pt>
                <c:pt idx="4">
                  <c:v>66.67</c:v>
                </c:pt>
                <c:pt idx="5">
                  <c:v>0</c:v>
                </c:pt>
                <c:pt idx="6">
                  <c:v>0</c:v>
                </c:pt>
                <c:pt idx="7">
                  <c:v>44.44</c:v>
                </c:pt>
                <c:pt idx="8">
                  <c:v>50</c:v>
                </c:pt>
                <c:pt idx="9">
                  <c:v>0</c:v>
                </c:pt>
                <c:pt idx="10">
                  <c:v>50</c:v>
                </c:pt>
                <c:pt idx="11">
                  <c:v>100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75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072-4BAA-BC2D-FE190DC22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03046792"/>
        <c:axId val="703047152"/>
      </c:barChart>
      <c:catAx>
        <c:axId val="70304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703047152"/>
        <c:crosses val="autoZero"/>
        <c:auto val="1"/>
        <c:lblAlgn val="ctr"/>
        <c:lblOffset val="100"/>
        <c:noMultiLvlLbl val="0"/>
      </c:catAx>
      <c:valAx>
        <c:axId val="70304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3046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Périscolaire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Compare_EPCI!$Z$416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Compare_EPCI!$AA$416:$AF$416</c15:sqref>
                  </c15:fullRef>
                </c:ext>
              </c:extLst>
              <c:f>Compare_EPCI!$AA$416:$AB$416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257-47CB-A181-30187215E7E7}"/>
            </c:ext>
          </c:extLst>
        </c:ser>
        <c:ser>
          <c:idx val="1"/>
          <c:order val="1"/>
          <c:tx>
            <c:strRef>
              <c:f>Compare_EPCI!$Z$417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Compare_EPCI!$AA$417:$AF$417</c15:sqref>
                  </c15:fullRef>
                </c:ext>
              </c:extLst>
              <c:f>Compare_EPCI!$AA$417:$AB$417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257-47CB-A181-30187215E7E7}"/>
            </c:ext>
          </c:extLst>
        </c:ser>
        <c:ser>
          <c:idx val="2"/>
          <c:order val="2"/>
          <c:tx>
            <c:strRef>
              <c:f>Compare_EPCI!$Z$418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Compare_EPCI!$AA$418:$AF$418</c15:sqref>
                  </c15:fullRef>
                </c:ext>
              </c:extLst>
              <c:f>Compare_EPCI!$AA$418:$AB$418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257-47CB-A181-30187215E7E7}"/>
            </c:ext>
          </c:extLst>
        </c:ser>
        <c:ser>
          <c:idx val="3"/>
          <c:order val="3"/>
          <c:tx>
            <c:strRef>
              <c:f>Compare_EPCI!$Z$419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Compare_EPCI!$AA$419:$AF$419</c15:sqref>
                  </c15:fullRef>
                </c:ext>
              </c:extLst>
              <c:f>Compare_EPCI!$AA$419:$AB$419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Compare_EPCI!$AC$419</c15:sqref>
                  <c15:dLbl>
                    <c:idx val="1"/>
                    <c:layout>
                      <c:manualLayout>
                        <c:x val="-5.2552546339345738E-2"/>
                        <c:y val="0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5C66-4349-B977-10CA1D6B38DB}"/>
                      </c:ext>
                    </c:extLst>
                  </c15:dLbl>
                </c15:categoryFilterException>
                <c15:categoryFilterException>
                  <c15:sqref>Compare_EPCI!$AE$419</c15:sqref>
                  <c15:dLbl>
                    <c:idx val="1"/>
                    <c:layout>
                      <c:manualLayout>
                        <c:x val="-3.7537533099532741E-2"/>
                        <c:y val="-5.3226868420247989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5C66-4349-B977-10CA1D6B38DB}"/>
                      </c:ext>
                    </c:extLst>
                  </c15:dLbl>
                </c15:categoryFilterException>
                <c15:categoryFilterException>
                  <c15:sqref>Compare_EPCI!$AF$419</c15:sqref>
                  <c15:dLbl>
                    <c:idx val="1"/>
                    <c:layout>
                      <c:manualLayout>
                        <c:x val="-5.105104501536438E-2"/>
                        <c:y val="-1.0645373684049525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C66-4349-B977-10CA1D6B38D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F257-47CB-A181-30187215E7E7}"/>
            </c:ext>
          </c:extLst>
        </c:ser>
        <c:ser>
          <c:idx val="4"/>
          <c:order val="4"/>
          <c:tx>
            <c:strRef>
              <c:f>Compare_EPCI!$Z$420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Compare_EPCI!$AA$420:$AF$420</c15:sqref>
                  </c15:fullRef>
                </c:ext>
              </c:extLst>
              <c:f>Compare_EPCI!$AA$420:$AB$420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57-47CB-A181-30187215E7E7}"/>
            </c:ext>
          </c:extLst>
        </c:ser>
        <c:ser>
          <c:idx val="5"/>
          <c:order val="5"/>
          <c:tx>
            <c:strRef>
              <c:f>Compare_EPCI!$Z$421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Compare_EPCI!$AA$421:$AF$421</c15:sqref>
                  </c15:fullRef>
                </c:ext>
              </c:extLst>
              <c:f>Compare_EPCI!$AA$421:$AB$421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57-47CB-A181-30187215E7E7}"/>
            </c:ext>
          </c:extLst>
        </c:ser>
        <c:ser>
          <c:idx val="6"/>
          <c:order val="6"/>
          <c:tx>
            <c:strRef>
              <c:f>Compare_EPCI!$Z$422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Compare_EPCI!$AA$422:$AF$422</c15:sqref>
                  </c15:fullRef>
                </c:ext>
              </c:extLst>
              <c:f>Compare_EPCI!$AA$422:$AB$422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57-47CB-A181-30187215E7E7}"/>
            </c:ext>
          </c:extLst>
        </c:ser>
        <c:ser>
          <c:idx val="7"/>
          <c:order val="7"/>
          <c:tx>
            <c:strRef>
              <c:f>Compare_EPCI!$Z$423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Compare_EPCI!$AA$423:$AF$423</c15:sqref>
                  </c15:fullRef>
                </c:ext>
              </c:extLst>
              <c:f>Compare_EPCI!$AA$423:$AB$423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57-47CB-A181-30187215E7E7}"/>
            </c:ext>
          </c:extLst>
        </c:ser>
        <c:ser>
          <c:idx val="8"/>
          <c:order val="8"/>
          <c:tx>
            <c:strRef>
              <c:f>Compare_EPCI!$Z$424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Compare_EPCI!$AA$424:$AF$424</c15:sqref>
                  </c15:fullRef>
                </c:ext>
              </c:extLst>
              <c:f>Compare_EPCI!$AA$424:$AB$424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57-47CB-A181-30187215E7E7}"/>
            </c:ext>
          </c:extLst>
        </c:ser>
        <c:ser>
          <c:idx val="9"/>
          <c:order val="9"/>
          <c:tx>
            <c:strRef>
              <c:f>Compare_EPCI!$Z$425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Compare_EPCI!$AA$425:$AF$425</c15:sqref>
                  </c15:fullRef>
                </c:ext>
              </c:extLst>
              <c:f>Compare_EPCI!$AA$425:$AB$425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7CB-A181-30187215E7E7}"/>
            </c:ext>
          </c:extLst>
        </c:ser>
        <c:ser>
          <c:idx val="10"/>
          <c:order val="10"/>
          <c:tx>
            <c:strRef>
              <c:f>Compare_EPCI!$Z$426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Compare_EPCI!$AA$426:$AF$426</c15:sqref>
                  </c15:fullRef>
                </c:ext>
              </c:extLst>
              <c:f>Compare_EPCI!$AA$426:$AB$426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257-47CB-A181-30187215E7E7}"/>
            </c:ext>
          </c:extLst>
        </c:ser>
        <c:ser>
          <c:idx val="11"/>
          <c:order val="11"/>
          <c:tx>
            <c:strRef>
              <c:f>Compare_EPCI!$Z$427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Compare_EPCI!$AA$427:$AF$427</c15:sqref>
                  </c15:fullRef>
                </c:ext>
              </c:extLst>
              <c:f>Compare_EPCI!$AA$427:$AB$427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57-47CB-A181-30187215E7E7}"/>
            </c:ext>
          </c:extLst>
        </c:ser>
        <c:ser>
          <c:idx val="12"/>
          <c:order val="12"/>
          <c:tx>
            <c:strRef>
              <c:f>Compare_EPCI!$Z$428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Compare_EPCI!$AA$428:$AF$428</c15:sqref>
                  </c15:fullRef>
                </c:ext>
              </c:extLst>
              <c:f>Compare_EPCI!$AA$428:$AB$428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257-47CB-A181-30187215E7E7}"/>
            </c:ext>
          </c:extLst>
        </c:ser>
        <c:ser>
          <c:idx val="13"/>
          <c:order val="13"/>
          <c:tx>
            <c:strRef>
              <c:f>Compare_EPCI!$Z$429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Compare_EPCI!$AA$429:$AF$429</c15:sqref>
                  </c15:fullRef>
                </c:ext>
              </c:extLst>
              <c:f>Compare_EPCI!$AA$429:$AB$429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257-47CB-A181-30187215E7E7}"/>
            </c:ext>
          </c:extLst>
        </c:ser>
        <c:ser>
          <c:idx val="14"/>
          <c:order val="14"/>
          <c:tx>
            <c:strRef>
              <c:f>Compare_EPCI!$Z$430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Compare_EPCI!$AA$430:$AF$430</c15:sqref>
                  </c15:fullRef>
                </c:ext>
              </c:extLst>
              <c:f>Compare_EPCI!$AA$430:$AB$430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257-47CB-A181-30187215E7E7}"/>
            </c:ext>
          </c:extLst>
        </c:ser>
        <c:ser>
          <c:idx val="15"/>
          <c:order val="15"/>
          <c:tx>
            <c:strRef>
              <c:f>Compare_EPCI!$Z$431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Compare_EPCI!$AA$431:$AF$431</c15:sqref>
                  </c15:fullRef>
                </c:ext>
              </c:extLst>
              <c:f>Compare_EPCI!$AA$431:$AB$431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257-47CB-A181-30187215E7E7}"/>
            </c:ext>
          </c:extLst>
        </c:ser>
        <c:ser>
          <c:idx val="16"/>
          <c:order val="16"/>
          <c:tx>
            <c:strRef>
              <c:f>Compare_EPCI!$Z$432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Compare_EPCI!$AA$432:$AF$432</c15:sqref>
                  </c15:fullRef>
                </c:ext>
              </c:extLst>
              <c:f>Compare_EPCI!$AA$432:$AB$432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257-47CB-A181-30187215E7E7}"/>
            </c:ext>
          </c:extLst>
        </c:ser>
        <c:ser>
          <c:idx val="17"/>
          <c:order val="17"/>
          <c:tx>
            <c:strRef>
              <c:f>Compare_EPCI!$Z$433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Compare_EPCI!$AA$415:$AB$415</c:f>
              <c:strCache>
                <c:ptCount val="2"/>
                <c:pt idx="0">
                  <c:v>Nombre periscolaire</c:v>
                </c:pt>
                <c:pt idx="1">
                  <c:v>Enfants accueillis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Compare_EPCI!$AA$433:$AF$433</c15:sqref>
                  </c15:fullRef>
                </c:ext>
              </c:extLst>
              <c:f>Compare_EPCI!$AA$433:$AB$433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257-47CB-A181-30187215E7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6022512"/>
        <c:axId val="1326021432"/>
        <c:extLst/>
      </c:barChart>
      <c:catAx>
        <c:axId val="132602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21432"/>
        <c:crosses val="autoZero"/>
        <c:auto val="1"/>
        <c:lblAlgn val="ctr"/>
        <c:lblOffset val="100"/>
        <c:noMultiLvlLbl val="0"/>
      </c:catAx>
      <c:valAx>
        <c:axId val="1326021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2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Périscolaire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Compare_EPCI!$Z$416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Compare_EPCI!$AA$416:$AF$416</c15:sqref>
                  </c15:fullRef>
                </c:ext>
              </c:extLst>
              <c:f>Compare_EPCI!$AE$416:$AF$416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869-44EC-B2A9-BA1B39124931}"/>
            </c:ext>
          </c:extLst>
        </c:ser>
        <c:ser>
          <c:idx val="1"/>
          <c:order val="1"/>
          <c:tx>
            <c:strRef>
              <c:f>Compare_EPCI!$Z$417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Compare_EPCI!$AA$417:$AF$417</c15:sqref>
                  </c15:fullRef>
                </c:ext>
              </c:extLst>
              <c:f>Compare_EPCI!$AE$417:$AF$417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869-44EC-B2A9-BA1B39124931}"/>
            </c:ext>
          </c:extLst>
        </c:ser>
        <c:ser>
          <c:idx val="2"/>
          <c:order val="2"/>
          <c:tx>
            <c:strRef>
              <c:f>Compare_EPCI!$Z$418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Compare_EPCI!$AA$418:$AF$418</c15:sqref>
                  </c15:fullRef>
                </c:ext>
              </c:extLst>
              <c:f>Compare_EPCI!$AE$418:$AF$418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D869-44EC-B2A9-BA1B39124931}"/>
            </c:ext>
          </c:extLst>
        </c:ser>
        <c:ser>
          <c:idx val="3"/>
          <c:order val="3"/>
          <c:tx>
            <c:strRef>
              <c:f>Compare_EPCI!$Z$419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0236111111111115E-3"/>
                  <c:y val="-3.09792929292929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9-44EC-B2A9-BA1B39124931}"/>
                </c:ext>
              </c:extLst>
            </c:dLbl>
            <c:dLbl>
              <c:idx val="1"/>
              <c:layout>
                <c:manualLayout>
                  <c:x val="-2.5440972222222223E-3"/>
                  <c:y val="-0.126100000000000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9-44EC-B2A9-BA1B391249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Compare_EPCI!$AA$419:$AF$419</c15:sqref>
                  </c15:fullRef>
                </c:ext>
              </c:extLst>
              <c:f>Compare_EPCI!$AE$419:$AF$419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Compare_EPCI!$AC$419</c15:sqref>
                  <c15:dLbl>
                    <c:idx val="-1"/>
                    <c:layout>
                      <c:manualLayout>
                        <c:x val="-5.2552546339345738E-2"/>
                        <c:y val="0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3D85-4354-9033-B00BF2AC04C3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D869-44EC-B2A9-BA1B39124931}"/>
            </c:ext>
          </c:extLst>
        </c:ser>
        <c:ser>
          <c:idx val="4"/>
          <c:order val="4"/>
          <c:tx>
            <c:strRef>
              <c:f>Compare_EPCI!$Z$420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Compare_EPCI!$AA$420:$AF$420</c15:sqref>
                  </c15:fullRef>
                </c:ext>
              </c:extLst>
              <c:f>Compare_EPCI!$AE$420:$AF$420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69-44EC-B2A9-BA1B39124931}"/>
            </c:ext>
          </c:extLst>
        </c:ser>
        <c:ser>
          <c:idx val="5"/>
          <c:order val="5"/>
          <c:tx>
            <c:strRef>
              <c:f>Compare_EPCI!$Z$421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Compare_EPCI!$AA$421:$AF$421</c15:sqref>
                  </c15:fullRef>
                </c:ext>
              </c:extLst>
              <c:f>Compare_EPCI!$AE$421:$AF$421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69-44EC-B2A9-BA1B39124931}"/>
            </c:ext>
          </c:extLst>
        </c:ser>
        <c:ser>
          <c:idx val="6"/>
          <c:order val="6"/>
          <c:tx>
            <c:strRef>
              <c:f>Compare_EPCI!$Z$422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Compare_EPCI!$AA$422:$AF$422</c15:sqref>
                  </c15:fullRef>
                </c:ext>
              </c:extLst>
              <c:f>Compare_EPCI!$AE$422:$AF$422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869-44EC-B2A9-BA1B39124931}"/>
            </c:ext>
          </c:extLst>
        </c:ser>
        <c:ser>
          <c:idx val="7"/>
          <c:order val="7"/>
          <c:tx>
            <c:strRef>
              <c:f>Compare_EPCI!$Z$423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Compare_EPCI!$AA$423:$AF$423</c15:sqref>
                  </c15:fullRef>
                </c:ext>
              </c:extLst>
              <c:f>Compare_EPCI!$AE$423:$AF$423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69-44EC-B2A9-BA1B39124931}"/>
            </c:ext>
          </c:extLst>
        </c:ser>
        <c:ser>
          <c:idx val="8"/>
          <c:order val="8"/>
          <c:tx>
            <c:strRef>
              <c:f>Compare_EPCI!$Z$424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Compare_EPCI!$AA$424:$AF$424</c15:sqref>
                  </c15:fullRef>
                </c:ext>
              </c:extLst>
              <c:f>Compare_EPCI!$AE$424:$AF$424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69-44EC-B2A9-BA1B39124931}"/>
            </c:ext>
          </c:extLst>
        </c:ser>
        <c:ser>
          <c:idx val="9"/>
          <c:order val="9"/>
          <c:tx>
            <c:strRef>
              <c:f>Compare_EPCI!$Z$425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Compare_EPCI!$AA$425:$AF$425</c15:sqref>
                  </c15:fullRef>
                </c:ext>
              </c:extLst>
              <c:f>Compare_EPCI!$AE$425:$AF$425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69-44EC-B2A9-BA1B39124931}"/>
            </c:ext>
          </c:extLst>
        </c:ser>
        <c:ser>
          <c:idx val="10"/>
          <c:order val="10"/>
          <c:tx>
            <c:strRef>
              <c:f>Compare_EPCI!$Z$426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Compare_EPCI!$AA$426:$AF$426</c15:sqref>
                  </c15:fullRef>
                </c:ext>
              </c:extLst>
              <c:f>Compare_EPCI!$AE$426:$AF$426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869-44EC-B2A9-BA1B39124931}"/>
            </c:ext>
          </c:extLst>
        </c:ser>
        <c:ser>
          <c:idx val="11"/>
          <c:order val="11"/>
          <c:tx>
            <c:strRef>
              <c:f>Compare_EPCI!$Z$427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Compare_EPCI!$AA$427:$AF$427</c15:sqref>
                  </c15:fullRef>
                </c:ext>
              </c:extLst>
              <c:f>Compare_EPCI!$AE$427:$AF$427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869-44EC-B2A9-BA1B39124931}"/>
            </c:ext>
          </c:extLst>
        </c:ser>
        <c:ser>
          <c:idx val="12"/>
          <c:order val="12"/>
          <c:tx>
            <c:strRef>
              <c:f>Compare_EPCI!$Z$428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Compare_EPCI!$AA$428:$AF$428</c15:sqref>
                  </c15:fullRef>
                </c:ext>
              </c:extLst>
              <c:f>Compare_EPCI!$AE$428:$AF$428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869-44EC-B2A9-BA1B39124931}"/>
            </c:ext>
          </c:extLst>
        </c:ser>
        <c:ser>
          <c:idx val="13"/>
          <c:order val="13"/>
          <c:tx>
            <c:strRef>
              <c:f>Compare_EPCI!$Z$429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Compare_EPCI!$AA$429:$AF$429</c15:sqref>
                  </c15:fullRef>
                </c:ext>
              </c:extLst>
              <c:f>Compare_EPCI!$AE$429:$AF$429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869-44EC-B2A9-BA1B39124931}"/>
            </c:ext>
          </c:extLst>
        </c:ser>
        <c:ser>
          <c:idx val="14"/>
          <c:order val="14"/>
          <c:tx>
            <c:strRef>
              <c:f>Compare_EPCI!$Z$430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Compare_EPCI!$AA$430:$AF$430</c15:sqref>
                  </c15:fullRef>
                </c:ext>
              </c:extLst>
              <c:f>Compare_EPCI!$AE$430:$AF$430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869-44EC-B2A9-BA1B39124931}"/>
            </c:ext>
          </c:extLst>
        </c:ser>
        <c:ser>
          <c:idx val="15"/>
          <c:order val="15"/>
          <c:tx>
            <c:strRef>
              <c:f>Compare_EPCI!$Z$431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Compare_EPCI!$AA$431:$AF$431</c15:sqref>
                  </c15:fullRef>
                </c:ext>
              </c:extLst>
              <c:f>Compare_EPCI!$AE$431:$AF$431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869-44EC-B2A9-BA1B39124931}"/>
            </c:ext>
          </c:extLst>
        </c:ser>
        <c:ser>
          <c:idx val="16"/>
          <c:order val="16"/>
          <c:tx>
            <c:strRef>
              <c:f>Compare_EPCI!$Z$432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Compare_EPCI!$AA$432:$AF$432</c15:sqref>
                  </c15:fullRef>
                </c:ext>
              </c:extLst>
              <c:f>Compare_EPCI!$AE$432:$AF$432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869-44EC-B2A9-BA1B39124931}"/>
            </c:ext>
          </c:extLst>
        </c:ser>
        <c:ser>
          <c:idx val="17"/>
          <c:order val="17"/>
          <c:tx>
            <c:strRef>
              <c:f>Compare_EPCI!$Z$433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Compare_EPCI!$AA$415:$AF$415</c15:sqref>
                  </c15:fullRef>
                </c:ext>
              </c:extLst>
              <c:f>Compare_EPCI!$AE$415:$AF$415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Compare_EPCI!$AA$433:$AF$433</c15:sqref>
                  </c15:fullRef>
                </c:ext>
              </c:extLst>
              <c:f>Compare_EPCI!$AE$433:$AF$433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869-44EC-B2A9-BA1B391249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6022512"/>
        <c:axId val="1326021432"/>
        <c:extLst/>
      </c:barChart>
      <c:catAx>
        <c:axId val="132602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21432"/>
        <c:crosses val="autoZero"/>
        <c:auto val="1"/>
        <c:lblAlgn val="ctr"/>
        <c:lblOffset val="100"/>
        <c:noMultiLvlLbl val="0"/>
      </c:catAx>
      <c:valAx>
        <c:axId val="1326021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2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Extrascolaire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Compare_EPCI!$Z$437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Compare_EPCI!$AA$437:$AF$437</c15:sqref>
                  </c15:fullRef>
                </c:ext>
              </c:extLst>
              <c:f>Compare_EPCI!$AC$437:$AD$437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3200-4D2E-8605-514475663D97}"/>
            </c:ext>
          </c:extLst>
        </c:ser>
        <c:ser>
          <c:idx val="1"/>
          <c:order val="1"/>
          <c:tx>
            <c:strRef>
              <c:f>Compare_EPCI!$Z$438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Compare_EPCI!$AA$438:$AF$438</c15:sqref>
                  </c15:fullRef>
                </c:ext>
              </c:extLst>
              <c:f>Compare_EPCI!$AC$438:$AD$438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200-4D2E-8605-514475663D97}"/>
            </c:ext>
          </c:extLst>
        </c:ser>
        <c:ser>
          <c:idx val="2"/>
          <c:order val="2"/>
          <c:tx>
            <c:strRef>
              <c:f>Compare_EPCI!$Z$439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Compare_EPCI!$AA$439:$AF$439</c15:sqref>
                  </c15:fullRef>
                </c:ext>
              </c:extLst>
              <c:f>Compare_EPCI!$AC$439:$AD$439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200-4D2E-8605-514475663D97}"/>
            </c:ext>
          </c:extLst>
        </c:ser>
        <c:ser>
          <c:idx val="3"/>
          <c:order val="3"/>
          <c:tx>
            <c:strRef>
              <c:f>Compare_EPCI!$Z$440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Compare_EPCI!$AA$440:$AF$440</c15:sqref>
                  </c15:fullRef>
                </c:ext>
              </c:extLst>
              <c:f>Compare_EPCI!$AC$440:$AD$440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00-4D2E-8605-514475663D97}"/>
            </c:ext>
          </c:extLst>
        </c:ser>
        <c:ser>
          <c:idx val="4"/>
          <c:order val="4"/>
          <c:tx>
            <c:strRef>
              <c:f>Compare_EPCI!$Z$441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Compare_EPCI!$AA$441:$AF$441</c15:sqref>
                  </c15:fullRef>
                </c:ext>
              </c:extLst>
              <c:f>Compare_EPCI!$AC$441:$AD$441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00-4D2E-8605-514475663D97}"/>
            </c:ext>
          </c:extLst>
        </c:ser>
        <c:ser>
          <c:idx val="5"/>
          <c:order val="5"/>
          <c:tx>
            <c:strRef>
              <c:f>Compare_EPCI!$Z$442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Compare_EPCI!$AA$442:$AF$442</c15:sqref>
                  </c15:fullRef>
                </c:ext>
              </c:extLst>
              <c:f>Compare_EPCI!$AC$442:$AD$442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00-4D2E-8605-514475663D97}"/>
            </c:ext>
          </c:extLst>
        </c:ser>
        <c:ser>
          <c:idx val="6"/>
          <c:order val="6"/>
          <c:tx>
            <c:strRef>
              <c:f>Compare_EPCI!$Z$443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Compare_EPCI!$AA$443:$AF$443</c15:sqref>
                  </c15:fullRef>
                </c:ext>
              </c:extLst>
              <c:f>Compare_EPCI!$AC$443:$AD$443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00-4D2E-8605-514475663D97}"/>
            </c:ext>
          </c:extLst>
        </c:ser>
        <c:ser>
          <c:idx val="7"/>
          <c:order val="7"/>
          <c:tx>
            <c:strRef>
              <c:f>Compare_EPCI!$Z$444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Compare_EPCI!$AA$444:$AF$444</c15:sqref>
                  </c15:fullRef>
                </c:ext>
              </c:extLst>
              <c:f>Compare_EPCI!$AC$444:$AD$444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00-4D2E-8605-514475663D97}"/>
            </c:ext>
          </c:extLst>
        </c:ser>
        <c:ser>
          <c:idx val="8"/>
          <c:order val="8"/>
          <c:tx>
            <c:strRef>
              <c:f>Compare_EPCI!$Z$445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Compare_EPCI!$AA$445:$AF$445</c15:sqref>
                  </c15:fullRef>
                </c:ext>
              </c:extLst>
              <c:f>Compare_EPCI!$AC$445:$AD$445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00-4D2E-8605-514475663D97}"/>
            </c:ext>
          </c:extLst>
        </c:ser>
        <c:ser>
          <c:idx val="9"/>
          <c:order val="9"/>
          <c:tx>
            <c:strRef>
              <c:f>Compare_EPCI!$Z$446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Compare_EPCI!$AA$446:$AF$446</c15:sqref>
                  </c15:fullRef>
                </c:ext>
              </c:extLst>
              <c:f>Compare_EPCI!$AC$446:$AD$446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200-4D2E-8605-514475663D97}"/>
            </c:ext>
          </c:extLst>
        </c:ser>
        <c:ser>
          <c:idx val="10"/>
          <c:order val="10"/>
          <c:tx>
            <c:strRef>
              <c:f>Compare_EPCI!$Z$447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Compare_EPCI!$AA$447:$AF$447</c15:sqref>
                  </c15:fullRef>
                </c:ext>
              </c:extLst>
              <c:f>Compare_EPCI!$AC$447:$AD$447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00-4D2E-8605-514475663D97}"/>
            </c:ext>
          </c:extLst>
        </c:ser>
        <c:ser>
          <c:idx val="11"/>
          <c:order val="11"/>
          <c:tx>
            <c:strRef>
              <c:f>Compare_EPCI!$Z$448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Compare_EPCI!$AA$448:$AF$448</c15:sqref>
                  </c15:fullRef>
                </c:ext>
              </c:extLst>
              <c:f>Compare_EPCI!$AC$448:$AD$448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00-4D2E-8605-514475663D97}"/>
            </c:ext>
          </c:extLst>
        </c:ser>
        <c:ser>
          <c:idx val="12"/>
          <c:order val="12"/>
          <c:tx>
            <c:strRef>
              <c:f>Compare_EPCI!$Z$449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Compare_EPCI!$AA$449:$AF$449</c15:sqref>
                  </c15:fullRef>
                </c:ext>
              </c:extLst>
              <c:f>Compare_EPCI!$AC$449:$AD$449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200-4D2E-8605-514475663D97}"/>
            </c:ext>
          </c:extLst>
        </c:ser>
        <c:ser>
          <c:idx val="13"/>
          <c:order val="13"/>
          <c:tx>
            <c:strRef>
              <c:f>Compare_EPCI!$Z$450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Compare_EPCI!$AA$450:$AF$450</c15:sqref>
                  </c15:fullRef>
                </c:ext>
              </c:extLst>
              <c:f>Compare_EPCI!$AC$450:$AD$450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200-4D2E-8605-514475663D97}"/>
            </c:ext>
          </c:extLst>
        </c:ser>
        <c:ser>
          <c:idx val="14"/>
          <c:order val="14"/>
          <c:tx>
            <c:strRef>
              <c:f>Compare_EPCI!$Z$451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Compare_EPCI!$AA$451:$AF$451</c15:sqref>
                  </c15:fullRef>
                </c:ext>
              </c:extLst>
              <c:f>Compare_EPCI!$AC$451:$AD$451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200-4D2E-8605-514475663D97}"/>
            </c:ext>
          </c:extLst>
        </c:ser>
        <c:ser>
          <c:idx val="15"/>
          <c:order val="15"/>
          <c:tx>
            <c:strRef>
              <c:f>Compare_EPCI!$Z$452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Compare_EPCI!$AA$452:$AF$452</c15:sqref>
                  </c15:fullRef>
                </c:ext>
              </c:extLst>
              <c:f>Compare_EPCI!$AC$452:$AD$452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200-4D2E-8605-514475663D97}"/>
            </c:ext>
          </c:extLst>
        </c:ser>
        <c:ser>
          <c:idx val="16"/>
          <c:order val="16"/>
          <c:tx>
            <c:strRef>
              <c:f>Compare_EPCI!$Z$453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Compare_EPCI!$AA$453:$AF$453</c15:sqref>
                  </c15:fullRef>
                </c:ext>
              </c:extLst>
              <c:f>Compare_EPCI!$AC$453:$AD$453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200-4D2E-8605-514475663D97}"/>
            </c:ext>
          </c:extLst>
        </c:ser>
        <c:ser>
          <c:idx val="17"/>
          <c:order val="17"/>
          <c:tx>
            <c:strRef>
              <c:f>Compare_EPCI!$Z$454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Compare_EPCI!$AC$436:$AD$436</c:f>
              <c:strCache>
                <c:ptCount val="2"/>
                <c:pt idx="0">
                  <c:v>Heures réalisées</c:v>
                </c:pt>
                <c:pt idx="1">
                  <c:v>Heures facturées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Compare_EPCI!$AA$454:$AF$454</c15:sqref>
                  </c15:fullRef>
                </c:ext>
              </c:extLst>
              <c:f>Compare_EPCI!$AC$454:$AD$454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200-4D2E-8605-514475663D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6046632"/>
        <c:axId val="1326039432"/>
        <c:extLst/>
      </c:barChart>
      <c:catAx>
        <c:axId val="132604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39432"/>
        <c:crosses val="autoZero"/>
        <c:auto val="1"/>
        <c:lblAlgn val="ctr"/>
        <c:lblOffset val="100"/>
        <c:noMultiLvlLbl val="0"/>
      </c:catAx>
      <c:valAx>
        <c:axId val="132603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46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Extrascolaire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Compare_EPCI!$Z$437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Compare_EPCI!$AA$437:$AF$437</c15:sqref>
                  </c15:fullRef>
                </c:ext>
              </c:extLst>
              <c:f>Compare_EPCI!$AE$437:$AF$437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CD7-4904-A78A-E9E422DDFAF2}"/>
            </c:ext>
          </c:extLst>
        </c:ser>
        <c:ser>
          <c:idx val="1"/>
          <c:order val="1"/>
          <c:tx>
            <c:strRef>
              <c:f>Compare_EPCI!$Z$438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Compare_EPCI!$AA$438:$AF$438</c15:sqref>
                  </c15:fullRef>
                </c:ext>
              </c:extLst>
              <c:f>Compare_EPCI!$AE$438:$AF$438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CD7-4904-A78A-E9E422DDFAF2}"/>
            </c:ext>
          </c:extLst>
        </c:ser>
        <c:ser>
          <c:idx val="2"/>
          <c:order val="2"/>
          <c:tx>
            <c:strRef>
              <c:f>Compare_EPCI!$Z$439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Compare_EPCI!$AA$439:$AF$439</c15:sqref>
                  </c15:fullRef>
                </c:ext>
              </c:extLst>
              <c:f>Compare_EPCI!$AE$439:$AF$439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CD7-4904-A78A-E9E422DDFAF2}"/>
            </c:ext>
          </c:extLst>
        </c:ser>
        <c:ser>
          <c:idx val="3"/>
          <c:order val="3"/>
          <c:tx>
            <c:strRef>
              <c:f>Compare_EPCI!$Z$440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Compare_EPCI!$AA$440:$AF$440</c15:sqref>
                  </c15:fullRef>
                </c:ext>
              </c:extLst>
              <c:f>Compare_EPCI!$AE$440:$AF$440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D7-4904-A78A-E9E422DDFAF2}"/>
            </c:ext>
          </c:extLst>
        </c:ser>
        <c:ser>
          <c:idx val="4"/>
          <c:order val="4"/>
          <c:tx>
            <c:strRef>
              <c:f>Compare_EPCI!$Z$441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Compare_EPCI!$AA$441:$AF$441</c15:sqref>
                  </c15:fullRef>
                </c:ext>
              </c:extLst>
              <c:f>Compare_EPCI!$AE$441:$AF$441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D7-4904-A78A-E9E422DDFAF2}"/>
            </c:ext>
          </c:extLst>
        </c:ser>
        <c:ser>
          <c:idx val="5"/>
          <c:order val="5"/>
          <c:tx>
            <c:strRef>
              <c:f>Compare_EPCI!$Z$442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Compare_EPCI!$AA$442:$AF$442</c15:sqref>
                  </c15:fullRef>
                </c:ext>
              </c:extLst>
              <c:f>Compare_EPCI!$AE$442:$AF$442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D7-4904-A78A-E9E422DDFAF2}"/>
            </c:ext>
          </c:extLst>
        </c:ser>
        <c:ser>
          <c:idx val="6"/>
          <c:order val="6"/>
          <c:tx>
            <c:strRef>
              <c:f>Compare_EPCI!$Z$443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Compare_EPCI!$AA$443:$AF$443</c15:sqref>
                  </c15:fullRef>
                </c:ext>
              </c:extLst>
              <c:f>Compare_EPCI!$AE$443:$AF$443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D7-4904-A78A-E9E422DDFAF2}"/>
            </c:ext>
          </c:extLst>
        </c:ser>
        <c:ser>
          <c:idx val="7"/>
          <c:order val="7"/>
          <c:tx>
            <c:strRef>
              <c:f>Compare_EPCI!$Z$444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Compare_EPCI!$AA$444:$AF$444</c15:sqref>
                  </c15:fullRef>
                </c:ext>
              </c:extLst>
              <c:f>Compare_EPCI!$AE$444:$AF$444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D7-4904-A78A-E9E422DDFAF2}"/>
            </c:ext>
          </c:extLst>
        </c:ser>
        <c:ser>
          <c:idx val="8"/>
          <c:order val="8"/>
          <c:tx>
            <c:strRef>
              <c:f>Compare_EPCI!$Z$445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Compare_EPCI!$AA$445:$AF$445</c15:sqref>
                  </c15:fullRef>
                </c:ext>
              </c:extLst>
              <c:f>Compare_EPCI!$AE$445:$AF$445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D7-4904-A78A-E9E422DDFAF2}"/>
            </c:ext>
          </c:extLst>
        </c:ser>
        <c:ser>
          <c:idx val="9"/>
          <c:order val="9"/>
          <c:tx>
            <c:strRef>
              <c:f>Compare_EPCI!$Z$446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Compare_EPCI!$AA$446:$AF$446</c15:sqref>
                  </c15:fullRef>
                </c:ext>
              </c:extLst>
              <c:f>Compare_EPCI!$AE$446:$AF$446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D7-4904-A78A-E9E422DDFAF2}"/>
            </c:ext>
          </c:extLst>
        </c:ser>
        <c:ser>
          <c:idx val="10"/>
          <c:order val="10"/>
          <c:tx>
            <c:strRef>
              <c:f>Compare_EPCI!$Z$447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Compare_EPCI!$AA$447:$AF$447</c15:sqref>
                  </c15:fullRef>
                </c:ext>
              </c:extLst>
              <c:f>Compare_EPCI!$AE$447:$AF$447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D7-4904-A78A-E9E422DDFAF2}"/>
            </c:ext>
          </c:extLst>
        </c:ser>
        <c:ser>
          <c:idx val="11"/>
          <c:order val="11"/>
          <c:tx>
            <c:strRef>
              <c:f>Compare_EPCI!$Z$448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Compare_EPCI!$AA$448:$AF$448</c15:sqref>
                  </c15:fullRef>
                </c:ext>
              </c:extLst>
              <c:f>Compare_EPCI!$AE$448:$AF$448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D7-4904-A78A-E9E422DDFAF2}"/>
            </c:ext>
          </c:extLst>
        </c:ser>
        <c:ser>
          <c:idx val="12"/>
          <c:order val="12"/>
          <c:tx>
            <c:strRef>
              <c:f>Compare_EPCI!$Z$449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Compare_EPCI!$AA$449:$AF$449</c15:sqref>
                  </c15:fullRef>
                </c:ext>
              </c:extLst>
              <c:f>Compare_EPCI!$AE$449:$AF$449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CD7-4904-A78A-E9E422DDFAF2}"/>
            </c:ext>
          </c:extLst>
        </c:ser>
        <c:ser>
          <c:idx val="13"/>
          <c:order val="13"/>
          <c:tx>
            <c:strRef>
              <c:f>Compare_EPCI!$Z$450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Compare_EPCI!$AA$450:$AF$450</c15:sqref>
                  </c15:fullRef>
                </c:ext>
              </c:extLst>
              <c:f>Compare_EPCI!$AE$450:$AF$450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CD7-4904-A78A-E9E422DDFAF2}"/>
            </c:ext>
          </c:extLst>
        </c:ser>
        <c:ser>
          <c:idx val="14"/>
          <c:order val="14"/>
          <c:tx>
            <c:strRef>
              <c:f>Compare_EPCI!$Z$451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Compare_EPCI!$AA$451:$AF$451</c15:sqref>
                  </c15:fullRef>
                </c:ext>
              </c:extLst>
              <c:f>Compare_EPCI!$AE$451:$AF$451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CD7-4904-A78A-E9E422DDFAF2}"/>
            </c:ext>
          </c:extLst>
        </c:ser>
        <c:ser>
          <c:idx val="15"/>
          <c:order val="15"/>
          <c:tx>
            <c:strRef>
              <c:f>Compare_EPCI!$Z$452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Compare_EPCI!$AA$452:$AF$452</c15:sqref>
                  </c15:fullRef>
                </c:ext>
              </c:extLst>
              <c:f>Compare_EPCI!$AE$452:$AF$452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CD7-4904-A78A-E9E422DDFAF2}"/>
            </c:ext>
          </c:extLst>
        </c:ser>
        <c:ser>
          <c:idx val="16"/>
          <c:order val="16"/>
          <c:tx>
            <c:strRef>
              <c:f>Compare_EPCI!$Z$453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Compare_EPCI!$AA$453:$AF$453</c15:sqref>
                  </c15:fullRef>
                </c:ext>
              </c:extLst>
              <c:f>Compare_EPCI!$AE$453:$AF$453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D7-4904-A78A-E9E422DDFAF2}"/>
            </c:ext>
          </c:extLst>
        </c:ser>
        <c:ser>
          <c:idx val="17"/>
          <c:order val="17"/>
          <c:tx>
            <c:strRef>
              <c:f>Compare_EPCI!$Z$454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Compare_EPCI!$AA$436:$AF$436</c15:sqref>
                  </c15:fullRef>
                </c:ext>
              </c:extLst>
              <c:f>Compare_EPCI!$AE$436:$AF$436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Compare_EPCI!$AA$454:$AF$454</c15:sqref>
                  </c15:fullRef>
                </c:ext>
              </c:extLst>
              <c:f>Compare_EPCI!$AE$454:$AF$454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D7-4904-A78A-E9E422DDFA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6046632"/>
        <c:axId val="1326039432"/>
        <c:extLst/>
      </c:barChart>
      <c:catAx>
        <c:axId val="132604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39432"/>
        <c:crosses val="autoZero"/>
        <c:auto val="1"/>
        <c:lblAlgn val="ctr"/>
        <c:lblOffset val="100"/>
        <c:noMultiLvlLbl val="0"/>
      </c:catAx>
      <c:valAx>
        <c:axId val="132603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6046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Accueil 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Compare_EPCI!$Z$458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Compare_EPCI!$AA$458:$AF$458</c15:sqref>
                  </c15:fullRef>
                </c:ext>
              </c:extLst>
              <c:f>Compare_EPCI!$AC$458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8B7-4C84-A319-EAB4B1FA9F99}"/>
            </c:ext>
          </c:extLst>
        </c:ser>
        <c:ser>
          <c:idx val="1"/>
          <c:order val="1"/>
          <c:tx>
            <c:strRef>
              <c:f>Compare_EPCI!$Z$459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Compare_EPCI!$AA$459:$AF$459</c15:sqref>
                  </c15:fullRef>
                </c:ext>
              </c:extLst>
              <c:f>Compare_EPCI!$AC$459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8B7-4C84-A319-EAB4B1FA9F99}"/>
            </c:ext>
          </c:extLst>
        </c:ser>
        <c:ser>
          <c:idx val="2"/>
          <c:order val="2"/>
          <c:tx>
            <c:strRef>
              <c:f>Compare_EPCI!$Z$460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Compare_EPCI!$AA$460:$AF$460</c15:sqref>
                  </c15:fullRef>
                </c:ext>
              </c:extLst>
              <c:f>Compare_EPCI!$AC$460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8B7-4C84-A319-EAB4B1FA9F99}"/>
            </c:ext>
          </c:extLst>
        </c:ser>
        <c:ser>
          <c:idx val="3"/>
          <c:order val="3"/>
          <c:tx>
            <c:strRef>
              <c:f>Compare_EPCI!$Z$461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Compare_EPCI!$AA$461:$AF$461</c15:sqref>
                  </c15:fullRef>
                </c:ext>
              </c:extLst>
              <c:f>Compare_EPCI!$AC$461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B7-4C84-A319-EAB4B1FA9F99}"/>
            </c:ext>
          </c:extLst>
        </c:ser>
        <c:ser>
          <c:idx val="4"/>
          <c:order val="4"/>
          <c:tx>
            <c:strRef>
              <c:f>Compare_EPCI!$Z$462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Compare_EPCI!$AA$462:$AF$462</c15:sqref>
                  </c15:fullRef>
                </c:ext>
              </c:extLst>
              <c:f>Compare_EPCI!$AC$462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B7-4C84-A319-EAB4B1FA9F99}"/>
            </c:ext>
          </c:extLst>
        </c:ser>
        <c:ser>
          <c:idx val="5"/>
          <c:order val="5"/>
          <c:tx>
            <c:strRef>
              <c:f>Compare_EPCI!$Z$463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Compare_EPCI!$AA$463:$AF$463</c15:sqref>
                  </c15:fullRef>
                </c:ext>
              </c:extLst>
              <c:f>Compare_EPCI!$AC$463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B7-4C84-A319-EAB4B1FA9F99}"/>
            </c:ext>
          </c:extLst>
        </c:ser>
        <c:ser>
          <c:idx val="6"/>
          <c:order val="6"/>
          <c:tx>
            <c:strRef>
              <c:f>Compare_EPCI!$Z$464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Compare_EPCI!$AA$464:$AF$464</c15:sqref>
                  </c15:fullRef>
                </c:ext>
              </c:extLst>
              <c:f>Compare_EPCI!$AC$464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B7-4C84-A319-EAB4B1FA9F99}"/>
            </c:ext>
          </c:extLst>
        </c:ser>
        <c:ser>
          <c:idx val="7"/>
          <c:order val="7"/>
          <c:tx>
            <c:strRef>
              <c:f>Compare_EPCI!$Z$465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Compare_EPCI!$AA$465:$AF$465</c15:sqref>
                  </c15:fullRef>
                </c:ext>
              </c:extLst>
              <c:f>Compare_EPCI!$AC$465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B7-4C84-A319-EAB4B1FA9F99}"/>
            </c:ext>
          </c:extLst>
        </c:ser>
        <c:ser>
          <c:idx val="8"/>
          <c:order val="8"/>
          <c:tx>
            <c:strRef>
              <c:f>Compare_EPCI!$Z$466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Compare_EPCI!$AA$466:$AF$466</c15:sqref>
                  </c15:fullRef>
                </c:ext>
              </c:extLst>
              <c:f>Compare_EPCI!$AC$466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B7-4C84-A319-EAB4B1FA9F99}"/>
            </c:ext>
          </c:extLst>
        </c:ser>
        <c:ser>
          <c:idx val="9"/>
          <c:order val="9"/>
          <c:tx>
            <c:strRef>
              <c:f>Compare_EPCI!$Z$467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Compare_EPCI!$AA$467:$AF$467</c15:sqref>
                  </c15:fullRef>
                </c:ext>
              </c:extLst>
              <c:f>Compare_EPCI!$AC$467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B7-4C84-A319-EAB4B1FA9F99}"/>
            </c:ext>
          </c:extLst>
        </c:ser>
        <c:ser>
          <c:idx val="10"/>
          <c:order val="10"/>
          <c:tx>
            <c:strRef>
              <c:f>Compare_EPCI!$Z$468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Compare_EPCI!$AA$468:$AF$468</c15:sqref>
                  </c15:fullRef>
                </c:ext>
              </c:extLst>
              <c:f>Compare_EPCI!$AC$468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B7-4C84-A319-EAB4B1FA9F99}"/>
            </c:ext>
          </c:extLst>
        </c:ser>
        <c:ser>
          <c:idx val="11"/>
          <c:order val="11"/>
          <c:tx>
            <c:strRef>
              <c:f>Compare_EPCI!$Z$469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Compare_EPCI!$AA$469:$AF$469</c15:sqref>
                  </c15:fullRef>
                </c:ext>
              </c:extLst>
              <c:f>Compare_EPCI!$AC$469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B7-4C84-A319-EAB4B1FA9F99}"/>
            </c:ext>
          </c:extLst>
        </c:ser>
        <c:ser>
          <c:idx val="12"/>
          <c:order val="12"/>
          <c:tx>
            <c:strRef>
              <c:f>Compare_EPCI!$Z$470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Compare_EPCI!$AA$470:$AF$470</c15:sqref>
                  </c15:fullRef>
                </c:ext>
              </c:extLst>
              <c:f>Compare_EPCI!$AC$470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B7-4C84-A319-EAB4B1FA9F99}"/>
            </c:ext>
          </c:extLst>
        </c:ser>
        <c:ser>
          <c:idx val="13"/>
          <c:order val="13"/>
          <c:tx>
            <c:strRef>
              <c:f>Compare_EPCI!$Z$471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Compare_EPCI!$AA$471:$AF$471</c15:sqref>
                  </c15:fullRef>
                </c:ext>
              </c:extLst>
              <c:f>Compare_EPCI!$AC$471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8B7-4C84-A319-EAB4B1FA9F99}"/>
            </c:ext>
          </c:extLst>
        </c:ser>
        <c:ser>
          <c:idx val="14"/>
          <c:order val="14"/>
          <c:tx>
            <c:strRef>
              <c:f>Compare_EPCI!$Z$472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Compare_EPCI!$AA$472:$AF$472</c15:sqref>
                  </c15:fullRef>
                </c:ext>
              </c:extLst>
              <c:f>Compare_EPCI!$AC$472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8B7-4C84-A319-EAB4B1FA9F99}"/>
            </c:ext>
          </c:extLst>
        </c:ser>
        <c:ser>
          <c:idx val="15"/>
          <c:order val="15"/>
          <c:tx>
            <c:strRef>
              <c:f>Compare_EPCI!$Z$473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Compare_EPCI!$AA$473:$AF$473</c15:sqref>
                  </c15:fullRef>
                </c:ext>
              </c:extLst>
              <c:f>Compare_EPCI!$AC$473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8B7-4C84-A319-EAB4B1FA9F99}"/>
            </c:ext>
          </c:extLst>
        </c:ser>
        <c:ser>
          <c:idx val="16"/>
          <c:order val="16"/>
          <c:tx>
            <c:strRef>
              <c:f>Compare_EPCI!$Z$474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Compare_EPCI!$AA$474:$AF$474</c15:sqref>
                  </c15:fullRef>
                </c:ext>
              </c:extLst>
              <c:f>Compare_EPCI!$AC$474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8B7-4C84-A319-EAB4B1FA9F99}"/>
            </c:ext>
          </c:extLst>
        </c:ser>
        <c:ser>
          <c:idx val="17"/>
          <c:order val="17"/>
          <c:tx>
            <c:strRef>
              <c:f>Compare_EPCI!$Z$475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Compare_EPCI!$AC$457</c:f>
              <c:strCache>
                <c:ptCount val="1"/>
                <c:pt idx="0">
                  <c:v>Heures réalisées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Compare_EPCI!$AA$475:$AF$475</c15:sqref>
                  </c15:fullRef>
                </c:ext>
              </c:extLst>
              <c:f>Compare_EPCI!$AC$475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B7-4C84-A319-EAB4B1FA9F9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2897392"/>
        <c:axId val="1072894512"/>
        <c:extLst/>
      </c:barChart>
      <c:catAx>
        <c:axId val="10728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94512"/>
        <c:crosses val="autoZero"/>
        <c:auto val="1"/>
        <c:lblAlgn val="ctr"/>
        <c:lblOffset val="100"/>
        <c:noMultiLvlLbl val="0"/>
      </c:catAx>
      <c:valAx>
        <c:axId val="107289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ALSH : Accueil 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Compare_EPCI!$Z$458</c:f>
              <c:strCache>
                <c:ptCount val="1"/>
                <c:pt idx="0">
                  <c:v>CA ANNONAY RHONE AGGLO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Compare_EPCI!$AA$458:$AF$458</c15:sqref>
                  </c15:fullRef>
                </c:ext>
              </c:extLst>
              <c:f>Compare_EPCI!$AE$458:$AF$458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964-4B40-8EAC-B3D2CCC78E7F}"/>
            </c:ext>
          </c:extLst>
        </c:ser>
        <c:ser>
          <c:idx val="1"/>
          <c:order val="1"/>
          <c:tx>
            <c:strRef>
              <c:f>Compare_EPCI!$Z$459</c:f>
              <c:strCache>
                <c:ptCount val="1"/>
                <c:pt idx="0">
                  <c:v>CA ARCHE AGGLO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Compare_EPCI!$AA$459:$AF$459</c15:sqref>
                  </c15:fullRef>
                </c:ext>
              </c:extLst>
              <c:f>Compare_EPCI!$AE$459:$AF$459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964-4B40-8EAC-B3D2CCC78E7F}"/>
            </c:ext>
          </c:extLst>
        </c:ser>
        <c:ser>
          <c:idx val="2"/>
          <c:order val="2"/>
          <c:tx>
            <c:strRef>
              <c:f>Compare_EPCI!$Z$460</c:f>
              <c:strCache>
                <c:ptCount val="1"/>
                <c:pt idx="0">
                  <c:v>CA PRIVAS CENTRE ARDECHE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Compare_EPCI!$AA$460:$AF$460</c15:sqref>
                  </c15:fullRef>
                </c:ext>
              </c:extLst>
              <c:f>Compare_EPCI!$AE$460:$AF$460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964-4B40-8EAC-B3D2CCC78E7F}"/>
            </c:ext>
          </c:extLst>
        </c:ser>
        <c:ser>
          <c:idx val="3"/>
          <c:order val="3"/>
          <c:tx>
            <c:strRef>
              <c:f>Compare_EPCI!$Z$461</c:f>
              <c:strCache>
                <c:ptCount val="1"/>
                <c:pt idx="0">
                  <c:v>CC ARDECHE DES SOURCES ET VOLCANS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Compare_EPCI!$AA$461:$AF$461</c15:sqref>
                  </c15:fullRef>
                </c:ext>
              </c:extLst>
              <c:f>Compare_EPCI!$AE$461:$AF$461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64-4B40-8EAC-B3D2CCC78E7F}"/>
            </c:ext>
          </c:extLst>
        </c:ser>
        <c:ser>
          <c:idx val="4"/>
          <c:order val="4"/>
          <c:tx>
            <c:strRef>
              <c:f>Compare_EPCI!$Z$462</c:f>
              <c:strCache>
                <c:ptCount val="1"/>
                <c:pt idx="0">
                  <c:v>CC ARDECHE RHONE COIRON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Compare_EPCI!$AA$462:$AF$462</c15:sqref>
                  </c15:fullRef>
                </c:ext>
              </c:extLst>
              <c:f>Compare_EPCI!$AE$462:$AF$462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64-4B40-8EAC-B3D2CCC78E7F}"/>
            </c:ext>
          </c:extLst>
        </c:ser>
        <c:ser>
          <c:idx val="5"/>
          <c:order val="5"/>
          <c:tx>
            <c:strRef>
              <c:f>Compare_EPCI!$Z$463</c:f>
              <c:strCache>
                <c:ptCount val="1"/>
                <c:pt idx="0">
                  <c:v>CC BERG ET COIRON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Compare_EPCI!$AA$463:$AF$463</c15:sqref>
                  </c15:fullRef>
                </c:ext>
              </c:extLst>
              <c:f>Compare_EPCI!$AE$463:$AF$463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64-4B40-8EAC-B3D2CCC78E7F}"/>
            </c:ext>
          </c:extLst>
        </c:ser>
        <c:ser>
          <c:idx val="6"/>
          <c:order val="6"/>
          <c:tx>
            <c:strRef>
              <c:f>Compare_EPCI!$Z$464</c:f>
              <c:strCache>
                <c:ptCount val="1"/>
                <c:pt idx="0">
                  <c:v>CC DES GORGES DE L'ARDECHE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Compare_EPCI!$AA$464:$AF$464</c15:sqref>
                  </c15:fullRef>
                </c:ext>
              </c:extLst>
              <c:f>Compare_EPCI!$AE$464:$AF$464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64-4B40-8EAC-B3D2CCC78E7F}"/>
            </c:ext>
          </c:extLst>
        </c:ser>
        <c:ser>
          <c:idx val="7"/>
          <c:order val="7"/>
          <c:tx>
            <c:strRef>
              <c:f>Compare_EPCI!$Z$465</c:f>
              <c:strCache>
                <c:ptCount val="1"/>
                <c:pt idx="0">
                  <c:v>CC DU BASSIN D'AUBENAS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Compare_EPCI!$AA$465:$AF$465</c15:sqref>
                  </c15:fullRef>
                </c:ext>
              </c:extLst>
              <c:f>Compare_EPCI!$AE$465:$AF$465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64-4B40-8EAC-B3D2CCC78E7F}"/>
            </c:ext>
          </c:extLst>
        </c:ser>
        <c:ser>
          <c:idx val="8"/>
          <c:order val="8"/>
          <c:tx>
            <c:strRef>
              <c:f>Compare_EPCI!$Z$466</c:f>
              <c:strCache>
                <c:ptCount val="1"/>
                <c:pt idx="0">
                  <c:v>CC DU PAYS BEAUME-DROBIE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Compare_EPCI!$AA$466:$AF$466</c15:sqref>
                  </c15:fullRef>
                </c:ext>
              </c:extLst>
              <c:f>Compare_EPCI!$AE$466:$AF$466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64-4B40-8EAC-B3D2CCC78E7F}"/>
            </c:ext>
          </c:extLst>
        </c:ser>
        <c:ser>
          <c:idx val="9"/>
          <c:order val="9"/>
          <c:tx>
            <c:strRef>
              <c:f>Compare_EPCI!$Z$467</c:f>
              <c:strCache>
                <c:ptCount val="1"/>
                <c:pt idx="0">
                  <c:v>CC DU PAYS DE LAMASTRE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Compare_EPCI!$AA$467:$AF$467</c15:sqref>
                  </c15:fullRef>
                </c:ext>
              </c:extLst>
              <c:f>Compare_EPCI!$AE$467:$AF$467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64-4B40-8EAC-B3D2CCC78E7F}"/>
            </c:ext>
          </c:extLst>
        </c:ser>
        <c:ser>
          <c:idx val="10"/>
          <c:order val="10"/>
          <c:tx>
            <c:strRef>
              <c:f>Compare_EPCI!$Z$468</c:f>
              <c:strCache>
                <c:ptCount val="1"/>
                <c:pt idx="0">
                  <c:v>CC DU RHONE AUX GORGES DE L'ARDECHE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Compare_EPCI!$AA$468:$AF$468</c15:sqref>
                  </c15:fullRef>
                </c:ext>
              </c:extLst>
              <c:f>Compare_EPCI!$AE$468:$AF$468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64-4B40-8EAC-B3D2CCC78E7F}"/>
            </c:ext>
          </c:extLst>
        </c:ser>
        <c:ser>
          <c:idx val="11"/>
          <c:order val="11"/>
          <c:tx>
            <c:strRef>
              <c:f>Compare_EPCI!$Z$469</c:f>
              <c:strCache>
                <c:ptCount val="1"/>
                <c:pt idx="0">
                  <c:v>CC DU VAL D'AY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Compare_EPCI!$AA$469:$AF$469</c15:sqref>
                  </c15:fullRef>
                </c:ext>
              </c:extLst>
              <c:f>Compare_EPCI!$AE$469:$AF$469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64-4B40-8EAC-B3D2CCC78E7F}"/>
            </c:ext>
          </c:extLst>
        </c:ser>
        <c:ser>
          <c:idx val="12"/>
          <c:order val="12"/>
          <c:tx>
            <c:strRef>
              <c:f>Compare_EPCI!$Z$470</c:f>
              <c:strCache>
                <c:ptCount val="1"/>
                <c:pt idx="0">
                  <c:v>CC MONTAGNE D'ARDECHE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Compare_EPCI!$AA$470:$AF$470</c15:sqref>
                  </c15:fullRef>
                </c:ext>
              </c:extLst>
              <c:f>Compare_EPCI!$AE$470:$AF$470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64-4B40-8EAC-B3D2CCC78E7F}"/>
            </c:ext>
          </c:extLst>
        </c:ser>
        <c:ser>
          <c:idx val="13"/>
          <c:order val="13"/>
          <c:tx>
            <c:strRef>
              <c:f>Compare_EPCI!$Z$471</c:f>
              <c:strCache>
                <c:ptCount val="1"/>
                <c:pt idx="0">
                  <c:v>CC PAYS DES VANS EN CEVENNES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Compare_EPCI!$AA$471:$AF$471</c15:sqref>
                  </c15:fullRef>
                </c:ext>
              </c:extLst>
              <c:f>Compare_EPCI!$AE$471:$AF$471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964-4B40-8EAC-B3D2CCC78E7F}"/>
            </c:ext>
          </c:extLst>
        </c:ser>
        <c:ser>
          <c:idx val="14"/>
          <c:order val="14"/>
          <c:tx>
            <c:strRef>
              <c:f>Compare_EPCI!$Z$472</c:f>
              <c:strCache>
                <c:ptCount val="1"/>
                <c:pt idx="0">
                  <c:v>CC PORTE DE DROMARDECHE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Compare_EPCI!$AA$472:$AF$472</c15:sqref>
                  </c15:fullRef>
                </c:ext>
              </c:extLst>
              <c:f>Compare_EPCI!$AE$472:$AF$472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64-4B40-8EAC-B3D2CCC78E7F}"/>
            </c:ext>
          </c:extLst>
        </c:ser>
        <c:ser>
          <c:idx val="15"/>
          <c:order val="15"/>
          <c:tx>
            <c:strRef>
              <c:f>Compare_EPCI!$Z$473</c:f>
              <c:strCache>
                <c:ptCount val="1"/>
                <c:pt idx="0">
                  <c:v>CC RHONE CRUSSOL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Compare_EPCI!$AA$473:$AF$473</c15:sqref>
                  </c15:fullRef>
                </c:ext>
              </c:extLst>
              <c:f>Compare_EPCI!$AE$473:$AF$473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964-4B40-8EAC-B3D2CCC78E7F}"/>
            </c:ext>
          </c:extLst>
        </c:ser>
        <c:ser>
          <c:idx val="16"/>
          <c:order val="16"/>
          <c:tx>
            <c:strRef>
              <c:f>Compare_EPCI!$Z$474</c:f>
              <c:strCache>
                <c:ptCount val="1"/>
                <c:pt idx="0">
                  <c:v>CC VAL DE LIGNE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Compare_EPCI!$AA$474:$AF$474</c15:sqref>
                  </c15:fullRef>
                </c:ext>
              </c:extLst>
              <c:f>Compare_EPCI!$AE$474:$AF$474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964-4B40-8EAC-B3D2CCC78E7F}"/>
            </c:ext>
          </c:extLst>
        </c:ser>
        <c:ser>
          <c:idx val="17"/>
          <c:order val="17"/>
          <c:tx>
            <c:strRef>
              <c:f>Compare_EPCI!$Z$475</c:f>
              <c:strCache>
                <c:ptCount val="1"/>
                <c:pt idx="0">
                  <c:v>CC VAL EYRIEUX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Compare_EPCI!$AA$457:$AF$457</c15:sqref>
                  </c15:fullRef>
                </c:ext>
              </c:extLst>
              <c:f>Compare_EPCI!$AE$457:$AF$457</c:f>
              <c:strCache>
                <c:ptCount val="2"/>
                <c:pt idx="0">
                  <c:v>Nombre d'actes ouvrant droit</c:v>
                </c:pt>
                <c:pt idx="1">
                  <c:v>Montant droit déclaration équipement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Compare_EPCI!$AA$475:$AF$475</c15:sqref>
                  </c15:fullRef>
                </c:ext>
              </c:extLst>
              <c:f>Compare_EPCI!$AE$475:$AF$475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964-4B40-8EAC-B3D2CCC78E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2897392"/>
        <c:axId val="1072894512"/>
        <c:extLst/>
      </c:barChart>
      <c:catAx>
        <c:axId val="10728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94512"/>
        <c:crosses val="autoZero"/>
        <c:auto val="1"/>
        <c:lblAlgn val="ctr"/>
        <c:lblOffset val="100"/>
        <c:noMultiLvlLbl val="0"/>
      </c:catAx>
      <c:valAx>
        <c:axId val="107289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28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Theme5!$G$5</c:f>
          <c:strCache>
            <c:ptCount val="1"/>
            <c:pt idx="0">
              <c:v>Nombre d’EAJE bénéficiant de l’axe qualité du Fonds publics et territoire (FPT)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F6-4E1C-8C30-79CD8691B46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F6-4E1C-8C30-79CD8691B46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7F6-4E1C-8C30-79CD8691B46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F6-4E1C-8C30-79CD8691B46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F6-4E1C-8C30-79CD8691B46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7F6-4E1C-8C30-79CD8691B46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7F6-4E1C-8C30-79CD8691B46A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7F6-4E1C-8C30-79CD8691B46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7F6-4E1C-8C30-79CD8691B46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7F6-4E1C-8C30-79CD8691B46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7F6-4E1C-8C30-79CD8691B46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7F6-4E1C-8C30-79CD8691B46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7F6-4E1C-8C30-79CD8691B46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7F6-4E1C-8C30-79CD8691B46A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7F6-4E1C-8C30-79CD8691B46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7F6-4E1C-8C30-79CD8691B46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7F6-4E1C-8C30-79CD8691B46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7F6-4E1C-8C30-79CD8691B4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Theme5!$V$6:$V$23</c:f>
              <c:strCache>
                <c:ptCount val="18"/>
                <c:pt idx="0">
                  <c:v>CA ANNONAY RHONE AGGLO</c:v>
                </c:pt>
                <c:pt idx="1">
                  <c:v>CA ARCHE AGGLO</c:v>
                </c:pt>
                <c:pt idx="2">
                  <c:v>CA PRIVAS CENTRE ARDECHE</c:v>
                </c:pt>
                <c:pt idx="3">
                  <c:v>CC ARDECHE DES SOURCES ET VOLCANS</c:v>
                </c:pt>
                <c:pt idx="4">
                  <c:v>CC ARDECHE RHONE COIRON</c:v>
                </c:pt>
                <c:pt idx="5">
                  <c:v>CC BERG ET COIRON</c:v>
                </c:pt>
                <c:pt idx="6">
                  <c:v>CC DES GORGES DE L'ARDECHE</c:v>
                </c:pt>
                <c:pt idx="7">
                  <c:v>CC DU BASSIN D'AUBENAS</c:v>
                </c:pt>
                <c:pt idx="8">
                  <c:v>CC DU PAYS BEAUME-DROBIE</c:v>
                </c:pt>
                <c:pt idx="9">
                  <c:v>CC DU PAYS DE LAMASTRE</c:v>
                </c:pt>
                <c:pt idx="10">
                  <c:v>CC DU RHONE AUX GORGES DE L'ARDECHE</c:v>
                </c:pt>
                <c:pt idx="11">
                  <c:v>CC DU VAL D'AY</c:v>
                </c:pt>
                <c:pt idx="12">
                  <c:v>CC MONTAGNE D'ARDECHE</c:v>
                </c:pt>
                <c:pt idx="13">
                  <c:v>CC PAYS DES VANS EN CEVENNES</c:v>
                </c:pt>
                <c:pt idx="14">
                  <c:v>CC PORTE DE DROMARDECHE</c:v>
                </c:pt>
                <c:pt idx="15">
                  <c:v>CC RHONE CRUSSOL</c:v>
                </c:pt>
                <c:pt idx="16">
                  <c:v>CC VAL DE LIGNE</c:v>
                </c:pt>
                <c:pt idx="17">
                  <c:v>CC VAL EYRIEUX</c:v>
                </c:pt>
              </c:strCache>
            </c:strRef>
          </c:cat>
          <c:val>
            <c:numRef>
              <c:f>Theme5!$W$6:$W$23</c:f>
              <c:numCache>
                <c:formatCode>General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77F6-4E1C-8C30-79CD8691B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03046792"/>
        <c:axId val="703047152"/>
      </c:barChart>
      <c:catAx>
        <c:axId val="70304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703047152"/>
        <c:crosses val="autoZero"/>
        <c:auto val="1"/>
        <c:lblAlgn val="ctr"/>
        <c:lblOffset val="100"/>
        <c:noMultiLvlLbl val="0"/>
      </c:catAx>
      <c:valAx>
        <c:axId val="70304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3046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Evolution de la composition familiale chez les monoparents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9.8150481189851271E-2"/>
          <c:y val="0.18330588334782058"/>
          <c:w val="0.89907174103237097"/>
          <c:h val="0.53911694844369229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Synthese_EPCI!$AB$24</c:f>
              <c:strCache>
                <c:ptCount val="1"/>
                <c:pt idx="0">
                  <c:v>Avec 1 enfant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Synthese_EPCI!$Z$25:$Z$29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Synthese_EPCI!$AB$25:$AB$29</c:f>
              <c:numCache>
                <c:formatCode>General</c:formatCode>
                <c:ptCount val="5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54F-B749-64B4628575CD}"/>
            </c:ext>
          </c:extLst>
        </c:ser>
        <c:ser>
          <c:idx val="2"/>
          <c:order val="2"/>
          <c:tx>
            <c:strRef>
              <c:f>Synthese_EPCI!$AC$24</c:f>
              <c:strCache>
                <c:ptCount val="1"/>
                <c:pt idx="0">
                  <c:v>Avec 2 enfants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Synthese_EPCI!$Z$25:$Z$29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Synthese_EPCI!$AC$25:$AC$29</c:f>
              <c:numCache>
                <c:formatCode>General</c:formatCode>
                <c:ptCount val="5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E8-454F-B749-64B4628575CD}"/>
            </c:ext>
          </c:extLst>
        </c:ser>
        <c:ser>
          <c:idx val="3"/>
          <c:order val="3"/>
          <c:tx>
            <c:strRef>
              <c:f>Synthese_EPCI!$AD$24</c:f>
              <c:strCache>
                <c:ptCount val="1"/>
                <c:pt idx="0">
                  <c:v>Famille nombreuse ( 3 enfants et +)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Synthese_EPCI!$Z$25:$Z$29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Synthese_EPCI!$AD$25:$AD$29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E8-454F-B749-64B4628575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100739152"/>
        <c:axId val="1100734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Synthese_EPCI!$AA$24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Synthese_EPCI!$Z$25:$Z$29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Synthese_EPCI!$AA$25:$AA$29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50</c:v>
                      </c:pt>
                      <c:pt idx="1">
                        <c:v>45</c:v>
                      </c:pt>
                      <c:pt idx="2">
                        <c:v>50</c:v>
                      </c:pt>
                      <c:pt idx="3">
                        <c:v>45</c:v>
                      </c:pt>
                      <c:pt idx="4">
                        <c:v>45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7E8-454F-B749-64B4628575CD}"/>
                  </c:ext>
                </c:extLst>
              </c15:ser>
            </c15:filteredBarSeries>
          </c:ext>
        </c:extLst>
      </c:barChart>
      <c:catAx>
        <c:axId val="11007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0734832"/>
        <c:crosses val="autoZero"/>
        <c:auto val="1"/>
        <c:lblAlgn val="ctr"/>
        <c:lblOffset val="100"/>
        <c:noMultiLvlLbl val="0"/>
      </c:catAx>
      <c:valAx>
        <c:axId val="110073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073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Evolution de la composition familiale chez les couples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9.588547008547009E-2"/>
          <c:y val="0.174625"/>
          <c:w val="0.88133369535704587"/>
          <c:h val="0.59358293650793648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Synthese_EPCI!$AB$17</c:f>
              <c:strCache>
                <c:ptCount val="1"/>
                <c:pt idx="0">
                  <c:v>Avec 1 enfant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Synthese_EPCI!$AB$18:$AB$22</c:f>
              <c:numCache>
                <c:formatCode>General</c:formatCode>
                <c:ptCount val="5"/>
                <c:pt idx="0">
                  <c:v>40</c:v>
                </c:pt>
                <c:pt idx="1">
                  <c:v>40</c:v>
                </c:pt>
                <c:pt idx="2">
                  <c:v>35</c:v>
                </c:pt>
                <c:pt idx="3">
                  <c:v>40</c:v>
                </c:pt>
                <c:pt idx="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C-44AD-A240-2B0984F752D3}"/>
            </c:ext>
          </c:extLst>
        </c:ser>
        <c:ser>
          <c:idx val="2"/>
          <c:order val="2"/>
          <c:tx>
            <c:strRef>
              <c:f>Synthese_EPCI!$AC$17</c:f>
              <c:strCache>
                <c:ptCount val="1"/>
                <c:pt idx="0">
                  <c:v>Avec 2 enfants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Synthese_EPCI!$AC$18:$AC$22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105</c:v>
                </c:pt>
                <c:pt idx="3">
                  <c:v>95</c:v>
                </c:pt>
                <c:pt idx="4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C-44AD-A240-2B0984F752D3}"/>
            </c:ext>
          </c:extLst>
        </c:ser>
        <c:ser>
          <c:idx val="3"/>
          <c:order val="3"/>
          <c:tx>
            <c:strRef>
              <c:f>Synthese_EPCI!$AD$17</c:f>
              <c:strCache>
                <c:ptCount val="1"/>
                <c:pt idx="0">
                  <c:v>Famille nombreuse ( 3 enfants et +)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Synthese_EPCI!$Z$18:$Z$22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Synthese_EPCI!$AD$18:$AD$22</c:f>
              <c:numCache>
                <c:formatCode>General</c:formatCode>
                <c:ptCount val="5"/>
                <c:pt idx="0">
                  <c:v>40</c:v>
                </c:pt>
                <c:pt idx="1">
                  <c:v>45</c:v>
                </c:pt>
                <c:pt idx="2">
                  <c:v>30</c:v>
                </c:pt>
                <c:pt idx="3">
                  <c:v>35</c:v>
                </c:pt>
                <c:pt idx="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C-44AD-A240-2B0984F752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964866456"/>
        <c:axId val="9648675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Synthese_EPCI!$AA$17</c15:sqref>
                        </c15:formulaRef>
                      </c:ext>
                    </c:extLst>
                    <c:strCache>
                      <c:ptCount val="1"/>
                      <c:pt idx="0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Synthese_EPCI!$Z$18:$Z$22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Synthese_EPCI!$AA$18:$AA$22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180</c:v>
                      </c:pt>
                      <c:pt idx="1">
                        <c:v>185</c:v>
                      </c:pt>
                      <c:pt idx="2">
                        <c:v>170</c:v>
                      </c:pt>
                      <c:pt idx="3">
                        <c:v>165</c:v>
                      </c:pt>
                      <c:pt idx="4">
                        <c:v>165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15C-44AD-A240-2B0984F752D3}"/>
                  </c:ext>
                </c:extLst>
              </c15:ser>
            </c15:filteredBarSeries>
          </c:ext>
        </c:extLst>
      </c:barChart>
      <c:catAx>
        <c:axId val="964866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64867536"/>
        <c:crosses val="autoZero"/>
        <c:auto val="1"/>
        <c:lblAlgn val="ctr"/>
        <c:lblOffset val="100"/>
        <c:noMultiLvlLbl val="0"/>
      </c:catAx>
      <c:valAx>
        <c:axId val="96486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64866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Theme5!A1"/><Relationship Id="rId3" Type="http://schemas.openxmlformats.org/officeDocument/2006/relationships/hyperlink" Target="#Theme1_2!A1"/><Relationship Id="rId7" Type="http://schemas.openxmlformats.org/officeDocument/2006/relationships/hyperlink" Target="#CDSF!A1"/><Relationship Id="rId2" Type="http://schemas.openxmlformats.org/officeDocument/2006/relationships/hyperlink" Target="#Theme1_1!A1"/><Relationship Id="rId1" Type="http://schemas.openxmlformats.org/officeDocument/2006/relationships/image" Target="../media/image1.jpeg"/><Relationship Id="rId6" Type="http://schemas.openxmlformats.org/officeDocument/2006/relationships/hyperlink" Target="#Theme3!A1"/><Relationship Id="rId5" Type="http://schemas.openxmlformats.org/officeDocument/2006/relationships/hyperlink" Target="#Theme2!A1"/><Relationship Id="rId10" Type="http://schemas.openxmlformats.org/officeDocument/2006/relationships/hyperlink" Target="#Compare_EPCI!A1"/><Relationship Id="rId4" Type="http://schemas.openxmlformats.org/officeDocument/2006/relationships/hyperlink" Target="#Theme1_3!A1"/><Relationship Id="rId9" Type="http://schemas.openxmlformats.org/officeDocument/2006/relationships/hyperlink" Target="#Synthese_EPCI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chart" Target="../charts/chart33.xml"/><Relationship Id="rId3" Type="http://schemas.openxmlformats.org/officeDocument/2006/relationships/chart" Target="../charts/chart10.xml"/><Relationship Id="rId21" Type="http://schemas.openxmlformats.org/officeDocument/2006/relationships/chart" Target="../charts/chart28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chart" Target="../charts/chart32.xml"/><Relationship Id="rId2" Type="http://schemas.openxmlformats.org/officeDocument/2006/relationships/chart" Target="../charts/chart9.xml"/><Relationship Id="rId16" Type="http://schemas.openxmlformats.org/officeDocument/2006/relationships/chart" Target="../charts/chart23.xml"/><Relationship Id="rId20" Type="http://schemas.openxmlformats.org/officeDocument/2006/relationships/chart" Target="../charts/chart27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chart" Target="../charts/chart31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chart" Target="../charts/chart30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chart" Target="../charts/chart29.xml"/><Relationship Id="rId27" Type="http://schemas.openxmlformats.org/officeDocument/2006/relationships/hyperlink" Target="#Sommaire!A1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9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8.xml"/><Relationship Id="rId33" Type="http://schemas.openxmlformats.org/officeDocument/2006/relationships/hyperlink" Target="#Sommaire!A1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29" Type="http://schemas.openxmlformats.org/officeDocument/2006/relationships/chart" Target="../charts/chart62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chart" Target="../charts/chart57.xml"/><Relationship Id="rId32" Type="http://schemas.openxmlformats.org/officeDocument/2006/relationships/chart" Target="../charts/chart65.xml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chart" Target="../charts/chart56.xml"/><Relationship Id="rId28" Type="http://schemas.openxmlformats.org/officeDocument/2006/relationships/chart" Target="../charts/chart61.xml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31" Type="http://schemas.openxmlformats.org/officeDocument/2006/relationships/chart" Target="../charts/chart64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60.xml"/><Relationship Id="rId30" Type="http://schemas.openxmlformats.org/officeDocument/2006/relationships/chart" Target="../charts/chart63.xml"/><Relationship Id="rId8" Type="http://schemas.openxmlformats.org/officeDocument/2006/relationships/chart" Target="../charts/chart4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66674</xdr:colOff>
      <xdr:row>35</xdr:row>
      <xdr:rowOff>169069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98BBDFC-BEF7-5213-CE58-4961546FE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782674" cy="6836569"/>
        </a:xfrm>
        <a:prstGeom prst="rect">
          <a:avLst/>
        </a:prstGeom>
      </xdr:spPr>
    </xdr:pic>
    <xdr:clientData/>
  </xdr:twoCellAnchor>
  <xdr:oneCellAnchor>
    <xdr:from>
      <xdr:col>2</xdr:col>
      <xdr:colOff>742950</xdr:colOff>
      <xdr:row>1</xdr:row>
      <xdr:rowOff>66674</xdr:rowOff>
    </xdr:from>
    <xdr:ext cx="11449049" cy="733425"/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88C38274-CB46-B0A5-76AF-DB9C243E0529}"/>
            </a:ext>
          </a:extLst>
        </xdr:cNvPr>
        <xdr:cNvSpPr txBox="1"/>
      </xdr:nvSpPr>
      <xdr:spPr>
        <a:xfrm>
          <a:off x="2266950" y="257174"/>
          <a:ext cx="11449049" cy="73342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6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Observatoire départemental Petite Enfance, Enfance, Parentalité SDSF</a:t>
          </a:r>
          <a:endParaRPr lang="fr-FR" sz="1600" kern="1200"/>
        </a:p>
      </xdr:txBody>
    </xdr:sp>
    <xdr:clientData/>
  </xdr:oneCellAnchor>
  <xdr:oneCellAnchor>
    <xdr:from>
      <xdr:col>7</xdr:col>
      <xdr:colOff>123823</xdr:colOff>
      <xdr:row>7</xdr:row>
      <xdr:rowOff>142875</xdr:rowOff>
    </xdr:from>
    <xdr:ext cx="8280000" cy="360000"/>
    <xdr:sp macro="" textlink="">
      <xdr:nvSpPr>
        <xdr:cNvPr id="6" name="ZoneText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C88647-0768-4478-B57F-A0997A266A18}"/>
            </a:ext>
          </a:extLst>
        </xdr:cNvPr>
        <xdr:cNvSpPr txBox="1"/>
      </xdr:nvSpPr>
      <xdr:spPr>
        <a:xfrm>
          <a:off x="5457823" y="1476375"/>
          <a:ext cx="8280000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 kern="1200"/>
            <a:t>Données socio-démographiques et économiques</a:t>
          </a:r>
        </a:p>
      </xdr:txBody>
    </xdr:sp>
    <xdr:clientData/>
  </xdr:oneCellAnchor>
  <xdr:oneCellAnchor>
    <xdr:from>
      <xdr:col>7</xdr:col>
      <xdr:colOff>123823</xdr:colOff>
      <xdr:row>9</xdr:row>
      <xdr:rowOff>152212</xdr:rowOff>
    </xdr:from>
    <xdr:ext cx="8280000" cy="360000"/>
    <xdr:sp macro="" textlink="">
      <xdr:nvSpPr>
        <xdr:cNvPr id="7" name="ZoneText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41FA2F-7337-B733-F9EA-498057C300AA}"/>
            </a:ext>
          </a:extLst>
        </xdr:cNvPr>
        <xdr:cNvSpPr txBox="1"/>
      </xdr:nvSpPr>
      <xdr:spPr>
        <a:xfrm>
          <a:off x="5457823" y="1866712"/>
          <a:ext cx="8280000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Offre d’accueil des enfants de 0 à 3 ans</a:t>
          </a:r>
          <a:endParaRPr lang="fr-FR">
            <a:effectLst/>
          </a:endParaRPr>
        </a:p>
      </xdr:txBody>
    </xdr:sp>
    <xdr:clientData/>
  </xdr:oneCellAnchor>
  <xdr:oneCellAnchor>
    <xdr:from>
      <xdr:col>3</xdr:col>
      <xdr:colOff>9525</xdr:colOff>
      <xdr:row>7</xdr:row>
      <xdr:rowOff>142875</xdr:rowOff>
    </xdr:from>
    <xdr:ext cx="1210268" cy="3105150"/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8350585E-D84F-6648-AD7C-86D2E7004E96}"/>
            </a:ext>
          </a:extLst>
        </xdr:cNvPr>
        <xdr:cNvSpPr txBox="1"/>
      </xdr:nvSpPr>
      <xdr:spPr>
        <a:xfrm>
          <a:off x="2295525" y="1476375"/>
          <a:ext cx="1210268" cy="310515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Indicateurs SDSF </a:t>
          </a:r>
          <a:endParaRPr lang="fr-FR" sz="1100" kern="1200"/>
        </a:p>
      </xdr:txBody>
    </xdr:sp>
    <xdr:clientData/>
  </xdr:oneCellAnchor>
  <xdr:oneCellAnchor>
    <xdr:from>
      <xdr:col>4</xdr:col>
      <xdr:colOff>504825</xdr:colOff>
      <xdr:row>7</xdr:row>
      <xdr:rowOff>142876</xdr:rowOff>
    </xdr:from>
    <xdr:ext cx="1857375" cy="1162049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A57093E3-CFEA-44E8-B6B3-76C2A4467FD9}"/>
            </a:ext>
          </a:extLst>
        </xdr:cNvPr>
        <xdr:cNvSpPr txBox="1"/>
      </xdr:nvSpPr>
      <xdr:spPr>
        <a:xfrm>
          <a:off x="3552825" y="1476376"/>
          <a:ext cx="1857375" cy="1162049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Thème 1 - Développement et maintien des services aux familles </a:t>
          </a:r>
          <a:endParaRPr lang="fr-FR" sz="1100" kern="1200"/>
        </a:p>
      </xdr:txBody>
    </xdr:sp>
    <xdr:clientData/>
  </xdr:oneCellAnchor>
  <xdr:oneCellAnchor>
    <xdr:from>
      <xdr:col>7</xdr:col>
      <xdr:colOff>123823</xdr:colOff>
      <xdr:row>11</xdr:row>
      <xdr:rowOff>161549</xdr:rowOff>
    </xdr:from>
    <xdr:ext cx="8280000" cy="360000"/>
    <xdr:sp macro="" textlink="">
      <xdr:nvSpPr>
        <xdr:cNvPr id="10" name="ZoneTexte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B346AF-CA6A-6C1C-3BC2-0BDC079C53BC}"/>
            </a:ext>
          </a:extLst>
        </xdr:cNvPr>
        <xdr:cNvSpPr txBox="1"/>
      </xdr:nvSpPr>
      <xdr:spPr>
        <a:xfrm>
          <a:off x="5457823" y="2257049"/>
          <a:ext cx="8280000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Offre de soutien à la parentalité</a:t>
          </a:r>
          <a:endParaRPr lang="fr-FR">
            <a:effectLst/>
          </a:endParaRPr>
        </a:p>
      </xdr:txBody>
    </xdr:sp>
    <xdr:clientData/>
  </xdr:oneCellAnchor>
  <xdr:oneCellAnchor>
    <xdr:from>
      <xdr:col>7</xdr:col>
      <xdr:colOff>123823</xdr:colOff>
      <xdr:row>13</xdr:row>
      <xdr:rowOff>170886</xdr:rowOff>
    </xdr:from>
    <xdr:ext cx="8280000" cy="360000"/>
    <xdr:sp macro="" textlink="">
      <xdr:nvSpPr>
        <xdr:cNvPr id="11" name="ZoneText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261FDAA-F169-6A06-80D7-A7A39A8747F8}"/>
            </a:ext>
          </a:extLst>
        </xdr:cNvPr>
        <xdr:cNvSpPr txBox="1"/>
      </xdr:nvSpPr>
      <xdr:spPr>
        <a:xfrm>
          <a:off x="5457823" y="2647386"/>
          <a:ext cx="8280000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L’information des candidats potentiels au métier d’assistant maternel, d’accompagnement et d’information des assistants maternels</a:t>
          </a:r>
          <a:endParaRPr lang="fr-FR">
            <a:effectLst/>
          </a:endParaRPr>
        </a:p>
      </xdr:txBody>
    </xdr:sp>
    <xdr:clientData/>
  </xdr:oneCellAnchor>
  <xdr:oneCellAnchor>
    <xdr:from>
      <xdr:col>7</xdr:col>
      <xdr:colOff>123823</xdr:colOff>
      <xdr:row>15</xdr:row>
      <xdr:rowOff>180223</xdr:rowOff>
    </xdr:from>
    <xdr:ext cx="8280000" cy="360000"/>
    <xdr:sp macro="" textlink="">
      <xdr:nvSpPr>
        <xdr:cNvPr id="12" name="ZoneText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60EDE2A-0B37-5C2F-46D4-65D841013469}"/>
            </a:ext>
          </a:extLst>
        </xdr:cNvPr>
        <xdr:cNvSpPr txBox="1"/>
      </xdr:nvSpPr>
      <xdr:spPr>
        <a:xfrm>
          <a:off x="5457823" y="3037723"/>
          <a:ext cx="8280000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L’information et l’orientation des familles sur les modes d’accueil du jeune enfant et sur les services de soutien à la parentalité</a:t>
          </a:r>
          <a:endParaRPr lang="fr-FR">
            <a:effectLst/>
          </a:endParaRPr>
        </a:p>
      </xdr:txBody>
    </xdr:sp>
    <xdr:clientData/>
  </xdr:oneCellAnchor>
  <xdr:oneCellAnchor>
    <xdr:from>
      <xdr:col>7</xdr:col>
      <xdr:colOff>123823</xdr:colOff>
      <xdr:row>17</xdr:row>
      <xdr:rowOff>189560</xdr:rowOff>
    </xdr:from>
    <xdr:ext cx="8280000" cy="360000"/>
    <xdr:sp macro="" textlink="">
      <xdr:nvSpPr>
        <xdr:cNvPr id="13" name="ZoneText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FD1BF9-A7B5-253F-3137-3C386B92EEF9}"/>
            </a:ext>
          </a:extLst>
        </xdr:cNvPr>
        <xdr:cNvSpPr txBox="1"/>
      </xdr:nvSpPr>
      <xdr:spPr>
        <a:xfrm>
          <a:off x="5457823" y="3428060"/>
          <a:ext cx="8280000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L’organisation des transitions entre les différents services scolaires, périscolaires, sociaux et médico-sociaux</a:t>
          </a:r>
          <a:endParaRPr lang="fr-FR">
            <a:effectLst/>
          </a:endParaRPr>
        </a:p>
      </xdr:txBody>
    </xdr:sp>
    <xdr:clientData/>
  </xdr:oneCellAnchor>
  <xdr:oneCellAnchor>
    <xdr:from>
      <xdr:col>7</xdr:col>
      <xdr:colOff>123823</xdr:colOff>
      <xdr:row>22</xdr:row>
      <xdr:rowOff>17737</xdr:rowOff>
    </xdr:from>
    <xdr:ext cx="8280000" cy="360000"/>
    <xdr:sp macro="" textlink="">
      <xdr:nvSpPr>
        <xdr:cNvPr id="14" name="ZoneText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1073728-3BBF-2793-8B5F-CA73C0716AE6}"/>
            </a:ext>
          </a:extLst>
        </xdr:cNvPr>
        <xdr:cNvSpPr txBox="1"/>
      </xdr:nvSpPr>
      <xdr:spPr>
        <a:xfrm>
          <a:off x="5457823" y="4208737"/>
          <a:ext cx="8280000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Indicateurs de suivi de l'activité du CDSF - Indicateurs de suivi des inspections et contrôles des EAJE - Indicateurs relatifs aux assistantes maternels</a:t>
          </a:r>
          <a:endParaRPr lang="fr-FR">
            <a:effectLst/>
          </a:endParaRPr>
        </a:p>
      </xdr:txBody>
    </xdr:sp>
    <xdr:clientData/>
  </xdr:oneCellAnchor>
  <xdr:oneCellAnchor>
    <xdr:from>
      <xdr:col>4</xdr:col>
      <xdr:colOff>504825</xdr:colOff>
      <xdr:row>13</xdr:row>
      <xdr:rowOff>188250</xdr:rowOff>
    </xdr:from>
    <xdr:ext cx="1857375" cy="360000"/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F27688A0-8FD8-F325-C003-7902531C4822}"/>
            </a:ext>
          </a:extLst>
        </xdr:cNvPr>
        <xdr:cNvSpPr txBox="1"/>
      </xdr:nvSpPr>
      <xdr:spPr>
        <a:xfrm>
          <a:off x="3552825" y="2664750"/>
          <a:ext cx="1857375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Thème 2</a:t>
          </a:r>
          <a:endParaRPr lang="fr-FR" sz="1100" kern="1200"/>
        </a:p>
      </xdr:txBody>
    </xdr:sp>
    <xdr:clientData/>
  </xdr:oneCellAnchor>
  <xdr:oneCellAnchor>
    <xdr:from>
      <xdr:col>4</xdr:col>
      <xdr:colOff>504825</xdr:colOff>
      <xdr:row>16</xdr:row>
      <xdr:rowOff>3075</xdr:rowOff>
    </xdr:from>
    <xdr:ext cx="1857375" cy="360000"/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DA294054-DF24-4D60-B5C0-A8672591664D}"/>
            </a:ext>
          </a:extLst>
        </xdr:cNvPr>
        <xdr:cNvSpPr txBox="1"/>
      </xdr:nvSpPr>
      <xdr:spPr>
        <a:xfrm>
          <a:off x="3552825" y="3051075"/>
          <a:ext cx="1857375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Thème 3</a:t>
          </a:r>
          <a:endParaRPr lang="fr-FR" sz="1100" kern="1200"/>
        </a:p>
      </xdr:txBody>
    </xdr:sp>
    <xdr:clientData/>
  </xdr:oneCellAnchor>
  <xdr:oneCellAnchor>
    <xdr:from>
      <xdr:col>4</xdr:col>
      <xdr:colOff>504825</xdr:colOff>
      <xdr:row>18</xdr:row>
      <xdr:rowOff>8400</xdr:rowOff>
    </xdr:from>
    <xdr:ext cx="1857375" cy="360000"/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E314AD0B-E8CF-4CDD-AA89-FBD28B42639F}"/>
            </a:ext>
          </a:extLst>
        </xdr:cNvPr>
        <xdr:cNvSpPr txBox="1"/>
      </xdr:nvSpPr>
      <xdr:spPr>
        <a:xfrm>
          <a:off x="3552825" y="3437400"/>
          <a:ext cx="1857375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Thème 4</a:t>
          </a:r>
          <a:endParaRPr lang="fr-FR" sz="1100" kern="1200"/>
        </a:p>
      </xdr:txBody>
    </xdr:sp>
    <xdr:clientData/>
  </xdr:oneCellAnchor>
  <xdr:oneCellAnchor>
    <xdr:from>
      <xdr:col>4</xdr:col>
      <xdr:colOff>504825</xdr:colOff>
      <xdr:row>20</xdr:row>
      <xdr:rowOff>13725</xdr:rowOff>
    </xdr:from>
    <xdr:ext cx="1857375" cy="360000"/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BE9A2F4B-8872-42C7-9027-8FCED558F6E6}"/>
            </a:ext>
          </a:extLst>
        </xdr:cNvPr>
        <xdr:cNvSpPr txBox="1"/>
      </xdr:nvSpPr>
      <xdr:spPr>
        <a:xfrm>
          <a:off x="3552825" y="3823725"/>
          <a:ext cx="1857375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Thème 5</a:t>
          </a:r>
          <a:endParaRPr lang="fr-FR" sz="1100" kern="1200"/>
        </a:p>
      </xdr:txBody>
    </xdr:sp>
    <xdr:clientData/>
  </xdr:oneCellAnchor>
  <xdr:oneCellAnchor>
    <xdr:from>
      <xdr:col>4</xdr:col>
      <xdr:colOff>504825</xdr:colOff>
      <xdr:row>22</xdr:row>
      <xdr:rowOff>19050</xdr:rowOff>
    </xdr:from>
    <xdr:ext cx="1857375" cy="360000"/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BE1682B2-AA33-4440-B85F-20A886307423}"/>
            </a:ext>
          </a:extLst>
        </xdr:cNvPr>
        <xdr:cNvSpPr txBox="1"/>
      </xdr:nvSpPr>
      <xdr:spPr>
        <a:xfrm>
          <a:off x="3552825" y="4210050"/>
          <a:ext cx="1857375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CDSF</a:t>
          </a:r>
          <a:endParaRPr lang="fr-FR" sz="1100" kern="1200"/>
        </a:p>
      </xdr:txBody>
    </xdr:sp>
    <xdr:clientData/>
  </xdr:oneCellAnchor>
  <xdr:oneCellAnchor>
    <xdr:from>
      <xdr:col>7</xdr:col>
      <xdr:colOff>123823</xdr:colOff>
      <xdr:row>20</xdr:row>
      <xdr:rowOff>8397</xdr:rowOff>
    </xdr:from>
    <xdr:ext cx="8280000" cy="360000"/>
    <xdr:sp macro="" textlink="">
      <xdr:nvSpPr>
        <xdr:cNvPr id="20" name="ZoneTexte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07E0518-1EE8-A4FE-111C-AAC93DDB0234}"/>
            </a:ext>
          </a:extLst>
        </xdr:cNvPr>
        <xdr:cNvSpPr txBox="1"/>
      </xdr:nvSpPr>
      <xdr:spPr>
        <a:xfrm>
          <a:off x="5457823" y="3818397"/>
          <a:ext cx="8280000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Qualité (inspection et formation des professionnels de l’accueil du jeune enfant et du soutien à la parentalité)</a:t>
          </a:r>
          <a:endParaRPr lang="fr-FR">
            <a:effectLst/>
          </a:endParaRPr>
        </a:p>
      </xdr:txBody>
    </xdr:sp>
    <xdr:clientData/>
  </xdr:oneCellAnchor>
  <xdr:oneCellAnchor>
    <xdr:from>
      <xdr:col>7</xdr:col>
      <xdr:colOff>123823</xdr:colOff>
      <xdr:row>24</xdr:row>
      <xdr:rowOff>36787</xdr:rowOff>
    </xdr:from>
    <xdr:ext cx="8280000" cy="360000"/>
    <xdr:sp macro="" textlink="">
      <xdr:nvSpPr>
        <xdr:cNvPr id="22" name="ZoneText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F3EFBCD-E2E4-AA16-21C2-6F1207FFD51F}"/>
            </a:ext>
          </a:extLst>
        </xdr:cNvPr>
        <xdr:cNvSpPr txBox="1"/>
      </xdr:nvSpPr>
      <xdr:spPr>
        <a:xfrm>
          <a:off x="5457823" y="4608787"/>
          <a:ext cx="8280000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b="1">
              <a:effectLst/>
            </a:rPr>
            <a:t>Fiche EPCI - Evolution sur 5 ans</a:t>
          </a:r>
        </a:p>
      </xdr:txBody>
    </xdr:sp>
    <xdr:clientData/>
  </xdr:oneCellAnchor>
  <xdr:oneCellAnchor>
    <xdr:from>
      <xdr:col>7</xdr:col>
      <xdr:colOff>123823</xdr:colOff>
      <xdr:row>26</xdr:row>
      <xdr:rowOff>46312</xdr:rowOff>
    </xdr:from>
    <xdr:ext cx="8280000" cy="360000"/>
    <xdr:sp macro="" textlink="">
      <xdr:nvSpPr>
        <xdr:cNvPr id="23" name="ZoneTexte 2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EA29BE7-C852-ED1B-3502-DCED91A27D09}"/>
            </a:ext>
          </a:extLst>
        </xdr:cNvPr>
        <xdr:cNvSpPr txBox="1"/>
      </xdr:nvSpPr>
      <xdr:spPr>
        <a:xfrm>
          <a:off x="5457823" y="4999312"/>
          <a:ext cx="8280000" cy="360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b="1">
              <a:effectLst/>
            </a:rPr>
            <a:t>Fiche EPCI - comparatif</a:t>
          </a:r>
          <a:r>
            <a:rPr lang="fr-FR" b="1" baseline="0">
              <a:effectLst/>
            </a:rPr>
            <a:t> avec tous les EPCI du département</a:t>
          </a:r>
          <a:endParaRPr lang="fr-FR" b="1">
            <a:effectLst/>
          </a:endParaRPr>
        </a:p>
      </xdr:txBody>
    </xdr:sp>
    <xdr:clientData/>
  </xdr:oneCellAnchor>
  <xdr:oneCellAnchor>
    <xdr:from>
      <xdr:col>2</xdr:col>
      <xdr:colOff>752475</xdr:colOff>
      <xdr:row>24</xdr:row>
      <xdr:rowOff>38100</xdr:rowOff>
    </xdr:from>
    <xdr:ext cx="3143250" cy="752476"/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662B8BCF-8F73-4E2F-DD05-5A5F4781135D}"/>
            </a:ext>
          </a:extLst>
        </xdr:cNvPr>
        <xdr:cNvSpPr txBox="1"/>
      </xdr:nvSpPr>
      <xdr:spPr>
        <a:xfrm>
          <a:off x="2276475" y="4610100"/>
          <a:ext cx="3143250" cy="752476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Données départementales et infra départementales</a:t>
          </a:r>
          <a:endParaRPr lang="fr-FR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60</xdr:row>
      <xdr:rowOff>80960</xdr:rowOff>
    </xdr:from>
    <xdr:to>
      <xdr:col>2</xdr:col>
      <xdr:colOff>2673975</xdr:colOff>
      <xdr:row>73</xdr:row>
      <xdr:rowOff>124460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BD48966-9F62-5356-FB93-1C1D1C123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47</xdr:row>
      <xdr:rowOff>4762</xdr:rowOff>
    </xdr:from>
    <xdr:to>
      <xdr:col>2</xdr:col>
      <xdr:colOff>2673975</xdr:colOff>
      <xdr:row>60</xdr:row>
      <xdr:rowOff>48262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4192402C-F747-49A1-9B69-FAF2D3D6CF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2743200</xdr:colOff>
      <xdr:row>47</xdr:row>
      <xdr:rowOff>4761</xdr:rowOff>
    </xdr:from>
    <xdr:to>
      <xdr:col>8</xdr:col>
      <xdr:colOff>102225</xdr:colOff>
      <xdr:row>60</xdr:row>
      <xdr:rowOff>48261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E9275BBD-9717-A405-B623-7247B30A7F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2733675</xdr:colOff>
      <xdr:row>60</xdr:row>
      <xdr:rowOff>76200</xdr:rowOff>
    </xdr:from>
    <xdr:to>
      <xdr:col>8</xdr:col>
      <xdr:colOff>114300</xdr:colOff>
      <xdr:row>73</xdr:row>
      <xdr:rowOff>119700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475C39DC-A950-75D5-D1B1-0DD475468E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152399</xdr:colOff>
      <xdr:row>46</xdr:row>
      <xdr:rowOff>180974</xdr:rowOff>
    </xdr:from>
    <xdr:to>
      <xdr:col>10</xdr:col>
      <xdr:colOff>273674</xdr:colOff>
      <xdr:row>60</xdr:row>
      <xdr:rowOff>33974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94DD51DD-8146-0C60-3548-6A8BD9F9A6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152399</xdr:colOff>
      <xdr:row>60</xdr:row>
      <xdr:rowOff>76200</xdr:rowOff>
    </xdr:from>
    <xdr:to>
      <xdr:col>10</xdr:col>
      <xdr:colOff>273674</xdr:colOff>
      <xdr:row>73</xdr:row>
      <xdr:rowOff>119700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4A1D1EFD-43ED-252F-3014-D93125800A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361950</xdr:colOff>
      <xdr:row>46</xdr:row>
      <xdr:rowOff>185737</xdr:rowOff>
    </xdr:from>
    <xdr:to>
      <xdr:col>14</xdr:col>
      <xdr:colOff>666751</xdr:colOff>
      <xdr:row>60</xdr:row>
      <xdr:rowOff>38100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5B2C76B-5AC8-2B82-201C-C08838E8E8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361949</xdr:colOff>
      <xdr:row>60</xdr:row>
      <xdr:rowOff>71436</xdr:rowOff>
    </xdr:from>
    <xdr:to>
      <xdr:col>14</xdr:col>
      <xdr:colOff>666750</xdr:colOff>
      <xdr:row>73</xdr:row>
      <xdr:rowOff>114936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9FDE53D-C35F-B4E3-A2C2-19965636CF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200024</xdr:colOff>
      <xdr:row>73</xdr:row>
      <xdr:rowOff>166686</xdr:rowOff>
    </xdr:from>
    <xdr:to>
      <xdr:col>7</xdr:col>
      <xdr:colOff>742049</xdr:colOff>
      <xdr:row>86</xdr:row>
      <xdr:rowOff>30186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ACECAFC-C6FA-3922-8AB7-9F80F8EA05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28575</xdr:colOff>
      <xdr:row>73</xdr:row>
      <xdr:rowOff>157161</xdr:rowOff>
    </xdr:from>
    <xdr:to>
      <xdr:col>14</xdr:col>
      <xdr:colOff>665850</xdr:colOff>
      <xdr:row>86</xdr:row>
      <xdr:rowOff>20661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7830ADB3-0EA5-D598-8727-6B4034B6DF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200025</xdr:colOff>
      <xdr:row>86</xdr:row>
      <xdr:rowOff>71437</xdr:rowOff>
    </xdr:from>
    <xdr:to>
      <xdr:col>7</xdr:col>
      <xdr:colOff>742050</xdr:colOff>
      <xdr:row>98</xdr:row>
      <xdr:rowOff>125437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DB2444AC-1567-B198-AC87-42A0B78DAD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19050</xdr:colOff>
      <xdr:row>86</xdr:row>
      <xdr:rowOff>71437</xdr:rowOff>
    </xdr:from>
    <xdr:to>
      <xdr:col>14</xdr:col>
      <xdr:colOff>656325</xdr:colOff>
      <xdr:row>98</xdr:row>
      <xdr:rowOff>125437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CBCC781E-24A5-29B9-CAC4-4865C49016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200025</xdr:colOff>
      <xdr:row>98</xdr:row>
      <xdr:rowOff>176212</xdr:rowOff>
    </xdr:from>
    <xdr:to>
      <xdr:col>7</xdr:col>
      <xdr:colOff>742050</xdr:colOff>
      <xdr:row>111</xdr:row>
      <xdr:rowOff>39712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C75DD048-B954-3A31-6B27-C6883F954A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180974</xdr:colOff>
      <xdr:row>158</xdr:row>
      <xdr:rowOff>47623</xdr:rowOff>
    </xdr:from>
    <xdr:to>
      <xdr:col>3</xdr:col>
      <xdr:colOff>395699</xdr:colOff>
      <xdr:row>169</xdr:row>
      <xdr:rowOff>74023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BBE33019-A613-DC8E-E588-B7EB0BF20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761999</xdr:colOff>
      <xdr:row>146</xdr:row>
      <xdr:rowOff>85725</xdr:rowOff>
    </xdr:from>
    <xdr:to>
      <xdr:col>8</xdr:col>
      <xdr:colOff>1757774</xdr:colOff>
      <xdr:row>157</xdr:row>
      <xdr:rowOff>121650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5EBABAF9-3A22-4793-9C75-1DEE15B90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158</xdr:row>
      <xdr:rowOff>47626</xdr:rowOff>
    </xdr:from>
    <xdr:to>
      <xdr:col>8</xdr:col>
      <xdr:colOff>1757775</xdr:colOff>
      <xdr:row>169</xdr:row>
      <xdr:rowOff>74026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E9A27A0-07D3-460A-9824-5D7CC260D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180974</xdr:colOff>
      <xdr:row>182</xdr:row>
      <xdr:rowOff>0</xdr:rowOff>
    </xdr:from>
    <xdr:to>
      <xdr:col>7</xdr:col>
      <xdr:colOff>752475</xdr:colOff>
      <xdr:row>193</xdr:row>
      <xdr:rowOff>45450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4E64B1BD-A011-B819-68B9-74530A79D6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171447</xdr:colOff>
      <xdr:row>169</xdr:row>
      <xdr:rowOff>161924</xdr:rowOff>
    </xdr:from>
    <xdr:to>
      <xdr:col>7</xdr:col>
      <xdr:colOff>353472</xdr:colOff>
      <xdr:row>181</xdr:row>
      <xdr:rowOff>35924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99E27426-3D6E-B6DC-01F1-251C6CABB3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180974</xdr:colOff>
      <xdr:row>170</xdr:row>
      <xdr:rowOff>9524</xdr:rowOff>
    </xdr:from>
    <xdr:to>
      <xdr:col>14</xdr:col>
      <xdr:colOff>458249</xdr:colOff>
      <xdr:row>181</xdr:row>
      <xdr:rowOff>74024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78E884BD-D330-47E7-826A-DFF928703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2247900</xdr:colOff>
      <xdr:row>158</xdr:row>
      <xdr:rowOff>47625</xdr:rowOff>
    </xdr:from>
    <xdr:to>
      <xdr:col>14</xdr:col>
      <xdr:colOff>5175</xdr:colOff>
      <xdr:row>169</xdr:row>
      <xdr:rowOff>74025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DD5B8BB6-3EE7-4259-AF03-81065898A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180975</xdr:colOff>
      <xdr:row>146</xdr:row>
      <xdr:rowOff>90486</xdr:rowOff>
    </xdr:from>
    <xdr:to>
      <xdr:col>3</xdr:col>
      <xdr:colOff>395700</xdr:colOff>
      <xdr:row>157</xdr:row>
      <xdr:rowOff>126411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7AB63D51-E83E-5C5B-9EAC-C84EB8C706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2247900</xdr:colOff>
      <xdr:row>146</xdr:row>
      <xdr:rowOff>80963</xdr:rowOff>
    </xdr:from>
    <xdr:to>
      <xdr:col>14</xdr:col>
      <xdr:colOff>5175</xdr:colOff>
      <xdr:row>157</xdr:row>
      <xdr:rowOff>116888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A9650EB3-7619-4337-8180-40B3F42DC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180976</xdr:colOff>
      <xdr:row>181</xdr:row>
      <xdr:rowOff>190499</xdr:rowOff>
    </xdr:from>
    <xdr:to>
      <xdr:col>14</xdr:col>
      <xdr:colOff>458251</xdr:colOff>
      <xdr:row>193</xdr:row>
      <xdr:rowOff>45449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40B43BC3-4008-C29C-5CA5-4E35EDD60A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180973</xdr:colOff>
      <xdr:row>213</xdr:row>
      <xdr:rowOff>138109</xdr:rowOff>
    </xdr:from>
    <xdr:to>
      <xdr:col>14</xdr:col>
      <xdr:colOff>588748</xdr:colOff>
      <xdr:row>224</xdr:row>
      <xdr:rowOff>22609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B8504516-A0FF-0B26-E98F-CC05E4BD5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171450</xdr:colOff>
      <xdr:row>224</xdr:row>
      <xdr:rowOff>61912</xdr:rowOff>
    </xdr:from>
    <xdr:to>
      <xdr:col>14</xdr:col>
      <xdr:colOff>579225</xdr:colOff>
      <xdr:row>234</xdr:row>
      <xdr:rowOff>136912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DE896C98-D13E-8DF6-CDA9-1C18E3FE41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171450</xdr:colOff>
      <xdr:row>234</xdr:row>
      <xdr:rowOff>176212</xdr:rowOff>
    </xdr:from>
    <xdr:to>
      <xdr:col>14</xdr:col>
      <xdr:colOff>579225</xdr:colOff>
      <xdr:row>245</xdr:row>
      <xdr:rowOff>60712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F689FB6D-2C71-81BF-CE51-139E3A1379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0</xdr:col>
      <xdr:colOff>28575</xdr:colOff>
      <xdr:row>0</xdr:row>
      <xdr:rowOff>57150</xdr:rowOff>
    </xdr:from>
    <xdr:ext cx="762773" cy="264560"/>
    <xdr:sp macro="" textlink="">
      <xdr:nvSpPr>
        <xdr:cNvPr id="22" name="ZoneTexte 2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7786F2A8-963A-46CE-8088-4FFD96A39F74}"/>
            </a:ext>
          </a:extLst>
        </xdr:cNvPr>
        <xdr:cNvSpPr txBox="1"/>
      </xdr:nvSpPr>
      <xdr:spPr>
        <a:xfrm>
          <a:off x="28575" y="57150"/>
          <a:ext cx="762773" cy="26456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kern="1200"/>
            <a:t>Sommaire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95</xdr:row>
      <xdr:rowOff>166685</xdr:rowOff>
    </xdr:from>
    <xdr:to>
      <xdr:col>14</xdr:col>
      <xdr:colOff>569700</xdr:colOff>
      <xdr:row>108</xdr:row>
      <xdr:rowOff>20660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00FB922-CFE4-4C15-8B6C-8FE470C95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59</xdr:row>
      <xdr:rowOff>76200</xdr:rowOff>
    </xdr:from>
    <xdr:to>
      <xdr:col>14</xdr:col>
      <xdr:colOff>569700</xdr:colOff>
      <xdr:row>70</xdr:row>
      <xdr:rowOff>130200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1408BB90-6240-49C5-AA87-AB9A7EC39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</xdr:colOff>
      <xdr:row>108</xdr:row>
      <xdr:rowOff>57151</xdr:rowOff>
    </xdr:from>
    <xdr:to>
      <xdr:col>14</xdr:col>
      <xdr:colOff>569700</xdr:colOff>
      <xdr:row>120</xdr:row>
      <xdr:rowOff>111151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A2C9BB07-5488-40B8-A2AA-05DCE40F4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161924</xdr:colOff>
      <xdr:row>70</xdr:row>
      <xdr:rowOff>171448</xdr:rowOff>
    </xdr:from>
    <xdr:to>
      <xdr:col>14</xdr:col>
      <xdr:colOff>569699</xdr:colOff>
      <xdr:row>83</xdr:row>
      <xdr:rowOff>25423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A05DED9F-6B6B-4DE1-8473-958AE528A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171450</xdr:colOff>
      <xdr:row>120</xdr:row>
      <xdr:rowOff>171449</xdr:rowOff>
    </xdr:from>
    <xdr:to>
      <xdr:col>14</xdr:col>
      <xdr:colOff>579225</xdr:colOff>
      <xdr:row>133</xdr:row>
      <xdr:rowOff>34949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B02319AC-3305-4B7A-A896-6DAB985D2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171449</xdr:colOff>
      <xdr:row>133</xdr:row>
      <xdr:rowOff>90486</xdr:rowOff>
    </xdr:from>
    <xdr:to>
      <xdr:col>14</xdr:col>
      <xdr:colOff>579224</xdr:colOff>
      <xdr:row>145</xdr:row>
      <xdr:rowOff>144486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A33DE0FD-04CD-4B19-BFFC-14FB3434C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180975</xdr:colOff>
      <xdr:row>145</xdr:row>
      <xdr:rowOff>185735</xdr:rowOff>
    </xdr:from>
    <xdr:to>
      <xdr:col>14</xdr:col>
      <xdr:colOff>588750</xdr:colOff>
      <xdr:row>158</xdr:row>
      <xdr:rowOff>49235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3FCE3F3F-D77D-4290-8230-0CC97F711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180975</xdr:colOff>
      <xdr:row>171</xdr:row>
      <xdr:rowOff>14287</xdr:rowOff>
    </xdr:from>
    <xdr:to>
      <xdr:col>14</xdr:col>
      <xdr:colOff>588750</xdr:colOff>
      <xdr:row>183</xdr:row>
      <xdr:rowOff>68287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4BBBA180-1C0C-4C4D-A858-D4802006F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180975</xdr:colOff>
      <xdr:row>158</xdr:row>
      <xdr:rowOff>109536</xdr:rowOff>
    </xdr:from>
    <xdr:to>
      <xdr:col>14</xdr:col>
      <xdr:colOff>588750</xdr:colOff>
      <xdr:row>170</xdr:row>
      <xdr:rowOff>163536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E5C81CA9-269E-4964-91FE-F3816380B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180975</xdr:colOff>
      <xdr:row>183</xdr:row>
      <xdr:rowOff>119062</xdr:rowOff>
    </xdr:from>
    <xdr:to>
      <xdr:col>14</xdr:col>
      <xdr:colOff>588750</xdr:colOff>
      <xdr:row>195</xdr:row>
      <xdr:rowOff>173062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992C159-38DF-42D8-8311-EF90006A8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180975</xdr:colOff>
      <xdr:row>196</xdr:row>
      <xdr:rowOff>33337</xdr:rowOff>
    </xdr:from>
    <xdr:to>
      <xdr:col>14</xdr:col>
      <xdr:colOff>588750</xdr:colOff>
      <xdr:row>208</xdr:row>
      <xdr:rowOff>87337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5F126C19-F207-4809-B105-BD7818C02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257176</xdr:colOff>
      <xdr:row>268</xdr:row>
      <xdr:rowOff>95248</xdr:rowOff>
    </xdr:from>
    <xdr:to>
      <xdr:col>14</xdr:col>
      <xdr:colOff>664951</xdr:colOff>
      <xdr:row>280</xdr:row>
      <xdr:rowOff>149248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8C57D516-9680-48D1-81E1-8FFC0C003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266700</xdr:colOff>
      <xdr:row>255</xdr:row>
      <xdr:rowOff>142874</xdr:rowOff>
    </xdr:from>
    <xdr:to>
      <xdr:col>14</xdr:col>
      <xdr:colOff>674475</xdr:colOff>
      <xdr:row>267</xdr:row>
      <xdr:rowOff>177824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C9E840AB-56FD-41A6-B807-31D6A2F71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238128</xdr:colOff>
      <xdr:row>281</xdr:row>
      <xdr:rowOff>85726</xdr:rowOff>
    </xdr:from>
    <xdr:to>
      <xdr:col>14</xdr:col>
      <xdr:colOff>645903</xdr:colOff>
      <xdr:row>293</xdr:row>
      <xdr:rowOff>130201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FCF0A01A-7410-4FD0-9FC1-EFF0D9066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104777</xdr:colOff>
      <xdr:row>345</xdr:row>
      <xdr:rowOff>123824</xdr:rowOff>
    </xdr:from>
    <xdr:to>
      <xdr:col>14</xdr:col>
      <xdr:colOff>512552</xdr:colOff>
      <xdr:row>357</xdr:row>
      <xdr:rowOff>177824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D62A475-C50A-4117-A101-713B9D6E9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319</xdr:row>
      <xdr:rowOff>171449</xdr:rowOff>
    </xdr:from>
    <xdr:to>
      <xdr:col>14</xdr:col>
      <xdr:colOff>407775</xdr:colOff>
      <xdr:row>332</xdr:row>
      <xdr:rowOff>34949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FA54352E-8461-440F-9EA9-F19BC77A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38102</xdr:colOff>
      <xdr:row>332</xdr:row>
      <xdr:rowOff>161924</xdr:rowOff>
    </xdr:from>
    <xdr:to>
      <xdr:col>14</xdr:col>
      <xdr:colOff>445877</xdr:colOff>
      <xdr:row>345</xdr:row>
      <xdr:rowOff>25424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49A342BC-EB4E-4054-A745-10C01467D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228603</xdr:colOff>
      <xdr:row>294</xdr:row>
      <xdr:rowOff>0</xdr:rowOff>
    </xdr:from>
    <xdr:to>
      <xdr:col>14</xdr:col>
      <xdr:colOff>636378</xdr:colOff>
      <xdr:row>306</xdr:row>
      <xdr:rowOff>54000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EC5B1FC6-8679-4986-8F8A-616CA6EBB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209552</xdr:colOff>
      <xdr:row>306</xdr:row>
      <xdr:rowOff>90487</xdr:rowOff>
    </xdr:from>
    <xdr:to>
      <xdr:col>14</xdr:col>
      <xdr:colOff>617327</xdr:colOff>
      <xdr:row>318</xdr:row>
      <xdr:rowOff>144487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EF70950D-86EC-4622-B345-8AD18A772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104779</xdr:colOff>
      <xdr:row>358</xdr:row>
      <xdr:rowOff>133349</xdr:rowOff>
    </xdr:from>
    <xdr:to>
      <xdr:col>14</xdr:col>
      <xdr:colOff>512554</xdr:colOff>
      <xdr:row>370</xdr:row>
      <xdr:rowOff>187349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7193F58A-F00A-4DF9-9C64-9C54E8955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171450</xdr:colOff>
      <xdr:row>434</xdr:row>
      <xdr:rowOff>185736</xdr:rowOff>
    </xdr:from>
    <xdr:to>
      <xdr:col>14</xdr:col>
      <xdr:colOff>579225</xdr:colOff>
      <xdr:row>447</xdr:row>
      <xdr:rowOff>58761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742A52C4-B8D6-402F-B1E2-6B95B6475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152400</xdr:colOff>
      <xdr:row>473</xdr:row>
      <xdr:rowOff>166687</xdr:rowOff>
    </xdr:from>
    <xdr:to>
      <xdr:col>14</xdr:col>
      <xdr:colOff>560175</xdr:colOff>
      <xdr:row>486</xdr:row>
      <xdr:rowOff>30187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FF1C869F-2606-4B3A-815B-93FA61B9B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161924</xdr:colOff>
      <xdr:row>46</xdr:row>
      <xdr:rowOff>185737</xdr:rowOff>
    </xdr:from>
    <xdr:to>
      <xdr:col>14</xdr:col>
      <xdr:colOff>569699</xdr:colOff>
      <xdr:row>59</xdr:row>
      <xdr:rowOff>39712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7214F6A3-578D-CF17-2C34-E25DDC383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161925</xdr:colOff>
      <xdr:row>83</xdr:row>
      <xdr:rowOff>66676</xdr:rowOff>
    </xdr:from>
    <xdr:to>
      <xdr:col>14</xdr:col>
      <xdr:colOff>569700</xdr:colOff>
      <xdr:row>95</xdr:row>
      <xdr:rowOff>120676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E8FFE726-F167-4AAC-9997-E4E3D670F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266701</xdr:colOff>
      <xdr:row>242</xdr:row>
      <xdr:rowOff>185737</xdr:rowOff>
    </xdr:from>
    <xdr:to>
      <xdr:col>14</xdr:col>
      <xdr:colOff>674476</xdr:colOff>
      <xdr:row>255</xdr:row>
      <xdr:rowOff>49237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BA3CA4FE-0C63-34B0-15EF-885EB08709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171450</xdr:colOff>
      <xdr:row>409</xdr:row>
      <xdr:rowOff>133350</xdr:rowOff>
    </xdr:from>
    <xdr:to>
      <xdr:col>14</xdr:col>
      <xdr:colOff>579225</xdr:colOff>
      <xdr:row>421</xdr:row>
      <xdr:rowOff>177825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1DDD9BF4-D7EF-4C8B-BBD2-F69116FF0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171450</xdr:colOff>
      <xdr:row>397</xdr:row>
      <xdr:rowOff>38100</xdr:rowOff>
    </xdr:from>
    <xdr:to>
      <xdr:col>14</xdr:col>
      <xdr:colOff>579225</xdr:colOff>
      <xdr:row>409</xdr:row>
      <xdr:rowOff>92100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E78990ED-65DB-457D-8044-6FA7EFB3B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161925</xdr:colOff>
      <xdr:row>422</xdr:row>
      <xdr:rowOff>85725</xdr:rowOff>
    </xdr:from>
    <xdr:to>
      <xdr:col>14</xdr:col>
      <xdr:colOff>569700</xdr:colOff>
      <xdr:row>434</xdr:row>
      <xdr:rowOff>139725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B1B454E6-CD4F-42C7-93FB-468ED0DCB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161925</xdr:colOff>
      <xdr:row>448</xdr:row>
      <xdr:rowOff>47624</xdr:rowOff>
    </xdr:from>
    <xdr:to>
      <xdr:col>14</xdr:col>
      <xdr:colOff>569700</xdr:colOff>
      <xdr:row>460</xdr:row>
      <xdr:rowOff>101624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D15CE00-F1EF-4E25-B0ED-CC56BB0EC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161925</xdr:colOff>
      <xdr:row>461</xdr:row>
      <xdr:rowOff>47624</xdr:rowOff>
    </xdr:from>
    <xdr:to>
      <xdr:col>14</xdr:col>
      <xdr:colOff>569700</xdr:colOff>
      <xdr:row>473</xdr:row>
      <xdr:rowOff>101624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92BE02E3-D788-4F21-A10F-99984B0B7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161925</xdr:colOff>
      <xdr:row>486</xdr:row>
      <xdr:rowOff>104775</xdr:rowOff>
    </xdr:from>
    <xdr:to>
      <xdr:col>14</xdr:col>
      <xdr:colOff>569700</xdr:colOff>
      <xdr:row>498</xdr:row>
      <xdr:rowOff>168300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719A9F0B-01EB-4848-867E-7AF4627AE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200025</xdr:colOff>
      <xdr:row>499</xdr:row>
      <xdr:rowOff>85725</xdr:rowOff>
    </xdr:from>
    <xdr:to>
      <xdr:col>14</xdr:col>
      <xdr:colOff>607800</xdr:colOff>
      <xdr:row>511</xdr:row>
      <xdr:rowOff>149250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5ECCB125-C891-46F8-9F7A-E12815984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0</xdr:colOff>
      <xdr:row>0</xdr:row>
      <xdr:rowOff>38100</xdr:rowOff>
    </xdr:from>
    <xdr:ext cx="762773" cy="264560"/>
    <xdr:sp macro="" textlink="">
      <xdr:nvSpPr>
        <xdr:cNvPr id="3" name="ZoneTexte 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9A95EB6A-C2E3-4E94-B72E-747B5786C401}"/>
            </a:ext>
          </a:extLst>
        </xdr:cNvPr>
        <xdr:cNvSpPr txBox="1"/>
      </xdr:nvSpPr>
      <xdr:spPr>
        <a:xfrm>
          <a:off x="0" y="38100"/>
          <a:ext cx="762773" cy="26456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kern="1200"/>
            <a:t>Sommaire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342901</xdr:colOff>
      <xdr:row>6</xdr:row>
      <xdr:rowOff>4762</xdr:rowOff>
    </xdr:from>
    <xdr:to>
      <xdr:col>15</xdr:col>
      <xdr:colOff>9525</xdr:colOff>
      <xdr:row>23</xdr:row>
      <xdr:rowOff>66675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6A19B89-3721-8662-8DA5-4E6E2E52ED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62773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CFC84D-6B1D-9428-0E29-C7244B08F663}"/>
            </a:ext>
          </a:extLst>
        </xdr:cNvPr>
        <xdr:cNvSpPr txBox="1"/>
      </xdr:nvSpPr>
      <xdr:spPr>
        <a:xfrm>
          <a:off x="0" y="0"/>
          <a:ext cx="762773" cy="26456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kern="1200"/>
            <a:t>Sommaire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333376</xdr:colOff>
      <xdr:row>6</xdr:row>
      <xdr:rowOff>4762</xdr:rowOff>
    </xdr:from>
    <xdr:to>
      <xdr:col>15</xdr:col>
      <xdr:colOff>0</xdr:colOff>
      <xdr:row>23</xdr:row>
      <xdr:rowOff>66675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45CB3B5-D628-4AEF-9E60-FDB639B02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19050</xdr:rowOff>
    </xdr:from>
    <xdr:ext cx="762773" cy="264560"/>
    <xdr:sp macro="" textlink="">
      <xdr:nvSpPr>
        <xdr:cNvPr id="9" name="ZoneText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30B125-C065-460C-B3D4-D3FAEABBA7FB}"/>
            </a:ext>
          </a:extLst>
        </xdr:cNvPr>
        <xdr:cNvSpPr txBox="1"/>
      </xdr:nvSpPr>
      <xdr:spPr>
        <a:xfrm>
          <a:off x="0" y="19050"/>
          <a:ext cx="762773" cy="26456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kern="1200"/>
            <a:t>Sommaire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333376</xdr:colOff>
      <xdr:row>5</xdr:row>
      <xdr:rowOff>195262</xdr:rowOff>
    </xdr:from>
    <xdr:to>
      <xdr:col>15</xdr:col>
      <xdr:colOff>0</xdr:colOff>
      <xdr:row>23</xdr:row>
      <xdr:rowOff>57150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40268F2-68FE-41B3-9111-577CE96B9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28575</xdr:rowOff>
    </xdr:from>
    <xdr:ext cx="762773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71B2A4-56BD-4F79-BC71-5CD0188F6754}"/>
            </a:ext>
          </a:extLst>
        </xdr:cNvPr>
        <xdr:cNvSpPr txBox="1"/>
      </xdr:nvSpPr>
      <xdr:spPr>
        <a:xfrm>
          <a:off x="0" y="28575"/>
          <a:ext cx="762773" cy="26456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kern="1200"/>
            <a:t>Sommaire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333376</xdr:colOff>
      <xdr:row>6</xdr:row>
      <xdr:rowOff>14287</xdr:rowOff>
    </xdr:from>
    <xdr:to>
      <xdr:col>15</xdr:col>
      <xdr:colOff>0</xdr:colOff>
      <xdr:row>23</xdr:row>
      <xdr:rowOff>76200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FA1A6E8-2AE9-4160-977E-E2EFEF5CF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19050</xdr:rowOff>
    </xdr:from>
    <xdr:ext cx="762773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6842D9-0885-4CB5-BA42-F31CE7000C78}"/>
            </a:ext>
          </a:extLst>
        </xdr:cNvPr>
        <xdr:cNvSpPr txBox="1"/>
      </xdr:nvSpPr>
      <xdr:spPr>
        <a:xfrm>
          <a:off x="0" y="19050"/>
          <a:ext cx="762773" cy="26456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kern="1200"/>
            <a:t>Sommaire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342901</xdr:colOff>
      <xdr:row>6</xdr:row>
      <xdr:rowOff>4762</xdr:rowOff>
    </xdr:from>
    <xdr:to>
      <xdr:col>15</xdr:col>
      <xdr:colOff>9525</xdr:colOff>
      <xdr:row>23</xdr:row>
      <xdr:rowOff>66675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840072D-24F5-48EA-B798-CDA29A6E4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19050</xdr:colOff>
      <xdr:row>0</xdr:row>
      <xdr:rowOff>19050</xdr:rowOff>
    </xdr:from>
    <xdr:ext cx="762773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9B77B1-1618-4D36-9121-D5065831D051}"/>
            </a:ext>
          </a:extLst>
        </xdr:cNvPr>
        <xdr:cNvSpPr txBox="1"/>
      </xdr:nvSpPr>
      <xdr:spPr>
        <a:xfrm>
          <a:off x="19050" y="19050"/>
          <a:ext cx="762773" cy="26456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kern="1200"/>
            <a:t>Sommaire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323851</xdr:colOff>
      <xdr:row>6</xdr:row>
      <xdr:rowOff>4762</xdr:rowOff>
    </xdr:from>
    <xdr:to>
      <xdr:col>14</xdr:col>
      <xdr:colOff>752475</xdr:colOff>
      <xdr:row>23</xdr:row>
      <xdr:rowOff>66675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E1F182D-D253-470F-856E-77B0215BE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28575</xdr:colOff>
      <xdr:row>0</xdr:row>
      <xdr:rowOff>19050</xdr:rowOff>
    </xdr:from>
    <xdr:ext cx="762773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106AA2-746C-444B-80C3-5154AFF71243}"/>
            </a:ext>
          </a:extLst>
        </xdr:cNvPr>
        <xdr:cNvSpPr txBox="1"/>
      </xdr:nvSpPr>
      <xdr:spPr>
        <a:xfrm>
          <a:off x="28575" y="19050"/>
          <a:ext cx="762773" cy="26456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kern="1200"/>
            <a:t>Sommaire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333376</xdr:colOff>
      <xdr:row>6</xdr:row>
      <xdr:rowOff>4762</xdr:rowOff>
    </xdr:from>
    <xdr:to>
      <xdr:col>15</xdr:col>
      <xdr:colOff>0</xdr:colOff>
      <xdr:row>23</xdr:row>
      <xdr:rowOff>66675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D1DACE4-4E9F-4F29-A9EB-4D3F81F86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38100</xdr:colOff>
      <xdr:row>0</xdr:row>
      <xdr:rowOff>28575</xdr:rowOff>
    </xdr:from>
    <xdr:ext cx="762773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4BAA49-2672-4329-928F-567FBB386A2F}"/>
            </a:ext>
          </a:extLst>
        </xdr:cNvPr>
        <xdr:cNvSpPr txBox="1"/>
      </xdr:nvSpPr>
      <xdr:spPr>
        <a:xfrm>
          <a:off x="38100" y="28575"/>
          <a:ext cx="762773" cy="26456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kern="1200"/>
            <a:t>Sommaire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762773" cy="264560"/>
    <xdr:sp macro="" textlink="">
      <xdr:nvSpPr>
        <xdr:cNvPr id="2" name="ZoneText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BEEA41-6A6E-42FB-AF39-4DAB1E317DF7}"/>
            </a:ext>
          </a:extLst>
        </xdr:cNvPr>
        <xdr:cNvSpPr txBox="1"/>
      </xdr:nvSpPr>
      <xdr:spPr>
        <a:xfrm>
          <a:off x="28575" y="19050"/>
          <a:ext cx="762773" cy="26456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kern="1200"/>
            <a:t>Sommaire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F400D-EDAD-40C6-B353-101F685FCB2D}">
  <dimension ref="S14"/>
  <sheetViews>
    <sheetView showGridLines="0" tabSelected="1" workbookViewId="0">
      <selection activeCell="T10" sqref="T10"/>
    </sheetView>
  </sheetViews>
  <sheetFormatPr defaultColWidth="11.42578125" defaultRowHeight="15"/>
  <sheetData>
    <row r="14" spans="19:19">
      <c r="S14" s="116"/>
    </row>
  </sheetData>
  <sheetProtection algorithmName="SHA-512" hashValue="K0+lOn4lry2Ec/+E2jQGcfhWtGX9R+mt0n+ZpCJ4v75upv9xpKxSr4eLHoXsSq8HmMtPSVhCUot//KogSjKyIg==" saltValue="7YjqOM5bU188dB3gUCQNyA==" spinCount="100000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7C37E-B53A-4E11-96D2-218B76AA71C6}">
  <sheetPr>
    <pageSetUpPr fitToPage="1"/>
  </sheetPr>
  <dimension ref="A1:AN290"/>
  <sheetViews>
    <sheetView zoomScaleNormal="100" workbookViewId="0">
      <selection sqref="A1:O1"/>
    </sheetView>
  </sheetViews>
  <sheetFormatPr defaultColWidth="11.42578125" defaultRowHeight="15"/>
  <cols>
    <col min="1" max="1" width="9" style="11" customWidth="1"/>
    <col min="2" max="2" width="8.28515625" style="11" bestFit="1" customWidth="1"/>
    <col min="3" max="3" width="44.28515625" style="11" bestFit="1" customWidth="1"/>
    <col min="4" max="5" width="11.42578125" style="11"/>
    <col min="6" max="6" width="2.42578125" style="11" customWidth="1"/>
    <col min="7" max="7" width="13" style="11" customWidth="1"/>
    <col min="8" max="8" width="11.5703125" style="11" customWidth="1"/>
    <col min="9" max="9" width="41.28515625" style="11" bestFit="1" customWidth="1"/>
    <col min="10" max="35" width="11.42578125" style="11"/>
    <col min="36" max="36" width="55.42578125" style="11" bestFit="1" customWidth="1"/>
    <col min="37" max="16384" width="11.42578125" style="11"/>
  </cols>
  <sheetData>
    <row r="1" spans="1:40" ht="33">
      <c r="A1" s="120" t="s">
        <v>220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2"/>
    </row>
    <row r="2" spans="1:40">
      <c r="A2" s="70"/>
      <c r="O2" s="71"/>
    </row>
    <row r="3" spans="1:40">
      <c r="A3" s="70" t="s">
        <v>221</v>
      </c>
      <c r="B3" s="117">
        <v>2024</v>
      </c>
      <c r="C3" s="11" t="s">
        <v>222</v>
      </c>
      <c r="D3" s="129" t="s">
        <v>45</v>
      </c>
      <c r="E3" s="129"/>
      <c r="F3" s="129"/>
      <c r="G3" s="129"/>
      <c r="H3" s="129"/>
      <c r="I3" s="129"/>
      <c r="J3" s="129"/>
      <c r="K3" s="129"/>
      <c r="L3" s="129"/>
      <c r="O3" s="71"/>
    </row>
    <row r="4" spans="1:40">
      <c r="A4" s="70"/>
      <c r="D4" s="72"/>
      <c r="E4" s="72"/>
      <c r="F4" s="72"/>
      <c r="G4" s="72"/>
      <c r="H4" s="72"/>
      <c r="I4" s="72"/>
      <c r="J4" s="72"/>
      <c r="K4" s="72"/>
      <c r="L4" s="72"/>
      <c r="O4" s="71"/>
    </row>
    <row r="5" spans="1:40">
      <c r="A5" s="132" t="s">
        <v>223</v>
      </c>
      <c r="B5" s="133"/>
      <c r="C5" s="11" t="s">
        <v>224</v>
      </c>
      <c r="D5" s="62" cm="1">
        <f t="array" ref="D5">INDEX(inseepop!$D:$D,MATCH(1,(inseepop!$C:$C=$D$3)*(inseepop!$A:$A=$E$5),0),1)</f>
        <v>4822</v>
      </c>
      <c r="E5" s="73">
        <v>2020</v>
      </c>
      <c r="O5" s="71"/>
    </row>
    <row r="6" spans="1:40">
      <c r="A6" s="132"/>
      <c r="B6" s="133"/>
      <c r="C6" s="14" t="s">
        <v>225</v>
      </c>
      <c r="D6" s="62" cm="1">
        <f t="array" ref="D6">INDEX(Famille!$E:$E,MATCH(1,(Famille!$C:$C=$D$3)*(Famille!$A:$A=$B$3)*(Famille!$D:$D="Nbre_Allocataires"),0),1)</f>
        <v>580</v>
      </c>
      <c r="O6" s="71"/>
    </row>
    <row r="7" spans="1:40">
      <c r="A7" s="132"/>
      <c r="B7" s="133"/>
      <c r="C7" s="14" t="s">
        <v>226</v>
      </c>
      <c r="D7" s="62" cm="1">
        <f t="array" ref="D7">INDEX(Famille!$E:$E,MATCH(1,(Famille!$C:$C=$D$3)*(Famille!$A:$A=$B$3)*(Famille!$D:$D="Nbre_Alloc_et_conjoints"),0),1)</f>
        <v>780</v>
      </c>
      <c r="O7" s="71"/>
    </row>
    <row r="8" spans="1:40">
      <c r="A8" s="132"/>
      <c r="B8" s="133"/>
      <c r="C8" s="14" t="s">
        <v>227</v>
      </c>
      <c r="D8" s="134" cm="1">
        <f t="array" ref="D8">INDEX(Famille!$E:$E,MATCH(1,(Famille!$C:$C=$D$3)*(Famille!$A:$A=$B$3)*(Famille!$D:$D="Population_couverte"),0),1)</f>
        <v>1180</v>
      </c>
      <c r="O8" s="71"/>
    </row>
    <row r="9" spans="1:40">
      <c r="A9" s="132"/>
      <c r="B9" s="133"/>
      <c r="C9" s="19" t="s">
        <v>228</v>
      </c>
      <c r="D9" s="134"/>
      <c r="O9" s="71"/>
    </row>
    <row r="10" spans="1:40">
      <c r="A10" s="132"/>
      <c r="B10" s="133"/>
      <c r="C10" s="20" t="s">
        <v>229</v>
      </c>
      <c r="D10" s="63">
        <f>D8/D5</f>
        <v>0.24471173786810452</v>
      </c>
      <c r="O10" s="71"/>
    </row>
    <row r="11" spans="1:40">
      <c r="A11" s="132"/>
      <c r="B11" s="133"/>
      <c r="C11" s="21" t="s">
        <v>230</v>
      </c>
      <c r="D11" s="63" cm="1">
        <f t="array" ref="D11">INDEX(Famille!$E:$E,MATCH(1,(Famille!$C:$C=$D$3)*(Famille!$A:$A=$B$3)*(Famille!$D:$D="Tx_regime_general"),0),1)</f>
        <v>0.99660000000000004</v>
      </c>
      <c r="O11" s="71"/>
    </row>
    <row r="12" spans="1:40">
      <c r="A12" s="132"/>
      <c r="B12" s="133"/>
      <c r="C12" s="21" t="s">
        <v>231</v>
      </c>
      <c r="D12" s="63" cm="1">
        <f t="array" ref="D12">INDEX(Famille!$E:$E,MATCH(1,(Famille!$C:$C=$D$3)*(Famille!$A:$A=$B$3)*(Famille!$D:$D="tx_act_alloc_et_conj"),0),1)</f>
        <v>0.33279999999999998</v>
      </c>
      <c r="O12" s="71"/>
    </row>
    <row r="13" spans="1:40">
      <c r="A13" s="132"/>
      <c r="B13" s="133"/>
      <c r="C13" s="22" t="s">
        <v>232</v>
      </c>
      <c r="D13" s="21" t="s">
        <v>233</v>
      </c>
      <c r="E13" s="63" cm="1">
        <f t="array" ref="E13">INDEX(Famille!$E:$E,MATCH(1,(Famille!$C:$C=$D$3)*(Famille!$A:$A=$B$3)*(Famille!$D:$D="tx_act_mme_25_49"),0),1)</f>
        <v>0.85840000000000005</v>
      </c>
      <c r="O13" s="71"/>
    </row>
    <row r="14" spans="1:40">
      <c r="A14" s="132"/>
      <c r="B14" s="133"/>
      <c r="C14" s="23"/>
      <c r="D14" s="21" t="s">
        <v>234</v>
      </c>
      <c r="E14" s="63" cm="1">
        <f t="array" ref="E14">INDEX(Famille!$E:$E,MATCH(1,(Famille!$C:$C=$D$3)*(Famille!$A:$A=$B$3)*(Famille!$D:$D="tx_act_mon_25_49"),0),1)</f>
        <v>0.81769999999999998</v>
      </c>
      <c r="O14" s="71"/>
    </row>
    <row r="15" spans="1:40">
      <c r="A15" s="74"/>
      <c r="B15" s="57"/>
      <c r="C15" s="23"/>
      <c r="D15" s="21"/>
      <c r="O15" s="71"/>
      <c r="Z15" s="11" t="s">
        <v>235</v>
      </c>
      <c r="AB15" s="11" t="s">
        <v>236</v>
      </c>
    </row>
    <row r="16" spans="1:40" ht="30.75">
      <c r="A16" s="123" t="s">
        <v>237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5"/>
      <c r="Z16" s="69"/>
      <c r="AA16" s="126" t="s">
        <v>238</v>
      </c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</row>
    <row r="17" spans="1:40">
      <c r="A17" s="70"/>
      <c r="O17" s="71"/>
      <c r="Z17" s="69"/>
      <c r="AA17" s="69" t="s">
        <v>239</v>
      </c>
      <c r="AB17" s="69" t="s">
        <v>240</v>
      </c>
      <c r="AC17" s="69" t="s">
        <v>241</v>
      </c>
      <c r="AD17" s="69" t="s">
        <v>242</v>
      </c>
      <c r="AE17" s="69" t="s">
        <v>243</v>
      </c>
      <c r="AF17" s="69" t="s">
        <v>244</v>
      </c>
      <c r="AG17" s="69" t="s">
        <v>245</v>
      </c>
      <c r="AH17" s="69" t="s">
        <v>246</v>
      </c>
      <c r="AI17" s="69" t="s">
        <v>247</v>
      </c>
      <c r="AJ17" s="69" t="s">
        <v>248</v>
      </c>
      <c r="AK17" s="51" t="s">
        <v>249</v>
      </c>
      <c r="AL17" s="51" t="s">
        <v>250</v>
      </c>
      <c r="AM17" s="51" t="s">
        <v>251</v>
      </c>
      <c r="AN17" s="51" t="s">
        <v>252</v>
      </c>
    </row>
    <row r="18" spans="1:40">
      <c r="A18" s="70"/>
      <c r="D18" s="12" t="s">
        <v>253</v>
      </c>
      <c r="E18" s="13" t="s">
        <v>254</v>
      </c>
      <c r="J18" s="12" t="s">
        <v>253</v>
      </c>
      <c r="K18" s="13" t="s">
        <v>254</v>
      </c>
      <c r="O18" s="71"/>
      <c r="Z18" s="69">
        <f>$B$3-4</f>
        <v>2020</v>
      </c>
      <c r="AA18" s="1" cm="1">
        <f t="array" ref="AA18">INDEX(Famille!$E:$E,MATCH(1,(Famille!$C:$C=$D$3)*(Famille!$A:$A=Z18)*(Famille!$D:$D="Couple_1enf_et_plus"),0),1)</f>
        <v>180</v>
      </c>
      <c r="AB18" s="1" cm="1">
        <f t="array" ref="AB18">INDEX(Famille!$E:$E,MATCH(1,(Famille!$C:$C=$D$3)*(Famille!$A:$A=$Z18)*(Famille!$D:$D="Couple_1enf"),0),1)</f>
        <v>40</v>
      </c>
      <c r="AC18" s="1" cm="1">
        <f t="array" ref="AC18">INDEX(Famille!$E:$E,MATCH(1,(Famille!$C:$C=$D$3)*(Famille!$A:$A=$Z18)*(Famille!$D:$D="Couple_2enf"),0),1)</f>
        <v>100</v>
      </c>
      <c r="AD18" s="1" cm="1">
        <f t="array" ref="AD18">INDEX(Famille!$E:$E,MATCH(1,(Famille!$C:$C=$D$3)*(Famille!$A:$A=$Z18)*(Famille!$D:$D="Couple_fam_nombreuses"),0),1)</f>
        <v>40</v>
      </c>
      <c r="AE18" s="1" cm="1">
        <f t="array" ref="AE18">INDEX(Famille!$E:$E,MATCH(1,(Famille!$C:$C=$D$3)*(Famille!$A:$A=$Z18)*(Famille!$D:$D="Couple_fragile"),0),1)</f>
        <v>10</v>
      </c>
      <c r="AF18" s="1" cm="1">
        <f t="array" ref="AF18">INDEX(Famille!$E:$E,MATCH(1,(Famille!$C:$C=$D$3)*(Famille!$A:$A=$Z18)*(Famille!$D:$D="Couple_bas_revenu"),0),1)</f>
        <v>40</v>
      </c>
      <c r="AG18" s="1" cm="1">
        <f t="array" ref="AG18">INDEX(Famille!$E:$E,MATCH(1,(Famille!$C:$C=$D$3)*(Famille!$A:$A=$Z18)*(Famille!$D:$D="Couple_aah"),0),1)</f>
        <v>5</v>
      </c>
      <c r="AH18" s="1" cm="1">
        <f t="array" ref="AH18">INDEX(Famille!$E:$E,MATCH(1,(Famille!$C:$C=$D$3)*(Famille!$A:$A=$Z18)*(Famille!$D:$D="Couple_rsa"),0),1)</f>
        <v>10</v>
      </c>
      <c r="AI18" s="1" cm="1">
        <f t="array" ref="AI18">INDEX(Famille!$E:$E,MATCH(1,(Famille!$C:$C=$D$3)*(Famille!$A:$A=$Z18)*(Famille!$D:$D="Couple_ppa"),0),1)</f>
        <v>40</v>
      </c>
      <c r="AJ18" s="1" cm="1">
        <f t="array" ref="AJ18">INDEX(Famille!$E:$E,MATCH(1,(Famille!$C:$C=$D$3)*(Famille!$A:$A=$Z18)*(Famille!$D:$D="Couple_chomage"),0),1)</f>
        <v>70</v>
      </c>
      <c r="AK18" s="69" cm="1">
        <f t="array" ref="AK18">INDEX(qf!$F:$F,MATCH(1,(qf!$B:$B=$D$3)*(qf!$C:$C=$Z18)*(qf!$D:$D="couple"),0),1)</f>
        <v>20</v>
      </c>
      <c r="AL18" s="69" cm="1">
        <f t="array" ref="AL18">INDEX(qf!$G:$G,MATCH(1,(qf!$B:$B=$D$3)*(qf!$C:$C=$Z18)*(qf!$D:$D="couple"),0),1)</f>
        <v>50</v>
      </c>
      <c r="AM18" s="69" cm="1">
        <f t="array" ref="AM18">INDEX(qf!$H:$H,MATCH(1,(qf!$B:$B=$D$3)*(qf!$C:$C=$Z18)*(qf!$D:$D="couple"),0),1)</f>
        <v>85</v>
      </c>
      <c r="AN18" s="69" cm="1">
        <f t="array" ref="AN18">INDEX(qf!$I:$I,MATCH(1,(qf!$B:$B=$D$3)*(qf!$C:$C=$Z18)*(qf!$D:$D="couple"),0),1)</f>
        <v>60</v>
      </c>
    </row>
    <row r="19" spans="1:40" ht="15" customHeight="1">
      <c r="A19" s="145" t="s">
        <v>255</v>
      </c>
      <c r="B19" s="146"/>
      <c r="C19" s="43" t="s">
        <v>256</v>
      </c>
      <c r="D19" s="44" cm="1">
        <f t="array" ref="D19">INDEX(Famille!$E:$E,MATCH(1,(Famille!$C:$C=$D$3)*(Famille!$A:$A=$B$3)*(Famille!$D:$D="Couple_1enf"),0),1)</f>
        <v>35</v>
      </c>
      <c r="E19" s="44" cm="1">
        <f t="array" ref="E19">INDEX(Famille!$E:$E,MATCH(1,(Famille!$C:$C=$D$3)*(Famille!$A:$A=$B$3)*(Famille!$D:$D="MONO_1_enf"),0),1)</f>
        <v>25</v>
      </c>
      <c r="G19" s="133" t="s">
        <v>257</v>
      </c>
      <c r="H19" s="133"/>
      <c r="I19" s="65" t="s">
        <v>258</v>
      </c>
      <c r="J19" s="61" cm="1">
        <f t="array" ref="J19">INDEX(Famille!$E:$E,MATCH(1,(Famille!$C:$C=$D$3)*(Famille!$A:$A=$B$3)*(Famille!$D:$D="part_couple_rsa"),0),1)</f>
        <v>3.0300000000000001E-2</v>
      </c>
      <c r="K19" s="61" cm="1">
        <f t="array" ref="K19">INDEX(Famille!$E:$E,MATCH(1,(Famille!$C:$C=$D$3)*(Famille!$A:$A=$B$3)*(Famille!$D:$D="part_MONO_rsa"),0),1)</f>
        <v>0.1111</v>
      </c>
      <c r="O19" s="71"/>
      <c r="Z19" s="69">
        <f>$B$3-3</f>
        <v>2021</v>
      </c>
      <c r="AA19" s="1" cm="1">
        <f t="array" ref="AA19">INDEX(Famille!$E:$E,MATCH(1,(Famille!$C:$C=$D$3)*(Famille!$A:$A=Z19)*(Famille!$D:$D="Couple_1enf_et_plus"),0),1)</f>
        <v>185</v>
      </c>
      <c r="AB19" s="1" cm="1">
        <f t="array" ref="AB19">INDEX(Famille!$E:$E,MATCH(1,(Famille!$C:$C=$D$3)*(Famille!$A:$A=$Z19)*(Famille!$D:$D="Couple_1enf"),0),1)</f>
        <v>40</v>
      </c>
      <c r="AC19" s="1" cm="1">
        <f t="array" ref="AC19">INDEX(Famille!$E:$E,MATCH(1,(Famille!$C:$C=$D$3)*(Famille!$A:$A=$Z19)*(Famille!$D:$D="Couple_2enf"),0),1)</f>
        <v>100</v>
      </c>
      <c r="AD19" s="1" cm="1">
        <f t="array" ref="AD19">INDEX(Famille!$E:$E,MATCH(1,(Famille!$C:$C=$D$3)*(Famille!$A:$A=$Z19)*(Famille!$D:$D="Couple_fam_nombreuses"),0),1)</f>
        <v>45</v>
      </c>
      <c r="AE19" s="1" cm="1">
        <f t="array" ref="AE19">INDEX(Famille!$E:$E,MATCH(1,(Famille!$C:$C=$D$3)*(Famille!$A:$A=$Z19)*(Famille!$D:$D="Couple_fragile"),0),1)</f>
        <v>10</v>
      </c>
      <c r="AF19" s="1" cm="1">
        <f t="array" ref="AF19">INDEX(Famille!$E:$E,MATCH(1,(Famille!$C:$C=$D$3)*(Famille!$A:$A=$Z19)*(Famille!$D:$D="Couple_bas_revenu"),0),1)</f>
        <v>45</v>
      </c>
      <c r="AG19" s="1" cm="1">
        <f t="array" ref="AG19">INDEX(Famille!$E:$E,MATCH(1,(Famille!$C:$C=$D$3)*(Famille!$A:$A=$Z19)*(Famille!$D:$D="Couple_aah"),0),1)</f>
        <v>5</v>
      </c>
      <c r="AH19" s="1" cm="1">
        <f t="array" ref="AH19">INDEX(Famille!$E:$E,MATCH(1,(Famille!$C:$C=$D$3)*(Famille!$A:$A=$Z19)*(Famille!$D:$D="Couple_rsa"),0),1)</f>
        <v>5</v>
      </c>
      <c r="AI19" s="1" cm="1">
        <f t="array" ref="AI19">INDEX(Famille!$E:$E,MATCH(1,(Famille!$C:$C=$D$3)*(Famille!$A:$A=$Z19)*(Famille!$D:$D="Couple_ppa"),0),1)</f>
        <v>25</v>
      </c>
      <c r="AJ19" s="1" cm="1">
        <f t="array" ref="AJ19">INDEX(Famille!$E:$E,MATCH(1,(Famille!$C:$C=$D$3)*(Famille!$A:$A=$Z19)*(Famille!$D:$D="Couple_chomage"),0),1)</f>
        <v>65</v>
      </c>
      <c r="AK19" s="69" cm="1">
        <f t="array" ref="AK19">INDEX(qf!$F:$F,MATCH(1,(qf!$B:$B=$D$3)*(qf!$C:$C=$Z19)*(qf!$D:$D="couple"),0),1)</f>
        <v>10</v>
      </c>
      <c r="AL19" s="69" cm="1">
        <f t="array" ref="AL19">INDEX(qf!$G:$G,MATCH(1,(qf!$B:$B=$D$3)*(qf!$C:$C=$Z19)*(qf!$D:$D="couple"),0),1)</f>
        <v>55</v>
      </c>
      <c r="AM19" s="69" cm="1">
        <f t="array" ref="AM19">INDEX(qf!$H:$H,MATCH(1,(qf!$B:$B=$D$3)*(qf!$C:$C=$Z19)*(qf!$D:$D="couple"),0),1)</f>
        <v>95</v>
      </c>
      <c r="AN19" s="69" cm="1">
        <f t="array" ref="AN19">INDEX(qf!$I:$I,MATCH(1,(qf!$B:$B=$D$3)*(qf!$C:$C=$Z19)*(qf!$D:$D="couple"),0),1)</f>
        <v>55</v>
      </c>
    </row>
    <row r="20" spans="1:40">
      <c r="A20" s="145"/>
      <c r="B20" s="146"/>
      <c r="C20" s="43" t="s">
        <v>259</v>
      </c>
      <c r="D20" s="44" cm="1">
        <f t="array" ref="D20">INDEX(Famille!$E:$E,MATCH(1,(Famille!$C:$C=$D$3)*(Famille!$A:$A=$B$3)*(Famille!$D:$D="Couple_2enf"),0),1)</f>
        <v>95</v>
      </c>
      <c r="E20" s="44" cm="1">
        <f t="array" ref="E20">INDEX(Famille!$E:$E,MATCH(1,(Famille!$C:$C=$D$3)*(Famille!$A:$A=$B$3)*(Famille!$D:$D="MONO_2_enf"),0),1)</f>
        <v>10</v>
      </c>
      <c r="G20" s="133"/>
      <c r="H20" s="133"/>
      <c r="J20" s="21"/>
      <c r="O20" s="71"/>
      <c r="Z20" s="69">
        <f>$B$3-2</f>
        <v>2022</v>
      </c>
      <c r="AA20" s="1" cm="1">
        <f t="array" ref="AA20">INDEX(Famille!$E:$E,MATCH(1,(Famille!$C:$C=$D$3)*(Famille!$A:$A=Z20)*(Famille!$D:$D="Couple_1enf_et_plus"),0),1)</f>
        <v>170</v>
      </c>
      <c r="AB20" s="1" cm="1">
        <f t="array" ref="AB20">INDEX(Famille!$E:$E,MATCH(1,(Famille!$C:$C=$D$3)*(Famille!$A:$A=$Z20)*(Famille!$D:$D="Couple_1enf"),0),1)</f>
        <v>35</v>
      </c>
      <c r="AC20" s="1" cm="1">
        <f t="array" ref="AC20">INDEX(Famille!$E:$E,MATCH(1,(Famille!$C:$C=$D$3)*(Famille!$A:$A=$Z20)*(Famille!$D:$D="Couple_2enf"),0),1)</f>
        <v>105</v>
      </c>
      <c r="AD20" s="1" cm="1">
        <f t="array" ref="AD20">INDEX(Famille!$E:$E,MATCH(1,(Famille!$C:$C=$D$3)*(Famille!$A:$A=$Z20)*(Famille!$D:$D="Couple_fam_nombreuses"),0),1)</f>
        <v>30</v>
      </c>
      <c r="AE20" s="1" cm="1">
        <f t="array" ref="AE20">INDEX(Famille!$E:$E,MATCH(1,(Famille!$C:$C=$D$3)*(Famille!$A:$A=$Z20)*(Famille!$D:$D="Couple_fragile"),0),1)</f>
        <v>15</v>
      </c>
      <c r="AF20" s="1" cm="1">
        <f t="array" ref="AF20">INDEX(Famille!$E:$E,MATCH(1,(Famille!$C:$C=$D$3)*(Famille!$A:$A=$Z20)*(Famille!$D:$D="Couple_bas_revenu"),0),1)</f>
        <v>35</v>
      </c>
      <c r="AG20" s="1" cm="1">
        <f t="array" ref="AG20">INDEX(Famille!$E:$E,MATCH(1,(Famille!$C:$C=$D$3)*(Famille!$A:$A=$Z20)*(Famille!$D:$D="Couple_aah"),0),1)</f>
        <v>5</v>
      </c>
      <c r="AH20" s="1" cm="1">
        <f t="array" ref="AH20">INDEX(Famille!$E:$E,MATCH(1,(Famille!$C:$C=$D$3)*(Famille!$A:$A=$Z20)*(Famille!$D:$D="Couple_rsa"),0),1)</f>
        <v>5</v>
      </c>
      <c r="AI20" s="1" cm="1">
        <f t="array" ref="AI20">INDEX(Famille!$E:$E,MATCH(1,(Famille!$C:$C=$D$3)*(Famille!$A:$A=$Z20)*(Famille!$D:$D="Couple_ppa"),0),1)</f>
        <v>25</v>
      </c>
      <c r="AJ20" s="1" cm="1">
        <f t="array" ref="AJ20">INDEX(Famille!$E:$E,MATCH(1,(Famille!$C:$C=$D$3)*(Famille!$A:$A=$Z20)*(Famille!$D:$D="Couple_chomage"),0),1)</f>
        <v>60</v>
      </c>
      <c r="AK20" s="69" cm="1">
        <f t="array" ref="AK20">INDEX(qf!$F:$F,MATCH(1,(qf!$B:$B=$D$3)*(qf!$C:$C=$Z20)*(qf!$D:$D="couple"),0),1)</f>
        <v>10</v>
      </c>
      <c r="AL20" s="69" cm="1">
        <f t="array" ref="AL20">INDEX(qf!$G:$G,MATCH(1,(qf!$B:$B=$D$3)*(qf!$C:$C=$Z20)*(qf!$D:$D="couple"),0),1)</f>
        <v>55</v>
      </c>
      <c r="AM20" s="69" cm="1">
        <f t="array" ref="AM20">INDEX(qf!$H:$H,MATCH(1,(qf!$B:$B=$D$3)*(qf!$C:$C=$Z20)*(qf!$D:$D="couple"),0),1)</f>
        <v>80</v>
      </c>
      <c r="AN20" s="69" cm="1">
        <f t="array" ref="AN20">INDEX(qf!$I:$I,MATCH(1,(qf!$B:$B=$D$3)*(qf!$C:$C=$Z20)*(qf!$D:$D="couple"),0),1)</f>
        <v>60</v>
      </c>
    </row>
    <row r="21" spans="1:40">
      <c r="A21" s="145"/>
      <c r="B21" s="146"/>
      <c r="C21" s="43" t="s">
        <v>260</v>
      </c>
      <c r="D21" s="44" cm="1">
        <f t="array" ref="D21">INDEX(Famille!$E:$E,MATCH(1,(Famille!$C:$C=$D$3)*(Famille!$A:$A=$B$3)*(Famille!$D:$D="Couple_fam_nombreuses"),0),1)</f>
        <v>30</v>
      </c>
      <c r="E21" s="44" cm="1">
        <f t="array" ref="E21">INDEX(Famille!$E:$E,MATCH(1,(Famille!$C:$C=$D$3)*(Famille!$A:$A=$B$3)*(Famille!$D:$D="MONO_fam_nombreuses"),0),1)</f>
        <v>10</v>
      </c>
      <c r="G21" s="133"/>
      <c r="H21" s="133"/>
      <c r="I21" s="65" t="s">
        <v>261</v>
      </c>
      <c r="J21" s="66" cm="1">
        <f t="array" ref="J21">INDEX(Famille!$E:$E,MATCH(1,(Famille!$C:$C=$D$3)*(Famille!$A:$A=$B$3)*(Famille!$D:$D="part_couple_ppa"),0),1)</f>
        <v>0.2424</v>
      </c>
      <c r="K21" s="61" cm="1">
        <f t="array" ref="K21">INDEX(Famille!$E:$E,MATCH(1,(Famille!$C:$C=$D$3)*(Famille!$A:$A=$B$3)*(Famille!$D:$D="part_MONO_ppa"),0),1)</f>
        <v>0.66669999999999996</v>
      </c>
      <c r="O21" s="71"/>
      <c r="Z21" s="69">
        <f>$B$3-1</f>
        <v>2023</v>
      </c>
      <c r="AA21" s="1" cm="1">
        <f t="array" ref="AA21">INDEX(Famille!$E:$E,MATCH(1,(Famille!$C:$C=$D$3)*(Famille!$A:$A=Z21)*(Famille!$D:$D="Couple_1enf_et_plus"),0),1)</f>
        <v>165</v>
      </c>
      <c r="AB21" s="1" cm="1">
        <f t="array" ref="AB21">INDEX(Famille!$E:$E,MATCH(1,(Famille!$C:$C=$D$3)*(Famille!$A:$A=$Z21)*(Famille!$D:$D="Couple_1enf"),0),1)</f>
        <v>40</v>
      </c>
      <c r="AC21" s="1" cm="1">
        <f t="array" ref="AC21">INDEX(Famille!$E:$E,MATCH(1,(Famille!$C:$C=$D$3)*(Famille!$A:$A=$Z21)*(Famille!$D:$D="Couple_2enf"),0),1)</f>
        <v>95</v>
      </c>
      <c r="AD21" s="1" cm="1">
        <f t="array" ref="AD21">INDEX(Famille!$E:$E,MATCH(1,(Famille!$C:$C=$D$3)*(Famille!$A:$A=$Z21)*(Famille!$D:$D="Couple_fam_nombreuses"),0),1)</f>
        <v>35</v>
      </c>
      <c r="AE21" s="1" cm="1">
        <f t="array" ref="AE21">INDEX(Famille!$E:$E,MATCH(1,(Famille!$C:$C=$D$3)*(Famille!$A:$A=$Z21)*(Famille!$D:$D="Couple_fragile"),0),1)</f>
        <v>10</v>
      </c>
      <c r="AF21" s="1" cm="1">
        <f t="array" ref="AF21">INDEX(Famille!$E:$E,MATCH(1,(Famille!$C:$C=$D$3)*(Famille!$A:$A=$Z21)*(Famille!$D:$D="Couple_bas_revenu"),0),1)</f>
        <v>35</v>
      </c>
      <c r="AG21" s="1" cm="1">
        <f t="array" ref="AG21">INDEX(Famille!$E:$E,MATCH(1,(Famille!$C:$C=$D$3)*(Famille!$A:$A=$Z21)*(Famille!$D:$D="Couple_aah"),0),1)</f>
        <v>5</v>
      </c>
      <c r="AH21" s="1" cm="1">
        <f t="array" ref="AH21">INDEX(Famille!$E:$E,MATCH(1,(Famille!$C:$C=$D$3)*(Famille!$A:$A=$Z21)*(Famille!$D:$D="Couple_rsa"),0),1)</f>
        <v>5</v>
      </c>
      <c r="AI21" s="1" cm="1">
        <f t="array" ref="AI21">INDEX(Famille!$E:$E,MATCH(1,(Famille!$C:$C=$D$3)*(Famille!$A:$A=$Z21)*(Famille!$D:$D="Couple_ppa"),0),1)</f>
        <v>30</v>
      </c>
      <c r="AJ21" s="1" cm="1">
        <f t="array" ref="AJ21">INDEX(Famille!$E:$E,MATCH(1,(Famille!$C:$C=$D$3)*(Famille!$A:$A=$Z21)*(Famille!$D:$D="Couple_chomage"),0),1)</f>
        <v>65</v>
      </c>
      <c r="AK21" s="69" cm="1">
        <f t="array" ref="AK21">INDEX(qf!$F:$F,MATCH(1,(qf!$B:$B=$D$3)*(qf!$C:$C=$Z21)*(qf!$D:$D="couple"),0),1)</f>
        <v>10</v>
      </c>
      <c r="AL21" s="69" cm="1">
        <f t="array" ref="AL21">INDEX(qf!$G:$G,MATCH(1,(qf!$B:$B=$D$3)*(qf!$C:$C=$Z21)*(qf!$D:$D="couple"),0),1)</f>
        <v>45</v>
      </c>
      <c r="AM21" s="69" cm="1">
        <f t="array" ref="AM21">INDEX(qf!$H:$H,MATCH(1,(qf!$B:$B=$D$3)*(qf!$C:$C=$Z21)*(qf!$D:$D="couple"),0),1)</f>
        <v>75</v>
      </c>
      <c r="AN21" s="69" cm="1">
        <f t="array" ref="AN21">INDEX(qf!$I:$I,MATCH(1,(qf!$B:$B=$D$3)*(qf!$C:$C=$Z21)*(qf!$D:$D="couple"),0),1)</f>
        <v>65</v>
      </c>
    </row>
    <row r="22" spans="1:40">
      <c r="A22" s="145"/>
      <c r="B22" s="146"/>
      <c r="C22" s="45" t="s">
        <v>262</v>
      </c>
      <c r="D22" s="46" cm="1">
        <f t="array" ref="D22">INDEX(Famille!$E:$E,MATCH(1,(Famille!$C:$C=$D$3)*(Famille!$A:$A=$B$3)*(Famille!$D:$D="Couple_1enf_et_plus"),0),1)</f>
        <v>165</v>
      </c>
      <c r="E22" s="46" cm="1">
        <f t="array" ref="E22">INDEX(Famille!$E:$E,MATCH(1,(Famille!$C:$C=$D$3)*(Famille!$A:$A=$B$3)*(Famille!$D:$D="MONO_1_enf_et_plus"),0),1)</f>
        <v>45</v>
      </c>
      <c r="G22" s="133"/>
      <c r="H22" s="133"/>
      <c r="O22" s="71"/>
      <c r="Z22" s="69">
        <f>$B$3</f>
        <v>2024</v>
      </c>
      <c r="AA22" s="1" cm="1">
        <f t="array" ref="AA22">INDEX(Famille!$E:$E,MATCH(1,(Famille!$C:$C=$D$3)*(Famille!$A:$A=Z22)*(Famille!$D:$D="Couple_1enf_et_plus"),0),1)</f>
        <v>165</v>
      </c>
      <c r="AB22" s="1" cm="1">
        <f t="array" ref="AB22">INDEX(Famille!$E:$E,MATCH(1,(Famille!$C:$C=$D$3)*(Famille!$A:$A=$Z22)*(Famille!$D:$D="Couple_1enf"),0),1)</f>
        <v>35</v>
      </c>
      <c r="AC22" s="1" cm="1">
        <f t="array" ref="AC22">INDEX(Famille!$E:$E,MATCH(1,(Famille!$C:$C=$D$3)*(Famille!$A:$A=$Z22)*(Famille!$D:$D="Couple_2enf"),0),1)</f>
        <v>95</v>
      </c>
      <c r="AD22" s="1" cm="1">
        <f t="array" ref="AD22">INDEX(Famille!$E:$E,MATCH(1,(Famille!$C:$C=$D$3)*(Famille!$A:$A=$Z22)*(Famille!$D:$D="Couple_fam_nombreuses"),0),1)</f>
        <v>30</v>
      </c>
      <c r="AE22" s="1" cm="1">
        <f t="array" ref="AE22">INDEX(Famille!$E:$E,MATCH(1,(Famille!$C:$C=$D$3)*(Famille!$A:$A=$Z22)*(Famille!$D:$D="Couple_fragile"),0),1)</f>
        <v>10</v>
      </c>
      <c r="AF22" s="1" cm="1">
        <f t="array" ref="AF22">INDEX(Famille!$E:$E,MATCH(1,(Famille!$C:$C=$D$3)*(Famille!$A:$A=$Z22)*(Famille!$D:$D="Couple_bas_revenu"),0),1)</f>
        <v>40</v>
      </c>
      <c r="AG22" s="1" cm="1">
        <f t="array" ref="AG22">INDEX(Famille!$E:$E,MATCH(1,(Famille!$C:$C=$D$3)*(Famille!$A:$A=$Z22)*(Famille!$D:$D="Couple_aah"),0),1)</f>
        <v>5</v>
      </c>
      <c r="AH22" s="1" cm="1">
        <f t="array" ref="AH22">INDEX(Famille!$E:$E,MATCH(1,(Famille!$C:$C=$D$3)*(Famille!$A:$A=$Z22)*(Famille!$D:$D="Couple_rsa"),0),1)</f>
        <v>5</v>
      </c>
      <c r="AI22" s="1" cm="1">
        <f t="array" ref="AI22">INDEX(Famille!$E:$E,MATCH(1,(Famille!$C:$C=$D$3)*(Famille!$A:$A=$Z22)*(Famille!$D:$D="Couple_ppa"),0),1)</f>
        <v>40</v>
      </c>
      <c r="AJ22" s="1" cm="1">
        <f t="array" ref="AJ22">INDEX(Famille!$E:$E,MATCH(1,(Famille!$C:$C=$D$3)*(Famille!$A:$A=$Z22)*(Famille!$D:$D="Couple_chomage"),0),1)</f>
        <v>50</v>
      </c>
      <c r="AK22" s="69" cm="1">
        <f t="array" ref="AK22">INDEX(qf!$F:$F,MATCH(1,(qf!$B:$B=$D$3)*(qf!$C:$C=$Z22)*(qf!$D:$D="couple"),0),1)</f>
        <v>10</v>
      </c>
      <c r="AL22" s="69" cm="1">
        <f t="array" ref="AL22">INDEX(qf!$G:$G,MATCH(1,(qf!$B:$B=$D$3)*(qf!$C:$C=$Z22)*(qf!$D:$D="couple"),0),1)</f>
        <v>50</v>
      </c>
      <c r="AM22" s="69" cm="1">
        <f t="array" ref="AM22">INDEX(qf!$H:$H,MATCH(1,(qf!$B:$B=$D$3)*(qf!$C:$C=$Z22)*(qf!$D:$D="couple"),0),1)</f>
        <v>60</v>
      </c>
      <c r="AN22" s="69" cm="1">
        <f t="array" ref="AN22">INDEX(qf!$I:$I,MATCH(1,(qf!$B:$B=$D$3)*(qf!$C:$C=$Z22)*(qf!$D:$D="couple"),0),1)</f>
        <v>85</v>
      </c>
    </row>
    <row r="23" spans="1:40">
      <c r="A23" s="75"/>
      <c r="B23" s="24"/>
      <c r="D23" s="16"/>
      <c r="E23" s="17"/>
      <c r="G23" s="133"/>
      <c r="H23" s="133"/>
      <c r="I23" s="65" t="s">
        <v>263</v>
      </c>
      <c r="J23" s="66" cm="1">
        <f t="array" ref="J23">INDEX(Famille!$E:$E,MATCH(1,(Famille!$C:$C=$D$3)*(Famille!$A:$A=$B$3)*(Famille!$D:$D="part_couple_aah"),0),1)</f>
        <v>3.0300000000000001E-2</v>
      </c>
      <c r="K23" s="61" cm="1">
        <f t="array" ref="K23">INDEX(Famille!$E:$E,MATCH(1,(Famille!$C:$C=$D$3)*(Famille!$A:$A=$B$3)*(Famille!$D:$D="part_MONO_aah"),0),1)</f>
        <v>0</v>
      </c>
      <c r="O23" s="71"/>
      <c r="Z23" s="69"/>
      <c r="AA23" s="126" t="s">
        <v>254</v>
      </c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</row>
    <row r="24" spans="1:40">
      <c r="A24" s="145" t="s">
        <v>264</v>
      </c>
      <c r="B24" s="146"/>
      <c r="C24" s="48" t="s">
        <v>265</v>
      </c>
      <c r="D24" s="56" cm="1">
        <f t="array" ref="D24">INDEX(Famille!$E:$E,MATCH(1,(Famille!$C:$C=$D$3)*(Famille!$A:$A=$B$3)*(Famille!$D:$D="Couple_bas_revenu"),0),1)/D22</f>
        <v>0.24242424242424243</v>
      </c>
      <c r="E24" s="56" cm="1">
        <f t="array" ref="E24">INDEX(Famille!$E:$E,MATCH(1,(Famille!$C:$C=$D$3)*(Famille!$A:$A=$B$3)*(Famille!$D:$D="MONO_bas_revenu"),0),1)/E22</f>
        <v>0.66666666666666663</v>
      </c>
      <c r="G24" s="133"/>
      <c r="H24" s="133"/>
      <c r="O24" s="71"/>
      <c r="Z24" s="69"/>
      <c r="AA24" s="69" t="s">
        <v>239</v>
      </c>
      <c r="AB24" s="69" t="s">
        <v>240</v>
      </c>
      <c r="AC24" s="69" t="s">
        <v>241</v>
      </c>
      <c r="AD24" s="69" t="s">
        <v>242</v>
      </c>
      <c r="AE24" s="69" t="s">
        <v>243</v>
      </c>
      <c r="AF24" s="69" t="s">
        <v>244</v>
      </c>
      <c r="AG24" s="69" t="s">
        <v>245</v>
      </c>
      <c r="AH24" s="69" t="s">
        <v>246</v>
      </c>
      <c r="AI24" s="69" t="s">
        <v>247</v>
      </c>
      <c r="AJ24" s="69" t="s">
        <v>248</v>
      </c>
      <c r="AK24" s="51" t="s">
        <v>249</v>
      </c>
      <c r="AL24" s="51" t="s">
        <v>250</v>
      </c>
      <c r="AM24" s="51" t="s">
        <v>251</v>
      </c>
      <c r="AN24" s="51" t="s">
        <v>252</v>
      </c>
    </row>
    <row r="25" spans="1:40">
      <c r="A25" s="145"/>
      <c r="B25" s="146"/>
      <c r="C25" s="49" t="s">
        <v>266</v>
      </c>
      <c r="D25" s="130" cm="1">
        <f t="array" ref="D25">INDEX(Famille!$E:$E,MATCH(1,(Famille!$C:$C=$D$3)*(Famille!$A:$A=$B$3)*(Famille!$D:$D="Couple_fragile"),0),1)/D22</f>
        <v>6.0606060606060608E-2</v>
      </c>
      <c r="E25" s="131" cm="1">
        <f t="array" ref="E25">INDEX(Famille!$E:$E,MATCH(1,(Famille!$C:$C=$D$3)*(Famille!$A:$A=$B$3)*(Famille!$D:$D="MONO_fragile"),0),1)/E22</f>
        <v>0.22222222222222221</v>
      </c>
      <c r="G25" s="133"/>
      <c r="H25" s="133"/>
      <c r="I25" s="65" t="s">
        <v>267</v>
      </c>
      <c r="J25" s="76"/>
      <c r="K25" s="61" cm="1">
        <f t="array" ref="K25">INDEX(Famille!$E:$E,MATCH(1,(Famille!$C:$C=$D$3)*(Famille!$A:$A=$B$3)*(Famille!$D:$D="part_MONO_asf"),0),1)</f>
        <v>0.37780000000000002</v>
      </c>
      <c r="O25" s="71"/>
      <c r="Z25" s="69">
        <f>$B$3-4</f>
        <v>2020</v>
      </c>
      <c r="AA25" s="1" cm="1">
        <f t="array" ref="AA25">INDEX(Famille!$E:$E,MATCH(1,(Famille!$C:$C=$D$3)*(Famille!$A:$A=$Z25)*(Famille!$D:$D="MONO_1_enf_et_plus"),0),1)</f>
        <v>50</v>
      </c>
      <c r="AB25" s="1" cm="1">
        <f t="array" ref="AB25">INDEX(Famille!$E:$E,MATCH(1,(Famille!$C:$C=$D$3)*(Famille!$A:$A=$Z25)*(Famille!$D:$D="MONO_1_enf"),0),1)</f>
        <v>25</v>
      </c>
      <c r="AC25" s="1" cm="1">
        <f t="array" ref="AC25">INDEX(Famille!$E:$E,MATCH(1,(Famille!$C:$C=$D$3)*(Famille!$A:$A=$Z25)*(Famille!$D:$D="MONO_2_enf"),0),1)</f>
        <v>15</v>
      </c>
      <c r="AD25" s="1" cm="1">
        <f t="array" ref="AD25">INDEX(Famille!$E:$E,MATCH(1,(Famille!$C:$C=$D$3)*(Famille!$A:$A=$Z25)*(Famille!$D:$D="MONO_fam_nombreuses"),0),1)</f>
        <v>5</v>
      </c>
      <c r="AE25" s="1" cm="1">
        <f t="array" ref="AE25">INDEX(Famille!$E:$E,MATCH(1,(Famille!$C:$C=$D$3)*(Famille!$A:$A=$Z25)*(Famille!$D:$D="MONO_fragile"),0),1)</f>
        <v>15</v>
      </c>
      <c r="AF25" s="1" cm="1">
        <f t="array" ref="AF25">INDEX(Famille!$E:$E,MATCH(1,(Famille!$C:$C=$D$3)*(Famille!$A:$A=$Z25)*(Famille!$D:$D="MONO_bas_revenu"),0),1)</f>
        <v>25</v>
      </c>
      <c r="AG25" s="1" cm="1">
        <f t="array" ref="AG25">INDEX(Famille!$E:$E,MATCH(1,(Famille!$C:$C=$D$3)*(Famille!$A:$A=$Z25)*(Famille!$D:$D="MONO_aah"),0),1)</f>
        <v>0</v>
      </c>
      <c r="AH25" s="1" cm="1">
        <f t="array" ref="AH25">INDEX(Famille!$E:$E,MATCH(1,(Famille!$C:$C=$D$3)*(Famille!$A:$A=$Z25)*(Famille!$D:$D="MONO_rsa"),0),1)</f>
        <v>5</v>
      </c>
      <c r="AI25" s="1" cm="1">
        <f t="array" ref="AI25">INDEX(Famille!$E:$E,MATCH(1,(Famille!$C:$C=$D$3)*(Famille!$A:$A=$Z25)*(Famille!$D:$D="MONO_ppa"),0),1)</f>
        <v>25</v>
      </c>
      <c r="AJ25" s="1" cm="1">
        <f t="array" ref="AJ25">INDEX(Famille!$E:$E,MATCH(1,(Famille!$C:$C=$D$3)*(Famille!$A:$A=$Z25)*(Famille!$D:$D="MONO_chomage"),0),1)</f>
        <v>10</v>
      </c>
      <c r="AK25" s="69" cm="1">
        <f t="array" ref="AK25">INDEX(qf!$F:$F,MATCH(1,(qf!$B:$B=$D$3)*(qf!$C:$C=$Z25)*(qf!$D:$D="mono"),0),1)</f>
        <v>10</v>
      </c>
      <c r="AL25" s="69" cm="1">
        <f t="array" ref="AL25">INDEX(qf!$G:$G,MATCH(1,(qf!$B:$B=$D$3)*(qf!$C:$C=$Z25)*(qf!$D:$D="mono"),0),1)</f>
        <v>30</v>
      </c>
      <c r="AM25" s="69" cm="1">
        <f t="array" ref="AM25">INDEX(qf!$H:$H,MATCH(1,(qf!$B:$B=$D$3)*(qf!$C:$C=$Z25)*(qf!$D:$D="mono"),0),1)</f>
        <v>5</v>
      </c>
      <c r="AN25" s="69" cm="1">
        <f t="array" ref="AN25">INDEX(qf!$I:$I,MATCH(1,(qf!$B:$B=$D$3)*(qf!$C:$C=$Z25)*(qf!$D:$D="mono"),0),1)</f>
        <v>0</v>
      </c>
    </row>
    <row r="26" spans="1:40">
      <c r="A26" s="75" t="s">
        <v>268</v>
      </c>
      <c r="B26" s="59">
        <f xml:space="preserve"> VLOOKUP( $B$3, Seuil_basrev!A1:B20, 2, FALSE)</f>
        <v>1307</v>
      </c>
      <c r="C26" s="50" t="s">
        <v>269</v>
      </c>
      <c r="D26" s="130"/>
      <c r="E26" s="131"/>
      <c r="G26" s="133"/>
      <c r="H26" s="133"/>
      <c r="O26" s="71"/>
      <c r="Z26" s="69">
        <f>$B$3-3</f>
        <v>2021</v>
      </c>
      <c r="AA26" s="1" cm="1">
        <f t="array" ref="AA26">INDEX(Famille!$E:$E,MATCH(1,(Famille!$C:$C=$D$3)*(Famille!$A:$A=$Z26)*(Famille!$D:$D="MONO_1_enf_et_plus"),0),1)</f>
        <v>45</v>
      </c>
      <c r="AB26" s="1" cm="1">
        <f t="array" ref="AB26">INDEX(Famille!$E:$E,MATCH(1,(Famille!$C:$C=$D$3)*(Famille!$A:$A=$Z26)*(Famille!$D:$D="MONO_1_enf"),0),1)</f>
        <v>25</v>
      </c>
      <c r="AC26" s="1" cm="1">
        <f t="array" ref="AC26">INDEX(Famille!$E:$E,MATCH(1,(Famille!$C:$C=$D$3)*(Famille!$A:$A=$Z26)*(Famille!$D:$D="MONO_2_enf"),0),1)</f>
        <v>20</v>
      </c>
      <c r="AD26" s="1" cm="1">
        <f t="array" ref="AD26">INDEX(Famille!$E:$E,MATCH(1,(Famille!$C:$C=$D$3)*(Famille!$A:$A=$Z26)*(Famille!$D:$D="MONO_fam_nombreuses"),0),1)</f>
        <v>5</v>
      </c>
      <c r="AE26" s="1" cm="1">
        <f t="array" ref="AE26">INDEX(Famille!$E:$E,MATCH(1,(Famille!$C:$C=$D$3)*(Famille!$A:$A=$Z26)*(Famille!$D:$D="MONO_fragile"),0),1)</f>
        <v>10</v>
      </c>
      <c r="AF26" s="1" cm="1">
        <f t="array" ref="AF26">INDEX(Famille!$E:$E,MATCH(1,(Famille!$C:$C=$D$3)*(Famille!$A:$A=$Z26)*(Famille!$D:$D="MONO_bas_revenu"),0),1)</f>
        <v>25</v>
      </c>
      <c r="AG26" s="1" cm="1">
        <f t="array" ref="AG26">INDEX(Famille!$E:$E,MATCH(1,(Famille!$C:$C=$D$3)*(Famille!$A:$A=$Z26)*(Famille!$D:$D="MONO_aah"),0),1)</f>
        <v>0</v>
      </c>
      <c r="AH26" s="1" cm="1">
        <f t="array" ref="AH26">INDEX(Famille!$E:$E,MATCH(1,(Famille!$C:$C=$D$3)*(Famille!$A:$A=$Z26)*(Famille!$D:$D="MONO_rsa"),0),1)</f>
        <v>5</v>
      </c>
      <c r="AI26" s="1" cm="1">
        <f t="array" ref="AI26">INDEX(Famille!$E:$E,MATCH(1,(Famille!$C:$C=$D$3)*(Famille!$A:$A=$Z26)*(Famille!$D:$D="MONO_ppa"),0),1)</f>
        <v>25</v>
      </c>
      <c r="AJ26" s="1" cm="1">
        <f t="array" ref="AJ26">INDEX(Famille!$E:$E,MATCH(1,(Famille!$C:$C=$D$3)*(Famille!$A:$A=$Z26)*(Famille!$D:$D="MONO_chomage"),0),1)</f>
        <v>10</v>
      </c>
      <c r="AK26" s="69" cm="1">
        <f t="array" ref="AK26">INDEX(qf!$F:$F,MATCH(1,(qf!$B:$B=$D$3)*(qf!$C:$C=$Z26)*(qf!$D:$D="mono"),0),1)</f>
        <v>10</v>
      </c>
      <c r="AL26" s="69" cm="1">
        <f t="array" ref="AL26">INDEX(qf!$G:$G,MATCH(1,(qf!$B:$B=$D$3)*(qf!$C:$C=$Z26)*(qf!$D:$D="mono"),0),1)</f>
        <v>30</v>
      </c>
      <c r="AM26" s="69" cm="1">
        <f t="array" ref="AM26">INDEX(qf!$H:$H,MATCH(1,(qf!$B:$B=$D$3)*(qf!$C:$C=$Z26)*(qf!$D:$D="mono"),0),1)</f>
        <v>5</v>
      </c>
      <c r="AN26" s="69" cm="1">
        <f t="array" ref="AN26">INDEX(qf!$I:$I,MATCH(1,(qf!$B:$B=$D$3)*(qf!$C:$C=$Z26)*(qf!$D:$D="mono"),0),1)</f>
        <v>0</v>
      </c>
    </row>
    <row r="27" spans="1:40">
      <c r="A27" s="77"/>
      <c r="B27" s="58"/>
      <c r="C27" s="25"/>
      <c r="D27" s="15"/>
      <c r="E27" s="17"/>
      <c r="G27" s="57"/>
      <c r="H27" s="57"/>
      <c r="O27" s="71"/>
      <c r="Z27" s="69">
        <f>$B$3-2</f>
        <v>2022</v>
      </c>
      <c r="AA27" s="1" cm="1">
        <f t="array" ref="AA27">INDEX(Famille!$E:$E,MATCH(1,(Famille!$C:$C=$D$3)*(Famille!$A:$A=$Z27)*(Famille!$D:$D="MONO_1_enf_et_plus"),0),1)</f>
        <v>50</v>
      </c>
      <c r="AB27" s="1" cm="1">
        <f t="array" ref="AB27">INDEX(Famille!$E:$E,MATCH(1,(Famille!$C:$C=$D$3)*(Famille!$A:$A=$Z27)*(Famille!$D:$D="MONO_1_enf"),0),1)</f>
        <v>25</v>
      </c>
      <c r="AC27" s="1" cm="1">
        <f t="array" ref="AC27">INDEX(Famille!$E:$E,MATCH(1,(Famille!$C:$C=$D$3)*(Famille!$A:$A=$Z27)*(Famille!$D:$D="MONO_2_enf"),0),1)</f>
        <v>15</v>
      </c>
      <c r="AD27" s="1" cm="1">
        <f t="array" ref="AD27">INDEX(Famille!$E:$E,MATCH(1,(Famille!$C:$C=$D$3)*(Famille!$A:$A=$Z27)*(Famille!$D:$D="MONO_fam_nombreuses"),0),1)</f>
        <v>10</v>
      </c>
      <c r="AE27" s="1" cm="1">
        <f t="array" ref="AE27">INDEX(Famille!$E:$E,MATCH(1,(Famille!$C:$C=$D$3)*(Famille!$A:$A=$Z27)*(Famille!$D:$D="MONO_fragile"),0),1)</f>
        <v>15</v>
      </c>
      <c r="AF27" s="1" cm="1">
        <f t="array" ref="AF27">INDEX(Famille!$E:$E,MATCH(1,(Famille!$C:$C=$D$3)*(Famille!$A:$A=$Z27)*(Famille!$D:$D="MONO_bas_revenu"),0),1)</f>
        <v>25</v>
      </c>
      <c r="AG27" s="1" cm="1">
        <f t="array" ref="AG27">INDEX(Famille!$E:$E,MATCH(1,(Famille!$C:$C=$D$3)*(Famille!$A:$A=$Z27)*(Famille!$D:$D="MONO_aah"),0),1)</f>
        <v>0</v>
      </c>
      <c r="AH27" s="1" cm="1">
        <f t="array" ref="AH27">INDEX(Famille!$E:$E,MATCH(1,(Famille!$C:$C=$D$3)*(Famille!$A:$A=$Z27)*(Famille!$D:$D="MONO_rsa"),0),1)</f>
        <v>10</v>
      </c>
      <c r="AI27" s="1" cm="1">
        <f t="array" ref="AI27">INDEX(Famille!$E:$E,MATCH(1,(Famille!$C:$C=$D$3)*(Famille!$A:$A=$Z27)*(Famille!$D:$D="MONO_ppa"),0),1)</f>
        <v>30</v>
      </c>
      <c r="AJ27" s="1" cm="1">
        <f t="array" ref="AJ27">INDEX(Famille!$E:$E,MATCH(1,(Famille!$C:$C=$D$3)*(Famille!$A:$A=$Z27)*(Famille!$D:$D="MONO_chomage"),0),1)</f>
        <v>20</v>
      </c>
      <c r="AK27" s="69" cm="1">
        <f t="array" ref="AK27">INDEX(qf!$F:$F,MATCH(1,(qf!$B:$B=$D$3)*(qf!$C:$C=$Z27)*(qf!$D:$D="mono"),0),1)</f>
        <v>10</v>
      </c>
      <c r="AL27" s="69" cm="1">
        <f t="array" ref="AL27">INDEX(qf!$G:$G,MATCH(1,(qf!$B:$B=$D$3)*(qf!$C:$C=$Z27)*(qf!$D:$D="mono"),0),1)</f>
        <v>30</v>
      </c>
      <c r="AM27" s="69" cm="1">
        <f t="array" ref="AM27">INDEX(qf!$H:$H,MATCH(1,(qf!$B:$B=$D$3)*(qf!$C:$C=$Z27)*(qf!$D:$D="mono"),0),1)</f>
        <v>10</v>
      </c>
      <c r="AN27" s="69" cm="1">
        <f t="array" ref="AN27">INDEX(qf!$I:$I,MATCH(1,(qf!$B:$B=$D$3)*(qf!$C:$C=$Z27)*(qf!$D:$D="mono"),0),1)</f>
        <v>0</v>
      </c>
    </row>
    <row r="28" spans="1:40">
      <c r="A28" s="77"/>
      <c r="B28" s="58"/>
      <c r="C28" s="25"/>
      <c r="D28" s="15"/>
      <c r="E28" s="17"/>
      <c r="G28" s="57"/>
      <c r="H28" s="57"/>
      <c r="O28" s="71"/>
      <c r="Z28" s="69">
        <f>$B$3-1</f>
        <v>2023</v>
      </c>
      <c r="AA28" s="1" cm="1">
        <f t="array" ref="AA28">INDEX(Famille!$E:$E,MATCH(1,(Famille!$C:$C=$D$3)*(Famille!$A:$A=$Z28)*(Famille!$D:$D="MONO_1_enf_et_plus"),0),1)</f>
        <v>45</v>
      </c>
      <c r="AB28" s="1" cm="1">
        <f t="array" ref="AB28">INDEX(Famille!$E:$E,MATCH(1,(Famille!$C:$C=$D$3)*(Famille!$A:$A=$Z28)*(Famille!$D:$D="MONO_1_enf"),0),1)</f>
        <v>25</v>
      </c>
      <c r="AC28" s="1" cm="1">
        <f t="array" ref="AC28">INDEX(Famille!$E:$E,MATCH(1,(Famille!$C:$C=$D$3)*(Famille!$A:$A=$Z28)*(Famille!$D:$D="MONO_2_enf"),0),1)</f>
        <v>10</v>
      </c>
      <c r="AD28" s="1" cm="1">
        <f t="array" ref="AD28">INDEX(Famille!$E:$E,MATCH(1,(Famille!$C:$C=$D$3)*(Famille!$A:$A=$Z28)*(Famille!$D:$D="MONO_fam_nombreuses"),0),1)</f>
        <v>10</v>
      </c>
      <c r="AE28" s="1" cm="1">
        <f t="array" ref="AE28">INDEX(Famille!$E:$E,MATCH(1,(Famille!$C:$C=$D$3)*(Famille!$A:$A=$Z28)*(Famille!$D:$D="MONO_fragile"),0),1)</f>
        <v>10</v>
      </c>
      <c r="AF28" s="1" cm="1">
        <f t="array" ref="AF28">INDEX(Famille!$E:$E,MATCH(1,(Famille!$C:$C=$D$3)*(Famille!$A:$A=$Z28)*(Famille!$D:$D="MONO_bas_revenu"),0),1)</f>
        <v>30</v>
      </c>
      <c r="AG28" s="1" cm="1">
        <f t="array" ref="AG28">INDEX(Famille!$E:$E,MATCH(1,(Famille!$C:$C=$D$3)*(Famille!$A:$A=$Z28)*(Famille!$D:$D="MONO_aah"),0),1)</f>
        <v>0</v>
      </c>
      <c r="AH28" s="1" cm="1">
        <f t="array" ref="AH28">INDEX(Famille!$E:$E,MATCH(1,(Famille!$C:$C=$D$3)*(Famille!$A:$A=$Z28)*(Famille!$D:$D="MONO_rsa"),0),1)</f>
        <v>10</v>
      </c>
      <c r="AI28" s="1" cm="1">
        <f t="array" ref="AI28">INDEX(Famille!$E:$E,MATCH(1,(Famille!$C:$C=$D$3)*(Famille!$A:$A=$Z28)*(Famille!$D:$D="MONO_ppa"),0),1)</f>
        <v>30</v>
      </c>
      <c r="AJ28" s="1" cm="1">
        <f t="array" ref="AJ28">INDEX(Famille!$E:$E,MATCH(1,(Famille!$C:$C=$D$3)*(Famille!$A:$A=$Z28)*(Famille!$D:$D="MONO_chomage"),0),1)</f>
        <v>10</v>
      </c>
      <c r="AK28" s="69" cm="1">
        <f t="array" ref="AK28">INDEX(qf!$F:$F,MATCH(1,(qf!$B:$B=$D$3)*(qf!$C:$C=$Z28)*(qf!$D:$D="mono"),0),1)</f>
        <v>5</v>
      </c>
      <c r="AL28" s="69" cm="1">
        <f t="array" ref="AL28">INDEX(qf!$G:$G,MATCH(1,(qf!$B:$B=$D$3)*(qf!$C:$C=$Z28)*(qf!$D:$D="mono"),0),1)</f>
        <v>25</v>
      </c>
      <c r="AM28" s="69" cm="1">
        <f t="array" ref="AM28">INDEX(qf!$H:$H,MATCH(1,(qf!$B:$B=$D$3)*(qf!$C:$C=$Z28)*(qf!$D:$D="mono"),0),1)</f>
        <v>15</v>
      </c>
      <c r="AN28" s="69" cm="1">
        <f t="array" ref="AN28">INDEX(qf!$I:$I,MATCH(1,(qf!$B:$B=$D$3)*(qf!$C:$C=$Z28)*(qf!$D:$D="mono"),0),1)</f>
        <v>0</v>
      </c>
    </row>
    <row r="29" spans="1:40" ht="57">
      <c r="A29" s="75"/>
      <c r="B29" s="24"/>
      <c r="C29" s="18"/>
      <c r="D29" s="26" t="s">
        <v>270</v>
      </c>
      <c r="E29" s="26" t="s">
        <v>271</v>
      </c>
      <c r="G29" s="64"/>
      <c r="H29" s="64"/>
      <c r="J29" s="67" t="s">
        <v>253</v>
      </c>
      <c r="K29" s="68" t="s">
        <v>254</v>
      </c>
      <c r="O29" s="71"/>
      <c r="Z29" s="69">
        <f>$B$3</f>
        <v>2024</v>
      </c>
      <c r="AA29" s="1" cm="1">
        <f t="array" ref="AA29">INDEX(Famille!$E:$E,MATCH(1,(Famille!$C:$C=$D$3)*(Famille!$A:$A=$Z29)*(Famille!$D:$D="MONO_1_enf_et_plus"),0),1)</f>
        <v>45</v>
      </c>
      <c r="AB29" s="1" cm="1">
        <f t="array" ref="AB29">INDEX(Famille!$E:$E,MATCH(1,(Famille!$C:$C=$D$3)*(Famille!$A:$A=$Z29)*(Famille!$D:$D="MONO_1_enf"),0),1)</f>
        <v>25</v>
      </c>
      <c r="AC29" s="1" cm="1">
        <f t="array" ref="AC29">INDEX(Famille!$E:$E,MATCH(1,(Famille!$C:$C=$D$3)*(Famille!$A:$A=$Z29)*(Famille!$D:$D="MONO_2_enf"),0),1)</f>
        <v>10</v>
      </c>
      <c r="AD29" s="1" cm="1">
        <f t="array" ref="AD29">INDEX(Famille!$E:$E,MATCH(1,(Famille!$C:$C=$D$3)*(Famille!$A:$A=$Z29)*(Famille!$D:$D="MONO_fam_nombreuses"),0),1)</f>
        <v>10</v>
      </c>
      <c r="AE29" s="1" cm="1">
        <f t="array" ref="AE29">INDEX(Famille!$E:$E,MATCH(1,(Famille!$C:$C=$D$3)*(Famille!$A:$A=$Z29)*(Famille!$D:$D="MONO_fragile"),0),1)</f>
        <v>10</v>
      </c>
      <c r="AF29" s="1" cm="1">
        <f t="array" ref="AF29">INDEX(Famille!$E:$E,MATCH(1,(Famille!$C:$C=$D$3)*(Famille!$A:$A=$Z29)*(Famille!$D:$D="MONO_bas_revenu"),0),1)</f>
        <v>30</v>
      </c>
      <c r="AG29" s="1" cm="1">
        <f t="array" ref="AG29">INDEX(Famille!$E:$E,MATCH(1,(Famille!$C:$C=$D$3)*(Famille!$A:$A=$Z29)*(Famille!$D:$D="MONO_aah"),0),1)</f>
        <v>0</v>
      </c>
      <c r="AH29" s="1" cm="1">
        <f t="array" ref="AH29">INDEX(Famille!$E:$E,MATCH(1,(Famille!$C:$C=$D$3)*(Famille!$A:$A=$Z29)*(Famille!$D:$D="MONO_rsa"),0),1)</f>
        <v>5</v>
      </c>
      <c r="AI29" s="1" cm="1">
        <f t="array" ref="AI29">INDEX(Famille!$E:$E,MATCH(1,(Famille!$C:$C=$D$3)*(Famille!$A:$A=$Z29)*(Famille!$D:$D="MONO_ppa"),0),1)</f>
        <v>30</v>
      </c>
      <c r="AJ29" s="1" cm="1">
        <f t="array" ref="AJ29">INDEX(Famille!$E:$E,MATCH(1,(Famille!$C:$C=$D$3)*(Famille!$A:$A=$Z29)*(Famille!$D:$D="MONO_chomage"),0),1)</f>
        <v>10</v>
      </c>
      <c r="AK29" s="69" cm="1">
        <f t="array" ref="AK29">INDEX(qf!$F:$F,MATCH(1,(qf!$B:$B=$D$3)*(qf!$C:$C=$Z29)*(qf!$D:$D="mono"),0),1)</f>
        <v>5</v>
      </c>
      <c r="AL29" s="69" cm="1">
        <f t="array" ref="AL29">INDEX(qf!$G:$G,MATCH(1,(qf!$B:$B=$D$3)*(qf!$C:$C=$Z29)*(qf!$D:$D="mono"),0),1)</f>
        <v>25</v>
      </c>
      <c r="AM29" s="69" cm="1">
        <f t="array" ref="AM29">INDEX(qf!$H:$H,MATCH(1,(qf!$B:$B=$D$3)*(qf!$C:$C=$Z29)*(qf!$D:$D="mono"),0),1)</f>
        <v>10</v>
      </c>
      <c r="AN29" s="69" cm="1">
        <f t="array" ref="AN29">INDEX(qf!$I:$I,MATCH(1,(qf!$B:$B=$D$3)*(qf!$C:$C=$Z29)*(qf!$D:$D="mono"),0),1)</f>
        <v>5</v>
      </c>
    </row>
    <row r="30" spans="1:40">
      <c r="A30" s="145" t="s">
        <v>272</v>
      </c>
      <c r="B30" s="146"/>
      <c r="C30" s="47" t="s">
        <v>273</v>
      </c>
      <c r="D30" s="44" cm="1">
        <f t="array" ref="D30">INDEX(Famille!$E:$E,MATCH(1,(Famille!$C:$C=$D$3)*(Famille!$A:$A=$B$3)*(Famille!$D:$D="FAM_02_RUC1"),0),1)</f>
        <v>0</v>
      </c>
      <c r="E30" s="44" cm="1">
        <f t="array" ref="E30">INDEX(Famille!$E:$E,MATCH(1,(Famille!$C:$C=$D$3)*(Famille!$A:$A=$B$3)*(Famille!$D:$D="FAM_35_RUC1"),0),1)</f>
        <v>5</v>
      </c>
      <c r="G30" s="133" t="s">
        <v>274</v>
      </c>
      <c r="H30" s="133"/>
      <c r="I30" s="51" t="s">
        <v>249</v>
      </c>
      <c r="J30" s="51" cm="1">
        <f t="array" ref="J30">INDEX(qf!$F:$F,MATCH(1,(qf!$B:$B=$D$3)*(qf!$C:$C=$B$3)*(qf!$D:$D="couple"),0),1)</f>
        <v>10</v>
      </c>
      <c r="K30" s="51" cm="1">
        <f t="array" ref="K30">INDEX(qf!$F:$F,MATCH(1,(qf!$B:$B=$D$3)*(qf!$C:$C=$B$3)*(qf!$D:$D="mono"),0),1)</f>
        <v>5</v>
      </c>
      <c r="O30" s="71"/>
      <c r="Z30" s="69"/>
      <c r="AA30" s="87" t="s">
        <v>275</v>
      </c>
      <c r="AB30" s="88"/>
      <c r="AC30" s="88"/>
      <c r="AD30" s="88"/>
      <c r="AE30" s="88"/>
      <c r="AF30" s="88"/>
      <c r="AG30" s="88"/>
      <c r="AH30" s="88"/>
      <c r="AI30" s="88"/>
      <c r="AJ30" s="53"/>
      <c r="AK30" s="60"/>
      <c r="AL30" s="60"/>
      <c r="AM30" s="60"/>
      <c r="AN30" s="60"/>
    </row>
    <row r="31" spans="1:40">
      <c r="A31" s="145"/>
      <c r="B31" s="146"/>
      <c r="C31" s="47" t="s">
        <v>276</v>
      </c>
      <c r="D31" s="46" cm="1">
        <f t="array" ref="D31">INDEX(Famille!$E:$E,MATCH(1,(Famille!$C:$C=$D$3)*(Famille!$A:$A=$B$3)*(Famille!$D:$D="FAM_02_RUC2"),0),1)</f>
        <v>20</v>
      </c>
      <c r="E31" s="46" cm="1">
        <f t="array" ref="E31">INDEX(Famille!$E:$E,MATCH(1,(Famille!$C:$C=$D$3)*(Famille!$A:$A=$B$3)*(Famille!$D:$D="FAM_35_RUC2"),0),1)</f>
        <v>15</v>
      </c>
      <c r="G31" s="133"/>
      <c r="H31" s="133"/>
      <c r="I31" s="51" t="s">
        <v>250</v>
      </c>
      <c r="J31" s="51" cm="1">
        <f t="array" ref="J31">INDEX(qf!$G:$G,MATCH(1,(qf!$B:$B=$D$3)*(qf!$C:$C=$B$3)*(qf!$D:$D="couple"),0),1)</f>
        <v>50</v>
      </c>
      <c r="K31" s="51" cm="1">
        <f t="array" ref="K31">INDEX(qf!$G:$G,MATCH(1,(qf!$B:$B=$D$3)*(qf!$C:$C=$B$3)*(qf!$D:$D="mono"),0),1)</f>
        <v>25</v>
      </c>
      <c r="O31" s="71"/>
      <c r="Z31" s="69"/>
      <c r="AA31" s="69" t="s">
        <v>239</v>
      </c>
      <c r="AB31" s="69" t="s">
        <v>240</v>
      </c>
      <c r="AC31" s="69" t="s">
        <v>241</v>
      </c>
      <c r="AD31" s="69" t="s">
        <v>242</v>
      </c>
      <c r="AE31" s="69" t="s">
        <v>243</v>
      </c>
      <c r="AF31" s="69" t="s">
        <v>244</v>
      </c>
      <c r="AG31" s="69" t="s">
        <v>245</v>
      </c>
      <c r="AH31" s="69" t="s">
        <v>277</v>
      </c>
      <c r="AI31" s="69" t="s">
        <v>247</v>
      </c>
      <c r="AJ31" s="69" t="s">
        <v>248</v>
      </c>
      <c r="AK31" s="51" t="s">
        <v>249</v>
      </c>
      <c r="AL31" s="51" t="s">
        <v>250</v>
      </c>
      <c r="AM31" s="51" t="s">
        <v>251</v>
      </c>
      <c r="AN31" s="51" t="s">
        <v>252</v>
      </c>
    </row>
    <row r="32" spans="1:40">
      <c r="A32" s="145"/>
      <c r="B32" s="146"/>
      <c r="C32" s="47" t="s">
        <v>278</v>
      </c>
      <c r="D32" s="46" cm="1">
        <f t="array" ref="D32">INDEX(Famille!$E:$E,MATCH(1,(Famille!$C:$C=$D$3)*(Famille!$A:$A=$B$3)*(Famille!$D:$D="FAM_02_RUC3"),0),1)</f>
        <v>30</v>
      </c>
      <c r="E32" s="46" cm="1">
        <f t="array" ref="E32">INDEX(Famille!$E:$E,MATCH(1,(Famille!$C:$C=$D$3)*(Famille!$A:$A=$B$3)*(Famille!$D:$D="FAM_35_RUC3"),0),1)</f>
        <v>30</v>
      </c>
      <c r="G32" s="133"/>
      <c r="H32" s="133"/>
      <c r="I32" s="51" t="s">
        <v>251</v>
      </c>
      <c r="J32" s="51" cm="1">
        <f t="array" ref="J32">INDEX(qf!$H:$H,MATCH(1,(qf!$B:$B=$D$3)*(qf!$C:$C=$B$3)*(qf!$D:$D="couple"),0),1)</f>
        <v>60</v>
      </c>
      <c r="K32" s="51" cm="1">
        <f t="array" ref="K32">INDEX(qf!$H:$H,MATCH(1,(qf!$B:$B=$D$3)*(qf!$C:$C=$B$3)*(qf!$D:$D="mono"),0),1)</f>
        <v>10</v>
      </c>
      <c r="O32" s="71"/>
      <c r="Z32" s="69">
        <f>$B$3-4</f>
        <v>2020</v>
      </c>
      <c r="AA32" s="69">
        <f>AA25+AA18</f>
        <v>230</v>
      </c>
      <c r="AB32" s="69">
        <f t="shared" ref="AB32:AN32" si="0">AB25+AB18</f>
        <v>65</v>
      </c>
      <c r="AC32" s="69">
        <f t="shared" si="0"/>
        <v>115</v>
      </c>
      <c r="AD32" s="69">
        <f t="shared" si="0"/>
        <v>45</v>
      </c>
      <c r="AE32" s="69">
        <f t="shared" si="0"/>
        <v>25</v>
      </c>
      <c r="AF32" s="69">
        <f t="shared" si="0"/>
        <v>65</v>
      </c>
      <c r="AG32" s="69">
        <f t="shared" si="0"/>
        <v>5</v>
      </c>
      <c r="AH32" s="69">
        <f t="shared" si="0"/>
        <v>15</v>
      </c>
      <c r="AI32" s="69">
        <f t="shared" si="0"/>
        <v>65</v>
      </c>
      <c r="AJ32" s="69">
        <f t="shared" si="0"/>
        <v>80</v>
      </c>
      <c r="AK32" s="69">
        <f t="shared" si="0"/>
        <v>30</v>
      </c>
      <c r="AL32" s="69">
        <f t="shared" si="0"/>
        <v>80</v>
      </c>
      <c r="AM32" s="69">
        <f t="shared" si="0"/>
        <v>90</v>
      </c>
      <c r="AN32" s="69">
        <f t="shared" si="0"/>
        <v>60</v>
      </c>
    </row>
    <row r="33" spans="1:40">
      <c r="A33" s="145"/>
      <c r="B33" s="146"/>
      <c r="C33" s="47" t="s">
        <v>279</v>
      </c>
      <c r="D33" s="46" cm="1">
        <f t="array" ref="D33">INDEX(Famille!$E:$E,MATCH(1,(Famille!$C:$C=$D$3)*(Famille!$A:$A=$B$3)*(Famille!$D:$D="FAM_02_RUC4"),0),1)</f>
        <v>0</v>
      </c>
      <c r="E33" s="46" cm="1">
        <f t="array" ref="E33">INDEX(Famille!$E:$E,MATCH(1,(Famille!$C:$C=$D$3)*(Famille!$A:$A=$B$3)*(Famille!$D:$D="FAM_35_RUC4"),0),1)</f>
        <v>0</v>
      </c>
      <c r="G33" s="133"/>
      <c r="H33" s="133"/>
      <c r="I33" s="51" t="s">
        <v>252</v>
      </c>
      <c r="J33" s="51" cm="1">
        <f t="array" ref="J33">INDEX(qf!$I:$I,MATCH(1,(qf!$B:$B=$D$3)*(qf!$C:$C=$B$3)*(qf!$D:$D="couple"),0),1)</f>
        <v>85</v>
      </c>
      <c r="K33" s="51" cm="1">
        <f t="array" ref="K33">INDEX(qf!$I:$I,MATCH(1,(qf!$B:$B=$D$3)*(qf!$C:$C=$B$3)*(qf!$D:$D="mono"),0),1)</f>
        <v>5</v>
      </c>
      <c r="O33" s="71"/>
      <c r="Z33" s="69">
        <f>$B$3-3</f>
        <v>2021</v>
      </c>
      <c r="AA33" s="69">
        <f t="shared" ref="AA33:AN36" si="1">AA26+AA19</f>
        <v>230</v>
      </c>
      <c r="AB33" s="69">
        <f t="shared" si="1"/>
        <v>65</v>
      </c>
      <c r="AC33" s="69">
        <f t="shared" si="1"/>
        <v>120</v>
      </c>
      <c r="AD33" s="69">
        <f t="shared" si="1"/>
        <v>50</v>
      </c>
      <c r="AE33" s="69">
        <f t="shared" si="1"/>
        <v>20</v>
      </c>
      <c r="AF33" s="69">
        <f t="shared" si="1"/>
        <v>70</v>
      </c>
      <c r="AG33" s="69">
        <f t="shared" si="1"/>
        <v>5</v>
      </c>
      <c r="AH33" s="69">
        <f t="shared" si="1"/>
        <v>10</v>
      </c>
      <c r="AI33" s="69">
        <f t="shared" si="1"/>
        <v>50</v>
      </c>
      <c r="AJ33" s="69">
        <f t="shared" si="1"/>
        <v>75</v>
      </c>
      <c r="AK33" s="69">
        <f t="shared" si="1"/>
        <v>20</v>
      </c>
      <c r="AL33" s="69">
        <f t="shared" si="1"/>
        <v>85</v>
      </c>
      <c r="AM33" s="69">
        <f t="shared" si="1"/>
        <v>100</v>
      </c>
      <c r="AN33" s="69">
        <f t="shared" si="1"/>
        <v>55</v>
      </c>
    </row>
    <row r="34" spans="1:40">
      <c r="A34" s="145"/>
      <c r="B34" s="146"/>
      <c r="C34" s="47" t="s">
        <v>280</v>
      </c>
      <c r="D34" s="46" cm="1">
        <f t="array" ref="D34">INDEX(Famille!$E:$E,MATCH(1,(Famille!$C:$C=$D$3)*(Famille!$A:$A=$B$3)*(Famille!$D:$D="FAM_02_RUC5"),0),1)</f>
        <v>0</v>
      </c>
      <c r="E34" s="46" cm="1">
        <f t="array" ref="E34">INDEX(Famille!$E:$E,MATCH(1,(Famille!$C:$C=$D$3)*(Famille!$A:$A=$B$3)*(Famille!$D:$D="FAM_35_RUC5"),0),1)</f>
        <v>0</v>
      </c>
      <c r="G34" s="133"/>
      <c r="H34" s="133"/>
      <c r="O34" s="71"/>
      <c r="Z34" s="69">
        <f>$B$3-2</f>
        <v>2022</v>
      </c>
      <c r="AA34" s="69">
        <f t="shared" si="1"/>
        <v>220</v>
      </c>
      <c r="AB34" s="69">
        <f t="shared" si="1"/>
        <v>60</v>
      </c>
      <c r="AC34" s="69">
        <f t="shared" si="1"/>
        <v>120</v>
      </c>
      <c r="AD34" s="69">
        <f t="shared" si="1"/>
        <v>40</v>
      </c>
      <c r="AE34" s="69">
        <f t="shared" si="1"/>
        <v>30</v>
      </c>
      <c r="AF34" s="69">
        <f t="shared" si="1"/>
        <v>60</v>
      </c>
      <c r="AG34" s="69">
        <f t="shared" si="1"/>
        <v>5</v>
      </c>
      <c r="AH34" s="69">
        <f t="shared" si="1"/>
        <v>15</v>
      </c>
      <c r="AI34" s="69">
        <f t="shared" si="1"/>
        <v>55</v>
      </c>
      <c r="AJ34" s="69">
        <f t="shared" si="1"/>
        <v>80</v>
      </c>
      <c r="AK34" s="69">
        <f t="shared" si="1"/>
        <v>20</v>
      </c>
      <c r="AL34" s="69">
        <f t="shared" si="1"/>
        <v>85</v>
      </c>
      <c r="AM34" s="69">
        <f t="shared" si="1"/>
        <v>90</v>
      </c>
      <c r="AN34" s="69">
        <f t="shared" si="1"/>
        <v>60</v>
      </c>
    </row>
    <row r="35" spans="1:40">
      <c r="A35" s="70"/>
      <c r="O35" s="71"/>
      <c r="Z35" s="69">
        <f>$B$3-1</f>
        <v>2023</v>
      </c>
      <c r="AA35" s="69">
        <f t="shared" si="1"/>
        <v>210</v>
      </c>
      <c r="AB35" s="69">
        <f t="shared" si="1"/>
        <v>65</v>
      </c>
      <c r="AC35" s="69">
        <f t="shared" si="1"/>
        <v>105</v>
      </c>
      <c r="AD35" s="69">
        <f t="shared" si="1"/>
        <v>45</v>
      </c>
      <c r="AE35" s="69">
        <f t="shared" si="1"/>
        <v>20</v>
      </c>
      <c r="AF35" s="69">
        <f t="shared" si="1"/>
        <v>65</v>
      </c>
      <c r="AG35" s="69">
        <f t="shared" si="1"/>
        <v>5</v>
      </c>
      <c r="AH35" s="69">
        <f t="shared" si="1"/>
        <v>15</v>
      </c>
      <c r="AI35" s="69">
        <f t="shared" si="1"/>
        <v>60</v>
      </c>
      <c r="AJ35" s="69">
        <f t="shared" si="1"/>
        <v>75</v>
      </c>
      <c r="AK35" s="69">
        <f t="shared" si="1"/>
        <v>15</v>
      </c>
      <c r="AL35" s="69">
        <f t="shared" si="1"/>
        <v>70</v>
      </c>
      <c r="AM35" s="69">
        <f t="shared" si="1"/>
        <v>90</v>
      </c>
      <c r="AN35" s="69">
        <f t="shared" si="1"/>
        <v>65</v>
      </c>
    </row>
    <row r="36" spans="1:40">
      <c r="A36" s="70"/>
      <c r="O36" s="71"/>
      <c r="Z36" s="69">
        <f>$B$3</f>
        <v>2024</v>
      </c>
      <c r="AA36" s="69">
        <f t="shared" si="1"/>
        <v>210</v>
      </c>
      <c r="AB36" s="69">
        <f t="shared" si="1"/>
        <v>60</v>
      </c>
      <c r="AC36" s="69">
        <f t="shared" si="1"/>
        <v>105</v>
      </c>
      <c r="AD36" s="69">
        <f t="shared" si="1"/>
        <v>40</v>
      </c>
      <c r="AE36" s="69">
        <f t="shared" si="1"/>
        <v>20</v>
      </c>
      <c r="AF36" s="69">
        <f t="shared" si="1"/>
        <v>70</v>
      </c>
      <c r="AG36" s="69">
        <f t="shared" si="1"/>
        <v>5</v>
      </c>
      <c r="AH36" s="69">
        <f t="shared" si="1"/>
        <v>10</v>
      </c>
      <c r="AI36" s="69">
        <f t="shared" si="1"/>
        <v>70</v>
      </c>
      <c r="AJ36" s="69">
        <f t="shared" si="1"/>
        <v>60</v>
      </c>
      <c r="AK36" s="69">
        <f t="shared" si="1"/>
        <v>15</v>
      </c>
      <c r="AL36" s="69">
        <f t="shared" si="1"/>
        <v>75</v>
      </c>
      <c r="AM36" s="69">
        <f t="shared" si="1"/>
        <v>70</v>
      </c>
      <c r="AN36" s="69">
        <f t="shared" si="1"/>
        <v>90</v>
      </c>
    </row>
    <row r="37" spans="1:40" ht="42.75">
      <c r="A37" s="70"/>
      <c r="D37" s="78" t="s">
        <v>239</v>
      </c>
      <c r="J37" s="79" t="s">
        <v>281</v>
      </c>
      <c r="K37" s="79" t="s">
        <v>282</v>
      </c>
      <c r="L37" s="79" t="s">
        <v>283</v>
      </c>
      <c r="O37" s="71"/>
    </row>
    <row r="38" spans="1:40">
      <c r="A38" s="137" t="s">
        <v>284</v>
      </c>
      <c r="B38" s="138"/>
      <c r="C38" s="51" t="s">
        <v>285</v>
      </c>
      <c r="D38" s="51" cm="1">
        <f t="array" ref="D38">INDEX(Enfant012!$E:$E,MATCH(1,(Enfant012!$A:$A=$B$3)*(Enfant012!$C:$C=$D$3)*(Enfant012!$D:$D="e02"),0),1)</f>
        <v>55</v>
      </c>
      <c r="G38" s="138" t="s">
        <v>286</v>
      </c>
      <c r="H38" s="138"/>
      <c r="I38" s="51" t="s">
        <v>287</v>
      </c>
      <c r="J38" s="51" cm="1">
        <f t="array" ref="J38">INDEX(Enfant012!$E:$E,MATCH(1,(Enfant012!$A:$A=$B$3)*(Enfant012!$C:$C=$D$3)*(Enfant012!$D:$D="basre02"),0),1)</f>
        <v>15</v>
      </c>
      <c r="K38" s="51" cm="1">
        <f t="array" ref="K38">INDEX(Enfant012!$E:$E,MATCH(1,(Enfant012!$A:$A=$B$3)*(Enfant012!$C:$C=$D$3)*(Enfant012!$D:$D="basre35"),0),1)</f>
        <v>15</v>
      </c>
      <c r="L38" s="51" cm="1">
        <f t="array" ref="L38">INDEX(Enfant012!$E:$E,MATCH(1,(Enfant012!$A:$A=$B$3)*(Enfant012!$C:$C=$D$3)*(Enfant012!$D:$D="basre611"),0),1)</f>
        <v>40</v>
      </c>
      <c r="O38" s="71"/>
      <c r="Z38" s="140" t="s">
        <v>288</v>
      </c>
      <c r="AA38" s="140"/>
      <c r="AB38" s="140"/>
      <c r="AC38" s="140"/>
      <c r="AD38" s="89"/>
      <c r="AE38" s="11" t="s">
        <v>289</v>
      </c>
    </row>
    <row r="39" spans="1:40">
      <c r="A39" s="137"/>
      <c r="B39" s="138"/>
      <c r="C39" s="51" t="s">
        <v>290</v>
      </c>
      <c r="D39" s="51" cm="1">
        <f t="array" ref="D39">INDEX(Enfant012!$E:$E,MATCH(1,(Enfant012!$A:$A=$B$3)*(Enfant012!$C:$C=$D$3)*(Enfant012!$D:$D="e35"),0),1)</f>
        <v>60</v>
      </c>
      <c r="G39" s="138"/>
      <c r="H39" s="138"/>
      <c r="I39" s="51" t="s">
        <v>291</v>
      </c>
      <c r="J39" s="51" cm="1">
        <f t="array" ref="J39">INDEX(Enfant012!$E:$E,MATCH(1,(Enfant012!$A:$A=$B$3)*(Enfant012!$C:$C=$D$3)*(Enfant012!$D:$D="E02MONO"),0),1)</f>
        <v>10</v>
      </c>
      <c r="K39" s="51" cm="1">
        <f t="array" ref="K39">INDEX(Enfant012!$E:$E,MATCH(1,(Enfant012!$A:$A=$B$3)*(Enfant012!$C:$C=$D$3)*(Enfant012!$D:$D="E35MONO"),0),1)</f>
        <v>10</v>
      </c>
      <c r="L39" s="51" cm="1">
        <f t="array" ref="L39">INDEX(Enfant012!$E:$E,MATCH(1,(Enfant012!$A:$A=$B$3)*(Enfant012!$C:$C=$D$3)*(Enfant012!$D:$D="E611MONO"),0),1)</f>
        <v>20</v>
      </c>
      <c r="O39" s="71"/>
      <c r="AA39" s="11" t="s">
        <v>292</v>
      </c>
      <c r="AB39" s="11" t="s">
        <v>293</v>
      </c>
      <c r="AC39" s="11" t="s">
        <v>294</v>
      </c>
      <c r="AD39"/>
      <c r="AF39" s="11" t="s">
        <v>292</v>
      </c>
      <c r="AG39" s="11" t="s">
        <v>293</v>
      </c>
      <c r="AH39" s="11" t="s">
        <v>294</v>
      </c>
    </row>
    <row r="40" spans="1:40">
      <c r="A40" s="137"/>
      <c r="B40" s="138"/>
      <c r="C40" s="51" t="s">
        <v>295</v>
      </c>
      <c r="D40" s="51" cm="1">
        <f t="array" ref="D40">INDEX(Enfant012!$E:$E,MATCH(1,(Enfant012!$A:$A=$B$3)*(Enfant012!$C:$C=$D$3)*(Enfant012!$D:$D="e611"),0),1)</f>
        <v>130</v>
      </c>
      <c r="G40" s="138"/>
      <c r="H40" s="138"/>
      <c r="I40" s="51" t="s">
        <v>296</v>
      </c>
      <c r="J40" s="51" cm="1">
        <f t="array" ref="J40">INDEX(Enfant012!$E:$E,MATCH(1,(Enfant012!$A:$A=$B$3)*(Enfant012!$C:$C=$D$3)*(Enfant012!$D:$D="E02_parent_chomage"),0),1)</f>
        <v>15</v>
      </c>
      <c r="K40" s="51" cm="1">
        <f t="array" ref="K40">INDEX(Enfant012!$E:$E,MATCH(1,(Enfant012!$A:$A=$B$3)*(Enfant012!$C:$C=$D$3)*(Enfant012!$D:$D="E35_parent_chomage"),0),1)</f>
        <v>15</v>
      </c>
      <c r="L40" s="51" cm="1">
        <f t="array" ref="L40">INDEX(Enfant012!$E:$E,MATCH(1,(Enfant012!$A:$A=$B$3)*(Enfant012!$C:$C=$D$3)*(Enfant012!$D:$D="E611_parent_chomage"),0),1)</f>
        <v>40</v>
      </c>
      <c r="O40" s="71"/>
      <c r="Z40" s="69">
        <f>$B$3-4</f>
        <v>2020</v>
      </c>
      <c r="AA40" s="1" cm="1">
        <f t="array" ref="AA40">INDEX(Enfant012!$E:$E,MATCH(1,(Enfant012!$A:$A=Z40)*(Enfant012!$C:$C=$D$3)*(Enfant012!$D:$D="e02"),0),1)</f>
        <v>70</v>
      </c>
      <c r="AB40" s="1" cm="1">
        <f t="array" ref="AB40">INDEX(Enfant012!$E:$E,MATCH(1,(Enfant012!$A:$A=Z40)*(Enfant012!$C:$C=$D$3)*(Enfant012!$D:$D="e35"),0),1)</f>
        <v>60</v>
      </c>
      <c r="AC40" s="1" cm="1">
        <f t="array" ref="AC40">INDEX(Enfant012!$E:$E,MATCH(1,(Enfant012!$A:$A=Z40)*(Enfant012!$C:$C=$D$3)*(Enfant012!$D:$D="e611"),0),1)</f>
        <v>135</v>
      </c>
      <c r="AD40" s="3"/>
      <c r="AE40" s="69">
        <f>$B$3-4</f>
        <v>2020</v>
      </c>
      <c r="AF40" s="1" cm="1">
        <f t="array" ref="AF40">INDEX(Enfant012!$E:$E,MATCH(1,(Enfant012!$A:$A=AE40)*(Enfant012!$C:$C=$D$3)*(Enfant012!$D:$D="basre02"),0),1)</f>
        <v>25</v>
      </c>
      <c r="AG40" s="1" cm="1">
        <f t="array" ref="AG40">INDEX(Enfant012!$E:$E,MATCH(1,(Enfant012!$A:$A=AE40)*(Enfant012!$C:$C=$D$3)*(Enfant012!$D:$D="basre35"),0),1)</f>
        <v>15</v>
      </c>
      <c r="AH40" s="1" cm="1">
        <f t="array" ref="AH40">INDEX(Enfant012!$E:$E,MATCH(1,(Enfant012!$A:$A=AE40)*(Enfant012!$C:$C=$D$3)*(Enfant012!$D:$D="basre611"),0),1)</f>
        <v>40</v>
      </c>
    </row>
    <row r="41" spans="1:40">
      <c r="A41" s="137"/>
      <c r="B41" s="138"/>
      <c r="C41" s="51" t="s">
        <v>297</v>
      </c>
      <c r="D41" s="51">
        <f>SUM(D38:D40)</f>
        <v>245</v>
      </c>
      <c r="G41" s="138"/>
      <c r="H41" s="138"/>
      <c r="I41" s="51" t="s">
        <v>298</v>
      </c>
      <c r="J41" s="51" cm="1">
        <f t="array" ref="J41">INDEX(Enfant012!$E:$E,MATCH(1,(Enfant012!$A:$A=$B$3)*(Enfant012!$C:$C=$D$3)*(Enfant012!$D:$D="E02AEEHV"),0),1)</f>
        <v>0</v>
      </c>
      <c r="K41" s="51" cm="1">
        <f t="array" ref="K41">INDEX(Enfant012!$E:$E,MATCH(1,(Enfant012!$A:$A=$B$3)*(Enfant012!$C:$C=$D$3)*(Enfant012!$D:$D="E35AEEHV"),0),1)</f>
        <v>0</v>
      </c>
      <c r="L41" s="51" cm="1">
        <f t="array" ref="L41">INDEX(Enfant012!$E:$E,MATCH(1,(Enfant012!$A:$A=$B$3)*(Enfant012!$C:$C=$D$3)*(Enfant012!$D:$D="E611AEEH"),0),1)</f>
        <v>0</v>
      </c>
      <c r="O41" s="71"/>
      <c r="Z41" s="69">
        <f>$B$3-3</f>
        <v>2021</v>
      </c>
      <c r="AA41" s="1" cm="1">
        <f t="array" ref="AA41">INDEX(Enfant012!$E:$E,MATCH(1,(Enfant012!$A:$A=Z41)*(Enfant012!$C:$C=$D$3)*(Enfant012!$D:$D="e02"),0),1)</f>
        <v>70</v>
      </c>
      <c r="AB41" s="1" cm="1">
        <f t="array" ref="AB41">INDEX(Enfant012!$E:$E,MATCH(1,(Enfant012!$A:$A=Z41)*(Enfant012!$C:$C=$D$3)*(Enfant012!$D:$D="e35"),0),1)</f>
        <v>60</v>
      </c>
      <c r="AC41" s="1" cm="1">
        <f t="array" ref="AC41">INDEX(Enfant012!$E:$E,MATCH(1,(Enfant012!$A:$A=Z41)*(Enfant012!$C:$C=$D$3)*(Enfant012!$D:$D="e611"),0),1)</f>
        <v>135</v>
      </c>
      <c r="AD41" s="3"/>
      <c r="AE41" s="69">
        <f>$B$3-3</f>
        <v>2021</v>
      </c>
      <c r="AF41" s="1" cm="1">
        <f t="array" ref="AF41">INDEX(Enfant012!$E:$E,MATCH(1,(Enfant012!$A:$A=AE41)*(Enfant012!$C:$C=$D$3)*(Enfant012!$D:$D="basre02"),0),1)</f>
        <v>25</v>
      </c>
      <c r="AG41" s="1" cm="1">
        <f t="array" ref="AG41">INDEX(Enfant012!$E:$E,MATCH(1,(Enfant012!$A:$A=AE41)*(Enfant012!$C:$C=$D$3)*(Enfant012!$D:$D="basre35"),0),1)</f>
        <v>15</v>
      </c>
      <c r="AH41" s="1" cm="1">
        <f t="array" ref="AH41">INDEX(Enfant012!$E:$E,MATCH(1,(Enfant012!$A:$A=AE41)*(Enfant012!$C:$C=$D$3)*(Enfant012!$D:$D="basre611"),0),1)</f>
        <v>45</v>
      </c>
    </row>
    <row r="42" spans="1:40">
      <c r="A42" s="70"/>
      <c r="O42" s="71"/>
      <c r="Z42" s="69">
        <f>$B$3-2</f>
        <v>2022</v>
      </c>
      <c r="AA42" s="1" cm="1">
        <f t="array" ref="AA42">INDEX(Enfant012!$E:$E,MATCH(1,(Enfant012!$A:$A=Z42)*(Enfant012!$C:$C=$D$3)*(Enfant012!$D:$D="e02"),0),1)</f>
        <v>65</v>
      </c>
      <c r="AB42" s="1" cm="1">
        <f t="array" ref="AB42">INDEX(Enfant012!$E:$E,MATCH(1,(Enfant012!$A:$A=Z42)*(Enfant012!$C:$C=$D$3)*(Enfant012!$D:$D="e35"),0),1)</f>
        <v>60</v>
      </c>
      <c r="AC42" s="1" cm="1">
        <f t="array" ref="AC42">INDEX(Enfant012!$E:$E,MATCH(1,(Enfant012!$A:$A=Z42)*(Enfant012!$C:$C=$D$3)*(Enfant012!$D:$D="e611"),0),1)</f>
        <v>140</v>
      </c>
      <c r="AD42" s="3"/>
      <c r="AE42" s="69">
        <f>$B$3-2</f>
        <v>2022</v>
      </c>
      <c r="AF42" s="1" cm="1">
        <f t="array" ref="AF42">INDEX(Enfant012!$E:$E,MATCH(1,(Enfant012!$A:$A=AE42)*(Enfant012!$C:$C=$D$3)*(Enfant012!$D:$D="basre02"),0),1)</f>
        <v>20</v>
      </c>
      <c r="AG42" s="1" cm="1">
        <f t="array" ref="AG42">INDEX(Enfant012!$E:$E,MATCH(1,(Enfant012!$A:$A=AE42)*(Enfant012!$C:$C=$D$3)*(Enfant012!$D:$D="basre35"),0),1)</f>
        <v>20</v>
      </c>
      <c r="AH42" s="1" cm="1">
        <f t="array" ref="AH42">INDEX(Enfant012!$E:$E,MATCH(1,(Enfant012!$A:$A=AE42)*(Enfant012!$C:$C=$D$3)*(Enfant012!$D:$D="basre611"),0),1)</f>
        <v>45</v>
      </c>
    </row>
    <row r="43" spans="1:40" ht="42.75">
      <c r="A43" s="70"/>
      <c r="D43" s="80" t="s">
        <v>299</v>
      </c>
      <c r="E43" s="80" t="s">
        <v>239</v>
      </c>
      <c r="J43" s="79" t="s">
        <v>281</v>
      </c>
      <c r="K43" s="79" t="s">
        <v>282</v>
      </c>
      <c r="O43" s="71"/>
      <c r="Z43" s="69">
        <f>$B$3-1</f>
        <v>2023</v>
      </c>
      <c r="AA43" s="1" cm="1">
        <f t="array" ref="AA43">INDEX(Enfant012!$E:$E,MATCH(1,(Enfant012!$A:$A=Z43)*(Enfant012!$C:$C=$D$3)*(Enfant012!$D:$D="e02"),0),1)</f>
        <v>60</v>
      </c>
      <c r="AB43" s="1" cm="1">
        <f t="array" ref="AB43">INDEX(Enfant012!$E:$E,MATCH(1,(Enfant012!$A:$A=Z43)*(Enfant012!$C:$C=$D$3)*(Enfant012!$D:$D="e35"),0),1)</f>
        <v>55</v>
      </c>
      <c r="AC43" s="1" cm="1">
        <f t="array" ref="AC43">INDEX(Enfant012!$E:$E,MATCH(1,(Enfant012!$A:$A=Z43)*(Enfant012!$C:$C=$D$3)*(Enfant012!$D:$D="e611"),0),1)</f>
        <v>140</v>
      </c>
      <c r="AD43" s="3"/>
      <c r="AE43" s="69">
        <f>$B$3-1</f>
        <v>2023</v>
      </c>
      <c r="AF43" s="1" cm="1">
        <f t="array" ref="AF43">INDEX(Enfant012!$E:$E,MATCH(1,(Enfant012!$A:$A=AE43)*(Enfant012!$C:$C=$D$3)*(Enfant012!$D:$D="basre02"),0),1)</f>
        <v>15</v>
      </c>
      <c r="AG43" s="1" cm="1">
        <f t="array" ref="AG43">INDEX(Enfant012!$E:$E,MATCH(1,(Enfant012!$A:$A=AE43)*(Enfant012!$C:$C=$D$3)*(Enfant012!$D:$D="basre35"),0),1)</f>
        <v>20</v>
      </c>
      <c r="AH43" s="1" cm="1">
        <f t="array" ref="AH43">INDEX(Enfant012!$E:$E,MATCH(1,(Enfant012!$A:$A=AE43)*(Enfant012!$C:$C=$D$3)*(Enfant012!$D:$D="basre611"),0),1)</f>
        <v>45</v>
      </c>
    </row>
    <row r="44" spans="1:40" ht="15" customHeight="1">
      <c r="A44" s="137" t="s">
        <v>300</v>
      </c>
      <c r="B44" s="138"/>
      <c r="C44" s="138"/>
      <c r="D44" s="51">
        <v>2022</v>
      </c>
      <c r="E44" s="51" cm="1">
        <f t="array" ref="E44">INDEX(inseenais!$C:$C,MATCH(1,(inseenais!$A:$A=$D$44)*(inseenais!$B:$B=$D$3),0),1)</f>
        <v>167</v>
      </c>
      <c r="G44" s="138" t="s">
        <v>301</v>
      </c>
      <c r="H44" s="138"/>
      <c r="I44" s="51" t="s">
        <v>302</v>
      </c>
      <c r="J44" s="51" cm="1">
        <f t="array" ref="J44">INDEX(Enfant012!$E:$E,MATCH(1,(Enfant012!$A:$A=$B$3)*(Enfant012!$C:$C=$D$3)*(Enfant012!$D:$D="e02cstr"),0),1)</f>
        <v>0</v>
      </c>
      <c r="K44" s="51" cm="1">
        <f t="array" ref="K44">INDEX(Enfant012!$E:$E,MATCH(1,(Enfant012!$A:$A=$B$3)*(Enfant012!$C:$C=$D$3)*(Enfant012!$D:$D="e35cstr"),0),1)</f>
        <v>0</v>
      </c>
      <c r="O44" s="71"/>
      <c r="Z44" s="69">
        <f>$B$3</f>
        <v>2024</v>
      </c>
      <c r="AA44" s="1" cm="1">
        <f t="array" ref="AA44">INDEX(Enfant012!$E:$E,MATCH(1,(Enfant012!$A:$A=Z44)*(Enfant012!$C:$C=$D$3)*(Enfant012!$D:$D="e02"),0),1)</f>
        <v>55</v>
      </c>
      <c r="AB44" s="1" cm="1">
        <f t="array" ref="AB44">INDEX(Enfant012!$E:$E,MATCH(1,(Enfant012!$A:$A=Z44)*(Enfant012!$C:$C=$D$3)*(Enfant012!$D:$D="e35"),0),1)</f>
        <v>60</v>
      </c>
      <c r="AC44" s="1" cm="1">
        <f t="array" ref="AC44">INDEX(Enfant012!$E:$E,MATCH(1,(Enfant012!$A:$A=Z44)*(Enfant012!$C:$C=$D$3)*(Enfant012!$D:$D="e611"),0),1)</f>
        <v>130</v>
      </c>
      <c r="AD44" s="3"/>
      <c r="AE44" s="69">
        <f>$B$3</f>
        <v>2024</v>
      </c>
      <c r="AF44" s="1" cm="1">
        <f t="array" ref="AF44">INDEX(Enfant012!$E:$E,MATCH(1,(Enfant012!$A:$A=AE44)*(Enfant012!$C:$C=$D$3)*(Enfant012!$D:$D="basre02"),0),1)</f>
        <v>15</v>
      </c>
      <c r="AG44" s="1" cm="1">
        <f t="array" ref="AG44">INDEX(Enfant012!$E:$E,MATCH(1,(Enfant012!$A:$A=AE44)*(Enfant012!$C:$C=$D$3)*(Enfant012!$D:$D="basre35"),0),1)</f>
        <v>15</v>
      </c>
      <c r="AH44" s="1" cm="1">
        <f t="array" ref="AH44">INDEX(Enfant012!$E:$E,MATCH(1,(Enfant012!$A:$A=AE44)*(Enfant012!$C:$C=$D$3)*(Enfant012!$D:$D="basre611"),0),1)</f>
        <v>40</v>
      </c>
    </row>
    <row r="45" spans="1:40">
      <c r="A45" s="137"/>
      <c r="B45" s="138"/>
      <c r="C45" s="138"/>
      <c r="D45" s="51">
        <v>2023</v>
      </c>
      <c r="E45" s="51" cm="1">
        <f t="array" ref="E45">INDEX(inseenais!$C:$C,MATCH(1,(inseenais!$A:$A=$D$45)*(inseenais!$B:$B=$D$3),0),1)</f>
        <v>149</v>
      </c>
      <c r="G45" s="138"/>
      <c r="H45" s="138"/>
      <c r="I45" s="51" t="s">
        <v>303</v>
      </c>
      <c r="J45" s="51" cm="1">
        <f t="array" ref="J45">INDEX(Enfant012!$E:$E,MATCH(1,(Enfant012!$A:$A=$B$3)*(Enfant012!$C:$C=$D$3)*(Enfant012!$D:$D="E02assmat"),0),1)</f>
        <v>5</v>
      </c>
      <c r="K45" s="51" cm="1">
        <f t="array" ref="K45">INDEX(Enfant012!$E:$E,MATCH(1,(Enfant012!$A:$A=$B$3)*(Enfant012!$C:$C=$D$3)*(Enfant012!$D:$D="E35assmat"),0),1)</f>
        <v>0</v>
      </c>
      <c r="O45" s="71"/>
      <c r="AD45"/>
      <c r="AE45"/>
      <c r="AF45"/>
      <c r="AG45"/>
      <c r="AH45"/>
    </row>
    <row r="46" spans="1:40">
      <c r="A46" s="137"/>
      <c r="B46" s="138"/>
      <c r="C46" s="138"/>
      <c r="D46" s="51">
        <v>2024</v>
      </c>
      <c r="E46" s="51" cm="1">
        <f t="array" ref="E46">INDEX(inseenais!$C:$C,MATCH(1,(inseenais!$A:$A=$D$46)*(inseenais!$B:$B=$D$3),0),1)</f>
        <v>136</v>
      </c>
      <c r="G46" s="138"/>
      <c r="H46" s="138"/>
      <c r="I46" s="51" t="s">
        <v>304</v>
      </c>
      <c r="J46" s="51" cm="1">
        <f t="array" ref="J46">INDEX(Enfant012!$E:$E,MATCH(1,(Enfant012!$A:$A=$B$3)*(Enfant012!$C:$C=$D$3)*(Enfant012!$D:$D="E02domicile"),0),1)</f>
        <v>0</v>
      </c>
      <c r="K46" s="51" cm="1">
        <f t="array" ref="K46">INDEX(Enfant012!$E:$E,MATCH(1,(Enfant012!$A:$A=$B$3)*(Enfant012!$C:$C=$D$3)*(Enfant012!$D:$D="E35domicile"),0),1)</f>
        <v>0</v>
      </c>
      <c r="O46" s="71"/>
      <c r="Z46" s="147" t="s">
        <v>305</v>
      </c>
      <c r="AA46" s="148"/>
      <c r="AB46" s="148"/>
      <c r="AC46" s="148"/>
      <c r="AD46" s="3"/>
      <c r="AE46" s="147" t="s">
        <v>296</v>
      </c>
      <c r="AF46" s="148"/>
      <c r="AG46" s="148"/>
      <c r="AH46" s="148"/>
    </row>
    <row r="47" spans="1:40">
      <c r="A47" s="81"/>
      <c r="B47" s="82"/>
      <c r="C47" s="82"/>
      <c r="G47" s="82"/>
      <c r="H47" s="82"/>
      <c r="O47" s="71"/>
      <c r="AA47" s="11" t="s">
        <v>292</v>
      </c>
      <c r="AB47" s="11" t="s">
        <v>293</v>
      </c>
      <c r="AC47" s="11" t="s">
        <v>294</v>
      </c>
      <c r="AD47" s="3"/>
      <c r="AF47" s="11" t="s">
        <v>292</v>
      </c>
      <c r="AG47" s="11" t="s">
        <v>293</v>
      </c>
      <c r="AH47" s="11" t="s">
        <v>294</v>
      </c>
    </row>
    <row r="48" spans="1:40">
      <c r="A48" s="81"/>
      <c r="B48" s="82"/>
      <c r="C48" s="82"/>
      <c r="G48" s="82"/>
      <c r="H48" s="82"/>
      <c r="O48" s="71"/>
      <c r="Z48" s="69">
        <f>$B$3-4</f>
        <v>2020</v>
      </c>
      <c r="AA48" s="1" cm="1">
        <f t="array" ref="AA48">INDEX(Enfant012!$E:$E,MATCH(1,(Enfant012!$A:$A=Z48)*(Enfant012!$C:$C=$D$3)*(Enfant012!$D:$D="E02MONO"),0),1)</f>
        <v>5</v>
      </c>
      <c r="AB48" s="1" cm="1">
        <f t="array" ref="AB48">INDEX(Enfant012!$E:$E,MATCH(1,(Enfant012!$A:$A=Z48)*(Enfant012!$C:$C=$D$3)*(Enfant012!$D:$D="E35MONO"),0),1)</f>
        <v>5</v>
      </c>
      <c r="AC48" s="1" cm="1">
        <f t="array" ref="AC48">INDEX(Enfant012!$E:$E,MATCH(1,(Enfant012!$A:$A=Z48)*(Enfant012!$C:$C=$D$3)*(Enfant012!$D:$D="E611MONO"),0),1)</f>
        <v>25</v>
      </c>
      <c r="AD48" s="3"/>
      <c r="AE48" s="69">
        <f>$B$3-4</f>
        <v>2020</v>
      </c>
      <c r="AF48" s="1" cm="1">
        <f t="array" ref="AF48">INDEX(Enfant012!$E:$E,MATCH(1,(Enfant012!$A:$A=AE48)*(Enfant012!$C:$C=$D$3)*(Enfant012!$D:$D="E02_parent_chomage"),0),1)</f>
        <v>30</v>
      </c>
      <c r="AG48" s="1" cm="1">
        <f t="array" ref="AG48">INDEX(Enfant012!$E:$E,MATCH(1,(Enfant012!$A:$A=AE48)*(Enfant012!$C:$C=$D$3)*(Enfant012!$D:$D="E35_parent_chomage"),0),1)</f>
        <v>15</v>
      </c>
      <c r="AH48" s="1" cm="1">
        <f t="array" ref="AH48">INDEX(Enfant012!$E:$E,MATCH(1,(Enfant012!$A:$A=AE48)*(Enfant012!$C:$C=$D$3)*(Enfant012!$D:$D="E611_parent_chomage"),0),1)</f>
        <v>50</v>
      </c>
    </row>
    <row r="49" spans="1:36">
      <c r="A49" s="81"/>
      <c r="B49" s="82"/>
      <c r="C49" s="82"/>
      <c r="G49" s="82"/>
      <c r="H49" s="82"/>
      <c r="O49" s="71"/>
      <c r="Z49" s="69">
        <f>$B$3-3</f>
        <v>2021</v>
      </c>
      <c r="AA49" s="1" cm="1">
        <f t="array" ref="AA49">INDEX(Enfant012!$E:$E,MATCH(1,(Enfant012!$A:$A=Z49)*(Enfant012!$C:$C=$D$3)*(Enfant012!$D:$D="E02MONO"),0),1)</f>
        <v>5</v>
      </c>
      <c r="AB49" s="1" cm="1">
        <f t="array" ref="AB49">INDEX(Enfant012!$E:$E,MATCH(1,(Enfant012!$A:$A=Z49)*(Enfant012!$C:$C=$D$3)*(Enfant012!$D:$D="E35MONO"),0),1)</f>
        <v>5</v>
      </c>
      <c r="AC49" s="1" cm="1">
        <f t="array" ref="AC49">INDEX(Enfant012!$E:$E,MATCH(1,(Enfant012!$A:$A=Z49)*(Enfant012!$C:$C=$D$3)*(Enfant012!$D:$D="E611MONO"),0),1)</f>
        <v>20</v>
      </c>
      <c r="AD49" s="3"/>
      <c r="AE49" s="69">
        <f>$B$3-3</f>
        <v>2021</v>
      </c>
      <c r="AF49" s="1" cm="1">
        <f t="array" ref="AF49">INDEX(Enfant012!$E:$E,MATCH(1,(Enfant012!$A:$A=AE49)*(Enfant012!$C:$C=$D$3)*(Enfant012!$D:$D="E02_parent_chomage"),0),1)</f>
        <v>35</v>
      </c>
      <c r="AG49" s="1" cm="1">
        <f t="array" ref="AG49">INDEX(Enfant012!$E:$E,MATCH(1,(Enfant012!$A:$A=AE49)*(Enfant012!$C:$C=$D$3)*(Enfant012!$D:$D="E35_parent_chomage"),0),1)</f>
        <v>15</v>
      </c>
      <c r="AH49" s="1" cm="1">
        <f t="array" ref="AH49">INDEX(Enfant012!$E:$E,MATCH(1,(Enfant012!$A:$A=AE49)*(Enfant012!$C:$C=$D$3)*(Enfant012!$D:$D="E611_parent_chomage"),0),1)</f>
        <v>55</v>
      </c>
    </row>
    <row r="50" spans="1:36">
      <c r="A50" s="81"/>
      <c r="B50" s="82"/>
      <c r="C50" s="82"/>
      <c r="G50" s="82"/>
      <c r="H50" s="82"/>
      <c r="O50" s="71"/>
      <c r="Z50" s="69">
        <f>$B$3-2</f>
        <v>2022</v>
      </c>
      <c r="AA50" s="1" cm="1">
        <f t="array" ref="AA50">INDEX(Enfant012!$E:$E,MATCH(1,(Enfant012!$A:$A=Z50)*(Enfant012!$C:$C=$D$3)*(Enfant012!$D:$D="E02MONO"),0),1)</f>
        <v>10</v>
      </c>
      <c r="AB50" s="1" cm="1">
        <f t="array" ref="AB50">INDEX(Enfant012!$E:$E,MATCH(1,(Enfant012!$A:$A=Z50)*(Enfant012!$C:$C=$D$3)*(Enfant012!$D:$D="E35MONO"),0),1)</f>
        <v>10</v>
      </c>
      <c r="AC50" s="1" cm="1">
        <f t="array" ref="AC50">INDEX(Enfant012!$E:$E,MATCH(1,(Enfant012!$A:$A=Z50)*(Enfant012!$C:$C=$D$3)*(Enfant012!$D:$D="E611MONO"),0),1)</f>
        <v>25</v>
      </c>
      <c r="AD50" s="3"/>
      <c r="AE50" s="69">
        <f>$B$3-2</f>
        <v>2022</v>
      </c>
      <c r="AF50" s="1" cm="1">
        <f t="array" ref="AF50">INDEX(Enfant012!$E:$E,MATCH(1,(Enfant012!$A:$A=AE50)*(Enfant012!$C:$C=$D$3)*(Enfant012!$D:$D="E02_parent_chomage"),0),1)</f>
        <v>30</v>
      </c>
      <c r="AG50" s="1" cm="1">
        <f t="array" ref="AG50">INDEX(Enfant012!$E:$E,MATCH(1,(Enfant012!$A:$A=AE50)*(Enfant012!$C:$C=$D$3)*(Enfant012!$D:$D="E35_parent_chomage"),0),1)</f>
        <v>25</v>
      </c>
      <c r="AH50" s="1" cm="1">
        <f t="array" ref="AH50">INDEX(Enfant012!$E:$E,MATCH(1,(Enfant012!$A:$A=AE50)*(Enfant012!$C:$C=$D$3)*(Enfant012!$D:$D="E611_parent_chomage"),0),1)</f>
        <v>45</v>
      </c>
    </row>
    <row r="51" spans="1:36">
      <c r="A51" s="81"/>
      <c r="B51" s="82"/>
      <c r="C51" s="82"/>
      <c r="G51" s="82"/>
      <c r="H51" s="82"/>
      <c r="O51" s="71"/>
      <c r="Z51" s="69">
        <f>$B$3-1</f>
        <v>2023</v>
      </c>
      <c r="AA51" s="1" cm="1">
        <f t="array" ref="AA51">INDEX(Enfant012!$E:$E,MATCH(1,(Enfant012!$A:$A=Z51)*(Enfant012!$C:$C=$D$3)*(Enfant012!$D:$D="E02MONO"),0),1)</f>
        <v>5</v>
      </c>
      <c r="AB51" s="1" cm="1">
        <f t="array" ref="AB51">INDEX(Enfant012!$E:$E,MATCH(1,(Enfant012!$A:$A=Z51)*(Enfant012!$C:$C=$D$3)*(Enfant012!$D:$D="E35MONO"),0),1)</f>
        <v>5</v>
      </c>
      <c r="AC51" s="1" cm="1">
        <f t="array" ref="AC51">INDEX(Enfant012!$E:$E,MATCH(1,(Enfant012!$A:$A=Z51)*(Enfant012!$C:$C=$D$3)*(Enfant012!$D:$D="E611MONO"),0),1)</f>
        <v>25</v>
      </c>
      <c r="AD51"/>
      <c r="AE51" s="69">
        <f>$B$3-1</f>
        <v>2023</v>
      </c>
      <c r="AF51" s="1" cm="1">
        <f t="array" ref="AF51">INDEX(Enfant012!$E:$E,MATCH(1,(Enfant012!$A:$A=AE51)*(Enfant012!$C:$C=$D$3)*(Enfant012!$D:$D="E02_parent_chomage"),0),1)</f>
        <v>25</v>
      </c>
      <c r="AG51" s="1" cm="1">
        <f t="array" ref="AG51">INDEX(Enfant012!$E:$E,MATCH(1,(Enfant012!$A:$A=AE51)*(Enfant012!$C:$C=$D$3)*(Enfant012!$D:$D="E35_parent_chomage"),0),1)</f>
        <v>20</v>
      </c>
      <c r="AH51" s="1" cm="1">
        <f t="array" ref="AH51">INDEX(Enfant012!$E:$E,MATCH(1,(Enfant012!$A:$A=AE51)*(Enfant012!$C:$C=$D$3)*(Enfant012!$D:$D="E611_parent_chomage"),0),1)</f>
        <v>50</v>
      </c>
    </row>
    <row r="52" spans="1:36">
      <c r="A52" s="81"/>
      <c r="B52" s="82"/>
      <c r="C52" s="82"/>
      <c r="G52" s="82"/>
      <c r="H52" s="82"/>
      <c r="O52" s="71"/>
      <c r="Z52" s="69">
        <f>$B$3</f>
        <v>2024</v>
      </c>
      <c r="AA52" s="1" cm="1">
        <f t="array" ref="AA52">INDEX(Enfant012!$E:$E,MATCH(1,(Enfant012!$A:$A=Z52)*(Enfant012!$C:$C=$D$3)*(Enfant012!$D:$D="E02MONO"),0),1)</f>
        <v>10</v>
      </c>
      <c r="AB52" s="1" cm="1">
        <f t="array" ref="AB52">INDEX(Enfant012!$E:$E,MATCH(1,(Enfant012!$A:$A=Z52)*(Enfant012!$C:$C=$D$3)*(Enfant012!$D:$D="E35MONO"),0),1)</f>
        <v>10</v>
      </c>
      <c r="AC52" s="1" cm="1">
        <f t="array" ref="AC52">INDEX(Enfant012!$E:$E,MATCH(1,(Enfant012!$A:$A=Z52)*(Enfant012!$C:$C=$D$3)*(Enfant012!$D:$D="E611MONO"),0),1)</f>
        <v>20</v>
      </c>
      <c r="AD52" s="3"/>
      <c r="AE52" s="69">
        <f>$B$3</f>
        <v>2024</v>
      </c>
      <c r="AF52" s="1" cm="1">
        <f t="array" ref="AF52">INDEX(Enfant012!$E:$E,MATCH(1,(Enfant012!$A:$A=AE52)*(Enfant012!$C:$C=$D$3)*(Enfant012!$D:$D="E02_parent_chomage"),0),1)</f>
        <v>15</v>
      </c>
      <c r="AG52" s="1" cm="1">
        <f t="array" ref="AG52">INDEX(Enfant012!$E:$E,MATCH(1,(Enfant012!$A:$A=AE52)*(Enfant012!$C:$C=$D$3)*(Enfant012!$D:$D="E35_parent_chomage"),0),1)</f>
        <v>15</v>
      </c>
      <c r="AH52" s="1" cm="1">
        <f t="array" ref="AH52">INDEX(Enfant012!$E:$E,MATCH(1,(Enfant012!$A:$A=AE52)*(Enfant012!$C:$C=$D$3)*(Enfant012!$D:$D="E611_parent_chomage"),0),1)</f>
        <v>40</v>
      </c>
    </row>
    <row r="53" spans="1:36">
      <c r="A53" s="81"/>
      <c r="B53" s="82"/>
      <c r="C53" s="82"/>
      <c r="G53" s="82"/>
      <c r="H53" s="82"/>
      <c r="O53" s="71"/>
      <c r="AD53" s="3"/>
      <c r="AE53" s="3"/>
      <c r="AF53"/>
      <c r="AG53"/>
      <c r="AH53"/>
    </row>
    <row r="54" spans="1:36">
      <c r="A54" s="81"/>
      <c r="B54" s="82"/>
      <c r="C54" s="82"/>
      <c r="G54" s="82"/>
      <c r="H54" s="82"/>
      <c r="O54" s="71"/>
      <c r="Z54" s="147" t="s">
        <v>298</v>
      </c>
      <c r="AA54" s="148"/>
      <c r="AB54" s="148"/>
      <c r="AC54" s="148"/>
      <c r="AD54" s="3"/>
      <c r="AE54" s="3"/>
      <c r="AF54"/>
      <c r="AG54"/>
      <c r="AH54"/>
    </row>
    <row r="55" spans="1:36">
      <c r="A55" s="81"/>
      <c r="B55" s="82"/>
      <c r="C55" s="82"/>
      <c r="G55" s="82"/>
      <c r="H55" s="82"/>
      <c r="O55" s="71"/>
      <c r="AA55" s="11" t="s">
        <v>292</v>
      </c>
      <c r="AB55" s="11" t="s">
        <v>293</v>
      </c>
      <c r="AC55" s="11" t="s">
        <v>294</v>
      </c>
      <c r="AD55" s="3"/>
      <c r="AE55" s="3"/>
      <c r="AF55"/>
      <c r="AG55"/>
      <c r="AH55"/>
    </row>
    <row r="56" spans="1:36">
      <c r="A56" s="81"/>
      <c r="B56" s="82"/>
      <c r="C56" s="82"/>
      <c r="G56" s="82"/>
      <c r="H56" s="82"/>
      <c r="O56" s="71"/>
      <c r="Z56" s="69">
        <f>$B$3-4</f>
        <v>2020</v>
      </c>
      <c r="AA56" s="1" cm="1">
        <f t="array" ref="AA56">INDEX(Enfant012!$E:$E,MATCH(1,(Enfant012!$A:$A=Z56)*(Enfant012!$C:$C=$D$3)*(Enfant012!$D:$D="E02AEEHV"),0),1)</f>
        <v>0</v>
      </c>
      <c r="AB56" s="1" cm="1">
        <f t="array" ref="AB56">INDEX(Enfant012!$E:$E,MATCH(1,(Enfant012!$A:$A=Z56)*(Enfant012!$C:$C=$D$3)*(Enfant012!$D:$D="E35AEEHV"),0),1)</f>
        <v>0</v>
      </c>
      <c r="AC56" s="1" cm="1">
        <f t="array" ref="AC56">INDEX(Enfant012!$E:$E,MATCH(1,(Enfant012!$A:$A=Z56)*(Enfant012!$C:$C=$D$3)*(Enfant012!$D:$D="E611AEEH"),0),1)</f>
        <v>5</v>
      </c>
      <c r="AD56" s="3"/>
      <c r="AE56" s="3"/>
      <c r="AF56"/>
      <c r="AG56"/>
      <c r="AH56"/>
    </row>
    <row r="57" spans="1:36">
      <c r="A57" s="81"/>
      <c r="B57" s="82"/>
      <c r="C57" s="82"/>
      <c r="G57" s="82"/>
      <c r="H57" s="82"/>
      <c r="O57" s="71"/>
      <c r="Z57" s="69">
        <f>$B$3-3</f>
        <v>2021</v>
      </c>
      <c r="AA57" s="1" cm="1">
        <f t="array" ref="AA57">INDEX(Enfant012!$E:$E,MATCH(1,(Enfant012!$A:$A=Z57)*(Enfant012!$C:$C=$D$3)*(Enfant012!$D:$D="E02AEEHV"),0),1)</f>
        <v>0</v>
      </c>
      <c r="AB57" s="1" cm="1">
        <f t="array" ref="AB57">INDEX(Enfant012!$E:$E,MATCH(1,(Enfant012!$A:$A=Z57)*(Enfant012!$C:$C=$D$3)*(Enfant012!$D:$D="E35AEEHV"),0),1)</f>
        <v>0</v>
      </c>
      <c r="AC57" s="1" cm="1">
        <f t="array" ref="AC57">INDEX(Enfant012!$E:$E,MATCH(1,(Enfant012!$A:$A=Z57)*(Enfant012!$C:$C=$D$3)*(Enfant012!$D:$D="E611AEEH"),0),1)</f>
        <v>0</v>
      </c>
      <c r="AD57"/>
      <c r="AE57"/>
      <c r="AF57"/>
      <c r="AG57"/>
      <c r="AH57"/>
    </row>
    <row r="58" spans="1:36">
      <c r="A58" s="81"/>
      <c r="B58" s="82"/>
      <c r="C58" s="82"/>
      <c r="G58" s="82"/>
      <c r="H58" s="82"/>
      <c r="O58" s="71"/>
      <c r="Z58" s="69">
        <f>$B$3-2</f>
        <v>2022</v>
      </c>
      <c r="AA58" s="1" cm="1">
        <f t="array" ref="AA58">INDEX(Enfant012!$E:$E,MATCH(1,(Enfant012!$A:$A=Z58)*(Enfant012!$C:$C=$D$3)*(Enfant012!$D:$D="E02AEEHV"),0),1)</f>
        <v>0</v>
      </c>
      <c r="AB58" s="1" cm="1">
        <f t="array" ref="AB58">INDEX(Enfant012!$E:$E,MATCH(1,(Enfant012!$A:$A=Z58)*(Enfant012!$C:$C=$D$3)*(Enfant012!$D:$D="E35AEEHV"),0),1)</f>
        <v>0</v>
      </c>
      <c r="AC58" s="1" cm="1">
        <f t="array" ref="AC58">INDEX(Enfant012!$E:$E,MATCH(1,(Enfant012!$A:$A=Z58)*(Enfant012!$C:$C=$D$3)*(Enfant012!$D:$D="E611AEEH"),0),1)</f>
        <v>5</v>
      </c>
      <c r="AD58" s="3"/>
      <c r="AE58" s="3"/>
      <c r="AF58" s="3"/>
      <c r="AG58" s="3"/>
      <c r="AH58" s="3"/>
    </row>
    <row r="59" spans="1:36">
      <c r="A59" s="81"/>
      <c r="B59" s="82"/>
      <c r="C59" s="82"/>
      <c r="G59" s="82"/>
      <c r="H59" s="82"/>
      <c r="O59" s="71"/>
      <c r="Z59" s="69">
        <f>$B$3-1</f>
        <v>2023</v>
      </c>
      <c r="AA59" s="1" cm="1">
        <f t="array" ref="AA59">INDEX(Enfant012!$E:$E,MATCH(1,(Enfant012!$A:$A=Z59)*(Enfant012!$C:$C=$D$3)*(Enfant012!$D:$D="E02AEEHV"),0),1)</f>
        <v>0</v>
      </c>
      <c r="AB59" s="1" cm="1">
        <f t="array" ref="AB59">INDEX(Enfant012!$E:$E,MATCH(1,(Enfant012!$A:$A=Z59)*(Enfant012!$C:$C=$D$3)*(Enfant012!$D:$D="E35AEEHV"),0),1)</f>
        <v>0</v>
      </c>
      <c r="AC59" s="1" cm="1">
        <f t="array" ref="AC59">INDEX(Enfant012!$E:$E,MATCH(1,(Enfant012!$A:$A=Z59)*(Enfant012!$C:$C=$D$3)*(Enfant012!$D:$D="E611AEEH"),0),1)</f>
        <v>5</v>
      </c>
      <c r="AD59" s="3"/>
      <c r="AE59" s="3"/>
      <c r="AF59" s="3"/>
      <c r="AG59" s="3"/>
      <c r="AH59" s="3"/>
    </row>
    <row r="60" spans="1:36">
      <c r="A60" s="81"/>
      <c r="B60" s="82"/>
      <c r="C60" s="82"/>
      <c r="G60" s="82"/>
      <c r="H60" s="82"/>
      <c r="O60" s="71"/>
      <c r="Z60" s="69">
        <f>$B$3</f>
        <v>2024</v>
      </c>
      <c r="AA60" s="1" cm="1">
        <f t="array" ref="AA60">INDEX(Enfant012!$E:$E,MATCH(1,(Enfant012!$A:$A=Z60)*(Enfant012!$C:$C=$D$3)*(Enfant012!$D:$D="E02AEEHV"),0),1)</f>
        <v>0</v>
      </c>
      <c r="AB60" s="1" cm="1">
        <f t="array" ref="AB60">INDEX(Enfant012!$E:$E,MATCH(1,(Enfant012!$A:$A=Z60)*(Enfant012!$C:$C=$D$3)*(Enfant012!$D:$D="E35AEEHV"),0),1)</f>
        <v>0</v>
      </c>
      <c r="AC60" s="1" cm="1">
        <f t="array" ref="AC60">INDEX(Enfant012!$E:$E,MATCH(1,(Enfant012!$A:$A=Z60)*(Enfant012!$C:$C=$D$3)*(Enfant012!$D:$D="E611AEEH"),0),1)</f>
        <v>0</v>
      </c>
      <c r="AD60" s="3"/>
      <c r="AE60" s="3"/>
      <c r="AF60" s="3"/>
      <c r="AG60" s="3"/>
      <c r="AH60" s="3"/>
    </row>
    <row r="61" spans="1:36">
      <c r="A61" s="81"/>
      <c r="B61" s="82"/>
      <c r="C61" s="82"/>
      <c r="G61" s="82"/>
      <c r="H61" s="82"/>
      <c r="O61" s="71"/>
      <c r="AD61" s="3"/>
      <c r="AE61" s="3"/>
      <c r="AF61" s="3"/>
      <c r="AG61" s="3"/>
      <c r="AH61" s="3"/>
    </row>
    <row r="62" spans="1:36">
      <c r="A62" s="81"/>
      <c r="B62" s="82"/>
      <c r="C62" s="82"/>
      <c r="G62" s="82"/>
      <c r="H62" s="82"/>
      <c r="O62" s="71"/>
      <c r="Z62" s="147" t="s">
        <v>302</v>
      </c>
      <c r="AA62" s="148"/>
      <c r="AB62" s="148"/>
      <c r="AC62" s="148"/>
      <c r="AD62" s="147" t="s">
        <v>303</v>
      </c>
      <c r="AE62" s="148"/>
      <c r="AF62" s="148"/>
      <c r="AG62" s="148"/>
      <c r="AH62" s="147" t="s">
        <v>304</v>
      </c>
      <c r="AI62" s="148"/>
      <c r="AJ62" s="148"/>
    </row>
    <row r="63" spans="1:36">
      <c r="A63" s="81"/>
      <c r="B63" s="82"/>
      <c r="C63" s="82"/>
      <c r="G63" s="82"/>
      <c r="H63" s="82"/>
      <c r="O63" s="71"/>
      <c r="AA63" s="11" t="s">
        <v>292</v>
      </c>
      <c r="AB63" s="11" t="s">
        <v>293</v>
      </c>
      <c r="AE63" s="11" t="s">
        <v>292</v>
      </c>
      <c r="AF63" s="11" t="s">
        <v>293</v>
      </c>
      <c r="AI63" s="11" t="s">
        <v>292</v>
      </c>
      <c r="AJ63" s="11" t="s">
        <v>293</v>
      </c>
    </row>
    <row r="64" spans="1:36">
      <c r="A64" s="81"/>
      <c r="B64" s="82"/>
      <c r="C64" s="82"/>
      <c r="G64" s="82"/>
      <c r="H64" s="82"/>
      <c r="O64" s="71"/>
      <c r="Z64" s="69">
        <f>$B$3-4</f>
        <v>2020</v>
      </c>
      <c r="AA64" s="1" cm="1">
        <f t="array" ref="AA64">INDEX(Enfant012!$E:$E,MATCH(1,(Enfant012!$A:$A=Z64)*(Enfant012!$C:$C=$D$3)*(Enfant012!$D:$D="e02cstr"),0),1)</f>
        <v>0</v>
      </c>
      <c r="AB64" s="1" cm="1">
        <f t="array" ref="AB64">INDEX(Enfant012!$E:$E,MATCH(1,(Enfant012!$A:$A=Z64)*(Enfant012!$C:$C=$D$3)*(Enfant012!$D:$D="e35cstr"),0),1)</f>
        <v>0</v>
      </c>
      <c r="AC64" s="3"/>
      <c r="AD64" s="69">
        <f>$B$3-4</f>
        <v>2020</v>
      </c>
      <c r="AE64" s="1" cm="1">
        <f t="array" ref="AE64">INDEX(Enfant012!$E:$E,MATCH(1,(Enfant012!$A:$A=AD64)*(Enfant012!$C:$C=$D$3)*(Enfant012!$D:$D="E02assmat"),0),1)</f>
        <v>5</v>
      </c>
      <c r="AF64" s="1" cm="1">
        <f t="array" ref="AF64">INDEX(Enfant012!$E:$E,MATCH(1,(Enfant012!$A:$A=AD64)*(Enfant012!$C:$C=$D$3)*(Enfant012!$D:$D="E35assmat"),0),1)</f>
        <v>5</v>
      </c>
      <c r="AH64" s="69">
        <f>$B$3-4</f>
        <v>2020</v>
      </c>
      <c r="AI64" s="1" cm="1">
        <f t="array" ref="AI64">INDEX(Enfant012!$E:$E,MATCH(1,(Enfant012!$A:$A=AH64)*(Enfant012!$C:$C=$D$3)*(Enfant012!$D:$D="E02domicile"),0),1)</f>
        <v>5</v>
      </c>
      <c r="AJ64" s="1" cm="1">
        <f t="array" ref="AJ64">INDEX(Enfant012!$E:$E,MATCH(1,(Enfant012!$A:$A=AH64)*(Enfant012!$C:$C=$D$3)*(Enfant012!$D:$D="E35domicile"),0),1)</f>
        <v>5</v>
      </c>
    </row>
    <row r="65" spans="1:36">
      <c r="A65" s="81"/>
      <c r="B65" s="82"/>
      <c r="C65" s="82"/>
      <c r="G65" s="82"/>
      <c r="H65" s="82"/>
      <c r="O65" s="71"/>
      <c r="Z65" s="69">
        <f>$B$3-3</f>
        <v>2021</v>
      </c>
      <c r="AA65" s="1" cm="1">
        <f t="array" ref="AA65">INDEX(Enfant012!$E:$E,MATCH(1,(Enfant012!$A:$A=Z65)*(Enfant012!$C:$C=$D$3)*(Enfant012!$D:$D="e02cstr"),0),1)</f>
        <v>0</v>
      </c>
      <c r="AB65" s="1" cm="1">
        <f t="array" ref="AB65">INDEX(Enfant012!$E:$E,MATCH(1,(Enfant012!$A:$A=Z65)*(Enfant012!$C:$C=$D$3)*(Enfant012!$D:$D="e35cstr"),0),1)</f>
        <v>0</v>
      </c>
      <c r="AC65" s="3"/>
      <c r="AD65" s="69">
        <f>$B$3-3</f>
        <v>2021</v>
      </c>
      <c r="AE65" s="1" cm="1">
        <f t="array" ref="AE65">INDEX(Enfant012!$E:$E,MATCH(1,(Enfant012!$A:$A=AD65)*(Enfant012!$C:$C=$D$3)*(Enfant012!$D:$D="E02assmat"),0),1)</f>
        <v>5</v>
      </c>
      <c r="AF65" s="1" cm="1">
        <f t="array" ref="AF65">INDEX(Enfant012!$E:$E,MATCH(1,(Enfant012!$A:$A=AD65)*(Enfant012!$C:$C=$D$3)*(Enfant012!$D:$D="E35assmat"),0),1)</f>
        <v>0</v>
      </c>
      <c r="AH65" s="69">
        <f>$B$3-3</f>
        <v>2021</v>
      </c>
      <c r="AI65" s="1" cm="1">
        <f t="array" ref="AI65">INDEX(Enfant012!$E:$E,MATCH(1,(Enfant012!$A:$A=AH65)*(Enfant012!$C:$C=$D$3)*(Enfant012!$D:$D="E02domicile"),0),1)</f>
        <v>5</v>
      </c>
      <c r="AJ65" s="1" cm="1">
        <f t="array" ref="AJ65">INDEX(Enfant012!$E:$E,MATCH(1,(Enfant012!$A:$A=AH65)*(Enfant012!$C:$C=$D$3)*(Enfant012!$D:$D="E35domicile"),0),1)</f>
        <v>0</v>
      </c>
    </row>
    <row r="66" spans="1:36">
      <c r="A66" s="81"/>
      <c r="B66" s="82"/>
      <c r="C66" s="82"/>
      <c r="G66" s="82"/>
      <c r="H66" s="82"/>
      <c r="O66" s="71"/>
      <c r="Z66" s="69">
        <f>$B$3-2</f>
        <v>2022</v>
      </c>
      <c r="AA66" s="1" cm="1">
        <f t="array" ref="AA66">INDEX(Enfant012!$E:$E,MATCH(1,(Enfant012!$A:$A=Z66)*(Enfant012!$C:$C=$D$3)*(Enfant012!$D:$D="e02cstr"),0),1)</f>
        <v>0</v>
      </c>
      <c r="AB66" s="1" cm="1">
        <f t="array" ref="AB66">INDEX(Enfant012!$E:$E,MATCH(1,(Enfant012!$A:$A=Z66)*(Enfant012!$C:$C=$D$3)*(Enfant012!$D:$D="e35cstr"),0),1)</f>
        <v>0</v>
      </c>
      <c r="AC66" s="3"/>
      <c r="AD66" s="69">
        <f>$B$3-2</f>
        <v>2022</v>
      </c>
      <c r="AE66" s="1" cm="1">
        <f t="array" ref="AE66">INDEX(Enfant012!$E:$E,MATCH(1,(Enfant012!$A:$A=AD66)*(Enfant012!$C:$C=$D$3)*(Enfant012!$D:$D="E02assmat"),0),1)</f>
        <v>5</v>
      </c>
      <c r="AF66" s="1" cm="1">
        <f t="array" ref="AF66">INDEX(Enfant012!$E:$E,MATCH(1,(Enfant012!$A:$A=AD66)*(Enfant012!$C:$C=$D$3)*(Enfant012!$D:$D="E35assmat"),0),1)</f>
        <v>0</v>
      </c>
      <c r="AH66" s="69">
        <f>$B$3-2</f>
        <v>2022</v>
      </c>
      <c r="AI66" s="1" cm="1">
        <f t="array" ref="AI66">INDEX(Enfant012!$E:$E,MATCH(1,(Enfant012!$A:$A=AH66)*(Enfant012!$C:$C=$D$3)*(Enfant012!$D:$D="E02domicile"),0),1)</f>
        <v>0</v>
      </c>
      <c r="AJ66" s="1" cm="1">
        <f t="array" ref="AJ66">INDEX(Enfant012!$E:$E,MATCH(1,(Enfant012!$A:$A=AH66)*(Enfant012!$C:$C=$D$3)*(Enfant012!$D:$D="E35domicile"),0),1)</f>
        <v>0</v>
      </c>
    </row>
    <row r="67" spans="1:36">
      <c r="A67" s="81"/>
      <c r="B67" s="82"/>
      <c r="C67" s="82"/>
      <c r="G67" s="82"/>
      <c r="H67" s="82"/>
      <c r="O67" s="71"/>
      <c r="Z67" s="69">
        <f>$B$3-1</f>
        <v>2023</v>
      </c>
      <c r="AA67" s="1" cm="1">
        <f t="array" ref="AA67">INDEX(Enfant012!$E:$E,MATCH(1,(Enfant012!$A:$A=Z67)*(Enfant012!$C:$C=$D$3)*(Enfant012!$D:$D="e02cstr"),0),1)</f>
        <v>0</v>
      </c>
      <c r="AB67" s="1" cm="1">
        <f t="array" ref="AB67">INDEX(Enfant012!$E:$E,MATCH(1,(Enfant012!$A:$A=Z67)*(Enfant012!$C:$C=$D$3)*(Enfant012!$D:$D="e35cstr"),0),1)</f>
        <v>0</v>
      </c>
      <c r="AC67" s="3"/>
      <c r="AD67" s="69">
        <f>$B$3-1</f>
        <v>2023</v>
      </c>
      <c r="AE67" s="1" cm="1">
        <f t="array" ref="AE67">INDEX(Enfant012!$E:$E,MATCH(1,(Enfant012!$A:$A=AD67)*(Enfant012!$C:$C=$D$3)*(Enfant012!$D:$D="E02assmat"),0),1)</f>
        <v>5</v>
      </c>
      <c r="AF67" s="1" cm="1">
        <f t="array" ref="AF67">INDEX(Enfant012!$E:$E,MATCH(1,(Enfant012!$A:$A=AD67)*(Enfant012!$C:$C=$D$3)*(Enfant012!$D:$D="E35assmat"),0),1)</f>
        <v>0</v>
      </c>
      <c r="AH67" s="69">
        <f>$B$3-1</f>
        <v>2023</v>
      </c>
      <c r="AI67" s="1" cm="1">
        <f t="array" ref="AI67">INDEX(Enfant012!$E:$E,MATCH(1,(Enfant012!$A:$A=AH67)*(Enfant012!$C:$C=$D$3)*(Enfant012!$D:$D="E02domicile"),0),1)</f>
        <v>0</v>
      </c>
      <c r="AJ67" s="1" cm="1">
        <f t="array" ref="AJ67">INDEX(Enfant012!$E:$E,MATCH(1,(Enfant012!$A:$A=AH67)*(Enfant012!$C:$C=$D$3)*(Enfant012!$D:$D="E35domicile"),0),1)</f>
        <v>5</v>
      </c>
    </row>
    <row r="68" spans="1:36">
      <c r="A68" s="81"/>
      <c r="B68" s="82"/>
      <c r="C68" s="82"/>
      <c r="G68" s="82"/>
      <c r="H68" s="82"/>
      <c r="O68" s="71"/>
      <c r="Z68" s="69">
        <f>$B$3</f>
        <v>2024</v>
      </c>
      <c r="AA68" s="1" cm="1">
        <f t="array" ref="AA68">INDEX(Enfant012!$E:$E,MATCH(1,(Enfant012!$A:$A=Z68)*(Enfant012!$C:$C=$D$3)*(Enfant012!$D:$D="e02cstr"),0),1)</f>
        <v>0</v>
      </c>
      <c r="AB68" s="1" cm="1">
        <f t="array" ref="AB68">INDEX(Enfant012!$E:$E,MATCH(1,(Enfant012!$A:$A=Z68)*(Enfant012!$C:$C=$D$3)*(Enfant012!$D:$D="e35cstr"),0),1)</f>
        <v>0</v>
      </c>
      <c r="AC68" s="3"/>
      <c r="AD68" s="69">
        <f>$B$3</f>
        <v>2024</v>
      </c>
      <c r="AE68" s="1" cm="1">
        <f t="array" ref="AE68">INDEX(Enfant012!$E:$E,MATCH(1,(Enfant012!$A:$A=AD68)*(Enfant012!$C:$C=$D$3)*(Enfant012!$D:$D="E02assmat"),0),1)</f>
        <v>5</v>
      </c>
      <c r="AF68" s="1" cm="1">
        <f t="array" ref="AF68">INDEX(Enfant012!$E:$E,MATCH(1,(Enfant012!$A:$A=AD68)*(Enfant012!$C:$C=$D$3)*(Enfant012!$D:$D="E35assmat"),0),1)</f>
        <v>0</v>
      </c>
      <c r="AH68" s="69">
        <f>$B$3</f>
        <v>2024</v>
      </c>
      <c r="AI68" s="1" cm="1">
        <f t="array" ref="AI68">INDEX(Enfant012!$E:$E,MATCH(1,(Enfant012!$A:$A=AH68)*(Enfant012!$C:$C=$D$3)*(Enfant012!$D:$D="E02domicile"),0),1)</f>
        <v>0</v>
      </c>
      <c r="AJ68" s="1" cm="1">
        <f t="array" ref="AJ68">INDEX(Enfant012!$E:$E,MATCH(1,(Enfant012!$A:$A=AH68)*(Enfant012!$C:$C=$D$3)*(Enfant012!$D:$D="E35domicile"),0),1)</f>
        <v>0</v>
      </c>
    </row>
    <row r="69" spans="1:36">
      <c r="A69" s="81"/>
      <c r="B69" s="82"/>
      <c r="C69" s="82"/>
      <c r="G69" s="82"/>
      <c r="H69" s="82"/>
      <c r="O69" s="71"/>
    </row>
    <row r="70" spans="1:36" ht="30" customHeight="1">
      <c r="A70" s="81"/>
      <c r="B70" s="82"/>
      <c r="C70" s="82"/>
      <c r="G70" s="82"/>
      <c r="H70" s="82"/>
      <c r="O70" s="71"/>
    </row>
    <row r="71" spans="1:36">
      <c r="A71" s="81"/>
      <c r="B71" s="82"/>
      <c r="C71" s="82"/>
      <c r="G71" s="82"/>
      <c r="H71" s="82"/>
      <c r="O71" s="71"/>
    </row>
    <row r="72" spans="1:36">
      <c r="A72" s="81"/>
      <c r="B72" s="82"/>
      <c r="C72" s="82"/>
      <c r="G72" s="82"/>
      <c r="H72" s="82"/>
      <c r="O72" s="71"/>
    </row>
    <row r="73" spans="1:36">
      <c r="A73" s="81"/>
      <c r="B73" s="82"/>
      <c r="C73" s="82"/>
      <c r="G73" s="82"/>
      <c r="H73" s="82"/>
      <c r="O73" s="71"/>
    </row>
    <row r="74" spans="1:36">
      <c r="A74" s="81"/>
      <c r="B74" s="82"/>
      <c r="C74" s="82"/>
      <c r="G74" s="82"/>
      <c r="H74" s="82"/>
      <c r="O74" s="71"/>
    </row>
    <row r="75" spans="1:36">
      <c r="A75" s="81"/>
      <c r="B75" s="82"/>
      <c r="C75" s="82"/>
      <c r="G75" s="82"/>
      <c r="H75" s="82"/>
      <c r="O75" s="71"/>
    </row>
    <row r="76" spans="1:36">
      <c r="A76" s="81"/>
      <c r="B76" s="82"/>
      <c r="C76" s="82"/>
      <c r="G76" s="82"/>
      <c r="H76" s="82"/>
      <c r="O76" s="71"/>
    </row>
    <row r="77" spans="1:36">
      <c r="A77" s="81"/>
      <c r="B77" s="82"/>
      <c r="C77" s="82"/>
      <c r="G77" s="82"/>
      <c r="H77" s="82"/>
      <c r="O77" s="71"/>
    </row>
    <row r="78" spans="1:36">
      <c r="A78" s="81"/>
      <c r="B78" s="82"/>
      <c r="C78" s="82"/>
      <c r="G78" s="82"/>
      <c r="H78" s="82"/>
      <c r="O78" s="71"/>
    </row>
    <row r="79" spans="1:36">
      <c r="A79" s="81"/>
      <c r="B79" s="82"/>
      <c r="C79" s="82"/>
      <c r="G79" s="82"/>
      <c r="H79" s="82"/>
      <c r="O79" s="71"/>
    </row>
    <row r="80" spans="1:36">
      <c r="A80" s="81"/>
      <c r="B80" s="82"/>
      <c r="C80" s="82"/>
      <c r="G80" s="82"/>
      <c r="H80" s="82"/>
      <c r="O80" s="71"/>
    </row>
    <row r="81" spans="1:15">
      <c r="A81" s="81"/>
      <c r="B81" s="82"/>
      <c r="C81" s="82"/>
      <c r="G81" s="82"/>
      <c r="H81" s="82"/>
      <c r="O81" s="71"/>
    </row>
    <row r="82" spans="1:15">
      <c r="A82" s="81"/>
      <c r="B82" s="82"/>
      <c r="C82" s="82"/>
      <c r="G82" s="82"/>
      <c r="H82" s="82"/>
      <c r="O82" s="71"/>
    </row>
    <row r="83" spans="1:15">
      <c r="A83" s="81"/>
      <c r="B83" s="82"/>
      <c r="C83" s="82"/>
      <c r="G83" s="82"/>
      <c r="H83" s="82"/>
      <c r="O83" s="71"/>
    </row>
    <row r="84" spans="1:15">
      <c r="A84" s="81"/>
      <c r="B84" s="82"/>
      <c r="C84" s="82"/>
      <c r="G84" s="82"/>
      <c r="H84" s="82"/>
      <c r="O84" s="71"/>
    </row>
    <row r="85" spans="1:15">
      <c r="A85" s="81"/>
      <c r="B85" s="82"/>
      <c r="C85" s="82"/>
      <c r="G85" s="82"/>
      <c r="H85" s="82"/>
      <c r="O85" s="71"/>
    </row>
    <row r="86" spans="1:15">
      <c r="A86" s="81"/>
      <c r="B86" s="82"/>
      <c r="C86" s="82"/>
      <c r="G86" s="82"/>
      <c r="H86" s="82"/>
      <c r="O86" s="71"/>
    </row>
    <row r="87" spans="1:15">
      <c r="A87" s="81"/>
      <c r="B87" s="82"/>
      <c r="C87" s="82"/>
      <c r="G87" s="82"/>
      <c r="H87" s="82"/>
      <c r="O87" s="71"/>
    </row>
    <row r="88" spans="1:15">
      <c r="A88" s="81"/>
      <c r="B88" s="82"/>
      <c r="C88" s="82"/>
      <c r="G88" s="82"/>
      <c r="H88" s="82"/>
      <c r="O88" s="71"/>
    </row>
    <row r="89" spans="1:15">
      <c r="A89" s="81"/>
      <c r="B89" s="82"/>
      <c r="C89" s="82"/>
      <c r="G89" s="82"/>
      <c r="H89" s="82"/>
      <c r="O89" s="71"/>
    </row>
    <row r="90" spans="1:15">
      <c r="A90" s="81"/>
      <c r="B90" s="82"/>
      <c r="C90" s="82"/>
      <c r="G90" s="82"/>
      <c r="H90" s="82"/>
      <c r="O90" s="71"/>
    </row>
    <row r="91" spans="1:15">
      <c r="A91" s="81"/>
      <c r="B91" s="82"/>
      <c r="C91" s="82"/>
      <c r="G91" s="82"/>
      <c r="H91" s="82"/>
      <c r="O91" s="71"/>
    </row>
    <row r="92" spans="1:15">
      <c r="A92" s="81"/>
      <c r="B92" s="82"/>
      <c r="C92" s="82"/>
      <c r="G92" s="82"/>
      <c r="H92" s="82"/>
      <c r="O92" s="71"/>
    </row>
    <row r="93" spans="1:15">
      <c r="A93" s="81"/>
      <c r="B93" s="82"/>
      <c r="C93" s="82"/>
      <c r="G93" s="82"/>
      <c r="H93" s="82"/>
      <c r="O93" s="71"/>
    </row>
    <row r="94" spans="1:15">
      <c r="A94" s="81"/>
      <c r="B94" s="82"/>
      <c r="C94" s="82"/>
      <c r="G94" s="82"/>
      <c r="H94" s="82"/>
      <c r="O94" s="71"/>
    </row>
    <row r="95" spans="1:15">
      <c r="A95" s="81"/>
      <c r="B95" s="82"/>
      <c r="C95" s="82"/>
      <c r="G95" s="82"/>
      <c r="H95" s="82"/>
      <c r="O95" s="71"/>
    </row>
    <row r="96" spans="1:15">
      <c r="A96" s="81"/>
      <c r="B96" s="82"/>
      <c r="C96" s="82"/>
      <c r="G96" s="82"/>
      <c r="H96" s="82"/>
      <c r="O96" s="71"/>
    </row>
    <row r="97" spans="1:28">
      <c r="A97" s="81"/>
      <c r="B97" s="82"/>
      <c r="C97" s="82"/>
      <c r="G97" s="82"/>
      <c r="H97" s="82"/>
      <c r="O97" s="71"/>
    </row>
    <row r="98" spans="1:28">
      <c r="A98" s="81"/>
      <c r="B98" s="82"/>
      <c r="C98" s="82"/>
      <c r="G98" s="82"/>
      <c r="H98" s="82"/>
      <c r="O98" s="71"/>
    </row>
    <row r="99" spans="1:28">
      <c r="A99" s="81"/>
      <c r="B99" s="82"/>
      <c r="C99" s="82"/>
      <c r="G99" s="82"/>
      <c r="H99" s="82"/>
      <c r="O99" s="71"/>
    </row>
    <row r="100" spans="1:28">
      <c r="A100" s="81"/>
      <c r="B100" s="82"/>
      <c r="C100" s="82"/>
      <c r="G100" s="82"/>
      <c r="H100" s="82"/>
      <c r="O100" s="71"/>
    </row>
    <row r="101" spans="1:28">
      <c r="A101" s="81"/>
      <c r="B101" s="82"/>
      <c r="C101" s="82"/>
      <c r="G101" s="82"/>
      <c r="H101" s="82"/>
      <c r="O101" s="71"/>
    </row>
    <row r="102" spans="1:28">
      <c r="A102" s="81"/>
      <c r="B102" s="82"/>
      <c r="C102" s="82"/>
      <c r="G102" s="82"/>
      <c r="H102" s="82"/>
      <c r="O102" s="71"/>
    </row>
    <row r="103" spans="1:28" ht="15.75" thickBot="1">
      <c r="A103" s="81"/>
      <c r="B103" s="82"/>
      <c r="C103" s="82"/>
      <c r="G103" s="82"/>
      <c r="H103" s="82"/>
      <c r="O103" s="71"/>
    </row>
    <row r="104" spans="1:28">
      <c r="A104" s="81"/>
      <c r="B104" s="82"/>
      <c r="C104" s="82"/>
      <c r="G104" s="82"/>
      <c r="H104" s="82"/>
      <c r="O104" s="71"/>
      <c r="Z104" s="27"/>
      <c r="AA104" s="28" t="s">
        <v>306</v>
      </c>
      <c r="AB104" s="28" t="s">
        <v>307</v>
      </c>
    </row>
    <row r="105" spans="1:28">
      <c r="A105" s="81"/>
      <c r="B105" s="82"/>
      <c r="C105" s="82"/>
      <c r="G105" s="82"/>
      <c r="H105" s="82"/>
      <c r="O105" s="71"/>
      <c r="Z105" s="30">
        <v>2020</v>
      </c>
      <c r="AA105" s="38" cm="1">
        <f t="array" ref="AA105">INDEX(structure!$E:$E,MATCH(1,(structure!$A:$A=$Z105)*(structure!$C:$C=$D$3)*(structure!$D:$D="TX_COUV_GLOBAL_tx"),0),1)</f>
        <v>0.36399999999999999</v>
      </c>
      <c r="AB105" s="1" cm="1">
        <f t="array" ref="AB105">INDEX(structure!$E:$E,MATCH(1,(structure!$A:$A=$Z105)*(structure!$C:$C=$D$3)*(structure!$D:$D="TX_COUV_GLOBAL_annee"),0),1)</f>
        <v>2019</v>
      </c>
    </row>
    <row r="106" spans="1:28">
      <c r="A106" s="81"/>
      <c r="B106" s="82"/>
      <c r="C106" s="82"/>
      <c r="G106" s="82"/>
      <c r="H106" s="82"/>
      <c r="O106" s="71"/>
      <c r="Z106" s="30">
        <v>2021</v>
      </c>
      <c r="AA106" s="38" cm="1">
        <f t="array" ref="AA106">INDEX(structure!$E:$E,MATCH(1,(structure!$A:$A=$Z106)*(structure!$C:$C=$D$3)*(structure!$D:$D="TX_COUV_GLOBAL_tx"),0),1)</f>
        <v>0.35199999999999998</v>
      </c>
      <c r="AB106" s="1" cm="1">
        <f t="array" ref="AB106">INDEX(structure!$E:$E,MATCH(1,(structure!$A:$A=$Z106)*(structure!$C:$C=$D$3)*(structure!$D:$D="TX_COUV_GLOBAL_annee"),0),1)</f>
        <v>2020</v>
      </c>
    </row>
    <row r="107" spans="1:28">
      <c r="A107" s="81"/>
      <c r="B107" s="82"/>
      <c r="C107" s="82"/>
      <c r="G107" s="82"/>
      <c r="H107" s="82"/>
      <c r="O107" s="71"/>
      <c r="Z107" s="30">
        <v>2022</v>
      </c>
      <c r="AA107" s="38" cm="1">
        <f t="array" ref="AA107">INDEX(structure!$E:$E,MATCH(1,(structure!$A:$A=$Z107)*(structure!$C:$C=$D$3)*(structure!$D:$D="TX_COUV_GLOBAL_tx"),0),1)</f>
        <v>0.46500000000000002</v>
      </c>
      <c r="AB107" s="1" cm="1">
        <f t="array" ref="AB107">INDEX(structure!$E:$E,MATCH(1,(structure!$A:$A=$Z107)*(structure!$C:$C=$D$3)*(structure!$D:$D="TX_COUV_GLOBAL_annee"),0),1)</f>
        <v>2021</v>
      </c>
    </row>
    <row r="108" spans="1:28">
      <c r="A108" s="81"/>
      <c r="B108" s="82"/>
      <c r="C108" s="82"/>
      <c r="G108" s="82"/>
      <c r="H108" s="82"/>
      <c r="O108" s="71"/>
      <c r="Z108" s="30">
        <v>2023</v>
      </c>
      <c r="AA108" s="38" cm="1">
        <f t="array" ref="AA108">INDEX(structure!$E:$E,MATCH(1,(structure!$A:$A=$Z108)*(structure!$C:$C=$D$3)*(structure!$D:$D="TX_COUV_GLOBAL_tx"),0),1)</f>
        <v>0.42599999999999999</v>
      </c>
      <c r="AB108" s="1" cm="1">
        <f t="array" ref="AB108">INDEX(structure!$E:$E,MATCH(1,(structure!$A:$A=$Z108)*(structure!$C:$C=$D$3)*(structure!$D:$D="TX_COUV_GLOBAL_annee"),0),1)</f>
        <v>2022</v>
      </c>
    </row>
    <row r="109" spans="1:28" ht="15.75" thickBot="1">
      <c r="A109" s="81"/>
      <c r="B109" s="82"/>
      <c r="C109" s="82"/>
      <c r="G109" s="82"/>
      <c r="H109" s="82"/>
      <c r="O109" s="71"/>
      <c r="Z109" s="31">
        <v>2024</v>
      </c>
      <c r="AA109" s="39" cm="1">
        <f t="array" ref="AA109">INDEX(structure!$E:$E,MATCH(1,(structure!$A:$A=$Z109)*(structure!$C:$C=$D$3)*(structure!$D:$D="TX_COUV_GLOBAL_tx"),0),1)</f>
        <v>0.42599999999999999</v>
      </c>
      <c r="AB109" s="9" cm="1">
        <f t="array" ref="AB109">INDEX(structure!$E:$E,MATCH(1,(structure!$A:$A=$Z109)*(structure!$C:$C=$D$3)*(structure!$D:$D="TX_COUV_GLOBAL_annee"),0),1)</f>
        <v>2022</v>
      </c>
    </row>
    <row r="110" spans="1:28">
      <c r="A110" s="81"/>
      <c r="B110" s="82"/>
      <c r="C110" s="82"/>
      <c r="G110" s="82"/>
      <c r="H110" s="82"/>
      <c r="O110" s="71"/>
    </row>
    <row r="111" spans="1:28">
      <c r="A111" s="70"/>
      <c r="O111" s="71"/>
    </row>
    <row r="112" spans="1:28" ht="15.75" thickBot="1">
      <c r="A112" s="90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2"/>
    </row>
    <row r="113" spans="1:36" ht="23.25">
      <c r="A113" s="141" t="s">
        <v>308</v>
      </c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3"/>
      <c r="Z113" s="27"/>
      <c r="AA113" s="28" t="s">
        <v>309</v>
      </c>
      <c r="AB113" s="28" t="s">
        <v>310</v>
      </c>
      <c r="AC113" s="28" t="s">
        <v>311</v>
      </c>
      <c r="AD113" s="28" t="s">
        <v>312</v>
      </c>
      <c r="AE113" s="28" t="s">
        <v>313</v>
      </c>
      <c r="AF113" s="28" t="s">
        <v>314</v>
      </c>
      <c r="AG113" s="28" t="s">
        <v>315</v>
      </c>
      <c r="AH113" s="28" t="s">
        <v>316</v>
      </c>
      <c r="AI113" s="28" t="s">
        <v>317</v>
      </c>
      <c r="AJ113" s="29" t="s">
        <v>318</v>
      </c>
    </row>
    <row r="114" spans="1:36">
      <c r="A114" s="70"/>
      <c r="O114" s="71"/>
      <c r="Z114" s="30">
        <v>2020</v>
      </c>
      <c r="AA114" s="1" cm="1">
        <f t="array" ref="AA114">INDEX(structure!$E:$E,MATCH(1,(structure!$A:$A=$Z114)*(structure!$C:$C=$D$3)*(structure!$D:$D="EAJE_NbEAJE"),0),1)</f>
        <v>2</v>
      </c>
      <c r="AB114" s="1" cm="1">
        <f t="array" ref="AB114">INDEX(structure!$E:$E,MATCH(1,(structure!$A:$A=$Z114)*(structure!$C:$C=$D$3)*(structure!$D:$D="EAJE_nb_places_0_5ans"),0),1)</f>
        <v>20</v>
      </c>
      <c r="AC114" s="1" cm="1">
        <f t="array" ref="AC114">INDEX(structure!$E:$E,MATCH(1,(structure!$A:$A=$Z114)*(structure!$C:$C=$D$3)*(structure!$D:$D="EAJE_nb_enf_inscrit_0_5ans"),0),1)</f>
        <v>63</v>
      </c>
      <c r="AD114" s="1" cm="1">
        <f t="array" ref="AD114">INDEX(structure!$E:$E,MATCH(1,(structure!$A:$A=$Z114)*(structure!$C:$C=$D$3)*(structure!$D:$D="Eaje_AVIP"),0),1)</f>
        <v>0</v>
      </c>
      <c r="AE114" s="1" cm="1">
        <f t="array" ref="AE114">INDEX(structure!$E:$E,MATCH(1,(structure!$A:$A=$Z114)*(structure!$C:$C=$D$3)*(structure!$D:$D="EAJE_tx_occupation_reel"),0),1)</f>
        <v>55.17</v>
      </c>
      <c r="AF114" s="1" cm="1">
        <f t="array" ref="AF114">INDEX(structure!$E:$E,MATCH(1,(structure!$A:$A=$Z114)*(structure!$C:$C=$D$3)*(structure!$D:$D="EAJE_tx_occupation_facture"),0),1)</f>
        <v>59.01</v>
      </c>
      <c r="AG114" s="1" cm="1">
        <f t="array" ref="AG114">INDEX(structure!$E:$E,MATCH(1,(structure!$A:$A=$Z114)*(structure!$C:$C=$D$3)*(structure!$D:$D="EAJE_part_inclusion_handicap"),0),1)</f>
        <v>0</v>
      </c>
      <c r="AH114" s="1" cm="1">
        <f t="array" ref="AH114">INDEX(structure!$E:$E,MATCH(1,(structure!$A:$A=$Z114)*(structure!$C:$C=$D$3)*(structure!$D:$D="EAJE_part_mixite_social"),0),1)</f>
        <v>50</v>
      </c>
      <c r="AI114" s="1" cm="1">
        <f t="array" ref="AI114">INDEX(structure!$E:$E,MATCH(1,(structure!$A:$A=$Z114)*(structure!$C:$C=$D$3)*(structure!$D:$D="EAJE_taux_couverture_eaje"),0),1)</f>
        <v>49.22</v>
      </c>
      <c r="AJ114" s="7" cm="1">
        <f t="array" ref="AJ114">INDEX(structure!$E:$E,MATCH(1,(structure!$A:$A=$Z114)*(structure!$C:$C=$D$3)*(structure!$D:$D="EAJE_nbplacectg"),0),1)</f>
        <v>22</v>
      </c>
    </row>
    <row r="115" spans="1:36">
      <c r="A115" s="144" t="s">
        <v>319</v>
      </c>
      <c r="B115" s="135"/>
      <c r="C115" s="55">
        <f>$B$3</f>
        <v>2024</v>
      </c>
      <c r="O115" s="71"/>
      <c r="Z115" s="30">
        <v>2021</v>
      </c>
      <c r="AA115" s="1" cm="1">
        <f t="array" ref="AA115">INDEX(structure!$E:$E,MATCH(1,(structure!$A:$A=$Z115)*(structure!$C:$C=$D$3)*(structure!$D:$D="EAJE_NbEAJE"),0),1)</f>
        <v>2</v>
      </c>
      <c r="AB115" s="1" cm="1">
        <f t="array" ref="AB115">INDEX(structure!$E:$E,MATCH(1,(structure!$A:$A=$Z115)*(structure!$C:$C=$D$3)*(structure!$D:$D="EAJE_nb_places_0_5ans"),0),1)</f>
        <v>20</v>
      </c>
      <c r="AC115" s="1" cm="1">
        <f t="array" ref="AC115">INDEX(structure!$E:$E,MATCH(1,(structure!$A:$A=$Z115)*(structure!$C:$C=$D$3)*(structure!$D:$D="EAJE_nb_enf_inscrit_0_5ans"),0),1)</f>
        <v>50</v>
      </c>
      <c r="AD115" s="1" cm="1">
        <f t="array" ref="AD115">INDEX(structure!$E:$E,MATCH(1,(structure!$A:$A=$Z115)*(structure!$C:$C=$D$3)*(structure!$D:$D="Eaje_AVIP"),0),1)</f>
        <v>0</v>
      </c>
      <c r="AE115" s="1" cm="1">
        <f t="array" ref="AE115">INDEX(structure!$E:$E,MATCH(1,(structure!$A:$A=$Z115)*(structure!$C:$C=$D$3)*(structure!$D:$D="EAJE_tx_occupation_reel"),0),1)</f>
        <v>66.7</v>
      </c>
      <c r="AF115" s="1" cm="1">
        <f t="array" ref="AF115">INDEX(structure!$E:$E,MATCH(1,(structure!$A:$A=$Z115)*(structure!$C:$C=$D$3)*(structure!$D:$D="EAJE_tx_occupation_facture"),0),1)</f>
        <v>72.319999999999993</v>
      </c>
      <c r="AG115" s="1" cm="1">
        <f t="array" ref="AG115">INDEX(structure!$E:$E,MATCH(1,(structure!$A:$A=$Z115)*(structure!$C:$C=$D$3)*(structure!$D:$D="EAJE_part_inclusion_handicap"),0),1)</f>
        <v>0</v>
      </c>
      <c r="AH115" s="1" cm="1">
        <f t="array" ref="AH115">INDEX(structure!$E:$E,MATCH(1,(structure!$A:$A=$Z115)*(structure!$C:$C=$D$3)*(structure!$D:$D="EAJE_part_mixite_social"),0),1)</f>
        <v>100</v>
      </c>
      <c r="AI115" s="1" cm="1">
        <f t="array" ref="AI115">INDEX(structure!$E:$E,MATCH(1,(structure!$A:$A=$Z115)*(structure!$C:$C=$D$3)*(structure!$D:$D="EAJE_taux_couverture_eaje"),0),1)</f>
        <v>37.590000000000003</v>
      </c>
      <c r="AJ115" s="7" cm="1">
        <f t="array" ref="AJ115">INDEX(structure!$E:$E,MATCH(1,(structure!$A:$A=$Z115)*(structure!$C:$C=$D$3)*(structure!$D:$D="EAJE_nbplacectg"),0),1)</f>
        <v>22</v>
      </c>
    </row>
    <row r="116" spans="1:36">
      <c r="A116" s="70"/>
      <c r="D116" s="11" t="s">
        <v>239</v>
      </c>
      <c r="J116" s="11" t="s">
        <v>299</v>
      </c>
      <c r="K116" s="11" t="s">
        <v>320</v>
      </c>
      <c r="O116" s="71"/>
      <c r="Z116" s="30">
        <v>2022</v>
      </c>
      <c r="AA116" s="1" cm="1">
        <f t="array" ref="AA116">INDEX(structure!$E:$E,MATCH(1,(structure!$A:$A=$Z116)*(structure!$C:$C=$D$3)*(structure!$D:$D="EAJE_NbEAJE"),0),1)</f>
        <v>2</v>
      </c>
      <c r="AB116" s="1" cm="1">
        <f t="array" ref="AB116">INDEX(structure!$E:$E,MATCH(1,(structure!$A:$A=$Z116)*(structure!$C:$C=$D$3)*(structure!$D:$D="EAJE_nb_places_0_5ans"),0),1)</f>
        <v>22</v>
      </c>
      <c r="AC116" s="1" cm="1">
        <f t="array" ref="AC116">INDEX(structure!$E:$E,MATCH(1,(structure!$A:$A=$Z116)*(structure!$C:$C=$D$3)*(structure!$D:$D="EAJE_nb_enf_inscrit_0_5ans"),0),1)</f>
        <v>54</v>
      </c>
      <c r="AD116" s="1" cm="1">
        <f t="array" ref="AD116">INDEX(structure!$E:$E,MATCH(1,(structure!$A:$A=$Z116)*(structure!$C:$C=$D$3)*(structure!$D:$D="Eaje_AVIP"),0),1)</f>
        <v>0</v>
      </c>
      <c r="AE116" s="1" cm="1">
        <f t="array" ref="AE116">INDEX(structure!$E:$E,MATCH(1,(structure!$A:$A=$Z116)*(structure!$C:$C=$D$3)*(structure!$D:$D="EAJE_tx_occupation_reel"),0),1)</f>
        <v>59.85</v>
      </c>
      <c r="AF116" s="1" cm="1">
        <f t="array" ref="AF116">INDEX(structure!$E:$E,MATCH(1,(structure!$A:$A=$Z116)*(structure!$C:$C=$D$3)*(structure!$D:$D="EAJE_tx_occupation_facture"),0),1)</f>
        <v>64.61</v>
      </c>
      <c r="AG116" s="1" cm="1">
        <f t="array" ref="AG116">INDEX(structure!$E:$E,MATCH(1,(structure!$A:$A=$Z116)*(structure!$C:$C=$D$3)*(structure!$D:$D="EAJE_part_inclusion_handicap"),0),1)</f>
        <v>0</v>
      </c>
      <c r="AH116" s="1" cm="1">
        <f t="array" ref="AH116">INDEX(structure!$E:$E,MATCH(1,(structure!$A:$A=$Z116)*(structure!$C:$C=$D$3)*(structure!$D:$D="EAJE_part_mixite_social"),0),1)</f>
        <v>50</v>
      </c>
      <c r="AI116" s="1" cm="1">
        <f t="array" ref="AI116">INDEX(structure!$E:$E,MATCH(1,(structure!$A:$A=$Z116)*(structure!$C:$C=$D$3)*(structure!$D:$D="EAJE_taux_couverture_eaje"),0),1)</f>
        <v>42.52</v>
      </c>
      <c r="AJ116" s="7" cm="1">
        <f t="array" ref="AJ116">INDEX(structure!$E:$E,MATCH(1,(structure!$A:$A=$Z116)*(structure!$C:$C=$D$3)*(structure!$D:$D="EAJE_nbplacectg"),0),1)</f>
        <v>22</v>
      </c>
    </row>
    <row r="117" spans="1:36">
      <c r="A117" s="139"/>
      <c r="B117" s="140"/>
      <c r="C117" s="51" t="s">
        <v>321</v>
      </c>
      <c r="D117" s="51" cm="1">
        <f t="array" ref="D117">INDEX(structure!$E:$E,MATCH(1,(structure!$A:$A=$B$3)*(structure!$C:$C=$D$3)*(structure!$D:$D="total_structure"),0),1)</f>
        <v>17</v>
      </c>
      <c r="G117" s="140"/>
      <c r="H117" s="140"/>
      <c r="I117" s="51" t="s">
        <v>322</v>
      </c>
      <c r="J117" s="55">
        <f>$B$3-1</f>
        <v>2023</v>
      </c>
      <c r="K117" s="51" cm="1">
        <f t="array" ref="K117">INDEX(pot_fin_epci!D:D,MATCH(1,(pot_fin_epci!$A:$A=$B$3-1)*(pot_fin_epci!$B:$B=$D$3),0),1)</f>
        <v>893</v>
      </c>
      <c r="O117" s="71"/>
      <c r="Z117" s="30">
        <v>2023</v>
      </c>
      <c r="AA117" s="1" cm="1">
        <f t="array" ref="AA117">INDEX(structure!$E:$E,MATCH(1,(structure!$A:$A=$Z117)*(structure!$C:$C=$D$3)*(structure!$D:$D="EAJE_NbEAJE"),0),1)</f>
        <v>2</v>
      </c>
      <c r="AB117" s="1" cm="1">
        <f t="array" ref="AB117">INDEX(structure!$E:$E,MATCH(1,(structure!$A:$A=$Z117)*(structure!$C:$C=$D$3)*(structure!$D:$D="EAJE_nb_places_0_5ans"),0),1)</f>
        <v>22</v>
      </c>
      <c r="AC117" s="1" cm="1">
        <f t="array" ref="AC117">INDEX(structure!$E:$E,MATCH(1,(structure!$A:$A=$Z117)*(structure!$C:$C=$D$3)*(structure!$D:$D="EAJE_nb_enf_inscrit_0_5ans"),0),1)</f>
        <v>61</v>
      </c>
      <c r="AD117" s="1" cm="1">
        <f t="array" ref="AD117">INDEX(structure!$E:$E,MATCH(1,(structure!$A:$A=$Z117)*(structure!$C:$C=$D$3)*(structure!$D:$D="Eaje_AVIP"),0),1)</f>
        <v>0</v>
      </c>
      <c r="AE117" s="1" cm="1">
        <f t="array" ref="AE117">INDEX(structure!$E:$E,MATCH(1,(structure!$A:$A=$Z117)*(structure!$C:$C=$D$3)*(structure!$D:$D="EAJE_tx_occupation_reel"),0),1)</f>
        <v>56.61</v>
      </c>
      <c r="AF117" s="1" cm="1">
        <f t="array" ref="AF117">INDEX(structure!$E:$E,MATCH(1,(structure!$A:$A=$Z117)*(structure!$C:$C=$D$3)*(structure!$D:$D="EAJE_tx_occupation_facture"),0),1)</f>
        <v>59.6</v>
      </c>
      <c r="AG117" s="1" cm="1">
        <f t="array" ref="AG117">INDEX(structure!$E:$E,MATCH(1,(structure!$A:$A=$Z117)*(structure!$C:$C=$D$3)*(structure!$D:$D="EAJE_part_inclusion_handicap"),0),1)</f>
        <v>0</v>
      </c>
      <c r="AH117" s="1" cm="1">
        <f t="array" ref="AH117">INDEX(structure!$E:$E,MATCH(1,(structure!$A:$A=$Z117)*(structure!$C:$C=$D$3)*(structure!$D:$D="EAJE_part_mixite_social"),0),1)</f>
        <v>50</v>
      </c>
      <c r="AI117" s="1" cm="1">
        <f t="array" ref="AI117">INDEX(structure!$E:$E,MATCH(1,(structure!$A:$A=$Z117)*(structure!$C:$C=$D$3)*(structure!$D:$D="EAJE_taux_couverture_eaje"),0),1)</f>
        <v>52.59</v>
      </c>
      <c r="AJ117" s="7" cm="1">
        <f t="array" ref="AJ117">INDEX(structure!$E:$E,MATCH(1,(structure!$A:$A=$Z117)*(structure!$C:$C=$D$3)*(structure!$D:$D="EAJE_nbplacectg"),0),1)</f>
        <v>22</v>
      </c>
    </row>
    <row r="118" spans="1:36" ht="15.75" thickBot="1">
      <c r="A118" s="70"/>
      <c r="O118" s="71"/>
      <c r="Z118" s="31">
        <v>2024</v>
      </c>
      <c r="AA118" s="9" cm="1">
        <f t="array" ref="AA118">INDEX(structure!$E:$E,MATCH(1,(structure!$A:$A=$Z118)*(structure!$C:$C=$D$3)*(structure!$D:$D="EAJE_NbEAJE"),0),1)</f>
        <v>3</v>
      </c>
      <c r="AB118" s="9" cm="1">
        <f t="array" ref="AB118">INDEX(structure!$E:$E,MATCH(1,(structure!$A:$A=$Z118)*(structure!$C:$C=$D$3)*(structure!$D:$D="EAJE_nb_places_0_5ans"),0),1)</f>
        <v>34</v>
      </c>
      <c r="AC118" s="9" cm="1">
        <f t="array" ref="AC118">INDEX(structure!$E:$E,MATCH(1,(structure!$A:$A=$Z118)*(structure!$C:$C=$D$3)*(structure!$D:$D="EAJE_nb_enf_inscrit_0_5ans"),0),1)</f>
        <v>72</v>
      </c>
      <c r="AD118" s="9" cm="1">
        <f t="array" ref="AD118">INDEX(structure!$E:$E,MATCH(1,(structure!$A:$A=$Z118)*(structure!$C:$C=$D$3)*(structure!$D:$D="Eaje_AVIP"),0),1)</f>
        <v>0</v>
      </c>
      <c r="AE118" s="9" cm="1">
        <f t="array" ref="AE118">INDEX(structure!$E:$E,MATCH(1,(structure!$A:$A=$Z118)*(structure!$C:$C=$D$3)*(structure!$D:$D="EAJE_tx_occupation_reel"),0),1)</f>
        <v>56.54</v>
      </c>
      <c r="AF118" s="9" cm="1">
        <f t="array" ref="AF118">INDEX(structure!$E:$E,MATCH(1,(structure!$A:$A=$Z118)*(structure!$C:$C=$D$3)*(structure!$D:$D="EAJE_tx_occupation_facture"),0),1)</f>
        <v>59.5</v>
      </c>
      <c r="AG118" s="9" cm="1">
        <f t="array" ref="AG118">INDEX(structure!$E:$E,MATCH(1,(structure!$A:$A=$Z118)*(structure!$C:$C=$D$3)*(structure!$D:$D="EAJE_part_inclusion_handicap"),0),1)</f>
        <v>0</v>
      </c>
      <c r="AH118" s="9" cm="1">
        <f t="array" ref="AH118">INDEX(structure!$E:$E,MATCH(1,(structure!$A:$A=$Z118)*(structure!$C:$C=$D$3)*(structure!$D:$D="EAJE_part_mixite_social"),0),1)</f>
        <v>0</v>
      </c>
      <c r="AI118" s="9" cm="1">
        <f t="array" ref="AI118">INDEX(structure!$E:$E,MATCH(1,(structure!$A:$A=$Z118)*(structure!$C:$C=$D$3)*(structure!$D:$D="EAJE_taux_couverture_eaje"),0),1)</f>
        <v>63.72</v>
      </c>
      <c r="AJ118" s="10" cm="1">
        <f t="array" ref="AJ118">INDEX(structure!$E:$E,MATCH(1,(structure!$A:$A=$Z118)*(structure!$C:$C=$D$3)*(structure!$D:$D="EAJE_nbplacectg"),0),1)</f>
        <v>26</v>
      </c>
    </row>
    <row r="119" spans="1:36" ht="28.5" thickBot="1">
      <c r="A119" s="70"/>
      <c r="B119" s="136" t="s">
        <v>323</v>
      </c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71"/>
      <c r="Z119" s="3"/>
      <c r="AA119"/>
      <c r="AB119"/>
      <c r="AC119"/>
      <c r="AD119"/>
      <c r="AE119"/>
      <c r="AF119"/>
      <c r="AG119"/>
      <c r="AH119"/>
      <c r="AI119"/>
      <c r="AJ119"/>
    </row>
    <row r="120" spans="1:36" ht="27.75">
      <c r="A120" s="70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O120" s="71"/>
      <c r="Z120" s="27"/>
      <c r="AA120" s="32" t="s">
        <v>324</v>
      </c>
      <c r="AB120" s="32" t="s">
        <v>325</v>
      </c>
      <c r="AC120" s="32" t="s">
        <v>326</v>
      </c>
      <c r="AD120" s="32" t="s">
        <v>327</v>
      </c>
      <c r="AE120" s="32" t="s">
        <v>328</v>
      </c>
      <c r="AF120" s="33" t="s">
        <v>329</v>
      </c>
      <c r="AG120"/>
      <c r="AH120"/>
      <c r="AI120"/>
      <c r="AJ120"/>
    </row>
    <row r="121" spans="1:36" ht="30">
      <c r="A121" s="70"/>
      <c r="D121" s="82" t="s">
        <v>11</v>
      </c>
      <c r="E121" s="57" t="s">
        <v>330</v>
      </c>
      <c r="J121" s="82" t="s">
        <v>11</v>
      </c>
      <c r="K121" s="57" t="s">
        <v>239</v>
      </c>
      <c r="O121" s="71"/>
      <c r="Z121" s="30">
        <v>2020</v>
      </c>
      <c r="AA121" s="1" cm="1">
        <f t="array" ref="AA121">INDEX(structure!$E:$E,MATCH(1,(structure!$A:$A=$Z121)*(structure!$C:$C=$D$3)*(structure!$D:$D="RPE_Nb"),0),1)</f>
        <v>0</v>
      </c>
      <c r="AB121" s="1" cm="1">
        <f t="array" ref="AB121">INDEX(structure!$E:$E,MATCH(1,(structure!$A:$A=$Z121)*(structure!$C:$C=$D$3)*(structure!$D:$D="RPE_Nb_Animateurs_actif"),0),1)</f>
        <v>0</v>
      </c>
      <c r="AC121" s="41" cm="1">
        <f t="array" ref="AC121">INDEX(structure!$E:$E,MATCH(1,(structure!$A:$A=$Z121)*(structure!$C:$C=$D$3)*(structure!$D:$D="RPE_ASSMAT_nbassmatparanimateur"),0),1)</f>
        <v>0</v>
      </c>
      <c r="AD121" s="1" cm="1">
        <f t="array" ref="AD121">INDEX(structure!$E:$E,MATCH(1,(structure!$A:$A=$Z121)*(structure!$C:$C=$D$3)*(structure!$D:$D="RPE_Mission_Guichet_unique"),0),1)</f>
        <v>0</v>
      </c>
      <c r="AE121" s="1" cm="1">
        <f t="array" ref="AE121">INDEX(structure!$E:$E,MATCH(1,(structure!$A:$A=$Z121)*(structure!$C:$C=$D$3)*(structure!$D:$D="RPE_Mission_Promouvoir_activite_assmat"),0),1)</f>
        <v>0</v>
      </c>
      <c r="AF121" s="7" cm="1">
        <f t="array" ref="AF121">INDEX(structure!$E:$E,MATCH(1,(structure!$A:$A=$Z121)*(structure!$C:$C=$D$3)*(structure!$D:$D="RPE_Mission_Favoriser_la_formation_assmat"),0),1)</f>
        <v>0</v>
      </c>
      <c r="AG121"/>
      <c r="AH121"/>
      <c r="AI121"/>
      <c r="AJ121"/>
    </row>
    <row r="122" spans="1:36">
      <c r="A122" s="70"/>
      <c r="C122" s="51" t="s">
        <v>331</v>
      </c>
      <c r="D122" s="51" cm="1">
        <f t="array" ref="D122">INDEX(structure!$E:$E,MATCH(1,(structure!$A:$A=$B$3)*(structure!$C:$C=$D$3)*(structure!$D:$D="TX_COUV_GLOBAL_annee"),0),1)</f>
        <v>2022</v>
      </c>
      <c r="E122" s="52" cm="1">
        <f t="array" ref="E122">INDEX(structure!$E:$E,MATCH(1,(structure!$A:$A=$B$3)*(structure!$C:$C=$D$3)*(structure!$D:$D="TX_COUV_GLOBAL_tx"),0),1)</f>
        <v>0.42599999999999999</v>
      </c>
      <c r="I122" s="51" t="s">
        <v>332</v>
      </c>
      <c r="J122" s="51" cm="1">
        <f t="array" ref="J122">INDEX(structure!$E:$E,MATCH(1,(structure!$A:$A=$B$3)*(structure!$C:$C=$D$3)*(structure!$D:$D="annee_pop"),0),1)</f>
        <v>2020</v>
      </c>
      <c r="K122" s="51" cm="1">
        <f t="array" ref="K122">INDEX(structure!$E:$E,MATCH(1,(structure!$A:$A=$B$3)*(structure!$C:$C=$D$3)*(structure!$D:$D="BCE_ecole_maternelle"),0),1)</f>
        <v>0</v>
      </c>
      <c r="O122" s="71"/>
      <c r="Z122" s="30">
        <v>2021</v>
      </c>
      <c r="AA122" s="1" cm="1">
        <f t="array" ref="AA122">INDEX(structure!$E:$E,MATCH(1,(structure!$A:$A=$Z122)*(structure!$C:$C=$D$3)*(structure!$D:$D="RPE_Nb"),0),1)</f>
        <v>0</v>
      </c>
      <c r="AB122" s="1" cm="1">
        <f t="array" ref="AB122">INDEX(structure!$E:$E,MATCH(1,(structure!$A:$A=$Z122)*(structure!$C:$C=$D$3)*(structure!$D:$D="RPE_Nb_Animateurs_actif"),0),1)</f>
        <v>0</v>
      </c>
      <c r="AC122" s="41" cm="1">
        <f t="array" ref="AC122">INDEX(structure!$E:$E,MATCH(1,(structure!$A:$A=$Z122)*(structure!$C:$C=$D$3)*(structure!$D:$D="RPE_ASSMAT_nbassmatparanimateur"),0),1)</f>
        <v>0</v>
      </c>
      <c r="AD122" s="1" cm="1">
        <f t="array" ref="AD122">INDEX(structure!$E:$E,MATCH(1,(structure!$A:$A=$Z122)*(structure!$C:$C=$D$3)*(structure!$D:$D="RPE_Mission_Guichet_unique"),0),1)</f>
        <v>0</v>
      </c>
      <c r="AE122" s="1" cm="1">
        <f t="array" ref="AE122">INDEX(structure!$E:$E,MATCH(1,(structure!$A:$A=$Z122)*(structure!$C:$C=$D$3)*(structure!$D:$D="RPE_Mission_Promouvoir_activite_assmat"),0),1)</f>
        <v>0</v>
      </c>
      <c r="AF122" s="7" cm="1">
        <f t="array" ref="AF122">INDEX(structure!$E:$E,MATCH(1,(structure!$A:$A=$Z122)*(structure!$C:$C=$D$3)*(structure!$D:$D="RPE_Mission_Favoriser_la_formation_assmat"),0),1)</f>
        <v>0</v>
      </c>
      <c r="AG122"/>
      <c r="AH122"/>
      <c r="AI122"/>
      <c r="AJ122"/>
    </row>
    <row r="123" spans="1:36">
      <c r="A123" s="70"/>
      <c r="O123" s="71"/>
      <c r="Z123" s="30">
        <v>2022</v>
      </c>
      <c r="AA123" s="1" cm="1">
        <f t="array" ref="AA123">INDEX(structure!$E:$E,MATCH(1,(structure!$A:$A=$Z123)*(structure!$C:$C=$D$3)*(structure!$D:$D="RPE_Nb"),0),1)</f>
        <v>0</v>
      </c>
      <c r="AB123" s="1" cm="1">
        <f t="array" ref="AB123">INDEX(structure!$E:$E,MATCH(1,(structure!$A:$A=$Z123)*(structure!$C:$C=$D$3)*(structure!$D:$D="RPE_Nb_Animateurs_actif"),0),1)</f>
        <v>0</v>
      </c>
      <c r="AC123" s="41" cm="1">
        <f t="array" ref="AC123">INDEX(structure!$E:$E,MATCH(1,(structure!$A:$A=$Z123)*(structure!$C:$C=$D$3)*(structure!$D:$D="RPE_ASSMAT_nbassmatparanimateur"),0),1)</f>
        <v>0</v>
      </c>
      <c r="AD123" s="1" cm="1">
        <f t="array" ref="AD123">INDEX(structure!$E:$E,MATCH(1,(structure!$A:$A=$Z123)*(structure!$C:$C=$D$3)*(structure!$D:$D="RPE_Mission_Guichet_unique"),0),1)</f>
        <v>0</v>
      </c>
      <c r="AE123" s="1" cm="1">
        <f t="array" ref="AE123">INDEX(structure!$E:$E,MATCH(1,(structure!$A:$A=$Z123)*(structure!$C:$C=$D$3)*(structure!$D:$D="RPE_Mission_Promouvoir_activite_assmat"),0),1)</f>
        <v>0</v>
      </c>
      <c r="AF123" s="7" cm="1">
        <f t="array" ref="AF123">INDEX(structure!$E:$E,MATCH(1,(structure!$A:$A=$Z123)*(structure!$C:$C=$D$3)*(structure!$D:$D="RPE_Mission_Favoriser_la_formation_assmat"),0),1)</f>
        <v>0</v>
      </c>
      <c r="AG123"/>
      <c r="AH123"/>
      <c r="AI123"/>
      <c r="AJ123"/>
    </row>
    <row r="124" spans="1:36">
      <c r="A124" s="70"/>
      <c r="E124" s="11" t="s">
        <v>333</v>
      </c>
      <c r="K124" s="11" t="s">
        <v>333</v>
      </c>
      <c r="O124" s="71"/>
      <c r="Z124" s="30">
        <v>2023</v>
      </c>
      <c r="AA124" s="1" cm="1">
        <f t="array" ref="AA124">INDEX(structure!$E:$E,MATCH(1,(structure!$A:$A=$Z124)*(structure!$C:$C=$D$3)*(structure!$D:$D="RPE_Nb"),0),1)</f>
        <v>0</v>
      </c>
      <c r="AB124" s="1" cm="1">
        <f t="array" ref="AB124">INDEX(structure!$E:$E,MATCH(1,(structure!$A:$A=$Z124)*(structure!$C:$C=$D$3)*(structure!$D:$D="RPE_Nb_Animateurs_actif"),0),1)</f>
        <v>0</v>
      </c>
      <c r="AC124" s="41" cm="1">
        <f t="array" ref="AC124">INDEX(structure!$E:$E,MATCH(1,(structure!$A:$A=$Z124)*(structure!$C:$C=$D$3)*(structure!$D:$D="RPE_ASSMAT_nbassmatparanimateur"),0),1)</f>
        <v>0</v>
      </c>
      <c r="AD124" s="1" cm="1">
        <f t="array" ref="AD124">INDEX(structure!$E:$E,MATCH(1,(structure!$A:$A=$Z124)*(structure!$C:$C=$D$3)*(structure!$D:$D="RPE_Mission_Guichet_unique"),0),1)</f>
        <v>0</v>
      </c>
      <c r="AE124" s="1" cm="1">
        <f t="array" ref="AE124">INDEX(structure!$E:$E,MATCH(1,(structure!$A:$A=$Z124)*(structure!$C:$C=$D$3)*(structure!$D:$D="RPE_Mission_Promouvoir_activite_assmat"),0),1)</f>
        <v>0</v>
      </c>
      <c r="AF124" s="7" cm="1">
        <f t="array" ref="AF124">INDEX(structure!$E:$E,MATCH(1,(structure!$A:$A=$Z124)*(structure!$C:$C=$D$3)*(structure!$D:$D="RPE_Mission_Favoriser_la_formation_assmat"),0),1)</f>
        <v>0</v>
      </c>
      <c r="AG124"/>
      <c r="AH124"/>
      <c r="AI124"/>
      <c r="AJ124"/>
    </row>
    <row r="125" spans="1:36" ht="15.75" thickBot="1">
      <c r="A125" s="132" t="s">
        <v>334</v>
      </c>
      <c r="B125" s="133"/>
      <c r="C125" s="128" t="s">
        <v>309</v>
      </c>
      <c r="D125" s="128"/>
      <c r="E125" s="51" cm="1">
        <f t="array" ref="E125">INDEX(structure!$E:$E,MATCH(1,(structure!$A:$A=$B$3)*(structure!$C:$C=$D$3)*(structure!$D:$D="EAJE_NbEAJE"),0),1)</f>
        <v>3</v>
      </c>
      <c r="G125" s="140" t="s">
        <v>335</v>
      </c>
      <c r="H125" s="140"/>
      <c r="I125" s="135" t="s">
        <v>336</v>
      </c>
      <c r="J125" s="135"/>
      <c r="K125" s="51" cm="1">
        <f t="array" ref="K125">INDEX(structure!$E:$E,MATCH(1,(structure!$A:$A=$B$3)*(structure!$C:$C=$D$3)*(structure!$D:$D="MICRO"),0),1)</f>
        <v>4</v>
      </c>
      <c r="O125" s="71"/>
      <c r="Z125" s="31">
        <v>2024</v>
      </c>
      <c r="AA125" s="9" cm="1">
        <f t="array" ref="AA125">INDEX(structure!$E:$E,MATCH(1,(structure!$A:$A=$Z125)*(structure!$C:$C=$D$3)*(structure!$D:$D="RPE_Nb"),0),1)</f>
        <v>0</v>
      </c>
      <c r="AB125" s="9" cm="1">
        <f t="array" ref="AB125">INDEX(structure!$E:$E,MATCH(1,(structure!$A:$A=$Z125)*(structure!$C:$C=$D$3)*(structure!$D:$D="RPE_Nb_Animateurs_actif"),0),1)</f>
        <v>0</v>
      </c>
      <c r="AC125" s="42" cm="1">
        <f t="array" ref="AC125">INDEX(structure!$E:$E,MATCH(1,(structure!$A:$A=$Z125)*(structure!$C:$C=$D$3)*(structure!$D:$D="RPE_ASSMAT_nbassmatparanimateur"),0),1)</f>
        <v>0</v>
      </c>
      <c r="AD125" s="9" cm="1">
        <f t="array" ref="AD125">INDEX(structure!$E:$E,MATCH(1,(structure!$A:$A=$Z125)*(structure!$C:$C=$D$3)*(structure!$D:$D="RPE_Mission_Guichet_unique"),0),1)</f>
        <v>0</v>
      </c>
      <c r="AE125" s="9" cm="1">
        <f t="array" ref="AE125">INDEX(structure!$E:$E,MATCH(1,(structure!$A:$A=$Z125)*(structure!$C:$C=$D$3)*(structure!$D:$D="RPE_Mission_Promouvoir_activite_assmat"),0),1)</f>
        <v>0</v>
      </c>
      <c r="AF125" s="10" cm="1">
        <f t="array" ref="AF125">INDEX(structure!$E:$E,MATCH(1,(structure!$A:$A=$Z125)*(structure!$C:$C=$D$3)*(structure!$D:$D="RPE_Mission_Favoriser_la_formation_assmat"),0),1)</f>
        <v>0</v>
      </c>
      <c r="AG125"/>
      <c r="AH125"/>
      <c r="AI125"/>
      <c r="AJ125"/>
    </row>
    <row r="126" spans="1:36" ht="15.75" thickBot="1">
      <c r="A126" s="132"/>
      <c r="B126" s="133"/>
      <c r="C126" s="128" t="s">
        <v>310</v>
      </c>
      <c r="D126" s="128"/>
      <c r="E126" s="51" cm="1">
        <f t="array" ref="E126">INDEX(structure!$E:$E,MATCH(1,(structure!$A:$A=$B$3)*(structure!$C:$C=$D$3)*(structure!$D:$D="EAJE_nb_places_0_5ans"),0),1)</f>
        <v>34</v>
      </c>
      <c r="O126" s="71"/>
      <c r="Z126" s="3"/>
      <c r="AA126"/>
      <c r="AB126"/>
      <c r="AC126"/>
      <c r="AD126"/>
      <c r="AE126"/>
      <c r="AF126"/>
      <c r="AG126"/>
      <c r="AH126"/>
      <c r="AI126"/>
      <c r="AJ126"/>
    </row>
    <row r="127" spans="1:36">
      <c r="A127" s="132"/>
      <c r="B127" s="133"/>
      <c r="C127" s="128" t="s">
        <v>311</v>
      </c>
      <c r="D127" s="128"/>
      <c r="E127" s="51" cm="1">
        <f t="array" ref="E127">INDEX(structure!$E:$E,MATCH(1,(structure!$A:$A=$B$3)*(structure!$C:$C=$D$3)*(structure!$D:$D="EAJE_nb_enf_inscrit_0_5ans"),0),1)</f>
        <v>72</v>
      </c>
      <c r="K127" s="11" t="s">
        <v>333</v>
      </c>
      <c r="O127" s="71"/>
      <c r="Z127" s="27"/>
      <c r="AA127" s="32" t="s">
        <v>332</v>
      </c>
      <c r="AB127" s="33" t="s">
        <v>335</v>
      </c>
      <c r="AD127"/>
      <c r="AE127"/>
      <c r="AF127"/>
      <c r="AG127"/>
      <c r="AH127"/>
      <c r="AI127"/>
      <c r="AJ127"/>
    </row>
    <row r="128" spans="1:36">
      <c r="A128" s="132"/>
      <c r="B128" s="133"/>
      <c r="C128" s="128" t="s">
        <v>312</v>
      </c>
      <c r="D128" s="128"/>
      <c r="E128" s="51" cm="1">
        <f t="array" ref="E128">INDEX(structure!$E:$E,MATCH(1,(structure!$A:$A=$B$3)*(structure!$C:$C=$D$3)*(structure!$D:$D="Eaje_AVIP"),0),1)</f>
        <v>0</v>
      </c>
      <c r="G128" s="133" t="s">
        <v>337</v>
      </c>
      <c r="H128" s="133"/>
      <c r="I128" s="128" t="s">
        <v>239</v>
      </c>
      <c r="J128" s="128"/>
      <c r="K128" s="51" cm="1">
        <f t="array" ref="K128">INDEX(structure!$E:$E,MATCH(1,(structure!$A:$A=$B$3)*(structure!$C:$C=$D$3)*(structure!$D:$D="PAJE_nb"),0),1)</f>
        <v>0</v>
      </c>
      <c r="O128" s="71"/>
      <c r="Z128" s="30">
        <v>2020</v>
      </c>
      <c r="AA128" s="1" cm="1">
        <f t="array" ref="AA128">INDEX(structure!$E:$E,MATCH(1,(structure!$A:$A=$Z128)*(structure!$C:$C=$D$3)*(structure!$D:$D="BCE_ecole_maternelle"),0),1)</f>
        <v>0</v>
      </c>
      <c r="AB128" s="7" cm="1">
        <f t="array" ref="AB128">INDEX(structure!$E:$E,MATCH(1,(structure!$A:$A=$Z128)*(structure!$C:$C=$D$3)*(structure!$D:$D="MICRO"),0),1)</f>
        <v>0</v>
      </c>
      <c r="AC128"/>
      <c r="AD128"/>
      <c r="AE128"/>
      <c r="AF128"/>
      <c r="AG128"/>
      <c r="AH128"/>
      <c r="AI128"/>
      <c r="AJ128"/>
    </row>
    <row r="129" spans="1:36">
      <c r="A129" s="132"/>
      <c r="B129" s="133"/>
      <c r="C129" s="128" t="s">
        <v>313</v>
      </c>
      <c r="D129" s="128"/>
      <c r="E129" s="51" cm="1">
        <f t="array" ref="E129">INDEX(structure!$E:$E,MATCH(1,(structure!$A:$A=$B$3)*(structure!$C:$C=$D$3)*(structure!$D:$D="EAJE_tx_occupation_reel"),0),1)</f>
        <v>56.54</v>
      </c>
      <c r="G129" s="133"/>
      <c r="H129" s="133"/>
      <c r="I129" s="128" t="s">
        <v>338</v>
      </c>
      <c r="J129" s="128"/>
      <c r="K129" s="51" cm="1">
        <f t="array" ref="K129">INDEX(structure!$E:$E,MATCH(1,(structure!$A:$A=$B$3)*(structure!$C:$C=$D$3)*(structure!$D:$D="PAJE_nb_place"),0),1)</f>
        <v>0</v>
      </c>
      <c r="O129" s="71"/>
      <c r="Z129" s="30">
        <v>2021</v>
      </c>
      <c r="AA129" s="1" cm="1">
        <f t="array" ref="AA129">INDEX(structure!$E:$E,MATCH(1,(structure!$A:$A=$Z129)*(structure!$C:$C=$D$3)*(structure!$D:$D="BCE_ecole_maternelle"),0),1)</f>
        <v>0</v>
      </c>
      <c r="AB129" s="7" cm="1">
        <f t="array" ref="AB129">INDEX(structure!$E:$E,MATCH(1,(structure!$A:$A=$Z129)*(structure!$C:$C=$D$3)*(structure!$D:$D="MICRO"),0),1)</f>
        <v>4</v>
      </c>
      <c r="AC129"/>
      <c r="AD129"/>
      <c r="AE129"/>
      <c r="AF129"/>
      <c r="AG129"/>
      <c r="AH129"/>
      <c r="AI129"/>
      <c r="AJ129"/>
    </row>
    <row r="130" spans="1:36">
      <c r="A130" s="132"/>
      <c r="B130" s="133"/>
      <c r="C130" s="128" t="s">
        <v>314</v>
      </c>
      <c r="D130" s="128"/>
      <c r="E130" s="51" cm="1">
        <f t="array" ref="E130">INDEX(structure!$E:$E,MATCH(1,(structure!$A:$A=$B$3)*(structure!$C:$C=$D$3)*(structure!$D:$D="EAJE_tx_occupation_facture"),0),1)</f>
        <v>59.5</v>
      </c>
      <c r="O130" s="71"/>
      <c r="Z130" s="30">
        <v>2022</v>
      </c>
      <c r="AA130" s="1" cm="1">
        <f t="array" ref="AA130">INDEX(structure!$E:$E,MATCH(1,(structure!$A:$A=$Z130)*(structure!$C:$C=$D$3)*(structure!$D:$D="BCE_ecole_maternelle"),0),1)</f>
        <v>0</v>
      </c>
      <c r="AB130" s="7" cm="1">
        <f t="array" ref="AB130">INDEX(structure!$E:$E,MATCH(1,(structure!$A:$A=$Z130)*(structure!$C:$C=$D$3)*(structure!$D:$D="MICRO"),0),1)</f>
        <v>4</v>
      </c>
      <c r="AC130"/>
      <c r="AD130"/>
      <c r="AE130"/>
      <c r="AF130"/>
      <c r="AG130"/>
      <c r="AH130"/>
      <c r="AI130"/>
      <c r="AJ130"/>
    </row>
    <row r="131" spans="1:36">
      <c r="A131" s="132"/>
      <c r="B131" s="133"/>
      <c r="C131" s="128" t="s">
        <v>315</v>
      </c>
      <c r="D131" s="128"/>
      <c r="E131" s="51" cm="1">
        <f t="array" ref="E131">INDEX(structure!$E:$E,MATCH(1,(structure!$A:$A=$B$3)*(structure!$C:$C=$D$3)*(structure!$D:$D="EAJE_part_inclusion_handicap"),0),1)</f>
        <v>0</v>
      </c>
      <c r="K131" s="11" t="s">
        <v>333</v>
      </c>
      <c r="O131" s="71"/>
      <c r="Z131" s="30">
        <v>2023</v>
      </c>
      <c r="AA131" s="1" cm="1">
        <f t="array" ref="AA131">INDEX(structure!$E:$E,MATCH(1,(structure!$A:$A=$Z131)*(structure!$C:$C=$D$3)*(structure!$D:$D="BCE_ecole_maternelle"),0),1)</f>
        <v>0</v>
      </c>
      <c r="AB131" s="7" cm="1">
        <f t="array" ref="AB131">INDEX(structure!$E:$E,MATCH(1,(structure!$A:$A=$Z131)*(structure!$C:$C=$D$3)*(structure!$D:$D="MICRO"),0),1)</f>
        <v>4</v>
      </c>
      <c r="AC131"/>
      <c r="AD131"/>
      <c r="AE131"/>
      <c r="AF131"/>
      <c r="AG131"/>
      <c r="AH131"/>
      <c r="AI131"/>
      <c r="AJ131"/>
    </row>
    <row r="132" spans="1:36" ht="15.75" thickBot="1">
      <c r="A132" s="132"/>
      <c r="B132" s="133"/>
      <c r="C132" s="128" t="s">
        <v>316</v>
      </c>
      <c r="D132" s="128"/>
      <c r="E132" s="51" cm="1">
        <f t="array" ref="E132">INDEX(structure!$E:$E,MATCH(1,(structure!$A:$A=$B$3)*(structure!$C:$C=$D$3)*(structure!$D:$D="EAJE_part_mixite_social"),0),1)</f>
        <v>0</v>
      </c>
      <c r="G132" s="133" t="s">
        <v>339</v>
      </c>
      <c r="H132" s="133"/>
      <c r="I132" s="128" t="s">
        <v>340</v>
      </c>
      <c r="J132" s="128"/>
      <c r="K132" s="51" cm="1">
        <f t="array" ref="K132">INDEX(structure!$E:$E,MATCH(1,(structure!$A:$A=$B$3)*(structure!$C:$C=$D$3)*(structure!$D:$D="MAM_nb"),0),1)</f>
        <v>0</v>
      </c>
      <c r="O132" s="71"/>
      <c r="Z132" s="31">
        <v>2024</v>
      </c>
      <c r="AA132" s="9" cm="1">
        <f t="array" ref="AA132">INDEX(structure!$E:$E,MATCH(1,(structure!$A:$A=$Z132)*(structure!$C:$C=$D$3)*(structure!$D:$D="BCE_ecole_maternelle"),0),1)</f>
        <v>0</v>
      </c>
      <c r="AB132" s="10" cm="1">
        <f t="array" ref="AB132">INDEX(structure!$E:$E,MATCH(1,(structure!$A:$A=$Z132)*(structure!$C:$C=$D$3)*(structure!$D:$D="MICRO"),0),1)</f>
        <v>4</v>
      </c>
      <c r="AC132"/>
      <c r="AD132"/>
      <c r="AE132"/>
      <c r="AF132"/>
      <c r="AG132"/>
      <c r="AH132"/>
      <c r="AI132"/>
      <c r="AJ132"/>
    </row>
    <row r="133" spans="1:36" ht="15.75" thickBot="1">
      <c r="A133" s="132"/>
      <c r="B133" s="133"/>
      <c r="C133" s="128" t="s">
        <v>317</v>
      </c>
      <c r="D133" s="128"/>
      <c r="E133" s="51" cm="1">
        <f t="array" ref="E133">INDEX(structure!$E:$E,MATCH(1,(structure!$A:$A=$B$3)*(structure!$C:$C=$D$3)*(structure!$D:$D="EAJE_taux_couverture_eaje"),0),1)</f>
        <v>63.72</v>
      </c>
      <c r="G133" s="133"/>
      <c r="H133" s="133"/>
      <c r="I133" s="128" t="s">
        <v>338</v>
      </c>
      <c r="J133" s="128"/>
      <c r="K133" s="51" cm="1">
        <f t="array" ref="K133">INDEX(structure!$E:$E,MATCH(1,(structure!$A:$A=$B$3)*(structure!$C:$C=$D$3)*(structure!$D:$D="MAM_nb_places"),0),1)</f>
        <v>0</v>
      </c>
      <c r="O133" s="71"/>
      <c r="Z133" s="3"/>
      <c r="AA133"/>
      <c r="AB133"/>
      <c r="AC133"/>
      <c r="AD133"/>
      <c r="AE133"/>
      <c r="AF133"/>
      <c r="AG133"/>
      <c r="AH133"/>
      <c r="AI133"/>
      <c r="AJ133"/>
    </row>
    <row r="134" spans="1:36">
      <c r="A134" s="132"/>
      <c r="B134" s="133"/>
      <c r="C134" s="128" t="s">
        <v>318</v>
      </c>
      <c r="D134" s="128"/>
      <c r="E134" s="51" cm="1">
        <f t="array" ref="E134">INDEX(structure!$E:$E,MATCH(1,(structure!$A:$A=$B$3)*(structure!$C:$C=$D$3)*(structure!$D:$D="EAJE_nbplacectg"),0),1)</f>
        <v>26</v>
      </c>
      <c r="G134" s="133"/>
      <c r="H134" s="133"/>
      <c r="I134" s="128" t="s">
        <v>341</v>
      </c>
      <c r="J134" s="128"/>
      <c r="K134" s="51" cm="1">
        <f t="array" ref="K134">INDEX(structure!$E:$E,MATCH(1,(structure!$A:$A=$B$3)*(structure!$C:$C=$D$3)*(structure!$D:$D="MAM_nb_ass_mat"),0),1)</f>
        <v>0</v>
      </c>
      <c r="O134" s="71"/>
      <c r="Z134" s="27"/>
      <c r="AA134" s="28" t="s">
        <v>342</v>
      </c>
      <c r="AB134" s="29" t="s">
        <v>343</v>
      </c>
      <c r="AC134"/>
      <c r="AD134"/>
      <c r="AE134"/>
      <c r="AF134"/>
      <c r="AG134"/>
      <c r="AH134"/>
      <c r="AI134"/>
      <c r="AJ134"/>
    </row>
    <row r="135" spans="1:36">
      <c r="A135" s="70"/>
      <c r="G135" s="133"/>
      <c r="H135" s="133"/>
      <c r="I135" s="128" t="s">
        <v>344</v>
      </c>
      <c r="J135" s="128"/>
      <c r="K135" s="51" cm="1">
        <f t="array" ref="K135">INDEX(structure!$E:$E,MATCH(1,(structure!$A:$A=$B$3)*(structure!$C:$C=$D$3)*(structure!$D:$D="MAM_nb_ass_mat_agrees_exclu_mam"),0),1)</f>
        <v>0</v>
      </c>
      <c r="O135" s="71"/>
      <c r="Z135" s="30">
        <v>2020</v>
      </c>
      <c r="AA135" s="1" cm="1">
        <f t="array" ref="AA135">INDEX(structure!$E:$E,MATCH(1,(structure!$A:$A=$Z135)*(structure!$C:$C=$D$3)*(structure!$D:$D="PAJE_nb"),0),1)</f>
        <v>0</v>
      </c>
      <c r="AB135" s="7" cm="1">
        <f t="array" ref="AB135">INDEX(structure!$E:$E,MATCH(1,(structure!$A:$A=$Z135)*(structure!$C:$C=$D$3)*(structure!$D:$D="PAJE_nb_place"),0),1)</f>
        <v>0</v>
      </c>
      <c r="AC135"/>
      <c r="AD135"/>
      <c r="AE135"/>
      <c r="AF135"/>
      <c r="AG135"/>
      <c r="AH135"/>
      <c r="AI135"/>
      <c r="AJ135"/>
    </row>
    <row r="136" spans="1:36">
      <c r="A136" s="70"/>
      <c r="O136" s="71"/>
      <c r="Z136" s="30">
        <v>2021</v>
      </c>
      <c r="AA136" s="1" cm="1">
        <f t="array" ref="AA136">INDEX(structure!$E:$E,MATCH(1,(structure!$A:$A=$Z136)*(structure!$C:$C=$D$3)*(structure!$D:$D="PAJE_nb"),0),1)</f>
        <v>0</v>
      </c>
      <c r="AB136" s="7" cm="1">
        <f t="array" ref="AB136">INDEX(structure!$E:$E,MATCH(1,(structure!$A:$A=$Z136)*(structure!$C:$C=$D$3)*(structure!$D:$D="PAJE_nb_place"),0),1)</f>
        <v>0</v>
      </c>
      <c r="AC136"/>
      <c r="AD136"/>
      <c r="AE136"/>
      <c r="AF136"/>
      <c r="AG136"/>
      <c r="AH136"/>
      <c r="AI136"/>
      <c r="AJ136"/>
    </row>
    <row r="137" spans="1:36">
      <c r="A137" s="70"/>
      <c r="B137" s="64"/>
      <c r="E137" s="11" t="s">
        <v>333</v>
      </c>
      <c r="K137" s="11" t="s">
        <v>333</v>
      </c>
      <c r="O137" s="71"/>
      <c r="Z137" s="30">
        <v>2022</v>
      </c>
      <c r="AA137" s="1" cm="1">
        <f t="array" ref="AA137">INDEX(structure!$E:$E,MATCH(1,(structure!$A:$A=$Z137)*(structure!$C:$C=$D$3)*(structure!$D:$D="PAJE_nb"),0),1)</f>
        <v>0</v>
      </c>
      <c r="AB137" s="7" cm="1">
        <f t="array" ref="AB137">INDEX(structure!$E:$E,MATCH(1,(structure!$A:$A=$Z137)*(structure!$C:$C=$D$3)*(structure!$D:$D="PAJE_nb_place"),0),1)</f>
        <v>0</v>
      </c>
      <c r="AC137"/>
      <c r="AD137"/>
      <c r="AE137"/>
      <c r="AF137"/>
      <c r="AG137"/>
      <c r="AH137"/>
      <c r="AI137"/>
      <c r="AJ137"/>
    </row>
    <row r="138" spans="1:36">
      <c r="A138" s="132" t="s">
        <v>345</v>
      </c>
      <c r="B138" s="133"/>
      <c r="C138" s="128" t="s">
        <v>239</v>
      </c>
      <c r="D138" s="128"/>
      <c r="E138" s="51" cm="1">
        <f t="array" ref="E138">INDEX(structure!$E:$E,MATCH(1,(structure!$A:$A=$B$3)*(structure!$C:$C=$D$3)*(structure!$D:$D="RPE_Nb"),0),1)</f>
        <v>0</v>
      </c>
      <c r="G138" s="133" t="s">
        <v>346</v>
      </c>
      <c r="H138" s="133"/>
      <c r="I138" s="128" t="s">
        <v>347</v>
      </c>
      <c r="J138" s="128"/>
      <c r="K138" s="51" cm="1">
        <f t="array" ref="K138">INDEX(structure!$E:$E,MATCH(1,(structure!$A:$A=$B$3)*(structure!$C:$C=$D$3)*(structure!$D:$D="ASSMAT_actif_au_31_12"),0),1)</f>
        <v>2</v>
      </c>
      <c r="O138" s="71"/>
      <c r="Z138" s="30">
        <v>2023</v>
      </c>
      <c r="AA138" s="1" cm="1">
        <f t="array" ref="AA138">INDEX(structure!$E:$E,MATCH(1,(structure!$A:$A=$Z138)*(structure!$C:$C=$D$3)*(structure!$D:$D="PAJE_nb"),0),1)</f>
        <v>0</v>
      </c>
      <c r="AB138" s="7" cm="1">
        <f t="array" ref="AB138">INDEX(structure!$E:$E,MATCH(1,(structure!$A:$A=$Z138)*(structure!$C:$C=$D$3)*(structure!$D:$D="PAJE_nb_place"),0),1)</f>
        <v>0</v>
      </c>
      <c r="AC138"/>
      <c r="AD138"/>
      <c r="AE138"/>
      <c r="AF138"/>
      <c r="AG138"/>
      <c r="AH138"/>
      <c r="AI138"/>
      <c r="AJ138"/>
    </row>
    <row r="139" spans="1:36" ht="15.75" thickBot="1">
      <c r="A139" s="132"/>
      <c r="B139" s="133"/>
      <c r="C139" s="128" t="s">
        <v>325</v>
      </c>
      <c r="D139" s="128"/>
      <c r="E139" s="51" cm="1">
        <f t="array" ref="E139">INDEX(structure!$E:$E,MATCH(1,(structure!$A:$A=$B$3)*(structure!$C:$C=$D$3)*(structure!$D:$D="RPE_Nb_Animateurs_actif"),0),1)</f>
        <v>0</v>
      </c>
      <c r="G139" s="133"/>
      <c r="H139" s="133"/>
      <c r="I139" s="128" t="s">
        <v>348</v>
      </c>
      <c r="J139" s="128"/>
      <c r="K139" s="51" cm="1">
        <f t="array" ref="K139">INDEX(structure!$E:$E,MATCH(1,(structure!$A:$A=$B$3)*(structure!$C:$C=$D$3)*(structure!$D:$D="ASSMAT_50_54_ANS"),0),1)</f>
        <v>0</v>
      </c>
      <c r="O139" s="71"/>
      <c r="Z139" s="31">
        <v>2024</v>
      </c>
      <c r="AA139" s="9" cm="1">
        <f t="array" ref="AA139">INDEX(structure!$E:$E,MATCH(1,(structure!$A:$A=$Z139)*(structure!$C:$C=$D$3)*(structure!$D:$D="PAJE_nb"),0),1)</f>
        <v>0</v>
      </c>
      <c r="AB139" s="10" cm="1">
        <f t="array" ref="AB139">INDEX(structure!$E:$E,MATCH(1,(structure!$A:$A=$Z139)*(structure!$C:$C=$D$3)*(structure!$D:$D="PAJE_nb_place"),0),1)</f>
        <v>0</v>
      </c>
      <c r="AC139"/>
      <c r="AD139"/>
      <c r="AE139"/>
      <c r="AF139"/>
      <c r="AG139"/>
      <c r="AH139"/>
      <c r="AI139"/>
      <c r="AJ139"/>
    </row>
    <row r="140" spans="1:36" ht="15.75" thickBot="1">
      <c r="A140" s="132"/>
      <c r="B140" s="133"/>
      <c r="C140" s="128" t="s">
        <v>326</v>
      </c>
      <c r="D140" s="128"/>
      <c r="E140" s="54" cm="1">
        <f t="array" ref="E140">INDEX(structure!$E:$E,MATCH(1,(structure!$A:$A=$B$3)*(structure!$C:$C=$D$3)*(structure!$D:$D="RPE_ASSMAT_nbassmatparanimateur"),0),1)</f>
        <v>0</v>
      </c>
      <c r="G140" s="133"/>
      <c r="H140" s="133"/>
      <c r="I140" s="128" t="s">
        <v>349</v>
      </c>
      <c r="J140" s="128"/>
      <c r="K140" s="51" cm="1">
        <f t="array" ref="K140">INDEX(structure!$E:$E,MATCH(1,(structure!$A:$A=$B$3)*(structure!$C:$C=$D$3)*(structure!$D:$D="ASSMAT_55_59_ANS"),0),1)</f>
        <v>0</v>
      </c>
      <c r="O140" s="71"/>
      <c r="Z140" s="3"/>
      <c r="AA140"/>
      <c r="AB140"/>
      <c r="AC140"/>
      <c r="AD140"/>
      <c r="AE140"/>
      <c r="AF140"/>
      <c r="AG140"/>
      <c r="AH140"/>
      <c r="AI140"/>
      <c r="AJ140"/>
    </row>
    <row r="141" spans="1:36">
      <c r="A141" s="132"/>
      <c r="B141" s="133"/>
      <c r="C141" s="128" t="s">
        <v>327</v>
      </c>
      <c r="D141" s="128"/>
      <c r="E141" s="51" cm="1">
        <f t="array" ref="E141">INDEX(structure!$E:$E,MATCH(1,(structure!$A:$A=$B$3)*(structure!$C:$C=$D$3)*(structure!$D:$D="RPE_Mission_Guichet_unique"),0),1)</f>
        <v>0</v>
      </c>
      <c r="G141" s="133"/>
      <c r="H141" s="133"/>
      <c r="I141" s="128" t="s">
        <v>350</v>
      </c>
      <c r="J141" s="128"/>
      <c r="K141" s="51" cm="1">
        <f t="array" ref="K141">INDEX(structure!$E:$E,MATCH(1,(structure!$A:$A=$B$3)*(structure!$C:$C=$D$3)*(structure!$D:$D="ASSMAT_plus_60_ANS"),0),1)</f>
        <v>0</v>
      </c>
      <c r="O141" s="71"/>
      <c r="Z141" s="27"/>
      <c r="AA141" s="35" t="s">
        <v>340</v>
      </c>
      <c r="AB141" s="35" t="s">
        <v>351</v>
      </c>
      <c r="AC141" s="35" t="s">
        <v>352</v>
      </c>
      <c r="AD141" s="36" t="s">
        <v>344</v>
      </c>
      <c r="AE141"/>
      <c r="AF141"/>
      <c r="AG141"/>
      <c r="AH141"/>
      <c r="AI141"/>
      <c r="AJ141"/>
    </row>
    <row r="142" spans="1:36">
      <c r="A142" s="132"/>
      <c r="B142" s="133"/>
      <c r="C142" s="128" t="s">
        <v>328</v>
      </c>
      <c r="D142" s="128"/>
      <c r="E142" s="51" cm="1">
        <f t="array" ref="E142">INDEX(structure!$E:$E,MATCH(1,(structure!$A:$A=$B$3)*(structure!$C:$C=$D$3)*(structure!$D:$D="RPE_Mission_Promouvoir_activite_assmat"),0),1)</f>
        <v>0</v>
      </c>
      <c r="G142" s="133"/>
      <c r="H142" s="133"/>
      <c r="I142" s="128" t="s">
        <v>353</v>
      </c>
      <c r="J142" s="128"/>
      <c r="K142" s="51" cm="1">
        <f t="array" ref="K142">INDEX(structure!$E:$E,MATCH(1,(structure!$A:$A=$B$3)*(structure!$C:$C=$D$3)*(structure!$D:$D="ASSMAT_nb_enfants_gardes"),0),1)</f>
        <v>0</v>
      </c>
      <c r="O142" s="71"/>
      <c r="Z142" s="30">
        <v>2020</v>
      </c>
      <c r="AA142" s="1" cm="1">
        <f t="array" ref="AA142">INDEX(structure!$E:$E,MATCH(1,(structure!$A:$A=$Z142)*(structure!$C:$C=$D$3)*(structure!$D:$D="MAM_nb"),0),1)</f>
        <v>0</v>
      </c>
      <c r="AB142" s="1" cm="1">
        <f t="array" ref="AB142">INDEX(structure!$E:$E,MATCH(1,(structure!$A:$A=$Z142)*(structure!$C:$C=$D$3)*(structure!$D:$D="MAM_nb_places"),0),1)</f>
        <v>0</v>
      </c>
      <c r="AC142" s="1" cm="1">
        <f t="array" ref="AC142">INDEX(structure!$E:$E,MATCH(1,(structure!$A:$A=$Z142)*(structure!$C:$C=$D$3)*(structure!$D:$D="MAM_nb_ass_mat"),0),1)</f>
        <v>0</v>
      </c>
      <c r="AD142" s="7" cm="1">
        <f t="array" ref="AD142">INDEX(structure!$E:$E,MATCH(1,(structure!$A:$A=$Z142)*(structure!$C:$C=$D$3)*(structure!$D:$D="MAM_nb_ass_mat_agrees_exclu_mam"),0),1)</f>
        <v>0</v>
      </c>
      <c r="AE142"/>
      <c r="AF142"/>
      <c r="AG142"/>
      <c r="AH142"/>
      <c r="AI142"/>
      <c r="AJ142"/>
    </row>
    <row r="143" spans="1:36">
      <c r="A143" s="132"/>
      <c r="B143" s="133"/>
      <c r="C143" s="128" t="s">
        <v>329</v>
      </c>
      <c r="D143" s="128"/>
      <c r="E143" s="51" cm="1">
        <f t="array" ref="E143">INDEX(structure!$E:$E,MATCH(1,(structure!$A:$A=$B$3)*(structure!$C:$C=$D$3)*(structure!$D:$D="RPE_Mission_Favoriser_la_formation_assmat"),0),1)</f>
        <v>0</v>
      </c>
      <c r="G143" s="133"/>
      <c r="H143" s="133"/>
      <c r="I143" s="128" t="s">
        <v>354</v>
      </c>
      <c r="J143" s="128"/>
      <c r="K143" s="51" cm="1">
        <f t="array" ref="K143">INDEX(structure!$E:$E,MATCH(1,(structure!$A:$A=$B$3)*(structure!$C:$C=$D$3)*(structure!$D:$D="ASSMAT_nb_enfants_0_5_ans"),0),1)</f>
        <v>113</v>
      </c>
      <c r="O143" s="71"/>
      <c r="Z143" s="30">
        <v>2021</v>
      </c>
      <c r="AA143" s="1" cm="1">
        <f t="array" ref="AA143">INDEX(structure!$E:$E,MATCH(1,(structure!$A:$A=$Z143)*(structure!$C:$C=$D$3)*(structure!$D:$D="MAM_nb"),0),1)</f>
        <v>0</v>
      </c>
      <c r="AB143" s="1" cm="1">
        <f t="array" ref="AB143">INDEX(structure!$E:$E,MATCH(1,(structure!$A:$A=$Z143)*(structure!$C:$C=$D$3)*(structure!$D:$D="MAM_nb_places"),0),1)</f>
        <v>0</v>
      </c>
      <c r="AC143" s="1" cm="1">
        <f t="array" ref="AC143">INDEX(structure!$E:$E,MATCH(1,(structure!$A:$A=$Z143)*(structure!$C:$C=$D$3)*(structure!$D:$D="MAM_nb_ass_mat"),0),1)</f>
        <v>0</v>
      </c>
      <c r="AD143" s="7" cm="1">
        <f t="array" ref="AD143">INDEX(structure!$E:$E,MATCH(1,(structure!$A:$A=$Z143)*(structure!$C:$C=$D$3)*(structure!$D:$D="MAM_nb_ass_mat_agrees_exclu_mam"),0),1)</f>
        <v>0</v>
      </c>
      <c r="AE143"/>
      <c r="AF143"/>
      <c r="AG143"/>
      <c r="AH143"/>
      <c r="AI143"/>
      <c r="AJ143"/>
    </row>
    <row r="144" spans="1:36">
      <c r="A144" s="70"/>
      <c r="G144" s="133"/>
      <c r="H144" s="133"/>
      <c r="I144" s="128" t="s">
        <v>355</v>
      </c>
      <c r="J144" s="128"/>
      <c r="K144" s="51" cm="1">
        <f t="array" ref="K144">INDEX(structure!$E:$E,MATCH(1,(structure!$A:$A=$B$3)*(structure!$C:$C=$D$3)*(structure!$D:$D="ASSMAT_taux_couv_ass_mat"),0),1)</f>
        <v>0</v>
      </c>
      <c r="O144" s="71"/>
      <c r="Z144" s="30">
        <v>2022</v>
      </c>
      <c r="AA144" s="1" cm="1">
        <f t="array" ref="AA144">INDEX(structure!$E:$E,MATCH(1,(structure!$A:$A=$Z144)*(structure!$C:$C=$D$3)*(structure!$D:$D="MAM_nb"),0),1)</f>
        <v>0</v>
      </c>
      <c r="AB144" s="1" cm="1">
        <f t="array" ref="AB144">INDEX(structure!$E:$E,MATCH(1,(structure!$A:$A=$Z144)*(structure!$C:$C=$D$3)*(structure!$D:$D="MAM_nb_places"),0),1)</f>
        <v>0</v>
      </c>
      <c r="AC144" s="1" cm="1">
        <f t="array" ref="AC144">INDEX(structure!$E:$E,MATCH(1,(structure!$A:$A=$Z144)*(structure!$C:$C=$D$3)*(structure!$D:$D="MAM_nb_ass_mat"),0),1)</f>
        <v>0</v>
      </c>
      <c r="AD144" s="7" cm="1">
        <f t="array" ref="AD144">INDEX(structure!$E:$E,MATCH(1,(structure!$A:$A=$Z144)*(structure!$C:$C=$D$3)*(structure!$D:$D="MAM_nb_ass_mat_agrees_exclu_mam"),0),1)</f>
        <v>0</v>
      </c>
      <c r="AE144"/>
      <c r="AF144"/>
      <c r="AG144"/>
      <c r="AH144"/>
      <c r="AI144"/>
      <c r="AJ144"/>
    </row>
    <row r="145" spans="1:36">
      <c r="A145" s="70"/>
      <c r="G145" s="57"/>
      <c r="H145" s="57"/>
      <c r="I145" s="2"/>
      <c r="J145" s="2"/>
      <c r="O145" s="71"/>
      <c r="Z145" s="30">
        <v>2023</v>
      </c>
      <c r="AA145" s="1" cm="1">
        <f t="array" ref="AA145">INDEX(structure!$E:$E,MATCH(1,(structure!$A:$A=$Z145)*(structure!$C:$C=$D$3)*(structure!$D:$D="MAM_nb"),0),1)</f>
        <v>0</v>
      </c>
      <c r="AB145" s="1" cm="1">
        <f t="array" ref="AB145">INDEX(structure!$E:$E,MATCH(1,(structure!$A:$A=$Z145)*(structure!$C:$C=$D$3)*(structure!$D:$D="MAM_nb_places"),0),1)</f>
        <v>0</v>
      </c>
      <c r="AC145" s="1" cm="1">
        <f t="array" ref="AC145">INDEX(structure!$E:$E,MATCH(1,(structure!$A:$A=$Z145)*(structure!$C:$C=$D$3)*(structure!$D:$D="MAM_nb_ass_mat"),0),1)</f>
        <v>0</v>
      </c>
      <c r="AD145" s="7" cm="1">
        <f t="array" ref="AD145">INDEX(structure!$E:$E,MATCH(1,(structure!$A:$A=$Z145)*(structure!$C:$C=$D$3)*(structure!$D:$D="MAM_nb_ass_mat_agrees_exclu_mam"),0),1)</f>
        <v>0</v>
      </c>
      <c r="AE145"/>
      <c r="AF145"/>
      <c r="AG145"/>
      <c r="AH145"/>
      <c r="AI145"/>
      <c r="AJ145"/>
    </row>
    <row r="146" spans="1:36" ht="15.75" thickBot="1">
      <c r="A146" s="70"/>
      <c r="G146" s="57"/>
      <c r="H146" s="57"/>
      <c r="I146" s="2"/>
      <c r="J146" s="2"/>
      <c r="O146" s="71"/>
      <c r="Z146" s="31">
        <v>2024</v>
      </c>
      <c r="AA146" s="9" cm="1">
        <f t="array" ref="AA146">INDEX(structure!$E:$E,MATCH(1,(structure!$A:$A=$Z146)*(structure!$C:$C=$D$3)*(structure!$D:$D="MAM_nb"),0),1)</f>
        <v>0</v>
      </c>
      <c r="AB146" s="9" cm="1">
        <f t="array" ref="AB146">INDEX(structure!$E:$E,MATCH(1,(structure!$A:$A=$Z146)*(structure!$C:$C=$D$3)*(structure!$D:$D="MAM_nb_places"),0),1)</f>
        <v>0</v>
      </c>
      <c r="AC146" s="9" cm="1">
        <f t="array" ref="AC146">INDEX(structure!$E:$E,MATCH(1,(structure!$A:$A=$Z146)*(structure!$C:$C=$D$3)*(structure!$D:$D="MAM_nb_ass_mat"),0),1)</f>
        <v>0</v>
      </c>
      <c r="AD146" s="10" cm="1">
        <f t="array" ref="AD146">INDEX(structure!$E:$E,MATCH(1,(structure!$A:$A=$Z146)*(structure!$C:$C=$D$3)*(structure!$D:$D="MAM_nb_ass_mat_agrees_exclu_mam"),0),1)</f>
        <v>0</v>
      </c>
      <c r="AE146"/>
      <c r="AF146"/>
      <c r="AG146"/>
      <c r="AH146"/>
      <c r="AI146"/>
      <c r="AJ146"/>
    </row>
    <row r="147" spans="1:36" ht="15.75" thickBot="1">
      <c r="A147" s="70"/>
      <c r="G147" s="57"/>
      <c r="H147" s="57"/>
      <c r="I147" s="2"/>
      <c r="J147" s="2"/>
      <c r="O147" s="71"/>
      <c r="Z147" s="3"/>
      <c r="AA147"/>
      <c r="AB147"/>
      <c r="AC147"/>
      <c r="AD147"/>
      <c r="AE147"/>
      <c r="AF147"/>
      <c r="AG147"/>
      <c r="AH147"/>
      <c r="AI147"/>
      <c r="AJ147"/>
    </row>
    <row r="148" spans="1:36">
      <c r="A148" s="70"/>
      <c r="G148" s="57"/>
      <c r="H148" s="57"/>
      <c r="I148" s="2"/>
      <c r="J148" s="2"/>
      <c r="O148" s="71"/>
      <c r="Z148" s="27"/>
      <c r="AA148" s="32" t="s">
        <v>347</v>
      </c>
      <c r="AB148" s="32" t="s">
        <v>348</v>
      </c>
      <c r="AC148" s="32" t="s">
        <v>349</v>
      </c>
      <c r="AD148" s="32" t="s">
        <v>350</v>
      </c>
      <c r="AE148" s="32" t="s">
        <v>353</v>
      </c>
      <c r="AF148" s="32" t="s">
        <v>354</v>
      </c>
      <c r="AG148" s="33" t="s">
        <v>355</v>
      </c>
      <c r="AH148"/>
      <c r="AI148"/>
      <c r="AJ148"/>
    </row>
    <row r="149" spans="1:36">
      <c r="A149" s="70"/>
      <c r="G149" s="57"/>
      <c r="H149" s="57"/>
      <c r="I149" s="2"/>
      <c r="J149" s="2"/>
      <c r="O149" s="71"/>
      <c r="Z149" s="30">
        <v>2020</v>
      </c>
      <c r="AA149" s="1" cm="1">
        <f t="array" ref="AA149">INDEX(structure!$E:$E,MATCH(1,(structure!$A:$A=$Z149)*(structure!$C:$C=$D$3)*(structure!$D:$D="ASSMAT_actif_au_31_12"),0),1)</f>
        <v>2</v>
      </c>
      <c r="AB149" s="1" cm="1">
        <f t="array" ref="AB149">INDEX(structure!$E:$E,MATCH(1,(structure!$A:$A=$Z149)*(structure!$C:$C=$D$3)*(structure!$D:$D="ASSMAT_50_54_ANS"),0),1)</f>
        <v>0</v>
      </c>
      <c r="AC149" s="1" cm="1">
        <f t="array" ref="AC149">INDEX(structure!$E:$E,MATCH(1,(structure!$A:$A=$Z149)*(structure!$C:$C=$D$3)*(structure!$D:$D="ASSMAT_55_59_ANS"),0),1)</f>
        <v>0</v>
      </c>
      <c r="AD149" s="1" cm="1">
        <f t="array" ref="AD149">INDEX(structure!$E:$E,MATCH(1,(structure!$A:$A=$Z149)*(structure!$C:$C=$D$3)*(structure!$D:$D="ASSMAT_plus_60_ANS"),0),1)</f>
        <v>0</v>
      </c>
      <c r="AE149" s="1" cm="1">
        <f t="array" ref="AE149">INDEX(structure!$E:$E,MATCH(1,(structure!$A:$A=$Z149)*(structure!$C:$C=$D$3)*(structure!$D:$D="ASSMAT_nb_enfants_gardes"),0),1)</f>
        <v>2</v>
      </c>
      <c r="AF149" s="1" cm="1">
        <f t="array" ref="AF149">INDEX(structure!$E:$E,MATCH(1,(structure!$A:$A=$Z149)*(structure!$C:$C=$D$3)*(structure!$D:$D="ASSMAT_nb_enfants_0_5_ans"),0),1)</f>
        <v>128</v>
      </c>
      <c r="AG149" s="7" cm="1">
        <f t="array" ref="AG149">INDEX(structure!$E:$E,MATCH(1,(structure!$A:$A=$Z149)*(structure!$C:$C=$D$3)*(structure!$D:$D="ASSMAT_taux_couv_ass_mat"),0),1)</f>
        <v>1.56</v>
      </c>
      <c r="AH149"/>
      <c r="AI149"/>
      <c r="AJ149"/>
    </row>
    <row r="150" spans="1:36">
      <c r="A150" s="70"/>
      <c r="G150" s="57"/>
      <c r="H150" s="57"/>
      <c r="I150" s="2"/>
      <c r="J150" s="2"/>
      <c r="O150" s="71"/>
      <c r="Z150" s="30">
        <v>2021</v>
      </c>
      <c r="AA150" s="1" cm="1">
        <f t="array" ref="AA150">INDEX(structure!$E:$E,MATCH(1,(structure!$A:$A=$Z150)*(structure!$C:$C=$D$3)*(structure!$D:$D="ASSMAT_actif_au_31_12"),0),1)</f>
        <v>3</v>
      </c>
      <c r="AB150" s="1" cm="1">
        <f t="array" ref="AB150">INDEX(structure!$E:$E,MATCH(1,(structure!$A:$A=$Z150)*(structure!$C:$C=$D$3)*(structure!$D:$D="ASSMAT_50_54_ANS"),0),1)</f>
        <v>0</v>
      </c>
      <c r="AC150" s="1" cm="1">
        <f t="array" ref="AC150">INDEX(structure!$E:$E,MATCH(1,(structure!$A:$A=$Z150)*(structure!$C:$C=$D$3)*(structure!$D:$D="ASSMAT_55_59_ANS"),0),1)</f>
        <v>0</v>
      </c>
      <c r="AD150" s="1" cm="1">
        <f t="array" ref="AD150">INDEX(structure!$E:$E,MATCH(1,(structure!$A:$A=$Z150)*(structure!$C:$C=$D$3)*(structure!$D:$D="ASSMAT_plus_60_ANS"),0),1)</f>
        <v>0</v>
      </c>
      <c r="AE150" s="1" cm="1">
        <f t="array" ref="AE150">INDEX(structure!$E:$E,MATCH(1,(structure!$A:$A=$Z150)*(structure!$C:$C=$D$3)*(structure!$D:$D="ASSMAT_nb_enfants_gardes"),0),1)</f>
        <v>2</v>
      </c>
      <c r="AF150" s="1" cm="1">
        <f t="array" ref="AF150">INDEX(structure!$E:$E,MATCH(1,(structure!$A:$A=$Z150)*(structure!$C:$C=$D$3)*(structure!$D:$D="ASSMAT_nb_enfants_0_5_ans"),0),1)</f>
        <v>133</v>
      </c>
      <c r="AG150" s="7" cm="1">
        <f t="array" ref="AG150">INDEX(structure!$E:$E,MATCH(1,(structure!$A:$A=$Z150)*(structure!$C:$C=$D$3)*(structure!$D:$D="ASSMAT_taux_couv_ass_mat"),0),1)</f>
        <v>1.5</v>
      </c>
      <c r="AH150"/>
      <c r="AI150"/>
      <c r="AJ150"/>
    </row>
    <row r="151" spans="1:36">
      <c r="A151" s="70"/>
      <c r="G151" s="57"/>
      <c r="H151" s="57"/>
      <c r="I151" s="2"/>
      <c r="J151" s="2"/>
      <c r="O151" s="71"/>
      <c r="Z151" s="30">
        <v>2022</v>
      </c>
      <c r="AA151" s="1" cm="1">
        <f t="array" ref="AA151">INDEX(structure!$E:$E,MATCH(1,(structure!$A:$A=$Z151)*(structure!$C:$C=$D$3)*(structure!$D:$D="ASSMAT_actif_au_31_12"),0),1)</f>
        <v>3</v>
      </c>
      <c r="AB151" s="1" cm="1">
        <f t="array" ref="AB151">INDEX(structure!$E:$E,MATCH(1,(structure!$A:$A=$Z151)*(structure!$C:$C=$D$3)*(structure!$D:$D="ASSMAT_50_54_ANS"),0),1)</f>
        <v>0</v>
      </c>
      <c r="AC151" s="1" cm="1">
        <f t="array" ref="AC151">INDEX(structure!$E:$E,MATCH(1,(structure!$A:$A=$Z151)*(structure!$C:$C=$D$3)*(structure!$D:$D="ASSMAT_55_59_ANS"),0),1)</f>
        <v>0</v>
      </c>
      <c r="AD151" s="1" cm="1">
        <f t="array" ref="AD151">INDEX(structure!$E:$E,MATCH(1,(structure!$A:$A=$Z151)*(structure!$C:$C=$D$3)*(structure!$D:$D="ASSMAT_plus_60_ANS"),0),1)</f>
        <v>0</v>
      </c>
      <c r="AE151" s="1" cm="1">
        <f t="array" ref="AE151">INDEX(structure!$E:$E,MATCH(1,(structure!$A:$A=$Z151)*(structure!$C:$C=$D$3)*(structure!$D:$D="ASSMAT_nb_enfants_gardes"),0),1)</f>
        <v>4</v>
      </c>
      <c r="AF151" s="1" cm="1">
        <f t="array" ref="AF151">INDEX(structure!$E:$E,MATCH(1,(structure!$A:$A=$Z151)*(structure!$C:$C=$D$3)*(structure!$D:$D="ASSMAT_nb_enfants_0_5_ans"),0),1)</f>
        <v>127</v>
      </c>
      <c r="AG151" s="7" cm="1">
        <f t="array" ref="AG151">INDEX(structure!$E:$E,MATCH(1,(structure!$A:$A=$Z151)*(structure!$C:$C=$D$3)*(structure!$D:$D="ASSMAT_taux_couv_ass_mat"),0),1)</f>
        <v>3.15</v>
      </c>
      <c r="AH151"/>
      <c r="AI151"/>
      <c r="AJ151"/>
    </row>
    <row r="152" spans="1:36">
      <c r="A152" s="70"/>
      <c r="G152" s="57"/>
      <c r="H152" s="57"/>
      <c r="I152" s="2"/>
      <c r="J152" s="2"/>
      <c r="O152" s="71"/>
      <c r="Z152" s="30">
        <v>2023</v>
      </c>
      <c r="AA152" s="1" cm="1">
        <f t="array" ref="AA152">INDEX(structure!$E:$E,MATCH(1,(structure!$A:$A=$Z152)*(structure!$C:$C=$D$3)*(structure!$D:$D="ASSMAT_actif_au_31_12"),0),1)</f>
        <v>2</v>
      </c>
      <c r="AB152" s="1" cm="1">
        <f t="array" ref="AB152">INDEX(structure!$E:$E,MATCH(1,(structure!$A:$A=$Z152)*(structure!$C:$C=$D$3)*(structure!$D:$D="ASSMAT_50_54_ANS"),0),1)</f>
        <v>0</v>
      </c>
      <c r="AC152" s="1" cm="1">
        <f t="array" ref="AC152">INDEX(structure!$E:$E,MATCH(1,(structure!$A:$A=$Z152)*(structure!$C:$C=$D$3)*(structure!$D:$D="ASSMAT_55_59_ANS"),0),1)</f>
        <v>0</v>
      </c>
      <c r="AD152" s="1" cm="1">
        <f t="array" ref="AD152">INDEX(structure!$E:$E,MATCH(1,(structure!$A:$A=$Z152)*(structure!$C:$C=$D$3)*(structure!$D:$D="ASSMAT_plus_60_ANS"),0),1)</f>
        <v>0</v>
      </c>
      <c r="AE152" s="1" cm="1">
        <f t="array" ref="AE152">INDEX(structure!$E:$E,MATCH(1,(structure!$A:$A=$Z152)*(structure!$C:$C=$D$3)*(structure!$D:$D="ASSMAT_nb_enfants_gardes"),0),1)</f>
        <v>4</v>
      </c>
      <c r="AF152" s="1" cm="1">
        <f t="array" ref="AF152">INDEX(structure!$E:$E,MATCH(1,(structure!$A:$A=$Z152)*(structure!$C:$C=$D$3)*(structure!$D:$D="ASSMAT_nb_enfants_0_5_ans"),0),1)</f>
        <v>116</v>
      </c>
      <c r="AG152" s="7" cm="1">
        <f t="array" ref="AG152">INDEX(structure!$E:$E,MATCH(1,(structure!$A:$A=$Z152)*(structure!$C:$C=$D$3)*(structure!$D:$D="ASSMAT_taux_couv_ass_mat"),0),1)</f>
        <v>3.45</v>
      </c>
      <c r="AH152"/>
      <c r="AI152"/>
      <c r="AJ152"/>
    </row>
    <row r="153" spans="1:36" ht="15.75" thickBot="1">
      <c r="A153" s="70"/>
      <c r="G153" s="57"/>
      <c r="H153" s="57"/>
      <c r="I153" s="2"/>
      <c r="J153" s="2"/>
      <c r="O153" s="71"/>
      <c r="Z153" s="31">
        <v>2024</v>
      </c>
      <c r="AA153" s="9" cm="1">
        <f t="array" ref="AA153">INDEX(structure!$E:$E,MATCH(1,(structure!$A:$A=$Z153)*(structure!$C:$C=$D$3)*(structure!$D:$D="ASSMAT_actif_au_31_12"),0),1)</f>
        <v>2</v>
      </c>
      <c r="AB153" s="9" cm="1">
        <f t="array" ref="AB153">INDEX(structure!$E:$E,MATCH(1,(structure!$A:$A=$Z153)*(structure!$C:$C=$D$3)*(structure!$D:$D="ASSMAT_50_54_ANS"),0),1)</f>
        <v>0</v>
      </c>
      <c r="AC153" s="9" cm="1">
        <f t="array" ref="AC153">INDEX(structure!$E:$E,MATCH(1,(structure!$A:$A=$Z153)*(structure!$C:$C=$D$3)*(structure!$D:$D="ASSMAT_55_59_ANS"),0),1)</f>
        <v>0</v>
      </c>
      <c r="AD153" s="9" cm="1">
        <f t="array" ref="AD153">INDEX(structure!$E:$E,MATCH(1,(structure!$A:$A=$Z153)*(structure!$C:$C=$D$3)*(structure!$D:$D="ASSMAT_plus_60_ANS"),0),1)</f>
        <v>0</v>
      </c>
      <c r="AE153" s="9" cm="1">
        <f t="array" ref="AE153">INDEX(structure!$E:$E,MATCH(1,(structure!$A:$A=$Z153)*(structure!$C:$C=$D$3)*(structure!$D:$D="ASSMAT_nb_enfants_gardes"),0),1)</f>
        <v>0</v>
      </c>
      <c r="AF153" s="9" cm="1">
        <f t="array" ref="AF153">INDEX(structure!$E:$E,MATCH(1,(structure!$A:$A=$Z153)*(structure!$C:$C=$D$3)*(structure!$D:$D="ASSMAT_nb_enfants_0_5_ans"),0),1)</f>
        <v>113</v>
      </c>
      <c r="AG153" s="10" cm="1">
        <f t="array" ref="AG153">INDEX(structure!$E:$E,MATCH(1,(structure!$A:$A=$Z153)*(structure!$C:$C=$D$3)*(structure!$D:$D="ASSMAT_taux_couv_ass_mat"),0),1)</f>
        <v>0</v>
      </c>
      <c r="AH153"/>
      <c r="AI153"/>
      <c r="AJ153"/>
    </row>
    <row r="154" spans="1:36" ht="15.75" thickBot="1">
      <c r="A154" s="70"/>
      <c r="G154" s="57"/>
      <c r="H154" s="57"/>
      <c r="I154" s="2"/>
      <c r="J154" s="2"/>
      <c r="O154" s="71"/>
      <c r="Z154" s="3"/>
      <c r="AA154"/>
      <c r="AB154"/>
      <c r="AC154"/>
      <c r="AD154"/>
      <c r="AE154"/>
      <c r="AF154"/>
      <c r="AG154"/>
      <c r="AH154"/>
      <c r="AI154"/>
      <c r="AJ154"/>
    </row>
    <row r="155" spans="1:36">
      <c r="A155" s="70"/>
      <c r="G155" s="57"/>
      <c r="H155" s="57"/>
      <c r="I155" s="2"/>
      <c r="J155" s="2"/>
      <c r="O155" s="71"/>
      <c r="Z155" s="27"/>
      <c r="AA155" s="32" t="s">
        <v>356</v>
      </c>
      <c r="AB155" s="32" t="s">
        <v>357</v>
      </c>
      <c r="AC155" s="32" t="s">
        <v>358</v>
      </c>
      <c r="AD155" s="32" t="s">
        <v>359</v>
      </c>
      <c r="AE155" s="32" t="s">
        <v>360</v>
      </c>
      <c r="AF155" s="33" t="s">
        <v>361</v>
      </c>
      <c r="AG155"/>
      <c r="AH155"/>
      <c r="AI155"/>
      <c r="AJ155"/>
    </row>
    <row r="156" spans="1:36">
      <c r="A156" s="70"/>
      <c r="G156" s="57"/>
      <c r="H156" s="57"/>
      <c r="I156" s="2"/>
      <c r="J156" s="2"/>
      <c r="O156" s="71"/>
      <c r="Z156" s="30">
        <v>2020</v>
      </c>
      <c r="AA156" s="1" cm="1">
        <f t="array" ref="AA156">INDEX(structure!$E:$E,MATCH(1,(structure!$A:$A=$Z156)*(structure!$C:$C=$D$3)*(structure!$D:$D="ALSH_nb_Periscolaire"),0),1)</f>
        <v>0</v>
      </c>
      <c r="AB156" s="1" cm="1">
        <f t="array" ref="AB156">INDEX(structure!$E:$E,MATCH(1,(structure!$A:$A=$Z156)*(structure!$C:$C=$D$3)*(structure!$D:$D="ALSH_Peri_nb_enfants_accueillis"),0),1)</f>
        <v>0</v>
      </c>
      <c r="AC156" s="1" cm="1">
        <f t="array" ref="AC156">INDEX(structure!$E:$E,MATCH(1,(structure!$A:$A=$Z156)*(structure!$C:$C=$D$3)*(structure!$D:$D="ALSH_Peri_nb_heures_realisees"),0),1)</f>
        <v>0</v>
      </c>
      <c r="AD156" s="1" cm="1">
        <f t="array" ref="AD156">INDEX(structure!$E:$E,MATCH(1,(structure!$A:$A=$Z156)*(structure!$C:$C=$D$3)*(structure!$D:$D="ALSH_Peri_nb_heures_facturees"),0),1)</f>
        <v>0</v>
      </c>
      <c r="AE156" s="1" cm="1">
        <f t="array" ref="AE156">INDEX(structure!$E:$E,MATCH(1,(structure!$A:$A=$Z156)*(structure!$C:$C=$D$3)*(structure!$D:$D="ALSH_Peri_nb_actes_ouvrant_droit"),0),1)</f>
        <v>0</v>
      </c>
      <c r="AF156" s="7" cm="1">
        <f t="array" ref="AF156">INDEX(structure!$E:$E,MATCH(1,(structure!$A:$A=$Z156)*(structure!$C:$C=$D$3)*(structure!$D:$D="ALSH_Peri_Montant_Droit_declaration_equipement"),0),1)</f>
        <v>0</v>
      </c>
      <c r="AG156"/>
      <c r="AH156"/>
      <c r="AI156"/>
      <c r="AJ156"/>
    </row>
    <row r="157" spans="1:36">
      <c r="A157" s="70"/>
      <c r="G157" s="57"/>
      <c r="H157" s="57"/>
      <c r="I157" s="2"/>
      <c r="J157" s="2"/>
      <c r="O157" s="71"/>
      <c r="Z157" s="30">
        <v>2021</v>
      </c>
      <c r="AA157" s="1" cm="1">
        <f t="array" ref="AA157">INDEX(structure!$E:$E,MATCH(1,(structure!$A:$A=$Z157)*(structure!$C:$C=$D$3)*(structure!$D:$D="ALSH_nb_Periscolaire"),0),1)</f>
        <v>0</v>
      </c>
      <c r="AB157" s="1" cm="1">
        <f t="array" ref="AB157">INDEX(structure!$E:$E,MATCH(1,(structure!$A:$A=$Z157)*(structure!$C:$C=$D$3)*(structure!$D:$D="ALSH_Peri_nb_enfants_accueillis"),0),1)</f>
        <v>0</v>
      </c>
      <c r="AC157" s="1" cm="1">
        <f t="array" ref="AC157">INDEX(structure!$E:$E,MATCH(1,(structure!$A:$A=$Z157)*(structure!$C:$C=$D$3)*(structure!$D:$D="ALSH_Peri_nb_heures_realisees"),0),1)</f>
        <v>0</v>
      </c>
      <c r="AD157" s="1" cm="1">
        <f t="array" ref="AD157">INDEX(structure!$E:$E,MATCH(1,(structure!$A:$A=$Z157)*(structure!$C:$C=$D$3)*(structure!$D:$D="ALSH_Peri_nb_heures_facturees"),0),1)</f>
        <v>0</v>
      </c>
      <c r="AE157" s="1" cm="1">
        <f t="array" ref="AE157">INDEX(structure!$E:$E,MATCH(1,(structure!$A:$A=$Z157)*(structure!$C:$C=$D$3)*(structure!$D:$D="ALSH_Peri_nb_actes_ouvrant_droit"),0),1)</f>
        <v>0</v>
      </c>
      <c r="AF157" s="7" cm="1">
        <f t="array" ref="AF157">INDEX(structure!$E:$E,MATCH(1,(structure!$A:$A=$Z157)*(structure!$C:$C=$D$3)*(structure!$D:$D="ALSH_Peri_Montant_Droit_declaration_equipement"),0),1)</f>
        <v>0</v>
      </c>
      <c r="AG157"/>
      <c r="AH157"/>
      <c r="AI157"/>
      <c r="AJ157"/>
    </row>
    <row r="158" spans="1:36">
      <c r="A158" s="70"/>
      <c r="G158" s="57"/>
      <c r="H158" s="57"/>
      <c r="I158" s="2"/>
      <c r="J158" s="2"/>
      <c r="O158" s="71"/>
      <c r="Z158" s="30">
        <v>2022</v>
      </c>
      <c r="AA158" s="1" cm="1">
        <f t="array" ref="AA158">INDEX(structure!$E:$E,MATCH(1,(structure!$A:$A=$Z158)*(structure!$C:$C=$D$3)*(structure!$D:$D="ALSH_nb_Periscolaire"),0),1)</f>
        <v>0</v>
      </c>
      <c r="AB158" s="1" cm="1">
        <f t="array" ref="AB158">INDEX(structure!$E:$E,MATCH(1,(structure!$A:$A=$Z158)*(structure!$C:$C=$D$3)*(structure!$D:$D="ALSH_Peri_nb_enfants_accueillis"),0),1)</f>
        <v>0</v>
      </c>
      <c r="AC158" s="1" cm="1">
        <f t="array" ref="AC158">INDEX(structure!$E:$E,MATCH(1,(structure!$A:$A=$Z158)*(structure!$C:$C=$D$3)*(structure!$D:$D="ALSH_Peri_nb_heures_realisees"),0),1)</f>
        <v>0</v>
      </c>
      <c r="AD158" s="1" cm="1">
        <f t="array" ref="AD158">INDEX(structure!$E:$E,MATCH(1,(structure!$A:$A=$Z158)*(structure!$C:$C=$D$3)*(structure!$D:$D="ALSH_Peri_nb_heures_facturees"),0),1)</f>
        <v>0</v>
      </c>
      <c r="AE158" s="1" cm="1">
        <f t="array" ref="AE158">INDEX(structure!$E:$E,MATCH(1,(structure!$A:$A=$Z158)*(structure!$C:$C=$D$3)*(structure!$D:$D="ALSH_Peri_nb_actes_ouvrant_droit"),0),1)</f>
        <v>0</v>
      </c>
      <c r="AF158" s="7" cm="1">
        <f t="array" ref="AF158">INDEX(structure!$E:$E,MATCH(1,(structure!$A:$A=$Z158)*(structure!$C:$C=$D$3)*(structure!$D:$D="ALSH_Peri_Montant_Droit_declaration_equipement"),0),1)</f>
        <v>0</v>
      </c>
      <c r="AG158"/>
      <c r="AH158"/>
      <c r="AI158"/>
      <c r="AJ158"/>
    </row>
    <row r="159" spans="1:36">
      <c r="A159" s="70"/>
      <c r="G159" s="57"/>
      <c r="H159" s="57"/>
      <c r="I159" s="2"/>
      <c r="J159" s="2"/>
      <c r="O159" s="71"/>
      <c r="Z159" s="30">
        <v>2023</v>
      </c>
      <c r="AA159" s="1" cm="1">
        <f t="array" ref="AA159">INDEX(structure!$E:$E,MATCH(1,(structure!$A:$A=$Z159)*(structure!$C:$C=$D$3)*(structure!$D:$D="ALSH_nb_Periscolaire"),0),1)</f>
        <v>2</v>
      </c>
      <c r="AB159" s="1" cm="1">
        <f t="array" ref="AB159">INDEX(structure!$E:$E,MATCH(1,(structure!$A:$A=$Z159)*(structure!$C:$C=$D$3)*(structure!$D:$D="ALSH_Peri_nb_enfants_accueillis"),0),1)</f>
        <v>67</v>
      </c>
      <c r="AC159" s="1" cm="1">
        <f t="array" ref="AC159">INDEX(structure!$E:$E,MATCH(1,(structure!$A:$A=$Z159)*(structure!$C:$C=$D$3)*(structure!$D:$D="ALSH_Peri_nb_heures_realisees"),0),1)</f>
        <v>8489</v>
      </c>
      <c r="AD159" s="1" cm="1">
        <f t="array" ref="AD159">INDEX(structure!$E:$E,MATCH(1,(structure!$A:$A=$Z159)*(structure!$C:$C=$D$3)*(structure!$D:$D="ALSH_Peri_nb_heures_facturees"),0),1)</f>
        <v>0</v>
      </c>
      <c r="AE159" s="1" cm="1">
        <f t="array" ref="AE159">INDEX(structure!$E:$E,MATCH(1,(structure!$A:$A=$Z159)*(structure!$C:$C=$D$3)*(structure!$D:$D="ALSH_Peri_nb_actes_ouvrant_droit"),0),1)</f>
        <v>8489</v>
      </c>
      <c r="AF159" s="7" cm="1">
        <f t="array" ref="AF159">INDEX(structure!$E:$E,MATCH(1,(structure!$A:$A=$Z159)*(structure!$C:$C=$D$3)*(structure!$D:$D="ALSH_Peri_Montant_Droit_declaration_equipement"),0),1)</f>
        <v>6274.18</v>
      </c>
      <c r="AG159"/>
      <c r="AH159"/>
      <c r="AI159"/>
      <c r="AJ159"/>
    </row>
    <row r="160" spans="1:36" ht="15.75" thickBot="1">
      <c r="A160" s="70"/>
      <c r="G160" s="57"/>
      <c r="H160" s="57"/>
      <c r="I160" s="2"/>
      <c r="J160" s="2"/>
      <c r="O160" s="71"/>
      <c r="Z160" s="31">
        <v>2024</v>
      </c>
      <c r="AA160" s="9" cm="1">
        <f t="array" ref="AA160">INDEX(structure!$E:$E,MATCH(1,(structure!$A:$A=$Z160)*(structure!$C:$C=$D$3)*(structure!$D:$D="ALSH_nb_Periscolaire"),0),1)</f>
        <v>3</v>
      </c>
      <c r="AB160" s="9" cm="1">
        <f t="array" ref="AB160">INDEX(structure!$E:$E,MATCH(1,(structure!$A:$A=$Z160)*(structure!$C:$C=$D$3)*(structure!$D:$D="ALSH_Peri_nb_enfants_accueillis"),0),1)</f>
        <v>88</v>
      </c>
      <c r="AC160" s="9" cm="1">
        <f t="array" ref="AC160">INDEX(structure!$E:$E,MATCH(1,(structure!$A:$A=$Z160)*(structure!$C:$C=$D$3)*(structure!$D:$D="ALSH_Peri_nb_heures_realisees"),0),1)</f>
        <v>7740</v>
      </c>
      <c r="AD160" s="9" cm="1">
        <f t="array" ref="AD160">INDEX(structure!$E:$E,MATCH(1,(structure!$A:$A=$Z160)*(structure!$C:$C=$D$3)*(structure!$D:$D="ALSH_Peri_nb_heures_facturees"),0),1)</f>
        <v>0</v>
      </c>
      <c r="AE160" s="9" cm="1">
        <f t="array" ref="AE160">INDEX(structure!$E:$E,MATCH(1,(structure!$A:$A=$Z160)*(structure!$C:$C=$D$3)*(structure!$D:$D="ALSH_Peri_nb_actes_ouvrant_droit"),0),1)</f>
        <v>7740</v>
      </c>
      <c r="AF160" s="10" cm="1">
        <f t="array" ref="AF160">INDEX(structure!$E:$E,MATCH(1,(structure!$A:$A=$Z160)*(structure!$C:$C=$D$3)*(structure!$D:$D="ALSH_Peri_Montant_Droit_declaration_equipement"),0),1)</f>
        <v>9721.24</v>
      </c>
      <c r="AG160"/>
      <c r="AH160"/>
      <c r="AI160"/>
      <c r="AJ160"/>
    </row>
    <row r="161" spans="1:36" ht="15.75" thickBot="1">
      <c r="A161" s="70"/>
      <c r="G161" s="57"/>
      <c r="H161" s="57"/>
      <c r="I161" s="2"/>
      <c r="J161" s="2"/>
      <c r="O161" s="71"/>
      <c r="Z161" s="3"/>
      <c r="AA161"/>
      <c r="AB161"/>
      <c r="AC161"/>
      <c r="AD161"/>
      <c r="AE161"/>
      <c r="AF161"/>
      <c r="AG161"/>
      <c r="AH161"/>
      <c r="AI161"/>
      <c r="AJ161"/>
    </row>
    <row r="162" spans="1:36">
      <c r="A162" s="70"/>
      <c r="G162" s="57"/>
      <c r="H162" s="57"/>
      <c r="I162" s="2"/>
      <c r="J162" s="2"/>
      <c r="O162" s="71"/>
      <c r="Z162" s="27"/>
      <c r="AA162" s="32" t="s">
        <v>362</v>
      </c>
      <c r="AB162" s="32" t="s">
        <v>357</v>
      </c>
      <c r="AC162" s="32" t="s">
        <v>358</v>
      </c>
      <c r="AD162" s="32" t="s">
        <v>359</v>
      </c>
      <c r="AE162" s="32" t="s">
        <v>360</v>
      </c>
      <c r="AF162" s="33" t="s">
        <v>361</v>
      </c>
      <c r="AG162"/>
      <c r="AH162"/>
      <c r="AI162"/>
      <c r="AJ162"/>
    </row>
    <row r="163" spans="1:36">
      <c r="A163" s="70"/>
      <c r="G163" s="57"/>
      <c r="H163" s="57"/>
      <c r="I163" s="2"/>
      <c r="J163" s="2"/>
      <c r="O163" s="71"/>
      <c r="Z163" s="30">
        <v>2020</v>
      </c>
      <c r="AA163" s="1" cm="1">
        <f t="array" ref="AA163">INDEX(structure!$E:$E,MATCH(1,(structure!$A:$A=$Z163)*(structure!$C:$C=$D$3)*(structure!$D:$D="ALSH_nb_extrascolaire"),0),1)</f>
        <v>0</v>
      </c>
      <c r="AB163" s="1" cm="1">
        <f t="array" ref="AB163">INDEX(structure!$E:$E,MATCH(1,(structure!$A:$A=$Z163)*(structure!$C:$C=$D$3)*(structure!$D:$D="ALSH_extra_nb_enfants_accueillis"),0),1)</f>
        <v>0</v>
      </c>
      <c r="AC163" s="1" cm="1">
        <f t="array" ref="AC163">INDEX(structure!$E:$E,MATCH(1,(structure!$A:$A=$Z163)*(structure!$C:$C=$D$3)*(structure!$D:$D="ALSH_extra_nb_heures_realisees"),0),1)</f>
        <v>0</v>
      </c>
      <c r="AD163" s="1" cm="1">
        <f t="array" ref="AD163">INDEX(structure!$E:$E,MATCH(1,(structure!$A:$A=$Z163)*(structure!$C:$C=$D$3)*(structure!$D:$D="ALSH_extra_nb_heures_facturees"),0),1)</f>
        <v>0</v>
      </c>
      <c r="AE163" s="1" cm="1">
        <f t="array" ref="AE163">INDEX(structure!$E:$E,MATCH(1,(structure!$A:$A=$Z163)*(structure!$C:$C=$D$3)*(structure!$D:$D="ALSH_extra_nb_actes_ouvrant_droit"),0),1)</f>
        <v>0</v>
      </c>
      <c r="AF163" s="7" cm="1">
        <f t="array" ref="AF163">INDEX(structure!$E:$E,MATCH(1,(structure!$A:$A=$Z163)*(structure!$C:$C=$D$3)*(structure!$D:$D="ALSH_extra_Montant_Droit_declaration_equipement"),0),1)</f>
        <v>0</v>
      </c>
      <c r="AG163"/>
      <c r="AH163"/>
      <c r="AI163"/>
      <c r="AJ163"/>
    </row>
    <row r="164" spans="1:36">
      <c r="A164" s="70"/>
      <c r="G164" s="57"/>
      <c r="H164" s="57"/>
      <c r="I164" s="2"/>
      <c r="J164" s="2"/>
      <c r="O164" s="71"/>
      <c r="Z164" s="30">
        <v>2021</v>
      </c>
      <c r="AA164" s="1" cm="1">
        <f t="array" ref="AA164">INDEX(structure!$E:$E,MATCH(1,(structure!$A:$A=$Z164)*(structure!$C:$C=$D$3)*(structure!$D:$D="ALSH_nb_extrascolaire"),0),1)</f>
        <v>0</v>
      </c>
      <c r="AB164" s="1" cm="1">
        <f t="array" ref="AB164">INDEX(structure!$E:$E,MATCH(1,(structure!$A:$A=$Z164)*(structure!$C:$C=$D$3)*(structure!$D:$D="ALSH_extra_nb_enfants_accueillis"),0),1)</f>
        <v>0</v>
      </c>
      <c r="AC164" s="1" cm="1">
        <f t="array" ref="AC164">INDEX(structure!$E:$E,MATCH(1,(structure!$A:$A=$Z164)*(structure!$C:$C=$D$3)*(structure!$D:$D="ALSH_extra_nb_heures_realisees"),0),1)</f>
        <v>0</v>
      </c>
      <c r="AD164" s="1" cm="1">
        <f t="array" ref="AD164">INDEX(structure!$E:$E,MATCH(1,(structure!$A:$A=$Z164)*(structure!$C:$C=$D$3)*(structure!$D:$D="ALSH_extra_nb_heures_facturees"),0),1)</f>
        <v>0</v>
      </c>
      <c r="AE164" s="1" cm="1">
        <f t="array" ref="AE164">INDEX(structure!$E:$E,MATCH(1,(structure!$A:$A=$Z164)*(structure!$C:$C=$D$3)*(structure!$D:$D="ALSH_extra_nb_actes_ouvrant_droit"),0),1)</f>
        <v>0</v>
      </c>
      <c r="AF164" s="7" cm="1">
        <f t="array" ref="AF164">INDEX(structure!$E:$E,MATCH(1,(structure!$A:$A=$Z164)*(structure!$C:$C=$D$3)*(structure!$D:$D="ALSH_extra_Montant_Droit_declaration_equipement"),0),1)</f>
        <v>0</v>
      </c>
      <c r="AG164"/>
      <c r="AH164"/>
      <c r="AI164"/>
      <c r="AJ164"/>
    </row>
    <row r="165" spans="1:36">
      <c r="A165" s="70"/>
      <c r="G165" s="57"/>
      <c r="H165" s="57"/>
      <c r="I165" s="2"/>
      <c r="J165" s="2"/>
      <c r="O165" s="71"/>
      <c r="Z165" s="30">
        <v>2022</v>
      </c>
      <c r="AA165" s="1" cm="1">
        <f t="array" ref="AA165">INDEX(structure!$E:$E,MATCH(1,(structure!$A:$A=$Z165)*(structure!$C:$C=$D$3)*(structure!$D:$D="ALSH_nb_extrascolaire"),0),1)</f>
        <v>0</v>
      </c>
      <c r="AB165" s="1" cm="1">
        <f t="array" ref="AB165">INDEX(structure!$E:$E,MATCH(1,(structure!$A:$A=$Z165)*(structure!$C:$C=$D$3)*(structure!$D:$D="ALSH_extra_nb_enfants_accueillis"),0),1)</f>
        <v>0</v>
      </c>
      <c r="AC165" s="1" cm="1">
        <f t="array" ref="AC165">INDEX(structure!$E:$E,MATCH(1,(structure!$A:$A=$Z165)*(structure!$C:$C=$D$3)*(structure!$D:$D="ALSH_extra_nb_heures_realisees"),0),1)</f>
        <v>0</v>
      </c>
      <c r="AD165" s="1" cm="1">
        <f t="array" ref="AD165">INDEX(structure!$E:$E,MATCH(1,(structure!$A:$A=$Z165)*(structure!$C:$C=$D$3)*(structure!$D:$D="ALSH_extra_nb_heures_facturees"),0),1)</f>
        <v>0</v>
      </c>
      <c r="AE165" s="1" cm="1">
        <f t="array" ref="AE165">INDEX(structure!$E:$E,MATCH(1,(structure!$A:$A=$Z165)*(structure!$C:$C=$D$3)*(structure!$D:$D="ALSH_extra_nb_actes_ouvrant_droit"),0),1)</f>
        <v>0</v>
      </c>
      <c r="AF165" s="7" cm="1">
        <f t="array" ref="AF165">INDEX(structure!$E:$E,MATCH(1,(structure!$A:$A=$Z165)*(structure!$C:$C=$D$3)*(structure!$D:$D="ALSH_extra_Montant_Droit_declaration_equipement"),0),1)</f>
        <v>0</v>
      </c>
      <c r="AG165"/>
      <c r="AH165"/>
      <c r="AI165"/>
      <c r="AJ165"/>
    </row>
    <row r="166" spans="1:36">
      <c r="A166" s="70"/>
      <c r="G166" s="57"/>
      <c r="H166" s="57"/>
      <c r="I166" s="2"/>
      <c r="J166" s="2"/>
      <c r="O166" s="71"/>
      <c r="Z166" s="30">
        <v>2023</v>
      </c>
      <c r="AA166" s="1" cm="1">
        <f t="array" ref="AA166">INDEX(structure!$E:$E,MATCH(1,(structure!$A:$A=$Z166)*(structure!$C:$C=$D$3)*(structure!$D:$D="ALSH_nb_extrascolaire"),0),1)</f>
        <v>3</v>
      </c>
      <c r="AB166" s="1" cm="1">
        <f t="array" ref="AB166">INDEX(structure!$E:$E,MATCH(1,(structure!$A:$A=$Z166)*(structure!$C:$C=$D$3)*(structure!$D:$D="ALSH_extra_nb_enfants_accueillis"),0),1)</f>
        <v>132</v>
      </c>
      <c r="AC166" s="1" cm="1">
        <f t="array" ref="AC166">INDEX(structure!$E:$E,MATCH(1,(structure!$A:$A=$Z166)*(structure!$C:$C=$D$3)*(structure!$D:$D="ALSH_extra_nb_heures_realisees"),0),1)</f>
        <v>13166</v>
      </c>
      <c r="AD166" s="1" cm="1">
        <f t="array" ref="AD166">INDEX(structure!$E:$E,MATCH(1,(structure!$A:$A=$Z166)*(structure!$C:$C=$D$3)*(structure!$D:$D="ALSH_extra_nb_heures_facturees"),0),1)</f>
        <v>13390</v>
      </c>
      <c r="AE166" s="1" cm="1">
        <f t="array" ref="AE166">INDEX(structure!$E:$E,MATCH(1,(structure!$A:$A=$Z166)*(structure!$C:$C=$D$3)*(structure!$D:$D="ALSH_extra_nb_actes_ouvrant_droit"),0),1)</f>
        <v>13390</v>
      </c>
      <c r="AF166" s="7" cm="1">
        <f t="array" ref="AF166">INDEX(structure!$E:$E,MATCH(1,(structure!$A:$A=$Z166)*(structure!$C:$C=$D$3)*(structure!$D:$D="ALSH_extra_Montant_Droit_declaration_equipement"),0),1)</f>
        <v>16608.86</v>
      </c>
      <c r="AG166"/>
      <c r="AH166"/>
      <c r="AI166"/>
      <c r="AJ166"/>
    </row>
    <row r="167" spans="1:36" ht="15.75" thickBot="1">
      <c r="A167" s="70"/>
      <c r="G167" s="57"/>
      <c r="H167" s="57"/>
      <c r="I167" s="2"/>
      <c r="J167" s="2"/>
      <c r="O167" s="71"/>
      <c r="Z167" s="31">
        <v>2024</v>
      </c>
      <c r="AA167" s="9" cm="1">
        <f t="array" ref="AA167">INDEX(structure!$E:$E,MATCH(1,(structure!$A:$A=$Z167)*(structure!$C:$C=$D$3)*(structure!$D:$D="ALSH_nb_extrascolaire"),0),1)</f>
        <v>3</v>
      </c>
      <c r="AB167" s="9" cm="1">
        <f t="array" ref="AB167">INDEX(structure!$E:$E,MATCH(1,(structure!$A:$A=$Z167)*(structure!$C:$C=$D$3)*(structure!$D:$D="ALSH_extra_nb_enfants_accueillis"),0),1)</f>
        <v>134</v>
      </c>
      <c r="AC167" s="9" cm="1">
        <f t="array" ref="AC167">INDEX(structure!$E:$E,MATCH(1,(structure!$A:$A=$Z167)*(structure!$C:$C=$D$3)*(structure!$D:$D="ALSH_extra_nb_heures_realisees"),0),1)</f>
        <v>14274</v>
      </c>
      <c r="AD167" s="9" cm="1">
        <f t="array" ref="AD167">INDEX(structure!$E:$E,MATCH(1,(structure!$A:$A=$Z167)*(structure!$C:$C=$D$3)*(structure!$D:$D="ALSH_extra_nb_heures_facturees"),0),1)</f>
        <v>14486</v>
      </c>
      <c r="AE167" s="9" cm="1">
        <f t="array" ref="AE167">INDEX(structure!$E:$E,MATCH(1,(structure!$A:$A=$Z167)*(structure!$C:$C=$D$3)*(structure!$D:$D="ALSH_extra_nb_actes_ouvrant_droit"),0),1)</f>
        <v>14486</v>
      </c>
      <c r="AF167" s="10" cm="1">
        <f t="array" ref="AF167">INDEX(structure!$E:$E,MATCH(1,(structure!$A:$A=$Z167)*(structure!$C:$C=$D$3)*(structure!$D:$D="ALSH_extra_Montant_Droit_declaration_equipement"),0),1)</f>
        <v>18167.43</v>
      </c>
      <c r="AG167"/>
      <c r="AH167"/>
      <c r="AI167"/>
      <c r="AJ167"/>
    </row>
    <row r="168" spans="1:36" ht="15.75" thickBot="1">
      <c r="A168" s="70"/>
      <c r="G168" s="57"/>
      <c r="H168" s="57"/>
      <c r="I168" s="2"/>
      <c r="J168" s="2"/>
      <c r="O168" s="71"/>
      <c r="Z168" s="3"/>
      <c r="AA168"/>
      <c r="AB168"/>
      <c r="AC168"/>
      <c r="AD168"/>
      <c r="AE168"/>
      <c r="AF168"/>
      <c r="AG168"/>
      <c r="AH168"/>
      <c r="AI168"/>
      <c r="AJ168"/>
    </row>
    <row r="169" spans="1:36">
      <c r="A169" s="70"/>
      <c r="G169" s="57"/>
      <c r="H169" s="57"/>
      <c r="I169" s="2"/>
      <c r="J169" s="2"/>
      <c r="O169" s="71"/>
      <c r="Z169" s="27"/>
      <c r="AA169" s="32" t="s">
        <v>363</v>
      </c>
      <c r="AB169" s="32" t="s">
        <v>357</v>
      </c>
      <c r="AC169" s="32" t="s">
        <v>358</v>
      </c>
      <c r="AD169" s="32" t="s">
        <v>359</v>
      </c>
      <c r="AE169" s="32" t="s">
        <v>360</v>
      </c>
      <c r="AF169" s="33" t="s">
        <v>361</v>
      </c>
      <c r="AG169"/>
      <c r="AH169"/>
      <c r="AI169"/>
      <c r="AJ169"/>
    </row>
    <row r="170" spans="1:36">
      <c r="A170" s="70"/>
      <c r="G170" s="57"/>
      <c r="H170" s="57"/>
      <c r="I170" s="2"/>
      <c r="J170" s="2"/>
      <c r="O170" s="71"/>
      <c r="Z170" s="30">
        <v>2020</v>
      </c>
      <c r="AA170" s="1" cm="1">
        <f t="array" ref="AA170">INDEX(structure!$E:$E,MATCH(1,(structure!$A:$A=$Z170)*(structure!$C:$C=$D$3)*(structure!$D:$D="ALSH_nb_Accueil_ado"),0),1)</f>
        <v>0</v>
      </c>
      <c r="AB170" s="1" cm="1">
        <f t="array" ref="AB170">INDEX(structure!$E:$E,MATCH(1,(structure!$A:$A=$Z170)*(structure!$C:$C=$D$3)*(structure!$D:$D="ALSH_ado_nb_enfants_accueillis"),0),1)</f>
        <v>0</v>
      </c>
      <c r="AC170" s="1" cm="1">
        <f t="array" ref="AC170">INDEX(structure!$E:$E,MATCH(1,(structure!$A:$A=$Z170)*(structure!$C:$C=$D$3)*(structure!$D:$D="ALSH_ado_nb_heures_realisees"),0),1)</f>
        <v>0</v>
      </c>
      <c r="AD170" s="1" cm="1">
        <f t="array" ref="AD170">INDEX(structure!$E:$E,MATCH(1,(structure!$A:$A=$Z170)*(structure!$C:$C=$D$3)*(structure!$D:$D="ALSH_ado_nb_heures_facturees"),0),1)</f>
        <v>0</v>
      </c>
      <c r="AE170" s="1" cm="1">
        <f t="array" ref="AE170">INDEX(structure!$E:$E,MATCH(1,(structure!$A:$A=$Z170)*(structure!$C:$C=$D$3)*(structure!$D:$D="ALSH_ado_nb_actes_ouvrant_droit"),0),1)</f>
        <v>0</v>
      </c>
      <c r="AF170" s="7" cm="1">
        <f t="array" ref="AF170">INDEX(structure!$E:$E,MATCH(1,(structure!$A:$A=$Z170)*(structure!$C:$C=$D$3)*(structure!$D:$D="ALSH_ado_Montant_Droit_declaration_equipement"),0),1)</f>
        <v>0</v>
      </c>
      <c r="AG170"/>
      <c r="AH170"/>
      <c r="AI170"/>
      <c r="AJ170"/>
    </row>
    <row r="171" spans="1:36">
      <c r="A171" s="70"/>
      <c r="G171" s="57"/>
      <c r="H171" s="57"/>
      <c r="I171" s="2"/>
      <c r="J171" s="2"/>
      <c r="O171" s="71"/>
      <c r="Z171" s="30">
        <v>2021</v>
      </c>
      <c r="AA171" s="1" cm="1">
        <f t="array" ref="AA171">INDEX(structure!$E:$E,MATCH(1,(structure!$A:$A=$Z171)*(structure!$C:$C=$D$3)*(structure!$D:$D="ALSH_nb_Accueil_ado"),0),1)</f>
        <v>0</v>
      </c>
      <c r="AB171" s="1" cm="1">
        <f t="array" ref="AB171">INDEX(structure!$E:$E,MATCH(1,(structure!$A:$A=$Z171)*(structure!$C:$C=$D$3)*(structure!$D:$D="ALSH_ado_nb_enfants_accueillis"),0),1)</f>
        <v>0</v>
      </c>
      <c r="AC171" s="1" cm="1">
        <f t="array" ref="AC171">INDEX(structure!$E:$E,MATCH(1,(structure!$A:$A=$Z171)*(structure!$C:$C=$D$3)*(structure!$D:$D="ALSH_ado_nb_heures_realisees"),0),1)</f>
        <v>0</v>
      </c>
      <c r="AD171" s="1" cm="1">
        <f t="array" ref="AD171">INDEX(structure!$E:$E,MATCH(1,(structure!$A:$A=$Z171)*(structure!$C:$C=$D$3)*(structure!$D:$D="ALSH_ado_nb_heures_facturees"),0),1)</f>
        <v>0</v>
      </c>
      <c r="AE171" s="1" cm="1">
        <f t="array" ref="AE171">INDEX(structure!$E:$E,MATCH(1,(structure!$A:$A=$Z171)*(structure!$C:$C=$D$3)*(structure!$D:$D="ALSH_ado_nb_actes_ouvrant_droit"),0),1)</f>
        <v>0</v>
      </c>
      <c r="AF171" s="7" cm="1">
        <f t="array" ref="AF171">INDEX(structure!$E:$E,MATCH(1,(structure!$A:$A=$Z171)*(structure!$C:$C=$D$3)*(structure!$D:$D="ALSH_ado_Montant_Droit_declaration_equipement"),0),1)</f>
        <v>0</v>
      </c>
      <c r="AG171"/>
      <c r="AH171"/>
      <c r="AI171"/>
      <c r="AJ171"/>
    </row>
    <row r="172" spans="1:36">
      <c r="A172" s="70"/>
      <c r="G172" s="57"/>
      <c r="H172" s="57"/>
      <c r="I172" s="2"/>
      <c r="J172" s="2"/>
      <c r="O172" s="71"/>
      <c r="Z172" s="30">
        <v>2022</v>
      </c>
      <c r="AA172" s="1" cm="1">
        <f t="array" ref="AA172">INDEX(structure!$E:$E,MATCH(1,(structure!$A:$A=$Z172)*(structure!$C:$C=$D$3)*(structure!$D:$D="ALSH_nb_Accueil_ado"),0),1)</f>
        <v>0</v>
      </c>
      <c r="AB172" s="1" cm="1">
        <f t="array" ref="AB172">INDEX(structure!$E:$E,MATCH(1,(structure!$A:$A=$Z172)*(structure!$C:$C=$D$3)*(structure!$D:$D="ALSH_ado_nb_enfants_accueillis"),0),1)</f>
        <v>0</v>
      </c>
      <c r="AC172" s="1" cm="1">
        <f t="array" ref="AC172">INDEX(structure!$E:$E,MATCH(1,(structure!$A:$A=$Z172)*(structure!$C:$C=$D$3)*(structure!$D:$D="ALSH_ado_nb_heures_realisees"),0),1)</f>
        <v>0</v>
      </c>
      <c r="AD172" s="1" cm="1">
        <f t="array" ref="AD172">INDEX(structure!$E:$E,MATCH(1,(structure!$A:$A=$Z172)*(structure!$C:$C=$D$3)*(structure!$D:$D="ALSH_ado_nb_heures_facturees"),0),1)</f>
        <v>0</v>
      </c>
      <c r="AE172" s="1" cm="1">
        <f t="array" ref="AE172">INDEX(structure!$E:$E,MATCH(1,(structure!$A:$A=$Z172)*(structure!$C:$C=$D$3)*(structure!$D:$D="ALSH_ado_nb_actes_ouvrant_droit"),0),1)</f>
        <v>0</v>
      </c>
      <c r="AF172" s="7" cm="1">
        <f t="array" ref="AF172">INDEX(structure!$E:$E,MATCH(1,(structure!$A:$A=$Z172)*(structure!$C:$C=$D$3)*(structure!$D:$D="ALSH_ado_Montant_Droit_declaration_equipement"),0),1)</f>
        <v>0</v>
      </c>
      <c r="AG172"/>
      <c r="AH172"/>
      <c r="AI172"/>
      <c r="AJ172"/>
    </row>
    <row r="173" spans="1:36">
      <c r="A173" s="70"/>
      <c r="G173" s="57"/>
      <c r="H173" s="57"/>
      <c r="I173" s="2"/>
      <c r="J173" s="2"/>
      <c r="O173" s="71"/>
      <c r="Z173" s="30">
        <v>2023</v>
      </c>
      <c r="AA173" s="1" cm="1">
        <f t="array" ref="AA173">INDEX(structure!$E:$E,MATCH(1,(structure!$A:$A=$Z173)*(structure!$C:$C=$D$3)*(structure!$D:$D="ALSH_nb_Accueil_ado"),0),1)</f>
        <v>2</v>
      </c>
      <c r="AB173" s="1" cm="1">
        <f t="array" ref="AB173">INDEX(structure!$E:$E,MATCH(1,(structure!$A:$A=$Z173)*(structure!$C:$C=$D$3)*(structure!$D:$D="ALSH_ado_nb_enfants_accueillis"),0),1)</f>
        <v>557</v>
      </c>
      <c r="AC173" s="1" cm="1">
        <f t="array" ref="AC173">INDEX(structure!$E:$E,MATCH(1,(structure!$A:$A=$Z173)*(structure!$C:$C=$D$3)*(structure!$D:$D="ALSH_ado_nb_heures_realisees"),0),1)</f>
        <v>3054</v>
      </c>
      <c r="AD173" s="1" cm="1">
        <f t="array" ref="AD173">INDEX(structure!$E:$E,MATCH(1,(structure!$A:$A=$Z173)*(structure!$C:$C=$D$3)*(structure!$D:$D="ALSH_ado_nb_heures_facturees"),0),1)</f>
        <v>0</v>
      </c>
      <c r="AE173" s="1" cm="1">
        <f t="array" ref="AE173">INDEX(structure!$E:$E,MATCH(1,(structure!$A:$A=$Z173)*(structure!$C:$C=$D$3)*(structure!$D:$D="ALSH_ado_nb_actes_ouvrant_droit"),0),1)</f>
        <v>3054</v>
      </c>
      <c r="AF173" s="7" cm="1">
        <f t="array" ref="AF173">INDEX(structure!$E:$E,MATCH(1,(structure!$A:$A=$Z173)*(structure!$C:$C=$D$3)*(structure!$D:$D="ALSH_ado_Montant_Droit_declaration_equipement"),0),1)</f>
        <v>4551.58</v>
      </c>
      <c r="AG173"/>
      <c r="AH173"/>
      <c r="AI173"/>
      <c r="AJ173"/>
    </row>
    <row r="174" spans="1:36" ht="15.75" thickBot="1">
      <c r="A174" s="70"/>
      <c r="G174" s="57"/>
      <c r="H174" s="57"/>
      <c r="I174" s="2"/>
      <c r="J174" s="2"/>
      <c r="O174" s="71"/>
      <c r="Z174" s="31">
        <v>2024</v>
      </c>
      <c r="AA174" s="9" cm="1">
        <f t="array" ref="AA174">INDEX(structure!$E:$E,MATCH(1,(structure!$A:$A=$Z174)*(structure!$C:$C=$D$3)*(structure!$D:$D="ALSH_nb_Accueil_ado"),0),1)</f>
        <v>2</v>
      </c>
      <c r="AB174" s="9" cm="1">
        <f t="array" ref="AB174">INDEX(structure!$E:$E,MATCH(1,(structure!$A:$A=$Z174)*(structure!$C:$C=$D$3)*(structure!$D:$D="ALSH_ado_nb_enfants_accueillis"),0),1)</f>
        <v>45</v>
      </c>
      <c r="AC174" s="9" cm="1">
        <f t="array" ref="AC174">INDEX(structure!$E:$E,MATCH(1,(structure!$A:$A=$Z174)*(structure!$C:$C=$D$3)*(structure!$D:$D="ALSH_ado_nb_heures_realisees"),0),1)</f>
        <v>3292</v>
      </c>
      <c r="AD174" s="9" cm="1">
        <f t="array" ref="AD174">INDEX(structure!$E:$E,MATCH(1,(structure!$A:$A=$Z174)*(structure!$C:$C=$D$3)*(structure!$D:$D="ALSH_ado_nb_heures_facturees"),0),1)</f>
        <v>0</v>
      </c>
      <c r="AE174" s="9" cm="1">
        <f t="array" ref="AE174">INDEX(structure!$E:$E,MATCH(1,(structure!$A:$A=$Z174)*(structure!$C:$C=$D$3)*(structure!$D:$D="ALSH_ado_nb_actes_ouvrant_droit"),0),1)</f>
        <v>3292</v>
      </c>
      <c r="AF174" s="10" cm="1">
        <f t="array" ref="AF174">INDEX(structure!$E:$E,MATCH(1,(structure!$A:$A=$Z174)*(structure!$C:$C=$D$3)*(structure!$D:$D="ALSH_ado_Montant_Droit_declaration_equipement"),0),1)</f>
        <v>4635.9799999999996</v>
      </c>
      <c r="AG174"/>
      <c r="AH174"/>
      <c r="AI174"/>
      <c r="AJ174"/>
    </row>
    <row r="175" spans="1:36">
      <c r="A175" s="70"/>
      <c r="G175" s="57"/>
      <c r="H175" s="57"/>
      <c r="I175" s="2"/>
      <c r="J175" s="2"/>
      <c r="O175" s="71"/>
      <c r="Z175" s="3"/>
      <c r="AA175" s="3"/>
      <c r="AB175" s="3"/>
      <c r="AC175" s="3"/>
      <c r="AD175" s="3"/>
      <c r="AE175" s="3"/>
      <c r="AF175" s="3"/>
      <c r="AG175"/>
      <c r="AH175"/>
      <c r="AI175"/>
      <c r="AJ175"/>
    </row>
    <row r="176" spans="1:36" ht="15.75" thickBot="1">
      <c r="A176" s="70"/>
      <c r="G176" s="57"/>
      <c r="H176" s="57"/>
      <c r="I176" s="2"/>
      <c r="J176" s="2"/>
      <c r="O176" s="71"/>
      <c r="Z176" s="3"/>
      <c r="AA176" s="3"/>
      <c r="AB176" s="3"/>
      <c r="AC176" s="3"/>
      <c r="AD176" s="3"/>
      <c r="AE176" s="3"/>
      <c r="AF176" s="3"/>
      <c r="AG176"/>
      <c r="AH176"/>
      <c r="AI176"/>
      <c r="AJ176"/>
    </row>
    <row r="177" spans="1:36">
      <c r="A177" s="70"/>
      <c r="G177" s="57"/>
      <c r="H177" s="57"/>
      <c r="I177" s="2"/>
      <c r="J177" s="2"/>
      <c r="O177" s="71"/>
      <c r="Z177" s="27"/>
      <c r="AA177" s="34" t="s">
        <v>364</v>
      </c>
      <c r="AB177" s="33" t="s">
        <v>365</v>
      </c>
      <c r="AC177" s="3"/>
      <c r="AD177" s="3"/>
      <c r="AE177" s="3"/>
      <c r="AF177" s="3"/>
      <c r="AG177"/>
      <c r="AH177"/>
      <c r="AI177"/>
      <c r="AJ177"/>
    </row>
    <row r="178" spans="1:36">
      <c r="A178" s="70"/>
      <c r="G178" s="57"/>
      <c r="H178" s="57"/>
      <c r="I178" s="2"/>
      <c r="J178" s="2"/>
      <c r="O178" s="71"/>
      <c r="Z178" s="30">
        <v>2020</v>
      </c>
      <c r="AA178" s="1" cm="1">
        <f t="array" ref="AA178">INDEX(structure!$E:$E,MATCH(1,(structure!$A:$A=$Z178)*(structure!$C:$C=$D$3)*(structure!$D:$D="FJT"),0),1)</f>
        <v>0</v>
      </c>
      <c r="AB178" s="7" cm="1">
        <f t="array" ref="AB178">INDEX(structure!$E:$E,MATCH(1,(structure!$A:$A=$Z178)*(structure!$C:$C=$D$3)*(structure!$D:$D="PSJEUNE"),0),1)</f>
        <v>0</v>
      </c>
      <c r="AC178" s="3"/>
      <c r="AD178" s="3"/>
      <c r="AE178" s="3"/>
      <c r="AF178" s="3"/>
      <c r="AG178"/>
      <c r="AH178"/>
      <c r="AI178"/>
      <c r="AJ178"/>
    </row>
    <row r="179" spans="1:36">
      <c r="A179" s="70"/>
      <c r="G179" s="57"/>
      <c r="H179" s="57"/>
      <c r="I179" s="2"/>
      <c r="J179" s="2"/>
      <c r="O179" s="71"/>
      <c r="Z179" s="30">
        <v>2021</v>
      </c>
      <c r="AA179" s="1" cm="1">
        <f t="array" ref="AA179">INDEX(structure!$E:$E,MATCH(1,(structure!$A:$A=$Z179)*(structure!$C:$C=$D$3)*(structure!$D:$D="FJT"),0),1)</f>
        <v>0</v>
      </c>
      <c r="AB179" s="7" cm="1">
        <f t="array" ref="AB179">INDEX(structure!$E:$E,MATCH(1,(structure!$A:$A=$Z179)*(structure!$C:$C=$D$3)*(structure!$D:$D="PSJEUNE"),0),1)</f>
        <v>0</v>
      </c>
      <c r="AC179" s="3"/>
      <c r="AD179" s="3"/>
      <c r="AE179" s="3"/>
      <c r="AF179" s="3"/>
      <c r="AG179"/>
      <c r="AH179"/>
      <c r="AI179"/>
      <c r="AJ179"/>
    </row>
    <row r="180" spans="1:36">
      <c r="A180" s="70"/>
      <c r="G180" s="57"/>
      <c r="H180" s="57"/>
      <c r="I180" s="2"/>
      <c r="J180" s="2"/>
      <c r="O180" s="71"/>
      <c r="Z180" s="30">
        <v>2022</v>
      </c>
      <c r="AA180" s="1" cm="1">
        <f t="array" ref="AA180">INDEX(structure!$E:$E,MATCH(1,(structure!$A:$A=$Z180)*(structure!$C:$C=$D$3)*(structure!$D:$D="FJT"),0),1)</f>
        <v>0</v>
      </c>
      <c r="AB180" s="7" cm="1">
        <f t="array" ref="AB180">INDEX(structure!$E:$E,MATCH(1,(structure!$A:$A=$Z180)*(structure!$C:$C=$D$3)*(structure!$D:$D="PSJEUNE"),0),1)</f>
        <v>0</v>
      </c>
      <c r="AC180" s="3"/>
      <c r="AD180" s="3"/>
      <c r="AE180" s="3"/>
      <c r="AF180" s="3"/>
      <c r="AG180"/>
      <c r="AH180"/>
      <c r="AI180"/>
      <c r="AJ180"/>
    </row>
    <row r="181" spans="1:36">
      <c r="A181" s="70"/>
      <c r="G181" s="57"/>
      <c r="H181" s="57"/>
      <c r="I181" s="2"/>
      <c r="J181" s="2"/>
      <c r="O181" s="71"/>
      <c r="Z181" s="30">
        <v>2023</v>
      </c>
      <c r="AA181" s="1" cm="1">
        <f t="array" ref="AA181">INDEX(structure!$E:$E,MATCH(1,(structure!$A:$A=$Z181)*(structure!$C:$C=$D$3)*(structure!$D:$D="FJT"),0),1)</f>
        <v>0</v>
      </c>
      <c r="AB181" s="7" cm="1">
        <f t="array" ref="AB181">INDEX(structure!$E:$E,MATCH(1,(structure!$A:$A=$Z181)*(structure!$C:$C=$D$3)*(structure!$D:$D="PSJEUNE"),0),1)</f>
        <v>0</v>
      </c>
      <c r="AC181" s="3"/>
      <c r="AD181" s="3"/>
      <c r="AE181" s="3"/>
      <c r="AF181" s="3"/>
      <c r="AG181"/>
      <c r="AH181"/>
      <c r="AI181"/>
      <c r="AJ181"/>
    </row>
    <row r="182" spans="1:36" ht="15.75" thickBot="1">
      <c r="A182" s="70"/>
      <c r="G182" s="57"/>
      <c r="H182" s="57"/>
      <c r="I182" s="2"/>
      <c r="J182" s="2"/>
      <c r="O182" s="71"/>
      <c r="Z182" s="31">
        <v>2024</v>
      </c>
      <c r="AA182" s="9" cm="1">
        <f t="array" ref="AA182">INDEX(structure!$E:$E,MATCH(1,(structure!$A:$A=$Z182)*(structure!$C:$C=$D$3)*(structure!$D:$D="FJT"),0),1)</f>
        <v>0</v>
      </c>
      <c r="AB182" s="10" cm="1">
        <f t="array" ref="AB182">INDEX(structure!$E:$E,MATCH(1,(structure!$A:$A=$Z182)*(structure!$C:$C=$D$3)*(structure!$D:$D="PSJEUNE"),0),1)</f>
        <v>0</v>
      </c>
      <c r="AC182" s="3"/>
      <c r="AD182" s="3"/>
      <c r="AE182" s="3"/>
      <c r="AF182" s="3"/>
      <c r="AG182"/>
      <c r="AH182"/>
      <c r="AI182"/>
      <c r="AJ182"/>
    </row>
    <row r="183" spans="1:36">
      <c r="A183" s="70"/>
      <c r="G183" s="57"/>
      <c r="H183" s="57"/>
      <c r="I183" s="2"/>
      <c r="J183" s="2"/>
      <c r="O183" s="71"/>
      <c r="Z183" s="3"/>
      <c r="AA183" s="3"/>
      <c r="AB183" s="3"/>
      <c r="AC183" s="3"/>
      <c r="AD183" s="3"/>
      <c r="AE183" s="3"/>
      <c r="AF183" s="3"/>
      <c r="AG183"/>
      <c r="AH183"/>
      <c r="AI183"/>
      <c r="AJ183"/>
    </row>
    <row r="184" spans="1:36">
      <c r="A184" s="70"/>
      <c r="G184" s="57"/>
      <c r="H184" s="57"/>
      <c r="I184" s="2"/>
      <c r="J184" s="2"/>
      <c r="O184" s="71"/>
      <c r="Z184" s="3"/>
      <c r="AA184" s="3"/>
      <c r="AB184" s="3"/>
      <c r="AC184" s="3"/>
      <c r="AD184" s="3"/>
      <c r="AE184" s="3"/>
      <c r="AF184" s="3"/>
      <c r="AG184"/>
      <c r="AH184"/>
      <c r="AI184"/>
      <c r="AJ184"/>
    </row>
    <row r="185" spans="1:36">
      <c r="A185" s="70"/>
      <c r="G185" s="57"/>
      <c r="H185" s="57"/>
      <c r="I185" s="2"/>
      <c r="J185" s="2"/>
      <c r="O185" s="71"/>
      <c r="Z185" s="3"/>
      <c r="AA185" s="3"/>
      <c r="AB185" s="3"/>
      <c r="AC185" s="3"/>
      <c r="AD185" s="3"/>
      <c r="AE185" s="3"/>
      <c r="AF185" s="3"/>
      <c r="AG185"/>
      <c r="AH185"/>
      <c r="AI185"/>
      <c r="AJ185"/>
    </row>
    <row r="186" spans="1:36">
      <c r="A186" s="70"/>
      <c r="G186" s="57"/>
      <c r="H186" s="57"/>
      <c r="I186" s="2"/>
      <c r="J186" s="2"/>
      <c r="O186" s="71"/>
      <c r="Z186" s="3"/>
      <c r="AA186" s="3"/>
      <c r="AB186" s="3"/>
      <c r="AC186" s="3"/>
      <c r="AD186" s="3"/>
      <c r="AE186" s="3"/>
      <c r="AF186" s="3"/>
      <c r="AG186"/>
      <c r="AH186"/>
      <c r="AI186"/>
      <c r="AJ186"/>
    </row>
    <row r="187" spans="1:36">
      <c r="A187" s="70"/>
      <c r="G187" s="57"/>
      <c r="H187" s="57"/>
      <c r="I187" s="2"/>
      <c r="J187" s="2"/>
      <c r="O187" s="71"/>
      <c r="Z187" s="3"/>
      <c r="AA187" s="3"/>
      <c r="AB187" s="3"/>
      <c r="AC187" s="3"/>
      <c r="AD187" s="3"/>
      <c r="AE187" s="3"/>
      <c r="AF187" s="3"/>
      <c r="AG187"/>
      <c r="AH187"/>
      <c r="AI187"/>
      <c r="AJ187"/>
    </row>
    <row r="188" spans="1:36">
      <c r="A188" s="70"/>
      <c r="G188" s="57"/>
      <c r="H188" s="57"/>
      <c r="I188" s="2"/>
      <c r="J188" s="2"/>
      <c r="O188" s="71"/>
      <c r="Z188" s="3"/>
      <c r="AA188" s="3"/>
      <c r="AB188" s="3"/>
      <c r="AC188" s="3"/>
      <c r="AD188" s="3"/>
      <c r="AE188" s="3"/>
      <c r="AF188" s="3"/>
      <c r="AG188"/>
      <c r="AH188"/>
      <c r="AI188"/>
      <c r="AJ188"/>
    </row>
    <row r="189" spans="1:36">
      <c r="A189" s="70"/>
      <c r="G189" s="57"/>
      <c r="H189" s="57"/>
      <c r="I189" s="2"/>
      <c r="J189" s="2"/>
      <c r="O189" s="71"/>
      <c r="AG189"/>
      <c r="AH189"/>
      <c r="AI189"/>
      <c r="AJ189"/>
    </row>
    <row r="190" spans="1:36">
      <c r="A190" s="70"/>
      <c r="G190" s="57"/>
      <c r="H190" s="57"/>
      <c r="I190" s="2"/>
      <c r="J190" s="2"/>
      <c r="O190" s="71"/>
      <c r="Z190" s="3"/>
      <c r="AA190"/>
      <c r="AB190"/>
      <c r="AC190"/>
      <c r="AD190"/>
      <c r="AE190"/>
      <c r="AF190"/>
      <c r="AG190"/>
      <c r="AH190"/>
      <c r="AI190"/>
      <c r="AJ190"/>
    </row>
    <row r="191" spans="1:36">
      <c r="A191" s="70"/>
      <c r="G191" s="57"/>
      <c r="H191" s="57"/>
      <c r="I191" s="2"/>
      <c r="J191" s="2"/>
      <c r="O191" s="71"/>
      <c r="AF191"/>
      <c r="AG191"/>
      <c r="AH191"/>
      <c r="AI191"/>
      <c r="AJ191"/>
    </row>
    <row r="192" spans="1:36">
      <c r="A192" s="70"/>
      <c r="G192" s="57"/>
      <c r="H192" s="57"/>
      <c r="I192" s="2"/>
      <c r="J192" s="2"/>
      <c r="O192" s="71"/>
      <c r="AC192"/>
      <c r="AD192"/>
      <c r="AE192"/>
      <c r="AF192"/>
      <c r="AG192"/>
      <c r="AH192"/>
      <c r="AI192"/>
      <c r="AJ192"/>
    </row>
    <row r="193" spans="1:36">
      <c r="A193" s="70"/>
      <c r="O193" s="71"/>
      <c r="AC193"/>
      <c r="AD193"/>
      <c r="AE193"/>
      <c r="AF193"/>
      <c r="AG193"/>
      <c r="AH193"/>
      <c r="AI193"/>
      <c r="AJ193"/>
    </row>
    <row r="194" spans="1:36" ht="15.75" thickBot="1">
      <c r="A194" s="70"/>
      <c r="O194" s="71"/>
      <c r="AC194"/>
      <c r="AD194"/>
      <c r="AE194"/>
      <c r="AF194"/>
      <c r="AG194"/>
      <c r="AH194"/>
      <c r="AI194"/>
      <c r="AJ194"/>
    </row>
    <row r="195" spans="1:36">
      <c r="A195" s="93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5"/>
      <c r="AC195"/>
      <c r="AD195"/>
      <c r="AE195"/>
      <c r="AF195"/>
      <c r="AG195"/>
      <c r="AH195"/>
      <c r="AI195"/>
      <c r="AJ195"/>
    </row>
    <row r="196" spans="1:36" ht="27.75">
      <c r="A196" s="70"/>
      <c r="B196" s="136" t="s">
        <v>366</v>
      </c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71"/>
      <c r="AC196"/>
      <c r="AD196"/>
      <c r="AE196"/>
      <c r="AF196"/>
      <c r="AG196"/>
      <c r="AH196"/>
      <c r="AI196"/>
      <c r="AJ196"/>
    </row>
    <row r="197" spans="1:36">
      <c r="A197" s="70"/>
      <c r="O197" s="71"/>
    </row>
    <row r="198" spans="1:36">
      <c r="A198" s="70"/>
      <c r="E198" s="11" t="s">
        <v>333</v>
      </c>
      <c r="K198" s="11" t="s">
        <v>333</v>
      </c>
      <c r="O198" s="71"/>
    </row>
    <row r="199" spans="1:36">
      <c r="A199" s="132" t="s">
        <v>367</v>
      </c>
      <c r="B199" s="133"/>
      <c r="C199" s="128" t="s">
        <v>239</v>
      </c>
      <c r="D199" s="128"/>
      <c r="E199" s="51" cm="1">
        <f t="array" ref="E199">INDEX(structure!$E:$E,MATCH(1,(structure!$A:$A=$B$3)*(structure!$C:$C=$D$3)*(structure!$D:$D="ALSH_nb_Periscolaire"),0),1)</f>
        <v>3</v>
      </c>
      <c r="G199" s="133" t="s">
        <v>368</v>
      </c>
      <c r="H199" s="133"/>
      <c r="I199" s="128" t="s">
        <v>239</v>
      </c>
      <c r="J199" s="128"/>
      <c r="K199" s="51" cm="1">
        <f t="array" ref="K199">INDEX(structure!$E:$E,MATCH(1,(structure!$A:$A=$B$3)*(structure!$C:$C=$D$3)*(structure!$D:$D="ALSH_nb_extrascolaire"),0),1)</f>
        <v>3</v>
      </c>
      <c r="O199" s="71"/>
    </row>
    <row r="200" spans="1:36">
      <c r="A200" s="132"/>
      <c r="B200" s="133"/>
      <c r="C200" s="128" t="s">
        <v>357</v>
      </c>
      <c r="D200" s="128"/>
      <c r="E200" s="51" cm="1">
        <f t="array" ref="E200">INDEX(structure!$E:$E,MATCH(1,(structure!$A:$A=$B$3)*(structure!$C:$C=$D$3)*(structure!$D:$D="ALSH_Peri_nb_enfants_accueillis"),0),1)</f>
        <v>88</v>
      </c>
      <c r="G200" s="133"/>
      <c r="H200" s="133"/>
      <c r="I200" s="128" t="s">
        <v>357</v>
      </c>
      <c r="J200" s="128"/>
      <c r="K200" s="51" cm="1">
        <f t="array" ref="K200">INDEX(structure!$E:$E,MATCH(1,(structure!$A:$A=$B$3)*(structure!$C:$C=$D$3)*(structure!$D:$D="ALSH_extra_nb_enfants_accueillis"),0),1)</f>
        <v>134</v>
      </c>
      <c r="O200" s="71"/>
    </row>
    <row r="201" spans="1:36">
      <c r="A201" s="132"/>
      <c r="B201" s="133"/>
      <c r="C201" s="128" t="s">
        <v>358</v>
      </c>
      <c r="D201" s="128"/>
      <c r="E201" s="51" cm="1">
        <f t="array" ref="E201">INDEX(structure!$E:$E,MATCH(1,(structure!$A:$A=$B$3)*(structure!$C:$C=$D$3)*(structure!$D:$D="ALSH_Peri_nb_heures_realisees"),0),1)</f>
        <v>7740</v>
      </c>
      <c r="G201" s="133"/>
      <c r="H201" s="133"/>
      <c r="I201" s="128" t="s">
        <v>358</v>
      </c>
      <c r="J201" s="128"/>
      <c r="K201" s="51" cm="1">
        <f t="array" ref="K201">INDEX(structure!$E:$E,MATCH(1,(structure!$A:$A=$B$3)*(structure!$C:$C=$D$3)*(structure!$D:$D="ALSH_extra_nb_heures_realisees"),0),1)</f>
        <v>14274</v>
      </c>
      <c r="O201" s="71"/>
    </row>
    <row r="202" spans="1:36">
      <c r="A202" s="132"/>
      <c r="B202" s="133"/>
      <c r="C202" s="128" t="s">
        <v>359</v>
      </c>
      <c r="D202" s="128"/>
      <c r="E202" s="51" cm="1">
        <f t="array" ref="E202">INDEX(structure!$E:$E,MATCH(1,(structure!$A:$A=$B$3)*(structure!$C:$C=$D$3)*(structure!$D:$D="ALSH_Peri_nb_heures_facturees"),0),1)</f>
        <v>0</v>
      </c>
      <c r="G202" s="133"/>
      <c r="H202" s="133"/>
      <c r="I202" s="128" t="s">
        <v>359</v>
      </c>
      <c r="J202" s="128"/>
      <c r="K202" s="51" cm="1">
        <f t="array" ref="K202">INDEX(structure!$E:$E,MATCH(1,(structure!$A:$A=$B$3)*(structure!$C:$C=$D$3)*(structure!$D:$D="ALSH_extra_nb_heures_facturees"),0),1)</f>
        <v>14486</v>
      </c>
      <c r="O202" s="71"/>
    </row>
    <row r="203" spans="1:36">
      <c r="A203" s="132"/>
      <c r="B203" s="133"/>
      <c r="C203" s="128" t="s">
        <v>360</v>
      </c>
      <c r="D203" s="128"/>
      <c r="E203" s="51" cm="1">
        <f t="array" ref="E203">INDEX(structure!$E:$E,MATCH(1,(structure!$A:$A=$B$3)*(structure!$C:$C=$D$3)*(structure!$D:$D="ALSH_Peri_nb_actes_ouvrant_droit"),0),1)</f>
        <v>7740</v>
      </c>
      <c r="G203" s="133"/>
      <c r="H203" s="133"/>
      <c r="I203" s="128" t="s">
        <v>360</v>
      </c>
      <c r="J203" s="128"/>
      <c r="K203" s="51" cm="1">
        <f t="array" ref="K203">INDEX(structure!$E:$E,MATCH(1,(structure!$A:$A=$B$3)*(structure!$C:$C=$D$3)*(structure!$D:$D="ALSH_extra_nb_actes_ouvrant_droit"),0),1)</f>
        <v>14486</v>
      </c>
      <c r="O203" s="71"/>
    </row>
    <row r="204" spans="1:36">
      <c r="A204" s="132"/>
      <c r="B204" s="133"/>
      <c r="C204" s="128" t="s">
        <v>361</v>
      </c>
      <c r="D204" s="128"/>
      <c r="E204" s="51" cm="1">
        <f t="array" ref="E204">INDEX(structure!$E:$E,MATCH(1,(structure!$A:$A=$B$3)*(structure!$C:$C=$D$3)*(structure!$D:$D="ALSH_Peri_Montant_Droit_declaration_equipement"),0),1)</f>
        <v>9721.24</v>
      </c>
      <c r="G204" s="133"/>
      <c r="H204" s="133"/>
      <c r="I204" s="128" t="s">
        <v>361</v>
      </c>
      <c r="J204" s="128"/>
      <c r="K204" s="51" cm="1">
        <f t="array" ref="K204">INDEX(structure!$E:$E,MATCH(1,(structure!$A:$A=$B$3)*(structure!$C:$C=$D$3)*(structure!$D:$D="ALSH_extra_Montant_Droit_declaration_equipement"),0),1)</f>
        <v>18167.43</v>
      </c>
      <c r="O204" s="71"/>
    </row>
    <row r="205" spans="1:36">
      <c r="A205" s="70"/>
      <c r="O205" s="71"/>
    </row>
    <row r="206" spans="1:36">
      <c r="A206" s="70"/>
      <c r="O206" s="71"/>
    </row>
    <row r="207" spans="1:36">
      <c r="A207" s="70"/>
      <c r="E207" s="11" t="s">
        <v>333</v>
      </c>
      <c r="K207" s="11" t="s">
        <v>333</v>
      </c>
      <c r="O207" s="71"/>
    </row>
    <row r="208" spans="1:36">
      <c r="A208" s="132" t="s">
        <v>369</v>
      </c>
      <c r="B208" s="133"/>
      <c r="C208" s="128" t="s">
        <v>239</v>
      </c>
      <c r="D208" s="128"/>
      <c r="E208" s="51" cm="1">
        <f t="array" ref="E208">INDEX(structure!$E:$E,MATCH(1,(structure!$A:$A=$B$3)*(structure!$C:$C=$D$3)*(structure!$D:$D="ALSH_nb_Accueil_ado"),0),1)</f>
        <v>2</v>
      </c>
      <c r="I208" s="135" t="s">
        <v>364</v>
      </c>
      <c r="J208" s="135"/>
      <c r="K208" s="51" cm="1">
        <f t="array" ref="K208">INDEX(structure!$E:$E,MATCH(1,(structure!$A:$A=$B$3)*(structure!$C:$C=$D$3)*(structure!$D:$D="FJT"),0),1)</f>
        <v>0</v>
      </c>
      <c r="O208" s="71"/>
    </row>
    <row r="209" spans="1:15">
      <c r="A209" s="132"/>
      <c r="B209" s="133"/>
      <c r="C209" s="128" t="s">
        <v>357</v>
      </c>
      <c r="D209" s="128"/>
      <c r="E209" s="51" cm="1">
        <f t="array" ref="E209">INDEX(structure!$E:$E,MATCH(1,(structure!$A:$A=$B$3)*(structure!$C:$C=$D$3)*(structure!$D:$D="ALSH_ado_nb_enfants_accueillis"),0),1)</f>
        <v>45</v>
      </c>
      <c r="O209" s="71"/>
    </row>
    <row r="210" spans="1:15">
      <c r="A210" s="132"/>
      <c r="B210" s="133"/>
      <c r="C210" s="128" t="s">
        <v>358</v>
      </c>
      <c r="D210" s="128"/>
      <c r="E210" s="51" cm="1">
        <f t="array" ref="E210">INDEX(structure!$E:$E,MATCH(1,(structure!$A:$A=$B$3)*(structure!$C:$C=$D$3)*(structure!$D:$D="ALSH_ado_nb_heures_realisees"),0),1)</f>
        <v>3292</v>
      </c>
      <c r="O210" s="71"/>
    </row>
    <row r="211" spans="1:15">
      <c r="A211" s="132"/>
      <c r="B211" s="133"/>
      <c r="C211" s="128" t="s">
        <v>359</v>
      </c>
      <c r="D211" s="128"/>
      <c r="E211" s="51" cm="1">
        <f t="array" ref="E211">INDEX(structure!$E:$E,MATCH(1,(structure!$A:$A=$B$3)*(structure!$C:$C=$D$3)*(structure!$D:$D="ALSH_ado_nb_heures_facturees"),0),1)</f>
        <v>0</v>
      </c>
      <c r="K211" s="11" t="s">
        <v>333</v>
      </c>
      <c r="O211" s="71"/>
    </row>
    <row r="212" spans="1:15">
      <c r="A212" s="132"/>
      <c r="B212" s="133"/>
      <c r="C212" s="128" t="s">
        <v>360</v>
      </c>
      <c r="D212" s="128"/>
      <c r="E212" s="51" cm="1">
        <f t="array" ref="E212">INDEX(structure!$E:$E,MATCH(1,(structure!$A:$A=$B$3)*(structure!$C:$C=$D$3)*(structure!$D:$D="ALSH_ado_nb_actes_ouvrant_droit"),0),1)</f>
        <v>3292</v>
      </c>
      <c r="I212" s="135" t="s">
        <v>365</v>
      </c>
      <c r="J212" s="135"/>
      <c r="K212" s="53" cm="1">
        <f t="array" ref="K212">INDEX(structure!$E:$E,MATCH(1,(structure!$A:$A=$B$3)*(structure!$C:$C=$D$3)*(structure!$D:$D="PSjeune"),0),1)</f>
        <v>0</v>
      </c>
      <c r="O212" s="71"/>
    </row>
    <row r="213" spans="1:15">
      <c r="A213" s="132"/>
      <c r="B213" s="133"/>
      <c r="C213" s="128" t="s">
        <v>361</v>
      </c>
      <c r="D213" s="128"/>
      <c r="E213" s="51" cm="1">
        <f t="array" ref="E213">INDEX(structure!$E:$E,MATCH(1,(structure!$A:$A=$B$3)*(structure!$C:$C=$D$3)*(structure!$D:$D="ALSH_ado_Montant_Droit_declaration_equipement"),0),1)</f>
        <v>4635.9799999999996</v>
      </c>
      <c r="O213" s="71"/>
    </row>
    <row r="214" spans="1:15">
      <c r="A214" s="70"/>
      <c r="O214" s="71"/>
    </row>
    <row r="215" spans="1:15">
      <c r="A215" s="70"/>
      <c r="O215" s="71"/>
    </row>
    <row r="216" spans="1:15">
      <c r="A216" s="70"/>
      <c r="O216" s="71"/>
    </row>
    <row r="217" spans="1:15">
      <c r="A217" s="70"/>
      <c r="O217" s="71"/>
    </row>
    <row r="218" spans="1:15">
      <c r="A218" s="70"/>
      <c r="O218" s="71"/>
    </row>
    <row r="219" spans="1:15">
      <c r="A219" s="70"/>
      <c r="O219" s="71"/>
    </row>
    <row r="220" spans="1:15">
      <c r="A220" s="70"/>
      <c r="O220" s="71"/>
    </row>
    <row r="221" spans="1:15">
      <c r="A221" s="70"/>
      <c r="O221" s="71"/>
    </row>
    <row r="222" spans="1:15">
      <c r="A222" s="70"/>
      <c r="O222" s="71"/>
    </row>
    <row r="223" spans="1:15">
      <c r="A223" s="70"/>
      <c r="O223" s="71"/>
    </row>
    <row r="224" spans="1:15">
      <c r="A224" s="70"/>
      <c r="O224" s="71"/>
    </row>
    <row r="225" spans="1:15">
      <c r="A225" s="70"/>
      <c r="O225" s="71"/>
    </row>
    <row r="226" spans="1:15">
      <c r="A226" s="70"/>
      <c r="O226" s="71"/>
    </row>
    <row r="227" spans="1:15">
      <c r="A227" s="70"/>
      <c r="O227" s="71"/>
    </row>
    <row r="228" spans="1:15">
      <c r="A228" s="70"/>
      <c r="O228" s="71"/>
    </row>
    <row r="229" spans="1:15">
      <c r="A229" s="70"/>
      <c r="O229" s="71"/>
    </row>
    <row r="230" spans="1:15">
      <c r="A230" s="70"/>
      <c r="O230" s="71"/>
    </row>
    <row r="231" spans="1:15">
      <c r="A231" s="70"/>
      <c r="O231" s="71"/>
    </row>
    <row r="232" spans="1:15">
      <c r="A232" s="70"/>
      <c r="O232" s="71"/>
    </row>
    <row r="233" spans="1:15">
      <c r="A233" s="70"/>
      <c r="O233" s="71"/>
    </row>
    <row r="234" spans="1:15">
      <c r="A234" s="70"/>
      <c r="O234" s="71"/>
    </row>
    <row r="235" spans="1:15">
      <c r="A235" s="70"/>
      <c r="O235" s="71"/>
    </row>
    <row r="236" spans="1:15">
      <c r="A236" s="70"/>
      <c r="O236" s="71"/>
    </row>
    <row r="237" spans="1:15">
      <c r="A237" s="70"/>
      <c r="O237" s="71"/>
    </row>
    <row r="238" spans="1:15">
      <c r="A238" s="70"/>
      <c r="O238" s="71"/>
    </row>
    <row r="239" spans="1:15">
      <c r="A239" s="70"/>
      <c r="O239" s="71"/>
    </row>
    <row r="240" spans="1:15">
      <c r="A240" s="70"/>
      <c r="O240" s="71"/>
    </row>
    <row r="241" spans="1:15">
      <c r="A241" s="70"/>
      <c r="O241" s="71"/>
    </row>
    <row r="242" spans="1:15">
      <c r="A242" s="70"/>
      <c r="O242" s="71"/>
    </row>
    <row r="243" spans="1:15">
      <c r="A243" s="70"/>
      <c r="O243" s="71"/>
    </row>
    <row r="244" spans="1:15">
      <c r="A244" s="70"/>
      <c r="O244" s="71"/>
    </row>
    <row r="245" spans="1:15">
      <c r="A245" s="70"/>
      <c r="O245" s="71"/>
    </row>
    <row r="246" spans="1:15">
      <c r="A246" s="70"/>
      <c r="O246" s="71"/>
    </row>
    <row r="247" spans="1:15">
      <c r="A247" s="70"/>
      <c r="O247" s="71"/>
    </row>
    <row r="248" spans="1:15" ht="27.75">
      <c r="A248" s="70"/>
      <c r="B248" s="136" t="s">
        <v>370</v>
      </c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71"/>
    </row>
    <row r="249" spans="1:15">
      <c r="A249" s="70"/>
      <c r="O249" s="71"/>
    </row>
    <row r="250" spans="1:15">
      <c r="A250" s="70"/>
      <c r="E250" s="11" t="s">
        <v>333</v>
      </c>
      <c r="K250" s="11" t="s">
        <v>333</v>
      </c>
      <c r="O250" s="71"/>
    </row>
    <row r="251" spans="1:15">
      <c r="A251" s="70"/>
      <c r="C251" s="128" t="s">
        <v>371</v>
      </c>
      <c r="D251" s="128"/>
      <c r="E251" s="51" cm="1">
        <f t="array" ref="E251">INDEX(structure!$E:$E,MATCH(1,(structure!$A:$A=$B$3)*(structure!$C:$C=$D$3)*(structure!$D:$D="CS"),0),1)</f>
        <v>0</v>
      </c>
      <c r="I251" s="128" t="s">
        <v>372</v>
      </c>
      <c r="J251" s="128"/>
      <c r="K251" s="51" cm="1">
        <f t="array" ref="K251">INDEX(structure!$E:$E,MATCH(1,(structure!$A:$A=$B$3)*(structure!$C:$C=$D$3)*(structure!$D:$D="EVS"),0),1)</f>
        <v>0</v>
      </c>
      <c r="O251" s="71"/>
    </row>
    <row r="252" spans="1:15">
      <c r="A252" s="70"/>
      <c r="O252" s="71"/>
    </row>
    <row r="253" spans="1:15">
      <c r="A253" s="70"/>
      <c r="E253" s="11" t="s">
        <v>333</v>
      </c>
      <c r="K253" s="11" t="s">
        <v>333</v>
      </c>
      <c r="O253" s="71"/>
    </row>
    <row r="254" spans="1:15">
      <c r="A254" s="70"/>
      <c r="C254" s="128" t="s">
        <v>373</v>
      </c>
      <c r="D254" s="128"/>
      <c r="E254" s="51" cm="1">
        <f t="array" ref="E254">INDEX(structure!$E:$E,MATCH(1,(structure!$A:$A=$B$3)*(structure!$C:$C=$D$3)*(structure!$D:$D="Nb_action_reaap"),0),1)</f>
        <v>1</v>
      </c>
      <c r="I254" s="128" t="s">
        <v>374</v>
      </c>
      <c r="J254" s="128"/>
      <c r="K254" s="51" cm="1">
        <f t="array" ref="K254">INDEX(structure!$E:$E,MATCH(1,(structure!$A:$A=$B$3)*(structure!$C:$C=$D$3)*(structure!$D:$D="LRP_Nb_structure"),0),1)</f>
        <v>0</v>
      </c>
      <c r="O254" s="71"/>
    </row>
    <row r="255" spans="1:15">
      <c r="A255" s="70"/>
      <c r="O255" s="71"/>
    </row>
    <row r="256" spans="1:15">
      <c r="A256" s="70"/>
      <c r="E256" s="11" t="s">
        <v>333</v>
      </c>
      <c r="K256" s="11" t="s">
        <v>333</v>
      </c>
      <c r="O256" s="71"/>
    </row>
    <row r="257" spans="1:15">
      <c r="A257" s="132" t="s">
        <v>375</v>
      </c>
      <c r="B257" s="133"/>
      <c r="C257" s="128" t="s">
        <v>239</v>
      </c>
      <c r="D257" s="128"/>
      <c r="E257" s="51" cm="1">
        <f t="array" ref="E257">INDEX(structure!$E:$E,MATCH(1,(structure!$A:$A=$B$3)*(structure!$C:$C=$D$3)*(structure!$D:$D="ER_Nb_espace"),0),1)</f>
        <v>0</v>
      </c>
      <c r="G257" s="133" t="s">
        <v>376</v>
      </c>
      <c r="H257" s="133"/>
      <c r="I257" s="128" t="s">
        <v>377</v>
      </c>
      <c r="J257" s="128"/>
      <c r="K257" s="51" cm="1">
        <f t="array" ref="K257">INDEX(structure!$E:$E,MATCH(1,(structure!$A:$A=$B$3)*(structure!$C:$C=$D$3)*(structure!$D:$D="AAD_Nb_structure"),0),1)</f>
        <v>0</v>
      </c>
      <c r="O257" s="71"/>
    </row>
    <row r="258" spans="1:15">
      <c r="A258" s="132"/>
      <c r="B258" s="133"/>
      <c r="C258" s="128" t="s">
        <v>378</v>
      </c>
      <c r="D258" s="128"/>
      <c r="E258" s="51" cm="1">
        <f t="array" ref="E258">INDEX(structure!$E:$E,MATCH(1,(structure!$A:$A=$B$3)*(structure!$C:$C=$D$3)*(structure!$D:$D="er_nb_antenne"),0),1)</f>
        <v>0</v>
      </c>
      <c r="G258" s="133"/>
      <c r="H258" s="133"/>
      <c r="I258" s="128" t="s">
        <v>379</v>
      </c>
      <c r="J258" s="128"/>
      <c r="K258" s="51" cm="1">
        <f t="array" ref="K258">INDEX(structure!$E:$E,MATCH(1,(structure!$A:$A=$B$3)*(structure!$C:$C=$D$3)*(structure!$D:$D="AAD_EPCI_COUVERTE"),0),1)</f>
        <v>0</v>
      </c>
      <c r="O258" s="71"/>
    </row>
    <row r="259" spans="1:15">
      <c r="A259" s="70"/>
      <c r="G259" s="133"/>
      <c r="H259" s="133"/>
      <c r="I259" s="128" t="s">
        <v>380</v>
      </c>
      <c r="J259" s="128"/>
      <c r="K259" s="51" cm="1">
        <f t="array" ref="K259">INDEX(structure!$E:$E,MATCH(1,(structure!$A:$A=$B$3)*(structure!$C:$C=$D$3)*(structure!$D:$D="AAD_ETP_AES_AVF"),0),1)</f>
        <v>0</v>
      </c>
      <c r="O259" s="71"/>
    </row>
    <row r="260" spans="1:15">
      <c r="A260" s="70"/>
      <c r="G260" s="133"/>
      <c r="H260" s="133"/>
      <c r="I260" s="128" t="s">
        <v>381</v>
      </c>
      <c r="J260" s="128"/>
      <c r="K260" s="51" cm="1">
        <f t="array" ref="K260">INDEX(structure!$E:$E,MATCH(1,(structure!$A:$A=$B$3)*(structure!$C:$C=$D$3)*(structure!$D:$D="AAD_ETP_TISF"),0),1)</f>
        <v>0</v>
      </c>
      <c r="O260" s="71"/>
    </row>
    <row r="261" spans="1:15">
      <c r="A261" s="70"/>
      <c r="G261" s="133"/>
      <c r="H261" s="133"/>
      <c r="I261" s="128" t="s">
        <v>382</v>
      </c>
      <c r="J261" s="128"/>
      <c r="K261" s="51" cm="1">
        <f t="array" ref="K261">INDEX(structure!$E:$E,MATCH(1,(structure!$A:$A=$B$3)*(structure!$C:$C=$D$3)*(structure!$D:$D="AAD_Commentaire"),0),1)</f>
        <v>0</v>
      </c>
      <c r="O261" s="71"/>
    </row>
    <row r="262" spans="1:15">
      <c r="A262" s="70"/>
      <c r="O262" s="71"/>
    </row>
    <row r="263" spans="1:15">
      <c r="A263" s="70"/>
      <c r="E263" s="11" t="s">
        <v>333</v>
      </c>
      <c r="K263" s="11" t="s">
        <v>333</v>
      </c>
      <c r="O263" s="71"/>
    </row>
    <row r="264" spans="1:15">
      <c r="A264" s="132" t="s">
        <v>383</v>
      </c>
      <c r="B264" s="133"/>
      <c r="C264" s="128" t="s">
        <v>384</v>
      </c>
      <c r="D264" s="128"/>
      <c r="E264" s="51" cm="1">
        <f t="array" ref="E264">INDEX(structure!$E:$E,MATCH(1,(structure!$A:$A=$B$3)*(structure!$C:$C=$D$3)*(structure!$D:$D="Nb_action_clas"),0),1)</f>
        <v>0</v>
      </c>
      <c r="G264" s="133" t="s">
        <v>385</v>
      </c>
      <c r="H264" s="133"/>
      <c r="I264" s="128" t="s">
        <v>239</v>
      </c>
      <c r="J264" s="128"/>
      <c r="K264" s="51" cm="1">
        <f t="array" ref="K264">INDEX(structure!$E:$E,MATCH(1,(structure!$A:$A=$B$3)*(structure!$C:$C=$D$3)*(structure!$D:$D="LAEP_Nb"),0),1)</f>
        <v>0</v>
      </c>
      <c r="O264" s="71"/>
    </row>
    <row r="265" spans="1:15">
      <c r="A265" s="132"/>
      <c r="B265" s="133"/>
      <c r="C265" s="128" t="s">
        <v>386</v>
      </c>
      <c r="D265" s="128"/>
      <c r="E265" s="51" cm="1">
        <f t="array" ref="E265">INDEX(structure!$E:$E,MATCH(1,(structure!$A:$A=$B$3)*(structure!$C:$C=$D$3)*(structure!$D:$D="Clas_collectif_mise_en_place"),0),1)</f>
        <v>0</v>
      </c>
      <c r="G265" s="133"/>
      <c r="H265" s="133"/>
      <c r="I265" s="128" t="s">
        <v>387</v>
      </c>
      <c r="J265" s="128"/>
      <c r="K265" s="51" cm="1">
        <f t="array" ref="K265">INDEX(structure!$E:$E,MATCH(1,(structure!$A:$A=$B$3)*(structure!$C:$C=$D$3)*(structure!$D:$D="LAEP_Nb_heure_fonctionnement"),0),1)</f>
        <v>0</v>
      </c>
      <c r="O265" s="71"/>
    </row>
    <row r="266" spans="1:15">
      <c r="A266" s="132"/>
      <c r="B266" s="133"/>
      <c r="C266" s="128" t="s">
        <v>388</v>
      </c>
      <c r="D266" s="128"/>
      <c r="E266" s="51" cm="1">
        <f t="array" ref="E266">INDEX(structure!$E:$E,MATCH(1,(structure!$A:$A=$B$3)*(structure!$C:$C=$D$3)*(structure!$D:$D="Clas_nb_eleve"),0),1)</f>
        <v>0</v>
      </c>
      <c r="G266" s="133"/>
      <c r="H266" s="133"/>
      <c r="I266" s="128" t="s">
        <v>389</v>
      </c>
      <c r="J266" s="128"/>
      <c r="K266" s="51" cm="1">
        <f t="array" ref="K266">INDEX(structure!$E:$E,MATCH(1,(structure!$A:$A=$B$3)*(structure!$C:$C=$D$3)*(structure!$D:$D="LAEP_Nb_heure_ouverture"),0),1)</f>
        <v>0</v>
      </c>
      <c r="O266" s="71"/>
    </row>
    <row r="267" spans="1:15">
      <c r="A267" s="132"/>
      <c r="B267" s="133"/>
      <c r="C267" s="128" t="s">
        <v>390</v>
      </c>
      <c r="D267" s="128"/>
      <c r="E267" s="51" cm="1">
        <f t="array" ref="E267">INDEX(structure!$E:$E,MATCH(1,(structure!$A:$A=$B$3)*(structure!$C:$C=$D$3)*(structure!$D:$D="Clas_nb_eleve_elementaire"),0),1)</f>
        <v>0</v>
      </c>
      <c r="G267" s="133"/>
      <c r="H267" s="133"/>
      <c r="I267" s="128" t="s">
        <v>391</v>
      </c>
      <c r="J267" s="128"/>
      <c r="K267" s="51" cm="1">
        <f t="array" ref="K267">INDEX(structure!$E:$E,MATCH(1,(structure!$A:$A=$B$3)*(structure!$C:$C=$D$3)*(structure!$D:$D="LAEP_Nb_heure_itinérance"),0),1)</f>
        <v>0</v>
      </c>
      <c r="O267" s="71"/>
    </row>
    <row r="268" spans="1:15">
      <c r="A268" s="132"/>
      <c r="B268" s="133"/>
      <c r="C268" s="128" t="s">
        <v>392</v>
      </c>
      <c r="D268" s="128"/>
      <c r="E268" s="51" cm="1">
        <f t="array" ref="E268">INDEX(structure!$E:$E,MATCH(1,(structure!$A:$A=$B$3)*(structure!$C:$C=$D$3)*(structure!$D:$D="Clas_nb_eleve_college"),0),1)</f>
        <v>0</v>
      </c>
      <c r="G268" s="133"/>
      <c r="H268" s="133"/>
      <c r="I268" s="128" t="s">
        <v>393</v>
      </c>
      <c r="J268" s="128"/>
      <c r="K268" s="51" cm="1">
        <f t="array" ref="K268">INDEX(structure!$E:$E,MATCH(1,(structure!$A:$A=$B$3)*(structure!$C:$C=$D$3)*(structure!$D:$D="LAEP_Nb_total_accueillant"),0),1)</f>
        <v>0</v>
      </c>
      <c r="O268" s="71"/>
    </row>
    <row r="269" spans="1:15">
      <c r="A269" s="132"/>
      <c r="B269" s="133"/>
      <c r="C269" s="128" t="s">
        <v>394</v>
      </c>
      <c r="D269" s="128"/>
      <c r="E269" s="51" cm="1">
        <f t="array" ref="E269">INDEX(structure!$E:$E,MATCH(1,(structure!$A:$A=$B$3)*(structure!$C:$C=$D$3)*(structure!$D:$D="Clas_nb_eleve_lycee"),0),1)</f>
        <v>0</v>
      </c>
      <c r="G269" s="133"/>
      <c r="H269" s="133"/>
      <c r="I269" s="128" t="s">
        <v>395</v>
      </c>
      <c r="J269" s="128"/>
      <c r="K269" s="51" cm="1">
        <f t="array" ref="K269">INDEX(structure!$E:$E,MATCH(1,(structure!$A:$A=$B$3)*(structure!$C:$C=$D$3)*(structure!$D:$D="LAEP_Nb_total_famille_differente"),0),1)</f>
        <v>0</v>
      </c>
      <c r="O269" s="71"/>
    </row>
    <row r="270" spans="1:15">
      <c r="A270" s="132"/>
      <c r="B270" s="133"/>
      <c r="C270" s="128" t="s">
        <v>396</v>
      </c>
      <c r="D270" s="128"/>
      <c r="E270" s="51" cm="1">
        <f t="array" ref="E270">INDEX(structure!$E:$E,MATCH(1,(structure!$A:$A=$B$3)*(structure!$C:$C=$D$3)*(structure!$D:$D="Clas_nb_eleve_autre"),0),1)</f>
        <v>0</v>
      </c>
      <c r="G270" s="133"/>
      <c r="H270" s="133"/>
      <c r="I270" s="128" t="s">
        <v>397</v>
      </c>
      <c r="J270" s="128"/>
      <c r="K270" s="51" cm="1">
        <f t="array" ref="K270">INDEX(structure!$E:$E,MATCH(1,(structure!$A:$A=$B$3)*(structure!$C:$C=$D$3)*(structure!$D:$D="LAEP_Nb_total_enfant_0_3ans_differents"),0),1)</f>
        <v>0</v>
      </c>
      <c r="O270" s="71"/>
    </row>
    <row r="271" spans="1:15">
      <c r="A271" s="70"/>
      <c r="G271" s="133"/>
      <c r="H271" s="133"/>
      <c r="I271" s="128" t="s">
        <v>398</v>
      </c>
      <c r="J271" s="128"/>
      <c r="K271" s="51" cm="1">
        <f t="array" ref="K271">INDEX(structure!$E:$E,MATCH(1,(structure!$A:$A=$B$3)*(structure!$C:$C=$D$3)*(structure!$D:$D="LAEP_Nb_total_enfant_4_6ans_differents"),0),1)</f>
        <v>0</v>
      </c>
      <c r="O271" s="71"/>
    </row>
    <row r="272" spans="1:15">
      <c r="A272" s="70"/>
      <c r="O272" s="71"/>
    </row>
    <row r="273" spans="1:15">
      <c r="A273" s="70"/>
      <c r="E273" s="11" t="s">
        <v>333</v>
      </c>
      <c r="O273" s="71"/>
    </row>
    <row r="274" spans="1:15">
      <c r="A274" s="132" t="s">
        <v>399</v>
      </c>
      <c r="B274" s="133"/>
      <c r="C274" s="128" t="s">
        <v>400</v>
      </c>
      <c r="D274" s="128"/>
      <c r="E274" s="51" cm="1">
        <f t="array" ref="E274">INDEX(structure!$E:$E,MATCH(1,(structure!$A:$A=$B$3)*(structure!$C:$C=$D$3)*(structure!$D:$D="MEDIA_Nb_structure"),0),1)</f>
        <v>0</v>
      </c>
      <c r="O274" s="71"/>
    </row>
    <row r="275" spans="1:15">
      <c r="A275" s="132"/>
      <c r="B275" s="133"/>
      <c r="C275" s="128" t="s">
        <v>401</v>
      </c>
      <c r="D275" s="128"/>
      <c r="E275" s="51" cm="1">
        <f t="array" ref="E275">INDEX(structure!$E:$E,MATCH(1,(structure!$A:$A=$B$3)*(structure!$C:$C=$D$3)*(structure!$D:$D="MEDIA_Nb_antenne"),0),1)</f>
        <v>0</v>
      </c>
      <c r="O275" s="71"/>
    </row>
    <row r="276" spans="1:15">
      <c r="A276" s="132"/>
      <c r="B276" s="133"/>
      <c r="C276" s="128" t="s">
        <v>402</v>
      </c>
      <c r="D276" s="128"/>
      <c r="E276" s="51" cm="1">
        <f t="array" ref="E276">INDEX(structure!$E:$E,MATCH(1,(structure!$A:$A=$B$3)*(structure!$C:$C=$D$3)*(structure!$D:$D="MEDIA_convention"),0),1)</f>
        <v>0</v>
      </c>
      <c r="O276" s="71"/>
    </row>
    <row r="277" spans="1:15">
      <c r="A277" s="132"/>
      <c r="B277" s="133"/>
      <c r="C277" s="128" t="s">
        <v>403</v>
      </c>
      <c r="D277" s="128"/>
      <c r="E277" s="51" cm="1">
        <f t="array" ref="E277">INDEX(structure!$E:$E,MATCH(1,(structure!$A:$A=$B$3)*(structure!$C:$C=$D$3)*(structure!$D:$D="MEDIA_judiciaire"),0),1)</f>
        <v>0</v>
      </c>
      <c r="O277" s="71"/>
    </row>
    <row r="278" spans="1:15">
      <c r="A278" s="132"/>
      <c r="B278" s="133"/>
      <c r="C278" s="128" t="s">
        <v>404</v>
      </c>
      <c r="D278" s="128"/>
      <c r="E278" s="51" cm="1">
        <f t="array" ref="E278">INDEX(structure!$E:$E,MATCH(1,(structure!$A:$A=$B$3)*(structure!$C:$C=$D$3)*(structure!$D:$D="MEDIA_etp"),0),1)</f>
        <v>0</v>
      </c>
      <c r="O278" s="71"/>
    </row>
    <row r="279" spans="1:15">
      <c r="A279" s="132"/>
      <c r="B279" s="133"/>
      <c r="C279" s="128" t="s">
        <v>405</v>
      </c>
      <c r="D279" s="128"/>
      <c r="E279" s="51" cm="1">
        <f t="array" ref="E279">INDEX(structure!$E:$E,MATCH(1,(structure!$A:$A=$B$3)*(structure!$C:$C=$D$3)*(structure!$D:$D="MEDIA_beneficiaire"),0),1)</f>
        <v>0</v>
      </c>
      <c r="O279" s="71"/>
    </row>
    <row r="280" spans="1:15">
      <c r="A280" s="70"/>
      <c r="O280" s="71"/>
    </row>
    <row r="281" spans="1:15">
      <c r="A281" s="70"/>
      <c r="O281" s="71"/>
    </row>
    <row r="282" spans="1:15">
      <c r="A282" s="70"/>
      <c r="O282" s="71"/>
    </row>
    <row r="283" spans="1:15">
      <c r="A283" s="70"/>
      <c r="O283" s="71"/>
    </row>
    <row r="284" spans="1:15">
      <c r="A284" s="70"/>
      <c r="O284" s="71"/>
    </row>
    <row r="285" spans="1:15">
      <c r="A285" s="70"/>
      <c r="O285" s="71"/>
    </row>
    <row r="286" spans="1:15">
      <c r="A286" s="70"/>
      <c r="O286" s="71"/>
    </row>
    <row r="287" spans="1:15">
      <c r="A287" s="70"/>
      <c r="O287" s="71"/>
    </row>
    <row r="288" spans="1:15">
      <c r="A288" s="70"/>
      <c r="O288" s="71"/>
    </row>
    <row r="289" spans="1:15">
      <c r="A289" s="70"/>
      <c r="O289" s="71"/>
    </row>
    <row r="290" spans="1:15" ht="15.75" thickBot="1">
      <c r="A290" s="84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6"/>
    </row>
  </sheetData>
  <sheetProtection algorithmName="SHA-512" hashValue="fvhQdbeDwnVWNfzVR2EE6UkpexwItfPOmXGwaluCgIDR06kcHaVaOTR8P37K5PBe4glMKLvs341X6IPq2ca/ig==" saltValue="W9mR4PjoKHJ+0L1jgdCQEQ==" spinCount="100000" sheet="1" objects="1" scenarios="1"/>
  <mergeCells count="128">
    <mergeCell ref="Z62:AC62"/>
    <mergeCell ref="AD62:AG62"/>
    <mergeCell ref="AH62:AJ62"/>
    <mergeCell ref="Z38:AC38"/>
    <mergeCell ref="Z46:AC46"/>
    <mergeCell ref="AE46:AH46"/>
    <mergeCell ref="Z54:AC54"/>
    <mergeCell ref="C274:D274"/>
    <mergeCell ref="C275:D275"/>
    <mergeCell ref="I264:J264"/>
    <mergeCell ref="I265:J265"/>
    <mergeCell ref="I266:J266"/>
    <mergeCell ref="I267:J267"/>
    <mergeCell ref="I268:J268"/>
    <mergeCell ref="C267:D267"/>
    <mergeCell ref="C268:D268"/>
    <mergeCell ref="C269:D269"/>
    <mergeCell ref="C270:D270"/>
    <mergeCell ref="C204:D204"/>
    <mergeCell ref="C208:D208"/>
    <mergeCell ref="C209:D209"/>
    <mergeCell ref="C210:D210"/>
    <mergeCell ref="C211:D211"/>
    <mergeCell ref="I204:J204"/>
    <mergeCell ref="C138:D138"/>
    <mergeCell ref="A274:B279"/>
    <mergeCell ref="C276:D276"/>
    <mergeCell ref="C277:D277"/>
    <mergeCell ref="C278:D278"/>
    <mergeCell ref="C279:D279"/>
    <mergeCell ref="I128:J128"/>
    <mergeCell ref="I129:J129"/>
    <mergeCell ref="C251:D251"/>
    <mergeCell ref="C254:D254"/>
    <mergeCell ref="I251:J251"/>
    <mergeCell ref="I254:J254"/>
    <mergeCell ref="C128:D128"/>
    <mergeCell ref="C129:D129"/>
    <mergeCell ref="C130:D130"/>
    <mergeCell ref="C131:D131"/>
    <mergeCell ref="C132:D132"/>
    <mergeCell ref="A138:B143"/>
    <mergeCell ref="G138:H144"/>
    <mergeCell ref="A199:B204"/>
    <mergeCell ref="G199:H204"/>
    <mergeCell ref="C139:D139"/>
    <mergeCell ref="C140:D140"/>
    <mergeCell ref="C141:D141"/>
    <mergeCell ref="C133:D133"/>
    <mergeCell ref="C134:D134"/>
    <mergeCell ref="A19:B22"/>
    <mergeCell ref="A24:B25"/>
    <mergeCell ref="G19:H26"/>
    <mergeCell ref="G44:H46"/>
    <mergeCell ref="A30:B34"/>
    <mergeCell ref="G30:H34"/>
    <mergeCell ref="A38:B41"/>
    <mergeCell ref="G38:H41"/>
    <mergeCell ref="I138:J138"/>
    <mergeCell ref="B248:N248"/>
    <mergeCell ref="C199:D199"/>
    <mergeCell ref="C200:D200"/>
    <mergeCell ref="C201:D201"/>
    <mergeCell ref="C202:D202"/>
    <mergeCell ref="A44:C46"/>
    <mergeCell ref="A117:B117"/>
    <mergeCell ref="G117:H117"/>
    <mergeCell ref="A125:B134"/>
    <mergeCell ref="G125:H125"/>
    <mergeCell ref="G128:H129"/>
    <mergeCell ref="G132:H135"/>
    <mergeCell ref="C126:D126"/>
    <mergeCell ref="B196:N196"/>
    <mergeCell ref="B119:N119"/>
    <mergeCell ref="I125:J125"/>
    <mergeCell ref="A113:O113"/>
    <mergeCell ref="C127:D127"/>
    <mergeCell ref="I132:J132"/>
    <mergeCell ref="I133:J133"/>
    <mergeCell ref="I134:J134"/>
    <mergeCell ref="I135:J135"/>
    <mergeCell ref="A115:B115"/>
    <mergeCell ref="C212:D212"/>
    <mergeCell ref="C213:D213"/>
    <mergeCell ref="I212:J212"/>
    <mergeCell ref="A257:B258"/>
    <mergeCell ref="G257:H261"/>
    <mergeCell ref="A264:B270"/>
    <mergeCell ref="C257:D257"/>
    <mergeCell ref="C258:D258"/>
    <mergeCell ref="I257:J257"/>
    <mergeCell ref="I258:J258"/>
    <mergeCell ref="I259:J259"/>
    <mergeCell ref="I260:J260"/>
    <mergeCell ref="I261:J261"/>
    <mergeCell ref="G264:H271"/>
    <mergeCell ref="C264:D264"/>
    <mergeCell ref="C265:D265"/>
    <mergeCell ref="C266:D266"/>
    <mergeCell ref="A208:B213"/>
    <mergeCell ref="I269:J269"/>
    <mergeCell ref="I270:J270"/>
    <mergeCell ref="I271:J271"/>
    <mergeCell ref="I208:J208"/>
    <mergeCell ref="A1:O1"/>
    <mergeCell ref="A16:O16"/>
    <mergeCell ref="AA16:AN16"/>
    <mergeCell ref="AA23:AN23"/>
    <mergeCell ref="C203:D203"/>
    <mergeCell ref="I199:J199"/>
    <mergeCell ref="I200:J200"/>
    <mergeCell ref="I201:J201"/>
    <mergeCell ref="I202:J202"/>
    <mergeCell ref="I203:J203"/>
    <mergeCell ref="C142:D142"/>
    <mergeCell ref="C143:D143"/>
    <mergeCell ref="I139:J139"/>
    <mergeCell ref="I140:J140"/>
    <mergeCell ref="I141:J141"/>
    <mergeCell ref="I142:J142"/>
    <mergeCell ref="I143:J143"/>
    <mergeCell ref="I144:J144"/>
    <mergeCell ref="D3:L3"/>
    <mergeCell ref="D25:D26"/>
    <mergeCell ref="E25:E26"/>
    <mergeCell ref="C125:D125"/>
    <mergeCell ref="A5:B14"/>
    <mergeCell ref="D8:D9"/>
  </mergeCells>
  <pageMargins left="0.7" right="0.7" top="0.75" bottom="0.75" header="0.3" footer="0.3"/>
  <pageSetup paperSize="9" scale="39" fitToHeight="0" orientation="portrait" r:id="rId1"/>
  <rowBreaks count="1" manualBreakCount="1">
    <brk id="19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03D28EB-87D5-4D7B-A40B-E8DFFA5B27D3}">
          <x14:formula1>
            <xm:f>Liste!$B$2:$B$21</xm:f>
          </x14:formula1>
          <xm:sqref>D3:L4</xm:sqref>
        </x14:dataValidation>
        <x14:dataValidation type="list" allowBlank="1" showInputMessage="1" showErrorMessage="1" xr:uid="{9BE3CCDD-27A5-42CE-993D-424F28E8ADB2}">
          <x14:formula1>
            <xm:f>Liste!$D$4:$D$8</xm:f>
          </x14:formula1>
          <xm:sqref>B3:B4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1D5EB-D698-4DD7-B512-57406F1F45AC}">
  <sheetPr>
    <pageSetUpPr fitToPage="1"/>
  </sheetPr>
  <dimension ref="A1:AN668"/>
  <sheetViews>
    <sheetView zoomScaleNormal="100" workbookViewId="0">
      <selection sqref="A1:O1"/>
    </sheetView>
  </sheetViews>
  <sheetFormatPr defaultColWidth="11.42578125" defaultRowHeight="15"/>
  <cols>
    <col min="1" max="1" width="9" style="11" customWidth="1"/>
    <col min="2" max="2" width="8.28515625" style="11" bestFit="1" customWidth="1"/>
    <col min="3" max="3" width="44.28515625" style="11" bestFit="1" customWidth="1"/>
    <col min="4" max="5" width="11.42578125" style="11"/>
    <col min="6" max="6" width="2.42578125" style="11" customWidth="1"/>
    <col min="7" max="7" width="13" style="11" customWidth="1"/>
    <col min="8" max="8" width="11.5703125" style="11" customWidth="1"/>
    <col min="9" max="9" width="41.28515625" style="11" bestFit="1" customWidth="1"/>
    <col min="10" max="35" width="11.42578125" style="11"/>
    <col min="36" max="36" width="55.42578125" style="11" bestFit="1" customWidth="1"/>
    <col min="37" max="16384" width="11.42578125" style="11"/>
  </cols>
  <sheetData>
    <row r="1" spans="1:40" ht="33">
      <c r="A1" s="120" t="s">
        <v>406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2"/>
    </row>
    <row r="2" spans="1:40">
      <c r="A2" s="70"/>
      <c r="O2" s="71"/>
    </row>
    <row r="3" spans="1:40">
      <c r="A3" s="70" t="s">
        <v>221</v>
      </c>
      <c r="B3" s="117">
        <v>2020</v>
      </c>
      <c r="C3" s="11" t="s">
        <v>222</v>
      </c>
      <c r="D3" s="129" t="s">
        <v>407</v>
      </c>
      <c r="E3" s="129"/>
      <c r="F3" s="129"/>
      <c r="G3" s="129"/>
      <c r="H3" s="129"/>
      <c r="I3" s="129"/>
      <c r="J3" s="129"/>
      <c r="K3" s="129"/>
      <c r="L3" s="129"/>
      <c r="O3" s="71"/>
    </row>
    <row r="4" spans="1:40">
      <c r="A4" s="70"/>
      <c r="D4" s="72"/>
      <c r="E4" s="72"/>
      <c r="F4" s="72"/>
      <c r="G4" s="72"/>
      <c r="H4" s="72"/>
      <c r="I4" s="72"/>
      <c r="J4" s="72"/>
      <c r="K4" s="72"/>
      <c r="L4" s="72"/>
      <c r="O4" s="71"/>
    </row>
    <row r="5" spans="1:40">
      <c r="A5" s="132" t="s">
        <v>223</v>
      </c>
      <c r="B5" s="133"/>
      <c r="C5" s="11" t="s">
        <v>224</v>
      </c>
      <c r="D5" s="62" cm="1">
        <f t="array" ref="D5">INDEX(inseepop!$D:$D,MATCH(1,(inseepop!$C:$C=$D$3)*(inseepop!$A:$A=$E$5),0),1)</f>
        <v>329325</v>
      </c>
      <c r="E5" s="73">
        <v>2020</v>
      </c>
      <c r="O5" s="71"/>
    </row>
    <row r="6" spans="1:40">
      <c r="A6" s="132"/>
      <c r="B6" s="133"/>
      <c r="C6" s="14" t="s">
        <v>225</v>
      </c>
      <c r="D6" s="62" cm="1">
        <f t="array" ref="D6">INDEX(Famille!$E:$E,MATCH(1,(Famille!$C:$C=$D$3)*(Famille!$A:$A=$B$3)*(Famille!$D:$D="Nbre_Allocataires"),0),1)</f>
        <v>61605</v>
      </c>
      <c r="O6" s="71"/>
    </row>
    <row r="7" spans="1:40">
      <c r="A7" s="132"/>
      <c r="B7" s="133"/>
      <c r="C7" s="14" t="s">
        <v>226</v>
      </c>
      <c r="D7" s="62" cm="1">
        <f t="array" ref="D7">INDEX(Famille!$E:$E,MATCH(1,(Famille!$C:$C=$D$3)*(Famille!$A:$A=$B$3)*(Famille!$D:$D="Nbre_Alloc_et_conjoints"),0),1)</f>
        <v>86420</v>
      </c>
      <c r="O7" s="71"/>
    </row>
    <row r="8" spans="1:40">
      <c r="A8" s="132"/>
      <c r="B8" s="133"/>
      <c r="C8" s="14" t="s">
        <v>227</v>
      </c>
      <c r="D8" s="134" cm="1">
        <f t="array" ref="D8">INDEX(Famille!$E:$E,MATCH(1,(Famille!$C:$C=$D$3)*(Famille!$A:$A=$B$3)*(Famille!$D:$D="Population_couverte"),0),1)</f>
        <v>147025</v>
      </c>
      <c r="O8" s="71"/>
    </row>
    <row r="9" spans="1:40">
      <c r="A9" s="132"/>
      <c r="B9" s="133"/>
      <c r="C9" s="19" t="s">
        <v>228</v>
      </c>
      <c r="D9" s="134"/>
      <c r="O9" s="71"/>
    </row>
    <row r="10" spans="1:40">
      <c r="A10" s="132"/>
      <c r="B10" s="133"/>
      <c r="C10" s="20" t="s">
        <v>229</v>
      </c>
      <c r="D10" s="63">
        <f>D8/D5</f>
        <v>0.44644348288165187</v>
      </c>
      <c r="O10" s="71"/>
    </row>
    <row r="11" spans="1:40">
      <c r="A11" s="132"/>
      <c r="B11" s="133"/>
      <c r="C11" s="21" t="s">
        <v>230</v>
      </c>
      <c r="D11" s="63" cm="1">
        <f t="array" ref="D11">INDEX(Famille!$E:$E,MATCH(1,(Famille!$C:$C=$D$3)*(Famille!$A:$A=$B$3)*(Famille!$D:$D="Tx_regime_general"),0),1)</f>
        <v>0.99670000000000003</v>
      </c>
      <c r="O11" s="71"/>
    </row>
    <row r="12" spans="1:40">
      <c r="A12" s="132"/>
      <c r="B12" s="133"/>
      <c r="C12" s="21" t="s">
        <v>231</v>
      </c>
      <c r="D12" s="63" cm="1">
        <f t="array" ref="D12">INDEX(Famille!$E:$E,MATCH(1,(Famille!$C:$C=$D$3)*(Famille!$A:$A=$B$3)*(Famille!$D:$D="tx_act_alloc_et_conj"),0),1)</f>
        <v>0.42180000000000001</v>
      </c>
      <c r="O12" s="71"/>
    </row>
    <row r="13" spans="1:40">
      <c r="A13" s="132"/>
      <c r="B13" s="133"/>
      <c r="C13" s="22" t="s">
        <v>232</v>
      </c>
      <c r="D13" s="21" t="s">
        <v>233</v>
      </c>
      <c r="E13" s="63" cm="1">
        <f t="array" ref="E13">INDEX(Famille!$E:$E,MATCH(1,(Famille!$C:$C=$D$3)*(Famille!$A:$A=$B$3)*(Famille!$D:$D="tx_act_mme_25_49"),0),1)</f>
        <v>0.84150000000000003</v>
      </c>
      <c r="O13" s="71"/>
    </row>
    <row r="14" spans="1:40">
      <c r="A14" s="132"/>
      <c r="B14" s="133"/>
      <c r="C14" s="23"/>
      <c r="D14" s="21" t="s">
        <v>234</v>
      </c>
      <c r="E14" s="63" cm="1">
        <f t="array" ref="E14">INDEX(Famille!$E:$E,MATCH(1,(Famille!$C:$C=$D$3)*(Famille!$A:$A=$B$3)*(Famille!$D:$D="tx_act_mon_25_49"),0),1)</f>
        <v>0.90259999999999996</v>
      </c>
      <c r="O14" s="71"/>
    </row>
    <row r="15" spans="1:40">
      <c r="A15" s="74"/>
      <c r="B15" s="57"/>
      <c r="C15" s="23"/>
      <c r="D15" s="21"/>
      <c r="O15" s="71"/>
      <c r="Z15" s="11" t="s">
        <v>235</v>
      </c>
      <c r="AB15" s="11" t="s">
        <v>236</v>
      </c>
    </row>
    <row r="16" spans="1:40" ht="30.75">
      <c r="A16" s="123" t="s">
        <v>237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5"/>
      <c r="Z16" s="69"/>
      <c r="AA16" s="126" t="s">
        <v>238</v>
      </c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</row>
    <row r="17" spans="1:40">
      <c r="A17" s="70"/>
      <c r="O17" s="71"/>
      <c r="Z17" s="69"/>
      <c r="AA17" s="69" t="s">
        <v>239</v>
      </c>
      <c r="AB17" s="69" t="s">
        <v>240</v>
      </c>
      <c r="AC17" s="69" t="s">
        <v>241</v>
      </c>
      <c r="AD17" s="69" t="s">
        <v>242</v>
      </c>
      <c r="AE17" s="69" t="s">
        <v>243</v>
      </c>
      <c r="AF17" s="69" t="s">
        <v>244</v>
      </c>
      <c r="AG17" s="69" t="s">
        <v>245</v>
      </c>
      <c r="AH17" s="69" t="s">
        <v>246</v>
      </c>
      <c r="AI17" s="69" t="s">
        <v>247</v>
      </c>
      <c r="AJ17" s="69" t="s">
        <v>248</v>
      </c>
      <c r="AK17" s="51" t="s">
        <v>249</v>
      </c>
      <c r="AL17" s="51" t="s">
        <v>250</v>
      </c>
      <c r="AM17" s="51" t="s">
        <v>251</v>
      </c>
      <c r="AN17" s="51" t="s">
        <v>252</v>
      </c>
    </row>
    <row r="18" spans="1:40">
      <c r="A18" s="70"/>
      <c r="D18" s="12" t="s">
        <v>253</v>
      </c>
      <c r="E18" s="13" t="s">
        <v>254</v>
      </c>
      <c r="J18" s="12" t="s">
        <v>253</v>
      </c>
      <c r="K18" s="13" t="s">
        <v>254</v>
      </c>
      <c r="O18" s="71"/>
      <c r="Z18" s="6" t="s">
        <v>8</v>
      </c>
      <c r="AA18" s="1" cm="1">
        <f t="array" ref="AA18">INDEX(Famille!$E:$E,MATCH(1,(Famille!$C:$C=$Z18)*(Famille!$A:$A=$B$3)*(Famille!$D:$D="Couple_1enf_et_plus"),0),1)</f>
        <v>3815</v>
      </c>
      <c r="AB18" s="1" cm="1">
        <f t="array" ref="AB18">INDEX(Famille!$E:$E,MATCH(1,(Famille!$C:$C=$Z18)*(Famille!$A:$A=$B$3)*(Famille!$D:$D="Couple_1enf"),0),1)</f>
        <v>745</v>
      </c>
      <c r="AC18" s="1" cm="1">
        <f t="array" ref="AC18">INDEX(Famille!$E:$E,MATCH(1,(Famille!$C:$C=$Z18)*(Famille!$A:$A=$B$3)*(Famille!$D:$D="Couple_2enf"),0),1)</f>
        <v>2080</v>
      </c>
      <c r="AD18" s="1" cm="1">
        <f t="array" ref="AD18">INDEX(Famille!$E:$E,MATCH(1,(Famille!$C:$C=$Z18)*(Famille!$A:$A=$B$3)*(Famille!$D:$D="Couple_fam_nombreuses"),0),1)</f>
        <v>985</v>
      </c>
      <c r="AE18" s="1" cm="1">
        <f t="array" ref="AE18">INDEX(Famille!$E:$E,MATCH(1,(Famille!$C:$C=$Z18)*(Famille!$A:$A=$B$3)*(Famille!$D:$D="Couple_fragile"),0),1)</f>
        <v>265</v>
      </c>
      <c r="AF18" s="1" cm="1">
        <f t="array" ref="AF18">INDEX(Famille!$E:$E,MATCH(1,(Famille!$C:$C=$Z18)*(Famille!$A:$A=$B$3)*(Famille!$D:$D="Couple_bas_revenu"),0),1)</f>
        <v>565</v>
      </c>
      <c r="AG18" s="1" cm="1">
        <f t="array" ref="AG18">INDEX(Famille!$E:$E,MATCH(1,(Famille!$C:$C=$Z18)*(Famille!$A:$A=$B$3)*(Famille!$D:$D="Couple_aah"),0),1)</f>
        <v>50</v>
      </c>
      <c r="AH18" s="1" cm="1">
        <f t="array" ref="AH18">INDEX(Famille!$E:$E,MATCH(1,(Famille!$C:$C=$Z18)*(Famille!$A:$A=$B$3)*(Famille!$D:$D="Couple_rsa"),0),1)</f>
        <v>90</v>
      </c>
      <c r="AI18" s="1" cm="1">
        <f t="array" ref="AI18">INDEX(Famille!$E:$E,MATCH(1,(Famille!$C:$C=$Z18)*(Famille!$A:$A=$B$3)*(Famille!$D:$D="Couple_ppa"),0),1)</f>
        <v>660</v>
      </c>
      <c r="AJ18" s="1" cm="1">
        <f t="array" ref="AJ18">INDEX(Famille!$E:$E,MATCH(1,(Famille!$C:$C=$Z18)*(Famille!$A:$A=$B$3)*(Famille!$D:$D="Couple_chomage"),0),1)</f>
        <v>1535</v>
      </c>
      <c r="AK18" s="69" cm="1">
        <f t="array" ref="AK18">INDEX(qf!$F:$F,MATCH(1,(qf!$B:$B=$Z18)*(qf!$C:$C=$B$3)*(qf!$D:$D="couple"),0),1)</f>
        <v>205</v>
      </c>
      <c r="AL18" s="69" cm="1">
        <f t="array" ref="AL18">INDEX(qf!$G:$G,MATCH(1,(qf!$B:$B=$Z18)*(qf!$C:$C=$B$3)*(qf!$D:$D="couple"),0),1)</f>
        <v>915</v>
      </c>
      <c r="AM18" s="69" cm="1">
        <f t="array" ref="AM18">INDEX(qf!$H:$H,MATCH(1,(qf!$B:$B=$Z18)*(qf!$C:$C=$B$3)*(qf!$D:$D="couple"),0),1)</f>
        <v>1285</v>
      </c>
      <c r="AN18" s="69" cm="1">
        <f t="array" ref="AN18">INDEX(qf!$I:$I,MATCH(1,(qf!$B:$B=$Z18)*(qf!$C:$C=$B$3)*(qf!$D:$D="couple"),0),1)</f>
        <v>1815</v>
      </c>
    </row>
    <row r="19" spans="1:40" ht="15" customHeight="1">
      <c r="A19" s="145" t="s">
        <v>255</v>
      </c>
      <c r="B19" s="146"/>
      <c r="C19" s="43" t="s">
        <v>256</v>
      </c>
      <c r="D19" s="44" cm="1">
        <f t="array" ref="D19">INDEX(Famille!$E:$E,MATCH(1,(Famille!$C:$C=$D$3)*(Famille!$A:$A=$B$3)*(Famille!$D:$D="Couple_1enf"),0),1)</f>
        <v>4795</v>
      </c>
      <c r="E19" s="44" cm="1">
        <f t="array" ref="E19">INDEX(Famille!$E:$E,MATCH(1,(Famille!$C:$C=$D$3)*(Famille!$A:$A=$B$3)*(Famille!$D:$D="MONO_1_enf"),0),1)</f>
        <v>4650</v>
      </c>
      <c r="G19" s="133" t="s">
        <v>257</v>
      </c>
      <c r="H19" s="133"/>
      <c r="I19" s="65" t="s">
        <v>258</v>
      </c>
      <c r="J19" s="61" cm="1">
        <f t="array" ref="J19">INDEX(Famille!$E:$E,MATCH(1,(Famille!$C:$C=$D$3)*(Famille!$A:$A=$B$3)*(Famille!$D:$D="part_couple_rsa"),0),1)</f>
        <v>2.7199999999999998E-2</v>
      </c>
      <c r="K19" s="61" cm="1">
        <f t="array" ref="K19">INDEX(Famille!$E:$E,MATCH(1,(Famille!$C:$C=$D$3)*(Famille!$A:$A=$B$3)*(Famille!$D:$D="part_MONO_rsa"),0),1)</f>
        <v>0.2271</v>
      </c>
      <c r="O19" s="71"/>
      <c r="Z19" s="6" t="s">
        <v>13</v>
      </c>
      <c r="AA19" s="1" cm="1">
        <f t="array" ref="AA19">INDEX(Famille!$E:$E,MATCH(1,(Famille!$C:$C=$Z19)*(Famille!$A:$A=$B$3)*(Famille!$D:$D="Couple_1enf_et_plus"),0),1)</f>
        <v>4495</v>
      </c>
      <c r="AB19" s="1" cm="1">
        <f t="array" ref="AB19">INDEX(Famille!$E:$E,MATCH(1,(Famille!$C:$C=$Z19)*(Famille!$A:$A=$B$3)*(Famille!$D:$D="Couple_1enf"),0),1)</f>
        <v>885</v>
      </c>
      <c r="AC19" s="1" cm="1">
        <f t="array" ref="AC19">INDEX(Famille!$E:$E,MATCH(1,(Famille!$C:$C=$Z19)*(Famille!$A:$A=$B$3)*(Famille!$D:$D="Couple_2enf"),0),1)</f>
        <v>2515</v>
      </c>
      <c r="AD19" s="1" cm="1">
        <f t="array" ref="AD19">INDEX(Famille!$E:$E,MATCH(1,(Famille!$C:$C=$Z19)*(Famille!$A:$A=$B$3)*(Famille!$D:$D="Couple_fam_nombreuses"),0),1)</f>
        <v>1090</v>
      </c>
      <c r="AE19" s="1" cm="1">
        <f t="array" ref="AE19">INDEX(Famille!$E:$E,MATCH(1,(Famille!$C:$C=$Z19)*(Famille!$A:$A=$B$3)*(Famille!$D:$D="Couple_fragile"),0),1)</f>
        <v>285</v>
      </c>
      <c r="AF19" s="1" cm="1">
        <f t="array" ref="AF19">INDEX(Famille!$E:$E,MATCH(1,(Famille!$C:$C=$Z19)*(Famille!$A:$A=$B$3)*(Famille!$D:$D="Couple_bas_revenu"),0),1)</f>
        <v>485</v>
      </c>
      <c r="AG19" s="1" cm="1">
        <f t="array" ref="AG19">INDEX(Famille!$E:$E,MATCH(1,(Famille!$C:$C=$Z19)*(Famille!$A:$A=$B$3)*(Famille!$D:$D="Couple_aah"),0),1)</f>
        <v>60</v>
      </c>
      <c r="AH19" s="1" cm="1">
        <f t="array" ref="AH19">INDEX(Famille!$E:$E,MATCH(1,(Famille!$C:$C=$Z19)*(Famille!$A:$A=$B$3)*(Famille!$D:$D="Couple_rsa"),0),1)</f>
        <v>80</v>
      </c>
      <c r="AI19" s="1" cm="1">
        <f t="array" ref="AI19">INDEX(Famille!$E:$E,MATCH(1,(Famille!$C:$C=$Z19)*(Famille!$A:$A=$B$3)*(Famille!$D:$D="Couple_ppa"),0),1)</f>
        <v>660</v>
      </c>
      <c r="AJ19" s="1" cm="1">
        <f t="array" ref="AJ19">INDEX(Famille!$E:$E,MATCH(1,(Famille!$C:$C=$Z19)*(Famille!$A:$A=$B$3)*(Famille!$D:$D="Couple_chomage"),0),1)</f>
        <v>1510</v>
      </c>
      <c r="AK19" s="69" cm="1">
        <f t="array" ref="AK19">INDEX(qf!$F:$F,MATCH(1,(qf!$B:$B=$Z19)*(qf!$C:$C=$B$3)*(qf!$D:$D="couple"),0),1)</f>
        <v>70</v>
      </c>
      <c r="AL19" s="69" cm="1">
        <f t="array" ref="AL19">INDEX(qf!$G:$G,MATCH(1,(qf!$B:$B=$Z19)*(qf!$C:$C=$B$3)*(qf!$D:$D="couple"),0),1)</f>
        <v>395</v>
      </c>
      <c r="AM19" s="69" cm="1">
        <f t="array" ref="AM19">INDEX(qf!$H:$H,MATCH(1,(qf!$B:$B=$Z19)*(qf!$C:$C=$B$3)*(qf!$D:$D="couple"),0),1)</f>
        <v>615</v>
      </c>
      <c r="AN19" s="69" cm="1">
        <f t="array" ref="AN19">INDEX(qf!$I:$I,MATCH(1,(qf!$B:$B=$Z19)*(qf!$C:$C=$B$3)*(qf!$D:$D="couple"),0),1)</f>
        <v>800</v>
      </c>
    </row>
    <row r="20" spans="1:40">
      <c r="A20" s="145"/>
      <c r="B20" s="146"/>
      <c r="C20" s="43" t="s">
        <v>259</v>
      </c>
      <c r="D20" s="44" cm="1">
        <f t="array" ref="D20">INDEX(Famille!$E:$E,MATCH(1,(Famille!$C:$C=$D$3)*(Famille!$A:$A=$B$3)*(Famille!$D:$D="Couple_2enf"),0),1)</f>
        <v>11905</v>
      </c>
      <c r="E20" s="44" cm="1">
        <f t="array" ref="E20">INDEX(Famille!$E:$E,MATCH(1,(Famille!$C:$C=$D$3)*(Famille!$A:$A=$B$3)*(Famille!$D:$D="MONO_2_enf"),0),1)</f>
        <v>3070</v>
      </c>
      <c r="G20" s="133"/>
      <c r="H20" s="133"/>
      <c r="J20" s="21"/>
      <c r="O20" s="71"/>
      <c r="Z20" s="6" t="s">
        <v>15</v>
      </c>
      <c r="AA20" s="1" cm="1">
        <f t="array" ref="AA20">INDEX(Famille!$E:$E,MATCH(1,(Famille!$C:$C=$Z20)*(Famille!$A:$A=$B$3)*(Famille!$D:$D="Couple_1enf_et_plus"),0),1)</f>
        <v>2805</v>
      </c>
      <c r="AB20" s="1" cm="1">
        <f t="array" ref="AB20">INDEX(Famille!$E:$E,MATCH(1,(Famille!$C:$C=$Z20)*(Famille!$A:$A=$B$3)*(Famille!$D:$D="Couple_1enf"),0),1)</f>
        <v>595</v>
      </c>
      <c r="AC20" s="1" cm="1">
        <f t="array" ref="AC20">INDEX(Famille!$E:$E,MATCH(1,(Famille!$C:$C=$Z20)*(Famille!$A:$A=$B$3)*(Famille!$D:$D="Couple_2enf"),0),1)</f>
        <v>1520</v>
      </c>
      <c r="AD20" s="1" cm="1">
        <f t="array" ref="AD20">INDEX(Famille!$E:$E,MATCH(1,(Famille!$C:$C=$Z20)*(Famille!$A:$A=$B$3)*(Famille!$D:$D="Couple_fam_nombreuses"),0),1)</f>
        <v>690</v>
      </c>
      <c r="AE20" s="1" cm="1">
        <f t="array" ref="AE20">INDEX(Famille!$E:$E,MATCH(1,(Famille!$C:$C=$Z20)*(Famille!$A:$A=$B$3)*(Famille!$D:$D="Couple_fragile"),0),1)</f>
        <v>250</v>
      </c>
      <c r="AF20" s="1" cm="1">
        <f t="array" ref="AF20">INDEX(Famille!$E:$E,MATCH(1,(Famille!$C:$C=$Z20)*(Famille!$A:$A=$B$3)*(Famille!$D:$D="Couple_bas_revenu"),0),1)</f>
        <v>435</v>
      </c>
      <c r="AG20" s="1" cm="1">
        <f t="array" ref="AG20">INDEX(Famille!$E:$E,MATCH(1,(Famille!$C:$C=$Z20)*(Famille!$A:$A=$B$3)*(Famille!$D:$D="Couple_aah"),0),1)</f>
        <v>80</v>
      </c>
      <c r="AH20" s="1" cm="1">
        <f t="array" ref="AH20">INDEX(Famille!$E:$E,MATCH(1,(Famille!$C:$C=$Z20)*(Famille!$A:$A=$B$3)*(Famille!$D:$D="Couple_rsa"),0),1)</f>
        <v>70</v>
      </c>
      <c r="AI20" s="1" cm="1">
        <f t="array" ref="AI20">INDEX(Famille!$E:$E,MATCH(1,(Famille!$C:$C=$Z20)*(Famille!$A:$A=$B$3)*(Famille!$D:$D="Couple_ppa"),0),1)</f>
        <v>520</v>
      </c>
      <c r="AJ20" s="1" cm="1">
        <f t="array" ref="AJ20">INDEX(Famille!$E:$E,MATCH(1,(Famille!$C:$C=$Z20)*(Famille!$A:$A=$B$3)*(Famille!$D:$D="Couple_chomage"),0),1)</f>
        <v>1120</v>
      </c>
      <c r="AK20" s="69" cm="1">
        <f t="array" ref="AK20">INDEX(qf!$F:$F,MATCH(1,(qf!$B:$B=$Z20)*(qf!$C:$C=$B$3)*(qf!$D:$D="couple"),0),1)</f>
        <v>160</v>
      </c>
      <c r="AL20" s="69" cm="1">
        <f t="array" ref="AL20">INDEX(qf!$G:$G,MATCH(1,(qf!$B:$B=$Z20)*(qf!$C:$C=$B$3)*(qf!$D:$D="couple"),0),1)</f>
        <v>730</v>
      </c>
      <c r="AM20" s="69" cm="1">
        <f t="array" ref="AM20">INDEX(qf!$H:$H,MATCH(1,(qf!$B:$B=$Z20)*(qf!$C:$C=$B$3)*(qf!$D:$D="couple"),0),1)</f>
        <v>1060</v>
      </c>
      <c r="AN20" s="69" cm="1">
        <f t="array" ref="AN20">INDEX(qf!$I:$I,MATCH(1,(qf!$B:$B=$Z20)*(qf!$C:$C=$B$3)*(qf!$D:$D="couple"),0),1)</f>
        <v>1255</v>
      </c>
    </row>
    <row r="21" spans="1:40">
      <c r="A21" s="145"/>
      <c r="B21" s="146"/>
      <c r="C21" s="43" t="s">
        <v>260</v>
      </c>
      <c r="D21" s="44" cm="1">
        <f t="array" ref="D21">INDEX(Famille!$E:$E,MATCH(1,(Famille!$C:$C=$D$3)*(Famille!$A:$A=$B$3)*(Famille!$D:$D="Couple_fam_nombreuses"),0),1)</f>
        <v>5135</v>
      </c>
      <c r="E21" s="44" cm="1">
        <f t="array" ref="E21">INDEX(Famille!$E:$E,MATCH(1,(Famille!$C:$C=$D$3)*(Famille!$A:$A=$B$3)*(Famille!$D:$D="MONO_fam_nombreuses"),0),1)</f>
        <v>1285</v>
      </c>
      <c r="G21" s="133"/>
      <c r="H21" s="133"/>
      <c r="I21" s="65" t="s">
        <v>261</v>
      </c>
      <c r="J21" s="66" cm="1">
        <f t="array" ref="J21">INDEX(Famille!$E:$E,MATCH(1,(Famille!$C:$C=$D$3)*(Famille!$A:$A=$B$3)*(Famille!$D:$D="part_couple_ppa"),0),1)</f>
        <v>0.18729999999999999</v>
      </c>
      <c r="K21" s="61" cm="1">
        <f t="array" ref="K21">INDEX(Famille!$E:$E,MATCH(1,(Famille!$C:$C=$D$3)*(Famille!$A:$A=$B$3)*(Famille!$D:$D="part_MONO_ppa"),0),1)</f>
        <v>0.47860000000000003</v>
      </c>
      <c r="O21" s="71"/>
      <c r="Z21" s="6" t="s">
        <v>18</v>
      </c>
      <c r="AA21" s="1" cm="1">
        <f t="array" ref="AA21">INDEX(Famille!$E:$E,MATCH(1,(Famille!$C:$C=$Z21)*(Famille!$A:$A=$B$3)*(Famille!$D:$D="Couple_1enf_et_plus"),0),1)</f>
        <v>565</v>
      </c>
      <c r="AB21" s="1" cm="1">
        <f t="array" ref="AB21">INDEX(Famille!$E:$E,MATCH(1,(Famille!$C:$C=$Z21)*(Famille!$A:$A=$B$3)*(Famille!$D:$D="Couple_1enf"),0),1)</f>
        <v>165</v>
      </c>
      <c r="AC21" s="1" cm="1">
        <f t="array" ref="AC21">INDEX(Famille!$E:$E,MATCH(1,(Famille!$C:$C=$Z21)*(Famille!$A:$A=$B$3)*(Famille!$D:$D="Couple_2enf"),0),1)</f>
        <v>300</v>
      </c>
      <c r="AD21" s="1" cm="1">
        <f t="array" ref="AD21">INDEX(Famille!$E:$E,MATCH(1,(Famille!$C:$C=$Z21)*(Famille!$A:$A=$B$3)*(Famille!$D:$D="Couple_fam_nombreuses"),0),1)</f>
        <v>100</v>
      </c>
      <c r="AE21" s="1" cm="1">
        <f t="array" ref="AE21">INDEX(Famille!$E:$E,MATCH(1,(Famille!$C:$C=$Z21)*(Famille!$A:$A=$B$3)*(Famille!$D:$D="Couple_fragile"),0),1)</f>
        <v>70</v>
      </c>
      <c r="AF21" s="1" cm="1">
        <f t="array" ref="AF21">INDEX(Famille!$E:$E,MATCH(1,(Famille!$C:$C=$Z21)*(Famille!$A:$A=$B$3)*(Famille!$D:$D="Couple_bas_revenu"),0),1)</f>
        <v>105</v>
      </c>
      <c r="AG21" s="1" cm="1">
        <f t="array" ref="AG21">INDEX(Famille!$E:$E,MATCH(1,(Famille!$C:$C=$Z21)*(Famille!$A:$A=$B$3)*(Famille!$D:$D="Couple_aah"),0),1)</f>
        <v>15</v>
      </c>
      <c r="AH21" s="1" cm="1">
        <f t="array" ref="AH21">INDEX(Famille!$E:$E,MATCH(1,(Famille!$C:$C=$Z21)*(Famille!$A:$A=$B$3)*(Famille!$D:$D="Couple_rsa"),0),1)</f>
        <v>10</v>
      </c>
      <c r="AI21" s="1" cm="1">
        <f t="array" ref="AI21">INDEX(Famille!$E:$E,MATCH(1,(Famille!$C:$C=$Z21)*(Famille!$A:$A=$B$3)*(Famille!$D:$D="Couple_ppa"),0),1)</f>
        <v>125</v>
      </c>
      <c r="AJ21" s="1" cm="1">
        <f t="array" ref="AJ21">INDEX(Famille!$E:$E,MATCH(1,(Famille!$C:$C=$Z21)*(Famille!$A:$A=$B$3)*(Famille!$D:$D="Couple_chomage"),0),1)</f>
        <v>240</v>
      </c>
      <c r="AK21" s="69" cm="1">
        <f t="array" ref="AK21">INDEX(qf!$F:$F,MATCH(1,(qf!$B:$B=$Z21)*(qf!$C:$C=$B$3)*(qf!$D:$D="couple"),0),1)</f>
        <v>40</v>
      </c>
      <c r="AL21" s="69" cm="1">
        <f t="array" ref="AL21">INDEX(qf!$G:$G,MATCH(1,(qf!$B:$B=$Z21)*(qf!$C:$C=$B$3)*(qf!$D:$D="couple"),0),1)</f>
        <v>200</v>
      </c>
      <c r="AM21" s="69" cm="1">
        <f t="array" ref="AM21">INDEX(qf!$H:$H,MATCH(1,(qf!$B:$B=$Z21)*(qf!$C:$C=$B$3)*(qf!$D:$D="couple"),0),1)</f>
        <v>255</v>
      </c>
      <c r="AN21" s="69" cm="1">
        <f t="array" ref="AN21">INDEX(qf!$I:$I,MATCH(1,(qf!$B:$B=$Z21)*(qf!$C:$C=$B$3)*(qf!$D:$D="couple"),0),1)</f>
        <v>165</v>
      </c>
    </row>
    <row r="22" spans="1:40">
      <c r="A22" s="145"/>
      <c r="B22" s="146"/>
      <c r="C22" s="45" t="s">
        <v>262</v>
      </c>
      <c r="D22" s="46" cm="1">
        <f t="array" ref="D22">INDEX(Famille!$E:$E,MATCH(1,(Famille!$C:$C=$D$3)*(Famille!$A:$A=$B$3)*(Famille!$D:$D="Couple_1enf_et_plus"),0),1)</f>
        <v>21835</v>
      </c>
      <c r="E22" s="46" cm="1">
        <f t="array" ref="E22">INDEX(Famille!$E:$E,MATCH(1,(Famille!$C:$C=$D$3)*(Famille!$A:$A=$B$3)*(Famille!$D:$D="MONO_1_enf_et_plus"),0),1)</f>
        <v>9005</v>
      </c>
      <c r="G22" s="133"/>
      <c r="H22" s="133"/>
      <c r="O22" s="71"/>
      <c r="Z22" s="6" t="s">
        <v>21</v>
      </c>
      <c r="AA22" s="1" cm="1">
        <f t="array" ref="AA22">INDEX(Famille!$E:$E,MATCH(1,(Famille!$C:$C=$Z22)*(Famille!$A:$A=$B$3)*(Famille!$D:$D="Couple_1enf_et_plus"),0),1)</f>
        <v>1710</v>
      </c>
      <c r="AB22" s="1" cm="1">
        <f t="array" ref="AB22">INDEX(Famille!$E:$E,MATCH(1,(Famille!$C:$C=$Z22)*(Famille!$A:$A=$B$3)*(Famille!$D:$D="Couple_1enf"),0),1)</f>
        <v>345</v>
      </c>
      <c r="AC22" s="1" cm="1">
        <f t="array" ref="AC22">INDEX(Famille!$E:$E,MATCH(1,(Famille!$C:$C=$Z22)*(Famille!$A:$A=$B$3)*(Famille!$D:$D="Couple_2enf"),0),1)</f>
        <v>895</v>
      </c>
      <c r="AD22" s="1" cm="1">
        <f t="array" ref="AD22">INDEX(Famille!$E:$E,MATCH(1,(Famille!$C:$C=$Z22)*(Famille!$A:$A=$B$3)*(Famille!$D:$D="Couple_fam_nombreuses"),0),1)</f>
        <v>470</v>
      </c>
      <c r="AE22" s="1" cm="1">
        <f t="array" ref="AE22">INDEX(Famille!$E:$E,MATCH(1,(Famille!$C:$C=$Z22)*(Famille!$A:$A=$B$3)*(Famille!$D:$D="Couple_fragile"),0),1)</f>
        <v>120</v>
      </c>
      <c r="AF22" s="1" cm="1">
        <f t="array" ref="AF22">INDEX(Famille!$E:$E,MATCH(1,(Famille!$C:$C=$Z22)*(Famille!$A:$A=$B$3)*(Famille!$D:$D="Couple_bas_revenu"),0),1)</f>
        <v>305</v>
      </c>
      <c r="AG22" s="1" cm="1">
        <f t="array" ref="AG22">INDEX(Famille!$E:$E,MATCH(1,(Famille!$C:$C=$Z22)*(Famille!$A:$A=$B$3)*(Famille!$D:$D="Couple_aah"),0),1)</f>
        <v>35</v>
      </c>
      <c r="AH22" s="1" cm="1">
        <f t="array" ref="AH22">INDEX(Famille!$E:$E,MATCH(1,(Famille!$C:$C=$Z22)*(Famille!$A:$A=$B$3)*(Famille!$D:$D="Couple_rsa"),0),1)</f>
        <v>60</v>
      </c>
      <c r="AI22" s="1" cm="1">
        <f t="array" ref="AI22">INDEX(Famille!$E:$E,MATCH(1,(Famille!$C:$C=$Z22)*(Famille!$A:$A=$B$3)*(Famille!$D:$D="Couple_ppa"),0),1)</f>
        <v>310</v>
      </c>
      <c r="AJ22" s="1" cm="1">
        <f t="array" ref="AJ22">INDEX(Famille!$E:$E,MATCH(1,(Famille!$C:$C=$Z22)*(Famille!$A:$A=$B$3)*(Famille!$D:$D="Couple_chomage"),0),1)</f>
        <v>820</v>
      </c>
      <c r="AK22" s="69" cm="1">
        <f t="array" ref="AK22">INDEX(qf!$F:$F,MATCH(1,(qf!$B:$B=$Z22)*(qf!$C:$C=$B$3)*(qf!$D:$D="couple"),0),1)</f>
        <v>110</v>
      </c>
      <c r="AL22" s="69" cm="1">
        <f t="array" ref="AL22">INDEX(qf!$G:$G,MATCH(1,(qf!$B:$B=$Z22)*(qf!$C:$C=$B$3)*(qf!$D:$D="couple"),0),1)</f>
        <v>460</v>
      </c>
      <c r="AM22" s="69" cm="1">
        <f t="array" ref="AM22">INDEX(qf!$H:$H,MATCH(1,(qf!$B:$B=$Z22)*(qf!$C:$C=$B$3)*(qf!$D:$D="couple"),0),1)</f>
        <v>555</v>
      </c>
      <c r="AN22" s="69" cm="1">
        <f t="array" ref="AN22">INDEX(qf!$I:$I,MATCH(1,(qf!$B:$B=$Z22)*(qf!$C:$C=$B$3)*(qf!$D:$D="couple"),0),1)</f>
        <v>755</v>
      </c>
    </row>
    <row r="23" spans="1:40">
      <c r="A23" s="75"/>
      <c r="B23" s="24"/>
      <c r="D23" s="16"/>
      <c r="E23" s="17"/>
      <c r="G23" s="133"/>
      <c r="H23" s="133"/>
      <c r="I23" s="65" t="s">
        <v>263</v>
      </c>
      <c r="J23" s="66" cm="1">
        <f t="array" ref="J23">INDEX(Famille!$E:$E,MATCH(1,(Famille!$C:$C=$D$3)*(Famille!$A:$A=$B$3)*(Famille!$D:$D="part_couple_aah"),0),1)</f>
        <v>1.9699999999999999E-2</v>
      </c>
      <c r="K23" s="61" cm="1">
        <f t="array" ref="K23">INDEX(Famille!$E:$E,MATCH(1,(Famille!$C:$C=$D$3)*(Famille!$A:$A=$B$3)*(Famille!$D:$D="part_MONO_aah"),0),1)</f>
        <v>3.39E-2</v>
      </c>
      <c r="O23" s="71"/>
      <c r="Z23" s="6" t="s">
        <v>24</v>
      </c>
      <c r="AA23" s="1" cm="1">
        <f t="array" ref="AA23">INDEX(Famille!$E:$E,MATCH(1,(Famille!$C:$C=$Z23)*(Famille!$A:$A=$B$3)*(Famille!$D:$D="Couple_1enf_et_plus"),0),1)</f>
        <v>505</v>
      </c>
      <c r="AB23" s="1" cm="1">
        <f t="array" ref="AB23">INDEX(Famille!$E:$E,MATCH(1,(Famille!$C:$C=$Z23)*(Famille!$A:$A=$B$3)*(Famille!$D:$D="Couple_1enf"),0),1)</f>
        <v>125</v>
      </c>
      <c r="AC23" s="1" cm="1">
        <f t="array" ref="AC23">INDEX(Famille!$E:$E,MATCH(1,(Famille!$C:$C=$Z23)*(Famille!$A:$A=$B$3)*(Famille!$D:$D="Couple_2enf"),0),1)</f>
        <v>280</v>
      </c>
      <c r="AD23" s="1" cm="1">
        <f t="array" ref="AD23">INDEX(Famille!$E:$E,MATCH(1,(Famille!$C:$C=$Z23)*(Famille!$A:$A=$B$3)*(Famille!$D:$D="Couple_fam_nombreuses"),0),1)</f>
        <v>105</v>
      </c>
      <c r="AE23" s="1" cm="1">
        <f t="array" ref="AE23">INDEX(Famille!$E:$E,MATCH(1,(Famille!$C:$C=$Z23)*(Famille!$A:$A=$B$3)*(Famille!$D:$D="Couple_fragile"),0),1)</f>
        <v>40</v>
      </c>
      <c r="AF23" s="1" cm="1">
        <f t="array" ref="AF23">INDEX(Famille!$E:$E,MATCH(1,(Famille!$C:$C=$Z23)*(Famille!$A:$A=$B$3)*(Famille!$D:$D="Couple_bas_revenu"),0),1)</f>
        <v>75</v>
      </c>
      <c r="AG23" s="1" cm="1">
        <f t="array" ref="AG23">INDEX(Famille!$E:$E,MATCH(1,(Famille!$C:$C=$Z23)*(Famille!$A:$A=$B$3)*(Famille!$D:$D="Couple_aah"),0),1)</f>
        <v>15</v>
      </c>
      <c r="AH23" s="1" cm="1">
        <f t="array" ref="AH23">INDEX(Famille!$E:$E,MATCH(1,(Famille!$C:$C=$Z23)*(Famille!$A:$A=$B$3)*(Famille!$D:$D="Couple_rsa"),0),1)</f>
        <v>5</v>
      </c>
      <c r="AI23" s="1" cm="1">
        <f t="array" ref="AI23">INDEX(Famille!$E:$E,MATCH(1,(Famille!$C:$C=$Z23)*(Famille!$A:$A=$B$3)*(Famille!$D:$D="Couple_ppa"),0),1)</f>
        <v>75</v>
      </c>
      <c r="AJ23" s="1" cm="1">
        <f t="array" ref="AJ23">INDEX(Famille!$E:$E,MATCH(1,(Famille!$C:$C=$Z23)*(Famille!$A:$A=$B$3)*(Famille!$D:$D="Couple_chomage"),0),1)</f>
        <v>190</v>
      </c>
      <c r="AK23" s="69" cm="1">
        <f t="array" ref="AK23">INDEX(qf!$F:$F,MATCH(1,(qf!$B:$B=$Z23)*(qf!$C:$C=$B$3)*(qf!$D:$D="couple"),0),1)</f>
        <v>25</v>
      </c>
      <c r="AL23" s="69" cm="1">
        <f t="array" ref="AL23">INDEX(qf!$G:$G,MATCH(1,(qf!$B:$B=$Z23)*(qf!$C:$C=$B$3)*(qf!$D:$D="couple"),0),1)</f>
        <v>130</v>
      </c>
      <c r="AM23" s="69" cm="1">
        <f t="array" ref="AM23">INDEX(qf!$H:$H,MATCH(1,(qf!$B:$B=$Z23)*(qf!$C:$C=$B$3)*(qf!$D:$D="couple"),0),1)</f>
        <v>190</v>
      </c>
      <c r="AN23" s="69" cm="1">
        <f t="array" ref="AN23">INDEX(qf!$I:$I,MATCH(1,(qf!$B:$B=$Z23)*(qf!$C:$C=$B$3)*(qf!$D:$D="couple"),0),1)</f>
        <v>225</v>
      </c>
    </row>
    <row r="24" spans="1:40">
      <c r="A24" s="145" t="s">
        <v>264</v>
      </c>
      <c r="B24" s="146"/>
      <c r="C24" s="48" t="s">
        <v>265</v>
      </c>
      <c r="D24" s="56" cm="1">
        <f t="array" ref="D24">INDEX(Famille!$E:$E,MATCH(1,(Famille!$C:$C=$D$3)*(Famille!$A:$A=$B$3)*(Famille!$D:$D="Couple_bas_revenu"),0),1)/D22</f>
        <v>0.16258300893061597</v>
      </c>
      <c r="E24" s="56" cm="1">
        <f t="array" ref="E24">INDEX(Famille!$E:$E,MATCH(1,(Famille!$C:$C=$D$3)*(Famille!$A:$A=$B$3)*(Famille!$D:$D="MONO_bas_revenu"),0),1)/E22</f>
        <v>0.55691282620766236</v>
      </c>
      <c r="G24" s="133"/>
      <c r="H24" s="133"/>
      <c r="O24" s="71"/>
      <c r="Z24" s="6" t="s">
        <v>27</v>
      </c>
      <c r="AA24" s="1" cm="1">
        <f t="array" ref="AA24">INDEX(Famille!$E:$E,MATCH(1,(Famille!$C:$C=$Z24)*(Famille!$A:$A=$B$3)*(Famille!$D:$D="Couple_1enf_et_plus"),0),1)</f>
        <v>885</v>
      </c>
      <c r="AB24" s="1" cm="1">
        <f t="array" ref="AB24">INDEX(Famille!$E:$E,MATCH(1,(Famille!$C:$C=$Z24)*(Famille!$A:$A=$B$3)*(Famille!$D:$D="Couple_1enf"),0),1)</f>
        <v>255</v>
      </c>
      <c r="AC24" s="1" cm="1">
        <f t="array" ref="AC24">INDEX(Famille!$E:$E,MATCH(1,(Famille!$C:$C=$Z24)*(Famille!$A:$A=$B$3)*(Famille!$D:$D="Couple_2enf"),0),1)</f>
        <v>475</v>
      </c>
      <c r="AD24" s="1" cm="1">
        <f t="array" ref="AD24">INDEX(Famille!$E:$E,MATCH(1,(Famille!$C:$C=$Z24)*(Famille!$A:$A=$B$3)*(Famille!$D:$D="Couple_fam_nombreuses"),0),1)</f>
        <v>155</v>
      </c>
      <c r="AE24" s="1" cm="1">
        <f t="array" ref="AE24">INDEX(Famille!$E:$E,MATCH(1,(Famille!$C:$C=$Z24)*(Famille!$A:$A=$B$3)*(Famille!$D:$D="Couple_fragile"),0),1)</f>
        <v>95</v>
      </c>
      <c r="AF24" s="1" cm="1">
        <f t="array" ref="AF24">INDEX(Famille!$E:$E,MATCH(1,(Famille!$C:$C=$Z24)*(Famille!$A:$A=$B$3)*(Famille!$D:$D="Couple_bas_revenu"),0),1)</f>
        <v>185</v>
      </c>
      <c r="AG24" s="1" cm="1">
        <f t="array" ref="AG24">INDEX(Famille!$E:$E,MATCH(1,(Famille!$C:$C=$Z24)*(Famille!$A:$A=$B$3)*(Famille!$D:$D="Couple_aah"),0),1)</f>
        <v>20</v>
      </c>
      <c r="AH24" s="1" cm="1">
        <f t="array" ref="AH24">INDEX(Famille!$E:$E,MATCH(1,(Famille!$C:$C=$Z24)*(Famille!$A:$A=$B$3)*(Famille!$D:$D="Couple_rsa"),0),1)</f>
        <v>30</v>
      </c>
      <c r="AI24" s="1" cm="1">
        <f t="array" ref="AI24">INDEX(Famille!$E:$E,MATCH(1,(Famille!$C:$C=$Z24)*(Famille!$A:$A=$B$3)*(Famille!$D:$D="Couple_ppa"),0),1)</f>
        <v>190</v>
      </c>
      <c r="AJ24" s="1" cm="1">
        <f t="array" ref="AJ24">INDEX(Famille!$E:$E,MATCH(1,(Famille!$C:$C=$Z24)*(Famille!$A:$A=$B$3)*(Famille!$D:$D="Couple_chomage"),0),1)</f>
        <v>390</v>
      </c>
      <c r="AK24" s="69" cm="1">
        <f t="array" ref="AK24">INDEX(qf!$F:$F,MATCH(1,(qf!$B:$B=$Z24)*(qf!$C:$C=$B$3)*(qf!$D:$D="couple"),0),1)</f>
        <v>75</v>
      </c>
      <c r="AL24" s="69" cm="1">
        <f t="array" ref="AL24">INDEX(qf!$G:$G,MATCH(1,(qf!$B:$B=$Z24)*(qf!$C:$C=$B$3)*(qf!$D:$D="couple"),0),1)</f>
        <v>275</v>
      </c>
      <c r="AM24" s="69" cm="1">
        <f t="array" ref="AM24">INDEX(qf!$H:$H,MATCH(1,(qf!$B:$B=$Z24)*(qf!$C:$C=$B$3)*(qf!$D:$D="couple"),0),1)</f>
        <v>395</v>
      </c>
      <c r="AN24" s="69" cm="1">
        <f t="array" ref="AN24">INDEX(qf!$I:$I,MATCH(1,(qf!$B:$B=$Z24)*(qf!$C:$C=$B$3)*(qf!$D:$D="couple"),0),1)</f>
        <v>275</v>
      </c>
    </row>
    <row r="25" spans="1:40">
      <c r="A25" s="145"/>
      <c r="B25" s="146"/>
      <c r="C25" s="49" t="s">
        <v>266</v>
      </c>
      <c r="D25" s="130" cm="1">
        <f t="array" ref="D25">INDEX(Famille!$E:$E,MATCH(1,(Famille!$C:$C=$D$3)*(Famille!$A:$A=$B$3)*(Famille!$D:$D="Couple_fragile"),0),1)/D22</f>
        <v>7.9001602931073958E-2</v>
      </c>
      <c r="E25" s="131" cm="1">
        <f t="array" ref="E25">INDEX(Famille!$E:$E,MATCH(1,(Famille!$C:$C=$D$3)*(Famille!$A:$A=$B$3)*(Famille!$D:$D="MONO_fragile"),0),1)/E22</f>
        <v>0.26041088284286507</v>
      </c>
      <c r="G25" s="133"/>
      <c r="H25" s="133"/>
      <c r="I25" s="65" t="s">
        <v>267</v>
      </c>
      <c r="J25" s="76"/>
      <c r="K25" s="61" cm="1">
        <f t="array" ref="K25">INDEX(Famille!$E:$E,MATCH(1,(Famille!$C:$C=$D$3)*(Famille!$A:$A=$B$3)*(Famille!$D:$D="part_MONO_asf"),0),1)</f>
        <v>0.3135</v>
      </c>
      <c r="O25" s="71"/>
      <c r="Z25" s="6" t="s">
        <v>30</v>
      </c>
      <c r="AA25" s="1" cm="1">
        <f t="array" ref="AA25">INDEX(Famille!$E:$E,MATCH(1,(Famille!$C:$C=$Z25)*(Famille!$A:$A=$B$3)*(Famille!$D:$D="Couple_1enf_et_plus"),0),1)</f>
        <v>2450</v>
      </c>
      <c r="AB25" s="1" cm="1">
        <f t="array" ref="AB25">INDEX(Famille!$E:$E,MATCH(1,(Famille!$C:$C=$Z25)*(Famille!$A:$A=$B$3)*(Famille!$D:$D="Couple_1enf"),0),1)</f>
        <v>605</v>
      </c>
      <c r="AC25" s="1" cm="1">
        <f t="array" ref="AC25">INDEX(Famille!$E:$E,MATCH(1,(Famille!$C:$C=$Z25)*(Famille!$A:$A=$B$3)*(Famille!$D:$D="Couple_2enf"),0),1)</f>
        <v>1305</v>
      </c>
      <c r="AD25" s="1" cm="1">
        <f t="array" ref="AD25">INDEX(Famille!$E:$E,MATCH(1,(Famille!$C:$C=$Z25)*(Famille!$A:$A=$B$3)*(Famille!$D:$D="Couple_fam_nombreuses"),0),1)</f>
        <v>540</v>
      </c>
      <c r="AE25" s="1" cm="1">
        <f t="array" ref="AE25">INDEX(Famille!$E:$E,MATCH(1,(Famille!$C:$C=$Z25)*(Famille!$A:$A=$B$3)*(Famille!$D:$D="Couple_fragile"),0),1)</f>
        <v>215</v>
      </c>
      <c r="AF25" s="1" cm="1">
        <f t="array" ref="AF25">INDEX(Famille!$E:$E,MATCH(1,(Famille!$C:$C=$Z25)*(Famille!$A:$A=$B$3)*(Famille!$D:$D="Couple_bas_revenu"),0),1)</f>
        <v>515</v>
      </c>
      <c r="AG25" s="1" cm="1">
        <f t="array" ref="AG25">INDEX(Famille!$E:$E,MATCH(1,(Famille!$C:$C=$Z25)*(Famille!$A:$A=$B$3)*(Famille!$D:$D="Couple_aah"),0),1)</f>
        <v>70</v>
      </c>
      <c r="AH25" s="1" cm="1">
        <f t="array" ref="AH25">INDEX(Famille!$E:$E,MATCH(1,(Famille!$C:$C=$Z25)*(Famille!$A:$A=$B$3)*(Famille!$D:$D="Couple_rsa"),0),1)</f>
        <v>125</v>
      </c>
      <c r="AI25" s="1" cm="1">
        <f t="array" ref="AI25">INDEX(Famille!$E:$E,MATCH(1,(Famille!$C:$C=$Z25)*(Famille!$A:$A=$B$3)*(Famille!$D:$D="Couple_ppa"),0),1)</f>
        <v>570</v>
      </c>
      <c r="AJ25" s="1" cm="1">
        <f t="array" ref="AJ25">INDEX(Famille!$E:$E,MATCH(1,(Famille!$C:$C=$Z25)*(Famille!$A:$A=$B$3)*(Famille!$D:$D="Couple_chomage"),0),1)</f>
        <v>1105</v>
      </c>
      <c r="AK25" s="69" cm="1">
        <f t="array" ref="AK25">INDEX(qf!$F:$F,MATCH(1,(qf!$B:$B=$Z25)*(qf!$C:$C=$B$3)*(qf!$D:$D="couple"),0),1)</f>
        <v>220</v>
      </c>
      <c r="AL25" s="69" cm="1">
        <f t="array" ref="AL25">INDEX(qf!$G:$G,MATCH(1,(qf!$B:$B=$Z25)*(qf!$C:$C=$B$3)*(qf!$D:$D="couple"),0),1)</f>
        <v>800</v>
      </c>
      <c r="AM25" s="69" cm="1">
        <f t="array" ref="AM25">INDEX(qf!$H:$H,MATCH(1,(qf!$B:$B=$Z25)*(qf!$C:$C=$B$3)*(qf!$D:$D="couple"),0),1)</f>
        <v>915</v>
      </c>
      <c r="AN25" s="69" cm="1">
        <f t="array" ref="AN25">INDEX(qf!$I:$I,MATCH(1,(qf!$B:$B=$Z25)*(qf!$C:$C=$B$3)*(qf!$D:$D="couple"),0),1)</f>
        <v>945</v>
      </c>
    </row>
    <row r="26" spans="1:40">
      <c r="A26" s="75" t="s">
        <v>268</v>
      </c>
      <c r="B26" s="59">
        <f xml:space="preserve"> VLOOKUP( $B$3, Seuil_basrev!A1:B20, 2, FALSE)</f>
        <v>1105</v>
      </c>
      <c r="C26" s="50" t="s">
        <v>269</v>
      </c>
      <c r="D26" s="130"/>
      <c r="E26" s="131"/>
      <c r="G26" s="133"/>
      <c r="H26" s="133"/>
      <c r="O26" s="71"/>
      <c r="Z26" s="6" t="s">
        <v>33</v>
      </c>
      <c r="AA26" s="1" cm="1">
        <f t="array" ref="AA26">INDEX(Famille!$E:$E,MATCH(1,(Famille!$C:$C=$Z26)*(Famille!$A:$A=$B$3)*(Famille!$D:$D="Couple_1enf_et_plus"),0),1)</f>
        <v>495</v>
      </c>
      <c r="AB26" s="1" cm="1">
        <f t="array" ref="AB26">INDEX(Famille!$E:$E,MATCH(1,(Famille!$C:$C=$Z26)*(Famille!$A:$A=$B$3)*(Famille!$D:$D="Couple_1enf"),0),1)</f>
        <v>145</v>
      </c>
      <c r="AC26" s="1" cm="1">
        <f t="array" ref="AC26">INDEX(Famille!$E:$E,MATCH(1,(Famille!$C:$C=$Z26)*(Famille!$A:$A=$B$3)*(Famille!$D:$D="Couple_2enf"),0),1)</f>
        <v>255</v>
      </c>
      <c r="AD26" s="1" cm="1">
        <f t="array" ref="AD26">INDEX(Famille!$E:$E,MATCH(1,(Famille!$C:$C=$Z26)*(Famille!$A:$A=$B$3)*(Famille!$D:$D="Couple_fam_nombreuses"),0),1)</f>
        <v>95</v>
      </c>
      <c r="AE26" s="1" cm="1">
        <f t="array" ref="AE26">INDEX(Famille!$E:$E,MATCH(1,(Famille!$C:$C=$Z26)*(Famille!$A:$A=$B$3)*(Famille!$D:$D="Couple_fragile"),0),1)</f>
        <v>45</v>
      </c>
      <c r="AF26" s="1" cm="1">
        <f t="array" ref="AF26">INDEX(Famille!$E:$E,MATCH(1,(Famille!$C:$C=$Z26)*(Famille!$A:$A=$B$3)*(Famille!$D:$D="Couple_bas_revenu"),0),1)</f>
        <v>155</v>
      </c>
      <c r="AG26" s="1" cm="1">
        <f t="array" ref="AG26">INDEX(Famille!$E:$E,MATCH(1,(Famille!$C:$C=$Z26)*(Famille!$A:$A=$B$3)*(Famille!$D:$D="Couple_aah"),0),1)</f>
        <v>5</v>
      </c>
      <c r="AH26" s="1" cm="1">
        <f t="array" ref="AH26">INDEX(Famille!$E:$E,MATCH(1,(Famille!$C:$C=$Z26)*(Famille!$A:$A=$B$3)*(Famille!$D:$D="Couple_rsa"),0),1)</f>
        <v>30</v>
      </c>
      <c r="AI26" s="1" cm="1">
        <f t="array" ref="AI26">INDEX(Famille!$E:$E,MATCH(1,(Famille!$C:$C=$Z26)*(Famille!$A:$A=$B$3)*(Famille!$D:$D="Couple_ppa"),0),1)</f>
        <v>125</v>
      </c>
      <c r="AJ26" s="1" cm="1">
        <f t="array" ref="AJ26">INDEX(Famille!$E:$E,MATCH(1,(Famille!$C:$C=$Z26)*(Famille!$A:$A=$B$3)*(Famille!$D:$D="Couple_chomage"),0),1)</f>
        <v>210</v>
      </c>
      <c r="AK26" s="69" cm="1">
        <f t="array" ref="AK26">INDEX(qf!$F:$F,MATCH(1,(qf!$B:$B=$Z26)*(qf!$C:$C=$B$3)*(qf!$D:$D="couple"),0),1)</f>
        <v>50</v>
      </c>
      <c r="AL26" s="69" cm="1">
        <f t="array" ref="AL26">INDEX(qf!$G:$G,MATCH(1,(qf!$B:$B=$Z26)*(qf!$C:$C=$B$3)*(qf!$D:$D="couple"),0),1)</f>
        <v>200</v>
      </c>
      <c r="AM26" s="69" cm="1">
        <f t="array" ref="AM26">INDEX(qf!$H:$H,MATCH(1,(qf!$B:$B=$Z26)*(qf!$C:$C=$B$3)*(qf!$D:$D="couple"),0),1)</f>
        <v>195</v>
      </c>
      <c r="AN26" s="69" cm="1">
        <f t="array" ref="AN26">INDEX(qf!$I:$I,MATCH(1,(qf!$B:$B=$Z26)*(qf!$C:$C=$B$3)*(qf!$D:$D="couple"),0),1)</f>
        <v>135</v>
      </c>
    </row>
    <row r="27" spans="1:40">
      <c r="A27" s="77"/>
      <c r="B27" s="58"/>
      <c r="C27" s="25"/>
      <c r="D27" s="15"/>
      <c r="E27" s="17"/>
      <c r="G27" s="57"/>
      <c r="H27" s="57"/>
      <c r="O27" s="71"/>
      <c r="Z27" s="6" t="s">
        <v>36</v>
      </c>
      <c r="AA27" s="1" cm="1">
        <f t="array" ref="AA27">INDEX(Famille!$E:$E,MATCH(1,(Famille!$C:$C=$Z27)*(Famille!$A:$A=$B$3)*(Famille!$D:$D="Couple_1enf_et_plus"),0),1)</f>
        <v>345</v>
      </c>
      <c r="AB27" s="1" cm="1">
        <f t="array" ref="AB27">INDEX(Famille!$E:$E,MATCH(1,(Famille!$C:$C=$Z27)*(Famille!$A:$A=$B$3)*(Famille!$D:$D="Couple_1enf"),0),1)</f>
        <v>105</v>
      </c>
      <c r="AC27" s="1" cm="1">
        <f t="array" ref="AC27">INDEX(Famille!$E:$E,MATCH(1,(Famille!$C:$C=$Z27)*(Famille!$A:$A=$B$3)*(Famille!$D:$D="Couple_2enf"),0),1)</f>
        <v>170</v>
      </c>
      <c r="AD27" s="1" cm="1">
        <f t="array" ref="AD27">INDEX(Famille!$E:$E,MATCH(1,(Famille!$C:$C=$Z27)*(Famille!$A:$A=$B$3)*(Famille!$D:$D="Couple_fam_nombreuses"),0),1)</f>
        <v>70</v>
      </c>
      <c r="AE27" s="1" cm="1">
        <f t="array" ref="AE27">INDEX(Famille!$E:$E,MATCH(1,(Famille!$C:$C=$Z27)*(Famille!$A:$A=$B$3)*(Famille!$D:$D="Couple_fragile"),0),1)</f>
        <v>35</v>
      </c>
      <c r="AF27" s="1" cm="1">
        <f t="array" ref="AF27">INDEX(Famille!$E:$E,MATCH(1,(Famille!$C:$C=$Z27)*(Famille!$A:$A=$B$3)*(Famille!$D:$D="Couple_bas_revenu"),0),1)</f>
        <v>65</v>
      </c>
      <c r="AG27" s="1" cm="1">
        <f t="array" ref="AG27">INDEX(Famille!$E:$E,MATCH(1,(Famille!$C:$C=$Z27)*(Famille!$A:$A=$B$3)*(Famille!$D:$D="Couple_aah"),0),1)</f>
        <v>10</v>
      </c>
      <c r="AH27" s="1" cm="1">
        <f t="array" ref="AH27">INDEX(Famille!$E:$E,MATCH(1,(Famille!$C:$C=$Z27)*(Famille!$A:$A=$B$3)*(Famille!$D:$D="Couple_rsa"),0),1)</f>
        <v>5</v>
      </c>
      <c r="AI27" s="1" cm="1">
        <f t="array" ref="AI27">INDEX(Famille!$E:$E,MATCH(1,(Famille!$C:$C=$Z27)*(Famille!$A:$A=$B$3)*(Famille!$D:$D="Couple_ppa"),0),1)</f>
        <v>85</v>
      </c>
      <c r="AJ27" s="1" cm="1">
        <f t="array" ref="AJ27">INDEX(Famille!$E:$E,MATCH(1,(Famille!$C:$C=$Z27)*(Famille!$A:$A=$B$3)*(Famille!$D:$D="Couple_chomage"),0),1)</f>
        <v>120</v>
      </c>
      <c r="AK27" s="69" cm="1">
        <f t="array" ref="AK27">INDEX(qf!$F:$F,MATCH(1,(qf!$B:$B=$Z27)*(qf!$C:$C=$B$3)*(qf!$D:$D="couple"),0),1)</f>
        <v>20</v>
      </c>
      <c r="AL27" s="69" cm="1">
        <f t="array" ref="AL27">INDEX(qf!$G:$G,MATCH(1,(qf!$B:$B=$Z27)*(qf!$C:$C=$B$3)*(qf!$D:$D="couple"),0),1)</f>
        <v>100</v>
      </c>
      <c r="AM27" s="69" cm="1">
        <f t="array" ref="AM27">INDEX(qf!$H:$H,MATCH(1,(qf!$B:$B=$Z27)*(qf!$C:$C=$B$3)*(qf!$D:$D="couple"),0),1)</f>
        <v>165</v>
      </c>
      <c r="AN27" s="69" cm="1">
        <f t="array" ref="AN27">INDEX(qf!$I:$I,MATCH(1,(qf!$B:$B=$Z27)*(qf!$C:$C=$B$3)*(qf!$D:$D="couple"),0),1)</f>
        <v>130</v>
      </c>
    </row>
    <row r="28" spans="1:40">
      <c r="A28" s="77"/>
      <c r="B28" s="58"/>
      <c r="C28" s="25"/>
      <c r="D28" s="15"/>
      <c r="E28" s="17"/>
      <c r="G28" s="57"/>
      <c r="H28" s="57"/>
      <c r="O28" s="71"/>
      <c r="Z28" s="6" t="s">
        <v>39</v>
      </c>
      <c r="AA28" s="1" cm="1">
        <f t="array" ref="AA28">INDEX(Famille!$E:$E,MATCH(1,(Famille!$C:$C=$Z28)*(Famille!$A:$A=$B$3)*(Famille!$D:$D="Couple_1enf_et_plus"),0),1)</f>
        <v>1350</v>
      </c>
      <c r="AB28" s="1" cm="1">
        <f t="array" ref="AB28">INDEX(Famille!$E:$E,MATCH(1,(Famille!$C:$C=$Z28)*(Famille!$A:$A=$B$3)*(Famille!$D:$D="Couple_1enf"),0),1)</f>
        <v>285</v>
      </c>
      <c r="AC28" s="1" cm="1">
        <f t="array" ref="AC28">INDEX(Famille!$E:$E,MATCH(1,(Famille!$C:$C=$Z28)*(Famille!$A:$A=$B$3)*(Famille!$D:$D="Couple_2enf"),0),1)</f>
        <v>720</v>
      </c>
      <c r="AD28" s="1" cm="1">
        <f t="array" ref="AD28">INDEX(Famille!$E:$E,MATCH(1,(Famille!$C:$C=$Z28)*(Famille!$A:$A=$B$3)*(Famille!$D:$D="Couple_fam_nombreuses"),0),1)</f>
        <v>345</v>
      </c>
      <c r="AE28" s="1" cm="1">
        <f t="array" ref="AE28">INDEX(Famille!$E:$E,MATCH(1,(Famille!$C:$C=$Z28)*(Famille!$A:$A=$B$3)*(Famille!$D:$D="Couple_fragile"),0),1)</f>
        <v>110</v>
      </c>
      <c r="AF28" s="1" cm="1">
        <f t="array" ref="AF28">INDEX(Famille!$E:$E,MATCH(1,(Famille!$C:$C=$Z28)*(Famille!$A:$A=$B$3)*(Famille!$D:$D="Couple_bas_revenu"),0),1)</f>
        <v>260</v>
      </c>
      <c r="AG28" s="1" cm="1">
        <f t="array" ref="AG28">INDEX(Famille!$E:$E,MATCH(1,(Famille!$C:$C=$Z28)*(Famille!$A:$A=$B$3)*(Famille!$D:$D="Couple_aah"),0),1)</f>
        <v>25</v>
      </c>
      <c r="AH28" s="1" cm="1">
        <f t="array" ref="AH28">INDEX(Famille!$E:$E,MATCH(1,(Famille!$C:$C=$Z28)*(Famille!$A:$A=$B$3)*(Famille!$D:$D="Couple_rsa"),0),1)</f>
        <v>40</v>
      </c>
      <c r="AI28" s="1" cm="1">
        <f t="array" ref="AI28">INDEX(Famille!$E:$E,MATCH(1,(Famille!$C:$C=$Z28)*(Famille!$A:$A=$B$3)*(Famille!$D:$D="Couple_ppa"),0),1)</f>
        <v>245</v>
      </c>
      <c r="AJ28" s="1" cm="1">
        <f t="array" ref="AJ28">INDEX(Famille!$E:$E,MATCH(1,(Famille!$C:$C=$Z28)*(Famille!$A:$A=$B$3)*(Famille!$D:$D="Couple_chomage"),0),1)</f>
        <v>695</v>
      </c>
      <c r="AK28" s="69" cm="1">
        <f t="array" ref="AK28">INDEX(qf!$F:$F,MATCH(1,(qf!$B:$B=$Z28)*(qf!$C:$C=$B$3)*(qf!$D:$D="couple"),0),1)</f>
        <v>95</v>
      </c>
      <c r="AL28" s="69" cm="1">
        <f t="array" ref="AL28">INDEX(qf!$G:$G,MATCH(1,(qf!$B:$B=$Z28)*(qf!$C:$C=$B$3)*(qf!$D:$D="couple"),0),1)</f>
        <v>420</v>
      </c>
      <c r="AM28" s="69" cm="1">
        <f t="array" ref="AM28">INDEX(qf!$H:$H,MATCH(1,(qf!$B:$B=$Z28)*(qf!$C:$C=$B$3)*(qf!$D:$D="couple"),0),1)</f>
        <v>425</v>
      </c>
      <c r="AN28" s="69" cm="1">
        <f t="array" ref="AN28">INDEX(qf!$I:$I,MATCH(1,(qf!$B:$B=$Z28)*(qf!$C:$C=$B$3)*(qf!$D:$D="couple"),0),1)</f>
        <v>565</v>
      </c>
    </row>
    <row r="29" spans="1:40" ht="57">
      <c r="A29" s="75"/>
      <c r="B29" s="24"/>
      <c r="C29" s="18"/>
      <c r="D29" s="26" t="s">
        <v>270</v>
      </c>
      <c r="E29" s="26" t="s">
        <v>271</v>
      </c>
      <c r="G29" s="64"/>
      <c r="H29" s="64"/>
      <c r="J29" s="67" t="s">
        <v>253</v>
      </c>
      <c r="K29" s="68" t="s">
        <v>254</v>
      </c>
      <c r="O29" s="71"/>
      <c r="Z29" s="6" t="s">
        <v>42</v>
      </c>
      <c r="AA29" s="1" cm="1">
        <f t="array" ref="AA29">INDEX(Famille!$E:$E,MATCH(1,(Famille!$C:$C=$Z29)*(Famille!$A:$A=$B$3)*(Famille!$D:$D="Couple_1enf_et_plus"),0),1)</f>
        <v>440</v>
      </c>
      <c r="AB29" s="1" cm="1">
        <f t="array" ref="AB29">INDEX(Famille!$E:$E,MATCH(1,(Famille!$C:$C=$Z29)*(Famille!$A:$A=$B$3)*(Famille!$D:$D="Couple_1enf"),0),1)</f>
        <v>85</v>
      </c>
      <c r="AC29" s="1" cm="1">
        <f t="array" ref="AC29">INDEX(Famille!$E:$E,MATCH(1,(Famille!$C:$C=$Z29)*(Famille!$A:$A=$B$3)*(Famille!$D:$D="Couple_2enf"),0),1)</f>
        <v>255</v>
      </c>
      <c r="AD29" s="1" cm="1">
        <f t="array" ref="AD29">INDEX(Famille!$E:$E,MATCH(1,(Famille!$C:$C=$Z29)*(Famille!$A:$A=$B$3)*(Famille!$D:$D="Couple_fam_nombreuses"),0),1)</f>
        <v>105</v>
      </c>
      <c r="AE29" s="1" cm="1">
        <f t="array" ref="AE29">INDEX(Famille!$E:$E,MATCH(1,(Famille!$C:$C=$Z29)*(Famille!$A:$A=$B$3)*(Famille!$D:$D="Couple_fragile"),0),1)</f>
        <v>20</v>
      </c>
      <c r="AF29" s="1" cm="1">
        <f t="array" ref="AF29">INDEX(Famille!$E:$E,MATCH(1,(Famille!$C:$C=$Z29)*(Famille!$A:$A=$B$3)*(Famille!$D:$D="Couple_bas_revenu"),0),1)</f>
        <v>35</v>
      </c>
      <c r="AG29" s="1" cm="1">
        <f t="array" ref="AG29">INDEX(Famille!$E:$E,MATCH(1,(Famille!$C:$C=$Z29)*(Famille!$A:$A=$B$3)*(Famille!$D:$D="Couple_aah"),0),1)</f>
        <v>5</v>
      </c>
      <c r="AH29" s="1" cm="1">
        <f t="array" ref="AH29">INDEX(Famille!$E:$E,MATCH(1,(Famille!$C:$C=$Z29)*(Famille!$A:$A=$B$3)*(Famille!$D:$D="Couple_rsa"),0),1)</f>
        <v>5</v>
      </c>
      <c r="AI29" s="1" cm="1">
        <f t="array" ref="AI29">INDEX(Famille!$E:$E,MATCH(1,(Famille!$C:$C=$Z29)*(Famille!$A:$A=$B$3)*(Famille!$D:$D="Couple_ppa"),0),1)</f>
        <v>70</v>
      </c>
      <c r="AJ29" s="1" cm="1">
        <f t="array" ref="AJ29">INDEX(Famille!$E:$E,MATCH(1,(Famille!$C:$C=$Z29)*(Famille!$A:$A=$B$3)*(Famille!$D:$D="Couple_chomage"),0),1)</f>
        <v>105</v>
      </c>
      <c r="AK29" s="69" cm="1">
        <f t="array" ref="AK29">INDEX(qf!$F:$F,MATCH(1,(qf!$B:$B=$Z29)*(qf!$C:$C=$B$3)*(qf!$D:$D="couple"),0),1)</f>
        <v>15</v>
      </c>
      <c r="AL29" s="69" cm="1">
        <f t="array" ref="AL29">INDEX(qf!$G:$G,MATCH(1,(qf!$B:$B=$Z29)*(qf!$C:$C=$B$3)*(qf!$D:$D="couple"),0),1)</f>
        <v>65</v>
      </c>
      <c r="AM29" s="69" cm="1">
        <f t="array" ref="AM29">INDEX(qf!$H:$H,MATCH(1,(qf!$B:$B=$Z29)*(qf!$C:$C=$B$3)*(qf!$D:$D="couple"),0),1)</f>
        <v>180</v>
      </c>
      <c r="AN29" s="69" cm="1">
        <f t="array" ref="AN29">INDEX(qf!$I:$I,MATCH(1,(qf!$B:$B=$Z29)*(qf!$C:$C=$B$3)*(qf!$D:$D="couple"),0),1)</f>
        <v>210</v>
      </c>
    </row>
    <row r="30" spans="1:40">
      <c r="A30" s="145" t="s">
        <v>272</v>
      </c>
      <c r="B30" s="146"/>
      <c r="C30" s="47" t="s">
        <v>273</v>
      </c>
      <c r="D30" s="44" cm="1">
        <f t="array" ref="D30">INDEX(Famille!$E:$E,MATCH(1,(Famille!$C:$C=$D$3)*(Famille!$A:$A=$B$3)*(Famille!$D:$D="FAM_02_RUC1"),0),1)</f>
        <v>265</v>
      </c>
      <c r="E30" s="44" cm="1">
        <f t="array" ref="E30">INDEX(Famille!$E:$E,MATCH(1,(Famille!$C:$C=$D$3)*(Famille!$A:$A=$B$3)*(Famille!$D:$D="FAM_35_RUC1"),0),1)</f>
        <v>280</v>
      </c>
      <c r="G30" s="133" t="s">
        <v>274</v>
      </c>
      <c r="H30" s="133"/>
      <c r="I30" s="51" t="s">
        <v>249</v>
      </c>
      <c r="J30" s="51" cm="1">
        <f t="array" ref="J30">INDEX(qf!$F:$F,MATCH(1,(qf!$B:$B=$D$3)*(qf!$C:$C=$B$3)*(qf!$D:$D="couple"),0),1)</f>
        <v>1315</v>
      </c>
      <c r="K30" s="51" cm="1">
        <f t="array" ref="K30">INDEX(qf!$F:$F,MATCH(1,(qf!$B:$B=$D$3)*(qf!$C:$C=$B$3)*(qf!$D:$D="mono"),0),1)</f>
        <v>1840</v>
      </c>
      <c r="O30" s="71"/>
      <c r="Z30" s="6" t="s">
        <v>45</v>
      </c>
      <c r="AA30" s="1" cm="1">
        <f t="array" ref="AA30">INDEX(Famille!$E:$E,MATCH(1,(Famille!$C:$C=$Z30)*(Famille!$A:$A=$B$3)*(Famille!$D:$D="Couple_1enf_et_plus"),0),1)</f>
        <v>180</v>
      </c>
      <c r="AB30" s="1" cm="1">
        <f t="array" ref="AB30">INDEX(Famille!$E:$E,MATCH(1,(Famille!$C:$C=$Z30)*(Famille!$A:$A=$B$3)*(Famille!$D:$D="Couple_1enf"),0),1)</f>
        <v>40</v>
      </c>
      <c r="AC30" s="1" cm="1">
        <f t="array" ref="AC30">INDEX(Famille!$E:$E,MATCH(1,(Famille!$C:$C=$Z30)*(Famille!$A:$A=$B$3)*(Famille!$D:$D="Couple_2enf"),0),1)</f>
        <v>100</v>
      </c>
      <c r="AD30" s="1" cm="1">
        <f t="array" ref="AD30">INDEX(Famille!$E:$E,MATCH(1,(Famille!$C:$C=$Z30)*(Famille!$A:$A=$B$3)*(Famille!$D:$D="Couple_fam_nombreuses"),0),1)</f>
        <v>40</v>
      </c>
      <c r="AE30" s="1" cm="1">
        <f t="array" ref="AE30">INDEX(Famille!$E:$E,MATCH(1,(Famille!$C:$C=$Z30)*(Famille!$A:$A=$B$3)*(Famille!$D:$D="Couple_fragile"),0),1)</f>
        <v>10</v>
      </c>
      <c r="AF30" s="1" cm="1">
        <f t="array" ref="AF30">INDEX(Famille!$E:$E,MATCH(1,(Famille!$C:$C=$Z30)*(Famille!$A:$A=$B$3)*(Famille!$D:$D="Couple_bas_revenu"),0),1)</f>
        <v>40</v>
      </c>
      <c r="AG30" s="1" cm="1">
        <f t="array" ref="AG30">INDEX(Famille!$E:$E,MATCH(1,(Famille!$C:$C=$Z30)*(Famille!$A:$A=$B$3)*(Famille!$D:$D="Couple_aah"),0),1)</f>
        <v>5</v>
      </c>
      <c r="AH30" s="1" cm="1">
        <f t="array" ref="AH30">INDEX(Famille!$E:$E,MATCH(1,(Famille!$C:$C=$Z30)*(Famille!$A:$A=$B$3)*(Famille!$D:$D="Couple_rsa"),0),1)</f>
        <v>10</v>
      </c>
      <c r="AI30" s="1" cm="1">
        <f t="array" ref="AI30">INDEX(Famille!$E:$E,MATCH(1,(Famille!$C:$C=$Z30)*(Famille!$A:$A=$B$3)*(Famille!$D:$D="Couple_ppa"),0),1)</f>
        <v>40</v>
      </c>
      <c r="AJ30" s="1" cm="1">
        <f t="array" ref="AJ30">INDEX(Famille!$E:$E,MATCH(1,(Famille!$C:$C=$Z30)*(Famille!$A:$A=$B$3)*(Famille!$D:$D="Couple_chomage"),0),1)</f>
        <v>70</v>
      </c>
      <c r="AK30" s="69" cm="1">
        <f t="array" ref="AK30">INDEX(qf!$F:$F,MATCH(1,(qf!$B:$B=$Z30)*(qf!$C:$C=$B$3)*(qf!$D:$D="couple"),0),1)</f>
        <v>20</v>
      </c>
      <c r="AL30" s="69" cm="1">
        <f t="array" ref="AL30">INDEX(qf!$G:$G,MATCH(1,(qf!$B:$B=$Z30)*(qf!$C:$C=$B$3)*(qf!$D:$D="couple"),0),1)</f>
        <v>50</v>
      </c>
      <c r="AM30" s="69" cm="1">
        <f t="array" ref="AM30">INDEX(qf!$H:$H,MATCH(1,(qf!$B:$B=$Z30)*(qf!$C:$C=$B$3)*(qf!$D:$D="couple"),0),1)</f>
        <v>85</v>
      </c>
      <c r="AN30" s="69" cm="1">
        <f t="array" ref="AN30">INDEX(qf!$I:$I,MATCH(1,(qf!$B:$B=$Z30)*(qf!$C:$C=$B$3)*(qf!$D:$D="couple"),0),1)</f>
        <v>60</v>
      </c>
    </row>
    <row r="31" spans="1:40">
      <c r="A31" s="145"/>
      <c r="B31" s="146"/>
      <c r="C31" s="47" t="s">
        <v>276</v>
      </c>
      <c r="D31" s="46" cm="1">
        <f t="array" ref="D31">INDEX(Famille!$E:$E,MATCH(1,(Famille!$C:$C=$D$3)*(Famille!$A:$A=$B$3)*(Famille!$D:$D="FAM_02_RUC2"),0),1)</f>
        <v>1765</v>
      </c>
      <c r="E31" s="46" cm="1">
        <f t="array" ref="E31">INDEX(Famille!$E:$E,MATCH(1,(Famille!$C:$C=$D$3)*(Famille!$A:$A=$B$3)*(Famille!$D:$D="FAM_35_RUC2"),0),1)</f>
        <v>2260</v>
      </c>
      <c r="G31" s="133"/>
      <c r="H31" s="133"/>
      <c r="I31" s="51" t="s">
        <v>250</v>
      </c>
      <c r="J31" s="51" cm="1">
        <f t="array" ref="J31">INDEX(qf!$G:$G,MATCH(1,(qf!$B:$B=$D$3)*(qf!$C:$C=$B$3)*(qf!$D:$D="couple"),0),1)</f>
        <v>5750</v>
      </c>
      <c r="K31" s="51" cm="1">
        <f t="array" ref="K31">INDEX(qf!$G:$G,MATCH(1,(qf!$B:$B=$D$3)*(qf!$C:$C=$B$3)*(qf!$D:$D="mono"),0),1)</f>
        <v>5565</v>
      </c>
      <c r="O31" s="71"/>
      <c r="Z31" s="6" t="s">
        <v>48</v>
      </c>
      <c r="AA31" s="1" cm="1">
        <f t="array" ref="AA31">INDEX(Famille!$E:$E,MATCH(1,(Famille!$C:$C=$Z31)*(Famille!$A:$A=$B$3)*(Famille!$D:$D="Couple_1enf_et_plus"),0),1)</f>
        <v>460</v>
      </c>
      <c r="AB31" s="1" cm="1">
        <f t="array" ref="AB31">INDEX(Famille!$E:$E,MATCH(1,(Famille!$C:$C=$Z31)*(Famille!$A:$A=$B$3)*(Famille!$D:$D="Couple_1enf"),0),1)</f>
        <v>125</v>
      </c>
      <c r="AC31" s="1" cm="1">
        <f t="array" ref="AC31">INDEX(Famille!$E:$E,MATCH(1,(Famille!$C:$C=$Z31)*(Famille!$A:$A=$B$3)*(Famille!$D:$D="Couple_2enf"),0),1)</f>
        <v>235</v>
      </c>
      <c r="AD31" s="1" cm="1">
        <f t="array" ref="AD31">INDEX(Famille!$E:$E,MATCH(1,(Famille!$C:$C=$Z31)*(Famille!$A:$A=$B$3)*(Famille!$D:$D="Couple_fam_nombreuses"),0),1)</f>
        <v>100</v>
      </c>
      <c r="AE31" s="1" cm="1">
        <f t="array" ref="AE31">INDEX(Famille!$E:$E,MATCH(1,(Famille!$C:$C=$Z31)*(Famille!$A:$A=$B$3)*(Famille!$D:$D="Couple_fragile"),0),1)</f>
        <v>50</v>
      </c>
      <c r="AF31" s="1" cm="1">
        <f t="array" ref="AF31">INDEX(Famille!$E:$E,MATCH(1,(Famille!$C:$C=$Z31)*(Famille!$A:$A=$B$3)*(Famille!$D:$D="Couple_bas_revenu"),0),1)</f>
        <v>130</v>
      </c>
      <c r="AG31" s="1" cm="1">
        <f t="array" ref="AG31">INDEX(Famille!$E:$E,MATCH(1,(Famille!$C:$C=$Z31)*(Famille!$A:$A=$B$3)*(Famille!$D:$D="Couple_aah"),0),1)</f>
        <v>10</v>
      </c>
      <c r="AH31" s="1" cm="1">
        <f t="array" ref="AH31">INDEX(Famille!$E:$E,MATCH(1,(Famille!$C:$C=$Z31)*(Famille!$A:$A=$B$3)*(Famille!$D:$D="Couple_rsa"),0),1)</f>
        <v>25</v>
      </c>
      <c r="AI31" s="1" cm="1">
        <f t="array" ref="AI31">INDEX(Famille!$E:$E,MATCH(1,(Famille!$C:$C=$Z31)*(Famille!$A:$A=$B$3)*(Famille!$D:$D="Couple_ppa"),0),1)</f>
        <v>95</v>
      </c>
      <c r="AJ31" s="1" cm="1">
        <f t="array" ref="AJ31">INDEX(Famille!$E:$E,MATCH(1,(Famille!$C:$C=$Z31)*(Famille!$A:$A=$B$3)*(Famille!$D:$D="Couple_chomage"),0),1)</f>
        <v>230</v>
      </c>
      <c r="AK31" s="69" cm="1">
        <f t="array" ref="AK31">INDEX(qf!$F:$F,MATCH(1,(qf!$B:$B=$Z31)*(qf!$C:$C=$B$3)*(qf!$D:$D="couple"),0),1)</f>
        <v>50</v>
      </c>
      <c r="AL31" s="69" cm="1">
        <f t="array" ref="AL31">INDEX(qf!$G:$G,MATCH(1,(qf!$B:$B=$Z31)*(qf!$C:$C=$B$3)*(qf!$D:$D="couple"),0),1)</f>
        <v>190</v>
      </c>
      <c r="AM31" s="69" cm="1">
        <f t="array" ref="AM31">INDEX(qf!$H:$H,MATCH(1,(qf!$B:$B=$Z31)*(qf!$C:$C=$B$3)*(qf!$D:$D="couple"),0),1)</f>
        <v>180</v>
      </c>
      <c r="AN31" s="69" cm="1">
        <f t="array" ref="AN31">INDEX(qf!$I:$I,MATCH(1,(qf!$B:$B=$Z31)*(qf!$C:$C=$B$3)*(qf!$D:$D="couple"),0),1)</f>
        <v>125</v>
      </c>
    </row>
    <row r="32" spans="1:40">
      <c r="A32" s="145"/>
      <c r="B32" s="146"/>
      <c r="C32" s="47" t="s">
        <v>278</v>
      </c>
      <c r="D32" s="46" cm="1">
        <f t="array" ref="D32">INDEX(Famille!$E:$E,MATCH(1,(Famille!$C:$C=$D$3)*(Famille!$A:$A=$B$3)*(Famille!$D:$D="FAM_02_RUC3"),0),1)</f>
        <v>4175</v>
      </c>
      <c r="E32" s="46" cm="1">
        <f t="array" ref="E32">INDEX(Famille!$E:$E,MATCH(1,(Famille!$C:$C=$D$3)*(Famille!$A:$A=$B$3)*(Famille!$D:$D="FAM_35_RUC3"),0),1)</f>
        <v>4315</v>
      </c>
      <c r="G32" s="133"/>
      <c r="H32" s="133"/>
      <c r="I32" s="51" t="s">
        <v>251</v>
      </c>
      <c r="J32" s="51" cm="1">
        <f t="array" ref="J32">INDEX(qf!$H:$H,MATCH(1,(qf!$B:$B=$D$3)*(qf!$C:$C=$B$3)*(qf!$D:$D="couple"),0),1)</f>
        <v>7930</v>
      </c>
      <c r="K32" s="51" cm="1">
        <f t="array" ref="K32">INDEX(qf!$H:$H,MATCH(1,(qf!$B:$B=$D$3)*(qf!$C:$C=$B$3)*(qf!$D:$D="mono"),0),1)</f>
        <v>1315</v>
      </c>
      <c r="O32" s="71"/>
      <c r="Z32" s="6" t="s">
        <v>49</v>
      </c>
      <c r="AA32" s="1" cm="1">
        <f t="array" ref="AA32">INDEX(Famille!$E:$E,MATCH(1,(Famille!$C:$C=$Z32)*(Famille!$A:$A=$B$3)*(Famille!$D:$D="Couple_1enf_et_plus"),0),1)</f>
        <v>3765</v>
      </c>
      <c r="AB32" s="1" cm="1">
        <f t="array" ref="AB32">INDEX(Famille!$E:$E,MATCH(1,(Famille!$C:$C=$Z32)*(Famille!$A:$A=$B$3)*(Famille!$D:$D="Couple_1enf"),0),1)</f>
        <v>700</v>
      </c>
      <c r="AC32" s="1" cm="1">
        <f t="array" ref="AC32">INDEX(Famille!$E:$E,MATCH(1,(Famille!$C:$C=$Z32)*(Famille!$A:$A=$B$3)*(Famille!$D:$D="Couple_2enf"),0),1)</f>
        <v>1915</v>
      </c>
      <c r="AD32" s="1" cm="1">
        <f t="array" ref="AD32">INDEX(Famille!$E:$E,MATCH(1,(Famille!$C:$C=$Z32)*(Famille!$A:$A=$B$3)*(Famille!$D:$D="Couple_fam_nombreuses"),0),1)</f>
        <v>1150</v>
      </c>
      <c r="AE32" s="1" cm="1">
        <f t="array" ref="AE32">INDEX(Famille!$E:$E,MATCH(1,(Famille!$C:$C=$Z32)*(Famille!$A:$A=$B$3)*(Famille!$D:$D="Couple_fragile"),0),1)</f>
        <v>305</v>
      </c>
      <c r="AF32" s="1" cm="1">
        <f t="array" ref="AF32">INDEX(Famille!$E:$E,MATCH(1,(Famille!$C:$C=$Z32)*(Famille!$A:$A=$B$3)*(Famille!$D:$D="Couple_bas_revenu"),0),1)</f>
        <v>625</v>
      </c>
      <c r="AG32" s="1" cm="1">
        <f t="array" ref="AG32">INDEX(Famille!$E:$E,MATCH(1,(Famille!$C:$C=$Z32)*(Famille!$A:$A=$B$3)*(Famille!$D:$D="Couple_aah"),0),1)</f>
        <v>75</v>
      </c>
      <c r="AH32" s="1" cm="1">
        <f t="array" ref="AH32">INDEX(Famille!$E:$E,MATCH(1,(Famille!$C:$C=$Z32)*(Famille!$A:$A=$B$3)*(Famille!$D:$D="Couple_rsa"),0),1)</f>
        <v>95</v>
      </c>
      <c r="AI32" s="1" cm="1">
        <f t="array" ref="AI32">INDEX(Famille!$E:$E,MATCH(1,(Famille!$C:$C=$Z32)*(Famille!$A:$A=$B$3)*(Famille!$D:$D="Couple_ppa"),0),1)</f>
        <v>680</v>
      </c>
      <c r="AJ32" s="1" cm="1">
        <f t="array" ref="AJ32">INDEX(Famille!$E:$E,MATCH(1,(Famille!$C:$C=$Z32)*(Famille!$A:$A=$B$3)*(Famille!$D:$D="Couple_chomage"),0),1)</f>
        <v>1710</v>
      </c>
      <c r="AK32" s="69" cm="1">
        <f t="array" ref="AK32">INDEX(qf!$F:$F,MATCH(1,(qf!$B:$B=$Z32)*(qf!$C:$C=$B$3)*(qf!$D:$D="couple"),0),1)</f>
        <v>20</v>
      </c>
      <c r="AL32" s="69" cm="1">
        <f t="array" ref="AL32">INDEX(qf!$G:$G,MATCH(1,(qf!$B:$B=$Z32)*(qf!$C:$C=$B$3)*(qf!$D:$D="couple"),0),1)</f>
        <v>130</v>
      </c>
      <c r="AM32" s="69" cm="1">
        <f t="array" ref="AM32">INDEX(qf!$H:$H,MATCH(1,(qf!$B:$B=$Z32)*(qf!$C:$C=$B$3)*(qf!$D:$D="couple"),0),1)</f>
        <v>200</v>
      </c>
      <c r="AN32" s="69" cm="1">
        <f t="array" ref="AN32">INDEX(qf!$I:$I,MATCH(1,(qf!$B:$B=$Z32)*(qf!$C:$C=$B$3)*(qf!$D:$D="couple"),0),1)</f>
        <v>265</v>
      </c>
    </row>
    <row r="33" spans="1:40">
      <c r="A33" s="145"/>
      <c r="B33" s="146"/>
      <c r="C33" s="47" t="s">
        <v>279</v>
      </c>
      <c r="D33" s="46" cm="1">
        <f t="array" ref="D33">INDEX(Famille!$E:$E,MATCH(1,(Famille!$C:$C=$D$3)*(Famille!$A:$A=$B$3)*(Famille!$D:$D="FAM_02_RUC4"),0),1)</f>
        <v>980</v>
      </c>
      <c r="E33" s="46" cm="1">
        <f t="array" ref="E33">INDEX(Famille!$E:$E,MATCH(1,(Famille!$C:$C=$D$3)*(Famille!$A:$A=$B$3)*(Famille!$D:$D="FAM_35_RUC4"),0),1)</f>
        <v>765</v>
      </c>
      <c r="G33" s="133"/>
      <c r="H33" s="133"/>
      <c r="I33" s="51" t="s">
        <v>252</v>
      </c>
      <c r="J33" s="51" cm="1">
        <f t="array" ref="J33">INDEX(qf!$I:$I,MATCH(1,(qf!$B:$B=$D$3)*(qf!$C:$C=$B$3)*(qf!$D:$D="couple"),0),1)</f>
        <v>9560</v>
      </c>
      <c r="K33" s="51" cm="1">
        <f t="array" ref="K33">INDEX(qf!$I:$I,MATCH(1,(qf!$B:$B=$D$3)*(qf!$C:$C=$B$3)*(qf!$D:$D="mono"),0),1)</f>
        <v>150</v>
      </c>
      <c r="O33" s="71"/>
      <c r="Z33" s="6" t="s">
        <v>51</v>
      </c>
      <c r="AA33" s="1" cm="1">
        <f t="array" ref="AA33">INDEX(Famille!$E:$E,MATCH(1,(Famille!$C:$C=$Z33)*(Famille!$A:$A=$B$3)*(Famille!$D:$D="Couple_1enf_et_plus"),0),1)</f>
        <v>2575</v>
      </c>
      <c r="AB33" s="1" cm="1">
        <f t="array" ref="AB33">INDEX(Famille!$E:$E,MATCH(1,(Famille!$C:$C=$Z33)*(Famille!$A:$A=$B$3)*(Famille!$D:$D="Couple_1enf"),0),1)</f>
        <v>515</v>
      </c>
      <c r="AC33" s="1" cm="1">
        <f t="array" ref="AC33">INDEX(Famille!$E:$E,MATCH(1,(Famille!$C:$C=$Z33)*(Famille!$A:$A=$B$3)*(Famille!$D:$D="Couple_2enf"),0),1)</f>
        <v>1530</v>
      </c>
      <c r="AD33" s="1" cm="1">
        <f t="array" ref="AD33">INDEX(Famille!$E:$E,MATCH(1,(Famille!$C:$C=$Z33)*(Famille!$A:$A=$B$3)*(Famille!$D:$D="Couple_fam_nombreuses"),0),1)</f>
        <v>530</v>
      </c>
      <c r="AE33" s="1" cm="1">
        <f t="array" ref="AE33">INDEX(Famille!$E:$E,MATCH(1,(Famille!$C:$C=$Z33)*(Famille!$A:$A=$B$3)*(Famille!$D:$D="Couple_fragile"),0),1)</f>
        <v>140</v>
      </c>
      <c r="AF33" s="1" cm="1">
        <f t="array" ref="AF33">INDEX(Famille!$E:$E,MATCH(1,(Famille!$C:$C=$Z33)*(Famille!$A:$A=$B$3)*(Famille!$D:$D="Couple_bas_revenu"),0),1)</f>
        <v>200</v>
      </c>
      <c r="AG33" s="1" cm="1">
        <f t="array" ref="AG33">INDEX(Famille!$E:$E,MATCH(1,(Famille!$C:$C=$Z33)*(Famille!$A:$A=$B$3)*(Famille!$D:$D="Couple_aah"),0),1)</f>
        <v>30</v>
      </c>
      <c r="AH33" s="1" cm="1">
        <f t="array" ref="AH33">INDEX(Famille!$E:$E,MATCH(1,(Famille!$C:$C=$Z33)*(Famille!$A:$A=$B$3)*(Famille!$D:$D="Couple_rsa"),0),1)</f>
        <v>15</v>
      </c>
      <c r="AI33" s="1" cm="1">
        <f t="array" ref="AI33">INDEX(Famille!$E:$E,MATCH(1,(Famille!$C:$C=$Z33)*(Famille!$A:$A=$B$3)*(Famille!$D:$D="Couple_ppa"),0),1)</f>
        <v>355</v>
      </c>
      <c r="AJ33" s="1" cm="1">
        <f t="array" ref="AJ33">INDEX(Famille!$E:$E,MATCH(1,(Famille!$C:$C=$Z33)*(Famille!$A:$A=$B$3)*(Famille!$D:$D="Couple_chomage"),0),1)</f>
        <v>820</v>
      </c>
      <c r="AK33" s="69" cm="1">
        <f t="array" ref="AK33">INDEX(qf!$F:$F,MATCH(1,(qf!$B:$B=$Z33)*(qf!$C:$C=$B$3)*(qf!$D:$D="couple"),0),1)</f>
        <v>75</v>
      </c>
      <c r="AL33" s="69" cm="1">
        <f t="array" ref="AL33">INDEX(qf!$G:$G,MATCH(1,(qf!$B:$B=$Z33)*(qf!$C:$C=$B$3)*(qf!$D:$D="couple"),0),1)</f>
        <v>405</v>
      </c>
      <c r="AM33" s="69" cm="1">
        <f t="array" ref="AM33">INDEX(qf!$H:$H,MATCH(1,(qf!$B:$B=$Z33)*(qf!$C:$C=$B$3)*(qf!$D:$D="couple"),0),1)</f>
        <v>825</v>
      </c>
      <c r="AN33" s="69" cm="1">
        <f t="array" ref="AN33">INDEX(qf!$I:$I,MATCH(1,(qf!$B:$B=$Z33)*(qf!$C:$C=$B$3)*(qf!$D:$D="couple"),0),1)</f>
        <v>1475</v>
      </c>
    </row>
    <row r="34" spans="1:40">
      <c r="A34" s="145"/>
      <c r="B34" s="146"/>
      <c r="C34" s="47" t="s">
        <v>280</v>
      </c>
      <c r="D34" s="46" cm="1">
        <f t="array" ref="D34">INDEX(Famille!$E:$E,MATCH(1,(Famille!$C:$C=$D$3)*(Famille!$A:$A=$B$3)*(Famille!$D:$D="FAM_02_RUC5"),0),1)</f>
        <v>200</v>
      </c>
      <c r="E34" s="46" cm="1">
        <f t="array" ref="E34">INDEX(Famille!$E:$E,MATCH(1,(Famille!$C:$C=$D$3)*(Famille!$A:$A=$B$3)*(Famille!$D:$D="FAM_35_RUC5"),0),1)</f>
        <v>220</v>
      </c>
      <c r="G34" s="133"/>
      <c r="H34" s="133"/>
      <c r="O34" s="71"/>
      <c r="Z34" s="6" t="s">
        <v>52</v>
      </c>
      <c r="AA34" s="1" cm="1">
        <f t="array" ref="AA34">INDEX(Famille!$E:$E,MATCH(1,(Famille!$C:$C=$Z34)*(Famille!$A:$A=$B$3)*(Famille!$D:$D="Couple_1enf_et_plus"),0),1)</f>
        <v>325</v>
      </c>
      <c r="AB34" s="1" cm="1">
        <f t="array" ref="AB34">INDEX(Famille!$E:$E,MATCH(1,(Famille!$C:$C=$Z34)*(Famille!$A:$A=$B$3)*(Famille!$D:$D="Couple_1enf"),0),1)</f>
        <v>95</v>
      </c>
      <c r="AC34" s="1" cm="1">
        <f t="array" ref="AC34">INDEX(Famille!$E:$E,MATCH(1,(Famille!$C:$C=$Z34)*(Famille!$A:$A=$B$3)*(Famille!$D:$D="Couple_2enf"),0),1)</f>
        <v>170</v>
      </c>
      <c r="AD34" s="1" cm="1">
        <f t="array" ref="AD34">INDEX(Famille!$E:$E,MATCH(1,(Famille!$C:$C=$Z34)*(Famille!$A:$A=$B$3)*(Famille!$D:$D="Couple_fam_nombreuses"),0),1)</f>
        <v>65</v>
      </c>
      <c r="AE34" s="1" cm="1">
        <f t="array" ref="AE34">INDEX(Famille!$E:$E,MATCH(1,(Famille!$C:$C=$Z34)*(Famille!$A:$A=$B$3)*(Famille!$D:$D="Couple_fragile"),0),1)</f>
        <v>25</v>
      </c>
      <c r="AF34" s="1" cm="1">
        <f t="array" ref="AF34">INDEX(Famille!$E:$E,MATCH(1,(Famille!$C:$C=$Z34)*(Famille!$A:$A=$B$3)*(Famille!$D:$D="Couple_bas_revenu"),0),1)</f>
        <v>80</v>
      </c>
      <c r="AG34" s="1" cm="1">
        <f t="array" ref="AG34">INDEX(Famille!$E:$E,MATCH(1,(Famille!$C:$C=$Z34)*(Famille!$A:$A=$B$3)*(Famille!$D:$D="Couple_aah"),0),1)</f>
        <v>5</v>
      </c>
      <c r="AH34" s="1" cm="1">
        <f t="array" ref="AH34">INDEX(Famille!$E:$E,MATCH(1,(Famille!$C:$C=$Z34)*(Famille!$A:$A=$B$3)*(Famille!$D:$D="Couple_rsa"),0),1)</f>
        <v>15</v>
      </c>
      <c r="AI34" s="1" cm="1">
        <f t="array" ref="AI34">INDEX(Famille!$E:$E,MATCH(1,(Famille!$C:$C=$Z34)*(Famille!$A:$A=$B$3)*(Famille!$D:$D="Couple_ppa"),0),1)</f>
        <v>85</v>
      </c>
      <c r="AJ34" s="1" cm="1">
        <f t="array" ref="AJ34">INDEX(Famille!$E:$E,MATCH(1,(Famille!$C:$C=$Z34)*(Famille!$A:$A=$B$3)*(Famille!$D:$D="Couple_chomage"),0),1)</f>
        <v>140</v>
      </c>
      <c r="AK34" s="69" cm="1">
        <f t="array" ref="AK34">INDEX(qf!$F:$F,MATCH(1,(qf!$B:$B=$Z34)*(qf!$C:$C=$B$3)*(qf!$D:$D="couple"),0),1)</f>
        <v>40</v>
      </c>
      <c r="AL34" s="69" cm="1">
        <f t="array" ref="AL34">INDEX(qf!$G:$G,MATCH(1,(qf!$B:$B=$Z34)*(qf!$C:$C=$B$3)*(qf!$D:$D="couple"),0),1)</f>
        <v>110</v>
      </c>
      <c r="AM34" s="69" cm="1">
        <f t="array" ref="AM34">INDEX(qf!$H:$H,MATCH(1,(qf!$B:$B=$Z34)*(qf!$C:$C=$B$3)*(qf!$D:$D="couple"),0),1)</f>
        <v>130</v>
      </c>
      <c r="AN34" s="69" cm="1">
        <f t="array" ref="AN34">INDEX(qf!$I:$I,MATCH(1,(qf!$B:$B=$Z34)*(qf!$C:$C=$B$3)*(qf!$D:$D="couple"),0),1)</f>
        <v>100</v>
      </c>
    </row>
    <row r="35" spans="1:40">
      <c r="A35" s="70"/>
      <c r="O35" s="71"/>
      <c r="Z35" s="6" t="s">
        <v>53</v>
      </c>
      <c r="AA35" s="1" cm="1">
        <f t="array" ref="AA35">INDEX(Famille!$E:$E,MATCH(1,(Famille!$C:$C=$Z35)*(Famille!$A:$A=$B$3)*(Famille!$D:$D="Couple_1enf_et_plus"),0),1)</f>
        <v>615</v>
      </c>
      <c r="AB35" s="1" cm="1">
        <f t="array" ref="AB35">INDEX(Famille!$E:$E,MATCH(1,(Famille!$C:$C=$Z35)*(Famille!$A:$A=$B$3)*(Famille!$D:$D="Couple_1enf"),0),1)</f>
        <v>120</v>
      </c>
      <c r="AC35" s="1" cm="1">
        <f t="array" ref="AC35">INDEX(Famille!$E:$E,MATCH(1,(Famille!$C:$C=$Z35)*(Famille!$A:$A=$B$3)*(Famille!$D:$D="Couple_2enf"),0),1)</f>
        <v>365</v>
      </c>
      <c r="AD35" s="1" cm="1">
        <f t="array" ref="AD35">INDEX(Famille!$E:$E,MATCH(1,(Famille!$C:$C=$Z35)*(Famille!$A:$A=$B$3)*(Famille!$D:$D="Couple_fam_nombreuses"),0),1)</f>
        <v>130</v>
      </c>
      <c r="AE35" s="1" cm="1">
        <f t="array" ref="AE35">INDEX(Famille!$E:$E,MATCH(1,(Famille!$C:$C=$Z35)*(Famille!$A:$A=$B$3)*(Famille!$D:$D="Couple_fragile"),0),1)</f>
        <v>70</v>
      </c>
      <c r="AF35" s="1" cm="1">
        <f t="array" ref="AF35">INDEX(Famille!$E:$E,MATCH(1,(Famille!$C:$C=$Z35)*(Famille!$A:$A=$B$3)*(Famille!$D:$D="Couple_bas_revenu"),0),1)</f>
        <v>95</v>
      </c>
      <c r="AG35" s="1" cm="1">
        <f t="array" ref="AG35">INDEX(Famille!$E:$E,MATCH(1,(Famille!$C:$C=$Z35)*(Famille!$A:$A=$B$3)*(Famille!$D:$D="Couple_aah"),0),1)</f>
        <v>10</v>
      </c>
      <c r="AH35" s="1" cm="1">
        <f t="array" ref="AH35">INDEX(Famille!$E:$E,MATCH(1,(Famille!$C:$C=$Z35)*(Famille!$A:$A=$B$3)*(Famille!$D:$D="Couple_rsa"),0),1)</f>
        <v>10</v>
      </c>
      <c r="AI35" s="1" cm="1">
        <f t="array" ref="AI35">INDEX(Famille!$E:$E,MATCH(1,(Famille!$C:$C=$Z35)*(Famille!$A:$A=$B$3)*(Famille!$D:$D="Couple_ppa"),0),1)</f>
        <v>145</v>
      </c>
      <c r="AJ35" s="1" cm="1">
        <f t="array" ref="AJ35">INDEX(Famille!$E:$E,MATCH(1,(Famille!$C:$C=$Z35)*(Famille!$A:$A=$B$3)*(Famille!$D:$D="Couple_chomage"),0),1)</f>
        <v>200</v>
      </c>
      <c r="AK35" s="69" cm="1">
        <f t="array" ref="AK35">INDEX(qf!$F:$F,MATCH(1,(qf!$B:$B=$Z35)*(qf!$C:$C=$B$3)*(qf!$D:$D="couple"),0),1)</f>
        <v>30</v>
      </c>
      <c r="AL35" s="69" cm="1">
        <f t="array" ref="AL35">INDEX(qf!$G:$G,MATCH(1,(qf!$B:$B=$Z35)*(qf!$C:$C=$B$3)*(qf!$D:$D="couple"),0),1)</f>
        <v>165</v>
      </c>
      <c r="AM35" s="69" cm="1">
        <f t="array" ref="AM35">INDEX(qf!$H:$H,MATCH(1,(qf!$B:$B=$Z35)*(qf!$C:$C=$B$3)*(qf!$D:$D="couple"),0),1)</f>
        <v>265</v>
      </c>
      <c r="AN35" s="69" cm="1">
        <f t="array" ref="AN35">INDEX(qf!$I:$I,MATCH(1,(qf!$B:$B=$Z35)*(qf!$C:$C=$B$3)*(qf!$D:$D="couple"),0),1)</f>
        <v>245</v>
      </c>
    </row>
    <row r="36" spans="1:40" ht="15.75" thickBot="1">
      <c r="A36" s="70"/>
      <c r="O36" s="71"/>
      <c r="Z36" s="8" t="s">
        <v>407</v>
      </c>
      <c r="AA36" s="1" cm="1">
        <f t="array" ref="AA36">INDEX(Famille!$E:$E,MATCH(1,(Famille!$C:$C=$Z36)*(Famille!$A:$A=$B$3)*(Famille!$D:$D="Couple_1enf_et_plus"),0),1)</f>
        <v>21835</v>
      </c>
      <c r="AB36" s="1" cm="1">
        <f t="array" ref="AB36">INDEX(Famille!$E:$E,MATCH(1,(Famille!$C:$C=$Z36)*(Famille!$A:$A=$B$3)*(Famille!$D:$D="Couple_1enf"),0),1)</f>
        <v>4795</v>
      </c>
      <c r="AC36" s="1" cm="1">
        <f t="array" ref="AC36">INDEX(Famille!$E:$E,MATCH(1,(Famille!$C:$C=$Z36)*(Famille!$A:$A=$B$3)*(Famille!$D:$D="Couple_2enf"),0),1)</f>
        <v>11905</v>
      </c>
      <c r="AD36" s="1" cm="1">
        <f t="array" ref="AD36">INDEX(Famille!$E:$E,MATCH(1,(Famille!$C:$C=$Z36)*(Famille!$A:$A=$B$3)*(Famille!$D:$D="Couple_fam_nombreuses"),0),1)</f>
        <v>5135</v>
      </c>
      <c r="AE36" s="1" cm="1">
        <f t="array" ref="AE36">INDEX(Famille!$E:$E,MATCH(1,(Famille!$C:$C=$Z36)*(Famille!$A:$A=$B$3)*(Famille!$D:$D="Couple_fragile"),0),1)</f>
        <v>1725</v>
      </c>
      <c r="AF36" s="1" cm="1">
        <f t="array" ref="AF36">INDEX(Famille!$E:$E,MATCH(1,(Famille!$C:$C=$Z36)*(Famille!$A:$A=$B$3)*(Famille!$D:$D="Couple_bas_revenu"),0),1)</f>
        <v>3550</v>
      </c>
      <c r="AG36" s="1" cm="1">
        <f t="array" ref="AG36">INDEX(Famille!$E:$E,MATCH(1,(Famille!$C:$C=$Z36)*(Famille!$A:$A=$B$3)*(Famille!$D:$D="Couple_aah"),0),1)</f>
        <v>430</v>
      </c>
      <c r="AH36" s="1" cm="1">
        <f t="array" ref="AH36">INDEX(Famille!$E:$E,MATCH(1,(Famille!$C:$C=$Z36)*(Famille!$A:$A=$B$3)*(Famille!$D:$D="Couple_rsa"),0),1)</f>
        <v>595</v>
      </c>
      <c r="AI36" s="1" cm="1">
        <f t="array" ref="AI36">INDEX(Famille!$E:$E,MATCH(1,(Famille!$C:$C=$Z36)*(Famille!$A:$A=$B$3)*(Famille!$D:$D="Couple_ppa"),0),1)</f>
        <v>4090</v>
      </c>
      <c r="AJ36" s="1" cm="1">
        <f t="array" ref="AJ36">INDEX(Famille!$E:$E,MATCH(1,(Famille!$C:$C=$Z36)*(Famille!$A:$A=$B$3)*(Famille!$D:$D="Couple_chomage"),0),1)</f>
        <v>8835</v>
      </c>
      <c r="AK36" s="69" cm="1">
        <f t="array" ref="AK36">INDEX(qf!$F:$F,MATCH(1,(qf!$B:$B=$Z36)*(qf!$C:$C=$B$3)*(qf!$D:$D="couple"),0),1)</f>
        <v>1315</v>
      </c>
      <c r="AL36" s="69" cm="1">
        <f t="array" ref="AL36">INDEX(qf!$G:$G,MATCH(1,(qf!$B:$B=$Z36)*(qf!$C:$C=$B$3)*(qf!$D:$D="couple"),0),1)</f>
        <v>5750</v>
      </c>
      <c r="AM36" s="69" cm="1">
        <f t="array" ref="AM36">INDEX(qf!$H:$H,MATCH(1,(qf!$B:$B=$Z36)*(qf!$C:$C=$B$3)*(qf!$D:$D="couple"),0),1)</f>
        <v>7930</v>
      </c>
      <c r="AN36" s="69" cm="1">
        <f t="array" ref="AN36">INDEX(qf!$I:$I,MATCH(1,(qf!$B:$B=$Z36)*(qf!$C:$C=$B$3)*(qf!$D:$D="couple"),0),1)</f>
        <v>9560</v>
      </c>
    </row>
    <row r="37" spans="1:40" ht="42.75">
      <c r="A37" s="70"/>
      <c r="D37" s="78" t="s">
        <v>239</v>
      </c>
      <c r="J37" s="79" t="s">
        <v>281</v>
      </c>
      <c r="K37" s="79" t="s">
        <v>282</v>
      </c>
      <c r="L37" s="79" t="s">
        <v>283</v>
      </c>
      <c r="O37" s="71"/>
      <c r="Z37" s="69"/>
      <c r="AA37" s="126" t="s">
        <v>254</v>
      </c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</row>
    <row r="38" spans="1:40">
      <c r="A38" s="137" t="s">
        <v>284</v>
      </c>
      <c r="B38" s="138"/>
      <c r="C38" s="51" t="s">
        <v>285</v>
      </c>
      <c r="D38" s="51" cm="1">
        <f t="array" ref="D38">INDEX(Enfant012!$E:$E,MATCH(1,(Enfant012!$A:$A=$B$3)*(Enfant012!$C:$C=$D$3)*(Enfant012!$D:$D="e02"),0),1)</f>
        <v>7935</v>
      </c>
      <c r="G38" s="138" t="s">
        <v>286</v>
      </c>
      <c r="H38" s="138"/>
      <c r="I38" s="51" t="s">
        <v>287</v>
      </c>
      <c r="J38" s="51" cm="1">
        <f t="array" ref="J38">INDEX(Enfant012!$E:$E,MATCH(1,(Enfant012!$A:$A=$B$3)*(Enfant012!$C:$C=$D$3)*(Enfant012!$D:$D="basre02"),0),1)</f>
        <v>1870</v>
      </c>
      <c r="K38" s="51" cm="1">
        <f t="array" ref="K38">INDEX(Enfant012!$E:$E,MATCH(1,(Enfant012!$A:$A=$B$3)*(Enfant012!$C:$C=$D$3)*(Enfant012!$D:$D="basre35"),0),1)</f>
        <v>2310</v>
      </c>
      <c r="L38" s="51" cm="1">
        <f t="array" ref="L38">INDEX(Enfant012!$E:$E,MATCH(1,(Enfant012!$A:$A=$B$3)*(Enfant012!$C:$C=$D$3)*(Enfant012!$D:$D="basre611"),0),1)</f>
        <v>5045</v>
      </c>
      <c r="O38" s="71"/>
      <c r="Z38" s="69"/>
      <c r="AA38" s="69" t="s">
        <v>239</v>
      </c>
      <c r="AB38" s="69" t="s">
        <v>240</v>
      </c>
      <c r="AC38" s="69" t="s">
        <v>241</v>
      </c>
      <c r="AD38" s="69" t="s">
        <v>242</v>
      </c>
      <c r="AE38" s="69" t="s">
        <v>243</v>
      </c>
      <c r="AF38" s="69" t="s">
        <v>244</v>
      </c>
      <c r="AG38" s="69" t="s">
        <v>245</v>
      </c>
      <c r="AH38" s="69" t="s">
        <v>246</v>
      </c>
      <c r="AI38" s="69" t="s">
        <v>247</v>
      </c>
      <c r="AJ38" s="69" t="s">
        <v>248</v>
      </c>
      <c r="AK38" s="51" t="s">
        <v>249</v>
      </c>
      <c r="AL38" s="51" t="s">
        <v>250</v>
      </c>
      <c r="AM38" s="51" t="s">
        <v>251</v>
      </c>
      <c r="AN38" s="51" t="s">
        <v>252</v>
      </c>
    </row>
    <row r="39" spans="1:40">
      <c r="A39" s="137"/>
      <c r="B39" s="138"/>
      <c r="C39" s="51" t="s">
        <v>290</v>
      </c>
      <c r="D39" s="51" cm="1">
        <f t="array" ref="D39">INDEX(Enfant012!$E:$E,MATCH(1,(Enfant012!$A:$A=$B$3)*(Enfant012!$C:$C=$D$3)*(Enfant012!$D:$D="e35"),0),1)</f>
        <v>8550</v>
      </c>
      <c r="G39" s="138"/>
      <c r="H39" s="138"/>
      <c r="I39" s="51" t="s">
        <v>291</v>
      </c>
      <c r="J39" s="51" cm="1">
        <f t="array" ref="J39">INDEX(Enfant012!$E:$E,MATCH(1,(Enfant012!$A:$A=$B$3)*(Enfant012!$C:$C=$D$3)*(Enfant012!$D:$D="E02MONO"),0),1)</f>
        <v>985</v>
      </c>
      <c r="K39" s="51" cm="1">
        <f t="array" ref="K39">INDEX(Enfant012!$E:$E,MATCH(1,(Enfant012!$A:$A=$B$3)*(Enfant012!$C:$C=$D$3)*(Enfant012!$D:$D="E35MONO"),0),1)</f>
        <v>1650</v>
      </c>
      <c r="L39" s="51" cm="1">
        <f t="array" ref="L39">INDEX(Enfant012!$E:$E,MATCH(1,(Enfant012!$A:$A=$B$3)*(Enfant012!$C:$C=$D$3)*(Enfant012!$D:$D="E611MONO"),0),1)</f>
        <v>4840</v>
      </c>
      <c r="O39" s="71"/>
      <c r="Z39" s="6" t="s">
        <v>8</v>
      </c>
      <c r="AA39" s="1" cm="1">
        <f t="array" ref="AA39">INDEX(Famille!$E:$E,MATCH(1,(Famille!$C:$C=$Z39)*(Famille!$A:$A=$B$3)*(Famille!$D:$D="MONO_1_enf_et_plus"),0),1)</f>
        <v>1380</v>
      </c>
      <c r="AB39" s="1" cm="1">
        <f t="array" ref="AB39">INDEX(Famille!$E:$E,MATCH(1,(Famille!$C:$C=$Z39)*(Famille!$A:$A=$B$3)*(Famille!$D:$D="MONO_1_enf"),0),1)</f>
        <v>660</v>
      </c>
      <c r="AC39" s="1" cm="1">
        <f t="array" ref="AC39">INDEX(Famille!$E:$E,MATCH(1,(Famille!$C:$C=$Z39)*(Famille!$A:$A=$B$3)*(Famille!$D:$D="MONO_2_enf"),0),1)</f>
        <v>480</v>
      </c>
      <c r="AD39" s="1" cm="1">
        <f t="array" ref="AD39">INDEX(Famille!$E:$E,MATCH(1,(Famille!$C:$C=$Z39)*(Famille!$A:$A=$B$3)*(Famille!$D:$D="MONO_fam_nombreuses"),0),1)</f>
        <v>240</v>
      </c>
      <c r="AE39" s="1" cm="1">
        <f t="array" ref="AE39">INDEX(Famille!$E:$E,MATCH(1,(Famille!$C:$C=$Z39)*(Famille!$A:$A=$B$3)*(Famille!$D:$D="MONO_fragile"),0),1)</f>
        <v>325</v>
      </c>
      <c r="AF39" s="1" cm="1">
        <f t="array" ref="AF39">INDEX(Famille!$E:$E,MATCH(1,(Famille!$C:$C=$Z39)*(Famille!$A:$A=$B$3)*(Famille!$D:$D="MONO_bas_revenu"),0),1)</f>
        <v>775</v>
      </c>
      <c r="AG39" s="1" cm="1">
        <f t="array" ref="AG39">INDEX(Famille!$E:$E,MATCH(1,(Famille!$C:$C=$Z39)*(Famille!$A:$A=$B$3)*(Famille!$D:$D="MONO_aah"),0),1)</f>
        <v>45</v>
      </c>
      <c r="AH39" s="1" cm="1">
        <f t="array" ref="AH39">INDEX(Famille!$E:$E,MATCH(1,(Famille!$C:$C=$Z39)*(Famille!$A:$A=$B$3)*(Famille!$D:$D="MONO_rsa"),0),1)</f>
        <v>320</v>
      </c>
      <c r="AI39" s="1" cm="1">
        <f t="array" ref="AI39">INDEX(Famille!$E:$E,MATCH(1,(Famille!$C:$C=$Z39)*(Famille!$A:$A=$B$3)*(Famille!$D:$D="MONO_ppa"),0),1)</f>
        <v>590</v>
      </c>
      <c r="AJ39" s="1" cm="1">
        <f t="array" ref="AJ39">INDEX(Famille!$E:$E,MATCH(1,(Famille!$C:$C=$Z39)*(Famille!$A:$A=$B$3)*(Famille!$D:$D="MONO_chomage"),0),1)</f>
        <v>460</v>
      </c>
      <c r="AK39" s="69" cm="1">
        <f t="array" ref="AK39">INDEX(qf!$F:$F,MATCH(1,(qf!$B:$B=$Z39)*(qf!$C:$C=$B$3)*(qf!$D:$D="mono"),0),1)</f>
        <v>265</v>
      </c>
      <c r="AL39" s="69" cm="1">
        <f t="array" ref="AL39">INDEX(qf!$G:$G,MATCH(1,(qf!$B:$B=$Z39)*(qf!$C:$C=$B$3)*(qf!$D:$D="mono"),0),1)</f>
        <v>860</v>
      </c>
      <c r="AM39" s="69" cm="1">
        <f t="array" ref="AM39">INDEX(qf!$H:$H,MATCH(1,(qf!$B:$B=$Z39)*(qf!$C:$C=$B$3)*(qf!$D:$D="mono"),0),1)</f>
        <v>215</v>
      </c>
      <c r="AN39" s="69" cm="1">
        <f t="array" ref="AN39">INDEX(qf!$I:$I,MATCH(1,(qf!$B:$B=$Z39)*(qf!$C:$C=$B$3)*(qf!$D:$D="mono"),0),1)</f>
        <v>25</v>
      </c>
    </row>
    <row r="40" spans="1:40">
      <c r="A40" s="137"/>
      <c r="B40" s="138"/>
      <c r="C40" s="51" t="s">
        <v>295</v>
      </c>
      <c r="D40" s="51" cm="1">
        <f t="array" ref="D40">INDEX(Enfant012!$E:$E,MATCH(1,(Enfant012!$A:$A=$B$3)*(Enfant012!$C:$C=$D$3)*(Enfant012!$D:$D="e611"),0),1)</f>
        <v>20060</v>
      </c>
      <c r="G40" s="138"/>
      <c r="H40" s="138"/>
      <c r="I40" s="51" t="s">
        <v>296</v>
      </c>
      <c r="J40" s="51" cm="1">
        <f t="array" ref="J40">INDEX(Enfant012!$E:$E,MATCH(1,(Enfant012!$A:$A=$B$3)*(Enfant012!$C:$C=$D$3)*(Enfant012!$D:$D="E02_parent_chomage"),0),1)</f>
        <v>3610</v>
      </c>
      <c r="K40" s="51" cm="1">
        <f t="array" ref="K40">INDEX(Enfant012!$E:$E,MATCH(1,(Enfant012!$A:$A=$B$3)*(Enfant012!$C:$C=$D$3)*(Enfant012!$D:$D="E35_parent_chomage"),0),1)</f>
        <v>3385</v>
      </c>
      <c r="L40" s="51" cm="1">
        <f t="array" ref="L40">INDEX(Enfant012!$E:$E,MATCH(1,(Enfant012!$A:$A=$B$3)*(Enfant012!$C:$C=$D$3)*(Enfant012!$D:$D="E611_parent_chomage"),0),1)</f>
        <v>7100</v>
      </c>
      <c r="O40" s="71"/>
      <c r="Z40" s="6" t="s">
        <v>13</v>
      </c>
      <c r="AA40" s="1" cm="1">
        <f t="array" ref="AA40">INDEX(Famille!$E:$E,MATCH(1,(Famille!$C:$C=$Z40)*(Famille!$A:$A=$B$3)*(Famille!$D:$D="MONO_1_enf_et_plus"),0),1)</f>
        <v>1480</v>
      </c>
      <c r="AB40" s="1" cm="1">
        <f t="array" ref="AB40">INDEX(Famille!$E:$E,MATCH(1,(Famille!$C:$C=$Z40)*(Famille!$A:$A=$B$3)*(Famille!$D:$D="MONO_1_enf"),0),1)</f>
        <v>685</v>
      </c>
      <c r="AC40" s="1" cm="1">
        <f t="array" ref="AC40">INDEX(Famille!$E:$E,MATCH(1,(Famille!$C:$C=$Z40)*(Famille!$A:$A=$B$3)*(Famille!$D:$D="MONO_2_enf"),0),1)</f>
        <v>585</v>
      </c>
      <c r="AD40" s="1" cm="1">
        <f t="array" ref="AD40">INDEX(Famille!$E:$E,MATCH(1,(Famille!$C:$C=$Z40)*(Famille!$A:$A=$B$3)*(Famille!$D:$D="MONO_fam_nombreuses"),0),1)</f>
        <v>205</v>
      </c>
      <c r="AE40" s="1" cm="1">
        <f t="array" ref="AE40">INDEX(Famille!$E:$E,MATCH(1,(Famille!$C:$C=$Z40)*(Famille!$A:$A=$B$3)*(Famille!$D:$D="MONO_fragile"),0),1)</f>
        <v>435</v>
      </c>
      <c r="AF40" s="1" cm="1">
        <f t="array" ref="AF40">INDEX(Famille!$E:$E,MATCH(1,(Famille!$C:$C=$Z40)*(Famille!$A:$A=$B$3)*(Famille!$D:$D="MONO_bas_revenu"),0),1)</f>
        <v>725</v>
      </c>
      <c r="AG40" s="1" cm="1">
        <f t="array" ref="AG40">INDEX(Famille!$E:$E,MATCH(1,(Famille!$C:$C=$Z40)*(Famille!$A:$A=$B$3)*(Famille!$D:$D="MONO_aah"),0),1)</f>
        <v>50</v>
      </c>
      <c r="AH40" s="1" cm="1">
        <f t="array" ref="AH40">INDEX(Famille!$E:$E,MATCH(1,(Famille!$C:$C=$Z40)*(Famille!$A:$A=$B$3)*(Famille!$D:$D="MONO_rsa"),0),1)</f>
        <v>225</v>
      </c>
      <c r="AI40" s="1" cm="1">
        <f t="array" ref="AI40">INDEX(Famille!$E:$E,MATCH(1,(Famille!$C:$C=$Z40)*(Famille!$A:$A=$B$3)*(Famille!$D:$D="MONO_ppa"),0),1)</f>
        <v>725</v>
      </c>
      <c r="AJ40" s="1" cm="1">
        <f t="array" ref="AJ40">INDEX(Famille!$E:$E,MATCH(1,(Famille!$C:$C=$Z40)*(Famille!$A:$A=$B$3)*(Famille!$D:$D="MONO_chomage"),0),1)</f>
        <v>345</v>
      </c>
      <c r="AK40" s="69" cm="1">
        <f t="array" ref="AK40">INDEX(qf!$F:$F,MATCH(1,(qf!$B:$B=$Z40)*(qf!$C:$C=$B$3)*(qf!$D:$D="mono"),0),1)</f>
        <v>135</v>
      </c>
      <c r="AL40" s="69" cm="1">
        <f t="array" ref="AL40">INDEX(qf!$G:$G,MATCH(1,(qf!$B:$B=$Z40)*(qf!$C:$C=$B$3)*(qf!$D:$D="mono"),0),1)</f>
        <v>395</v>
      </c>
      <c r="AM40" s="69" cm="1">
        <f t="array" ref="AM40">INDEX(qf!$H:$H,MATCH(1,(qf!$B:$B=$Z40)*(qf!$C:$C=$B$3)*(qf!$D:$D="mono"),0),1)</f>
        <v>100</v>
      </c>
      <c r="AN40" s="69" cm="1">
        <f t="array" ref="AN40">INDEX(qf!$I:$I,MATCH(1,(qf!$B:$B=$Z40)*(qf!$C:$C=$B$3)*(qf!$D:$D="mono"),0),1)</f>
        <v>10</v>
      </c>
    </row>
    <row r="41" spans="1:40">
      <c r="A41" s="137"/>
      <c r="B41" s="138"/>
      <c r="C41" s="51" t="s">
        <v>297</v>
      </c>
      <c r="D41" s="51">
        <f>SUM(D38:D40)</f>
        <v>36545</v>
      </c>
      <c r="G41" s="138"/>
      <c r="H41" s="138"/>
      <c r="I41" s="51" t="s">
        <v>298</v>
      </c>
      <c r="J41" s="51" cm="1">
        <f t="array" ref="J41">INDEX(Enfant012!$E:$E,MATCH(1,(Enfant012!$A:$A=$B$3)*(Enfant012!$C:$C=$D$3)*(Enfant012!$D:$D="E02AEEHV"),0),1)</f>
        <v>30</v>
      </c>
      <c r="K41" s="51" cm="1">
        <f t="array" ref="K41">INDEX(Enfant012!$E:$E,MATCH(1,(Enfant012!$A:$A=$B$3)*(Enfant012!$C:$C=$D$3)*(Enfant012!$D:$D="E35AEEHV"),0),1)</f>
        <v>95</v>
      </c>
      <c r="L41" s="51" cm="1">
        <f t="array" ref="L41">INDEX(Enfant012!$E:$E,MATCH(1,(Enfant012!$A:$A=$B$3)*(Enfant012!$C:$C=$D$3)*(Enfant012!$D:$D="E611AEEH"),0),1)</f>
        <v>500</v>
      </c>
      <c r="O41" s="71"/>
      <c r="Z41" s="6" t="s">
        <v>15</v>
      </c>
      <c r="AA41" s="1" cm="1">
        <f t="array" ref="AA41">INDEX(Famille!$E:$E,MATCH(1,(Famille!$C:$C=$Z41)*(Famille!$A:$A=$B$3)*(Famille!$D:$D="MONO_1_enf_et_plus"),0),1)</f>
        <v>1310</v>
      </c>
      <c r="AB41" s="1" cm="1">
        <f t="array" ref="AB41">INDEX(Famille!$E:$E,MATCH(1,(Famille!$C:$C=$Z41)*(Famille!$A:$A=$B$3)*(Famille!$D:$D="MONO_1_enf"),0),1)</f>
        <v>630</v>
      </c>
      <c r="AC41" s="1" cm="1">
        <f t="array" ref="AC41">INDEX(Famille!$E:$E,MATCH(1,(Famille!$C:$C=$Z41)*(Famille!$A:$A=$B$3)*(Famille!$D:$D="MONO_2_enf"),0),1)</f>
        <v>465</v>
      </c>
      <c r="AD41" s="1" cm="1">
        <f t="array" ref="AD41">INDEX(Famille!$E:$E,MATCH(1,(Famille!$C:$C=$Z41)*(Famille!$A:$A=$B$3)*(Famille!$D:$D="MONO_fam_nombreuses"),0),1)</f>
        <v>220</v>
      </c>
      <c r="AE41" s="1" cm="1">
        <f t="array" ref="AE41">INDEX(Famille!$E:$E,MATCH(1,(Famille!$C:$C=$Z41)*(Famille!$A:$A=$B$3)*(Famille!$D:$D="MONO_fragile"),0),1)</f>
        <v>385</v>
      </c>
      <c r="AF41" s="1" cm="1">
        <f t="array" ref="AF41">INDEX(Famille!$E:$E,MATCH(1,(Famille!$C:$C=$Z41)*(Famille!$A:$A=$B$3)*(Famille!$D:$D="MONO_bas_revenu"),0),1)</f>
        <v>710</v>
      </c>
      <c r="AG41" s="1" cm="1">
        <f t="array" ref="AG41">INDEX(Famille!$E:$E,MATCH(1,(Famille!$C:$C=$Z41)*(Famille!$A:$A=$B$3)*(Famille!$D:$D="MONO_aah"),0),1)</f>
        <v>40</v>
      </c>
      <c r="AH41" s="1" cm="1">
        <f t="array" ref="AH41">INDEX(Famille!$E:$E,MATCH(1,(Famille!$C:$C=$Z41)*(Famille!$A:$A=$B$3)*(Famille!$D:$D="MONO_rsa"),0),1)</f>
        <v>330</v>
      </c>
      <c r="AI41" s="1" cm="1">
        <f t="array" ref="AI41">INDEX(Famille!$E:$E,MATCH(1,(Famille!$C:$C=$Z41)*(Famille!$A:$A=$B$3)*(Famille!$D:$D="MONO_ppa"),0),1)</f>
        <v>645</v>
      </c>
      <c r="AJ41" s="1" cm="1">
        <f t="array" ref="AJ41">INDEX(Famille!$E:$E,MATCH(1,(Famille!$C:$C=$Z41)*(Famille!$A:$A=$B$3)*(Famille!$D:$D="MONO_chomage"),0),1)</f>
        <v>465</v>
      </c>
      <c r="AK41" s="69" cm="1">
        <f t="array" ref="AK41">INDEX(qf!$F:$F,MATCH(1,(qf!$B:$B=$Z41)*(qf!$C:$C=$B$3)*(qf!$D:$D="mono"),0),1)</f>
        <v>275</v>
      </c>
      <c r="AL41" s="69" cm="1">
        <f t="array" ref="AL41">INDEX(qf!$G:$G,MATCH(1,(qf!$B:$B=$Z41)*(qf!$C:$C=$B$3)*(qf!$D:$D="mono"),0),1)</f>
        <v>810</v>
      </c>
      <c r="AM41" s="69" cm="1">
        <f t="array" ref="AM41">INDEX(qf!$H:$H,MATCH(1,(qf!$B:$B=$Z41)*(qf!$C:$C=$B$3)*(qf!$D:$D="mono"),0),1)</f>
        <v>195</v>
      </c>
      <c r="AN41" s="69" cm="1">
        <f t="array" ref="AN41">INDEX(qf!$I:$I,MATCH(1,(qf!$B:$B=$Z41)*(qf!$C:$C=$B$3)*(qf!$D:$D="mono"),0),1)</f>
        <v>20</v>
      </c>
    </row>
    <row r="42" spans="1:40">
      <c r="A42" s="70"/>
      <c r="O42" s="71"/>
      <c r="Z42" s="6" t="s">
        <v>18</v>
      </c>
      <c r="AA42" s="1" cm="1">
        <f t="array" ref="AA42">INDEX(Famille!$E:$E,MATCH(1,(Famille!$C:$C=$Z42)*(Famille!$A:$A=$B$3)*(Famille!$D:$D="MONO_1_enf_et_plus"),0),1)</f>
        <v>275</v>
      </c>
      <c r="AB42" s="1" cm="1">
        <f t="array" ref="AB42">INDEX(Famille!$E:$E,MATCH(1,(Famille!$C:$C=$Z42)*(Famille!$A:$A=$B$3)*(Famille!$D:$D="MONO_1_enf"),0),1)</f>
        <v>160</v>
      </c>
      <c r="AC42" s="1" cm="1">
        <f t="array" ref="AC42">INDEX(Famille!$E:$E,MATCH(1,(Famille!$C:$C=$Z42)*(Famille!$A:$A=$B$3)*(Famille!$D:$D="MONO_2_enf"),0),1)</f>
        <v>70</v>
      </c>
      <c r="AD42" s="1" cm="1">
        <f t="array" ref="AD42">INDEX(Famille!$E:$E,MATCH(1,(Famille!$C:$C=$Z42)*(Famille!$A:$A=$B$3)*(Famille!$D:$D="MONO_fam_nombreuses"),0),1)</f>
        <v>50</v>
      </c>
      <c r="AE42" s="1" cm="1">
        <f t="array" ref="AE42">INDEX(Famille!$E:$E,MATCH(1,(Famille!$C:$C=$Z42)*(Famille!$A:$A=$B$3)*(Famille!$D:$D="MONO_fragile"),0),1)</f>
        <v>70</v>
      </c>
      <c r="AF42" s="1" cm="1">
        <f t="array" ref="AF42">INDEX(Famille!$E:$E,MATCH(1,(Famille!$C:$C=$Z42)*(Famille!$A:$A=$B$3)*(Famille!$D:$D="MONO_bas_revenu"),0),1)</f>
        <v>160</v>
      </c>
      <c r="AG42" s="1" cm="1">
        <f t="array" ref="AG42">INDEX(Famille!$E:$E,MATCH(1,(Famille!$C:$C=$Z42)*(Famille!$A:$A=$B$3)*(Famille!$D:$D="MONO_aah"),0),1)</f>
        <v>15</v>
      </c>
      <c r="AH42" s="1" cm="1">
        <f t="array" ref="AH42">INDEX(Famille!$E:$E,MATCH(1,(Famille!$C:$C=$Z42)*(Famille!$A:$A=$B$3)*(Famille!$D:$D="MONO_rsa"),0),1)</f>
        <v>60</v>
      </c>
      <c r="AI42" s="1" cm="1">
        <f t="array" ref="AI42">INDEX(Famille!$E:$E,MATCH(1,(Famille!$C:$C=$Z42)*(Famille!$A:$A=$B$3)*(Famille!$D:$D="MONO_ppa"),0),1)</f>
        <v>140</v>
      </c>
      <c r="AJ42" s="1" cm="1">
        <f t="array" ref="AJ42">INDEX(Famille!$E:$E,MATCH(1,(Famille!$C:$C=$Z42)*(Famille!$A:$A=$B$3)*(Famille!$D:$D="MONO_chomage"),0),1)</f>
        <v>75</v>
      </c>
      <c r="AK42" s="69" cm="1">
        <f t="array" ref="AK42">INDEX(qf!$F:$F,MATCH(1,(qf!$B:$B=$Z42)*(qf!$C:$C=$B$3)*(qf!$D:$D="mono"),0),1)</f>
        <v>55</v>
      </c>
      <c r="AL42" s="69" cm="1">
        <f t="array" ref="AL42">INDEX(qf!$G:$G,MATCH(1,(qf!$B:$B=$Z42)*(qf!$C:$C=$B$3)*(qf!$D:$D="mono"),0),1)</f>
        <v>185</v>
      </c>
      <c r="AM42" s="69" cm="1">
        <f t="array" ref="AM42">INDEX(qf!$H:$H,MATCH(1,(qf!$B:$B=$Z42)*(qf!$C:$C=$B$3)*(qf!$D:$D="mono"),0),1)</f>
        <v>30</v>
      </c>
      <c r="AN42" s="69" cm="1">
        <f t="array" ref="AN42">INDEX(qf!$I:$I,MATCH(1,(qf!$B:$B=$Z42)*(qf!$C:$C=$B$3)*(qf!$D:$D="mono"),0),1)</f>
        <v>5</v>
      </c>
    </row>
    <row r="43" spans="1:40" ht="42.75">
      <c r="A43" s="70"/>
      <c r="D43" s="80" t="s">
        <v>299</v>
      </c>
      <c r="E43" s="80" t="s">
        <v>239</v>
      </c>
      <c r="J43" s="79" t="s">
        <v>281</v>
      </c>
      <c r="K43" s="79" t="s">
        <v>282</v>
      </c>
      <c r="O43" s="71"/>
      <c r="Z43" s="6" t="s">
        <v>21</v>
      </c>
      <c r="AA43" s="1" cm="1">
        <f t="array" ref="AA43">INDEX(Famille!$E:$E,MATCH(1,(Famille!$C:$C=$Z43)*(Famille!$A:$A=$B$3)*(Famille!$D:$D="MONO_1_enf_et_plus"),0),1)</f>
        <v>665</v>
      </c>
      <c r="AB43" s="1" cm="1">
        <f t="array" ref="AB43">INDEX(Famille!$E:$E,MATCH(1,(Famille!$C:$C=$Z43)*(Famille!$A:$A=$B$3)*(Famille!$D:$D="MONO_1_enf"),0),1)</f>
        <v>335</v>
      </c>
      <c r="AC43" s="1" cm="1">
        <f t="array" ref="AC43">INDEX(Famille!$E:$E,MATCH(1,(Famille!$C:$C=$Z43)*(Famille!$A:$A=$B$3)*(Famille!$D:$D="MONO_2_enf"),0),1)</f>
        <v>225</v>
      </c>
      <c r="AD43" s="1" cm="1">
        <f t="array" ref="AD43">INDEX(Famille!$E:$E,MATCH(1,(Famille!$C:$C=$Z43)*(Famille!$A:$A=$B$3)*(Famille!$D:$D="MONO_fam_nombreuses"),0),1)</f>
        <v>105</v>
      </c>
      <c r="AE43" s="1" cm="1">
        <f t="array" ref="AE43">INDEX(Famille!$E:$E,MATCH(1,(Famille!$C:$C=$Z43)*(Famille!$A:$A=$B$3)*(Famille!$D:$D="MONO_fragile"),0),1)</f>
        <v>165</v>
      </c>
      <c r="AF43" s="1" cm="1">
        <f t="array" ref="AF43">INDEX(Famille!$E:$E,MATCH(1,(Famille!$C:$C=$Z43)*(Famille!$A:$A=$B$3)*(Famille!$D:$D="MONO_bas_revenu"),0),1)</f>
        <v>380</v>
      </c>
      <c r="AG43" s="1" cm="1">
        <f t="array" ref="AG43">INDEX(Famille!$E:$E,MATCH(1,(Famille!$C:$C=$Z43)*(Famille!$A:$A=$B$3)*(Famille!$D:$D="MONO_aah"),0),1)</f>
        <v>20</v>
      </c>
      <c r="AH43" s="1" cm="1">
        <f t="array" ref="AH43">INDEX(Famille!$E:$E,MATCH(1,(Famille!$C:$C=$Z43)*(Famille!$A:$A=$B$3)*(Famille!$D:$D="MONO_rsa"),0),1)</f>
        <v>190</v>
      </c>
      <c r="AI43" s="1" cm="1">
        <f t="array" ref="AI43">INDEX(Famille!$E:$E,MATCH(1,(Famille!$C:$C=$Z43)*(Famille!$A:$A=$B$3)*(Famille!$D:$D="MONO_ppa"),0),1)</f>
        <v>300</v>
      </c>
      <c r="AJ43" s="1" cm="1">
        <f t="array" ref="AJ43">INDEX(Famille!$E:$E,MATCH(1,(Famille!$C:$C=$Z43)*(Famille!$A:$A=$B$3)*(Famille!$D:$D="MONO_chomage"),0),1)</f>
        <v>220</v>
      </c>
      <c r="AK43" s="69" cm="1">
        <f t="array" ref="AK43">INDEX(qf!$F:$F,MATCH(1,(qf!$B:$B=$Z43)*(qf!$C:$C=$B$3)*(qf!$D:$D="mono"),0),1)</f>
        <v>140</v>
      </c>
      <c r="AL43" s="69" cm="1">
        <f t="array" ref="AL43">INDEX(qf!$G:$G,MATCH(1,(qf!$B:$B=$Z43)*(qf!$C:$C=$B$3)*(qf!$D:$D="mono"),0),1)</f>
        <v>400</v>
      </c>
      <c r="AM43" s="69" cm="1">
        <f t="array" ref="AM43">INDEX(qf!$H:$H,MATCH(1,(qf!$B:$B=$Z43)*(qf!$C:$C=$B$3)*(qf!$D:$D="mono"),0),1)</f>
        <v>110</v>
      </c>
      <c r="AN43" s="69" cm="1">
        <f t="array" ref="AN43">INDEX(qf!$I:$I,MATCH(1,(qf!$B:$B=$Z43)*(qf!$C:$C=$B$3)*(qf!$D:$D="mono"),0),1)</f>
        <v>10</v>
      </c>
    </row>
    <row r="44" spans="1:40" ht="15" customHeight="1">
      <c r="A44" s="137" t="s">
        <v>300</v>
      </c>
      <c r="B44" s="138"/>
      <c r="C44" s="138"/>
      <c r="D44" s="51">
        <v>2022</v>
      </c>
      <c r="E44" s="51" cm="1">
        <f t="array" ref="E44">INDEX(inseenais!$C:$C,MATCH(1,(inseenais!$A:$A=$D$44)*(inseenais!$B:$B=$D$3),0),1)</f>
        <v>5800</v>
      </c>
      <c r="G44" s="138" t="s">
        <v>301</v>
      </c>
      <c r="H44" s="138"/>
      <c r="I44" s="51" t="s">
        <v>302</v>
      </c>
      <c r="J44" s="51" cm="1">
        <f t="array" ref="J44">INDEX(Enfant012!$E:$E,MATCH(1,(Enfant012!$A:$A=$B$3)*(Enfant012!$C:$C=$D$3)*(Enfant012!$D:$D="e02cstr"),0),1)</f>
        <v>220</v>
      </c>
      <c r="K44" s="51" cm="1">
        <f t="array" ref="K44">INDEX(Enfant012!$E:$E,MATCH(1,(Enfant012!$A:$A=$B$3)*(Enfant012!$C:$C=$D$3)*(Enfant012!$D:$D="e35cstr"),0),1)</f>
        <v>150</v>
      </c>
      <c r="O44" s="71"/>
      <c r="Z44" s="6" t="s">
        <v>24</v>
      </c>
      <c r="AA44" s="1" cm="1">
        <f t="array" ref="AA44">INDEX(Famille!$E:$E,MATCH(1,(Famille!$C:$C=$Z44)*(Famille!$A:$A=$B$3)*(Famille!$D:$D="MONO_1_enf_et_plus"),0),1)</f>
        <v>215</v>
      </c>
      <c r="AB44" s="1" cm="1">
        <f t="array" ref="AB44">INDEX(Famille!$E:$E,MATCH(1,(Famille!$C:$C=$Z44)*(Famille!$A:$A=$B$3)*(Famille!$D:$D="MONO_1_enf"),0),1)</f>
        <v>120</v>
      </c>
      <c r="AC44" s="1" cm="1">
        <f t="array" ref="AC44">INDEX(Famille!$E:$E,MATCH(1,(Famille!$C:$C=$Z44)*(Famille!$A:$A=$B$3)*(Famille!$D:$D="MONO_2_enf"),0),1)</f>
        <v>70</v>
      </c>
      <c r="AD44" s="1" cm="1">
        <f t="array" ref="AD44">INDEX(Famille!$E:$E,MATCH(1,(Famille!$C:$C=$Z44)*(Famille!$A:$A=$B$3)*(Famille!$D:$D="MONO_fam_nombreuses"),0),1)</f>
        <v>25</v>
      </c>
      <c r="AE44" s="1" cm="1">
        <f t="array" ref="AE44">INDEX(Famille!$E:$E,MATCH(1,(Famille!$C:$C=$Z44)*(Famille!$A:$A=$B$3)*(Famille!$D:$D="MONO_fragile"),0),1)</f>
        <v>55</v>
      </c>
      <c r="AF44" s="1" cm="1">
        <f t="array" ref="AF44">INDEX(Famille!$E:$E,MATCH(1,(Famille!$C:$C=$Z44)*(Famille!$A:$A=$B$3)*(Famille!$D:$D="MONO_bas_revenu"),0),1)</f>
        <v>120</v>
      </c>
      <c r="AG44" s="1" cm="1">
        <f t="array" ref="AG44">INDEX(Famille!$E:$E,MATCH(1,(Famille!$C:$C=$Z44)*(Famille!$A:$A=$B$3)*(Famille!$D:$D="MONO_aah"),0),1)</f>
        <v>10</v>
      </c>
      <c r="AH44" s="1" cm="1">
        <f t="array" ref="AH44">INDEX(Famille!$E:$E,MATCH(1,(Famille!$C:$C=$Z44)*(Famille!$A:$A=$B$3)*(Famille!$D:$D="MONO_rsa"),0),1)</f>
        <v>50</v>
      </c>
      <c r="AI44" s="1" cm="1">
        <f t="array" ref="AI44">INDEX(Famille!$E:$E,MATCH(1,(Famille!$C:$C=$Z44)*(Famille!$A:$A=$B$3)*(Famille!$D:$D="MONO_ppa"),0),1)</f>
        <v>105</v>
      </c>
      <c r="AJ44" s="1" cm="1">
        <f t="array" ref="AJ44">INDEX(Famille!$E:$E,MATCH(1,(Famille!$C:$C=$Z44)*(Famille!$A:$A=$B$3)*(Famille!$D:$D="MONO_chomage"),0),1)</f>
        <v>60</v>
      </c>
      <c r="AK44" s="69" cm="1">
        <f t="array" ref="AK44">INDEX(qf!$F:$F,MATCH(1,(qf!$B:$B=$Z44)*(qf!$C:$C=$B$3)*(qf!$D:$D="mono"),0),1)</f>
        <v>40</v>
      </c>
      <c r="AL44" s="69" cm="1">
        <f t="array" ref="AL44">INDEX(qf!$G:$G,MATCH(1,(qf!$B:$B=$Z44)*(qf!$C:$C=$B$3)*(qf!$D:$D="mono"),0),1)</f>
        <v>135</v>
      </c>
      <c r="AM44" s="69" cm="1">
        <f t="array" ref="AM44">INDEX(qf!$H:$H,MATCH(1,(qf!$B:$B=$Z44)*(qf!$C:$C=$B$3)*(qf!$D:$D="mono"),0),1)</f>
        <v>35</v>
      </c>
      <c r="AN44" s="69" cm="1">
        <f t="array" ref="AN44">INDEX(qf!$I:$I,MATCH(1,(qf!$B:$B=$Z44)*(qf!$C:$C=$B$3)*(qf!$D:$D="mono"),0),1)</f>
        <v>0</v>
      </c>
    </row>
    <row r="45" spans="1:40">
      <c r="A45" s="137"/>
      <c r="B45" s="138"/>
      <c r="C45" s="138"/>
      <c r="D45" s="51">
        <v>2023</v>
      </c>
      <c r="E45" s="51" cm="1">
        <f t="array" ref="E45">INDEX(inseenais!$C:$C,MATCH(1,(inseenais!$A:$A=$D$45)*(inseenais!$B:$B=$D$3),0),1)</f>
        <v>5289</v>
      </c>
      <c r="G45" s="138"/>
      <c r="H45" s="138"/>
      <c r="I45" s="51" t="s">
        <v>303</v>
      </c>
      <c r="J45" s="51" cm="1">
        <f t="array" ref="J45">INDEX(Enfant012!$E:$E,MATCH(1,(Enfant012!$A:$A=$B$3)*(Enfant012!$C:$C=$D$3)*(Enfant012!$D:$D="E02assmat"),0),1)</f>
        <v>2460</v>
      </c>
      <c r="K45" s="51" cm="1">
        <f t="array" ref="K45">INDEX(Enfant012!$E:$E,MATCH(1,(Enfant012!$A:$A=$B$3)*(Enfant012!$C:$C=$D$3)*(Enfant012!$D:$D="E35assmat"),0),1)</f>
        <v>1420</v>
      </c>
      <c r="O45" s="71"/>
      <c r="Z45" s="6" t="s">
        <v>27</v>
      </c>
      <c r="AA45" s="1" cm="1">
        <f t="array" ref="AA45">INDEX(Famille!$E:$E,MATCH(1,(Famille!$C:$C=$Z45)*(Famille!$A:$A=$B$3)*(Famille!$D:$D="MONO_1_enf_et_plus"),0),1)</f>
        <v>385</v>
      </c>
      <c r="AB45" s="1" cm="1">
        <f t="array" ref="AB45">INDEX(Famille!$E:$E,MATCH(1,(Famille!$C:$C=$Z45)*(Famille!$A:$A=$B$3)*(Famille!$D:$D="MONO_1_enf"),0),1)</f>
        <v>220</v>
      </c>
      <c r="AC45" s="1" cm="1">
        <f t="array" ref="AC45">INDEX(Famille!$E:$E,MATCH(1,(Famille!$C:$C=$Z45)*(Famille!$A:$A=$B$3)*(Famille!$D:$D="MONO_2_enf"),0),1)</f>
        <v>130</v>
      </c>
      <c r="AD45" s="1" cm="1">
        <f t="array" ref="AD45">INDEX(Famille!$E:$E,MATCH(1,(Famille!$C:$C=$Z45)*(Famille!$A:$A=$B$3)*(Famille!$D:$D="MONO_fam_nombreuses"),0),1)</f>
        <v>35</v>
      </c>
      <c r="AE45" s="1" cm="1">
        <f t="array" ref="AE45">INDEX(Famille!$E:$E,MATCH(1,(Famille!$C:$C=$Z45)*(Famille!$A:$A=$B$3)*(Famille!$D:$D="MONO_fragile"),0),1)</f>
        <v>120</v>
      </c>
      <c r="AF45" s="1" cm="1">
        <f t="array" ref="AF45">INDEX(Famille!$E:$E,MATCH(1,(Famille!$C:$C=$Z45)*(Famille!$A:$A=$B$3)*(Famille!$D:$D="MONO_bas_revenu"),0),1)</f>
        <v>210</v>
      </c>
      <c r="AG45" s="1" cm="1">
        <f t="array" ref="AG45">INDEX(Famille!$E:$E,MATCH(1,(Famille!$C:$C=$Z45)*(Famille!$A:$A=$B$3)*(Famille!$D:$D="MONO_aah"),0),1)</f>
        <v>10</v>
      </c>
      <c r="AH45" s="1" cm="1">
        <f t="array" ref="AH45">INDEX(Famille!$E:$E,MATCH(1,(Famille!$C:$C=$Z45)*(Famille!$A:$A=$B$3)*(Famille!$D:$D="MONO_rsa"),0),1)</f>
        <v>75</v>
      </c>
      <c r="AI45" s="1" cm="1">
        <f t="array" ref="AI45">INDEX(Famille!$E:$E,MATCH(1,(Famille!$C:$C=$Z45)*(Famille!$A:$A=$B$3)*(Famille!$D:$D="MONO_ppa"),0),1)</f>
        <v>200</v>
      </c>
      <c r="AJ45" s="1" cm="1">
        <f t="array" ref="AJ45">INDEX(Famille!$E:$E,MATCH(1,(Famille!$C:$C=$Z45)*(Famille!$A:$A=$B$3)*(Famille!$D:$D="MONO_chomage"),0),1)</f>
        <v>120</v>
      </c>
      <c r="AK45" s="69" cm="1">
        <f t="array" ref="AK45">INDEX(qf!$F:$F,MATCH(1,(qf!$B:$B=$Z45)*(qf!$C:$C=$B$3)*(qf!$D:$D="mono"),0),1)</f>
        <v>80</v>
      </c>
      <c r="AL45" s="69" cm="1">
        <f t="array" ref="AL45">INDEX(qf!$G:$G,MATCH(1,(qf!$B:$B=$Z45)*(qf!$C:$C=$B$3)*(qf!$D:$D="mono"),0),1)</f>
        <v>250</v>
      </c>
      <c r="AM45" s="69" cm="1">
        <f t="array" ref="AM45">INDEX(qf!$H:$H,MATCH(1,(qf!$B:$B=$Z45)*(qf!$C:$C=$B$3)*(qf!$D:$D="mono"),0),1)</f>
        <v>35</v>
      </c>
      <c r="AN45" s="69" cm="1">
        <f t="array" ref="AN45">INDEX(qf!$I:$I,MATCH(1,(qf!$B:$B=$Z45)*(qf!$C:$C=$B$3)*(qf!$D:$D="mono"),0),1)</f>
        <v>10</v>
      </c>
    </row>
    <row r="46" spans="1:40">
      <c r="A46" s="137"/>
      <c r="B46" s="138"/>
      <c r="C46" s="138"/>
      <c r="D46" s="51">
        <v>2024</v>
      </c>
      <c r="E46" s="51" cm="1">
        <f t="array" ref="E46">INDEX(inseenais!$C:$C,MATCH(1,(inseenais!$A:$A=$D$46)*(inseenais!$B:$B=$D$3),0),1)</f>
        <v>5198</v>
      </c>
      <c r="G46" s="138"/>
      <c r="H46" s="138"/>
      <c r="I46" s="51" t="s">
        <v>304</v>
      </c>
      <c r="J46" s="51" cm="1">
        <f t="array" ref="J46">INDEX(Enfant012!$E:$E,MATCH(1,(Enfant012!$A:$A=$B$3)*(Enfant012!$C:$C=$D$3)*(Enfant012!$D:$D="E02domicile"),0),1)</f>
        <v>60</v>
      </c>
      <c r="K46" s="51" cm="1">
        <f t="array" ref="K46">INDEX(Enfant012!$E:$E,MATCH(1,(Enfant012!$A:$A=$B$3)*(Enfant012!$C:$C=$D$3)*(Enfant012!$D:$D="E35domicile"),0),1)</f>
        <v>100</v>
      </c>
      <c r="O46" s="71"/>
      <c r="Z46" s="6" t="s">
        <v>30</v>
      </c>
      <c r="AA46" s="1" cm="1">
        <f t="array" ref="AA46">INDEX(Famille!$E:$E,MATCH(1,(Famille!$C:$C=$Z46)*(Famille!$A:$A=$B$3)*(Famille!$D:$D="MONO_1_enf_et_plus"),0),1)</f>
        <v>1375</v>
      </c>
      <c r="AB46" s="1" cm="1">
        <f t="array" ref="AB46">INDEX(Famille!$E:$E,MATCH(1,(Famille!$C:$C=$Z46)*(Famille!$A:$A=$B$3)*(Famille!$D:$D="MONO_1_enf"),0),1)</f>
        <v>745</v>
      </c>
      <c r="AC46" s="1" cm="1">
        <f t="array" ref="AC46">INDEX(Famille!$E:$E,MATCH(1,(Famille!$C:$C=$Z46)*(Famille!$A:$A=$B$3)*(Famille!$D:$D="MONO_2_enf"),0),1)</f>
        <v>430</v>
      </c>
      <c r="AD46" s="1" cm="1">
        <f t="array" ref="AD46">INDEX(Famille!$E:$E,MATCH(1,(Famille!$C:$C=$Z46)*(Famille!$A:$A=$B$3)*(Famille!$D:$D="MONO_fam_nombreuses"),0),1)</f>
        <v>195</v>
      </c>
      <c r="AE46" s="1" cm="1">
        <f t="array" ref="AE46">INDEX(Famille!$E:$E,MATCH(1,(Famille!$C:$C=$Z46)*(Famille!$A:$A=$B$3)*(Famille!$D:$D="MONO_fragile"),0),1)</f>
        <v>365</v>
      </c>
      <c r="AF46" s="1" cm="1">
        <f t="array" ref="AF46">INDEX(Famille!$E:$E,MATCH(1,(Famille!$C:$C=$Z46)*(Famille!$A:$A=$B$3)*(Famille!$D:$D="MONO_bas_revenu"),0),1)</f>
        <v>785</v>
      </c>
      <c r="AG46" s="1" cm="1">
        <f t="array" ref="AG46">INDEX(Famille!$E:$E,MATCH(1,(Famille!$C:$C=$Z46)*(Famille!$A:$A=$B$3)*(Famille!$D:$D="MONO_aah"),0),1)</f>
        <v>55</v>
      </c>
      <c r="AH46" s="1" cm="1">
        <f t="array" ref="AH46">INDEX(Famille!$E:$E,MATCH(1,(Famille!$C:$C=$Z46)*(Famille!$A:$A=$B$3)*(Famille!$D:$D="MONO_rsa"),0),1)</f>
        <v>320</v>
      </c>
      <c r="AI46" s="1" cm="1">
        <f t="array" ref="AI46">INDEX(Famille!$E:$E,MATCH(1,(Famille!$C:$C=$Z46)*(Famille!$A:$A=$B$3)*(Famille!$D:$D="MONO_ppa"),0),1)</f>
        <v>665</v>
      </c>
      <c r="AJ46" s="1" cm="1">
        <f t="array" ref="AJ46">INDEX(Famille!$E:$E,MATCH(1,(Famille!$C:$C=$Z46)*(Famille!$A:$A=$B$3)*(Famille!$D:$D="MONO_chomage"),0),1)</f>
        <v>445</v>
      </c>
      <c r="AK46" s="69" cm="1">
        <f t="array" ref="AK46">INDEX(qf!$F:$F,MATCH(1,(qf!$B:$B=$Z46)*(qf!$C:$C=$B$3)*(qf!$D:$D="mono"),0),1)</f>
        <v>290</v>
      </c>
      <c r="AL46" s="69" cm="1">
        <f t="array" ref="AL46">INDEX(qf!$G:$G,MATCH(1,(qf!$B:$B=$Z46)*(qf!$C:$C=$B$3)*(qf!$D:$D="mono"),0),1)</f>
        <v>850</v>
      </c>
      <c r="AM46" s="69" cm="1">
        <f t="array" ref="AM46">INDEX(qf!$H:$H,MATCH(1,(qf!$B:$B=$Z46)*(qf!$C:$C=$B$3)*(qf!$D:$D="mono"),0),1)</f>
        <v>205</v>
      </c>
      <c r="AN46" s="69" cm="1">
        <f t="array" ref="AN46">INDEX(qf!$I:$I,MATCH(1,(qf!$B:$B=$Z46)*(qf!$C:$C=$B$3)*(qf!$D:$D="mono"),0),1)</f>
        <v>10</v>
      </c>
    </row>
    <row r="47" spans="1:40">
      <c r="A47" s="81"/>
      <c r="B47" s="82"/>
      <c r="C47" s="82"/>
      <c r="G47" s="82"/>
      <c r="H47" s="82"/>
      <c r="O47" s="71"/>
      <c r="Z47" s="6" t="s">
        <v>33</v>
      </c>
      <c r="AA47" s="1" cm="1">
        <f t="array" ref="AA47">INDEX(Famille!$E:$E,MATCH(1,(Famille!$C:$C=$Z47)*(Famille!$A:$A=$B$3)*(Famille!$D:$D="MONO_1_enf_et_plus"),0),1)</f>
        <v>280</v>
      </c>
      <c r="AB47" s="1" cm="1">
        <f t="array" ref="AB47">INDEX(Famille!$E:$E,MATCH(1,(Famille!$C:$C=$Z47)*(Famille!$A:$A=$B$3)*(Famille!$D:$D="MONO_1_enf"),0),1)</f>
        <v>165</v>
      </c>
      <c r="AC47" s="1" cm="1">
        <f t="array" ref="AC47">INDEX(Famille!$E:$E,MATCH(1,(Famille!$C:$C=$Z47)*(Famille!$A:$A=$B$3)*(Famille!$D:$D="MONO_2_enf"),0),1)</f>
        <v>85</v>
      </c>
      <c r="AD47" s="1" cm="1">
        <f t="array" ref="AD47">INDEX(Famille!$E:$E,MATCH(1,(Famille!$C:$C=$Z47)*(Famille!$A:$A=$B$3)*(Famille!$D:$D="MONO_fam_nombreuses"),0),1)</f>
        <v>25</v>
      </c>
      <c r="AE47" s="1" cm="1">
        <f t="array" ref="AE47">INDEX(Famille!$E:$E,MATCH(1,(Famille!$C:$C=$Z47)*(Famille!$A:$A=$B$3)*(Famille!$D:$D="MONO_fragile"),0),1)</f>
        <v>55</v>
      </c>
      <c r="AF47" s="1" cm="1">
        <f t="array" ref="AF47">INDEX(Famille!$E:$E,MATCH(1,(Famille!$C:$C=$Z47)*(Famille!$A:$A=$B$3)*(Famille!$D:$D="MONO_bas_revenu"),0),1)</f>
        <v>185</v>
      </c>
      <c r="AG47" s="1" cm="1">
        <f t="array" ref="AG47">INDEX(Famille!$E:$E,MATCH(1,(Famille!$C:$C=$Z47)*(Famille!$A:$A=$B$3)*(Famille!$D:$D="MONO_aah"),0),1)</f>
        <v>10</v>
      </c>
      <c r="AH47" s="1" cm="1">
        <f t="array" ref="AH47">INDEX(Famille!$E:$E,MATCH(1,(Famille!$C:$C=$Z47)*(Famille!$A:$A=$B$3)*(Famille!$D:$D="MONO_rsa"),0),1)</f>
        <v>75</v>
      </c>
      <c r="AI47" s="1" cm="1">
        <f t="array" ref="AI47">INDEX(Famille!$E:$E,MATCH(1,(Famille!$C:$C=$Z47)*(Famille!$A:$A=$B$3)*(Famille!$D:$D="MONO_ppa"),0),1)</f>
        <v>130</v>
      </c>
      <c r="AJ47" s="1" cm="1">
        <f t="array" ref="AJ47">INDEX(Famille!$E:$E,MATCH(1,(Famille!$C:$C=$Z47)*(Famille!$A:$A=$B$3)*(Famille!$D:$D="MONO_chomage"),0),1)</f>
        <v>80</v>
      </c>
      <c r="AK47" s="69" cm="1">
        <f t="array" ref="AK47">INDEX(qf!$F:$F,MATCH(1,(qf!$B:$B=$Z47)*(qf!$C:$C=$B$3)*(qf!$D:$D="mono"),0),1)</f>
        <v>75</v>
      </c>
      <c r="AL47" s="69" cm="1">
        <f t="array" ref="AL47">INDEX(qf!$G:$G,MATCH(1,(qf!$B:$B=$Z47)*(qf!$C:$C=$B$3)*(qf!$D:$D="mono"),0),1)</f>
        <v>170</v>
      </c>
      <c r="AM47" s="69" cm="1">
        <f t="array" ref="AM47">INDEX(qf!$H:$H,MATCH(1,(qf!$B:$B=$Z47)*(qf!$C:$C=$B$3)*(qf!$D:$D="mono"),0),1)</f>
        <v>25</v>
      </c>
      <c r="AN47" s="69" cm="1">
        <f t="array" ref="AN47">INDEX(qf!$I:$I,MATCH(1,(qf!$B:$B=$Z47)*(qf!$C:$C=$B$3)*(qf!$D:$D="mono"),0),1)</f>
        <v>5</v>
      </c>
    </row>
    <row r="48" spans="1:40">
      <c r="A48" s="81"/>
      <c r="B48" s="82"/>
      <c r="C48" s="82"/>
      <c r="G48" s="82"/>
      <c r="H48" s="82"/>
      <c r="O48" s="71"/>
      <c r="Z48" s="6" t="s">
        <v>36</v>
      </c>
      <c r="AA48" s="1" cm="1">
        <f t="array" ref="AA48">INDEX(Famille!$E:$E,MATCH(1,(Famille!$C:$C=$Z48)*(Famille!$A:$A=$B$3)*(Famille!$D:$D="MONO_1_enf_et_plus"),0),1)</f>
        <v>105</v>
      </c>
      <c r="AB48" s="1" cm="1">
        <f t="array" ref="AB48">INDEX(Famille!$E:$E,MATCH(1,(Famille!$C:$C=$Z48)*(Famille!$A:$A=$B$3)*(Famille!$D:$D="MONO_1_enf"),0),1)</f>
        <v>60</v>
      </c>
      <c r="AC48" s="1" cm="1">
        <f t="array" ref="AC48">INDEX(Famille!$E:$E,MATCH(1,(Famille!$C:$C=$Z48)*(Famille!$A:$A=$B$3)*(Famille!$D:$D="MONO_2_enf"),0),1)</f>
        <v>40</v>
      </c>
      <c r="AD48" s="1" cm="1">
        <f t="array" ref="AD48">INDEX(Famille!$E:$E,MATCH(1,(Famille!$C:$C=$Z48)*(Famille!$A:$A=$B$3)*(Famille!$D:$D="MONO_fam_nombreuses"),0),1)</f>
        <v>10</v>
      </c>
      <c r="AE48" s="1" cm="1">
        <f t="array" ref="AE48">INDEX(Famille!$E:$E,MATCH(1,(Famille!$C:$C=$Z48)*(Famille!$A:$A=$B$3)*(Famille!$D:$D="MONO_fragile"),0),1)</f>
        <v>25</v>
      </c>
      <c r="AF48" s="1" cm="1">
        <f t="array" ref="AF48">INDEX(Famille!$E:$E,MATCH(1,(Famille!$C:$C=$Z48)*(Famille!$A:$A=$B$3)*(Famille!$D:$D="MONO_bas_revenu"),0),1)</f>
        <v>70</v>
      </c>
      <c r="AG48" s="1" cm="1">
        <f t="array" ref="AG48">INDEX(Famille!$E:$E,MATCH(1,(Famille!$C:$C=$Z48)*(Famille!$A:$A=$B$3)*(Famille!$D:$D="MONO_aah"),0),1)</f>
        <v>5</v>
      </c>
      <c r="AH48" s="1" cm="1">
        <f t="array" ref="AH48">INDEX(Famille!$E:$E,MATCH(1,(Famille!$C:$C=$Z48)*(Famille!$A:$A=$B$3)*(Famille!$D:$D="MONO_rsa"),0),1)</f>
        <v>35</v>
      </c>
      <c r="AI48" s="1" cm="1">
        <f t="array" ref="AI48">INDEX(Famille!$E:$E,MATCH(1,(Famille!$C:$C=$Z48)*(Famille!$A:$A=$B$3)*(Famille!$D:$D="MONO_ppa"),0),1)</f>
        <v>50</v>
      </c>
      <c r="AJ48" s="1" cm="1">
        <f t="array" ref="AJ48">INDEX(Famille!$E:$E,MATCH(1,(Famille!$C:$C=$Z48)*(Famille!$A:$A=$B$3)*(Famille!$D:$D="MONO_chomage"),0),1)</f>
        <v>25</v>
      </c>
      <c r="AK48" s="69" cm="1">
        <f t="array" ref="AK48">INDEX(qf!$F:$F,MATCH(1,(qf!$B:$B=$Z48)*(qf!$C:$C=$B$3)*(qf!$D:$D="mono"),0),1)</f>
        <v>35</v>
      </c>
      <c r="AL48" s="69" cm="1">
        <f t="array" ref="AL48">INDEX(qf!$G:$G,MATCH(1,(qf!$B:$B=$Z48)*(qf!$C:$C=$B$3)*(qf!$D:$D="mono"),0),1)</f>
        <v>60</v>
      </c>
      <c r="AM48" s="69" cm="1">
        <f t="array" ref="AM48">INDEX(qf!$H:$H,MATCH(1,(qf!$B:$B=$Z48)*(qf!$C:$C=$B$3)*(qf!$D:$D="mono"),0),1)</f>
        <v>10</v>
      </c>
      <c r="AN48" s="69" cm="1">
        <f t="array" ref="AN48">INDEX(qf!$I:$I,MATCH(1,(qf!$B:$B=$Z48)*(qf!$C:$C=$B$3)*(qf!$D:$D="mono"),0),1)</f>
        <v>0</v>
      </c>
    </row>
    <row r="49" spans="1:40">
      <c r="A49" s="81"/>
      <c r="B49" s="82"/>
      <c r="C49" s="82"/>
      <c r="G49" s="82"/>
      <c r="H49" s="82"/>
      <c r="O49" s="71"/>
      <c r="Z49" s="6" t="s">
        <v>39</v>
      </c>
      <c r="AA49" s="1" cm="1">
        <f t="array" ref="AA49">INDEX(Famille!$E:$E,MATCH(1,(Famille!$C:$C=$Z49)*(Famille!$A:$A=$B$3)*(Famille!$D:$D="MONO_1_enf_et_plus"),0),1)</f>
        <v>545</v>
      </c>
      <c r="AB49" s="1" cm="1">
        <f t="array" ref="AB49">INDEX(Famille!$E:$E,MATCH(1,(Famille!$C:$C=$Z49)*(Famille!$A:$A=$B$3)*(Famille!$D:$D="MONO_1_enf"),0),1)</f>
        <v>300</v>
      </c>
      <c r="AC49" s="1" cm="1">
        <f t="array" ref="AC49">INDEX(Famille!$E:$E,MATCH(1,(Famille!$C:$C=$Z49)*(Famille!$A:$A=$B$3)*(Famille!$D:$D="MONO_2_enf"),0),1)</f>
        <v>175</v>
      </c>
      <c r="AD49" s="1" cm="1">
        <f t="array" ref="AD49">INDEX(Famille!$E:$E,MATCH(1,(Famille!$C:$C=$Z49)*(Famille!$A:$A=$B$3)*(Famille!$D:$D="MONO_fam_nombreuses"),0),1)</f>
        <v>70</v>
      </c>
      <c r="AE49" s="1" cm="1">
        <f t="array" ref="AE49">INDEX(Famille!$E:$E,MATCH(1,(Famille!$C:$C=$Z49)*(Famille!$A:$A=$B$3)*(Famille!$D:$D="MONO_fragile"),0),1)</f>
        <v>115</v>
      </c>
      <c r="AF49" s="1" cm="1">
        <f t="array" ref="AF49">INDEX(Famille!$E:$E,MATCH(1,(Famille!$C:$C=$Z49)*(Famille!$A:$A=$B$3)*(Famille!$D:$D="MONO_bas_revenu"),0),1)</f>
        <v>320</v>
      </c>
      <c r="AG49" s="1" cm="1">
        <f t="array" ref="AG49">INDEX(Famille!$E:$E,MATCH(1,(Famille!$C:$C=$Z49)*(Famille!$A:$A=$B$3)*(Famille!$D:$D="MONO_aah"),0),1)</f>
        <v>20</v>
      </c>
      <c r="AH49" s="1" cm="1">
        <f t="array" ref="AH49">INDEX(Famille!$E:$E,MATCH(1,(Famille!$C:$C=$Z49)*(Famille!$A:$A=$B$3)*(Famille!$D:$D="MONO_rsa"),0),1)</f>
        <v>120</v>
      </c>
      <c r="AI49" s="1" cm="1">
        <f t="array" ref="AI49">INDEX(Famille!$E:$E,MATCH(1,(Famille!$C:$C=$Z49)*(Famille!$A:$A=$B$3)*(Famille!$D:$D="MONO_ppa"),0),1)</f>
        <v>265</v>
      </c>
      <c r="AJ49" s="1" cm="1">
        <f t="array" ref="AJ49">INDEX(Famille!$E:$E,MATCH(1,(Famille!$C:$C=$Z49)*(Famille!$A:$A=$B$3)*(Famille!$D:$D="MONO_chomage"),0),1)</f>
        <v>160</v>
      </c>
      <c r="AK49" s="69" cm="1">
        <f t="array" ref="AK49">INDEX(qf!$F:$F,MATCH(1,(qf!$B:$B=$Z49)*(qf!$C:$C=$B$3)*(qf!$D:$D="mono"),0),1)</f>
        <v>110</v>
      </c>
      <c r="AL49" s="69" cm="1">
        <f t="array" ref="AL49">INDEX(qf!$G:$G,MATCH(1,(qf!$B:$B=$Z49)*(qf!$C:$C=$B$3)*(qf!$D:$D="mono"),0),1)</f>
        <v>340</v>
      </c>
      <c r="AM49" s="69" cm="1">
        <f t="array" ref="AM49">INDEX(qf!$H:$H,MATCH(1,(qf!$B:$B=$Z49)*(qf!$C:$C=$B$3)*(qf!$D:$D="mono"),0),1)</f>
        <v>75</v>
      </c>
      <c r="AN49" s="69" cm="1">
        <f t="array" ref="AN49">INDEX(qf!$I:$I,MATCH(1,(qf!$B:$B=$Z49)*(qf!$C:$C=$B$3)*(qf!$D:$D="mono"),0),1)</f>
        <v>10</v>
      </c>
    </row>
    <row r="50" spans="1:40">
      <c r="A50" s="81"/>
      <c r="B50" s="82"/>
      <c r="C50" s="82"/>
      <c r="G50" s="82"/>
      <c r="H50" s="82"/>
      <c r="O50" s="71"/>
      <c r="Z50" s="6" t="s">
        <v>42</v>
      </c>
      <c r="AA50" s="1" cm="1">
        <f t="array" ref="AA50">INDEX(Famille!$E:$E,MATCH(1,(Famille!$C:$C=$Z50)*(Famille!$A:$A=$B$3)*(Famille!$D:$D="MONO_1_enf_et_plus"),0),1)</f>
        <v>100</v>
      </c>
      <c r="AB50" s="1" cm="1">
        <f t="array" ref="AB50">INDEX(Famille!$E:$E,MATCH(1,(Famille!$C:$C=$Z50)*(Famille!$A:$A=$B$3)*(Famille!$D:$D="MONO_1_enf"),0),1)</f>
        <v>50</v>
      </c>
      <c r="AC50" s="1" cm="1">
        <f t="array" ref="AC50">INDEX(Famille!$E:$E,MATCH(1,(Famille!$C:$C=$Z50)*(Famille!$A:$A=$B$3)*(Famille!$D:$D="MONO_2_enf"),0),1)</f>
        <v>35</v>
      </c>
      <c r="AD50" s="1" cm="1">
        <f t="array" ref="AD50">INDEX(Famille!$E:$E,MATCH(1,(Famille!$C:$C=$Z50)*(Famille!$A:$A=$B$3)*(Famille!$D:$D="MONO_fam_nombreuses"),0),1)</f>
        <v>10</v>
      </c>
      <c r="AE50" s="1" cm="1">
        <f t="array" ref="AE50">INDEX(Famille!$E:$E,MATCH(1,(Famille!$C:$C=$Z50)*(Famille!$A:$A=$B$3)*(Famille!$D:$D="MONO_fragile"),0),1)</f>
        <v>20</v>
      </c>
      <c r="AF50" s="1" cm="1">
        <f t="array" ref="AF50">INDEX(Famille!$E:$E,MATCH(1,(Famille!$C:$C=$Z50)*(Famille!$A:$A=$B$3)*(Famille!$D:$D="MONO_bas_revenu"),0),1)</f>
        <v>55</v>
      </c>
      <c r="AG50" s="1" cm="1">
        <f t="array" ref="AG50">INDEX(Famille!$E:$E,MATCH(1,(Famille!$C:$C=$Z50)*(Famille!$A:$A=$B$3)*(Famille!$D:$D="MONO_aah"),0),1)</f>
        <v>0</v>
      </c>
      <c r="AH50" s="1" cm="1">
        <f t="array" ref="AH50">INDEX(Famille!$E:$E,MATCH(1,(Famille!$C:$C=$Z50)*(Famille!$A:$A=$B$3)*(Famille!$D:$D="MONO_rsa"),0),1)</f>
        <v>15</v>
      </c>
      <c r="AI50" s="1" cm="1">
        <f t="array" ref="AI50">INDEX(Famille!$E:$E,MATCH(1,(Famille!$C:$C=$Z50)*(Famille!$A:$A=$B$3)*(Famille!$D:$D="MONO_ppa"),0),1)</f>
        <v>50</v>
      </c>
      <c r="AJ50" s="1" cm="1">
        <f t="array" ref="AJ50">INDEX(Famille!$E:$E,MATCH(1,(Famille!$C:$C=$Z50)*(Famille!$A:$A=$B$3)*(Famille!$D:$D="MONO_chomage"),0),1)</f>
        <v>35</v>
      </c>
      <c r="AK50" s="69" cm="1">
        <f t="array" ref="AK50">INDEX(qf!$F:$F,MATCH(1,(qf!$B:$B=$Z50)*(qf!$C:$C=$B$3)*(qf!$D:$D="mono"),0),1)</f>
        <v>15</v>
      </c>
      <c r="AL50" s="69" cm="1">
        <f t="array" ref="AL50">INDEX(qf!$G:$G,MATCH(1,(qf!$B:$B=$Z50)*(qf!$C:$C=$B$3)*(qf!$D:$D="mono"),0),1)</f>
        <v>70</v>
      </c>
      <c r="AM50" s="69" cm="1">
        <f t="array" ref="AM50">INDEX(qf!$H:$H,MATCH(1,(qf!$B:$B=$Z50)*(qf!$C:$C=$B$3)*(qf!$D:$D="mono"),0),1)</f>
        <v>10</v>
      </c>
      <c r="AN50" s="69" cm="1">
        <f t="array" ref="AN50">INDEX(qf!$I:$I,MATCH(1,(qf!$B:$B=$Z50)*(qf!$C:$C=$B$3)*(qf!$D:$D="mono"),0),1)</f>
        <v>5</v>
      </c>
    </row>
    <row r="51" spans="1:40">
      <c r="A51" s="81"/>
      <c r="B51" s="82"/>
      <c r="C51" s="82"/>
      <c r="G51" s="82"/>
      <c r="H51" s="82"/>
      <c r="O51" s="71"/>
      <c r="Z51" s="6" t="s">
        <v>45</v>
      </c>
      <c r="AA51" s="1" cm="1">
        <f t="array" ref="AA51">INDEX(Famille!$E:$E,MATCH(1,(Famille!$C:$C=$Z51)*(Famille!$A:$A=$B$3)*(Famille!$D:$D="MONO_1_enf_et_plus"),0),1)</f>
        <v>50</v>
      </c>
      <c r="AB51" s="1" cm="1">
        <f t="array" ref="AB51">INDEX(Famille!$E:$E,MATCH(1,(Famille!$C:$C=$Z51)*(Famille!$A:$A=$B$3)*(Famille!$D:$D="MONO_1_enf"),0),1)</f>
        <v>25</v>
      </c>
      <c r="AC51" s="1" cm="1">
        <f t="array" ref="AC51">INDEX(Famille!$E:$E,MATCH(1,(Famille!$C:$C=$Z51)*(Famille!$A:$A=$B$3)*(Famille!$D:$D="MONO_2_enf"),0),1)</f>
        <v>15</v>
      </c>
      <c r="AD51" s="1" cm="1">
        <f t="array" ref="AD51">INDEX(Famille!$E:$E,MATCH(1,(Famille!$C:$C=$Z51)*(Famille!$A:$A=$B$3)*(Famille!$D:$D="MONO_fam_nombreuses"),0),1)</f>
        <v>5</v>
      </c>
      <c r="AE51" s="1" cm="1">
        <f t="array" ref="AE51">INDEX(Famille!$E:$E,MATCH(1,(Famille!$C:$C=$Z51)*(Famille!$A:$A=$B$3)*(Famille!$D:$D="MONO_fragile"),0),1)</f>
        <v>15</v>
      </c>
      <c r="AF51" s="1" cm="1">
        <f t="array" ref="AF51">INDEX(Famille!$E:$E,MATCH(1,(Famille!$C:$C=$Z51)*(Famille!$A:$A=$B$3)*(Famille!$D:$D="MONO_bas_revenu"),0),1)</f>
        <v>25</v>
      </c>
      <c r="AG51" s="1" cm="1">
        <f t="array" ref="AG51">INDEX(Famille!$E:$E,MATCH(1,(Famille!$C:$C=$Z51)*(Famille!$A:$A=$B$3)*(Famille!$D:$D="MONO_aah"),0),1)</f>
        <v>0</v>
      </c>
      <c r="AH51" s="1" cm="1">
        <f t="array" ref="AH51">INDEX(Famille!$E:$E,MATCH(1,(Famille!$C:$C=$Z51)*(Famille!$A:$A=$B$3)*(Famille!$D:$D="MONO_rsa"),0),1)</f>
        <v>5</v>
      </c>
      <c r="AI51" s="1" cm="1">
        <f t="array" ref="AI51">INDEX(Famille!$E:$E,MATCH(1,(Famille!$C:$C=$Z51)*(Famille!$A:$A=$B$3)*(Famille!$D:$D="MONO_ppa"),0),1)</f>
        <v>25</v>
      </c>
      <c r="AJ51" s="1" cm="1">
        <f t="array" ref="AJ51">INDEX(Famille!$E:$E,MATCH(1,(Famille!$C:$C=$Z51)*(Famille!$A:$A=$B$3)*(Famille!$D:$D="MONO_chomage"),0),1)</f>
        <v>10</v>
      </c>
      <c r="AK51" s="69" cm="1">
        <f t="array" ref="AK51">INDEX(qf!$F:$F,MATCH(1,(qf!$B:$B=$Z51)*(qf!$C:$C=$B$3)*(qf!$D:$D="mono"),0),1)</f>
        <v>10</v>
      </c>
      <c r="AL51" s="69" cm="1">
        <f t="array" ref="AL51">INDEX(qf!$G:$G,MATCH(1,(qf!$B:$B=$Z51)*(qf!$C:$C=$B$3)*(qf!$D:$D="mono"),0),1)</f>
        <v>30</v>
      </c>
      <c r="AM51" s="69" cm="1">
        <f t="array" ref="AM51">INDEX(qf!$H:$H,MATCH(1,(qf!$B:$B=$Z51)*(qf!$C:$C=$B$3)*(qf!$D:$D="mono"),0),1)</f>
        <v>5</v>
      </c>
      <c r="AN51" s="69" cm="1">
        <f t="array" ref="AN51">INDEX(qf!$I:$I,MATCH(1,(qf!$B:$B=$Z51)*(qf!$C:$C=$B$3)*(qf!$D:$D="mono"),0),1)</f>
        <v>0</v>
      </c>
    </row>
    <row r="52" spans="1:40">
      <c r="A52" s="81"/>
      <c r="B52" s="82"/>
      <c r="C52" s="82"/>
      <c r="G52" s="82"/>
      <c r="H52" s="82"/>
      <c r="O52" s="71"/>
      <c r="Z52" s="6" t="s">
        <v>48</v>
      </c>
      <c r="AA52" s="1" cm="1">
        <f t="array" ref="AA52">INDEX(Famille!$E:$E,MATCH(1,(Famille!$C:$C=$Z52)*(Famille!$A:$A=$B$3)*(Famille!$D:$D="MONO_1_enf_et_plus"),0),1)</f>
        <v>305</v>
      </c>
      <c r="AB52" s="1" cm="1">
        <f t="array" ref="AB52">INDEX(Famille!$E:$E,MATCH(1,(Famille!$C:$C=$Z52)*(Famille!$A:$A=$B$3)*(Famille!$D:$D="MONO_1_enf"),0),1)</f>
        <v>175</v>
      </c>
      <c r="AC52" s="1" cm="1">
        <f t="array" ref="AC52">INDEX(Famille!$E:$E,MATCH(1,(Famille!$C:$C=$Z52)*(Famille!$A:$A=$B$3)*(Famille!$D:$D="MONO_2_enf"),0),1)</f>
        <v>95</v>
      </c>
      <c r="AD52" s="1" cm="1">
        <f t="array" ref="AD52">INDEX(Famille!$E:$E,MATCH(1,(Famille!$C:$C=$Z52)*(Famille!$A:$A=$B$3)*(Famille!$D:$D="MONO_fam_nombreuses"),0),1)</f>
        <v>35</v>
      </c>
      <c r="AE52" s="1" cm="1">
        <f t="array" ref="AE52">INDEX(Famille!$E:$E,MATCH(1,(Famille!$C:$C=$Z52)*(Famille!$A:$A=$B$3)*(Famille!$D:$D="MONO_fragile"),0),1)</f>
        <v>70</v>
      </c>
      <c r="AF52" s="1" cm="1">
        <f t="array" ref="AF52">INDEX(Famille!$E:$E,MATCH(1,(Famille!$C:$C=$Z52)*(Famille!$A:$A=$B$3)*(Famille!$D:$D="MONO_bas_revenu"),0),1)</f>
        <v>195</v>
      </c>
      <c r="AG52" s="1" cm="1">
        <f t="array" ref="AG52">INDEX(Famille!$E:$E,MATCH(1,(Famille!$C:$C=$Z52)*(Famille!$A:$A=$B$3)*(Famille!$D:$D="MONO_aah"),0),1)</f>
        <v>10</v>
      </c>
      <c r="AH52" s="1" cm="1">
        <f t="array" ref="AH52">INDEX(Famille!$E:$E,MATCH(1,(Famille!$C:$C=$Z52)*(Famille!$A:$A=$B$3)*(Famille!$D:$D="MONO_rsa"),0),1)</f>
        <v>100</v>
      </c>
      <c r="AI52" s="1" cm="1">
        <f t="array" ref="AI52">INDEX(Famille!$E:$E,MATCH(1,(Famille!$C:$C=$Z52)*(Famille!$A:$A=$B$3)*(Famille!$D:$D="MONO_ppa"),0),1)</f>
        <v>135</v>
      </c>
      <c r="AJ52" s="1" cm="1">
        <f t="array" ref="AJ52">INDEX(Famille!$E:$E,MATCH(1,(Famille!$C:$C=$Z52)*(Famille!$A:$A=$B$3)*(Famille!$D:$D="MONO_chomage"),0),1)</f>
        <v>105</v>
      </c>
      <c r="AK52" s="69" cm="1">
        <f t="array" ref="AK52">INDEX(qf!$F:$F,MATCH(1,(qf!$B:$B=$Z52)*(qf!$C:$C=$B$3)*(qf!$D:$D="mono"),0),1)</f>
        <v>80</v>
      </c>
      <c r="AL52" s="69" cm="1">
        <f t="array" ref="AL52">INDEX(qf!$G:$G,MATCH(1,(qf!$B:$B=$Z52)*(qf!$C:$C=$B$3)*(qf!$D:$D="mono"),0),1)</f>
        <v>190</v>
      </c>
      <c r="AM52" s="69" cm="1">
        <f t="array" ref="AM52">INDEX(qf!$H:$H,MATCH(1,(qf!$B:$B=$Z52)*(qf!$C:$C=$B$3)*(qf!$D:$D="mono"),0),1)</f>
        <v>25</v>
      </c>
      <c r="AN52" s="69" cm="1">
        <f t="array" ref="AN52">INDEX(qf!$I:$I,MATCH(1,(qf!$B:$B=$Z52)*(qf!$C:$C=$B$3)*(qf!$D:$D="mono"),0),1)</f>
        <v>0</v>
      </c>
    </row>
    <row r="53" spans="1:40">
      <c r="A53" s="81"/>
      <c r="B53" s="82"/>
      <c r="C53" s="82"/>
      <c r="G53" s="82"/>
      <c r="H53" s="82"/>
      <c r="O53" s="71"/>
      <c r="Z53" s="6" t="s">
        <v>49</v>
      </c>
      <c r="AA53" s="1" cm="1">
        <f t="array" ref="AA53">INDEX(Famille!$E:$E,MATCH(1,(Famille!$C:$C=$Z53)*(Famille!$A:$A=$B$3)*(Famille!$D:$D="MONO_1_enf_et_plus"),0),1)</f>
        <v>1220</v>
      </c>
      <c r="AB53" s="1" cm="1">
        <f t="array" ref="AB53">INDEX(Famille!$E:$E,MATCH(1,(Famille!$C:$C=$Z53)*(Famille!$A:$A=$B$3)*(Famille!$D:$D="MONO_1_enf"),0),1)</f>
        <v>570</v>
      </c>
      <c r="AC53" s="1" cm="1">
        <f t="array" ref="AC53">INDEX(Famille!$E:$E,MATCH(1,(Famille!$C:$C=$Z53)*(Famille!$A:$A=$B$3)*(Famille!$D:$D="MONO_2_enf"),0),1)</f>
        <v>425</v>
      </c>
      <c r="AD53" s="1" cm="1">
        <f t="array" ref="AD53">INDEX(Famille!$E:$E,MATCH(1,(Famille!$C:$C=$Z53)*(Famille!$A:$A=$B$3)*(Famille!$D:$D="MONO_fam_nombreuses"),0),1)</f>
        <v>230</v>
      </c>
      <c r="AE53" s="1" cm="1">
        <f t="array" ref="AE53">INDEX(Famille!$E:$E,MATCH(1,(Famille!$C:$C=$Z53)*(Famille!$A:$A=$B$3)*(Famille!$D:$D="MONO_fragile"),0),1)</f>
        <v>340</v>
      </c>
      <c r="AF53" s="1" cm="1">
        <f t="array" ref="AF53">INDEX(Famille!$E:$E,MATCH(1,(Famille!$C:$C=$Z53)*(Famille!$A:$A=$B$3)*(Famille!$D:$D="MONO_bas_revenu"),0),1)</f>
        <v>670</v>
      </c>
      <c r="AG53" s="1" cm="1">
        <f t="array" ref="AG53">INDEX(Famille!$E:$E,MATCH(1,(Famille!$C:$C=$Z53)*(Famille!$A:$A=$B$3)*(Famille!$D:$D="MONO_aah"),0),1)</f>
        <v>40</v>
      </c>
      <c r="AH53" s="1" cm="1">
        <f t="array" ref="AH53">INDEX(Famille!$E:$E,MATCH(1,(Famille!$C:$C=$Z53)*(Famille!$A:$A=$B$3)*(Famille!$D:$D="MONO_rsa"),0),1)</f>
        <v>295</v>
      </c>
      <c r="AI53" s="1" cm="1">
        <f t="array" ref="AI53">INDEX(Famille!$E:$E,MATCH(1,(Famille!$C:$C=$Z53)*(Famille!$A:$A=$B$3)*(Famille!$D:$D="MONO_ppa"),0),1)</f>
        <v>550</v>
      </c>
      <c r="AJ53" s="1" cm="1">
        <f t="array" ref="AJ53">INDEX(Famille!$E:$E,MATCH(1,(Famille!$C:$C=$Z53)*(Famille!$A:$A=$B$3)*(Famille!$D:$D="MONO_chomage"),0),1)</f>
        <v>415</v>
      </c>
      <c r="AK53" s="69" cm="1">
        <f t="array" ref="AK53">INDEX(qf!$F:$F,MATCH(1,(qf!$B:$B=$Z53)*(qf!$C:$C=$B$3)*(qf!$D:$D="mono"),0),1)</f>
        <v>25</v>
      </c>
      <c r="AL53" s="69" cm="1">
        <f t="array" ref="AL53">INDEX(qf!$G:$G,MATCH(1,(qf!$B:$B=$Z53)*(qf!$C:$C=$B$3)*(qf!$D:$D="mono"),0),1)</f>
        <v>85</v>
      </c>
      <c r="AM53" s="69" cm="1">
        <f t="array" ref="AM53">INDEX(qf!$H:$H,MATCH(1,(qf!$B:$B=$Z53)*(qf!$C:$C=$B$3)*(qf!$D:$D="mono"),0),1)</f>
        <v>30</v>
      </c>
      <c r="AN53" s="69" cm="1">
        <f t="array" ref="AN53">INDEX(qf!$I:$I,MATCH(1,(qf!$B:$B=$Z53)*(qf!$C:$C=$B$3)*(qf!$D:$D="mono"),0),1)</f>
        <v>0</v>
      </c>
    </row>
    <row r="54" spans="1:40">
      <c r="A54" s="81"/>
      <c r="B54" s="82"/>
      <c r="C54" s="82"/>
      <c r="G54" s="82"/>
      <c r="H54" s="82"/>
      <c r="O54" s="71"/>
      <c r="Z54" s="6" t="s">
        <v>51</v>
      </c>
      <c r="AA54" s="1" cm="1">
        <f t="array" ref="AA54">INDEX(Famille!$E:$E,MATCH(1,(Famille!$C:$C=$Z54)*(Famille!$A:$A=$B$3)*(Famille!$D:$D="MONO_1_enf_et_plus"),0),1)</f>
        <v>820</v>
      </c>
      <c r="AB54" s="1" cm="1">
        <f t="array" ref="AB54">INDEX(Famille!$E:$E,MATCH(1,(Famille!$C:$C=$Z54)*(Famille!$A:$A=$B$3)*(Famille!$D:$D="MONO_1_enf"),0),1)</f>
        <v>405</v>
      </c>
      <c r="AC54" s="1" cm="1">
        <f t="array" ref="AC54">INDEX(Famille!$E:$E,MATCH(1,(Famille!$C:$C=$Z54)*(Famille!$A:$A=$B$3)*(Famille!$D:$D="MONO_2_enf"),0),1)</f>
        <v>335</v>
      </c>
      <c r="AD54" s="1" cm="1">
        <f t="array" ref="AD54">INDEX(Famille!$E:$E,MATCH(1,(Famille!$C:$C=$Z54)*(Famille!$A:$A=$B$3)*(Famille!$D:$D="MONO_fam_nombreuses"),0),1)</f>
        <v>80</v>
      </c>
      <c r="AE54" s="1" cm="1">
        <f t="array" ref="AE54">INDEX(Famille!$E:$E,MATCH(1,(Famille!$C:$C=$Z54)*(Famille!$A:$A=$B$3)*(Famille!$D:$D="MONO_fragile"),0),1)</f>
        <v>230</v>
      </c>
      <c r="AF54" s="1" cm="1">
        <f t="array" ref="AF54">INDEX(Famille!$E:$E,MATCH(1,(Famille!$C:$C=$Z54)*(Famille!$A:$A=$B$3)*(Famille!$D:$D="MONO_bas_revenu"),0),1)</f>
        <v>360</v>
      </c>
      <c r="AG54" s="1" cm="1">
        <f t="array" ref="AG54">INDEX(Famille!$E:$E,MATCH(1,(Famille!$C:$C=$Z54)*(Famille!$A:$A=$B$3)*(Famille!$D:$D="MONO_aah"),0),1)</f>
        <v>20</v>
      </c>
      <c r="AH54" s="1" cm="1">
        <f t="array" ref="AH54">INDEX(Famille!$E:$E,MATCH(1,(Famille!$C:$C=$Z54)*(Famille!$A:$A=$B$3)*(Famille!$D:$D="MONO_rsa"),0),1)</f>
        <v>110</v>
      </c>
      <c r="AI54" s="1" cm="1">
        <f t="array" ref="AI54">INDEX(Famille!$E:$E,MATCH(1,(Famille!$C:$C=$Z54)*(Famille!$A:$A=$B$3)*(Famille!$D:$D="MONO_ppa"),0),1)</f>
        <v>415</v>
      </c>
      <c r="AJ54" s="1" cm="1">
        <f t="array" ref="AJ54">INDEX(Famille!$E:$E,MATCH(1,(Famille!$C:$C=$Z54)*(Famille!$A:$A=$B$3)*(Famille!$D:$D="MONO_chomage"),0),1)</f>
        <v>155</v>
      </c>
      <c r="AK54" s="69" cm="1">
        <f t="array" ref="AK54">INDEX(qf!$F:$F,MATCH(1,(qf!$B:$B=$Z54)*(qf!$C:$C=$B$3)*(qf!$D:$D="mono"),0),1)</f>
        <v>120</v>
      </c>
      <c r="AL54" s="69" cm="1">
        <f t="array" ref="AL54">INDEX(qf!$G:$G,MATCH(1,(qf!$B:$B=$Z54)*(qf!$C:$C=$B$3)*(qf!$D:$D="mono"),0),1)</f>
        <v>495</v>
      </c>
      <c r="AM54" s="69" cm="1">
        <f t="array" ref="AM54">INDEX(qf!$H:$H,MATCH(1,(qf!$B:$B=$Z54)*(qf!$C:$C=$B$3)*(qf!$D:$D="mono"),0),1)</f>
        <v>160</v>
      </c>
      <c r="AN54" s="69" cm="1">
        <f t="array" ref="AN54">INDEX(qf!$I:$I,MATCH(1,(qf!$B:$B=$Z54)*(qf!$C:$C=$B$3)*(qf!$D:$D="mono"),0),1)</f>
        <v>25</v>
      </c>
    </row>
    <row r="55" spans="1:40">
      <c r="A55" s="81"/>
      <c r="B55" s="82"/>
      <c r="C55" s="82"/>
      <c r="G55" s="82"/>
      <c r="H55" s="82"/>
      <c r="O55" s="71"/>
      <c r="Z55" s="6" t="s">
        <v>52</v>
      </c>
      <c r="AA55" s="1" cm="1">
        <f t="array" ref="AA55">INDEX(Famille!$E:$E,MATCH(1,(Famille!$C:$C=$Z55)*(Famille!$A:$A=$B$3)*(Famille!$D:$D="MONO_1_enf_et_plus"),0),1)</f>
        <v>195</v>
      </c>
      <c r="AB55" s="1" cm="1">
        <f t="array" ref="AB55">INDEX(Famille!$E:$E,MATCH(1,(Famille!$C:$C=$Z55)*(Famille!$A:$A=$B$3)*(Famille!$D:$D="MONO_1_enf"),0),1)</f>
        <v>115</v>
      </c>
      <c r="AC55" s="1" cm="1">
        <f t="array" ref="AC55">INDEX(Famille!$E:$E,MATCH(1,(Famille!$C:$C=$Z55)*(Famille!$A:$A=$B$3)*(Famille!$D:$D="MONO_2_enf"),0),1)</f>
        <v>60</v>
      </c>
      <c r="AD55" s="1" cm="1">
        <f t="array" ref="AD55">INDEX(Famille!$E:$E,MATCH(1,(Famille!$C:$C=$Z55)*(Famille!$A:$A=$B$3)*(Famille!$D:$D="MONO_fam_nombreuses"),0),1)</f>
        <v>25</v>
      </c>
      <c r="AE55" s="1" cm="1">
        <f t="array" ref="AE55">INDEX(Famille!$E:$E,MATCH(1,(Famille!$C:$C=$Z55)*(Famille!$A:$A=$B$3)*(Famille!$D:$D="MONO_fragile"),0),1)</f>
        <v>50</v>
      </c>
      <c r="AF55" s="1" cm="1">
        <f t="array" ref="AF55">INDEX(Famille!$E:$E,MATCH(1,(Famille!$C:$C=$Z55)*(Famille!$A:$A=$B$3)*(Famille!$D:$D="MONO_bas_revenu"),0),1)</f>
        <v>120</v>
      </c>
      <c r="AG55" s="1" cm="1">
        <f t="array" ref="AG55">INDEX(Famille!$E:$E,MATCH(1,(Famille!$C:$C=$Z55)*(Famille!$A:$A=$B$3)*(Famille!$D:$D="MONO_aah"),0),1)</f>
        <v>5</v>
      </c>
      <c r="AH55" s="1" cm="1">
        <f t="array" ref="AH55">INDEX(Famille!$E:$E,MATCH(1,(Famille!$C:$C=$Z55)*(Famille!$A:$A=$B$3)*(Famille!$D:$D="MONO_rsa"),0),1)</f>
        <v>45</v>
      </c>
      <c r="AI55" s="1" cm="1">
        <f t="array" ref="AI55">INDEX(Famille!$E:$E,MATCH(1,(Famille!$C:$C=$Z55)*(Famille!$A:$A=$B$3)*(Famille!$D:$D="MONO_ppa"),0),1)</f>
        <v>100</v>
      </c>
      <c r="AJ55" s="1" cm="1">
        <f t="array" ref="AJ55">INDEX(Famille!$E:$E,MATCH(1,(Famille!$C:$C=$Z55)*(Famille!$A:$A=$B$3)*(Famille!$D:$D="MONO_chomage"),0),1)</f>
        <v>55</v>
      </c>
      <c r="AK55" s="69" cm="1">
        <f t="array" ref="AK55">INDEX(qf!$F:$F,MATCH(1,(qf!$B:$B=$Z55)*(qf!$C:$C=$B$3)*(qf!$D:$D="mono"),0),1)</f>
        <v>50</v>
      </c>
      <c r="AL55" s="69" cm="1">
        <f t="array" ref="AL55">INDEX(qf!$G:$G,MATCH(1,(qf!$B:$B=$Z55)*(qf!$C:$C=$B$3)*(qf!$D:$D="mono"),0),1)</f>
        <v>115</v>
      </c>
      <c r="AM55" s="69" cm="1">
        <f t="array" ref="AM55">INDEX(qf!$H:$H,MATCH(1,(qf!$B:$B=$Z55)*(qf!$C:$C=$B$3)*(qf!$D:$D="mono"),0),1)</f>
        <v>30</v>
      </c>
      <c r="AN55" s="69" cm="1">
        <f t="array" ref="AN55">INDEX(qf!$I:$I,MATCH(1,(qf!$B:$B=$Z55)*(qf!$C:$C=$B$3)*(qf!$D:$D="mono"),0),1)</f>
        <v>0</v>
      </c>
    </row>
    <row r="56" spans="1:40">
      <c r="A56" s="81"/>
      <c r="B56" s="82"/>
      <c r="C56" s="82"/>
      <c r="G56" s="82"/>
      <c r="H56" s="82"/>
      <c r="O56" s="71"/>
      <c r="Z56" s="6" t="s">
        <v>53</v>
      </c>
      <c r="AA56" s="1" cm="1">
        <f t="array" ref="AA56">INDEX(Famille!$E:$E,MATCH(1,(Famille!$C:$C=$Z56)*(Famille!$A:$A=$B$3)*(Famille!$D:$D="MONO_1_enf_et_plus"),0),1)</f>
        <v>195</v>
      </c>
      <c r="AB56" s="1" cm="1">
        <f t="array" ref="AB56">INDEX(Famille!$E:$E,MATCH(1,(Famille!$C:$C=$Z56)*(Famille!$A:$A=$B$3)*(Famille!$D:$D="MONO_1_enf"),0),1)</f>
        <v>100</v>
      </c>
      <c r="AC56" s="1" cm="1">
        <f t="array" ref="AC56">INDEX(Famille!$E:$E,MATCH(1,(Famille!$C:$C=$Z56)*(Famille!$A:$A=$B$3)*(Famille!$D:$D="MONO_2_enf"),0),1)</f>
        <v>60</v>
      </c>
      <c r="AD56" s="1" cm="1">
        <f t="array" ref="AD56">INDEX(Famille!$E:$E,MATCH(1,(Famille!$C:$C=$Z56)*(Famille!$A:$A=$B$3)*(Famille!$D:$D="MONO_fam_nombreuses"),0),1)</f>
        <v>30</v>
      </c>
      <c r="AE56" s="1" cm="1">
        <f t="array" ref="AE56">INDEX(Famille!$E:$E,MATCH(1,(Famille!$C:$C=$Z56)*(Famille!$A:$A=$B$3)*(Famille!$D:$D="MONO_fragile"),0),1)</f>
        <v>55</v>
      </c>
      <c r="AF56" s="1" cm="1">
        <f t="array" ref="AF56">INDEX(Famille!$E:$E,MATCH(1,(Famille!$C:$C=$Z56)*(Famille!$A:$A=$B$3)*(Famille!$D:$D="MONO_bas_revenu"),0),1)</f>
        <v>105</v>
      </c>
      <c r="AG56" s="1" cm="1">
        <f t="array" ref="AG56">INDEX(Famille!$E:$E,MATCH(1,(Famille!$C:$C=$Z56)*(Famille!$A:$A=$B$3)*(Famille!$D:$D="MONO_aah"),0),1)</f>
        <v>5</v>
      </c>
      <c r="AH56" s="1" cm="1">
        <f t="array" ref="AH56">INDEX(Famille!$E:$E,MATCH(1,(Famille!$C:$C=$Z56)*(Famille!$A:$A=$B$3)*(Famille!$D:$D="MONO_rsa"),0),1)</f>
        <v>35</v>
      </c>
      <c r="AI56" s="1" cm="1">
        <f t="array" ref="AI56">INDEX(Famille!$E:$E,MATCH(1,(Famille!$C:$C=$Z56)*(Famille!$A:$A=$B$3)*(Famille!$D:$D="MONO_ppa"),0),1)</f>
        <v>95</v>
      </c>
      <c r="AJ56" s="1" cm="1">
        <f t="array" ref="AJ56">INDEX(Famille!$E:$E,MATCH(1,(Famille!$C:$C=$Z56)*(Famille!$A:$A=$B$3)*(Famille!$D:$D="MONO_chomage"),0),1)</f>
        <v>45</v>
      </c>
      <c r="AK56" s="69" cm="1">
        <f t="array" ref="AK56">INDEX(qf!$F:$F,MATCH(1,(qf!$B:$B=$Z56)*(qf!$C:$C=$B$3)*(qf!$D:$D="mono"),0),1)</f>
        <v>40</v>
      </c>
      <c r="AL56" s="69" cm="1">
        <f t="array" ref="AL56">INDEX(qf!$G:$G,MATCH(1,(qf!$B:$B=$Z56)*(qf!$C:$C=$B$3)*(qf!$D:$D="mono"),0),1)</f>
        <v>120</v>
      </c>
      <c r="AM56" s="69" cm="1">
        <f t="array" ref="AM56">INDEX(qf!$H:$H,MATCH(1,(qf!$B:$B=$Z56)*(qf!$C:$C=$B$3)*(qf!$D:$D="mono"),0),1)</f>
        <v>30</v>
      </c>
      <c r="AN56" s="69" cm="1">
        <f t="array" ref="AN56">INDEX(qf!$I:$I,MATCH(1,(qf!$B:$B=$Z56)*(qf!$C:$C=$B$3)*(qf!$D:$D="mono"),0),1)</f>
        <v>5</v>
      </c>
    </row>
    <row r="57" spans="1:40" ht="15.75" thickBot="1">
      <c r="A57" s="81"/>
      <c r="B57" s="82"/>
      <c r="C57" s="82"/>
      <c r="G57" s="82"/>
      <c r="H57" s="82"/>
      <c r="O57" s="71"/>
      <c r="Z57" s="8" t="s">
        <v>407</v>
      </c>
      <c r="AA57" s="1" cm="1">
        <f t="array" ref="AA57">INDEX(Famille!$E:$E,MATCH(1,(Famille!$C:$C=$Z57)*(Famille!$A:$A=$B$3)*(Famille!$D:$D="MONO_1_enf_et_plus"),0),1)</f>
        <v>9005</v>
      </c>
      <c r="AB57" s="1" cm="1">
        <f t="array" ref="AB57">INDEX(Famille!$E:$E,MATCH(1,(Famille!$C:$C=$Z57)*(Famille!$A:$A=$B$3)*(Famille!$D:$D="MONO_1_enf"),0),1)</f>
        <v>4650</v>
      </c>
      <c r="AC57" s="1" cm="1">
        <f t="array" ref="AC57">INDEX(Famille!$E:$E,MATCH(1,(Famille!$C:$C=$Z57)*(Famille!$A:$A=$B$3)*(Famille!$D:$D="MONO_2_enf"),0),1)</f>
        <v>3070</v>
      </c>
      <c r="AD57" s="1" cm="1">
        <f t="array" ref="AD57">INDEX(Famille!$E:$E,MATCH(1,(Famille!$C:$C=$Z57)*(Famille!$A:$A=$B$3)*(Famille!$D:$D="MONO_fam_nombreuses"),0),1)</f>
        <v>1285</v>
      </c>
      <c r="AE57" s="1" cm="1">
        <f t="array" ref="AE57">INDEX(Famille!$E:$E,MATCH(1,(Famille!$C:$C=$Z57)*(Famille!$A:$A=$B$3)*(Famille!$D:$D="MONO_fragile"),0),1)</f>
        <v>2345</v>
      </c>
      <c r="AF57" s="1" cm="1">
        <f t="array" ref="AF57">INDEX(Famille!$E:$E,MATCH(1,(Famille!$C:$C=$Z57)*(Famille!$A:$A=$B$3)*(Famille!$D:$D="MONO_bas_revenu"),0),1)</f>
        <v>5015</v>
      </c>
      <c r="AG57" s="1" cm="1">
        <f t="array" ref="AG57">INDEX(Famille!$E:$E,MATCH(1,(Famille!$C:$C=$Z57)*(Famille!$A:$A=$B$3)*(Famille!$D:$D="MONO_aah"),0),1)</f>
        <v>305</v>
      </c>
      <c r="AH57" s="1" cm="1">
        <f t="array" ref="AH57">INDEX(Famille!$E:$E,MATCH(1,(Famille!$C:$C=$Z57)*(Famille!$A:$A=$B$3)*(Famille!$D:$D="MONO_rsa"),0),1)</f>
        <v>2045</v>
      </c>
      <c r="AI57" s="1" cm="1">
        <f t="array" ref="AI57">INDEX(Famille!$E:$E,MATCH(1,(Famille!$C:$C=$Z57)*(Famille!$A:$A=$B$3)*(Famille!$D:$D="MONO_ppa"),0),1)</f>
        <v>4310</v>
      </c>
      <c r="AJ57" s="1" cm="1">
        <f t="array" ref="AJ57">INDEX(Famille!$E:$E,MATCH(1,(Famille!$C:$C=$Z57)*(Famille!$A:$A=$B$3)*(Famille!$D:$D="MONO_chomage"),0),1)</f>
        <v>2745</v>
      </c>
      <c r="AK57" s="69" cm="1">
        <f t="array" ref="AK57">INDEX(qf!$F:$F,MATCH(1,(qf!$B:$B=$Z57)*(qf!$C:$C=$B$3)*(qf!$D:$D="mono"),0),1)</f>
        <v>1840</v>
      </c>
      <c r="AL57" s="69" cm="1">
        <f t="array" ref="AL57">INDEX(qf!$G:$G,MATCH(1,(qf!$B:$B=$Z57)*(qf!$C:$C=$B$3)*(qf!$D:$D="mono"),0),1)</f>
        <v>5565</v>
      </c>
      <c r="AM57" s="69" cm="1">
        <f t="array" ref="AM57">INDEX(qf!$H:$H,MATCH(1,(qf!$B:$B=$Z57)*(qf!$C:$C=$B$3)*(qf!$D:$D="mono"),0),1)</f>
        <v>1315</v>
      </c>
      <c r="AN57" s="69" cm="1">
        <f t="array" ref="AN57">INDEX(qf!$I:$I,MATCH(1,(qf!$B:$B=$Z57)*(qf!$C:$C=$B$3)*(qf!$D:$D="mono"),0),1)</f>
        <v>150</v>
      </c>
    </row>
    <row r="58" spans="1:40">
      <c r="A58" s="81"/>
      <c r="B58" s="82"/>
      <c r="C58" s="82"/>
      <c r="G58" s="82"/>
      <c r="H58" s="82"/>
      <c r="O58" s="71"/>
      <c r="Z58" s="69"/>
      <c r="AA58" s="87" t="s">
        <v>275</v>
      </c>
      <c r="AB58" s="88"/>
      <c r="AC58" s="88"/>
      <c r="AD58" s="88"/>
      <c r="AE58" s="88"/>
      <c r="AF58" s="88"/>
      <c r="AG58" s="88"/>
      <c r="AH58" s="88"/>
      <c r="AI58" s="88"/>
      <c r="AJ58" s="53"/>
      <c r="AK58" s="60"/>
      <c r="AL58" s="60"/>
      <c r="AM58" s="60"/>
      <c r="AN58" s="60"/>
    </row>
    <row r="59" spans="1:40">
      <c r="A59" s="81"/>
      <c r="B59" s="82"/>
      <c r="C59" s="82"/>
      <c r="G59" s="82"/>
      <c r="H59" s="82"/>
      <c r="O59" s="71"/>
      <c r="Z59" s="69"/>
      <c r="AA59" s="69" t="s">
        <v>239</v>
      </c>
      <c r="AB59" s="69" t="s">
        <v>240</v>
      </c>
      <c r="AC59" s="69" t="s">
        <v>241</v>
      </c>
      <c r="AD59" s="69" t="s">
        <v>242</v>
      </c>
      <c r="AE59" s="69" t="s">
        <v>243</v>
      </c>
      <c r="AF59" s="69" t="s">
        <v>244</v>
      </c>
      <c r="AG59" s="69" t="s">
        <v>245</v>
      </c>
      <c r="AH59" s="69" t="s">
        <v>277</v>
      </c>
      <c r="AI59" s="69" t="s">
        <v>247</v>
      </c>
      <c r="AJ59" s="69" t="s">
        <v>248</v>
      </c>
      <c r="AK59" s="51" t="s">
        <v>249</v>
      </c>
      <c r="AL59" s="51" t="s">
        <v>250</v>
      </c>
      <c r="AM59" s="51" t="s">
        <v>251</v>
      </c>
      <c r="AN59" s="51" t="s">
        <v>252</v>
      </c>
    </row>
    <row r="60" spans="1:40">
      <c r="A60" s="81"/>
      <c r="B60" s="82"/>
      <c r="C60" s="82"/>
      <c r="G60" s="82"/>
      <c r="H60" s="82"/>
      <c r="O60" s="71"/>
      <c r="Z60" s="6" t="s">
        <v>8</v>
      </c>
      <c r="AA60" s="69">
        <f>AA39+AA18</f>
        <v>5195</v>
      </c>
      <c r="AB60" s="69">
        <f t="shared" ref="AB60:AN60" si="0">AB39+AB18</f>
        <v>1405</v>
      </c>
      <c r="AC60" s="69">
        <f t="shared" si="0"/>
        <v>2560</v>
      </c>
      <c r="AD60" s="69">
        <f t="shared" si="0"/>
        <v>1225</v>
      </c>
      <c r="AE60" s="69">
        <f t="shared" si="0"/>
        <v>590</v>
      </c>
      <c r="AF60" s="69">
        <f t="shared" si="0"/>
        <v>1340</v>
      </c>
      <c r="AG60" s="69">
        <f t="shared" si="0"/>
        <v>95</v>
      </c>
      <c r="AH60" s="69">
        <f t="shared" si="0"/>
        <v>410</v>
      </c>
      <c r="AI60" s="69">
        <f t="shared" si="0"/>
        <v>1250</v>
      </c>
      <c r="AJ60" s="69">
        <f t="shared" si="0"/>
        <v>1995</v>
      </c>
      <c r="AK60" s="69">
        <f t="shared" si="0"/>
        <v>470</v>
      </c>
      <c r="AL60" s="69">
        <f t="shared" si="0"/>
        <v>1775</v>
      </c>
      <c r="AM60" s="69">
        <f t="shared" si="0"/>
        <v>1500</v>
      </c>
      <c r="AN60" s="69">
        <f t="shared" si="0"/>
        <v>1840</v>
      </c>
    </row>
    <row r="61" spans="1:40">
      <c r="A61" s="81"/>
      <c r="B61" s="82"/>
      <c r="C61" s="82"/>
      <c r="G61" s="82"/>
      <c r="H61" s="82"/>
      <c r="O61" s="71"/>
      <c r="Z61" s="6" t="s">
        <v>13</v>
      </c>
      <c r="AA61" s="69">
        <f t="shared" ref="AA61:AN61" si="1">AA40+AA19</f>
        <v>5975</v>
      </c>
      <c r="AB61" s="69">
        <f t="shared" si="1"/>
        <v>1570</v>
      </c>
      <c r="AC61" s="69">
        <f t="shared" si="1"/>
        <v>3100</v>
      </c>
      <c r="AD61" s="69">
        <f t="shared" si="1"/>
        <v>1295</v>
      </c>
      <c r="AE61" s="69">
        <f t="shared" si="1"/>
        <v>720</v>
      </c>
      <c r="AF61" s="69">
        <f t="shared" si="1"/>
        <v>1210</v>
      </c>
      <c r="AG61" s="69">
        <f t="shared" si="1"/>
        <v>110</v>
      </c>
      <c r="AH61" s="69">
        <f t="shared" si="1"/>
        <v>305</v>
      </c>
      <c r="AI61" s="69">
        <f t="shared" si="1"/>
        <v>1385</v>
      </c>
      <c r="AJ61" s="69">
        <f t="shared" si="1"/>
        <v>1855</v>
      </c>
      <c r="AK61" s="69">
        <f t="shared" si="1"/>
        <v>205</v>
      </c>
      <c r="AL61" s="69">
        <f t="shared" si="1"/>
        <v>790</v>
      </c>
      <c r="AM61" s="69">
        <f t="shared" si="1"/>
        <v>715</v>
      </c>
      <c r="AN61" s="69">
        <f t="shared" si="1"/>
        <v>810</v>
      </c>
    </row>
    <row r="62" spans="1:40">
      <c r="A62" s="81"/>
      <c r="B62" s="82"/>
      <c r="C62" s="82"/>
      <c r="G62" s="82"/>
      <c r="H62" s="82"/>
      <c r="O62" s="71"/>
      <c r="Z62" s="6" t="s">
        <v>15</v>
      </c>
      <c r="AA62" s="69">
        <f t="shared" ref="AA62:AN62" si="2">AA41+AA20</f>
        <v>4115</v>
      </c>
      <c r="AB62" s="69">
        <f t="shared" si="2"/>
        <v>1225</v>
      </c>
      <c r="AC62" s="69">
        <f t="shared" si="2"/>
        <v>1985</v>
      </c>
      <c r="AD62" s="69">
        <f t="shared" si="2"/>
        <v>910</v>
      </c>
      <c r="AE62" s="69">
        <f t="shared" si="2"/>
        <v>635</v>
      </c>
      <c r="AF62" s="69">
        <f t="shared" si="2"/>
        <v>1145</v>
      </c>
      <c r="AG62" s="69">
        <f t="shared" si="2"/>
        <v>120</v>
      </c>
      <c r="AH62" s="69">
        <f t="shared" si="2"/>
        <v>400</v>
      </c>
      <c r="AI62" s="69">
        <f t="shared" si="2"/>
        <v>1165</v>
      </c>
      <c r="AJ62" s="69">
        <f t="shared" si="2"/>
        <v>1585</v>
      </c>
      <c r="AK62" s="69">
        <f t="shared" si="2"/>
        <v>435</v>
      </c>
      <c r="AL62" s="69">
        <f t="shared" si="2"/>
        <v>1540</v>
      </c>
      <c r="AM62" s="69">
        <f t="shared" si="2"/>
        <v>1255</v>
      </c>
      <c r="AN62" s="69">
        <f t="shared" si="2"/>
        <v>1275</v>
      </c>
    </row>
    <row r="63" spans="1:40">
      <c r="A63" s="81"/>
      <c r="B63" s="82"/>
      <c r="C63" s="82"/>
      <c r="G63" s="82"/>
      <c r="H63" s="82"/>
      <c r="O63" s="71"/>
      <c r="Z63" s="6" t="s">
        <v>18</v>
      </c>
      <c r="AA63" s="69">
        <f t="shared" ref="AA63:AN63" si="3">AA42+AA21</f>
        <v>840</v>
      </c>
      <c r="AB63" s="69">
        <f t="shared" si="3"/>
        <v>325</v>
      </c>
      <c r="AC63" s="69">
        <f t="shared" si="3"/>
        <v>370</v>
      </c>
      <c r="AD63" s="69">
        <f t="shared" si="3"/>
        <v>150</v>
      </c>
      <c r="AE63" s="69">
        <f t="shared" si="3"/>
        <v>140</v>
      </c>
      <c r="AF63" s="69">
        <f t="shared" si="3"/>
        <v>265</v>
      </c>
      <c r="AG63" s="69">
        <f t="shared" si="3"/>
        <v>30</v>
      </c>
      <c r="AH63" s="69">
        <f t="shared" si="3"/>
        <v>70</v>
      </c>
      <c r="AI63" s="69">
        <f t="shared" si="3"/>
        <v>265</v>
      </c>
      <c r="AJ63" s="69">
        <f t="shared" si="3"/>
        <v>315</v>
      </c>
      <c r="AK63" s="69">
        <f t="shared" si="3"/>
        <v>95</v>
      </c>
      <c r="AL63" s="69">
        <f t="shared" si="3"/>
        <v>385</v>
      </c>
      <c r="AM63" s="69">
        <f t="shared" si="3"/>
        <v>285</v>
      </c>
      <c r="AN63" s="69">
        <f t="shared" si="3"/>
        <v>170</v>
      </c>
    </row>
    <row r="64" spans="1:40">
      <c r="A64" s="81"/>
      <c r="B64" s="82"/>
      <c r="C64" s="82"/>
      <c r="G64" s="82"/>
      <c r="H64" s="82"/>
      <c r="O64" s="71"/>
      <c r="Z64" s="6" t="s">
        <v>21</v>
      </c>
      <c r="AA64" s="69">
        <f t="shared" ref="AA64:AN64" si="4">AA43+AA22</f>
        <v>2375</v>
      </c>
      <c r="AB64" s="69">
        <f t="shared" si="4"/>
        <v>680</v>
      </c>
      <c r="AC64" s="69">
        <f t="shared" si="4"/>
        <v>1120</v>
      </c>
      <c r="AD64" s="69">
        <f t="shared" si="4"/>
        <v>575</v>
      </c>
      <c r="AE64" s="69">
        <f t="shared" si="4"/>
        <v>285</v>
      </c>
      <c r="AF64" s="69">
        <f t="shared" si="4"/>
        <v>685</v>
      </c>
      <c r="AG64" s="69">
        <f t="shared" si="4"/>
        <v>55</v>
      </c>
      <c r="AH64" s="69">
        <f t="shared" si="4"/>
        <v>250</v>
      </c>
      <c r="AI64" s="69">
        <f t="shared" si="4"/>
        <v>610</v>
      </c>
      <c r="AJ64" s="69">
        <f t="shared" si="4"/>
        <v>1040</v>
      </c>
      <c r="AK64" s="69">
        <f t="shared" si="4"/>
        <v>250</v>
      </c>
      <c r="AL64" s="69">
        <f t="shared" si="4"/>
        <v>860</v>
      </c>
      <c r="AM64" s="69">
        <f t="shared" si="4"/>
        <v>665</v>
      </c>
      <c r="AN64" s="69">
        <f t="shared" si="4"/>
        <v>765</v>
      </c>
    </row>
    <row r="65" spans="1:40">
      <c r="A65" s="81"/>
      <c r="B65" s="82"/>
      <c r="C65" s="82"/>
      <c r="G65" s="82"/>
      <c r="H65" s="82"/>
      <c r="O65" s="71"/>
      <c r="Z65" s="6" t="s">
        <v>24</v>
      </c>
      <c r="AA65" s="69">
        <f t="shared" ref="AA65:AN65" si="5">AA44+AA23</f>
        <v>720</v>
      </c>
      <c r="AB65" s="69">
        <f t="shared" si="5"/>
        <v>245</v>
      </c>
      <c r="AC65" s="69">
        <f t="shared" si="5"/>
        <v>350</v>
      </c>
      <c r="AD65" s="69">
        <f t="shared" si="5"/>
        <v>130</v>
      </c>
      <c r="AE65" s="69">
        <f t="shared" si="5"/>
        <v>95</v>
      </c>
      <c r="AF65" s="69">
        <f t="shared" si="5"/>
        <v>195</v>
      </c>
      <c r="AG65" s="69">
        <f t="shared" si="5"/>
        <v>25</v>
      </c>
      <c r="AH65" s="69">
        <f t="shared" si="5"/>
        <v>55</v>
      </c>
      <c r="AI65" s="69">
        <f t="shared" si="5"/>
        <v>180</v>
      </c>
      <c r="AJ65" s="69">
        <f t="shared" si="5"/>
        <v>250</v>
      </c>
      <c r="AK65" s="69">
        <f t="shared" si="5"/>
        <v>65</v>
      </c>
      <c r="AL65" s="69">
        <f t="shared" si="5"/>
        <v>265</v>
      </c>
      <c r="AM65" s="69">
        <f t="shared" si="5"/>
        <v>225</v>
      </c>
      <c r="AN65" s="69">
        <f t="shared" si="5"/>
        <v>225</v>
      </c>
    </row>
    <row r="66" spans="1:40">
      <c r="A66" s="81"/>
      <c r="B66" s="82"/>
      <c r="C66" s="82"/>
      <c r="G66" s="82"/>
      <c r="H66" s="82"/>
      <c r="O66" s="71"/>
      <c r="Z66" s="6" t="s">
        <v>27</v>
      </c>
      <c r="AA66" s="69">
        <f t="shared" ref="AA66:AN66" si="6">AA45+AA24</f>
        <v>1270</v>
      </c>
      <c r="AB66" s="69">
        <f t="shared" si="6"/>
        <v>475</v>
      </c>
      <c r="AC66" s="69">
        <f t="shared" si="6"/>
        <v>605</v>
      </c>
      <c r="AD66" s="69">
        <f t="shared" si="6"/>
        <v>190</v>
      </c>
      <c r="AE66" s="69">
        <f t="shared" si="6"/>
        <v>215</v>
      </c>
      <c r="AF66" s="69">
        <f t="shared" si="6"/>
        <v>395</v>
      </c>
      <c r="AG66" s="69">
        <f t="shared" si="6"/>
        <v>30</v>
      </c>
      <c r="AH66" s="69">
        <f t="shared" si="6"/>
        <v>105</v>
      </c>
      <c r="AI66" s="69">
        <f t="shared" si="6"/>
        <v>390</v>
      </c>
      <c r="AJ66" s="69">
        <f t="shared" si="6"/>
        <v>510</v>
      </c>
      <c r="AK66" s="69">
        <f t="shared" si="6"/>
        <v>155</v>
      </c>
      <c r="AL66" s="69">
        <f t="shared" si="6"/>
        <v>525</v>
      </c>
      <c r="AM66" s="69">
        <f t="shared" si="6"/>
        <v>430</v>
      </c>
      <c r="AN66" s="69">
        <f t="shared" si="6"/>
        <v>285</v>
      </c>
    </row>
    <row r="67" spans="1:40">
      <c r="A67" s="81"/>
      <c r="B67" s="82"/>
      <c r="C67" s="82"/>
      <c r="G67" s="82"/>
      <c r="H67" s="82"/>
      <c r="O67" s="71"/>
      <c r="Z67" s="6" t="s">
        <v>30</v>
      </c>
      <c r="AA67" s="69">
        <f t="shared" ref="AA67:AN67" si="7">AA46+AA25</f>
        <v>3825</v>
      </c>
      <c r="AB67" s="69">
        <f t="shared" si="7"/>
        <v>1350</v>
      </c>
      <c r="AC67" s="69">
        <f t="shared" si="7"/>
        <v>1735</v>
      </c>
      <c r="AD67" s="69">
        <f t="shared" si="7"/>
        <v>735</v>
      </c>
      <c r="AE67" s="69">
        <f t="shared" si="7"/>
        <v>580</v>
      </c>
      <c r="AF67" s="69">
        <f t="shared" si="7"/>
        <v>1300</v>
      </c>
      <c r="AG67" s="69">
        <f t="shared" si="7"/>
        <v>125</v>
      </c>
      <c r="AH67" s="69">
        <f t="shared" si="7"/>
        <v>445</v>
      </c>
      <c r="AI67" s="69">
        <f t="shared" si="7"/>
        <v>1235</v>
      </c>
      <c r="AJ67" s="69">
        <f t="shared" si="7"/>
        <v>1550</v>
      </c>
      <c r="AK67" s="69">
        <f t="shared" si="7"/>
        <v>510</v>
      </c>
      <c r="AL67" s="69">
        <f t="shared" si="7"/>
        <v>1650</v>
      </c>
      <c r="AM67" s="69">
        <f t="shared" si="7"/>
        <v>1120</v>
      </c>
      <c r="AN67" s="69">
        <f t="shared" si="7"/>
        <v>955</v>
      </c>
    </row>
    <row r="68" spans="1:40">
      <c r="A68" s="81"/>
      <c r="B68" s="82"/>
      <c r="C68" s="82"/>
      <c r="G68" s="82"/>
      <c r="H68" s="82"/>
      <c r="O68" s="71"/>
      <c r="Z68" s="6" t="s">
        <v>33</v>
      </c>
      <c r="AA68" s="69">
        <f t="shared" ref="AA68:AN68" si="8">AA47+AA26</f>
        <v>775</v>
      </c>
      <c r="AB68" s="69">
        <f t="shared" si="8"/>
        <v>310</v>
      </c>
      <c r="AC68" s="69">
        <f t="shared" si="8"/>
        <v>340</v>
      </c>
      <c r="AD68" s="69">
        <f t="shared" si="8"/>
        <v>120</v>
      </c>
      <c r="AE68" s="69">
        <f t="shared" si="8"/>
        <v>100</v>
      </c>
      <c r="AF68" s="69">
        <f t="shared" si="8"/>
        <v>340</v>
      </c>
      <c r="AG68" s="69">
        <f t="shared" si="8"/>
        <v>15</v>
      </c>
      <c r="AH68" s="69">
        <f t="shared" si="8"/>
        <v>105</v>
      </c>
      <c r="AI68" s="69">
        <f t="shared" si="8"/>
        <v>255</v>
      </c>
      <c r="AJ68" s="69">
        <f t="shared" si="8"/>
        <v>290</v>
      </c>
      <c r="AK68" s="69">
        <f t="shared" si="8"/>
        <v>125</v>
      </c>
      <c r="AL68" s="69">
        <f t="shared" si="8"/>
        <v>370</v>
      </c>
      <c r="AM68" s="69">
        <f t="shared" si="8"/>
        <v>220</v>
      </c>
      <c r="AN68" s="69">
        <f t="shared" si="8"/>
        <v>140</v>
      </c>
    </row>
    <row r="69" spans="1:40">
      <c r="A69" s="81"/>
      <c r="B69" s="82"/>
      <c r="C69" s="82"/>
      <c r="G69" s="82"/>
      <c r="H69" s="82"/>
      <c r="O69" s="71"/>
      <c r="Z69" s="6" t="s">
        <v>36</v>
      </c>
      <c r="AA69" s="69">
        <f t="shared" ref="AA69:AN69" si="9">AA48+AA27</f>
        <v>450</v>
      </c>
      <c r="AB69" s="69">
        <f t="shared" si="9"/>
        <v>165</v>
      </c>
      <c r="AC69" s="69">
        <f t="shared" si="9"/>
        <v>210</v>
      </c>
      <c r="AD69" s="69">
        <f t="shared" si="9"/>
        <v>80</v>
      </c>
      <c r="AE69" s="69">
        <f t="shared" si="9"/>
        <v>60</v>
      </c>
      <c r="AF69" s="69">
        <f t="shared" si="9"/>
        <v>135</v>
      </c>
      <c r="AG69" s="69">
        <f t="shared" si="9"/>
        <v>15</v>
      </c>
      <c r="AH69" s="69">
        <f t="shared" si="9"/>
        <v>40</v>
      </c>
      <c r="AI69" s="69">
        <f t="shared" si="9"/>
        <v>135</v>
      </c>
      <c r="AJ69" s="69">
        <f t="shared" si="9"/>
        <v>145</v>
      </c>
      <c r="AK69" s="69">
        <f t="shared" si="9"/>
        <v>55</v>
      </c>
      <c r="AL69" s="69">
        <f t="shared" si="9"/>
        <v>160</v>
      </c>
      <c r="AM69" s="69">
        <f t="shared" si="9"/>
        <v>175</v>
      </c>
      <c r="AN69" s="69">
        <f t="shared" si="9"/>
        <v>130</v>
      </c>
    </row>
    <row r="70" spans="1:40" ht="30" customHeight="1">
      <c r="A70" s="81"/>
      <c r="B70" s="82"/>
      <c r="C70" s="82"/>
      <c r="G70" s="82"/>
      <c r="H70" s="82"/>
      <c r="O70" s="71"/>
      <c r="Z70" s="6" t="s">
        <v>39</v>
      </c>
      <c r="AA70" s="69">
        <f t="shared" ref="AA70:AN70" si="10">AA49+AA28</f>
        <v>1895</v>
      </c>
      <c r="AB70" s="69">
        <f t="shared" si="10"/>
        <v>585</v>
      </c>
      <c r="AC70" s="69">
        <f t="shared" si="10"/>
        <v>895</v>
      </c>
      <c r="AD70" s="69">
        <f t="shared" si="10"/>
        <v>415</v>
      </c>
      <c r="AE70" s="69">
        <f t="shared" si="10"/>
        <v>225</v>
      </c>
      <c r="AF70" s="69">
        <f t="shared" si="10"/>
        <v>580</v>
      </c>
      <c r="AG70" s="69">
        <f t="shared" si="10"/>
        <v>45</v>
      </c>
      <c r="AH70" s="69">
        <f t="shared" si="10"/>
        <v>160</v>
      </c>
      <c r="AI70" s="69">
        <f t="shared" si="10"/>
        <v>510</v>
      </c>
      <c r="AJ70" s="69">
        <f t="shared" si="10"/>
        <v>855</v>
      </c>
      <c r="AK70" s="69">
        <f t="shared" si="10"/>
        <v>205</v>
      </c>
      <c r="AL70" s="69">
        <f t="shared" si="10"/>
        <v>760</v>
      </c>
      <c r="AM70" s="69">
        <f t="shared" si="10"/>
        <v>500</v>
      </c>
      <c r="AN70" s="69">
        <f t="shared" si="10"/>
        <v>575</v>
      </c>
    </row>
    <row r="71" spans="1:40">
      <c r="A71" s="81"/>
      <c r="B71" s="82"/>
      <c r="C71" s="82"/>
      <c r="G71" s="82"/>
      <c r="H71" s="82"/>
      <c r="O71" s="71"/>
      <c r="Z71" s="6" t="s">
        <v>42</v>
      </c>
      <c r="AA71" s="69">
        <f t="shared" ref="AA71:AN71" si="11">AA50+AA29</f>
        <v>540</v>
      </c>
      <c r="AB71" s="69">
        <f t="shared" si="11"/>
        <v>135</v>
      </c>
      <c r="AC71" s="69">
        <f t="shared" si="11"/>
        <v>290</v>
      </c>
      <c r="AD71" s="69">
        <f t="shared" si="11"/>
        <v>115</v>
      </c>
      <c r="AE71" s="69">
        <f t="shared" si="11"/>
        <v>40</v>
      </c>
      <c r="AF71" s="69">
        <f t="shared" si="11"/>
        <v>90</v>
      </c>
      <c r="AG71" s="69">
        <f t="shared" si="11"/>
        <v>5</v>
      </c>
      <c r="AH71" s="69">
        <f t="shared" si="11"/>
        <v>20</v>
      </c>
      <c r="AI71" s="69">
        <f t="shared" si="11"/>
        <v>120</v>
      </c>
      <c r="AJ71" s="69">
        <f t="shared" si="11"/>
        <v>140</v>
      </c>
      <c r="AK71" s="69">
        <f t="shared" si="11"/>
        <v>30</v>
      </c>
      <c r="AL71" s="69">
        <f t="shared" si="11"/>
        <v>135</v>
      </c>
      <c r="AM71" s="69">
        <f t="shared" si="11"/>
        <v>190</v>
      </c>
      <c r="AN71" s="69">
        <f t="shared" si="11"/>
        <v>215</v>
      </c>
    </row>
    <row r="72" spans="1:40">
      <c r="A72" s="81"/>
      <c r="B72" s="82"/>
      <c r="C72" s="82"/>
      <c r="G72" s="82"/>
      <c r="H72" s="82"/>
      <c r="O72" s="71"/>
      <c r="Z72" s="6" t="s">
        <v>45</v>
      </c>
      <c r="AA72" s="69">
        <f t="shared" ref="AA72:AN72" si="12">AA51+AA30</f>
        <v>230</v>
      </c>
      <c r="AB72" s="69">
        <f t="shared" si="12"/>
        <v>65</v>
      </c>
      <c r="AC72" s="69">
        <f t="shared" si="12"/>
        <v>115</v>
      </c>
      <c r="AD72" s="69">
        <f t="shared" si="12"/>
        <v>45</v>
      </c>
      <c r="AE72" s="69">
        <f t="shared" si="12"/>
        <v>25</v>
      </c>
      <c r="AF72" s="69">
        <f t="shared" si="12"/>
        <v>65</v>
      </c>
      <c r="AG72" s="69">
        <f t="shared" si="12"/>
        <v>5</v>
      </c>
      <c r="AH72" s="69">
        <f t="shared" si="12"/>
        <v>15</v>
      </c>
      <c r="AI72" s="69">
        <f t="shared" si="12"/>
        <v>65</v>
      </c>
      <c r="AJ72" s="69">
        <f t="shared" si="12"/>
        <v>80</v>
      </c>
      <c r="AK72" s="69">
        <f t="shared" si="12"/>
        <v>30</v>
      </c>
      <c r="AL72" s="69">
        <f t="shared" si="12"/>
        <v>80</v>
      </c>
      <c r="AM72" s="69">
        <f t="shared" si="12"/>
        <v>90</v>
      </c>
      <c r="AN72" s="69">
        <f t="shared" si="12"/>
        <v>60</v>
      </c>
    </row>
    <row r="73" spans="1:40">
      <c r="A73" s="81"/>
      <c r="B73" s="82"/>
      <c r="C73" s="82"/>
      <c r="G73" s="82"/>
      <c r="H73" s="82"/>
      <c r="O73" s="71"/>
      <c r="Z73" s="6" t="s">
        <v>48</v>
      </c>
      <c r="AA73" s="69">
        <f t="shared" ref="AA73:AN73" si="13">AA52+AA31</f>
        <v>765</v>
      </c>
      <c r="AB73" s="69">
        <f t="shared" si="13"/>
        <v>300</v>
      </c>
      <c r="AC73" s="69">
        <f t="shared" si="13"/>
        <v>330</v>
      </c>
      <c r="AD73" s="69">
        <f t="shared" si="13"/>
        <v>135</v>
      </c>
      <c r="AE73" s="69">
        <f t="shared" si="13"/>
        <v>120</v>
      </c>
      <c r="AF73" s="69">
        <f t="shared" si="13"/>
        <v>325</v>
      </c>
      <c r="AG73" s="69">
        <f t="shared" si="13"/>
        <v>20</v>
      </c>
      <c r="AH73" s="69">
        <f t="shared" si="13"/>
        <v>125</v>
      </c>
      <c r="AI73" s="69">
        <f t="shared" si="13"/>
        <v>230</v>
      </c>
      <c r="AJ73" s="69">
        <f t="shared" si="13"/>
        <v>335</v>
      </c>
      <c r="AK73" s="69">
        <f t="shared" si="13"/>
        <v>130</v>
      </c>
      <c r="AL73" s="69">
        <f t="shared" si="13"/>
        <v>380</v>
      </c>
      <c r="AM73" s="69">
        <f t="shared" si="13"/>
        <v>205</v>
      </c>
      <c r="AN73" s="69">
        <f t="shared" si="13"/>
        <v>125</v>
      </c>
    </row>
    <row r="74" spans="1:40">
      <c r="A74" s="81"/>
      <c r="B74" s="82"/>
      <c r="C74" s="82"/>
      <c r="G74" s="82"/>
      <c r="H74" s="82"/>
      <c r="O74" s="71"/>
      <c r="Z74" s="6" t="s">
        <v>49</v>
      </c>
      <c r="AA74" s="69">
        <f t="shared" ref="AA74:AN74" si="14">AA53+AA32</f>
        <v>4985</v>
      </c>
      <c r="AB74" s="69">
        <f t="shared" si="14"/>
        <v>1270</v>
      </c>
      <c r="AC74" s="69">
        <f t="shared" si="14"/>
        <v>2340</v>
      </c>
      <c r="AD74" s="69">
        <f t="shared" si="14"/>
        <v>1380</v>
      </c>
      <c r="AE74" s="69">
        <f t="shared" si="14"/>
        <v>645</v>
      </c>
      <c r="AF74" s="69">
        <f t="shared" si="14"/>
        <v>1295</v>
      </c>
      <c r="AG74" s="69">
        <f t="shared" si="14"/>
        <v>115</v>
      </c>
      <c r="AH74" s="69">
        <f t="shared" si="14"/>
        <v>390</v>
      </c>
      <c r="AI74" s="69">
        <f t="shared" si="14"/>
        <v>1230</v>
      </c>
      <c r="AJ74" s="69">
        <f t="shared" si="14"/>
        <v>2125</v>
      </c>
      <c r="AK74" s="69">
        <f t="shared" si="14"/>
        <v>45</v>
      </c>
      <c r="AL74" s="69">
        <f t="shared" si="14"/>
        <v>215</v>
      </c>
      <c r="AM74" s="69">
        <f t="shared" si="14"/>
        <v>230</v>
      </c>
      <c r="AN74" s="69">
        <f t="shared" si="14"/>
        <v>265</v>
      </c>
    </row>
    <row r="75" spans="1:40">
      <c r="A75" s="81"/>
      <c r="B75" s="82"/>
      <c r="C75" s="82"/>
      <c r="G75" s="82"/>
      <c r="H75" s="82"/>
      <c r="O75" s="71"/>
      <c r="Z75" s="6" t="s">
        <v>51</v>
      </c>
      <c r="AA75" s="69">
        <f t="shared" ref="AA75:AN75" si="15">AA54+AA33</f>
        <v>3395</v>
      </c>
      <c r="AB75" s="69">
        <f t="shared" si="15"/>
        <v>920</v>
      </c>
      <c r="AC75" s="69">
        <f t="shared" si="15"/>
        <v>1865</v>
      </c>
      <c r="AD75" s="69">
        <f t="shared" si="15"/>
        <v>610</v>
      </c>
      <c r="AE75" s="69">
        <f t="shared" si="15"/>
        <v>370</v>
      </c>
      <c r="AF75" s="69">
        <f t="shared" si="15"/>
        <v>560</v>
      </c>
      <c r="AG75" s="69">
        <f t="shared" si="15"/>
        <v>50</v>
      </c>
      <c r="AH75" s="69">
        <f t="shared" si="15"/>
        <v>125</v>
      </c>
      <c r="AI75" s="69">
        <f t="shared" si="15"/>
        <v>770</v>
      </c>
      <c r="AJ75" s="69">
        <f t="shared" si="15"/>
        <v>975</v>
      </c>
      <c r="AK75" s="69">
        <f t="shared" si="15"/>
        <v>195</v>
      </c>
      <c r="AL75" s="69">
        <f t="shared" si="15"/>
        <v>900</v>
      </c>
      <c r="AM75" s="69">
        <f t="shared" si="15"/>
        <v>985</v>
      </c>
      <c r="AN75" s="69">
        <f t="shared" si="15"/>
        <v>1500</v>
      </c>
    </row>
    <row r="76" spans="1:40">
      <c r="A76" s="81"/>
      <c r="B76" s="82"/>
      <c r="C76" s="82"/>
      <c r="G76" s="82"/>
      <c r="H76" s="82"/>
      <c r="O76" s="71"/>
      <c r="Z76" s="6" t="s">
        <v>52</v>
      </c>
      <c r="AA76" s="69">
        <f t="shared" ref="AA76:AN76" si="16">AA55+AA34</f>
        <v>520</v>
      </c>
      <c r="AB76" s="69">
        <f t="shared" si="16"/>
        <v>210</v>
      </c>
      <c r="AC76" s="69">
        <f t="shared" si="16"/>
        <v>230</v>
      </c>
      <c r="AD76" s="69">
        <f t="shared" si="16"/>
        <v>90</v>
      </c>
      <c r="AE76" s="69">
        <f t="shared" si="16"/>
        <v>75</v>
      </c>
      <c r="AF76" s="69">
        <f t="shared" si="16"/>
        <v>200</v>
      </c>
      <c r="AG76" s="69">
        <f t="shared" si="16"/>
        <v>10</v>
      </c>
      <c r="AH76" s="69">
        <f t="shared" si="16"/>
        <v>60</v>
      </c>
      <c r="AI76" s="69">
        <f t="shared" si="16"/>
        <v>185</v>
      </c>
      <c r="AJ76" s="69">
        <f t="shared" si="16"/>
        <v>195</v>
      </c>
      <c r="AK76" s="69">
        <f t="shared" si="16"/>
        <v>90</v>
      </c>
      <c r="AL76" s="69">
        <f t="shared" si="16"/>
        <v>225</v>
      </c>
      <c r="AM76" s="69">
        <f t="shared" si="16"/>
        <v>160</v>
      </c>
      <c r="AN76" s="69">
        <f t="shared" si="16"/>
        <v>100</v>
      </c>
    </row>
    <row r="77" spans="1:40">
      <c r="A77" s="81"/>
      <c r="B77" s="82"/>
      <c r="C77" s="82"/>
      <c r="G77" s="82"/>
      <c r="H77" s="82"/>
      <c r="O77" s="71"/>
      <c r="Z77" s="6" t="s">
        <v>53</v>
      </c>
      <c r="AA77" s="69">
        <f t="shared" ref="AA77:AN77" si="17">AA56+AA35</f>
        <v>810</v>
      </c>
      <c r="AB77" s="69">
        <f t="shared" si="17"/>
        <v>220</v>
      </c>
      <c r="AC77" s="69">
        <f t="shared" si="17"/>
        <v>425</v>
      </c>
      <c r="AD77" s="69">
        <f t="shared" si="17"/>
        <v>160</v>
      </c>
      <c r="AE77" s="69">
        <f t="shared" si="17"/>
        <v>125</v>
      </c>
      <c r="AF77" s="69">
        <f t="shared" si="17"/>
        <v>200</v>
      </c>
      <c r="AG77" s="69">
        <f t="shared" si="17"/>
        <v>15</v>
      </c>
      <c r="AH77" s="69">
        <f t="shared" si="17"/>
        <v>45</v>
      </c>
      <c r="AI77" s="69">
        <f t="shared" si="17"/>
        <v>240</v>
      </c>
      <c r="AJ77" s="69">
        <f t="shared" si="17"/>
        <v>245</v>
      </c>
      <c r="AK77" s="69">
        <f t="shared" si="17"/>
        <v>70</v>
      </c>
      <c r="AL77" s="69">
        <f t="shared" si="17"/>
        <v>285</v>
      </c>
      <c r="AM77" s="69">
        <f t="shared" si="17"/>
        <v>295</v>
      </c>
      <c r="AN77" s="69">
        <f t="shared" si="17"/>
        <v>250</v>
      </c>
    </row>
    <row r="78" spans="1:40" ht="15.75" thickBot="1">
      <c r="A78" s="81"/>
      <c r="B78" s="82"/>
      <c r="C78" s="82"/>
      <c r="G78" s="82"/>
      <c r="H78" s="82"/>
      <c r="O78" s="71"/>
      <c r="Z78" s="8" t="s">
        <v>407</v>
      </c>
      <c r="AA78" s="69">
        <f t="shared" ref="AA78:AN78" si="18">AA57+AA36</f>
        <v>30840</v>
      </c>
      <c r="AB78" s="69">
        <f t="shared" si="18"/>
        <v>9445</v>
      </c>
      <c r="AC78" s="69">
        <f t="shared" si="18"/>
        <v>14975</v>
      </c>
      <c r="AD78" s="69">
        <f t="shared" si="18"/>
        <v>6420</v>
      </c>
      <c r="AE78" s="69">
        <f t="shared" si="18"/>
        <v>4070</v>
      </c>
      <c r="AF78" s="69">
        <f t="shared" si="18"/>
        <v>8565</v>
      </c>
      <c r="AG78" s="69">
        <f t="shared" si="18"/>
        <v>735</v>
      </c>
      <c r="AH78" s="69">
        <f t="shared" si="18"/>
        <v>2640</v>
      </c>
      <c r="AI78" s="69">
        <f t="shared" si="18"/>
        <v>8400</v>
      </c>
      <c r="AJ78" s="69">
        <f t="shared" si="18"/>
        <v>11580</v>
      </c>
      <c r="AK78" s="69">
        <f t="shared" si="18"/>
        <v>3155</v>
      </c>
      <c r="AL78" s="69">
        <f t="shared" si="18"/>
        <v>11315</v>
      </c>
      <c r="AM78" s="69">
        <f t="shared" si="18"/>
        <v>9245</v>
      </c>
      <c r="AN78" s="69">
        <f t="shared" si="18"/>
        <v>9710</v>
      </c>
    </row>
    <row r="79" spans="1:40">
      <c r="A79" s="81"/>
      <c r="B79" s="82"/>
      <c r="C79" s="82"/>
      <c r="G79" s="82"/>
      <c r="H79" s="82"/>
      <c r="O79" s="71"/>
    </row>
    <row r="80" spans="1:40">
      <c r="A80" s="81"/>
      <c r="B80" s="82"/>
      <c r="C80" s="82"/>
      <c r="G80" s="82"/>
      <c r="H80" s="82"/>
      <c r="O80" s="71"/>
      <c r="Z80" s="140" t="s">
        <v>288</v>
      </c>
      <c r="AA80" s="140"/>
      <c r="AB80" s="140"/>
      <c r="AC80" s="140"/>
      <c r="AD80" s="89"/>
      <c r="AE80" s="11" t="s">
        <v>289</v>
      </c>
    </row>
    <row r="81" spans="1:34">
      <c r="A81" s="81"/>
      <c r="B81" s="82"/>
      <c r="C81" s="82"/>
      <c r="G81" s="82"/>
      <c r="H81" s="82"/>
      <c r="O81" s="71"/>
      <c r="AA81" s="11" t="s">
        <v>292</v>
      </c>
      <c r="AB81" s="11" t="s">
        <v>293</v>
      </c>
      <c r="AC81" s="11" t="s">
        <v>294</v>
      </c>
      <c r="AD81"/>
      <c r="AF81" s="11" t="s">
        <v>292</v>
      </c>
      <c r="AG81" s="11" t="s">
        <v>293</v>
      </c>
      <c r="AH81" s="11" t="s">
        <v>294</v>
      </c>
    </row>
    <row r="82" spans="1:34">
      <c r="A82" s="81"/>
      <c r="B82" s="82"/>
      <c r="C82" s="82"/>
      <c r="G82" s="82"/>
      <c r="H82" s="82"/>
      <c r="O82" s="71"/>
      <c r="Z82" s="6" t="s">
        <v>8</v>
      </c>
      <c r="AA82" s="1" cm="1">
        <f t="array" ref="AA82">INDEX(Enfant012!$E:$E,MATCH(1,(Enfant012!$A:$A=$B$3)*(Enfant012!$C:$C=$Z82)*(Enfant012!$D:$D="e02"),0),1)</f>
        <v>1415</v>
      </c>
      <c r="AB82" s="1" cm="1">
        <f t="array" ref="AB82">INDEX(Enfant012!$E:$E,MATCH(1,(Enfant012!$A:$A=$B$3)*(Enfant012!$C:$C=Z82)*(Enfant012!$D:$D="e35"),0),1)</f>
        <v>1525</v>
      </c>
      <c r="AC82" s="1" cm="1">
        <f t="array" ref="AC82">INDEX(Enfant012!$E:$E,MATCH(1,(Enfant012!$A:$A=$B$3)*(Enfant012!$C:$C=Z82)*(Enfant012!$D:$D="e611"),0),1)</f>
        <v>3395</v>
      </c>
      <c r="AD82" s="3"/>
      <c r="AE82" s="6" t="s">
        <v>8</v>
      </c>
      <c r="AF82" s="1" cm="1">
        <f t="array" ref="AF82">INDEX(Enfant012!$E:$E,MATCH(1,(Enfant012!$A:$A=$B$3)*(Enfant012!$C:$C=AE82)*(Enfant012!$D:$D="basre02"),0),1)</f>
        <v>320</v>
      </c>
      <c r="AG82" s="1" cm="1">
        <f t="array" ref="AG82">INDEX(Enfant012!$E:$E,MATCH(1,(Enfant012!$A:$A=$B$3)*(Enfant012!$C:$C=AE82)*(Enfant012!$D:$D="basre35"),0),1)</f>
        <v>380</v>
      </c>
      <c r="AH82" s="1" cm="1">
        <f t="array" ref="AH82">INDEX(Enfant012!$E:$E,MATCH(1,(Enfant012!$A:$A=$B$3)*(Enfant012!$C:$C=AE82)*(Enfant012!$D:$D="basre611"),0),1)</f>
        <v>800</v>
      </c>
    </row>
    <row r="83" spans="1:34">
      <c r="A83" s="81"/>
      <c r="B83" s="82"/>
      <c r="C83" s="82"/>
      <c r="G83" s="82"/>
      <c r="H83" s="82"/>
      <c r="O83" s="71"/>
      <c r="Z83" s="6" t="s">
        <v>13</v>
      </c>
      <c r="AA83" s="1" cm="1">
        <f t="array" ref="AA83">INDEX(Enfant012!$E:$E,MATCH(1,(Enfant012!$A:$A=$B$3)*(Enfant012!$C:$C=$Z83)*(Enfant012!$D:$D="e02"),0),1)</f>
        <v>1575</v>
      </c>
      <c r="AB83" s="1" cm="1">
        <f t="array" ref="AB83">INDEX(Enfant012!$E:$E,MATCH(1,(Enfant012!$A:$A=$B$3)*(Enfant012!$C:$C=Z83)*(Enfant012!$D:$D="e35"),0),1)</f>
        <v>1735</v>
      </c>
      <c r="AC83" s="1" cm="1">
        <f t="array" ref="AC83">INDEX(Enfant012!$E:$E,MATCH(1,(Enfant012!$A:$A=$B$3)*(Enfant012!$C:$C=Z83)*(Enfant012!$D:$D="e611"),0),1)</f>
        <v>4095</v>
      </c>
      <c r="AD83" s="3"/>
      <c r="AE83" s="6" t="s">
        <v>13</v>
      </c>
      <c r="AF83" s="1" cm="1">
        <f t="array" ref="AF83">INDEX(Enfant012!$E:$E,MATCH(1,(Enfant012!$A:$A=$B$3)*(Enfant012!$C:$C=AE83)*(Enfant012!$D:$D="basre02"),0),1)</f>
        <v>250</v>
      </c>
      <c r="AG83" s="1" cm="1">
        <f t="array" ref="AG83">INDEX(Enfant012!$E:$E,MATCH(1,(Enfant012!$A:$A=$B$3)*(Enfant012!$C:$C=AE83)*(Enfant012!$D:$D="basre35"),0),1)</f>
        <v>330</v>
      </c>
      <c r="AH83" s="1" cm="1">
        <f t="array" ref="AH83">INDEX(Enfant012!$E:$E,MATCH(1,(Enfant012!$A:$A=$B$3)*(Enfant012!$C:$C=AE83)*(Enfant012!$D:$D="basre611"),0),1)</f>
        <v>735</v>
      </c>
    </row>
    <row r="84" spans="1:34">
      <c r="A84" s="81"/>
      <c r="B84" s="82"/>
      <c r="C84" s="82"/>
      <c r="G84" s="82"/>
      <c r="H84" s="82"/>
      <c r="O84" s="71"/>
      <c r="Z84" s="6" t="s">
        <v>15</v>
      </c>
      <c r="AA84" s="1" cm="1">
        <f t="array" ref="AA84">INDEX(Enfant012!$E:$E,MATCH(1,(Enfant012!$A:$A=$B$3)*(Enfant012!$C:$C=$Z84)*(Enfant012!$D:$D="e02"),0),1)</f>
        <v>1065</v>
      </c>
      <c r="AB84" s="1" cm="1">
        <f t="array" ref="AB84">INDEX(Enfant012!$E:$E,MATCH(1,(Enfant012!$A:$A=$B$3)*(Enfant012!$C:$C=Z84)*(Enfant012!$D:$D="e35"),0),1)</f>
        <v>1155</v>
      </c>
      <c r="AC84" s="1" cm="1">
        <f t="array" ref="AC84">INDEX(Enfant012!$E:$E,MATCH(1,(Enfant012!$A:$A=$B$3)*(Enfant012!$C:$C=Z84)*(Enfant012!$D:$D="e611"),0),1)</f>
        <v>2720</v>
      </c>
      <c r="AD84" s="3"/>
      <c r="AE84" s="6" t="s">
        <v>15</v>
      </c>
      <c r="AF84" s="1" cm="1">
        <f t="array" ref="AF84">INDEX(Enfant012!$E:$E,MATCH(1,(Enfant012!$A:$A=$B$3)*(Enfant012!$C:$C=AE84)*(Enfant012!$D:$D="basre02"),0),1)</f>
        <v>285</v>
      </c>
      <c r="AG84" s="1" cm="1">
        <f t="array" ref="AG84">INDEX(Enfant012!$E:$E,MATCH(1,(Enfant012!$A:$A=$B$3)*(Enfant012!$C:$C=AE84)*(Enfant012!$D:$D="basre35"),0),1)</f>
        <v>350</v>
      </c>
      <c r="AH84" s="1" cm="1">
        <f t="array" ref="AH84">INDEX(Enfant012!$E:$E,MATCH(1,(Enfant012!$A:$A=$B$3)*(Enfant012!$C:$C=AE84)*(Enfant012!$D:$D="basre611"),0),1)</f>
        <v>735</v>
      </c>
    </row>
    <row r="85" spans="1:34">
      <c r="A85" s="81"/>
      <c r="B85" s="82"/>
      <c r="C85" s="82"/>
      <c r="G85" s="82"/>
      <c r="H85" s="82"/>
      <c r="O85" s="71"/>
      <c r="Z85" s="6" t="s">
        <v>18</v>
      </c>
      <c r="AA85" s="1" cm="1">
        <f t="array" ref="AA85">INDEX(Enfant012!$E:$E,MATCH(1,(Enfant012!$A:$A=$B$3)*(Enfant012!$C:$C=$Z85)*(Enfant012!$D:$D="e02"),0),1)</f>
        <v>200</v>
      </c>
      <c r="AB85" s="1" cm="1">
        <f t="array" ref="AB85">INDEX(Enfant012!$E:$E,MATCH(1,(Enfant012!$A:$A=$B$3)*(Enfant012!$C:$C=Z85)*(Enfant012!$D:$D="e35"),0),1)</f>
        <v>215</v>
      </c>
      <c r="AC85" s="1" cm="1">
        <f t="array" ref="AC85">INDEX(Enfant012!$E:$E,MATCH(1,(Enfant012!$A:$A=$B$3)*(Enfant012!$C:$C=Z85)*(Enfant012!$D:$D="e611"),0),1)</f>
        <v>515</v>
      </c>
      <c r="AD85" s="3"/>
      <c r="AE85" s="6" t="s">
        <v>18</v>
      </c>
      <c r="AF85" s="1" cm="1">
        <f t="array" ref="AF85">INDEX(Enfant012!$E:$E,MATCH(1,(Enfant012!$A:$A=$B$3)*(Enfant012!$C:$C=AE85)*(Enfant012!$D:$D="basre02"),0),1)</f>
        <v>45</v>
      </c>
      <c r="AG85" s="1" cm="1">
        <f t="array" ref="AG85">INDEX(Enfant012!$E:$E,MATCH(1,(Enfant012!$A:$A=$B$3)*(Enfant012!$C:$C=AE85)*(Enfant012!$D:$D="basre35"),0),1)</f>
        <v>65</v>
      </c>
      <c r="AH85" s="1" cm="1">
        <f t="array" ref="AH85">INDEX(Enfant012!$E:$E,MATCH(1,(Enfant012!$A:$A=$B$3)*(Enfant012!$C:$C=AE85)*(Enfant012!$D:$D="basre611"),0),1)</f>
        <v>130</v>
      </c>
    </row>
    <row r="86" spans="1:34">
      <c r="A86" s="81"/>
      <c r="B86" s="82"/>
      <c r="C86" s="82"/>
      <c r="G86" s="82"/>
      <c r="H86" s="82"/>
      <c r="O86" s="71"/>
      <c r="Z86" s="6" t="s">
        <v>21</v>
      </c>
      <c r="AA86" s="1" cm="1">
        <f t="array" ref="AA86">INDEX(Enfant012!$E:$E,MATCH(1,(Enfant012!$A:$A=$B$3)*(Enfant012!$C:$C=$Z86)*(Enfant012!$D:$D="e02"),0),1)</f>
        <v>680</v>
      </c>
      <c r="AB86" s="1" cm="1">
        <f t="array" ref="AB86">INDEX(Enfant012!$E:$E,MATCH(1,(Enfant012!$A:$A=$B$3)*(Enfant012!$C:$C=Z86)*(Enfant012!$D:$D="e35"),0),1)</f>
        <v>700</v>
      </c>
      <c r="AC86" s="1" cm="1">
        <f t="array" ref="AC86">INDEX(Enfant012!$E:$E,MATCH(1,(Enfant012!$A:$A=$B$3)*(Enfant012!$C:$C=Z86)*(Enfant012!$D:$D="e611"),0),1)</f>
        <v>1635</v>
      </c>
      <c r="AD86" s="3"/>
      <c r="AE86" s="6" t="s">
        <v>21</v>
      </c>
      <c r="AF86" s="1" cm="1">
        <f t="array" ref="AF86">INDEX(Enfant012!$E:$E,MATCH(1,(Enfant012!$A:$A=$B$3)*(Enfant012!$C:$C=AE86)*(Enfant012!$D:$D="basre02"),0),1)</f>
        <v>185</v>
      </c>
      <c r="AG86" s="1" cm="1">
        <f t="array" ref="AG86">INDEX(Enfant012!$E:$E,MATCH(1,(Enfant012!$A:$A=$B$3)*(Enfant012!$C:$C=AE86)*(Enfant012!$D:$D="basre35"),0),1)</f>
        <v>195</v>
      </c>
      <c r="AH86" s="1" cm="1">
        <f t="array" ref="AH86">INDEX(Enfant012!$E:$E,MATCH(1,(Enfant012!$A:$A=$B$3)*(Enfant012!$C:$C=AE86)*(Enfant012!$D:$D="basre611"),0),1)</f>
        <v>440</v>
      </c>
    </row>
    <row r="87" spans="1:34">
      <c r="A87" s="81"/>
      <c r="B87" s="82"/>
      <c r="C87" s="82"/>
      <c r="G87" s="82"/>
      <c r="H87" s="82"/>
      <c r="O87" s="71"/>
      <c r="Z87" s="6" t="s">
        <v>24</v>
      </c>
      <c r="AA87" s="1" cm="1">
        <f t="array" ref="AA87">INDEX(Enfant012!$E:$E,MATCH(1,(Enfant012!$A:$A=$B$3)*(Enfant012!$C:$C=$Z87)*(Enfant012!$D:$D="e02"),0),1)</f>
        <v>180</v>
      </c>
      <c r="AB87" s="1" cm="1">
        <f t="array" ref="AB87">INDEX(Enfant012!$E:$E,MATCH(1,(Enfant012!$A:$A=$B$3)*(Enfant012!$C:$C=Z87)*(Enfant012!$D:$D="e35"),0),1)</f>
        <v>180</v>
      </c>
      <c r="AC87" s="1" cm="1">
        <f t="array" ref="AC87">INDEX(Enfant012!$E:$E,MATCH(1,(Enfant012!$A:$A=$B$3)*(Enfant012!$C:$C=Z87)*(Enfant012!$D:$D="e611"),0),1)</f>
        <v>470</v>
      </c>
      <c r="AE87" s="6" t="s">
        <v>24</v>
      </c>
      <c r="AF87" s="1" cm="1">
        <f t="array" ref="AF87">INDEX(Enfant012!$E:$E,MATCH(1,(Enfant012!$A:$A=$B$3)*(Enfant012!$C:$C=AE87)*(Enfant012!$D:$D="basre02"),0),1)</f>
        <v>35</v>
      </c>
      <c r="AG87" s="1" cm="1">
        <f t="array" ref="AG87">INDEX(Enfant012!$E:$E,MATCH(1,(Enfant012!$A:$A=$B$3)*(Enfant012!$C:$C=AE87)*(Enfant012!$D:$D="basre35"),0),1)</f>
        <v>45</v>
      </c>
      <c r="AH87" s="1" cm="1">
        <f t="array" ref="AH87">INDEX(Enfant012!$E:$E,MATCH(1,(Enfant012!$A:$A=$B$3)*(Enfant012!$C:$C=AE87)*(Enfant012!$D:$D="basre611"),0),1)</f>
        <v>105</v>
      </c>
    </row>
    <row r="88" spans="1:34">
      <c r="A88" s="81"/>
      <c r="B88" s="82"/>
      <c r="C88" s="82"/>
      <c r="G88" s="82"/>
      <c r="H88" s="82"/>
      <c r="O88" s="71"/>
      <c r="Z88" s="6" t="s">
        <v>27</v>
      </c>
      <c r="AA88" s="1" cm="1">
        <f t="array" ref="AA88">INDEX(Enfant012!$E:$E,MATCH(1,(Enfant012!$A:$A=$B$3)*(Enfant012!$C:$C=$Z88)*(Enfant012!$D:$D="e02"),0),1)</f>
        <v>300</v>
      </c>
      <c r="AB88" s="1" cm="1">
        <f t="array" ref="AB88">INDEX(Enfant012!$E:$E,MATCH(1,(Enfant012!$A:$A=$B$3)*(Enfant012!$C:$C=Z88)*(Enfant012!$D:$D="e35"),0),1)</f>
        <v>315</v>
      </c>
      <c r="AC88" s="1" cm="1">
        <f t="array" ref="AC88">INDEX(Enfant012!$E:$E,MATCH(1,(Enfant012!$A:$A=$B$3)*(Enfant012!$C:$C=Z88)*(Enfant012!$D:$D="e611"),0),1)</f>
        <v>765</v>
      </c>
      <c r="AE88" s="6" t="s">
        <v>27</v>
      </c>
      <c r="AF88" s="1" cm="1">
        <f t="array" ref="AF88">INDEX(Enfant012!$E:$E,MATCH(1,(Enfant012!$A:$A=$B$3)*(Enfant012!$C:$C=AE88)*(Enfant012!$D:$D="basre02"),0),1)</f>
        <v>60</v>
      </c>
      <c r="AG88" s="1" cm="1">
        <f t="array" ref="AG88">INDEX(Enfant012!$E:$E,MATCH(1,(Enfant012!$A:$A=$B$3)*(Enfant012!$C:$C=AE88)*(Enfant012!$D:$D="basre35"),0),1)</f>
        <v>95</v>
      </c>
      <c r="AH88" s="1" cm="1">
        <f t="array" ref="AH88">INDEX(Enfant012!$E:$E,MATCH(1,(Enfant012!$A:$A=$B$3)*(Enfant012!$C:$C=AE88)*(Enfant012!$D:$D="basre611"),0),1)</f>
        <v>205</v>
      </c>
    </row>
    <row r="89" spans="1:34">
      <c r="A89" s="81"/>
      <c r="B89" s="82"/>
      <c r="C89" s="82"/>
      <c r="G89" s="82"/>
      <c r="H89" s="82"/>
      <c r="O89" s="71"/>
      <c r="Z89" s="6" t="s">
        <v>30</v>
      </c>
      <c r="AA89" s="1" cm="1">
        <f t="array" ref="AA89">INDEX(Enfant012!$E:$E,MATCH(1,(Enfant012!$A:$A=$B$3)*(Enfant012!$C:$C=$Z89)*(Enfant012!$D:$D="e02"),0),1)</f>
        <v>935</v>
      </c>
      <c r="AB89" s="1" cm="1">
        <f t="array" ref="AB89">INDEX(Enfant012!$E:$E,MATCH(1,(Enfant012!$A:$A=$B$3)*(Enfant012!$C:$C=Z89)*(Enfant012!$D:$D="e35"),0),1)</f>
        <v>1015</v>
      </c>
      <c r="AC89" s="1" cm="1">
        <f t="array" ref="AC89">INDEX(Enfant012!$E:$E,MATCH(1,(Enfant012!$A:$A=$B$3)*(Enfant012!$C:$C=Z89)*(Enfant012!$D:$D="e611"),0),1)</f>
        <v>2380</v>
      </c>
      <c r="AE89" s="6" t="s">
        <v>30</v>
      </c>
      <c r="AF89" s="1" cm="1">
        <f t="array" ref="AF89">INDEX(Enfant012!$E:$E,MATCH(1,(Enfant012!$A:$A=$B$3)*(Enfant012!$C:$C=AE89)*(Enfant012!$D:$D="basre02"),0),1)</f>
        <v>280</v>
      </c>
      <c r="AG89" s="1" cm="1">
        <f t="array" ref="AG89">INDEX(Enfant012!$E:$E,MATCH(1,(Enfant012!$A:$A=$B$3)*(Enfant012!$C:$C=AE89)*(Enfant012!$D:$D="basre35"),0),1)</f>
        <v>345</v>
      </c>
      <c r="AH89" s="1" cm="1">
        <f t="array" ref="AH89">INDEX(Enfant012!$E:$E,MATCH(1,(Enfant012!$A:$A=$B$3)*(Enfant012!$C:$C=AE89)*(Enfant012!$D:$D="basre611"),0),1)</f>
        <v>760</v>
      </c>
    </row>
    <row r="90" spans="1:34">
      <c r="A90" s="81"/>
      <c r="B90" s="82"/>
      <c r="C90" s="82"/>
      <c r="G90" s="82"/>
      <c r="H90" s="82"/>
      <c r="O90" s="71"/>
      <c r="Z90" s="6" t="s">
        <v>33</v>
      </c>
      <c r="AA90" s="1" cm="1">
        <f t="array" ref="AA90">INDEX(Enfant012!$E:$E,MATCH(1,(Enfant012!$A:$A=$B$3)*(Enfant012!$C:$C=$Z90)*(Enfant012!$D:$D="e02"),0),1)</f>
        <v>185</v>
      </c>
      <c r="AB90" s="1" cm="1">
        <f t="array" ref="AB90">INDEX(Enfant012!$E:$E,MATCH(1,(Enfant012!$A:$A=$B$3)*(Enfant012!$C:$C=Z90)*(Enfant012!$D:$D="e35"),0),1)</f>
        <v>175</v>
      </c>
      <c r="AC90" s="1" cm="1">
        <f t="array" ref="AC90">INDEX(Enfant012!$E:$E,MATCH(1,(Enfant012!$A:$A=$B$3)*(Enfant012!$C:$C=Z90)*(Enfant012!$D:$D="e611"),0),1)</f>
        <v>480</v>
      </c>
      <c r="AE90" s="6" t="s">
        <v>33</v>
      </c>
      <c r="AF90" s="1" cm="1">
        <f t="array" ref="AF90">INDEX(Enfant012!$E:$E,MATCH(1,(Enfant012!$A:$A=$B$3)*(Enfant012!$C:$C=AE90)*(Enfant012!$D:$D="basre02"),0),1)</f>
        <v>65</v>
      </c>
      <c r="AG90" s="1" cm="1">
        <f t="array" ref="AG90">INDEX(Enfant012!$E:$E,MATCH(1,(Enfant012!$A:$A=$B$3)*(Enfant012!$C:$C=AE90)*(Enfant012!$D:$D="basre35"),0),1)</f>
        <v>75</v>
      </c>
      <c r="AH90" s="1" cm="1">
        <f t="array" ref="AH90">INDEX(Enfant012!$E:$E,MATCH(1,(Enfant012!$A:$A=$B$3)*(Enfant012!$C:$C=AE90)*(Enfant012!$D:$D="basre611"),0),1)</f>
        <v>200</v>
      </c>
    </row>
    <row r="91" spans="1:34">
      <c r="A91" s="81"/>
      <c r="B91" s="82"/>
      <c r="C91" s="82"/>
      <c r="G91" s="82"/>
      <c r="H91" s="82"/>
      <c r="O91" s="71"/>
      <c r="Z91" s="6" t="s">
        <v>36</v>
      </c>
      <c r="AA91" s="1" cm="1">
        <f t="array" ref="AA91">INDEX(Enfant012!$E:$E,MATCH(1,(Enfant012!$A:$A=$B$3)*(Enfant012!$C:$C=$Z91)*(Enfant012!$D:$D="e02"),0),1)</f>
        <v>100</v>
      </c>
      <c r="AB91" s="1" cm="1">
        <f t="array" ref="AB91">INDEX(Enfant012!$E:$E,MATCH(1,(Enfant012!$A:$A=$B$3)*(Enfant012!$C:$C=Z91)*(Enfant012!$D:$D="e35"),0),1)</f>
        <v>105</v>
      </c>
      <c r="AC91" s="1" cm="1">
        <f t="array" ref="AC91">INDEX(Enfant012!$E:$E,MATCH(1,(Enfant012!$A:$A=$B$3)*(Enfant012!$C:$C=Z91)*(Enfant012!$D:$D="e611"),0),1)</f>
        <v>280</v>
      </c>
      <c r="AE91" s="6" t="s">
        <v>36</v>
      </c>
      <c r="AF91" s="1" cm="1">
        <f t="array" ref="AF91">INDEX(Enfant012!$E:$E,MATCH(1,(Enfant012!$A:$A=$B$3)*(Enfant012!$C:$C=AE91)*(Enfant012!$D:$D="basre02"),0),1)</f>
        <v>25</v>
      </c>
      <c r="AG91" s="1" cm="1">
        <f t="array" ref="AG91">INDEX(Enfant012!$E:$E,MATCH(1,(Enfant012!$A:$A=$B$3)*(Enfant012!$C:$C=AE91)*(Enfant012!$D:$D="basre35"),0),1)</f>
        <v>25</v>
      </c>
      <c r="AH91" s="1" cm="1">
        <f t="array" ref="AH91">INDEX(Enfant012!$E:$E,MATCH(1,(Enfant012!$A:$A=$B$3)*(Enfant012!$C:$C=AE91)*(Enfant012!$D:$D="basre611"),0),1)</f>
        <v>70</v>
      </c>
    </row>
    <row r="92" spans="1:34">
      <c r="A92" s="81"/>
      <c r="B92" s="82"/>
      <c r="C92" s="82"/>
      <c r="G92" s="82"/>
      <c r="H92" s="82"/>
      <c r="O92" s="71"/>
      <c r="Z92" s="6" t="s">
        <v>39</v>
      </c>
      <c r="AA92" s="1" cm="1">
        <f t="array" ref="AA92">INDEX(Enfant012!$E:$E,MATCH(1,(Enfant012!$A:$A=$B$3)*(Enfant012!$C:$C=$Z92)*(Enfant012!$D:$D="e02"),0),1)</f>
        <v>515</v>
      </c>
      <c r="AB92" s="1" cm="1">
        <f t="array" ref="AB92">INDEX(Enfant012!$E:$E,MATCH(1,(Enfant012!$A:$A=$B$3)*(Enfant012!$C:$C=Z92)*(Enfant012!$D:$D="e35"),0),1)</f>
        <v>525</v>
      </c>
      <c r="AC92" s="1" cm="1">
        <f t="array" ref="AC92">INDEX(Enfant012!$E:$E,MATCH(1,(Enfant012!$A:$A=$B$3)*(Enfant012!$C:$C=Z92)*(Enfant012!$D:$D="e611"),0),1)</f>
        <v>1275</v>
      </c>
      <c r="AE92" s="6" t="s">
        <v>39</v>
      </c>
      <c r="AF92" s="1" cm="1">
        <f t="array" ref="AF92">INDEX(Enfant012!$E:$E,MATCH(1,(Enfant012!$A:$A=$B$3)*(Enfant012!$C:$C=AE92)*(Enfant012!$D:$D="basre02"),0),1)</f>
        <v>135</v>
      </c>
      <c r="AG92" s="1" cm="1">
        <f t="array" ref="AG92">INDEX(Enfant012!$E:$E,MATCH(1,(Enfant012!$A:$A=$B$3)*(Enfant012!$C:$C=AE92)*(Enfant012!$D:$D="basre35"),0),1)</f>
        <v>155</v>
      </c>
      <c r="AH92" s="1" cm="1">
        <f t="array" ref="AH92">INDEX(Enfant012!$E:$E,MATCH(1,(Enfant012!$A:$A=$B$3)*(Enfant012!$C:$C=AE92)*(Enfant012!$D:$D="basre611"),0),1)</f>
        <v>365</v>
      </c>
    </row>
    <row r="93" spans="1:34">
      <c r="A93" s="81"/>
      <c r="B93" s="82"/>
      <c r="C93" s="82"/>
      <c r="G93" s="82"/>
      <c r="H93" s="82"/>
      <c r="O93" s="71"/>
      <c r="Z93" s="6" t="s">
        <v>42</v>
      </c>
      <c r="AA93" s="1" cm="1">
        <f t="array" ref="AA93">INDEX(Enfant012!$E:$E,MATCH(1,(Enfant012!$A:$A=$B$3)*(Enfant012!$C:$C=$Z93)*(Enfant012!$D:$D="e02"),0),1)</f>
        <v>125</v>
      </c>
      <c r="AB93" s="1" cm="1">
        <f t="array" ref="AB93">INDEX(Enfant012!$E:$E,MATCH(1,(Enfant012!$A:$A=$B$3)*(Enfant012!$C:$C=Z93)*(Enfant012!$D:$D="e35"),0),1)</f>
        <v>155</v>
      </c>
      <c r="AC93" s="1" cm="1">
        <f t="array" ref="AC93">INDEX(Enfant012!$E:$E,MATCH(1,(Enfant012!$A:$A=$B$3)*(Enfant012!$C:$C=Z93)*(Enfant012!$D:$D="e611"),0),1)</f>
        <v>370</v>
      </c>
      <c r="AE93" s="6" t="s">
        <v>42</v>
      </c>
      <c r="AF93" s="1" cm="1">
        <f t="array" ref="AF93">INDEX(Enfant012!$E:$E,MATCH(1,(Enfant012!$A:$A=$B$3)*(Enfant012!$C:$C=AE93)*(Enfant012!$D:$D="basre02"),0),1)</f>
        <v>25</v>
      </c>
      <c r="AG93" s="1" cm="1">
        <f t="array" ref="AG93">INDEX(Enfant012!$E:$E,MATCH(1,(Enfant012!$A:$A=$B$3)*(Enfant012!$C:$C=AE93)*(Enfant012!$D:$D="basre35"),0),1)</f>
        <v>30</v>
      </c>
      <c r="AH93" s="1" cm="1">
        <f t="array" ref="AH93">INDEX(Enfant012!$E:$E,MATCH(1,(Enfant012!$A:$A=$B$3)*(Enfant012!$C:$C=AE93)*(Enfant012!$D:$D="basre611"),0),1)</f>
        <v>45</v>
      </c>
    </row>
    <row r="94" spans="1:34">
      <c r="A94" s="81"/>
      <c r="B94" s="82"/>
      <c r="C94" s="82"/>
      <c r="G94" s="82"/>
      <c r="H94" s="82"/>
      <c r="O94" s="71"/>
      <c r="Z94" s="6" t="s">
        <v>45</v>
      </c>
      <c r="AA94" s="1" cm="1">
        <f t="array" ref="AA94">INDEX(Enfant012!$E:$E,MATCH(1,(Enfant012!$A:$A=$B$3)*(Enfant012!$C:$C=$Z94)*(Enfant012!$D:$D="e02"),0),1)</f>
        <v>70</v>
      </c>
      <c r="AB94" s="1" cm="1">
        <f t="array" ref="AB94">INDEX(Enfant012!$E:$E,MATCH(1,(Enfant012!$A:$A=$B$3)*(Enfant012!$C:$C=Z94)*(Enfant012!$D:$D="e35"),0),1)</f>
        <v>60</v>
      </c>
      <c r="AC94" s="1" cm="1">
        <f t="array" ref="AC94">INDEX(Enfant012!$E:$E,MATCH(1,(Enfant012!$A:$A=$B$3)*(Enfant012!$C:$C=Z94)*(Enfant012!$D:$D="e611"),0),1)</f>
        <v>135</v>
      </c>
      <c r="AE94" s="6" t="s">
        <v>45</v>
      </c>
      <c r="AF94" s="1" cm="1">
        <f t="array" ref="AF94">INDEX(Enfant012!$E:$E,MATCH(1,(Enfant012!$A:$A=$B$3)*(Enfant012!$C:$C=AE94)*(Enfant012!$D:$D="basre02"),0),1)</f>
        <v>25</v>
      </c>
      <c r="AG94" s="1" cm="1">
        <f t="array" ref="AG94">INDEX(Enfant012!$E:$E,MATCH(1,(Enfant012!$A:$A=$B$3)*(Enfant012!$C:$C=AE94)*(Enfant012!$D:$D="basre35"),0),1)</f>
        <v>15</v>
      </c>
      <c r="AH94" s="1" cm="1">
        <f t="array" ref="AH94">INDEX(Enfant012!$E:$E,MATCH(1,(Enfant012!$A:$A=$B$3)*(Enfant012!$C:$C=AE94)*(Enfant012!$D:$D="basre611"),0),1)</f>
        <v>40</v>
      </c>
    </row>
    <row r="95" spans="1:34">
      <c r="A95" s="81"/>
      <c r="B95" s="82"/>
      <c r="C95" s="82"/>
      <c r="G95" s="82"/>
      <c r="H95" s="82"/>
      <c r="O95" s="71"/>
      <c r="Z95" s="6" t="s">
        <v>48</v>
      </c>
      <c r="AA95" s="1" cm="1">
        <f t="array" ref="AA95">INDEX(Enfant012!$E:$E,MATCH(1,(Enfant012!$A:$A=$B$3)*(Enfant012!$C:$C=$Z95)*(Enfant012!$D:$D="e02"),0),1)</f>
        <v>185</v>
      </c>
      <c r="AB95" s="1" cm="1">
        <f t="array" ref="AB95">INDEX(Enfant012!$E:$E,MATCH(1,(Enfant012!$A:$A=$B$3)*(Enfant012!$C:$C=Z95)*(Enfant012!$D:$D="e35"),0),1)</f>
        <v>185</v>
      </c>
      <c r="AC95" s="1" cm="1">
        <f t="array" ref="AC95">INDEX(Enfant012!$E:$E,MATCH(1,(Enfant012!$A:$A=$B$3)*(Enfant012!$C:$C=Z95)*(Enfant012!$D:$D="e611"),0),1)</f>
        <v>450</v>
      </c>
      <c r="AE95" s="6" t="s">
        <v>48</v>
      </c>
      <c r="AF95" s="1" cm="1">
        <f t="array" ref="AF95">INDEX(Enfant012!$E:$E,MATCH(1,(Enfant012!$A:$A=$B$3)*(Enfant012!$C:$C=AE95)*(Enfant012!$D:$D="basre02"),0),1)</f>
        <v>55</v>
      </c>
      <c r="AG95" s="1" cm="1">
        <f t="array" ref="AG95">INDEX(Enfant012!$E:$E,MATCH(1,(Enfant012!$A:$A=$B$3)*(Enfant012!$C:$C=AE95)*(Enfant012!$D:$D="basre35"),0),1)</f>
        <v>70</v>
      </c>
      <c r="AH95" s="1" cm="1">
        <f t="array" ref="AH95">INDEX(Enfant012!$E:$E,MATCH(1,(Enfant012!$A:$A=$B$3)*(Enfant012!$C:$C=AE95)*(Enfant012!$D:$D="basre611"),0),1)</f>
        <v>190</v>
      </c>
    </row>
    <row r="96" spans="1:34">
      <c r="A96" s="81"/>
      <c r="B96" s="82"/>
      <c r="C96" s="82"/>
      <c r="G96" s="82"/>
      <c r="H96" s="82"/>
      <c r="O96" s="71"/>
      <c r="Z96" s="6" t="s">
        <v>49</v>
      </c>
      <c r="AA96" s="1" cm="1">
        <f t="array" ref="AA96">INDEX(Enfant012!$E:$E,MATCH(1,(Enfant012!$A:$A=$B$3)*(Enfant012!$C:$C=$Z96)*(Enfant012!$D:$D="e02"),0),1)</f>
        <v>1330</v>
      </c>
      <c r="AB96" s="1" cm="1">
        <f t="array" ref="AB96">INDEX(Enfant012!$E:$E,MATCH(1,(Enfant012!$A:$A=$B$3)*(Enfant012!$C:$C=Z96)*(Enfant012!$D:$D="e35"),0),1)</f>
        <v>1445</v>
      </c>
      <c r="AC96" s="1" cm="1">
        <f t="array" ref="AC96">INDEX(Enfant012!$E:$E,MATCH(1,(Enfant012!$A:$A=$B$3)*(Enfant012!$C:$C=Z96)*(Enfant012!$D:$D="e611"),0),1)</f>
        <v>3515</v>
      </c>
      <c r="AE96" s="6" t="s">
        <v>49</v>
      </c>
      <c r="AF96" s="1" cm="1">
        <f t="array" ref="AF96">INDEX(Enfant012!$E:$E,MATCH(1,(Enfant012!$A:$A=$B$3)*(Enfant012!$C:$C=AE96)*(Enfant012!$D:$D="basre02"),0),1)</f>
        <v>305</v>
      </c>
      <c r="AG96" s="1" cm="1">
        <f t="array" ref="AG96">INDEX(Enfant012!$E:$E,MATCH(1,(Enfant012!$A:$A=$B$3)*(Enfant012!$C:$C=AE96)*(Enfant012!$D:$D="basre35"),0),1)</f>
        <v>395</v>
      </c>
      <c r="AH96" s="1" cm="1">
        <f t="array" ref="AH96">INDEX(Enfant012!$E:$E,MATCH(1,(Enfant012!$A:$A=$B$3)*(Enfant012!$C:$C=AE96)*(Enfant012!$D:$D="basre611"),0),1)</f>
        <v>865</v>
      </c>
    </row>
    <row r="97" spans="1:34">
      <c r="A97" s="81"/>
      <c r="B97" s="82"/>
      <c r="C97" s="82"/>
      <c r="G97" s="82"/>
      <c r="H97" s="82"/>
      <c r="O97" s="71"/>
      <c r="Z97" s="6" t="s">
        <v>51</v>
      </c>
      <c r="AA97" s="1" cm="1">
        <f t="array" ref="AA97">INDEX(Enfant012!$E:$E,MATCH(1,(Enfant012!$A:$A=$B$3)*(Enfant012!$C:$C=$Z97)*(Enfant012!$D:$D="e02"),0),1)</f>
        <v>910</v>
      </c>
      <c r="AB97" s="1" cm="1">
        <f t="array" ref="AB97">INDEX(Enfant012!$E:$E,MATCH(1,(Enfant012!$A:$A=$B$3)*(Enfant012!$C:$C=Z97)*(Enfant012!$D:$D="e35"),0),1)</f>
        <v>1015</v>
      </c>
      <c r="AC97" s="1" cm="1">
        <f t="array" ref="AC97">INDEX(Enfant012!$E:$E,MATCH(1,(Enfant012!$A:$A=$B$3)*(Enfant012!$C:$C=Z97)*(Enfant012!$D:$D="e611"),0),1)</f>
        <v>2215</v>
      </c>
      <c r="AE97" s="6" t="s">
        <v>51</v>
      </c>
      <c r="AF97" s="1" cm="1">
        <f t="array" ref="AF97">INDEX(Enfant012!$E:$E,MATCH(1,(Enfant012!$A:$A=$B$3)*(Enfant012!$C:$C=AE97)*(Enfant012!$D:$D="basre02"),0),1)</f>
        <v>100</v>
      </c>
      <c r="AG97" s="1" cm="1">
        <f t="array" ref="AG97">INDEX(Enfant012!$E:$E,MATCH(1,(Enfant012!$A:$A=$B$3)*(Enfant012!$C:$C=AE97)*(Enfant012!$D:$D="basre35"),0),1)</f>
        <v>150</v>
      </c>
      <c r="AH97" s="1" cm="1">
        <f t="array" ref="AH97">INDEX(Enfant012!$E:$E,MATCH(1,(Enfant012!$A:$A=$B$3)*(Enfant012!$C:$C=AE97)*(Enfant012!$D:$D="basre611"),0),1)</f>
        <v>315</v>
      </c>
    </row>
    <row r="98" spans="1:34">
      <c r="A98" s="81"/>
      <c r="B98" s="82"/>
      <c r="C98" s="82"/>
      <c r="G98" s="82"/>
      <c r="H98" s="82"/>
      <c r="O98" s="71"/>
      <c r="Z98" s="6" t="s">
        <v>52</v>
      </c>
      <c r="AA98" s="1" cm="1">
        <f t="array" ref="AA98">INDEX(Enfant012!$E:$E,MATCH(1,(Enfant012!$A:$A=$B$3)*(Enfant012!$C:$C=$Z98)*(Enfant012!$D:$D="e02"),0),1)</f>
        <v>110</v>
      </c>
      <c r="AB98" s="1" cm="1">
        <f t="array" ref="AB98">INDEX(Enfant012!$E:$E,MATCH(1,(Enfant012!$A:$A=$B$3)*(Enfant012!$C:$C=Z98)*(Enfant012!$D:$D="e35"),0),1)</f>
        <v>140</v>
      </c>
      <c r="AC98" s="1" cm="1">
        <f t="array" ref="AC98">INDEX(Enfant012!$E:$E,MATCH(1,(Enfant012!$A:$A=$B$3)*(Enfant012!$C:$C=Z98)*(Enfant012!$D:$D="e611"),0),1)</f>
        <v>320</v>
      </c>
      <c r="AE98" s="6" t="s">
        <v>52</v>
      </c>
      <c r="AF98" s="1" cm="1">
        <f t="array" ref="AF98">INDEX(Enfant012!$E:$E,MATCH(1,(Enfant012!$A:$A=$B$3)*(Enfant012!$C:$C=AE98)*(Enfant012!$D:$D="basre02"),0),1)</f>
        <v>30</v>
      </c>
      <c r="AG98" s="1" cm="1">
        <f t="array" ref="AG98">INDEX(Enfant012!$E:$E,MATCH(1,(Enfant012!$A:$A=$B$3)*(Enfant012!$C:$C=AE98)*(Enfant012!$D:$D="basre35"),0),1)</f>
        <v>45</v>
      </c>
      <c r="AH98" s="1" cm="1">
        <f t="array" ref="AH98">INDEX(Enfant012!$E:$E,MATCH(1,(Enfant012!$A:$A=$B$3)*(Enfant012!$C:$C=AE98)*(Enfant012!$D:$D="basre611"),0),1)</f>
        <v>105</v>
      </c>
    </row>
    <row r="99" spans="1:34">
      <c r="A99" s="81"/>
      <c r="B99" s="82"/>
      <c r="C99" s="82"/>
      <c r="G99" s="82"/>
      <c r="H99" s="82"/>
      <c r="O99" s="71"/>
      <c r="Z99" s="6" t="s">
        <v>53</v>
      </c>
      <c r="AA99" s="1" cm="1">
        <f t="array" ref="AA99">INDEX(Enfant012!$E:$E,MATCH(1,(Enfant012!$A:$A=$B$3)*(Enfant012!$C:$C=$Z99)*(Enfant012!$D:$D="e02"),0),1)</f>
        <v>165</v>
      </c>
      <c r="AB99" s="1" cm="1">
        <f t="array" ref="AB99">INDEX(Enfant012!$E:$E,MATCH(1,(Enfant012!$A:$A=$B$3)*(Enfant012!$C:$C=Z99)*(Enfant012!$D:$D="e35"),0),1)</f>
        <v>190</v>
      </c>
      <c r="AC99" s="1" cm="1">
        <f t="array" ref="AC99">INDEX(Enfant012!$E:$E,MATCH(1,(Enfant012!$A:$A=$B$3)*(Enfant012!$C:$C=Z99)*(Enfant012!$D:$D="e611"),0),1)</f>
        <v>575</v>
      </c>
      <c r="AE99" s="6" t="s">
        <v>53</v>
      </c>
      <c r="AF99" s="1" cm="1">
        <f t="array" ref="AF99">INDEX(Enfant012!$E:$E,MATCH(1,(Enfant012!$A:$A=$B$3)*(Enfant012!$C:$C=AE99)*(Enfant012!$D:$D="basre02"),0),1)</f>
        <v>30</v>
      </c>
      <c r="AG99" s="1" cm="1">
        <f t="array" ref="AG99">INDEX(Enfant012!$E:$E,MATCH(1,(Enfant012!$A:$A=$B$3)*(Enfant012!$C:$C=AE99)*(Enfant012!$D:$D="basre35"),0),1)</f>
        <v>60</v>
      </c>
      <c r="AH99" s="1" cm="1">
        <f t="array" ref="AH99">INDEX(Enfant012!$E:$E,MATCH(1,(Enfant012!$A:$A=$B$3)*(Enfant012!$C:$C=AE99)*(Enfant012!$D:$D="basre611"),0),1)</f>
        <v>130</v>
      </c>
    </row>
    <row r="100" spans="1:34" ht="15.75" thickBot="1">
      <c r="A100" s="81"/>
      <c r="B100" s="82"/>
      <c r="C100" s="82"/>
      <c r="G100" s="82"/>
      <c r="H100" s="82"/>
      <c r="O100" s="71"/>
      <c r="Z100" s="8" t="s">
        <v>407</v>
      </c>
      <c r="AA100" s="1" cm="1">
        <f t="array" ref="AA100">INDEX(Enfant012!$E:$E,MATCH(1,(Enfant012!$A:$A=$B$3)*(Enfant012!$C:$C=$Z100)*(Enfant012!$D:$D="e02"),0),1)</f>
        <v>7935</v>
      </c>
      <c r="AB100" s="1" cm="1">
        <f t="array" ref="AB100">INDEX(Enfant012!$E:$E,MATCH(1,(Enfant012!$A:$A=$B$3)*(Enfant012!$C:$C=Z100)*(Enfant012!$D:$D="e35"),0),1)</f>
        <v>8550</v>
      </c>
      <c r="AC100" s="1" cm="1">
        <f t="array" ref="AC100">INDEX(Enfant012!$E:$E,MATCH(1,(Enfant012!$A:$A=$B$3)*(Enfant012!$C:$C=Z100)*(Enfant012!$D:$D="e611"),0),1)</f>
        <v>20060</v>
      </c>
      <c r="AE100" s="8" t="s">
        <v>407</v>
      </c>
      <c r="AF100" s="1" cm="1">
        <f t="array" ref="AF100">INDEX(Enfant012!$E:$E,MATCH(1,(Enfant012!$A:$A=$B$3)*(Enfant012!$C:$C=AE100)*(Enfant012!$D:$D="basre02"),0),1)</f>
        <v>1870</v>
      </c>
      <c r="AG100" s="1" cm="1">
        <f t="array" ref="AG100">INDEX(Enfant012!$E:$E,MATCH(1,(Enfant012!$A:$A=$B$3)*(Enfant012!$C:$C=AE100)*(Enfant012!$D:$D="basre35"),0),1)</f>
        <v>2310</v>
      </c>
      <c r="AH100" s="1" cm="1">
        <f t="array" ref="AH100">INDEX(Enfant012!$E:$E,MATCH(1,(Enfant012!$A:$A=$B$3)*(Enfant012!$C:$C=AE100)*(Enfant012!$D:$D="basre611"),0),1)</f>
        <v>5045</v>
      </c>
    </row>
    <row r="101" spans="1:34">
      <c r="A101" s="81"/>
      <c r="B101" s="82"/>
      <c r="C101" s="82"/>
      <c r="G101" s="82"/>
      <c r="H101" s="82"/>
      <c r="O101" s="71"/>
    </row>
    <row r="102" spans="1:34">
      <c r="A102" s="81"/>
      <c r="B102" s="82"/>
      <c r="C102" s="82"/>
      <c r="G102" s="82"/>
      <c r="H102" s="82"/>
      <c r="O102" s="71"/>
    </row>
    <row r="103" spans="1:34">
      <c r="A103" s="81"/>
      <c r="B103" s="82"/>
      <c r="C103" s="82"/>
      <c r="G103" s="82"/>
      <c r="H103" s="82"/>
      <c r="O103" s="71"/>
      <c r="Z103" s="147" t="s">
        <v>305</v>
      </c>
      <c r="AA103" s="148"/>
      <c r="AB103" s="148"/>
      <c r="AC103" s="148"/>
      <c r="AD103" s="3"/>
      <c r="AE103" s="147" t="s">
        <v>296</v>
      </c>
      <c r="AF103" s="148"/>
      <c r="AG103" s="148"/>
      <c r="AH103" s="148"/>
    </row>
    <row r="104" spans="1:34">
      <c r="A104" s="81"/>
      <c r="B104" s="82"/>
      <c r="C104" s="82"/>
      <c r="G104" s="82"/>
      <c r="H104" s="82"/>
      <c r="O104" s="71"/>
      <c r="AA104" s="11" t="s">
        <v>292</v>
      </c>
      <c r="AB104" s="11" t="s">
        <v>293</v>
      </c>
      <c r="AC104" s="11" t="s">
        <v>294</v>
      </c>
      <c r="AD104" s="3"/>
      <c r="AF104" s="11" t="s">
        <v>292</v>
      </c>
      <c r="AG104" s="11" t="s">
        <v>293</v>
      </c>
      <c r="AH104" s="11" t="s">
        <v>294</v>
      </c>
    </row>
    <row r="105" spans="1:34">
      <c r="A105" s="81"/>
      <c r="B105" s="82"/>
      <c r="C105" s="82"/>
      <c r="G105" s="82"/>
      <c r="H105" s="82"/>
      <c r="O105" s="71"/>
      <c r="Z105" s="6" t="s">
        <v>8</v>
      </c>
      <c r="AA105" s="1" cm="1">
        <f t="array" ref="AA105">INDEX(Enfant012!$E:$E,MATCH(1,(Enfant012!$A:$A=$B$3)*(Enfant012!$C:$C=$Z105)*(Enfant012!$D:$D="E02MONO"),0),1)</f>
        <v>175</v>
      </c>
      <c r="AB105" s="1" cm="1">
        <f t="array" ref="AB105">INDEX(Enfant012!$E:$E,MATCH(1,(Enfant012!$A:$A=$B$3)*(Enfant012!$C:$C=$Z105)*(Enfant012!$D:$D="E35MONO"),0),1)</f>
        <v>280</v>
      </c>
      <c r="AC105" s="1" cm="1">
        <f t="array" ref="AC105">INDEX(Enfant012!$E:$E,MATCH(1,(Enfant012!$A:$A=$B$3)*(Enfant012!$C:$C=$Z105)*(Enfant012!$D:$D="E611MONO"),0),1)</f>
        <v>730</v>
      </c>
      <c r="AD105" s="3"/>
      <c r="AE105" s="6" t="s">
        <v>8</v>
      </c>
      <c r="AF105" s="1" cm="1">
        <f t="array" ref="AF105">INDEX(Enfant012!$E:$E,MATCH(1,(Enfant012!$A:$A=$B$3)*(Enfant012!$C:$C=$AE105)*(Enfant012!$D:$D="E02_parent_chomage"),0),1)</f>
        <v>650</v>
      </c>
      <c r="AG105" s="1" cm="1">
        <f t="array" ref="AG105">INDEX(Enfant012!$E:$E,MATCH(1,(Enfant012!$A:$A=$B$3)*(Enfant012!$C:$C=$AE105)*(Enfant012!$D:$D="E35_parent_chomage"),0),1)</f>
        <v>595</v>
      </c>
      <c r="AH105" s="1" cm="1">
        <f t="array" ref="AH105">INDEX(Enfant012!$E:$E,MATCH(1,(Enfant012!$A:$A=$B$3)*(Enfant012!$C:$C=$AE105)*(Enfant012!$D:$D="E611_parent_chomage"),0),1)</f>
        <v>1195</v>
      </c>
    </row>
    <row r="106" spans="1:34">
      <c r="A106" s="81"/>
      <c r="B106" s="82"/>
      <c r="C106" s="82"/>
      <c r="G106" s="82"/>
      <c r="H106" s="82"/>
      <c r="O106" s="71"/>
      <c r="Z106" s="6" t="s">
        <v>13</v>
      </c>
      <c r="AA106" s="1" cm="1">
        <f t="array" ref="AA106">INDEX(Enfant012!$E:$E,MATCH(1,(Enfant012!$A:$A=$B$3)*(Enfant012!$C:$C=$Z106)*(Enfant012!$D:$D="E02MONO"),0),1)</f>
        <v>135</v>
      </c>
      <c r="AB106" s="1" cm="1">
        <f t="array" ref="AB106">INDEX(Enfant012!$E:$E,MATCH(1,(Enfant012!$A:$A=$B$3)*(Enfant012!$C:$C=$Z106)*(Enfant012!$D:$D="E35MONO"),0),1)</f>
        <v>255</v>
      </c>
      <c r="AC106" s="1" cm="1">
        <f t="array" ref="AC106">INDEX(Enfant012!$E:$E,MATCH(1,(Enfant012!$A:$A=$B$3)*(Enfant012!$C:$C=$Z106)*(Enfant012!$D:$D="E611MONO"),0),1)</f>
        <v>800</v>
      </c>
      <c r="AD106" s="3"/>
      <c r="AE106" s="6" t="s">
        <v>13</v>
      </c>
      <c r="AF106" s="1" cm="1">
        <f t="array" ref="AF106">INDEX(Enfant012!$E:$E,MATCH(1,(Enfant012!$A:$A=$B$3)*(Enfant012!$C:$C=$AE106)*(Enfant012!$D:$D="E02_parent_chomage"),0),1)</f>
        <v>580</v>
      </c>
      <c r="AG106" s="1" cm="1">
        <f t="array" ref="AG106">INDEX(Enfant012!$E:$E,MATCH(1,(Enfant012!$A:$A=$B$3)*(Enfant012!$C:$C=$AE106)*(Enfant012!$D:$D="E35_parent_chomage"),0),1)</f>
        <v>550</v>
      </c>
      <c r="AH106" s="1" cm="1">
        <f t="array" ref="AH106">INDEX(Enfant012!$E:$E,MATCH(1,(Enfant012!$A:$A=$B$3)*(Enfant012!$C:$C=$AE106)*(Enfant012!$D:$D="E611_parent_chomage"),0),1)</f>
        <v>1155</v>
      </c>
    </row>
    <row r="107" spans="1:34">
      <c r="A107" s="81"/>
      <c r="B107" s="82"/>
      <c r="C107" s="82"/>
      <c r="G107" s="82"/>
      <c r="H107" s="82"/>
      <c r="O107" s="71"/>
      <c r="Z107" s="6" t="s">
        <v>15</v>
      </c>
      <c r="AA107" s="1" cm="1">
        <f t="array" ref="AA107">INDEX(Enfant012!$E:$E,MATCH(1,(Enfant012!$A:$A=$B$3)*(Enfant012!$C:$C=$Z107)*(Enfant012!$D:$D="E02MONO"),0),1)</f>
        <v>160</v>
      </c>
      <c r="AB107" s="1" cm="1">
        <f t="array" ref="AB107">INDEX(Enfant012!$E:$E,MATCH(1,(Enfant012!$A:$A=$B$3)*(Enfant012!$C:$C=$Z107)*(Enfant012!$D:$D="E35MONO"),0),1)</f>
        <v>280</v>
      </c>
      <c r="AC107" s="1" cm="1">
        <f t="array" ref="AC107">INDEX(Enfant012!$E:$E,MATCH(1,(Enfant012!$A:$A=$B$3)*(Enfant012!$C:$C=$Z107)*(Enfant012!$D:$D="E611MONO"),0),1)</f>
        <v>780</v>
      </c>
      <c r="AD107" s="3"/>
      <c r="AE107" s="6" t="s">
        <v>15</v>
      </c>
      <c r="AF107" s="1" cm="1">
        <f t="array" ref="AF107">INDEX(Enfant012!$E:$E,MATCH(1,(Enfant012!$A:$A=$B$3)*(Enfant012!$C:$C=$AE107)*(Enfant012!$D:$D="E02_parent_chomage"),0),1)</f>
        <v>495</v>
      </c>
      <c r="AG107" s="1" cm="1">
        <f t="array" ref="AG107">INDEX(Enfant012!$E:$E,MATCH(1,(Enfant012!$A:$A=$B$3)*(Enfant012!$C:$C=$AE107)*(Enfant012!$D:$D="E35_parent_chomage"),0),1)</f>
        <v>495</v>
      </c>
      <c r="AH107" s="1" cm="1">
        <f t="array" ref="AH107">INDEX(Enfant012!$E:$E,MATCH(1,(Enfant012!$A:$A=$B$3)*(Enfant012!$C:$C=$AE107)*(Enfant012!$D:$D="E611_parent_chomage"),0),1)</f>
        <v>960</v>
      </c>
    </row>
    <row r="108" spans="1:34">
      <c r="A108" s="81"/>
      <c r="B108" s="82"/>
      <c r="C108" s="82"/>
      <c r="G108" s="82"/>
      <c r="H108" s="82"/>
      <c r="O108" s="71"/>
      <c r="Z108" s="6" t="s">
        <v>18</v>
      </c>
      <c r="AA108" s="1" cm="1">
        <f t="array" ref="AA108">INDEX(Enfant012!$E:$E,MATCH(1,(Enfant012!$A:$A=$B$3)*(Enfant012!$C:$C=$Z108)*(Enfant012!$D:$D="E02MONO"),0),1)</f>
        <v>30</v>
      </c>
      <c r="AB108" s="1" cm="1">
        <f t="array" ref="AB108">INDEX(Enfant012!$E:$E,MATCH(1,(Enfant012!$A:$A=$B$3)*(Enfant012!$C:$C=$Z108)*(Enfant012!$D:$D="E35MONO"),0),1)</f>
        <v>50</v>
      </c>
      <c r="AC108" s="1" cm="1">
        <f t="array" ref="AC108">INDEX(Enfant012!$E:$E,MATCH(1,(Enfant012!$A:$A=$B$3)*(Enfant012!$C:$C=$Z108)*(Enfant012!$D:$D="E611MONO"),0),1)</f>
        <v>140</v>
      </c>
      <c r="AD108"/>
      <c r="AE108" s="6" t="s">
        <v>18</v>
      </c>
      <c r="AF108" s="1" cm="1">
        <f t="array" ref="AF108">INDEX(Enfant012!$E:$E,MATCH(1,(Enfant012!$A:$A=$B$3)*(Enfant012!$C:$C=$AE108)*(Enfant012!$D:$D="E02_parent_chomage"),0),1)</f>
        <v>100</v>
      </c>
      <c r="AG108" s="1" cm="1">
        <f t="array" ref="AG108">INDEX(Enfant012!$E:$E,MATCH(1,(Enfant012!$A:$A=$B$3)*(Enfant012!$C:$C=$AE108)*(Enfant012!$D:$D="E35_parent_chomage"),0),1)</f>
        <v>90</v>
      </c>
      <c r="AH108" s="1" cm="1">
        <f t="array" ref="AH108">INDEX(Enfant012!$E:$E,MATCH(1,(Enfant012!$A:$A=$B$3)*(Enfant012!$C:$C=$AE108)*(Enfant012!$D:$D="E611_parent_chomage"),0),1)</f>
        <v>175</v>
      </c>
    </row>
    <row r="109" spans="1:34">
      <c r="A109" s="81"/>
      <c r="B109" s="82"/>
      <c r="C109" s="82"/>
      <c r="G109" s="82"/>
      <c r="H109" s="82"/>
      <c r="O109" s="71"/>
      <c r="Z109" s="6" t="s">
        <v>21</v>
      </c>
      <c r="AA109" s="1" cm="1">
        <f t="array" ref="AA109">INDEX(Enfant012!$E:$E,MATCH(1,(Enfant012!$A:$A=$B$3)*(Enfant012!$C:$C=$Z109)*(Enfant012!$D:$D="E02MONO"),0),1)</f>
        <v>90</v>
      </c>
      <c r="AB109" s="1" cm="1">
        <f t="array" ref="AB109">INDEX(Enfant012!$E:$E,MATCH(1,(Enfant012!$A:$A=$B$3)*(Enfant012!$C:$C=$Z109)*(Enfant012!$D:$D="E35MONO"),0),1)</f>
        <v>120</v>
      </c>
      <c r="AC109" s="1" cm="1">
        <f t="array" ref="AC109">INDEX(Enfant012!$E:$E,MATCH(1,(Enfant012!$A:$A=$B$3)*(Enfant012!$C:$C=$Z109)*(Enfant012!$D:$D="E611MONO"),0),1)</f>
        <v>350</v>
      </c>
      <c r="AD109" s="3"/>
      <c r="AE109" s="6" t="s">
        <v>21</v>
      </c>
      <c r="AF109" s="1" cm="1">
        <f t="array" ref="AF109">INDEX(Enfant012!$E:$E,MATCH(1,(Enfant012!$A:$A=$B$3)*(Enfant012!$C:$C=$AE109)*(Enfant012!$D:$D="E02_parent_chomage"),0),1)</f>
        <v>340</v>
      </c>
      <c r="AG109" s="1" cm="1">
        <f t="array" ref="AG109">INDEX(Enfant012!$E:$E,MATCH(1,(Enfant012!$A:$A=$B$3)*(Enfant012!$C:$C=$AE109)*(Enfant012!$D:$D="E35_parent_chomage"),0),1)</f>
        <v>315</v>
      </c>
      <c r="AH109" s="1" cm="1">
        <f t="array" ref="AH109">INDEX(Enfant012!$E:$E,MATCH(1,(Enfant012!$A:$A=$B$3)*(Enfant012!$C:$C=$AE109)*(Enfant012!$D:$D="E611_parent_chomage"),0),1)</f>
        <v>650</v>
      </c>
    </row>
    <row r="110" spans="1:34">
      <c r="A110" s="81"/>
      <c r="B110" s="82"/>
      <c r="C110" s="82"/>
      <c r="G110" s="82"/>
      <c r="H110" s="82"/>
      <c r="O110" s="71"/>
      <c r="Z110" s="6" t="s">
        <v>24</v>
      </c>
      <c r="AA110" s="1" cm="1">
        <f t="array" ref="AA110">INDEX(Enfant012!$E:$E,MATCH(1,(Enfant012!$A:$A=$B$3)*(Enfant012!$C:$C=$Z110)*(Enfant012!$D:$D="E02MONO"),0),1)</f>
        <v>15</v>
      </c>
      <c r="AB110" s="1" cm="1">
        <f t="array" ref="AB110">INDEX(Enfant012!$E:$E,MATCH(1,(Enfant012!$A:$A=$B$3)*(Enfant012!$C:$C=$Z110)*(Enfant012!$D:$D="E35MONO"),0),1)</f>
        <v>30</v>
      </c>
      <c r="AC110" s="1" cm="1">
        <f t="array" ref="AC110">INDEX(Enfant012!$E:$E,MATCH(1,(Enfant012!$A:$A=$B$3)*(Enfant012!$C:$C=$Z110)*(Enfant012!$D:$D="E611MONO"),0),1)</f>
        <v>125</v>
      </c>
      <c r="AE110" s="6" t="s">
        <v>24</v>
      </c>
      <c r="AF110" s="1" cm="1">
        <f t="array" ref="AF110">INDEX(Enfant012!$E:$E,MATCH(1,(Enfant012!$A:$A=$B$3)*(Enfant012!$C:$C=$AE110)*(Enfant012!$D:$D="E02_parent_chomage"),0),1)</f>
        <v>80</v>
      </c>
      <c r="AG110" s="1" cm="1">
        <f t="array" ref="AG110">INDEX(Enfant012!$E:$E,MATCH(1,(Enfant012!$A:$A=$B$3)*(Enfant012!$C:$C=$AE110)*(Enfant012!$D:$D="E35_parent_chomage"),0),1)</f>
        <v>70</v>
      </c>
      <c r="AH110" s="1" cm="1">
        <f t="array" ref="AH110">INDEX(Enfant012!$E:$E,MATCH(1,(Enfant012!$A:$A=$B$3)*(Enfant012!$C:$C=$AE110)*(Enfant012!$D:$D="E611_parent_chomage"),0),1)</f>
        <v>155</v>
      </c>
    </row>
    <row r="111" spans="1:34">
      <c r="A111" s="81"/>
      <c r="B111" s="82"/>
      <c r="C111" s="82"/>
      <c r="G111" s="82"/>
      <c r="H111" s="82"/>
      <c r="O111" s="71"/>
      <c r="Z111" s="6" t="s">
        <v>27</v>
      </c>
      <c r="AA111" s="1" cm="1">
        <f t="array" ref="AA111">INDEX(Enfant012!$E:$E,MATCH(1,(Enfant012!$A:$A=$B$3)*(Enfant012!$C:$C=$Z111)*(Enfant012!$D:$D="E02MONO"),0),1)</f>
        <v>35</v>
      </c>
      <c r="AB111" s="1" cm="1">
        <f t="array" ref="AB111">INDEX(Enfant012!$E:$E,MATCH(1,(Enfant012!$A:$A=$B$3)*(Enfant012!$C:$C=$Z111)*(Enfant012!$D:$D="E35MONO"),0),1)</f>
        <v>65</v>
      </c>
      <c r="AC111" s="1" cm="1">
        <f t="array" ref="AC111">INDEX(Enfant012!$E:$E,MATCH(1,(Enfant012!$A:$A=$B$3)*(Enfant012!$C:$C=$Z111)*(Enfant012!$D:$D="E611MONO"),0),1)</f>
        <v>190</v>
      </c>
      <c r="AE111" s="6" t="s">
        <v>27</v>
      </c>
      <c r="AF111" s="1" cm="1">
        <f t="array" ref="AF111">INDEX(Enfant012!$E:$E,MATCH(1,(Enfant012!$A:$A=$B$3)*(Enfant012!$C:$C=$AE111)*(Enfant012!$D:$D="E02_parent_chomage"),0),1)</f>
        <v>150</v>
      </c>
      <c r="AG111" s="1" cm="1">
        <f t="array" ref="AG111">INDEX(Enfant012!$E:$E,MATCH(1,(Enfant012!$A:$A=$B$3)*(Enfant012!$C:$C=$AE111)*(Enfant012!$D:$D="E35_parent_chomage"),0),1)</f>
        <v>135</v>
      </c>
      <c r="AH111" s="1" cm="1">
        <f t="array" ref="AH111">INDEX(Enfant012!$E:$E,MATCH(1,(Enfant012!$A:$A=$B$3)*(Enfant012!$C:$C=$AE111)*(Enfant012!$D:$D="E611_parent_chomage"),0),1)</f>
        <v>305</v>
      </c>
    </row>
    <row r="112" spans="1:34">
      <c r="A112" s="81"/>
      <c r="B112" s="82"/>
      <c r="C112" s="82"/>
      <c r="G112" s="82"/>
      <c r="H112" s="82"/>
      <c r="O112" s="71"/>
      <c r="Z112" s="6" t="s">
        <v>30</v>
      </c>
      <c r="AA112" s="1" cm="1">
        <f t="array" ref="AA112">INDEX(Enfant012!$E:$E,MATCH(1,(Enfant012!$A:$A=$B$3)*(Enfant012!$C:$C=$Z112)*(Enfant012!$D:$D="E02MONO"),0),1)</f>
        <v>150</v>
      </c>
      <c r="AB112" s="1" cm="1">
        <f t="array" ref="AB112">INDEX(Enfant012!$E:$E,MATCH(1,(Enfant012!$A:$A=$B$3)*(Enfant012!$C:$C=$Z112)*(Enfant012!$D:$D="E35MONO"),0),1)</f>
        <v>255</v>
      </c>
      <c r="AC112" s="1" cm="1">
        <f t="array" ref="AC112">INDEX(Enfant012!$E:$E,MATCH(1,(Enfant012!$A:$A=$B$3)*(Enfant012!$C:$C=$Z112)*(Enfant012!$D:$D="E611MONO"),0),1)</f>
        <v>730</v>
      </c>
      <c r="AE112" s="6" t="s">
        <v>30</v>
      </c>
      <c r="AF112" s="1" cm="1">
        <f t="array" ref="AF112">INDEX(Enfant012!$E:$E,MATCH(1,(Enfant012!$A:$A=$B$3)*(Enfant012!$C:$C=$AE112)*(Enfant012!$D:$D="E02_parent_chomage"),0),1)</f>
        <v>465</v>
      </c>
      <c r="AG112" s="1" cm="1">
        <f t="array" ref="AG112">INDEX(Enfant012!$E:$E,MATCH(1,(Enfant012!$A:$A=$B$3)*(Enfant012!$C:$C=$AE112)*(Enfant012!$D:$D="E35_parent_chomage"),0),1)</f>
        <v>470</v>
      </c>
      <c r="AH112" s="1" cm="1">
        <f t="array" ref="AH112">INDEX(Enfant012!$E:$E,MATCH(1,(Enfant012!$A:$A=$B$3)*(Enfant012!$C:$C=$AE112)*(Enfant012!$D:$D="E611_parent_chomage"),0),1)</f>
        <v>945</v>
      </c>
    </row>
    <row r="113" spans="1:34">
      <c r="A113" s="81"/>
      <c r="B113" s="82"/>
      <c r="C113" s="82"/>
      <c r="G113" s="82"/>
      <c r="H113" s="82"/>
      <c r="O113" s="71"/>
      <c r="Z113" s="6" t="s">
        <v>33</v>
      </c>
      <c r="AA113" s="1" cm="1">
        <f t="array" ref="AA113">INDEX(Enfant012!$E:$E,MATCH(1,(Enfant012!$A:$A=$B$3)*(Enfant012!$C:$C=$Z113)*(Enfant012!$D:$D="E02MONO"),0),1)</f>
        <v>30</v>
      </c>
      <c r="AB113" s="1" cm="1">
        <f t="array" ref="AB113">INDEX(Enfant012!$E:$E,MATCH(1,(Enfant012!$A:$A=$B$3)*(Enfant012!$C:$C=$Z113)*(Enfant012!$D:$D="E35MONO"),0),1)</f>
        <v>45</v>
      </c>
      <c r="AC113" s="1" cm="1">
        <f t="array" ref="AC113">INDEX(Enfant012!$E:$E,MATCH(1,(Enfant012!$A:$A=$B$3)*(Enfant012!$C:$C=$Z113)*(Enfant012!$D:$D="E611MONO"),0),1)</f>
        <v>135</v>
      </c>
      <c r="AE113" s="6" t="s">
        <v>33</v>
      </c>
      <c r="AF113" s="1" cm="1">
        <f t="array" ref="AF113">INDEX(Enfant012!$E:$E,MATCH(1,(Enfant012!$A:$A=$B$3)*(Enfant012!$C:$C=$AE113)*(Enfant012!$D:$D="E02_parent_chomage"),0),1)</f>
        <v>90</v>
      </c>
      <c r="AG113" s="1" cm="1">
        <f t="array" ref="AG113">INDEX(Enfant012!$E:$E,MATCH(1,(Enfant012!$A:$A=$B$3)*(Enfant012!$C:$C=$AE113)*(Enfant012!$D:$D="E35_parent_chomage"),0),1)</f>
        <v>70</v>
      </c>
      <c r="AH113" s="1" cm="1">
        <f t="array" ref="AH113">INDEX(Enfant012!$E:$E,MATCH(1,(Enfant012!$A:$A=$B$3)*(Enfant012!$C:$C=$AE113)*(Enfant012!$D:$D="E611_parent_chomage"),0),1)</f>
        <v>200</v>
      </c>
    </row>
    <row r="114" spans="1:34">
      <c r="A114" s="81"/>
      <c r="B114" s="82"/>
      <c r="C114" s="82"/>
      <c r="G114" s="82"/>
      <c r="H114" s="82"/>
      <c r="O114" s="71"/>
      <c r="Z114" s="6" t="s">
        <v>36</v>
      </c>
      <c r="AA114" s="1" cm="1">
        <f t="array" ref="AA114">INDEX(Enfant012!$E:$E,MATCH(1,(Enfant012!$A:$A=$B$3)*(Enfant012!$C:$C=$Z114)*(Enfant012!$D:$D="E02MONO"),0),1)</f>
        <v>10</v>
      </c>
      <c r="AB114" s="1" cm="1">
        <f t="array" ref="AB114">INDEX(Enfant012!$E:$E,MATCH(1,(Enfant012!$A:$A=$B$3)*(Enfant012!$C:$C=$Z114)*(Enfant012!$D:$D="E35MONO"),0),1)</f>
        <v>10</v>
      </c>
      <c r="AC114" s="1" cm="1">
        <f t="array" ref="AC114">INDEX(Enfant012!$E:$E,MATCH(1,(Enfant012!$A:$A=$B$3)*(Enfant012!$C:$C=$Z114)*(Enfant012!$D:$D="E611MONO"),0),1)</f>
        <v>55</v>
      </c>
      <c r="AE114" s="6" t="s">
        <v>36</v>
      </c>
      <c r="AF114" s="1" cm="1">
        <f t="array" ref="AF114">INDEX(Enfant012!$E:$E,MATCH(1,(Enfant012!$A:$A=$B$3)*(Enfant012!$C:$C=$AE114)*(Enfant012!$D:$D="E02_parent_chomage"),0),1)</f>
        <v>40</v>
      </c>
      <c r="AG114" s="1" cm="1">
        <f t="array" ref="AG114">INDEX(Enfant012!$E:$E,MATCH(1,(Enfant012!$A:$A=$B$3)*(Enfant012!$C:$C=$AE114)*(Enfant012!$D:$D="E35_parent_chomage"),0),1)</f>
        <v>40</v>
      </c>
      <c r="AH114" s="1" cm="1">
        <f t="array" ref="AH114">INDEX(Enfant012!$E:$E,MATCH(1,(Enfant012!$A:$A=$B$3)*(Enfant012!$C:$C=$AE114)*(Enfant012!$D:$D="E611_parent_chomage"),0),1)</f>
        <v>95</v>
      </c>
    </row>
    <row r="115" spans="1:34">
      <c r="A115" s="81"/>
      <c r="B115" s="82"/>
      <c r="C115" s="82"/>
      <c r="G115" s="82"/>
      <c r="H115" s="82"/>
      <c r="O115" s="71"/>
      <c r="Z115" s="6" t="s">
        <v>39</v>
      </c>
      <c r="AA115" s="1" cm="1">
        <f t="array" ref="AA115">INDEX(Enfant012!$E:$E,MATCH(1,(Enfant012!$A:$A=$B$3)*(Enfant012!$C:$C=$Z115)*(Enfant012!$D:$D="E02MONO"),0),1)</f>
        <v>60</v>
      </c>
      <c r="AB115" s="1" cm="1">
        <f t="array" ref="AB115">INDEX(Enfant012!$E:$E,MATCH(1,(Enfant012!$A:$A=$B$3)*(Enfant012!$C:$C=$Z115)*(Enfant012!$D:$D="E35MONO"),0),1)</f>
        <v>100</v>
      </c>
      <c r="AC115" s="1" cm="1">
        <f t="array" ref="AC115">INDEX(Enfant012!$E:$E,MATCH(1,(Enfant012!$A:$A=$B$3)*(Enfant012!$C:$C=$Z115)*(Enfant012!$D:$D="E611MONO"),0),1)</f>
        <v>275</v>
      </c>
      <c r="AE115" s="6" t="s">
        <v>39</v>
      </c>
      <c r="AF115" s="1" cm="1">
        <f t="array" ref="AF115">INDEX(Enfant012!$E:$E,MATCH(1,(Enfant012!$A:$A=$B$3)*(Enfant012!$C:$C=$AE115)*(Enfant012!$D:$D="E02_parent_chomage"),0),1)</f>
        <v>275</v>
      </c>
      <c r="AG115" s="1" cm="1">
        <f t="array" ref="AG115">INDEX(Enfant012!$E:$E,MATCH(1,(Enfant012!$A:$A=$B$3)*(Enfant012!$C:$C=$AE115)*(Enfant012!$D:$D="E35_parent_chomage"),0),1)</f>
        <v>240</v>
      </c>
      <c r="AH115" s="1" cm="1">
        <f t="array" ref="AH115">INDEX(Enfant012!$E:$E,MATCH(1,(Enfant012!$A:$A=$B$3)*(Enfant012!$C:$C=$AE115)*(Enfant012!$D:$D="E611_parent_chomage"),0),1)</f>
        <v>550</v>
      </c>
    </row>
    <row r="116" spans="1:34">
      <c r="A116" s="81"/>
      <c r="B116" s="82"/>
      <c r="C116" s="82"/>
      <c r="G116" s="82"/>
      <c r="H116" s="82"/>
      <c r="O116" s="71"/>
      <c r="Z116" s="6" t="s">
        <v>42</v>
      </c>
      <c r="AA116" s="1" cm="1">
        <f t="array" ref="AA116">INDEX(Enfant012!$E:$E,MATCH(1,(Enfant012!$A:$A=$B$3)*(Enfant012!$C:$C=$Z116)*(Enfant012!$D:$D="E02MONO"),0),1)</f>
        <v>15</v>
      </c>
      <c r="AB116" s="1" cm="1">
        <f t="array" ref="AB116">INDEX(Enfant012!$E:$E,MATCH(1,(Enfant012!$A:$A=$B$3)*(Enfant012!$C:$C=$Z116)*(Enfant012!$D:$D="E35MONO"),0),1)</f>
        <v>25</v>
      </c>
      <c r="AC116" s="1" cm="1">
        <f t="array" ref="AC116">INDEX(Enfant012!$E:$E,MATCH(1,(Enfant012!$A:$A=$B$3)*(Enfant012!$C:$C=$Z116)*(Enfant012!$D:$D="E611MONO"),0),1)</f>
        <v>50</v>
      </c>
      <c r="AE116" s="6" t="s">
        <v>42</v>
      </c>
      <c r="AF116" s="1" cm="1">
        <f t="array" ref="AF116">INDEX(Enfant012!$E:$E,MATCH(1,(Enfant012!$A:$A=$B$3)*(Enfant012!$C:$C=$AE116)*(Enfant012!$D:$D="E02_parent_chomage"),0),1)</f>
        <v>35</v>
      </c>
      <c r="AG116" s="1" cm="1">
        <f t="array" ref="AG116">INDEX(Enfant012!$E:$E,MATCH(1,(Enfant012!$A:$A=$B$3)*(Enfant012!$C:$C=$AE116)*(Enfant012!$D:$D="E35_parent_chomage"),0),1)</f>
        <v>40</v>
      </c>
      <c r="AH116" s="1" cm="1">
        <f t="array" ref="AH116">INDEX(Enfant012!$E:$E,MATCH(1,(Enfant012!$A:$A=$B$3)*(Enfant012!$C:$C=$AE116)*(Enfant012!$D:$D="E611_parent_chomage"),0),1)</f>
        <v>85</v>
      </c>
    </row>
    <row r="117" spans="1:34">
      <c r="A117" s="81"/>
      <c r="B117" s="82"/>
      <c r="C117" s="82"/>
      <c r="G117" s="82"/>
      <c r="H117" s="82"/>
      <c r="O117" s="71"/>
      <c r="Z117" s="6" t="s">
        <v>45</v>
      </c>
      <c r="AA117" s="1" cm="1">
        <f t="array" ref="AA117">INDEX(Enfant012!$E:$E,MATCH(1,(Enfant012!$A:$A=$B$3)*(Enfant012!$C:$C=$Z117)*(Enfant012!$D:$D="E02MONO"),0),1)</f>
        <v>5</v>
      </c>
      <c r="AB117" s="1" cm="1">
        <f t="array" ref="AB117">INDEX(Enfant012!$E:$E,MATCH(1,(Enfant012!$A:$A=$B$3)*(Enfant012!$C:$C=$Z117)*(Enfant012!$D:$D="E35MONO"),0),1)</f>
        <v>5</v>
      </c>
      <c r="AC117" s="1" cm="1">
        <f t="array" ref="AC117">INDEX(Enfant012!$E:$E,MATCH(1,(Enfant012!$A:$A=$B$3)*(Enfant012!$C:$C=$Z117)*(Enfant012!$D:$D="E611MONO"),0),1)</f>
        <v>25</v>
      </c>
      <c r="AD117"/>
      <c r="AE117" s="6" t="s">
        <v>45</v>
      </c>
      <c r="AF117" s="1" cm="1">
        <f t="array" ref="AF117">INDEX(Enfant012!$E:$E,MATCH(1,(Enfant012!$A:$A=$B$3)*(Enfant012!$C:$C=$AE117)*(Enfant012!$D:$D="E02_parent_chomage"),0),1)</f>
        <v>30</v>
      </c>
      <c r="AG117" s="1" cm="1">
        <f t="array" ref="AG117">INDEX(Enfant012!$E:$E,MATCH(1,(Enfant012!$A:$A=$B$3)*(Enfant012!$C:$C=$AE117)*(Enfant012!$D:$D="E35_parent_chomage"),0),1)</f>
        <v>15</v>
      </c>
      <c r="AH117" s="1" cm="1">
        <f t="array" ref="AH117">INDEX(Enfant012!$E:$E,MATCH(1,(Enfant012!$A:$A=$B$3)*(Enfant012!$C:$C=$AE117)*(Enfant012!$D:$D="E611_parent_chomage"),0),1)</f>
        <v>50</v>
      </c>
    </row>
    <row r="118" spans="1:34">
      <c r="A118" s="81"/>
      <c r="B118" s="82"/>
      <c r="C118" s="82"/>
      <c r="G118" s="82"/>
      <c r="H118" s="82"/>
      <c r="O118" s="71"/>
      <c r="Z118" s="6" t="s">
        <v>48</v>
      </c>
      <c r="AA118" s="1" cm="1">
        <f t="array" ref="AA118">INDEX(Enfant012!$E:$E,MATCH(1,(Enfant012!$A:$A=$B$3)*(Enfant012!$C:$C=$Z118)*(Enfant012!$D:$D="E02MONO"),0),1)</f>
        <v>35</v>
      </c>
      <c r="AB118" s="1" cm="1">
        <f t="array" ref="AB118">INDEX(Enfant012!$E:$E,MATCH(1,(Enfant012!$A:$A=$B$3)*(Enfant012!$C:$C=$Z118)*(Enfant012!$D:$D="E35MONO"),0),1)</f>
        <v>40</v>
      </c>
      <c r="AC118" s="1" cm="1">
        <f t="array" ref="AC118">INDEX(Enfant012!$E:$E,MATCH(1,(Enfant012!$A:$A=$B$3)*(Enfant012!$C:$C=$Z118)*(Enfant012!$D:$D="E611MONO"),0),1)</f>
        <v>170</v>
      </c>
      <c r="AE118" s="6" t="s">
        <v>48</v>
      </c>
      <c r="AF118" s="1" cm="1">
        <f t="array" ref="AF118">INDEX(Enfant012!$E:$E,MATCH(1,(Enfant012!$A:$A=$B$3)*(Enfant012!$C:$C=$AE118)*(Enfant012!$D:$D="E02_parent_chomage"),0),1)</f>
        <v>100</v>
      </c>
      <c r="AG118" s="1" cm="1">
        <f t="array" ref="AG118">INDEX(Enfant012!$E:$E,MATCH(1,(Enfant012!$A:$A=$B$3)*(Enfant012!$C:$C=$AE118)*(Enfant012!$D:$D="E35_parent_chomage"),0),1)</f>
        <v>90</v>
      </c>
      <c r="AH118" s="1" cm="1">
        <f t="array" ref="AH118">INDEX(Enfant012!$E:$E,MATCH(1,(Enfant012!$A:$A=$B$3)*(Enfant012!$C:$C=$AE118)*(Enfant012!$D:$D="E611_parent_chomage"),0),1)</f>
        <v>210</v>
      </c>
    </row>
    <row r="119" spans="1:34">
      <c r="A119" s="81"/>
      <c r="B119" s="82"/>
      <c r="C119" s="82"/>
      <c r="G119" s="82"/>
      <c r="H119" s="82"/>
      <c r="O119" s="71"/>
      <c r="Z119" s="6" t="s">
        <v>49</v>
      </c>
      <c r="AA119" s="1" cm="1">
        <f t="array" ref="AA119">INDEX(Enfant012!$E:$E,MATCH(1,(Enfant012!$A:$A=$B$3)*(Enfant012!$C:$C=$Z119)*(Enfant012!$D:$D="E02MONO"),0),1)</f>
        <v>145</v>
      </c>
      <c r="AB119" s="1" cm="1">
        <f t="array" ref="AB119">INDEX(Enfant012!$E:$E,MATCH(1,(Enfant012!$A:$A=$B$3)*(Enfant012!$C:$C=$Z119)*(Enfant012!$D:$D="E35MONO"),0),1)</f>
        <v>240</v>
      </c>
      <c r="AC119" s="1" cm="1">
        <f t="array" ref="AC119">INDEX(Enfant012!$E:$E,MATCH(1,(Enfant012!$A:$A=$B$3)*(Enfant012!$C:$C=$Z119)*(Enfant012!$D:$D="E611MONO"),0),1)</f>
        <v>695</v>
      </c>
      <c r="AE119" s="6" t="s">
        <v>49</v>
      </c>
      <c r="AF119" s="1" cm="1">
        <f t="array" ref="AF119">INDEX(Enfant012!$E:$E,MATCH(1,(Enfant012!$A:$A=$B$3)*(Enfant012!$C:$C=$AE119)*(Enfant012!$D:$D="E02_parent_chomage"),0),1)</f>
        <v>660</v>
      </c>
      <c r="AG119" s="1" cm="1">
        <f t="array" ref="AG119">INDEX(Enfant012!$E:$E,MATCH(1,(Enfant012!$A:$A=$B$3)*(Enfant012!$C:$C=$AE119)*(Enfant012!$D:$D="E35_parent_chomage"),0),1)</f>
        <v>635</v>
      </c>
      <c r="AH119" s="1" cm="1">
        <f t="array" ref="AH119">INDEX(Enfant012!$E:$E,MATCH(1,(Enfant012!$A:$A=$B$3)*(Enfant012!$C:$C=$AE119)*(Enfant012!$D:$D="E611_parent_chomage"),0),1)</f>
        <v>1380</v>
      </c>
    </row>
    <row r="120" spans="1:34">
      <c r="A120" s="81"/>
      <c r="B120" s="82"/>
      <c r="C120" s="82"/>
      <c r="G120" s="82"/>
      <c r="H120" s="82"/>
      <c r="O120" s="71"/>
      <c r="Z120" s="6" t="s">
        <v>51</v>
      </c>
      <c r="AA120" s="1" cm="1">
        <f t="array" ref="AA120">INDEX(Enfant012!$E:$E,MATCH(1,(Enfant012!$A:$A=$B$3)*(Enfant012!$C:$C=$Z120)*(Enfant012!$D:$D="E02MONO"),0),1)</f>
        <v>75</v>
      </c>
      <c r="AB120" s="1" cm="1">
        <f t="array" ref="AB120">INDEX(Enfant012!$E:$E,MATCH(1,(Enfant012!$A:$A=$B$3)*(Enfant012!$C:$C=$Z120)*(Enfant012!$D:$D="E35MONO"),0),1)</f>
        <v>140</v>
      </c>
      <c r="AC120" s="1" cm="1">
        <f t="array" ref="AC120">INDEX(Enfant012!$E:$E,MATCH(1,(Enfant012!$A:$A=$B$3)*(Enfant012!$C:$C=$Z120)*(Enfant012!$D:$D="E611MONO"),0),1)</f>
        <v>450</v>
      </c>
      <c r="AE120" s="6" t="s">
        <v>51</v>
      </c>
      <c r="AF120" s="1" cm="1">
        <f t="array" ref="AF120">INDEX(Enfant012!$E:$E,MATCH(1,(Enfant012!$A:$A=$B$3)*(Enfant012!$C:$C=$AE120)*(Enfant012!$D:$D="E02_parent_chomage"),0),1)</f>
        <v>310</v>
      </c>
      <c r="AG120" s="1" cm="1">
        <f t="array" ref="AG120">INDEX(Enfant012!$E:$E,MATCH(1,(Enfant012!$A:$A=$B$3)*(Enfant012!$C:$C=$AE120)*(Enfant012!$D:$D="E35_parent_chomage"),0),1)</f>
        <v>275</v>
      </c>
      <c r="AH120" s="1" cm="1">
        <f t="array" ref="AH120">INDEX(Enfant012!$E:$E,MATCH(1,(Enfant012!$A:$A=$B$3)*(Enfant012!$C:$C=$AE120)*(Enfant012!$D:$D="E611_parent_chomage"),0),1)</f>
        <v>575</v>
      </c>
    </row>
    <row r="121" spans="1:34">
      <c r="A121" s="81"/>
      <c r="B121" s="82"/>
      <c r="C121" s="82"/>
      <c r="G121" s="82"/>
      <c r="H121" s="82"/>
      <c r="O121" s="71"/>
      <c r="Z121" s="6" t="s">
        <v>52</v>
      </c>
      <c r="AA121" s="1" cm="1">
        <f t="array" ref="AA121">INDEX(Enfant012!$E:$E,MATCH(1,(Enfant012!$A:$A=$B$3)*(Enfant012!$C:$C=$Z121)*(Enfant012!$D:$D="E02MONO"),0),1)</f>
        <v>15</v>
      </c>
      <c r="AB121" s="1" cm="1">
        <f t="array" ref="AB121">INDEX(Enfant012!$E:$E,MATCH(1,(Enfant012!$A:$A=$B$3)*(Enfant012!$C:$C=$Z121)*(Enfant012!$D:$D="E35MONO"),0),1)</f>
        <v>35</v>
      </c>
      <c r="AC121" s="1" cm="1">
        <f t="array" ref="AC121">INDEX(Enfant012!$E:$E,MATCH(1,(Enfant012!$A:$A=$B$3)*(Enfant012!$C:$C=$Z121)*(Enfant012!$D:$D="E611MONO"),0),1)</f>
        <v>100</v>
      </c>
      <c r="AE121" s="6" t="s">
        <v>52</v>
      </c>
      <c r="AF121" s="1" cm="1">
        <f t="array" ref="AF121">INDEX(Enfant012!$E:$E,MATCH(1,(Enfant012!$A:$A=$B$3)*(Enfant012!$C:$C=$AE121)*(Enfant012!$D:$D="E02_parent_chomage"),0),1)</f>
        <v>55</v>
      </c>
      <c r="AG121" s="1" cm="1">
        <f t="array" ref="AG121">INDEX(Enfant012!$E:$E,MATCH(1,(Enfant012!$A:$A=$B$3)*(Enfant012!$C:$C=$AE121)*(Enfant012!$D:$D="E35_parent_chomage"),0),1)</f>
        <v>55</v>
      </c>
      <c r="AH121" s="1" cm="1">
        <f t="array" ref="AH121">INDEX(Enfant012!$E:$E,MATCH(1,(Enfant012!$A:$A=$B$3)*(Enfant012!$C:$C=$AE121)*(Enfant012!$D:$D="E611_parent_chomage"),0),1)</f>
        <v>120</v>
      </c>
    </row>
    <row r="122" spans="1:34">
      <c r="A122" s="81"/>
      <c r="B122" s="82"/>
      <c r="C122" s="82"/>
      <c r="G122" s="82"/>
      <c r="H122" s="82"/>
      <c r="O122" s="71"/>
      <c r="Z122" s="6" t="s">
        <v>53</v>
      </c>
      <c r="AA122" s="1" cm="1">
        <f t="array" ref="AA122">INDEX(Enfant012!$E:$E,MATCH(1,(Enfant012!$A:$A=$B$3)*(Enfant012!$C:$C=$Z122)*(Enfant012!$D:$D="E02MONO"),0),1)</f>
        <v>10</v>
      </c>
      <c r="AB122" s="1" cm="1">
        <f t="array" ref="AB122">INDEX(Enfant012!$E:$E,MATCH(1,(Enfant012!$A:$A=$B$3)*(Enfant012!$C:$C=$Z122)*(Enfant012!$D:$D="E35MONO"),0),1)</f>
        <v>25</v>
      </c>
      <c r="AC122" s="1" cm="1">
        <f t="array" ref="AC122">INDEX(Enfant012!$E:$E,MATCH(1,(Enfant012!$A:$A=$B$3)*(Enfant012!$C:$C=$Z122)*(Enfant012!$D:$D="E611MONO"),0),1)</f>
        <v>120</v>
      </c>
      <c r="AE122" s="6" t="s">
        <v>53</v>
      </c>
      <c r="AF122" s="1" cm="1">
        <f t="array" ref="AF122">INDEX(Enfant012!$E:$E,MATCH(1,(Enfant012!$A:$A=$B$3)*(Enfant012!$C:$C=$AE122)*(Enfant012!$D:$D="E02_parent_chomage"),0),1)</f>
        <v>75</v>
      </c>
      <c r="AG122" s="1" cm="1">
        <f t="array" ref="AG122">INDEX(Enfant012!$E:$E,MATCH(1,(Enfant012!$A:$A=$B$3)*(Enfant012!$C:$C=$AE122)*(Enfant012!$D:$D="E35_parent_chomage"),0),1)</f>
        <v>70</v>
      </c>
      <c r="AH122" s="1" cm="1">
        <f t="array" ref="AH122">INDEX(Enfant012!$E:$E,MATCH(1,(Enfant012!$A:$A=$B$3)*(Enfant012!$C:$C=$AE122)*(Enfant012!$D:$D="E611_parent_chomage"),0),1)</f>
        <v>165</v>
      </c>
    </row>
    <row r="123" spans="1:34" ht="15.75" thickBot="1">
      <c r="A123" s="81"/>
      <c r="B123" s="82"/>
      <c r="C123" s="82"/>
      <c r="G123" s="82"/>
      <c r="H123" s="82"/>
      <c r="O123" s="71"/>
      <c r="Z123" s="8" t="s">
        <v>407</v>
      </c>
      <c r="AA123" s="1" cm="1">
        <f t="array" ref="AA123">INDEX(Enfant012!$E:$E,MATCH(1,(Enfant012!$A:$A=$B$3)*(Enfant012!$C:$C=$Z123)*(Enfant012!$D:$D="E02MONO"),0),1)</f>
        <v>985</v>
      </c>
      <c r="AB123" s="1" cm="1">
        <f t="array" ref="AB123">INDEX(Enfant012!$E:$E,MATCH(1,(Enfant012!$A:$A=$B$3)*(Enfant012!$C:$C=$Z123)*(Enfant012!$D:$D="E35MONO"),0),1)</f>
        <v>1650</v>
      </c>
      <c r="AC123" s="1" cm="1">
        <f t="array" ref="AC123">INDEX(Enfant012!$E:$E,MATCH(1,(Enfant012!$A:$A=$B$3)*(Enfant012!$C:$C=$Z123)*(Enfant012!$D:$D="E611MONO"),0),1)</f>
        <v>4840</v>
      </c>
      <c r="AE123" s="8" t="s">
        <v>407</v>
      </c>
      <c r="AF123" s="1" cm="1">
        <f t="array" ref="AF123">INDEX(Enfant012!$E:$E,MATCH(1,(Enfant012!$A:$A=$B$3)*(Enfant012!$C:$C=$AE123)*(Enfant012!$D:$D="E02_parent_chomage"),0),1)</f>
        <v>3610</v>
      </c>
      <c r="AG123" s="1" cm="1">
        <f t="array" ref="AG123">INDEX(Enfant012!$E:$E,MATCH(1,(Enfant012!$A:$A=$B$3)*(Enfant012!$C:$C=$AE123)*(Enfant012!$D:$D="E35_parent_chomage"),0),1)</f>
        <v>3385</v>
      </c>
      <c r="AH123" s="1" cm="1">
        <f t="array" ref="AH123">INDEX(Enfant012!$E:$E,MATCH(1,(Enfant012!$A:$A=$B$3)*(Enfant012!$C:$C=$AE123)*(Enfant012!$D:$D="E611_parent_chomage"),0),1)</f>
        <v>7100</v>
      </c>
    </row>
    <row r="124" spans="1:34">
      <c r="A124" s="81"/>
      <c r="B124" s="82"/>
      <c r="C124" s="82"/>
      <c r="G124" s="82"/>
      <c r="H124" s="82"/>
      <c r="O124" s="71"/>
    </row>
    <row r="125" spans="1:34">
      <c r="A125" s="81"/>
      <c r="B125" s="82"/>
      <c r="C125" s="82"/>
      <c r="G125" s="82"/>
      <c r="H125" s="82"/>
      <c r="O125" s="71"/>
      <c r="Z125" s="147" t="s">
        <v>298</v>
      </c>
      <c r="AA125" s="148"/>
      <c r="AB125" s="148"/>
      <c r="AC125" s="148"/>
    </row>
    <row r="126" spans="1:34">
      <c r="A126" s="81"/>
      <c r="B126" s="82"/>
      <c r="C126" s="82"/>
      <c r="G126" s="82"/>
      <c r="H126" s="82"/>
      <c r="O126" s="71"/>
      <c r="AA126" s="11" t="s">
        <v>292</v>
      </c>
      <c r="AB126" s="11" t="s">
        <v>293</v>
      </c>
      <c r="AC126" s="11" t="s">
        <v>294</v>
      </c>
    </row>
    <row r="127" spans="1:34">
      <c r="A127" s="81"/>
      <c r="B127" s="82"/>
      <c r="C127" s="82"/>
      <c r="G127" s="82"/>
      <c r="H127" s="82"/>
      <c r="O127" s="71"/>
      <c r="Z127" s="6" t="s">
        <v>8</v>
      </c>
      <c r="AA127" s="1" cm="1">
        <f t="array" ref="AA127">INDEX(Enfant012!$E:$E,MATCH(1,(Enfant012!$A:$A=$B$3)*(Enfant012!$C:$C=Z127)*(Enfant012!$D:$D="E02AEEHV"),0),1)</f>
        <v>5</v>
      </c>
      <c r="AB127" s="1" cm="1">
        <f t="array" ref="AB127">INDEX(Enfant012!$E:$E,MATCH(1,(Enfant012!$A:$A=$B$3)*(Enfant012!$C:$C=Z127)*(Enfant012!$D:$D="E35AEEHV"),0),1)</f>
        <v>25</v>
      </c>
      <c r="AC127" s="1" cm="1">
        <f t="array" ref="AC127">INDEX(Enfant012!$E:$E,MATCH(1,(Enfant012!$A:$A=$B$3)*(Enfant012!$C:$C=Z127)*(Enfant012!$D:$D="E611AEEH"),0),1)</f>
        <v>65</v>
      </c>
    </row>
    <row r="128" spans="1:34">
      <c r="A128" s="81"/>
      <c r="B128" s="82"/>
      <c r="C128" s="82"/>
      <c r="G128" s="82"/>
      <c r="H128" s="82"/>
      <c r="O128" s="71"/>
      <c r="Z128" s="6" t="s">
        <v>13</v>
      </c>
      <c r="AA128" s="1" cm="1">
        <f t="array" ref="AA128">INDEX(Enfant012!$E:$E,MATCH(1,(Enfant012!$A:$A=$B$3)*(Enfant012!$C:$C=Z128)*(Enfant012!$D:$D="E02AEEHV"),0),1)</f>
        <v>10</v>
      </c>
      <c r="AB128" s="1" cm="1">
        <f t="array" ref="AB128">INDEX(Enfant012!$E:$E,MATCH(1,(Enfant012!$A:$A=$B$3)*(Enfant012!$C:$C=Z128)*(Enfant012!$D:$D="E35AEEHV"),0),1)</f>
        <v>20</v>
      </c>
      <c r="AC128" s="1" cm="1">
        <f t="array" ref="AC128">INDEX(Enfant012!$E:$E,MATCH(1,(Enfant012!$A:$A=$B$3)*(Enfant012!$C:$C=Z128)*(Enfant012!$D:$D="E611AEEH"),0),1)</f>
        <v>110</v>
      </c>
    </row>
    <row r="129" spans="1:29">
      <c r="A129" s="81"/>
      <c r="B129" s="82"/>
      <c r="C129" s="82"/>
      <c r="G129" s="82"/>
      <c r="H129" s="82"/>
      <c r="O129" s="71"/>
      <c r="Z129" s="6" t="s">
        <v>15</v>
      </c>
      <c r="AA129" s="1" cm="1">
        <f t="array" ref="AA129">INDEX(Enfant012!$E:$E,MATCH(1,(Enfant012!$A:$A=$B$3)*(Enfant012!$C:$C=Z129)*(Enfant012!$D:$D="E02AEEHV"),0),1)</f>
        <v>5</v>
      </c>
      <c r="AB129" s="1" cm="1">
        <f t="array" ref="AB129">INDEX(Enfant012!$E:$E,MATCH(1,(Enfant012!$A:$A=$B$3)*(Enfant012!$C:$C=Z129)*(Enfant012!$D:$D="E35AEEHV"),0),1)</f>
        <v>15</v>
      </c>
      <c r="AC129" s="1" cm="1">
        <f t="array" ref="AC129">INDEX(Enfant012!$E:$E,MATCH(1,(Enfant012!$A:$A=$B$3)*(Enfant012!$C:$C=Z129)*(Enfant012!$D:$D="E611AEEH"),0),1)</f>
        <v>85</v>
      </c>
    </row>
    <row r="130" spans="1:29">
      <c r="A130" s="81"/>
      <c r="B130" s="82"/>
      <c r="C130" s="82"/>
      <c r="G130" s="82"/>
      <c r="H130" s="82"/>
      <c r="O130" s="71"/>
      <c r="Z130" s="6" t="s">
        <v>18</v>
      </c>
      <c r="AA130" s="1" cm="1">
        <f t="array" ref="AA130">INDEX(Enfant012!$E:$E,MATCH(1,(Enfant012!$A:$A=$B$3)*(Enfant012!$C:$C=Z130)*(Enfant012!$D:$D="E02AEEHV"),0),1)</f>
        <v>0</v>
      </c>
      <c r="AB130" s="1" cm="1">
        <f t="array" ref="AB130">INDEX(Enfant012!$E:$E,MATCH(1,(Enfant012!$A:$A=$B$3)*(Enfant012!$C:$C=Z130)*(Enfant012!$D:$D="E35AEEHV"),0),1)</f>
        <v>0</v>
      </c>
      <c r="AC130" s="1" cm="1">
        <f t="array" ref="AC130">INDEX(Enfant012!$E:$E,MATCH(1,(Enfant012!$A:$A=$B$3)*(Enfant012!$C:$C=Z130)*(Enfant012!$D:$D="E611AEEH"),0),1)</f>
        <v>10</v>
      </c>
    </row>
    <row r="131" spans="1:29">
      <c r="A131" s="81"/>
      <c r="B131" s="82"/>
      <c r="C131" s="82"/>
      <c r="G131" s="82"/>
      <c r="H131" s="82"/>
      <c r="O131" s="71"/>
      <c r="Z131" s="6" t="s">
        <v>21</v>
      </c>
      <c r="AA131" s="1" cm="1">
        <f t="array" ref="AA131">INDEX(Enfant012!$E:$E,MATCH(1,(Enfant012!$A:$A=$B$3)*(Enfant012!$C:$C=Z131)*(Enfant012!$D:$D="E02AEEHV"),0),1)</f>
        <v>5</v>
      </c>
      <c r="AB131" s="1" cm="1">
        <f t="array" ref="AB131">INDEX(Enfant012!$E:$E,MATCH(1,(Enfant012!$A:$A=$B$3)*(Enfant012!$C:$C=Z131)*(Enfant012!$D:$D="E35AEEHV"),0),1)</f>
        <v>10</v>
      </c>
      <c r="AC131" s="1" cm="1">
        <f t="array" ref="AC131">INDEX(Enfant012!$E:$E,MATCH(1,(Enfant012!$A:$A=$B$3)*(Enfant012!$C:$C=Z131)*(Enfant012!$D:$D="E611AEEH"),0),1)</f>
        <v>60</v>
      </c>
    </row>
    <row r="132" spans="1:29">
      <c r="A132" s="81"/>
      <c r="B132" s="82"/>
      <c r="C132" s="82"/>
      <c r="G132" s="82"/>
      <c r="H132" s="82"/>
      <c r="O132" s="71"/>
      <c r="Z132" s="6" t="s">
        <v>24</v>
      </c>
      <c r="AA132" s="1" cm="1">
        <f t="array" ref="AA132">INDEX(Enfant012!$E:$E,MATCH(1,(Enfant012!$A:$A=$B$3)*(Enfant012!$C:$C=Z132)*(Enfant012!$D:$D="E02AEEHV"),0),1)</f>
        <v>0</v>
      </c>
      <c r="AB132" s="1" cm="1">
        <f t="array" ref="AB132">INDEX(Enfant012!$E:$E,MATCH(1,(Enfant012!$A:$A=$B$3)*(Enfant012!$C:$C=Z132)*(Enfant012!$D:$D="E35AEEHV"),0),1)</f>
        <v>5</v>
      </c>
      <c r="AC132" s="1" cm="1">
        <f t="array" ref="AC132">INDEX(Enfant012!$E:$E,MATCH(1,(Enfant012!$A:$A=$B$3)*(Enfant012!$C:$C=Z132)*(Enfant012!$D:$D="E611AEEH"),0),1)</f>
        <v>5</v>
      </c>
    </row>
    <row r="133" spans="1:29">
      <c r="A133" s="81"/>
      <c r="B133" s="82"/>
      <c r="C133" s="82"/>
      <c r="G133" s="82"/>
      <c r="H133" s="82"/>
      <c r="O133" s="71"/>
      <c r="Z133" s="6" t="s">
        <v>27</v>
      </c>
      <c r="AA133" s="1" cm="1">
        <f t="array" ref="AA133">INDEX(Enfant012!$E:$E,MATCH(1,(Enfant012!$A:$A=$B$3)*(Enfant012!$C:$C=Z133)*(Enfant012!$D:$D="E02AEEHV"),0),1)</f>
        <v>0</v>
      </c>
      <c r="AB133" s="1" cm="1">
        <f t="array" ref="AB133">INDEX(Enfant012!$E:$E,MATCH(1,(Enfant012!$A:$A=$B$3)*(Enfant012!$C:$C=Z133)*(Enfant012!$D:$D="E35AEEHV"),0),1)</f>
        <v>0</v>
      </c>
      <c r="AC133" s="1" cm="1">
        <f t="array" ref="AC133">INDEX(Enfant012!$E:$E,MATCH(1,(Enfant012!$A:$A=$B$3)*(Enfant012!$C:$C=Z133)*(Enfant012!$D:$D="E611AEEH"),0),1)</f>
        <v>15</v>
      </c>
    </row>
    <row r="134" spans="1:29">
      <c r="A134" s="81"/>
      <c r="B134" s="82"/>
      <c r="C134" s="82"/>
      <c r="G134" s="82"/>
      <c r="H134" s="82"/>
      <c r="O134" s="71"/>
      <c r="Z134" s="6" t="s">
        <v>30</v>
      </c>
      <c r="AA134" s="1" cm="1">
        <f t="array" ref="AA134">INDEX(Enfant012!$E:$E,MATCH(1,(Enfant012!$A:$A=$B$3)*(Enfant012!$C:$C=Z134)*(Enfant012!$D:$D="E02AEEHV"),0),1)</f>
        <v>5</v>
      </c>
      <c r="AB134" s="1" cm="1">
        <f t="array" ref="AB134">INDEX(Enfant012!$E:$E,MATCH(1,(Enfant012!$A:$A=$B$3)*(Enfant012!$C:$C=Z134)*(Enfant012!$D:$D="E35AEEHV"),0),1)</f>
        <v>15</v>
      </c>
      <c r="AC134" s="1" cm="1">
        <f t="array" ref="AC134">INDEX(Enfant012!$E:$E,MATCH(1,(Enfant012!$A:$A=$B$3)*(Enfant012!$C:$C=Z134)*(Enfant012!$D:$D="E611AEEH"),0),1)</f>
        <v>65</v>
      </c>
    </row>
    <row r="135" spans="1:29">
      <c r="A135" s="81"/>
      <c r="B135" s="82"/>
      <c r="C135" s="82"/>
      <c r="G135" s="82"/>
      <c r="H135" s="82"/>
      <c r="O135" s="71"/>
      <c r="Z135" s="6" t="s">
        <v>33</v>
      </c>
      <c r="AA135" s="1" cm="1">
        <f t="array" ref="AA135">INDEX(Enfant012!$E:$E,MATCH(1,(Enfant012!$A:$A=$B$3)*(Enfant012!$C:$C=Z135)*(Enfant012!$D:$D="E02AEEHV"),0),1)</f>
        <v>0</v>
      </c>
      <c r="AB135" s="1" cm="1">
        <f t="array" ref="AB135">INDEX(Enfant012!$E:$E,MATCH(1,(Enfant012!$A:$A=$B$3)*(Enfant012!$C:$C=Z135)*(Enfant012!$D:$D="E35AEEHV"),0),1)</f>
        <v>0</v>
      </c>
      <c r="AC135" s="1" cm="1">
        <f t="array" ref="AC135">INDEX(Enfant012!$E:$E,MATCH(1,(Enfant012!$A:$A=$B$3)*(Enfant012!$C:$C=Z135)*(Enfant012!$D:$D="E611AEEH"),0),1)</f>
        <v>15</v>
      </c>
    </row>
    <row r="136" spans="1:29">
      <c r="A136" s="81"/>
      <c r="B136" s="82"/>
      <c r="C136" s="82"/>
      <c r="G136" s="82"/>
      <c r="H136" s="82"/>
      <c r="O136" s="71"/>
      <c r="Z136" s="6" t="s">
        <v>36</v>
      </c>
      <c r="AA136" s="1" cm="1">
        <f t="array" ref="AA136">INDEX(Enfant012!$E:$E,MATCH(1,(Enfant012!$A:$A=$B$3)*(Enfant012!$C:$C=Z136)*(Enfant012!$D:$D="E02AEEHV"),0),1)</f>
        <v>0</v>
      </c>
      <c r="AB136" s="1" cm="1">
        <f t="array" ref="AB136">INDEX(Enfant012!$E:$E,MATCH(1,(Enfant012!$A:$A=$B$3)*(Enfant012!$C:$C=Z136)*(Enfant012!$D:$D="E35AEEHV"),0),1)</f>
        <v>0</v>
      </c>
      <c r="AC136" s="1" cm="1">
        <f t="array" ref="AC136">INDEX(Enfant012!$E:$E,MATCH(1,(Enfant012!$A:$A=$B$3)*(Enfant012!$C:$C=Z136)*(Enfant012!$D:$D="E611AEEH"),0),1)</f>
        <v>5</v>
      </c>
    </row>
    <row r="137" spans="1:29">
      <c r="A137" s="81"/>
      <c r="B137" s="82"/>
      <c r="C137" s="82"/>
      <c r="G137" s="82"/>
      <c r="H137" s="82"/>
      <c r="O137" s="71"/>
      <c r="Z137" s="6" t="s">
        <v>39</v>
      </c>
      <c r="AA137" s="1" cm="1">
        <f t="array" ref="AA137">INDEX(Enfant012!$E:$E,MATCH(1,(Enfant012!$A:$A=$B$3)*(Enfant012!$C:$C=Z137)*(Enfant012!$D:$D="E02AEEHV"),0),1)</f>
        <v>0</v>
      </c>
      <c r="AB137" s="1" cm="1">
        <f t="array" ref="AB137">INDEX(Enfant012!$E:$E,MATCH(1,(Enfant012!$A:$A=$B$3)*(Enfant012!$C:$C=Z137)*(Enfant012!$D:$D="E35AEEHV"),0),1)</f>
        <v>5</v>
      </c>
      <c r="AC137" s="1" cm="1">
        <f t="array" ref="AC137">INDEX(Enfant012!$E:$E,MATCH(1,(Enfant012!$A:$A=$B$3)*(Enfant012!$C:$C=Z137)*(Enfant012!$D:$D="E611AEEH"),0),1)</f>
        <v>35</v>
      </c>
    </row>
    <row r="138" spans="1:29">
      <c r="A138" s="81"/>
      <c r="B138" s="82"/>
      <c r="C138" s="82"/>
      <c r="G138" s="82"/>
      <c r="H138" s="82"/>
      <c r="O138" s="71"/>
      <c r="Z138" s="6" t="s">
        <v>42</v>
      </c>
      <c r="AA138" s="1" cm="1">
        <f t="array" ref="AA138">INDEX(Enfant012!$E:$E,MATCH(1,(Enfant012!$A:$A=$B$3)*(Enfant012!$C:$C=Z138)*(Enfant012!$D:$D="E02AEEHV"),0),1)</f>
        <v>0</v>
      </c>
      <c r="AB138" s="1" cm="1">
        <f t="array" ref="AB138">INDEX(Enfant012!$E:$E,MATCH(1,(Enfant012!$A:$A=$B$3)*(Enfant012!$C:$C=Z138)*(Enfant012!$D:$D="E35AEEHV"),0),1)</f>
        <v>0</v>
      </c>
      <c r="AC138" s="1" cm="1">
        <f t="array" ref="AC138">INDEX(Enfant012!$E:$E,MATCH(1,(Enfant012!$A:$A=$B$3)*(Enfant012!$C:$C=Z138)*(Enfant012!$D:$D="E611AEEH"),0),1)</f>
        <v>10</v>
      </c>
    </row>
    <row r="139" spans="1:29">
      <c r="A139" s="81"/>
      <c r="B139" s="82"/>
      <c r="C139" s="82"/>
      <c r="G139" s="82"/>
      <c r="H139" s="82"/>
      <c r="O139" s="71"/>
      <c r="Z139" s="6" t="s">
        <v>45</v>
      </c>
      <c r="AA139" s="1" cm="1">
        <f t="array" ref="AA139">INDEX(Enfant012!$E:$E,MATCH(1,(Enfant012!$A:$A=$B$3)*(Enfant012!$C:$C=Z139)*(Enfant012!$D:$D="E02AEEHV"),0),1)</f>
        <v>0</v>
      </c>
      <c r="AB139" s="1" cm="1">
        <f t="array" ref="AB139">INDEX(Enfant012!$E:$E,MATCH(1,(Enfant012!$A:$A=$B$3)*(Enfant012!$C:$C=Z139)*(Enfant012!$D:$D="E35AEEHV"),0),1)</f>
        <v>0</v>
      </c>
      <c r="AC139" s="1" cm="1">
        <f t="array" ref="AC139">INDEX(Enfant012!$E:$E,MATCH(1,(Enfant012!$A:$A=$B$3)*(Enfant012!$C:$C=Z139)*(Enfant012!$D:$D="E611AEEH"),0),1)</f>
        <v>5</v>
      </c>
    </row>
    <row r="140" spans="1:29">
      <c r="A140" s="81"/>
      <c r="B140" s="82"/>
      <c r="C140" s="82"/>
      <c r="G140" s="82"/>
      <c r="H140" s="82"/>
      <c r="O140" s="71"/>
      <c r="Z140" s="6" t="s">
        <v>48</v>
      </c>
      <c r="AA140" s="1" cm="1">
        <f t="array" ref="AA140">INDEX(Enfant012!$E:$E,MATCH(1,(Enfant012!$A:$A=$B$3)*(Enfant012!$C:$C=Z140)*(Enfant012!$D:$D="E02AEEHV"),0),1)</f>
        <v>0</v>
      </c>
      <c r="AB140" s="1" cm="1">
        <f t="array" ref="AB140">INDEX(Enfant012!$E:$E,MATCH(1,(Enfant012!$A:$A=$B$3)*(Enfant012!$C:$C=Z140)*(Enfant012!$D:$D="E35AEEHV"),0),1)</f>
        <v>0</v>
      </c>
      <c r="AC140" s="1" cm="1">
        <f t="array" ref="AC140">INDEX(Enfant012!$E:$E,MATCH(1,(Enfant012!$A:$A=$B$3)*(Enfant012!$C:$C=Z140)*(Enfant012!$D:$D="E611AEEH"),0),1)</f>
        <v>5</v>
      </c>
    </row>
    <row r="141" spans="1:29">
      <c r="A141" s="81"/>
      <c r="B141" s="82"/>
      <c r="C141" s="82"/>
      <c r="G141" s="82"/>
      <c r="H141" s="82"/>
      <c r="O141" s="71"/>
      <c r="Z141" s="6" t="s">
        <v>49</v>
      </c>
      <c r="AA141" s="1" cm="1">
        <f t="array" ref="AA141">INDEX(Enfant012!$E:$E,MATCH(1,(Enfant012!$A:$A=$B$3)*(Enfant012!$C:$C=Z141)*(Enfant012!$D:$D="E02AEEHV"),0),1)</f>
        <v>5</v>
      </c>
      <c r="AB141" s="1" cm="1">
        <f t="array" ref="AB141">INDEX(Enfant012!$E:$E,MATCH(1,(Enfant012!$A:$A=$B$3)*(Enfant012!$C:$C=Z141)*(Enfant012!$D:$D="E35AEEHV"),0),1)</f>
        <v>15</v>
      </c>
      <c r="AC141" s="1" cm="1">
        <f t="array" ref="AC141">INDEX(Enfant012!$E:$E,MATCH(1,(Enfant012!$A:$A=$B$3)*(Enfant012!$C:$C=Z141)*(Enfant012!$D:$D="E611AEEH"),0),1)</f>
        <v>95</v>
      </c>
    </row>
    <row r="142" spans="1:29">
      <c r="A142" s="81"/>
      <c r="B142" s="82"/>
      <c r="C142" s="82"/>
      <c r="G142" s="82"/>
      <c r="H142" s="82"/>
      <c r="O142" s="71"/>
      <c r="Z142" s="6" t="s">
        <v>51</v>
      </c>
      <c r="AA142" s="1" cm="1">
        <f t="array" ref="AA142">INDEX(Enfant012!$E:$E,MATCH(1,(Enfant012!$A:$A=$B$3)*(Enfant012!$C:$C=Z142)*(Enfant012!$D:$D="E02AEEHV"),0),1)</f>
        <v>5</v>
      </c>
      <c r="AB142" s="1" cm="1">
        <f t="array" ref="AB142">INDEX(Enfant012!$E:$E,MATCH(1,(Enfant012!$A:$A=$B$3)*(Enfant012!$C:$C=Z142)*(Enfant012!$D:$D="E35AEEHV"),0),1)</f>
        <v>10</v>
      </c>
      <c r="AC142" s="1" cm="1">
        <f t="array" ref="AC142">INDEX(Enfant012!$E:$E,MATCH(1,(Enfant012!$A:$A=$B$3)*(Enfant012!$C:$C=Z142)*(Enfant012!$D:$D="E611AEEH"),0),1)</f>
        <v>45</v>
      </c>
    </row>
    <row r="143" spans="1:29">
      <c r="A143" s="81"/>
      <c r="B143" s="82"/>
      <c r="C143" s="82"/>
      <c r="G143" s="82"/>
      <c r="H143" s="82"/>
      <c r="O143" s="71"/>
      <c r="Z143" s="6" t="s">
        <v>52</v>
      </c>
      <c r="AA143" s="1" cm="1">
        <f t="array" ref="AA143">INDEX(Enfant012!$E:$E,MATCH(1,(Enfant012!$A:$A=$B$3)*(Enfant012!$C:$C=Z143)*(Enfant012!$D:$D="E02AEEHV"),0),1)</f>
        <v>0</v>
      </c>
      <c r="AB143" s="1" cm="1">
        <f t="array" ref="AB143">INDEX(Enfant012!$E:$E,MATCH(1,(Enfant012!$A:$A=$B$3)*(Enfant012!$C:$C=Z143)*(Enfant012!$D:$D="E35AEEHV"),0),1)</f>
        <v>5</v>
      </c>
      <c r="AC143" s="1" cm="1">
        <f t="array" ref="AC143">INDEX(Enfant012!$E:$E,MATCH(1,(Enfant012!$A:$A=$B$3)*(Enfant012!$C:$C=Z143)*(Enfant012!$D:$D="E611AEEH"),0),1)</f>
        <v>5</v>
      </c>
    </row>
    <row r="144" spans="1:29">
      <c r="A144" s="81"/>
      <c r="B144" s="82"/>
      <c r="C144" s="82"/>
      <c r="G144" s="82"/>
      <c r="H144" s="82"/>
      <c r="O144" s="71"/>
      <c r="Z144" s="6" t="s">
        <v>53</v>
      </c>
      <c r="AA144" s="1" cm="1">
        <f t="array" ref="AA144">INDEX(Enfant012!$E:$E,MATCH(1,(Enfant012!$A:$A=$B$3)*(Enfant012!$C:$C=Z144)*(Enfant012!$D:$D="E02AEEHV"),0),1)</f>
        <v>0</v>
      </c>
      <c r="AB144" s="1" cm="1">
        <f t="array" ref="AB144">INDEX(Enfant012!$E:$E,MATCH(1,(Enfant012!$A:$A=$B$3)*(Enfant012!$C:$C=Z144)*(Enfant012!$D:$D="E35AEEHV"),0),1)</f>
        <v>0</v>
      </c>
      <c r="AC144" s="1" cm="1">
        <f t="array" ref="AC144">INDEX(Enfant012!$E:$E,MATCH(1,(Enfant012!$A:$A=$B$3)*(Enfant012!$C:$C=Z144)*(Enfant012!$D:$D="E611AEEH"),0),1)</f>
        <v>10</v>
      </c>
    </row>
    <row r="145" spans="1:29" ht="15.75" thickBot="1">
      <c r="A145" s="81"/>
      <c r="B145" s="82"/>
      <c r="C145" s="82"/>
      <c r="G145" s="82"/>
      <c r="H145" s="82"/>
      <c r="O145" s="71"/>
      <c r="Z145" s="8" t="s">
        <v>407</v>
      </c>
      <c r="AA145" s="1" cm="1">
        <f t="array" ref="AA145">INDEX(Enfant012!$E:$E,MATCH(1,(Enfant012!$A:$A=$B$3)*(Enfant012!$C:$C=Z145)*(Enfant012!$D:$D="E02AEEHV"),0),1)</f>
        <v>30</v>
      </c>
      <c r="AB145" s="1" cm="1">
        <f t="array" ref="AB145">INDEX(Enfant012!$E:$E,MATCH(1,(Enfant012!$A:$A=$B$3)*(Enfant012!$C:$C=Z145)*(Enfant012!$D:$D="E35AEEHV"),0),1)</f>
        <v>95</v>
      </c>
      <c r="AC145" s="1" cm="1">
        <f t="array" ref="AC145">INDEX(Enfant012!$E:$E,MATCH(1,(Enfant012!$A:$A=$B$3)*(Enfant012!$C:$C=Z145)*(Enfant012!$D:$D="E611AEEH"),0),1)</f>
        <v>500</v>
      </c>
    </row>
    <row r="146" spans="1:29">
      <c r="A146" s="81"/>
      <c r="B146" s="82"/>
      <c r="C146" s="82"/>
      <c r="G146" s="82"/>
      <c r="H146" s="82"/>
      <c r="O146" s="71"/>
    </row>
    <row r="147" spans="1:29">
      <c r="A147" s="81"/>
      <c r="B147" s="82"/>
      <c r="C147" s="82"/>
      <c r="G147" s="82"/>
      <c r="H147" s="82"/>
      <c r="O147" s="71"/>
    </row>
    <row r="148" spans="1:29">
      <c r="A148" s="81"/>
      <c r="B148" s="82"/>
      <c r="C148" s="82"/>
      <c r="G148" s="82"/>
      <c r="H148" s="82"/>
      <c r="O148" s="71"/>
    </row>
    <row r="149" spans="1:29">
      <c r="A149" s="81"/>
      <c r="B149" s="82"/>
      <c r="C149" s="82"/>
      <c r="G149" s="82"/>
      <c r="H149" s="82"/>
      <c r="O149" s="71"/>
    </row>
    <row r="150" spans="1:29">
      <c r="A150" s="81"/>
      <c r="B150" s="82"/>
      <c r="C150" s="82"/>
      <c r="G150" s="82"/>
      <c r="H150" s="82"/>
      <c r="O150" s="71"/>
    </row>
    <row r="151" spans="1:29">
      <c r="A151" s="81"/>
      <c r="B151" s="82"/>
      <c r="C151" s="82"/>
      <c r="G151" s="82"/>
      <c r="H151" s="82"/>
      <c r="O151" s="71"/>
    </row>
    <row r="152" spans="1:29">
      <c r="A152" s="81"/>
      <c r="B152" s="82"/>
      <c r="C152" s="82"/>
      <c r="G152" s="82"/>
      <c r="H152" s="82"/>
      <c r="O152" s="71"/>
    </row>
    <row r="153" spans="1:29">
      <c r="A153" s="81"/>
      <c r="B153" s="82"/>
      <c r="C153" s="82"/>
      <c r="G153" s="82"/>
      <c r="H153" s="82"/>
      <c r="O153" s="71"/>
    </row>
    <row r="154" spans="1:29">
      <c r="A154" s="81"/>
      <c r="B154" s="82"/>
      <c r="C154" s="82"/>
      <c r="G154" s="82"/>
      <c r="H154" s="82"/>
      <c r="O154" s="71"/>
    </row>
    <row r="155" spans="1:29">
      <c r="A155" s="81"/>
      <c r="B155" s="82"/>
      <c r="C155" s="82"/>
      <c r="G155" s="82"/>
      <c r="H155" s="82"/>
      <c r="O155" s="71"/>
    </row>
    <row r="156" spans="1:29" ht="15" customHeight="1">
      <c r="A156" s="81"/>
      <c r="B156" s="82"/>
      <c r="C156" s="82"/>
      <c r="G156" s="82"/>
      <c r="H156" s="82"/>
      <c r="O156" s="71"/>
    </row>
    <row r="157" spans="1:29">
      <c r="A157" s="81"/>
      <c r="B157" s="82"/>
      <c r="C157" s="82"/>
      <c r="G157" s="82"/>
      <c r="H157" s="82"/>
      <c r="O157" s="71"/>
    </row>
    <row r="158" spans="1:29">
      <c r="A158" s="81"/>
      <c r="B158" s="82"/>
      <c r="C158" s="82"/>
      <c r="G158" s="82"/>
      <c r="H158" s="82"/>
      <c r="O158" s="71"/>
    </row>
    <row r="159" spans="1:29">
      <c r="A159" s="81"/>
      <c r="B159" s="82"/>
      <c r="C159" s="82"/>
      <c r="G159" s="82"/>
      <c r="H159" s="82"/>
      <c r="O159" s="71"/>
    </row>
    <row r="160" spans="1:29">
      <c r="A160" s="81"/>
      <c r="B160" s="82"/>
      <c r="C160" s="82"/>
      <c r="G160" s="82"/>
      <c r="H160" s="82"/>
      <c r="O160" s="71"/>
    </row>
    <row r="161" spans="1:15">
      <c r="A161" s="81"/>
      <c r="B161" s="82"/>
      <c r="C161" s="82"/>
      <c r="G161" s="82"/>
      <c r="H161" s="82"/>
      <c r="O161" s="71"/>
    </row>
    <row r="162" spans="1:15">
      <c r="A162" s="81"/>
      <c r="B162" s="82"/>
      <c r="C162" s="82"/>
      <c r="G162" s="82"/>
      <c r="H162" s="82"/>
      <c r="O162" s="71"/>
    </row>
    <row r="163" spans="1:15">
      <c r="A163" s="81"/>
      <c r="B163" s="82"/>
      <c r="C163" s="82"/>
      <c r="G163" s="82"/>
      <c r="H163" s="82"/>
      <c r="O163" s="71"/>
    </row>
    <row r="164" spans="1:15">
      <c r="A164" s="81"/>
      <c r="B164" s="82"/>
      <c r="C164" s="82"/>
      <c r="G164" s="82"/>
      <c r="H164" s="82"/>
      <c r="O164" s="71"/>
    </row>
    <row r="165" spans="1:15">
      <c r="A165" s="81"/>
      <c r="B165" s="82"/>
      <c r="C165" s="82"/>
      <c r="G165" s="82"/>
      <c r="H165" s="82"/>
      <c r="O165" s="71"/>
    </row>
    <row r="166" spans="1:15">
      <c r="A166" s="81"/>
      <c r="B166" s="82"/>
      <c r="C166" s="82"/>
      <c r="G166" s="82"/>
      <c r="H166" s="82"/>
      <c r="O166" s="71"/>
    </row>
    <row r="167" spans="1:15">
      <c r="A167" s="81"/>
      <c r="B167" s="82"/>
      <c r="C167" s="82"/>
      <c r="G167" s="82"/>
      <c r="H167" s="82"/>
      <c r="O167" s="71"/>
    </row>
    <row r="168" spans="1:15">
      <c r="A168" s="81"/>
      <c r="B168" s="82"/>
      <c r="C168" s="82"/>
      <c r="G168" s="82"/>
      <c r="H168" s="82"/>
      <c r="O168" s="71"/>
    </row>
    <row r="169" spans="1:15">
      <c r="A169" s="81"/>
      <c r="B169" s="82"/>
      <c r="C169" s="82"/>
      <c r="G169" s="82"/>
      <c r="H169" s="82"/>
      <c r="O169" s="71"/>
    </row>
    <row r="170" spans="1:15">
      <c r="A170" s="81"/>
      <c r="B170" s="82"/>
      <c r="C170" s="82"/>
      <c r="G170" s="82"/>
      <c r="H170" s="82"/>
      <c r="O170" s="71"/>
    </row>
    <row r="171" spans="1:15">
      <c r="A171" s="81"/>
      <c r="B171" s="82"/>
      <c r="C171" s="82"/>
      <c r="G171" s="82"/>
      <c r="H171" s="82"/>
      <c r="O171" s="71"/>
    </row>
    <row r="172" spans="1:15">
      <c r="A172" s="81"/>
      <c r="B172" s="82"/>
      <c r="C172" s="82"/>
      <c r="G172" s="82"/>
      <c r="H172" s="82"/>
      <c r="O172" s="71"/>
    </row>
    <row r="173" spans="1:15">
      <c r="A173" s="81"/>
      <c r="B173" s="82"/>
      <c r="C173" s="82"/>
      <c r="G173" s="82"/>
      <c r="H173" s="82"/>
      <c r="O173" s="71"/>
    </row>
    <row r="174" spans="1:15">
      <c r="A174" s="81"/>
      <c r="B174" s="82"/>
      <c r="C174" s="82"/>
      <c r="G174" s="82"/>
      <c r="H174" s="82"/>
      <c r="O174" s="71"/>
    </row>
    <row r="175" spans="1:15">
      <c r="A175" s="81"/>
      <c r="B175" s="82"/>
      <c r="C175" s="82"/>
      <c r="G175" s="82"/>
      <c r="H175" s="82"/>
      <c r="O175" s="71"/>
    </row>
    <row r="176" spans="1:15">
      <c r="A176" s="81"/>
      <c r="B176" s="82"/>
      <c r="C176" s="82"/>
      <c r="G176" s="82"/>
      <c r="H176" s="82"/>
      <c r="O176" s="71"/>
    </row>
    <row r="177" spans="1:15">
      <c r="A177" s="81"/>
      <c r="B177" s="82"/>
      <c r="C177" s="82"/>
      <c r="G177" s="82"/>
      <c r="H177" s="82"/>
      <c r="O177" s="71"/>
    </row>
    <row r="178" spans="1:15">
      <c r="A178" s="81"/>
      <c r="B178" s="82"/>
      <c r="C178" s="82"/>
      <c r="G178" s="82"/>
      <c r="H178" s="82"/>
      <c r="O178" s="71"/>
    </row>
    <row r="179" spans="1:15">
      <c r="A179" s="81"/>
      <c r="B179" s="82"/>
      <c r="C179" s="82"/>
      <c r="G179" s="82"/>
      <c r="H179" s="82"/>
      <c r="O179" s="71"/>
    </row>
    <row r="180" spans="1:15">
      <c r="A180" s="81"/>
      <c r="B180" s="82"/>
      <c r="C180" s="82"/>
      <c r="G180" s="82"/>
      <c r="H180" s="82"/>
      <c r="O180" s="71"/>
    </row>
    <row r="181" spans="1:15">
      <c r="A181" s="81"/>
      <c r="B181" s="82"/>
      <c r="C181" s="82"/>
      <c r="G181" s="82"/>
      <c r="H181" s="82"/>
      <c r="O181" s="71"/>
    </row>
    <row r="182" spans="1:15">
      <c r="A182" s="81"/>
      <c r="B182" s="82"/>
      <c r="C182" s="82"/>
      <c r="G182" s="82"/>
      <c r="H182" s="82"/>
      <c r="O182" s="71"/>
    </row>
    <row r="183" spans="1:15">
      <c r="A183" s="81"/>
      <c r="B183" s="82"/>
      <c r="C183" s="82"/>
      <c r="G183" s="82"/>
      <c r="H183" s="82"/>
      <c r="O183" s="71"/>
    </row>
    <row r="184" spans="1:15">
      <c r="A184" s="81"/>
      <c r="B184" s="82"/>
      <c r="C184" s="82"/>
      <c r="G184" s="82"/>
      <c r="H184" s="82"/>
      <c r="O184" s="71"/>
    </row>
    <row r="185" spans="1:15">
      <c r="A185" s="81"/>
      <c r="B185" s="82"/>
      <c r="C185" s="82"/>
      <c r="G185" s="82"/>
      <c r="H185" s="82"/>
      <c r="O185" s="71"/>
    </row>
    <row r="186" spans="1:15">
      <c r="A186" s="81"/>
      <c r="B186" s="82"/>
      <c r="C186" s="82"/>
      <c r="G186" s="82"/>
      <c r="H186" s="82"/>
      <c r="O186" s="71"/>
    </row>
    <row r="187" spans="1:15">
      <c r="A187" s="81"/>
      <c r="B187" s="82"/>
      <c r="C187" s="82"/>
      <c r="G187" s="82"/>
      <c r="H187" s="82"/>
      <c r="O187" s="71"/>
    </row>
    <row r="188" spans="1:15">
      <c r="A188" s="81"/>
      <c r="B188" s="82"/>
      <c r="C188" s="82"/>
      <c r="G188" s="82"/>
      <c r="H188" s="82"/>
      <c r="O188" s="71"/>
    </row>
    <row r="189" spans="1:15">
      <c r="A189" s="81"/>
      <c r="B189" s="82"/>
      <c r="C189" s="82"/>
      <c r="G189" s="82"/>
      <c r="H189" s="82"/>
      <c r="O189" s="71"/>
    </row>
    <row r="190" spans="1:15">
      <c r="A190" s="81"/>
      <c r="B190" s="82"/>
      <c r="C190" s="82"/>
      <c r="G190" s="82"/>
      <c r="H190" s="82"/>
      <c r="O190" s="71"/>
    </row>
    <row r="191" spans="1:15">
      <c r="A191" s="81"/>
      <c r="B191" s="82"/>
      <c r="C191" s="82"/>
      <c r="G191" s="82"/>
      <c r="H191" s="82"/>
      <c r="O191" s="71"/>
    </row>
    <row r="192" spans="1:15">
      <c r="A192" s="81"/>
      <c r="B192" s="82"/>
      <c r="C192" s="82"/>
      <c r="G192" s="82"/>
      <c r="H192" s="82"/>
      <c r="O192" s="71"/>
    </row>
    <row r="193" spans="1:15">
      <c r="A193" s="81"/>
      <c r="B193" s="82"/>
      <c r="C193" s="82"/>
      <c r="G193" s="82"/>
      <c r="H193" s="82"/>
      <c r="O193" s="71"/>
    </row>
    <row r="194" spans="1:15">
      <c r="A194" s="81"/>
      <c r="B194" s="82"/>
      <c r="C194" s="82"/>
      <c r="G194" s="82"/>
      <c r="H194" s="82"/>
      <c r="O194" s="71"/>
    </row>
    <row r="195" spans="1:15">
      <c r="A195" s="81"/>
      <c r="B195" s="82"/>
      <c r="C195" s="82"/>
      <c r="G195" s="82"/>
      <c r="H195" s="82"/>
      <c r="O195" s="71"/>
    </row>
    <row r="196" spans="1:15">
      <c r="A196" s="81"/>
      <c r="B196" s="82"/>
      <c r="C196" s="82"/>
      <c r="G196" s="82"/>
      <c r="H196" s="82"/>
      <c r="O196" s="71"/>
    </row>
    <row r="197" spans="1:15">
      <c r="A197" s="81"/>
      <c r="B197" s="82"/>
      <c r="C197" s="82"/>
      <c r="G197" s="82"/>
      <c r="H197" s="82"/>
      <c r="O197" s="71"/>
    </row>
    <row r="198" spans="1:15">
      <c r="A198" s="81"/>
      <c r="B198" s="82"/>
      <c r="C198" s="82"/>
      <c r="G198" s="82"/>
      <c r="H198" s="82"/>
      <c r="O198" s="71"/>
    </row>
    <row r="199" spans="1:15">
      <c r="A199" s="81"/>
      <c r="B199" s="82"/>
      <c r="C199" s="82"/>
      <c r="G199" s="82"/>
      <c r="H199" s="82"/>
      <c r="O199" s="71"/>
    </row>
    <row r="200" spans="1:15">
      <c r="A200" s="81"/>
      <c r="B200" s="82"/>
      <c r="C200" s="82"/>
      <c r="G200" s="82"/>
      <c r="H200" s="82"/>
      <c r="O200" s="71"/>
    </row>
    <row r="201" spans="1:15">
      <c r="A201" s="81"/>
      <c r="B201" s="82"/>
      <c r="C201" s="82"/>
      <c r="G201" s="82"/>
      <c r="H201" s="82"/>
      <c r="O201" s="71"/>
    </row>
    <row r="202" spans="1:15">
      <c r="A202" s="81"/>
      <c r="B202" s="82"/>
      <c r="C202" s="82"/>
      <c r="G202" s="82"/>
      <c r="H202" s="82"/>
      <c r="O202" s="71"/>
    </row>
    <row r="203" spans="1:15">
      <c r="A203" s="81"/>
      <c r="B203" s="82"/>
      <c r="C203" s="82"/>
      <c r="G203" s="82"/>
      <c r="H203" s="82"/>
      <c r="O203" s="71"/>
    </row>
    <row r="204" spans="1:15">
      <c r="A204" s="81"/>
      <c r="B204" s="82"/>
      <c r="C204" s="82"/>
      <c r="G204" s="82"/>
      <c r="H204" s="82"/>
      <c r="O204" s="71"/>
    </row>
    <row r="205" spans="1:15">
      <c r="A205" s="81"/>
      <c r="B205" s="82"/>
      <c r="C205" s="82"/>
      <c r="G205" s="82"/>
      <c r="H205" s="82"/>
      <c r="O205" s="71"/>
    </row>
    <row r="206" spans="1:15">
      <c r="A206" s="81"/>
      <c r="B206" s="82"/>
      <c r="C206" s="82"/>
      <c r="G206" s="82"/>
      <c r="H206" s="82"/>
      <c r="O206" s="71"/>
    </row>
    <row r="207" spans="1:15">
      <c r="A207" s="81"/>
      <c r="B207" s="82"/>
      <c r="C207" s="82"/>
      <c r="G207" s="82"/>
      <c r="H207" s="82"/>
      <c r="O207" s="71"/>
    </row>
    <row r="208" spans="1:15">
      <c r="A208" s="81"/>
      <c r="B208" s="82"/>
      <c r="C208" s="82"/>
      <c r="G208" s="82"/>
      <c r="H208" s="82"/>
      <c r="O208" s="71"/>
    </row>
    <row r="209" spans="1:34">
      <c r="A209" s="81"/>
      <c r="B209" s="82"/>
      <c r="C209" s="82"/>
      <c r="G209" s="82"/>
      <c r="H209" s="82"/>
      <c r="O209" s="71"/>
    </row>
    <row r="210" spans="1:34">
      <c r="A210" s="90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2"/>
    </row>
    <row r="211" spans="1:34" ht="23.25">
      <c r="A211" s="141" t="s">
        <v>308</v>
      </c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3"/>
    </row>
    <row r="212" spans="1:34">
      <c r="A212" s="70"/>
      <c r="O212" s="71"/>
    </row>
    <row r="213" spans="1:34">
      <c r="A213" s="144" t="s">
        <v>319</v>
      </c>
      <c r="B213" s="135"/>
      <c r="C213" s="55">
        <f>$B$3</f>
        <v>2020</v>
      </c>
      <c r="O213" s="71"/>
    </row>
    <row r="214" spans="1:34">
      <c r="A214" s="70"/>
      <c r="D214" s="11" t="s">
        <v>239</v>
      </c>
      <c r="J214" s="11" t="s">
        <v>299</v>
      </c>
      <c r="K214" s="11" t="s">
        <v>320</v>
      </c>
      <c r="O214" s="71"/>
    </row>
    <row r="215" spans="1:34">
      <c r="A215" s="139"/>
      <c r="B215" s="140"/>
      <c r="C215" s="51" t="s">
        <v>321</v>
      </c>
      <c r="D215" s="51" cm="1">
        <f t="array" ref="D215">INDEX(structure!$E:$E,MATCH(1,(structure!$A:$A=$B$3)*(structure!$C:$C=$D$3)*(structure!$D:$D="total_structure"),0),1)</f>
        <v>212</v>
      </c>
      <c r="G215" s="140"/>
      <c r="H215" s="140"/>
      <c r="I215" s="51" t="s">
        <v>322</v>
      </c>
      <c r="J215" s="55">
        <f>$B$3-1</f>
        <v>2019</v>
      </c>
      <c r="K215" s="51" t="e" cm="1">
        <f t="array" ref="K215">INDEX(pot_fin_epci!D:D,MATCH(1,(pot_fin_epci!$A:$A=$B$3-1)*(pot_fin_epci!$B:$B=$D$3),0),1)</f>
        <v>#N/A</v>
      </c>
      <c r="O215" s="71"/>
    </row>
    <row r="216" spans="1:34">
      <c r="A216" s="70"/>
      <c r="O216" s="71"/>
    </row>
    <row r="217" spans="1:34" ht="27.75">
      <c r="A217" s="70"/>
      <c r="B217" s="136" t="s">
        <v>323</v>
      </c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71"/>
    </row>
    <row r="218" spans="1:34" ht="27.75">
      <c r="A218" s="70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O218" s="71"/>
    </row>
    <row r="219" spans="1:34" ht="30">
      <c r="A219" s="70"/>
      <c r="D219" s="82" t="s">
        <v>11</v>
      </c>
      <c r="E219" s="57" t="s">
        <v>330</v>
      </c>
      <c r="J219" s="82" t="s">
        <v>11</v>
      </c>
      <c r="K219" s="57" t="s">
        <v>239</v>
      </c>
      <c r="O219" s="71"/>
    </row>
    <row r="220" spans="1:34">
      <c r="A220" s="70"/>
      <c r="C220" s="51" t="s">
        <v>331</v>
      </c>
      <c r="D220" s="51" cm="1">
        <f t="array" ref="D220">INDEX(structure!$E:$E,MATCH(1,(structure!$A:$A=$B$3)*(structure!$C:$C=$D$3)*(structure!$D:$D="TX_COUV_GLOBAL_annee"),0),1)</f>
        <v>2019</v>
      </c>
      <c r="E220" s="52" cm="1">
        <f t="array" ref="E220">INDEX(structure!$E:$E,MATCH(1,(structure!$A:$A=$B$3)*(structure!$C:$C=$D$3)*(structure!$D:$D="TX_COUV_GLOBAL_tx"),0),1)</f>
        <v>0.623</v>
      </c>
      <c r="I220" s="51" t="s">
        <v>332</v>
      </c>
      <c r="J220" s="51" cm="1">
        <f t="array" ref="J220">INDEX(structure!$E:$E,MATCH(1,(structure!$A:$A=$B$3)*(structure!$C:$C=$D$3)*(structure!$D:$D="annee_pop"),0),1)</f>
        <v>0</v>
      </c>
      <c r="K220" s="51" cm="1">
        <f t="array" ref="K220">INDEX(structure!$E:$E,MATCH(1,(structure!$A:$A=$B$3)*(structure!$C:$C=$D$3)*(structure!$D:$D="BCE_ecole_maternelle"),0),1)</f>
        <v>61</v>
      </c>
      <c r="O220" s="71"/>
    </row>
    <row r="221" spans="1:34">
      <c r="A221" s="70"/>
      <c r="O221" s="71"/>
    </row>
    <row r="222" spans="1:34">
      <c r="A222" s="70"/>
      <c r="E222" s="11" t="s">
        <v>333</v>
      </c>
      <c r="K222" s="11" t="s">
        <v>333</v>
      </c>
      <c r="O222" s="71"/>
      <c r="AD222" s="3"/>
      <c r="AE222" s="3"/>
      <c r="AF222"/>
      <c r="AG222"/>
      <c r="AH222"/>
    </row>
    <row r="223" spans="1:34">
      <c r="A223" s="132" t="s">
        <v>334</v>
      </c>
      <c r="B223" s="133"/>
      <c r="C223" s="128" t="s">
        <v>309</v>
      </c>
      <c r="D223" s="128"/>
      <c r="E223" s="51" cm="1">
        <f t="array" ref="E223">INDEX(structure!$E:$E,MATCH(1,(structure!$A:$A=$B$3)*(structure!$C:$C=$D$3)*(structure!$D:$D="EAJE_NbEAJE"),0),1)</f>
        <v>62</v>
      </c>
      <c r="G223" s="140" t="s">
        <v>335</v>
      </c>
      <c r="H223" s="140"/>
      <c r="I223" s="135" t="s">
        <v>336</v>
      </c>
      <c r="J223" s="135"/>
      <c r="K223" s="51" cm="1">
        <f t="array" ref="K223">INDEX(structure!$E:$E,MATCH(1,(structure!$A:$A=$B$3)*(structure!$C:$C=$D$3)*(structure!$D:$D="MICRO"),0),1)</f>
        <v>0</v>
      </c>
      <c r="O223" s="71"/>
      <c r="AD223" s="3"/>
      <c r="AE223" s="3"/>
      <c r="AF223"/>
      <c r="AG223"/>
      <c r="AH223"/>
    </row>
    <row r="224" spans="1:34">
      <c r="A224" s="132"/>
      <c r="B224" s="133"/>
      <c r="C224" s="128" t="s">
        <v>310</v>
      </c>
      <c r="D224" s="128"/>
      <c r="E224" s="51" cm="1">
        <f t="array" ref="E224">INDEX(structure!$E:$E,MATCH(1,(structure!$A:$A=$B$3)*(structure!$C:$C=$D$3)*(structure!$D:$D="EAJE_nb_places_0_5ans"),0),1)</f>
        <v>1448</v>
      </c>
      <c r="O224" s="71"/>
      <c r="AD224" s="3"/>
      <c r="AE224" s="3"/>
      <c r="AF224"/>
      <c r="AG224"/>
      <c r="AH224"/>
    </row>
    <row r="225" spans="1:34">
      <c r="A225" s="132"/>
      <c r="B225" s="133"/>
      <c r="C225" s="128" t="s">
        <v>311</v>
      </c>
      <c r="D225" s="128"/>
      <c r="E225" s="51" cm="1">
        <f t="array" ref="E225">INDEX(structure!$E:$E,MATCH(1,(structure!$A:$A=$B$3)*(structure!$C:$C=$D$3)*(structure!$D:$D="EAJE_nb_enf_inscrit_0_5ans"),0),1)</f>
        <v>3905</v>
      </c>
      <c r="K225" s="11" t="s">
        <v>333</v>
      </c>
      <c r="O225" s="71"/>
      <c r="AD225" s="3"/>
      <c r="AE225" s="3"/>
      <c r="AF225"/>
      <c r="AG225"/>
      <c r="AH225"/>
    </row>
    <row r="226" spans="1:34">
      <c r="A226" s="132"/>
      <c r="B226" s="133"/>
      <c r="C226" s="128" t="s">
        <v>312</v>
      </c>
      <c r="D226" s="128"/>
      <c r="E226" s="51" cm="1">
        <f t="array" ref="E226">INDEX(structure!$E:$E,MATCH(1,(structure!$A:$A=$B$3)*(structure!$C:$C=$D$3)*(structure!$D:$D="Eaje_AVIP"),0),1)</f>
        <v>12</v>
      </c>
      <c r="G226" s="133" t="s">
        <v>337</v>
      </c>
      <c r="H226" s="133"/>
      <c r="I226" s="128" t="s">
        <v>239</v>
      </c>
      <c r="J226" s="128"/>
      <c r="K226" s="51" cm="1">
        <f t="array" ref="K226">INDEX(structure!$E:$E,MATCH(1,(structure!$A:$A=$B$3)*(structure!$C:$C=$D$3)*(structure!$D:$D="PAJE_nb"),0),1)</f>
        <v>11</v>
      </c>
      <c r="O226" s="71"/>
      <c r="AD226"/>
      <c r="AE226"/>
      <c r="AF226"/>
      <c r="AG226"/>
      <c r="AH226"/>
    </row>
    <row r="227" spans="1:34">
      <c r="A227" s="132"/>
      <c r="B227" s="133"/>
      <c r="C227" s="128" t="s">
        <v>313</v>
      </c>
      <c r="D227" s="128"/>
      <c r="E227" s="51" cm="1">
        <f t="array" ref="E227">INDEX(structure!$E:$E,MATCH(1,(structure!$A:$A=$B$3)*(structure!$C:$C=$D$3)*(structure!$D:$D="EAJE_tx_occupation_reel"),0),1)</f>
        <v>51.41</v>
      </c>
      <c r="G227" s="133"/>
      <c r="H227" s="133"/>
      <c r="I227" s="128" t="s">
        <v>338</v>
      </c>
      <c r="J227" s="128"/>
      <c r="K227" s="51" cm="1">
        <f t="array" ref="K227">INDEX(structure!$E:$E,MATCH(1,(structure!$A:$A=$B$3)*(structure!$C:$C=$D$3)*(structure!$D:$D="PAJE_nb_place"),0),1)</f>
        <v>128</v>
      </c>
      <c r="O227" s="71"/>
      <c r="AD227" s="3"/>
      <c r="AE227" s="3"/>
      <c r="AF227" s="3"/>
      <c r="AG227" s="3"/>
      <c r="AH227" s="3"/>
    </row>
    <row r="228" spans="1:34">
      <c r="A228" s="132"/>
      <c r="B228" s="133"/>
      <c r="C228" s="128" t="s">
        <v>314</v>
      </c>
      <c r="D228" s="128"/>
      <c r="E228" s="51" cm="1">
        <f t="array" ref="E228">INDEX(structure!$E:$E,MATCH(1,(structure!$A:$A=$B$3)*(structure!$C:$C=$D$3)*(structure!$D:$D="EAJE_tx_occupation_facture"),0),1)</f>
        <v>54.27</v>
      </c>
      <c r="O228" s="71"/>
      <c r="AD228" s="3"/>
      <c r="AE228" s="3"/>
      <c r="AF228" s="3"/>
      <c r="AG228" s="3"/>
      <c r="AH228" s="3"/>
    </row>
    <row r="229" spans="1:34">
      <c r="A229" s="132"/>
      <c r="B229" s="133"/>
      <c r="C229" s="128" t="s">
        <v>315</v>
      </c>
      <c r="D229" s="128"/>
      <c r="E229" s="51" cm="1">
        <f t="array" ref="E229">INDEX(structure!$E:$E,MATCH(1,(structure!$A:$A=$B$3)*(structure!$C:$C=$D$3)*(structure!$D:$D="EAJE_part_inclusion_handicap"),0),1)</f>
        <v>43.55</v>
      </c>
      <c r="K229" s="11" t="s">
        <v>333</v>
      </c>
      <c r="O229" s="71"/>
      <c r="AD229" s="3"/>
      <c r="AE229" s="3"/>
      <c r="AF229" s="3"/>
      <c r="AG229" s="3"/>
      <c r="AH229" s="3"/>
    </row>
    <row r="230" spans="1:34">
      <c r="A230" s="132"/>
      <c r="B230" s="133"/>
      <c r="C230" s="128" t="s">
        <v>316</v>
      </c>
      <c r="D230" s="128"/>
      <c r="E230" s="51" cm="1">
        <f t="array" ref="E230">INDEX(structure!$E:$E,MATCH(1,(structure!$A:$A=$B$3)*(structure!$C:$C=$D$3)*(structure!$D:$D="EAJE_part_mixite_social"),0),1)</f>
        <v>24.19</v>
      </c>
      <c r="G230" s="133" t="s">
        <v>339</v>
      </c>
      <c r="H230" s="133"/>
      <c r="I230" s="128" t="s">
        <v>340</v>
      </c>
      <c r="J230" s="128"/>
      <c r="K230" s="51" cm="1">
        <f t="array" ref="K230">INDEX(structure!$E:$E,MATCH(1,(structure!$A:$A=$B$3)*(structure!$C:$C=$D$3)*(structure!$D:$D="MAM_nb"),0),1)</f>
        <v>27</v>
      </c>
      <c r="O230" s="71"/>
      <c r="AD230" s="3"/>
      <c r="AE230" s="3"/>
      <c r="AF230" s="3"/>
      <c r="AG230" s="3"/>
      <c r="AH230" s="3"/>
    </row>
    <row r="231" spans="1:34">
      <c r="A231" s="132"/>
      <c r="B231" s="133"/>
      <c r="C231" s="128" t="s">
        <v>317</v>
      </c>
      <c r="D231" s="128"/>
      <c r="E231" s="51" cm="1">
        <f t="array" ref="E231">INDEX(structure!$E:$E,MATCH(1,(structure!$A:$A=$B$3)*(structure!$C:$C=$D$3)*(structure!$D:$D="EAJE_taux_couverture_eaje"),0),1)</f>
        <v>23.69</v>
      </c>
      <c r="G231" s="133"/>
      <c r="H231" s="133"/>
      <c r="I231" s="128" t="s">
        <v>338</v>
      </c>
      <c r="J231" s="128"/>
      <c r="K231" s="51" cm="1">
        <f t="array" ref="K231">INDEX(structure!$E:$E,MATCH(1,(structure!$A:$A=$B$3)*(structure!$C:$C=$D$3)*(structure!$D:$D="MAM_nb_places"),0),1)</f>
        <v>78</v>
      </c>
      <c r="O231" s="71"/>
    </row>
    <row r="232" spans="1:34">
      <c r="A232" s="132"/>
      <c r="B232" s="133"/>
      <c r="C232" s="128" t="s">
        <v>318</v>
      </c>
      <c r="D232" s="128"/>
      <c r="E232" s="51" cm="1">
        <f t="array" ref="E232">INDEX(structure!$E:$E,MATCH(1,(structure!$A:$A=$B$3)*(structure!$C:$C=$D$3)*(structure!$D:$D="EAJE_nbplacectg"),0),1)</f>
        <v>1412</v>
      </c>
      <c r="G232" s="133"/>
      <c r="H232" s="133"/>
      <c r="I232" s="128" t="s">
        <v>341</v>
      </c>
      <c r="J232" s="128"/>
      <c r="K232" s="51" cm="1">
        <f t="array" ref="K232">INDEX(structure!$E:$E,MATCH(1,(structure!$A:$A=$B$3)*(structure!$C:$C=$D$3)*(structure!$D:$D="MAM_nb_ass_mat"),0),1)</f>
        <v>71</v>
      </c>
      <c r="O232" s="71"/>
    </row>
    <row r="233" spans="1:34">
      <c r="A233" s="70"/>
      <c r="G233" s="133"/>
      <c r="H233" s="133"/>
      <c r="I233" s="128" t="s">
        <v>344</v>
      </c>
      <c r="J233" s="128"/>
      <c r="K233" s="51" cm="1">
        <f t="array" ref="K233">INDEX(structure!$E:$E,MATCH(1,(structure!$A:$A=$B$3)*(structure!$C:$C=$D$3)*(structure!$D:$D="MAM_nb_ass_mat_agrees_exclu_mam"),0),1)</f>
        <v>300</v>
      </c>
      <c r="O233" s="71"/>
    </row>
    <row r="234" spans="1:34">
      <c r="A234" s="70"/>
      <c r="O234" s="71"/>
    </row>
    <row r="235" spans="1:34">
      <c r="A235" s="70"/>
      <c r="B235" s="64"/>
      <c r="E235" s="11" t="s">
        <v>333</v>
      </c>
      <c r="K235" s="11" t="s">
        <v>333</v>
      </c>
      <c r="O235" s="71"/>
    </row>
    <row r="236" spans="1:34">
      <c r="A236" s="132" t="s">
        <v>345</v>
      </c>
      <c r="B236" s="133"/>
      <c r="C236" s="128" t="s">
        <v>239</v>
      </c>
      <c r="D236" s="128"/>
      <c r="E236" s="51" cm="1">
        <f t="array" ref="E236">INDEX(structure!$E:$E,MATCH(1,(structure!$A:$A=$B$3)*(structure!$C:$C=$D$3)*(structure!$D:$D="RPE_Nb"),0),1)</f>
        <v>26</v>
      </c>
      <c r="G236" s="133" t="s">
        <v>346</v>
      </c>
      <c r="H236" s="133"/>
      <c r="I236" s="128" t="s">
        <v>347</v>
      </c>
      <c r="J236" s="128"/>
      <c r="K236" s="51" cm="1">
        <f t="array" ref="K236">INDEX(structure!$E:$E,MATCH(1,(structure!$A:$A=$B$3)*(structure!$C:$C=$D$3)*(structure!$D:$D="ASSMAT_actif_au_31_12"),0),1)</f>
        <v>1235</v>
      </c>
      <c r="O236" s="71"/>
    </row>
    <row r="237" spans="1:34">
      <c r="A237" s="132"/>
      <c r="B237" s="133"/>
      <c r="C237" s="128" t="s">
        <v>325</v>
      </c>
      <c r="D237" s="128"/>
      <c r="E237" s="51" cm="1">
        <f t="array" ref="E237">INDEX(structure!$E:$E,MATCH(1,(structure!$A:$A=$B$3)*(structure!$C:$C=$D$3)*(structure!$D:$D="RPE_Nb_Animateurs_actif"),0),1)</f>
        <v>26.36</v>
      </c>
      <c r="G237" s="133"/>
      <c r="H237" s="133"/>
      <c r="I237" s="128" t="s">
        <v>348</v>
      </c>
      <c r="J237" s="128"/>
      <c r="K237" s="51" cm="1">
        <f t="array" ref="K237">INDEX(structure!$E:$E,MATCH(1,(structure!$A:$A=$B$3)*(structure!$C:$C=$D$3)*(structure!$D:$D="ASSMAT_50_54_ANS"),0),1)</f>
        <v>190</v>
      </c>
      <c r="O237" s="71"/>
    </row>
    <row r="238" spans="1:34">
      <c r="A238" s="132"/>
      <c r="B238" s="133"/>
      <c r="C238" s="128" t="s">
        <v>326</v>
      </c>
      <c r="D238" s="128"/>
      <c r="E238" s="54" cm="1">
        <f t="array" ref="E238">INDEX(structure!$E:$E,MATCH(1,(structure!$A:$A=$B$3)*(structure!$C:$C=$D$3)*(structure!$D:$D="RPE_ASSMAT_nbassmatparanimateur"),0),1)</f>
        <v>46.851289833080401</v>
      </c>
      <c r="G238" s="133"/>
      <c r="H238" s="133"/>
      <c r="I238" s="128" t="s">
        <v>349</v>
      </c>
      <c r="J238" s="128"/>
      <c r="K238" s="51" cm="1">
        <f t="array" ref="K238">INDEX(structure!$E:$E,MATCH(1,(structure!$A:$A=$B$3)*(structure!$C:$C=$D$3)*(structure!$D:$D="ASSMAT_55_59_ANS"),0),1)</f>
        <v>170</v>
      </c>
      <c r="O238" s="71"/>
    </row>
    <row r="239" spans="1:34">
      <c r="A239" s="132"/>
      <c r="B239" s="133"/>
      <c r="C239" s="128" t="s">
        <v>327</v>
      </c>
      <c r="D239" s="128"/>
      <c r="E239" s="51" cm="1">
        <f t="array" ref="E239">INDEX(structure!$E:$E,MATCH(1,(structure!$A:$A=$B$3)*(structure!$C:$C=$D$3)*(structure!$D:$D="RPE_Mission_Guichet_unique"),0),1)</f>
        <v>10</v>
      </c>
      <c r="G239" s="133"/>
      <c r="H239" s="133"/>
      <c r="I239" s="128" t="s">
        <v>350</v>
      </c>
      <c r="J239" s="128"/>
      <c r="K239" s="51" cm="1">
        <f t="array" ref="K239">INDEX(structure!$E:$E,MATCH(1,(structure!$A:$A=$B$3)*(structure!$C:$C=$D$3)*(structure!$D:$D="ASSMAT_plus_60_ANS"),0),1)</f>
        <v>115</v>
      </c>
      <c r="O239" s="71"/>
    </row>
    <row r="240" spans="1:34">
      <c r="A240" s="132"/>
      <c r="B240" s="133"/>
      <c r="C240" s="128" t="s">
        <v>328</v>
      </c>
      <c r="D240" s="128"/>
      <c r="E240" s="51" cm="1">
        <f t="array" ref="E240">INDEX(structure!$E:$E,MATCH(1,(structure!$A:$A=$B$3)*(structure!$C:$C=$D$3)*(structure!$D:$D="RPE_Mission_Promouvoir_activite_assmat"),0),1)</f>
        <v>7</v>
      </c>
      <c r="G240" s="133"/>
      <c r="H240" s="133"/>
      <c r="I240" s="128" t="s">
        <v>353</v>
      </c>
      <c r="J240" s="128"/>
      <c r="K240" s="51" cm="1">
        <f t="array" ref="K240">INDEX(structure!$E:$E,MATCH(1,(structure!$A:$A=$B$3)*(structure!$C:$C=$D$3)*(structure!$D:$D="ASSMAT_nb_enfants_gardes"),0),1)</f>
        <v>4099</v>
      </c>
      <c r="O240" s="71"/>
    </row>
    <row r="241" spans="1:36">
      <c r="A241" s="132"/>
      <c r="B241" s="133"/>
      <c r="C241" s="128" t="s">
        <v>329</v>
      </c>
      <c r="D241" s="128"/>
      <c r="E241" s="51" cm="1">
        <f t="array" ref="E241">INDEX(structure!$E:$E,MATCH(1,(structure!$A:$A=$B$3)*(structure!$C:$C=$D$3)*(structure!$D:$D="RPE_Mission_Favoriser_la_formation_assmat"),0),1)</f>
        <v>15</v>
      </c>
      <c r="G241" s="133"/>
      <c r="H241" s="133"/>
      <c r="I241" s="128" t="s">
        <v>354</v>
      </c>
      <c r="J241" s="128"/>
      <c r="K241" s="51" cm="1">
        <f t="array" ref="K241">INDEX(structure!$E:$E,MATCH(1,(structure!$A:$A=$B$3)*(structure!$C:$C=$D$3)*(structure!$D:$D="ASSMAT_nb_enfants_0_5_ans"),0),1)</f>
        <v>16484</v>
      </c>
      <c r="O241" s="71"/>
    </row>
    <row r="242" spans="1:36">
      <c r="A242" s="70"/>
      <c r="G242" s="133"/>
      <c r="H242" s="133"/>
      <c r="I242" s="128" t="s">
        <v>355</v>
      </c>
      <c r="J242" s="128"/>
      <c r="K242" s="51" cm="1">
        <f t="array" ref="K242">INDEX(structure!$E:$E,MATCH(1,(structure!$A:$A=$B$3)*(structure!$C:$C=$D$3)*(structure!$D:$D="ASSMAT_taux_couv_ass_mat"),0),1)</f>
        <v>24.87</v>
      </c>
      <c r="O242" s="71"/>
    </row>
    <row r="243" spans="1:36">
      <c r="A243" s="70"/>
      <c r="G243" s="57"/>
      <c r="H243" s="57"/>
      <c r="I243" s="2"/>
      <c r="J243" s="2"/>
      <c r="O243" s="71"/>
    </row>
    <row r="244" spans="1:36">
      <c r="A244" s="70"/>
      <c r="G244" s="57"/>
      <c r="H244" s="57"/>
      <c r="I244" s="2"/>
      <c r="J244" s="2"/>
      <c r="O244" s="71"/>
    </row>
    <row r="245" spans="1:36">
      <c r="A245" s="70"/>
      <c r="G245" s="57"/>
      <c r="H245" s="57"/>
      <c r="I245" s="2"/>
      <c r="J245" s="2"/>
      <c r="O245" s="71"/>
      <c r="Z245" s="147" t="s">
        <v>302</v>
      </c>
      <c r="AA245" s="148"/>
      <c r="AB245" s="148"/>
      <c r="AC245" s="148"/>
      <c r="AD245" s="147" t="s">
        <v>303</v>
      </c>
      <c r="AE245" s="148"/>
      <c r="AF245" s="148"/>
      <c r="AG245" s="148"/>
      <c r="AH245" s="147" t="s">
        <v>304</v>
      </c>
      <c r="AI245" s="148"/>
      <c r="AJ245" s="148"/>
    </row>
    <row r="246" spans="1:36">
      <c r="A246" s="70"/>
      <c r="G246" s="57"/>
      <c r="H246" s="57"/>
      <c r="I246" s="2"/>
      <c r="J246" s="2"/>
      <c r="O246" s="71"/>
      <c r="AA246" s="11" t="s">
        <v>292</v>
      </c>
      <c r="AB246" s="11" t="s">
        <v>293</v>
      </c>
      <c r="AE246" s="11" t="s">
        <v>292</v>
      </c>
      <c r="AF246" s="11" t="s">
        <v>293</v>
      </c>
      <c r="AI246" s="11" t="s">
        <v>292</v>
      </c>
      <c r="AJ246" s="11" t="s">
        <v>293</v>
      </c>
    </row>
    <row r="247" spans="1:36">
      <c r="A247" s="70"/>
      <c r="G247" s="57"/>
      <c r="H247" s="57"/>
      <c r="I247" s="2"/>
      <c r="J247" s="2"/>
      <c r="O247" s="71"/>
      <c r="Z247" s="6" t="s">
        <v>8</v>
      </c>
      <c r="AA247" s="1" cm="1">
        <f t="array" ref="AA247">INDEX(Enfant012!$E:$E,MATCH(1,(Enfant012!$A:$A=$B$3)*(Enfant012!$C:$C=$Z247)*(Enfant012!$D:$D="e02cstr"),0),1)</f>
        <v>100</v>
      </c>
      <c r="AB247" s="1" cm="1">
        <f t="array" ref="AB247">INDEX(Enfant012!$E:$E,MATCH(1,(Enfant012!$A:$A=$B$3)*(Enfant012!$C:$C=$Z247)*(Enfant012!$D:$D="e35cstr"),0),1)</f>
        <v>45</v>
      </c>
      <c r="AC247" s="3"/>
      <c r="AD247" s="6" t="s">
        <v>8</v>
      </c>
      <c r="AE247" s="1" cm="1">
        <f t="array" ref="AE247">INDEX(Enfant012!$E:$E,MATCH(1,(Enfant012!$A:$A=$B$3)*(Enfant012!$C:$C=$Z247)*(Enfant012!$D:$D="E02assmat"),0),1)</f>
        <v>390</v>
      </c>
      <c r="AF247" s="1" cm="1">
        <f t="array" ref="AF247">INDEX(Enfant012!$E:$E,MATCH(1,(Enfant012!$A:$A=$B$3)*(Enfant012!$C:$C=$Z247)*(Enfant012!$D:$D="E35assmat"),0),1)</f>
        <v>280</v>
      </c>
      <c r="AH247" s="6" t="s">
        <v>8</v>
      </c>
      <c r="AI247" s="1" cm="1">
        <f t="array" ref="AI247">INDEX(Enfant012!$E:$E,MATCH(1,(Enfant012!$A:$A=$B$3)*(Enfant012!$C:$C=$Z247)*(Enfant012!$D:$D="E02domicile"),0),1)</f>
        <v>10</v>
      </c>
      <c r="AJ247" s="1" cm="1">
        <f t="array" ref="AJ247">INDEX(Enfant012!$E:$E,MATCH(1,(Enfant012!$A:$A=$B$3)*(Enfant012!$C:$C=$Z247)*(Enfant012!$D:$D="E35domicile"),0),1)</f>
        <v>15</v>
      </c>
    </row>
    <row r="248" spans="1:36">
      <c r="A248" s="70"/>
      <c r="G248" s="57"/>
      <c r="H248" s="57"/>
      <c r="I248" s="2"/>
      <c r="J248" s="2"/>
      <c r="O248" s="71"/>
      <c r="Z248" s="6" t="s">
        <v>13</v>
      </c>
      <c r="AA248" s="1" cm="1">
        <f t="array" ref="AA248">INDEX(Enfant012!$E:$E,MATCH(1,(Enfant012!$A:$A=$B$3)*(Enfant012!$C:$C=$Z248)*(Enfant012!$D:$D="e02cstr"),0),1)</f>
        <v>20</v>
      </c>
      <c r="AB248" s="1" cm="1">
        <f t="array" ref="AB248">INDEX(Enfant012!$E:$E,MATCH(1,(Enfant012!$A:$A=$B$3)*(Enfant012!$C:$C=$Z248)*(Enfant012!$D:$D="e35cstr"),0),1)</f>
        <v>25</v>
      </c>
      <c r="AC248" s="3"/>
      <c r="AD248" s="6" t="s">
        <v>13</v>
      </c>
      <c r="AE248" s="1" cm="1">
        <f t="array" ref="AE248">INDEX(Enfant012!$E:$E,MATCH(1,(Enfant012!$A:$A=$B$3)*(Enfant012!$C:$C=$Z248)*(Enfant012!$D:$D="E02assmat"),0),1)</f>
        <v>720</v>
      </c>
      <c r="AF248" s="1" cm="1">
        <f t="array" ref="AF248">INDEX(Enfant012!$E:$E,MATCH(1,(Enfant012!$A:$A=$B$3)*(Enfant012!$C:$C=$Z248)*(Enfant012!$D:$D="E35assmat"),0),1)</f>
        <v>400</v>
      </c>
      <c r="AH248" s="6" t="s">
        <v>13</v>
      </c>
      <c r="AI248" s="1" cm="1">
        <f t="array" ref="AI248">INDEX(Enfant012!$E:$E,MATCH(1,(Enfant012!$A:$A=$B$3)*(Enfant012!$C:$C=$Z248)*(Enfant012!$D:$D="E02domicile"),0),1)</f>
        <v>15</v>
      </c>
      <c r="AJ248" s="1" cm="1">
        <f t="array" ref="AJ248">INDEX(Enfant012!$E:$E,MATCH(1,(Enfant012!$A:$A=$B$3)*(Enfant012!$C:$C=$Z248)*(Enfant012!$D:$D="E35domicile"),0),1)</f>
        <v>20</v>
      </c>
    </row>
    <row r="249" spans="1:36">
      <c r="A249" s="70"/>
      <c r="G249" s="57"/>
      <c r="H249" s="57"/>
      <c r="I249" s="2"/>
      <c r="J249" s="2"/>
      <c r="O249" s="71"/>
      <c r="Z249" s="6" t="s">
        <v>15</v>
      </c>
      <c r="AA249" s="1" cm="1">
        <f t="array" ref="AA249">INDEX(Enfant012!$E:$E,MATCH(1,(Enfant012!$A:$A=$B$3)*(Enfant012!$C:$C=$Z249)*(Enfant012!$D:$D="e02cstr"),0),1)</f>
        <v>0</v>
      </c>
      <c r="AB249" s="1" cm="1">
        <f t="array" ref="AB249">INDEX(Enfant012!$E:$E,MATCH(1,(Enfant012!$A:$A=$B$3)*(Enfant012!$C:$C=$Z249)*(Enfant012!$D:$D="e35cstr"),0),1)</f>
        <v>0</v>
      </c>
      <c r="AC249" s="3"/>
      <c r="AD249" s="6" t="s">
        <v>15</v>
      </c>
      <c r="AE249" s="1" cm="1">
        <f t="array" ref="AE249">INDEX(Enfant012!$E:$E,MATCH(1,(Enfant012!$A:$A=$B$3)*(Enfant012!$C:$C=$Z249)*(Enfant012!$D:$D="E02assmat"),0),1)</f>
        <v>360</v>
      </c>
      <c r="AF249" s="1" cm="1">
        <f t="array" ref="AF249">INDEX(Enfant012!$E:$E,MATCH(1,(Enfant012!$A:$A=$B$3)*(Enfant012!$C:$C=$Z249)*(Enfant012!$D:$D="E35assmat"),0),1)</f>
        <v>210</v>
      </c>
      <c r="AH249" s="6" t="s">
        <v>15</v>
      </c>
      <c r="AI249" s="1" cm="1">
        <f t="array" ref="AI249">INDEX(Enfant012!$E:$E,MATCH(1,(Enfant012!$A:$A=$B$3)*(Enfant012!$C:$C=$Z249)*(Enfant012!$D:$D="E02domicile"),0),1)</f>
        <v>5</v>
      </c>
      <c r="AJ249" s="1" cm="1">
        <f t="array" ref="AJ249">INDEX(Enfant012!$E:$E,MATCH(1,(Enfant012!$A:$A=$B$3)*(Enfant012!$C:$C=$Z249)*(Enfant012!$D:$D="E35domicile"),0),1)</f>
        <v>10</v>
      </c>
    </row>
    <row r="250" spans="1:36">
      <c r="A250" s="70"/>
      <c r="G250" s="57"/>
      <c r="H250" s="57"/>
      <c r="I250" s="2"/>
      <c r="J250" s="2"/>
      <c r="O250" s="71"/>
      <c r="Z250" s="6" t="s">
        <v>18</v>
      </c>
      <c r="AA250" s="1" cm="1">
        <f t="array" ref="AA250">INDEX(Enfant012!$E:$E,MATCH(1,(Enfant012!$A:$A=$B$3)*(Enfant012!$C:$C=$Z250)*(Enfant012!$D:$D="e02cstr"),0),1)</f>
        <v>0</v>
      </c>
      <c r="AB250" s="1" cm="1">
        <f t="array" ref="AB250">INDEX(Enfant012!$E:$E,MATCH(1,(Enfant012!$A:$A=$B$3)*(Enfant012!$C:$C=$Z250)*(Enfant012!$D:$D="e35cstr"),0),1)</f>
        <v>5</v>
      </c>
      <c r="AC250" s="3"/>
      <c r="AD250" s="6" t="s">
        <v>18</v>
      </c>
      <c r="AE250" s="1" cm="1">
        <f t="array" ref="AE250">INDEX(Enfant012!$E:$E,MATCH(1,(Enfant012!$A:$A=$B$3)*(Enfant012!$C:$C=$Z250)*(Enfant012!$D:$D="E02assmat"),0),1)</f>
        <v>60</v>
      </c>
      <c r="AF250" s="1" cm="1">
        <f t="array" ref="AF250">INDEX(Enfant012!$E:$E,MATCH(1,(Enfant012!$A:$A=$B$3)*(Enfant012!$C:$C=$Z250)*(Enfant012!$D:$D="E35assmat"),0),1)</f>
        <v>25</v>
      </c>
      <c r="AH250" s="6" t="s">
        <v>18</v>
      </c>
      <c r="AI250" s="1" cm="1">
        <f t="array" ref="AI250">INDEX(Enfant012!$E:$E,MATCH(1,(Enfant012!$A:$A=$B$3)*(Enfant012!$C:$C=$Z250)*(Enfant012!$D:$D="E02domicile"),0),1)</f>
        <v>0</v>
      </c>
      <c r="AJ250" s="1" cm="1">
        <f t="array" ref="AJ250">INDEX(Enfant012!$E:$E,MATCH(1,(Enfant012!$A:$A=$B$3)*(Enfant012!$C:$C=$Z250)*(Enfant012!$D:$D="E35domicile"),0),1)</f>
        <v>0</v>
      </c>
    </row>
    <row r="251" spans="1:36">
      <c r="A251" s="70"/>
      <c r="G251" s="57"/>
      <c r="H251" s="57"/>
      <c r="I251" s="2"/>
      <c r="J251" s="2"/>
      <c r="O251" s="71"/>
      <c r="Z251" s="6" t="s">
        <v>21</v>
      </c>
      <c r="AA251" s="1" cm="1">
        <f t="array" ref="AA251">INDEX(Enfant012!$E:$E,MATCH(1,(Enfant012!$A:$A=$B$3)*(Enfant012!$C:$C=$Z251)*(Enfant012!$D:$D="e02cstr"),0),1)</f>
        <v>15</v>
      </c>
      <c r="AB251" s="1" cm="1">
        <f t="array" ref="AB251">INDEX(Enfant012!$E:$E,MATCH(1,(Enfant012!$A:$A=$B$3)*(Enfant012!$C:$C=$Z251)*(Enfant012!$D:$D="e35cstr"),0),1)</f>
        <v>20</v>
      </c>
      <c r="AC251" s="3"/>
      <c r="AD251" s="6" t="s">
        <v>21</v>
      </c>
      <c r="AE251" s="1" cm="1">
        <f t="array" ref="AE251">INDEX(Enfant012!$E:$E,MATCH(1,(Enfant012!$A:$A=$B$3)*(Enfant012!$C:$C=$Z251)*(Enfant012!$D:$D="E02assmat"),0),1)</f>
        <v>225</v>
      </c>
      <c r="AF251" s="1" cm="1">
        <f t="array" ref="AF251">INDEX(Enfant012!$E:$E,MATCH(1,(Enfant012!$A:$A=$B$3)*(Enfant012!$C:$C=$Z251)*(Enfant012!$D:$D="E35assmat"),0),1)</f>
        <v>130</v>
      </c>
      <c r="AH251" s="6" t="s">
        <v>21</v>
      </c>
      <c r="AI251" s="1" cm="1">
        <f t="array" ref="AI251">INDEX(Enfant012!$E:$E,MATCH(1,(Enfant012!$A:$A=$B$3)*(Enfant012!$C:$C=$Z251)*(Enfant012!$D:$D="E02domicile"),0),1)</f>
        <v>5</v>
      </c>
      <c r="AJ251" s="1" cm="1">
        <f t="array" ref="AJ251">INDEX(Enfant012!$E:$E,MATCH(1,(Enfant012!$A:$A=$B$3)*(Enfant012!$C:$C=$Z251)*(Enfant012!$D:$D="E35domicile"),0),1)</f>
        <v>5</v>
      </c>
    </row>
    <row r="252" spans="1:36">
      <c r="A252" s="70"/>
      <c r="G252" s="57"/>
      <c r="H252" s="57"/>
      <c r="I252" s="2"/>
      <c r="J252" s="2"/>
      <c r="O252" s="71"/>
      <c r="Z252" s="6" t="s">
        <v>24</v>
      </c>
      <c r="AA252" s="1" cm="1">
        <f t="array" ref="AA252">INDEX(Enfant012!$E:$E,MATCH(1,(Enfant012!$A:$A=$B$3)*(Enfant012!$C:$C=$Z252)*(Enfant012!$D:$D="e02cstr"),0),1)</f>
        <v>10</v>
      </c>
      <c r="AB252" s="1" cm="1">
        <f t="array" ref="AB252">INDEX(Enfant012!$E:$E,MATCH(1,(Enfant012!$A:$A=$B$3)*(Enfant012!$C:$C=$Z252)*(Enfant012!$D:$D="e35cstr"),0),1)</f>
        <v>5</v>
      </c>
      <c r="AD252" s="6" t="s">
        <v>24</v>
      </c>
      <c r="AE252" s="1" cm="1">
        <f t="array" ref="AE252">INDEX(Enfant012!$E:$E,MATCH(1,(Enfant012!$A:$A=$B$3)*(Enfant012!$C:$C=$Z252)*(Enfant012!$D:$D="E02assmat"),0),1)</f>
        <v>75</v>
      </c>
      <c r="AF252" s="1" cm="1">
        <f t="array" ref="AF252">INDEX(Enfant012!$E:$E,MATCH(1,(Enfant012!$A:$A=$B$3)*(Enfant012!$C:$C=$Z252)*(Enfant012!$D:$D="E35assmat"),0),1)</f>
        <v>30</v>
      </c>
      <c r="AH252" s="6" t="s">
        <v>24</v>
      </c>
      <c r="AI252" s="1" cm="1">
        <f t="array" ref="AI252">INDEX(Enfant012!$E:$E,MATCH(1,(Enfant012!$A:$A=$B$3)*(Enfant012!$C:$C=$Z252)*(Enfant012!$D:$D="E02domicile"),0),1)</f>
        <v>0</v>
      </c>
      <c r="AJ252" s="1" cm="1">
        <f t="array" ref="AJ252">INDEX(Enfant012!$E:$E,MATCH(1,(Enfant012!$A:$A=$B$3)*(Enfant012!$C:$C=$Z252)*(Enfant012!$D:$D="E35domicile"),0),1)</f>
        <v>0</v>
      </c>
    </row>
    <row r="253" spans="1:36">
      <c r="A253" s="70"/>
      <c r="G253" s="57"/>
      <c r="H253" s="57"/>
      <c r="I253" s="2"/>
      <c r="J253" s="2"/>
      <c r="O253" s="71"/>
      <c r="Z253" s="6" t="s">
        <v>27</v>
      </c>
      <c r="AA253" s="1" cm="1">
        <f t="array" ref="AA253">INDEX(Enfant012!$E:$E,MATCH(1,(Enfant012!$A:$A=$B$3)*(Enfant012!$C:$C=$Z253)*(Enfant012!$D:$D="e02cstr"),0),1)</f>
        <v>0</v>
      </c>
      <c r="AB253" s="1" cm="1">
        <f t="array" ref="AB253">INDEX(Enfant012!$E:$E,MATCH(1,(Enfant012!$A:$A=$B$3)*(Enfant012!$C:$C=$Z253)*(Enfant012!$D:$D="e35cstr"),0),1)</f>
        <v>0</v>
      </c>
      <c r="AD253" s="6" t="s">
        <v>27</v>
      </c>
      <c r="AE253" s="1" cm="1">
        <f t="array" ref="AE253">INDEX(Enfant012!$E:$E,MATCH(1,(Enfant012!$A:$A=$B$3)*(Enfant012!$C:$C=$Z253)*(Enfant012!$D:$D="E02assmat"),0),1)</f>
        <v>45</v>
      </c>
      <c r="AF253" s="1" cm="1">
        <f t="array" ref="AF253">INDEX(Enfant012!$E:$E,MATCH(1,(Enfant012!$A:$A=$B$3)*(Enfant012!$C:$C=$Z253)*(Enfant012!$D:$D="E35assmat"),0),1)</f>
        <v>20</v>
      </c>
      <c r="AH253" s="6" t="s">
        <v>27</v>
      </c>
      <c r="AI253" s="1" cm="1">
        <f t="array" ref="AI253">INDEX(Enfant012!$E:$E,MATCH(1,(Enfant012!$A:$A=$B$3)*(Enfant012!$C:$C=$Z253)*(Enfant012!$D:$D="E02domicile"),0),1)</f>
        <v>0</v>
      </c>
      <c r="AJ253" s="1" cm="1">
        <f t="array" ref="AJ253">INDEX(Enfant012!$E:$E,MATCH(1,(Enfant012!$A:$A=$B$3)*(Enfant012!$C:$C=$Z253)*(Enfant012!$D:$D="E35domicile"),0),1)</f>
        <v>5</v>
      </c>
    </row>
    <row r="254" spans="1:36">
      <c r="A254" s="70"/>
      <c r="G254" s="57"/>
      <c r="H254" s="57"/>
      <c r="I254" s="2"/>
      <c r="J254" s="2"/>
      <c r="O254" s="71"/>
      <c r="Z254" s="6" t="s">
        <v>30</v>
      </c>
      <c r="AA254" s="1" cm="1">
        <f t="array" ref="AA254">INDEX(Enfant012!$E:$E,MATCH(1,(Enfant012!$A:$A=$B$3)*(Enfant012!$C:$C=$Z254)*(Enfant012!$D:$D="e02cstr"),0),1)</f>
        <v>15</v>
      </c>
      <c r="AB254" s="1" cm="1">
        <f t="array" ref="AB254">INDEX(Enfant012!$E:$E,MATCH(1,(Enfant012!$A:$A=$B$3)*(Enfant012!$C:$C=$Z254)*(Enfant012!$D:$D="e35cstr"),0),1)</f>
        <v>30</v>
      </c>
      <c r="AD254" s="6" t="s">
        <v>30</v>
      </c>
      <c r="AE254" s="1" cm="1">
        <f t="array" ref="AE254">INDEX(Enfant012!$E:$E,MATCH(1,(Enfant012!$A:$A=$B$3)*(Enfant012!$C:$C=$Z254)*(Enfant012!$D:$D="E02assmat"),0),1)</f>
        <v>195</v>
      </c>
      <c r="AF254" s="1" cm="1">
        <f t="array" ref="AF254">INDEX(Enfant012!$E:$E,MATCH(1,(Enfant012!$A:$A=$B$3)*(Enfant012!$C:$C=$Z254)*(Enfant012!$D:$D="E35assmat"),0),1)</f>
        <v>85</v>
      </c>
      <c r="AH254" s="6" t="s">
        <v>30</v>
      </c>
      <c r="AI254" s="1" cm="1">
        <f t="array" ref="AI254">INDEX(Enfant012!$E:$E,MATCH(1,(Enfant012!$A:$A=$B$3)*(Enfant012!$C:$C=$Z254)*(Enfant012!$D:$D="E02domicile"),0),1)</f>
        <v>10</v>
      </c>
      <c r="AJ254" s="1" cm="1">
        <f t="array" ref="AJ254">INDEX(Enfant012!$E:$E,MATCH(1,(Enfant012!$A:$A=$B$3)*(Enfant012!$C:$C=$Z254)*(Enfant012!$D:$D="E35domicile"),0),1)</f>
        <v>10</v>
      </c>
    </row>
    <row r="255" spans="1:36">
      <c r="A255" s="70"/>
      <c r="G255" s="57"/>
      <c r="H255" s="57"/>
      <c r="I255" s="2"/>
      <c r="J255" s="2"/>
      <c r="O255" s="71"/>
      <c r="Z255" s="6" t="s">
        <v>33</v>
      </c>
      <c r="AA255" s="1" cm="1">
        <f t="array" ref="AA255">INDEX(Enfant012!$E:$E,MATCH(1,(Enfant012!$A:$A=$B$3)*(Enfant012!$C:$C=$Z255)*(Enfant012!$D:$D="e02cstr"),0),1)</f>
        <v>0</v>
      </c>
      <c r="AB255" s="1" cm="1">
        <f t="array" ref="AB255">INDEX(Enfant012!$E:$E,MATCH(1,(Enfant012!$A:$A=$B$3)*(Enfant012!$C:$C=$Z255)*(Enfant012!$D:$D="e35cstr"),0),1)</f>
        <v>0</v>
      </c>
      <c r="AD255" s="6" t="s">
        <v>33</v>
      </c>
      <c r="AE255" s="1" cm="1">
        <f t="array" ref="AE255">INDEX(Enfant012!$E:$E,MATCH(1,(Enfant012!$A:$A=$B$3)*(Enfant012!$C:$C=$Z255)*(Enfant012!$D:$D="E02assmat"),0),1)</f>
        <v>40</v>
      </c>
      <c r="AF255" s="1" cm="1">
        <f t="array" ref="AF255">INDEX(Enfant012!$E:$E,MATCH(1,(Enfant012!$A:$A=$B$3)*(Enfant012!$C:$C=$Z255)*(Enfant012!$D:$D="E35assmat"),0),1)</f>
        <v>15</v>
      </c>
      <c r="AH255" s="6" t="s">
        <v>33</v>
      </c>
      <c r="AI255" s="1" cm="1">
        <f t="array" ref="AI255">INDEX(Enfant012!$E:$E,MATCH(1,(Enfant012!$A:$A=$B$3)*(Enfant012!$C:$C=$Z255)*(Enfant012!$D:$D="E02domicile"),0),1)</f>
        <v>0</v>
      </c>
      <c r="AJ255" s="1" cm="1">
        <f t="array" ref="AJ255">INDEX(Enfant012!$E:$E,MATCH(1,(Enfant012!$A:$A=$B$3)*(Enfant012!$C:$C=$Z255)*(Enfant012!$D:$D="E35domicile"),0),1)</f>
        <v>0</v>
      </c>
    </row>
    <row r="256" spans="1:36">
      <c r="A256" s="70"/>
      <c r="G256" s="57"/>
      <c r="H256" s="57"/>
      <c r="I256" s="2"/>
      <c r="J256" s="2"/>
      <c r="O256" s="71"/>
      <c r="Z256" s="6" t="s">
        <v>36</v>
      </c>
      <c r="AA256" s="1" cm="1">
        <f t="array" ref="AA256">INDEX(Enfant012!$E:$E,MATCH(1,(Enfant012!$A:$A=$B$3)*(Enfant012!$C:$C=$Z256)*(Enfant012!$D:$D="e02cstr"),0),1)</f>
        <v>0</v>
      </c>
      <c r="AB256" s="1" cm="1">
        <f t="array" ref="AB256">INDEX(Enfant012!$E:$E,MATCH(1,(Enfant012!$A:$A=$B$3)*(Enfant012!$C:$C=$Z256)*(Enfant012!$D:$D="e35cstr"),0),1)</f>
        <v>0</v>
      </c>
      <c r="AD256" s="6" t="s">
        <v>36</v>
      </c>
      <c r="AE256" s="1" cm="1">
        <f t="array" ref="AE256">INDEX(Enfant012!$E:$E,MATCH(1,(Enfant012!$A:$A=$B$3)*(Enfant012!$C:$C=$Z256)*(Enfant012!$D:$D="E02assmat"),0),1)</f>
        <v>35</v>
      </c>
      <c r="AF256" s="1" cm="1">
        <f t="array" ref="AF256">INDEX(Enfant012!$E:$E,MATCH(1,(Enfant012!$A:$A=$B$3)*(Enfant012!$C:$C=$Z256)*(Enfant012!$D:$D="E35assmat"),0),1)</f>
        <v>20</v>
      </c>
      <c r="AH256" s="6" t="s">
        <v>36</v>
      </c>
      <c r="AI256" s="1" cm="1">
        <f t="array" ref="AI256">INDEX(Enfant012!$E:$E,MATCH(1,(Enfant012!$A:$A=$B$3)*(Enfant012!$C:$C=$Z256)*(Enfant012!$D:$D="E02domicile"),0),1)</f>
        <v>0</v>
      </c>
      <c r="AJ256" s="1" cm="1">
        <f t="array" ref="AJ256">INDEX(Enfant012!$E:$E,MATCH(1,(Enfant012!$A:$A=$B$3)*(Enfant012!$C:$C=$Z256)*(Enfant012!$D:$D="E35domicile"),0),1)</f>
        <v>0</v>
      </c>
    </row>
    <row r="257" spans="1:36">
      <c r="A257" s="70"/>
      <c r="G257" s="57"/>
      <c r="H257" s="57"/>
      <c r="I257" s="2"/>
      <c r="J257" s="2"/>
      <c r="O257" s="71"/>
      <c r="Z257" s="6" t="s">
        <v>39</v>
      </c>
      <c r="AA257" s="1" cm="1">
        <f t="array" ref="AA257">INDEX(Enfant012!$E:$E,MATCH(1,(Enfant012!$A:$A=$B$3)*(Enfant012!$C:$C=$Z257)*(Enfant012!$D:$D="e02cstr"),0),1)</f>
        <v>10</v>
      </c>
      <c r="AB257" s="1" cm="1">
        <f t="array" ref="AB257">INDEX(Enfant012!$E:$E,MATCH(1,(Enfant012!$A:$A=$B$3)*(Enfant012!$C:$C=$Z257)*(Enfant012!$D:$D="e35cstr"),0),1)</f>
        <v>5</v>
      </c>
      <c r="AD257" s="6" t="s">
        <v>39</v>
      </c>
      <c r="AE257" s="1" cm="1">
        <f t="array" ref="AE257">INDEX(Enfant012!$E:$E,MATCH(1,(Enfant012!$A:$A=$B$3)*(Enfant012!$C:$C=$Z257)*(Enfant012!$D:$D="E02assmat"),0),1)</f>
        <v>140</v>
      </c>
      <c r="AF257" s="1" cm="1">
        <f t="array" ref="AF257">INDEX(Enfant012!$E:$E,MATCH(1,(Enfant012!$A:$A=$B$3)*(Enfant012!$C:$C=$Z257)*(Enfant012!$D:$D="E35assmat"),0),1)</f>
        <v>80</v>
      </c>
      <c r="AH257" s="6" t="s">
        <v>39</v>
      </c>
      <c r="AI257" s="1" cm="1">
        <f t="array" ref="AI257">INDEX(Enfant012!$E:$E,MATCH(1,(Enfant012!$A:$A=$B$3)*(Enfant012!$C:$C=$Z257)*(Enfant012!$D:$D="E02domicile"),0),1)</f>
        <v>5</v>
      </c>
      <c r="AJ257" s="1" cm="1">
        <f t="array" ref="AJ257">INDEX(Enfant012!$E:$E,MATCH(1,(Enfant012!$A:$A=$B$3)*(Enfant012!$C:$C=$Z257)*(Enfant012!$D:$D="E35domicile"),0),1)</f>
        <v>10</v>
      </c>
    </row>
    <row r="258" spans="1:36">
      <c r="A258" s="70"/>
      <c r="G258" s="57"/>
      <c r="H258" s="57"/>
      <c r="I258" s="2"/>
      <c r="J258" s="2"/>
      <c r="O258" s="71"/>
      <c r="Z258" s="6" t="s">
        <v>42</v>
      </c>
      <c r="AA258" s="1" cm="1">
        <f t="array" ref="AA258">INDEX(Enfant012!$E:$E,MATCH(1,(Enfant012!$A:$A=$B$3)*(Enfant012!$C:$C=$Z258)*(Enfant012!$D:$D="e02cstr"),0),1)</f>
        <v>0</v>
      </c>
      <c r="AB258" s="1" cm="1">
        <f t="array" ref="AB258">INDEX(Enfant012!$E:$E,MATCH(1,(Enfant012!$A:$A=$B$3)*(Enfant012!$C:$C=$Z258)*(Enfant012!$D:$D="e35cstr"),0),1)</f>
        <v>5</v>
      </c>
      <c r="AD258" s="6" t="s">
        <v>42</v>
      </c>
      <c r="AE258" s="1" cm="1">
        <f t="array" ref="AE258">INDEX(Enfant012!$E:$E,MATCH(1,(Enfant012!$A:$A=$B$3)*(Enfant012!$C:$C=$Z258)*(Enfant012!$D:$D="E02assmat"),0),1)</f>
        <v>60</v>
      </c>
      <c r="AF258" s="1" cm="1">
        <f t="array" ref="AF258">INDEX(Enfant012!$E:$E,MATCH(1,(Enfant012!$A:$A=$B$3)*(Enfant012!$C:$C=$Z258)*(Enfant012!$D:$D="E35assmat"),0),1)</f>
        <v>50</v>
      </c>
      <c r="AH258" s="6" t="s">
        <v>42</v>
      </c>
      <c r="AI258" s="1" cm="1">
        <f t="array" ref="AI258">INDEX(Enfant012!$E:$E,MATCH(1,(Enfant012!$A:$A=$B$3)*(Enfant012!$C:$C=$Z258)*(Enfant012!$D:$D="E02domicile"),0),1)</f>
        <v>0</v>
      </c>
      <c r="AJ258" s="1" cm="1">
        <f t="array" ref="AJ258">INDEX(Enfant012!$E:$E,MATCH(1,(Enfant012!$A:$A=$B$3)*(Enfant012!$C:$C=$Z258)*(Enfant012!$D:$D="E35domicile"),0),1)</f>
        <v>0</v>
      </c>
    </row>
    <row r="259" spans="1:36">
      <c r="A259" s="70"/>
      <c r="G259" s="57"/>
      <c r="H259" s="57"/>
      <c r="I259" s="2"/>
      <c r="J259" s="2"/>
      <c r="O259" s="71"/>
      <c r="Z259" s="6" t="s">
        <v>45</v>
      </c>
      <c r="AA259" s="1" cm="1">
        <f t="array" ref="AA259">INDEX(Enfant012!$E:$E,MATCH(1,(Enfant012!$A:$A=$B$3)*(Enfant012!$C:$C=$Z259)*(Enfant012!$D:$D="e02cstr"),0),1)</f>
        <v>0</v>
      </c>
      <c r="AB259" s="1" cm="1">
        <f t="array" ref="AB259">INDEX(Enfant012!$E:$E,MATCH(1,(Enfant012!$A:$A=$B$3)*(Enfant012!$C:$C=$Z259)*(Enfant012!$D:$D="e35cstr"),0),1)</f>
        <v>0</v>
      </c>
      <c r="AD259" s="6" t="s">
        <v>45</v>
      </c>
      <c r="AE259" s="1" cm="1">
        <f t="array" ref="AE259">INDEX(Enfant012!$E:$E,MATCH(1,(Enfant012!$A:$A=$B$3)*(Enfant012!$C:$C=$Z259)*(Enfant012!$D:$D="E02assmat"),0),1)</f>
        <v>5</v>
      </c>
      <c r="AF259" s="1" cm="1">
        <f t="array" ref="AF259">INDEX(Enfant012!$E:$E,MATCH(1,(Enfant012!$A:$A=$B$3)*(Enfant012!$C:$C=$Z259)*(Enfant012!$D:$D="E35assmat"),0),1)</f>
        <v>5</v>
      </c>
      <c r="AH259" s="6" t="s">
        <v>45</v>
      </c>
      <c r="AI259" s="1" cm="1">
        <f t="array" ref="AI259">INDEX(Enfant012!$E:$E,MATCH(1,(Enfant012!$A:$A=$B$3)*(Enfant012!$C:$C=$Z259)*(Enfant012!$D:$D="E02domicile"),0),1)</f>
        <v>5</v>
      </c>
      <c r="AJ259" s="1" cm="1">
        <f t="array" ref="AJ259">INDEX(Enfant012!$E:$E,MATCH(1,(Enfant012!$A:$A=$B$3)*(Enfant012!$C:$C=$Z259)*(Enfant012!$D:$D="E35domicile"),0),1)</f>
        <v>5</v>
      </c>
    </row>
    <row r="260" spans="1:36">
      <c r="A260" s="70"/>
      <c r="G260" s="57"/>
      <c r="H260" s="57"/>
      <c r="I260" s="2"/>
      <c r="J260" s="2"/>
      <c r="O260" s="71"/>
      <c r="Z260" s="6" t="s">
        <v>48</v>
      </c>
      <c r="AA260" s="1" cm="1">
        <f t="array" ref="AA260">INDEX(Enfant012!$E:$E,MATCH(1,(Enfant012!$A:$A=$B$3)*(Enfant012!$C:$C=$Z260)*(Enfant012!$D:$D="e02cstr"),0),1)</f>
        <v>0</v>
      </c>
      <c r="AB260" s="1" cm="1">
        <f t="array" ref="AB260">INDEX(Enfant012!$E:$E,MATCH(1,(Enfant012!$A:$A=$B$3)*(Enfant012!$C:$C=$Z260)*(Enfant012!$D:$D="e35cstr"),0),1)</f>
        <v>0</v>
      </c>
      <c r="AD260" s="6" t="s">
        <v>48</v>
      </c>
      <c r="AE260" s="1" cm="1">
        <f t="array" ref="AE260">INDEX(Enfant012!$E:$E,MATCH(1,(Enfant012!$A:$A=$B$3)*(Enfant012!$C:$C=$Z260)*(Enfant012!$D:$D="E02assmat"),0),1)</f>
        <v>50</v>
      </c>
      <c r="AF260" s="1" cm="1">
        <f t="array" ref="AF260">INDEX(Enfant012!$E:$E,MATCH(1,(Enfant012!$A:$A=$B$3)*(Enfant012!$C:$C=$Z260)*(Enfant012!$D:$D="E35assmat"),0),1)</f>
        <v>15</v>
      </c>
      <c r="AH260" s="6" t="s">
        <v>48</v>
      </c>
      <c r="AI260" s="1" cm="1">
        <f t="array" ref="AI260">INDEX(Enfant012!$E:$E,MATCH(1,(Enfant012!$A:$A=$B$3)*(Enfant012!$C:$C=$Z260)*(Enfant012!$D:$D="E02domicile"),0),1)</f>
        <v>0</v>
      </c>
      <c r="AJ260" s="1" cm="1">
        <f t="array" ref="AJ260">INDEX(Enfant012!$E:$E,MATCH(1,(Enfant012!$A:$A=$B$3)*(Enfant012!$C:$C=$Z260)*(Enfant012!$D:$D="E35domicile"),0),1)</f>
        <v>5</v>
      </c>
    </row>
    <row r="261" spans="1:36">
      <c r="A261" s="70"/>
      <c r="G261" s="57"/>
      <c r="H261" s="57"/>
      <c r="I261" s="2"/>
      <c r="J261" s="2"/>
      <c r="O261" s="71"/>
      <c r="Z261" s="6" t="s">
        <v>49</v>
      </c>
      <c r="AA261" s="1" cm="1">
        <f t="array" ref="AA261">INDEX(Enfant012!$E:$E,MATCH(1,(Enfant012!$A:$A=$B$3)*(Enfant012!$C:$C=$Z261)*(Enfant012!$D:$D="e02cstr"),0),1)</f>
        <v>30</v>
      </c>
      <c r="AB261" s="1" cm="1">
        <f t="array" ref="AB261">INDEX(Enfant012!$E:$E,MATCH(1,(Enfant012!$A:$A=$B$3)*(Enfant012!$C:$C=$Z261)*(Enfant012!$D:$D="e35cstr"),0),1)</f>
        <v>10</v>
      </c>
      <c r="AD261" s="6" t="s">
        <v>49</v>
      </c>
      <c r="AE261" s="1" cm="1">
        <f t="array" ref="AE261">INDEX(Enfant012!$E:$E,MATCH(1,(Enfant012!$A:$A=$B$3)*(Enfant012!$C:$C=$Z261)*(Enfant012!$D:$D="E02assmat"),0),1)</f>
        <v>450</v>
      </c>
      <c r="AF261" s="1" cm="1">
        <f t="array" ref="AF261">INDEX(Enfant012!$E:$E,MATCH(1,(Enfant012!$A:$A=$B$3)*(Enfant012!$C:$C=$Z261)*(Enfant012!$D:$D="E35assmat"),0),1)</f>
        <v>345</v>
      </c>
      <c r="AH261" s="6" t="s">
        <v>49</v>
      </c>
      <c r="AI261" s="1" cm="1">
        <f t="array" ref="AI261">INDEX(Enfant012!$E:$E,MATCH(1,(Enfant012!$A:$A=$B$3)*(Enfant012!$C:$C=$Z261)*(Enfant012!$D:$D="E02domicile"),0),1)</f>
        <v>5</v>
      </c>
      <c r="AJ261" s="1" cm="1">
        <f t="array" ref="AJ261">INDEX(Enfant012!$E:$E,MATCH(1,(Enfant012!$A:$A=$B$3)*(Enfant012!$C:$C=$Z261)*(Enfant012!$D:$D="E35domicile"),0),1)</f>
        <v>10</v>
      </c>
    </row>
    <row r="262" spans="1:36">
      <c r="A262" s="70"/>
      <c r="G262" s="57"/>
      <c r="H262" s="57"/>
      <c r="I262" s="2"/>
      <c r="J262" s="2"/>
      <c r="O262" s="71"/>
      <c r="Z262" s="6" t="s">
        <v>51</v>
      </c>
      <c r="AA262" s="1" cm="1">
        <f t="array" ref="AA262">INDEX(Enfant012!$E:$E,MATCH(1,(Enfant012!$A:$A=$B$3)*(Enfant012!$C:$C=$Z262)*(Enfant012!$D:$D="e02cstr"),0),1)</f>
        <v>55</v>
      </c>
      <c r="AB262" s="1" cm="1">
        <f t="array" ref="AB262">INDEX(Enfant012!$E:$E,MATCH(1,(Enfant012!$A:$A=$B$3)*(Enfant012!$C:$C=$Z262)*(Enfant012!$D:$D="e35cstr"),0),1)</f>
        <v>30</v>
      </c>
      <c r="AD262" s="6" t="s">
        <v>51</v>
      </c>
      <c r="AE262" s="1" cm="1">
        <f t="array" ref="AE262">INDEX(Enfant012!$E:$E,MATCH(1,(Enfant012!$A:$A=$B$3)*(Enfant012!$C:$C=$Z262)*(Enfant012!$D:$D="E02assmat"),0),1)</f>
        <v>365</v>
      </c>
      <c r="AF262" s="1" cm="1">
        <f t="array" ref="AF262">INDEX(Enfant012!$E:$E,MATCH(1,(Enfant012!$A:$A=$B$3)*(Enfant012!$C:$C=$Z262)*(Enfant012!$D:$D="E35assmat"),0),1)</f>
        <v>200</v>
      </c>
      <c r="AH262" s="6" t="s">
        <v>51</v>
      </c>
      <c r="AI262" s="1" cm="1">
        <f t="array" ref="AI262">INDEX(Enfant012!$E:$E,MATCH(1,(Enfant012!$A:$A=$B$3)*(Enfant012!$C:$C=$Z262)*(Enfant012!$D:$D="E02domicile"),0),1)</f>
        <v>15</v>
      </c>
      <c r="AJ262" s="1" cm="1">
        <f t="array" ref="AJ262">INDEX(Enfant012!$E:$E,MATCH(1,(Enfant012!$A:$A=$B$3)*(Enfant012!$C:$C=$Z262)*(Enfant012!$D:$D="E35domicile"),0),1)</f>
        <v>20</v>
      </c>
    </row>
    <row r="263" spans="1:36">
      <c r="A263" s="70"/>
      <c r="G263" s="57"/>
      <c r="H263" s="57"/>
      <c r="I263" s="2"/>
      <c r="J263" s="2"/>
      <c r="O263" s="71"/>
      <c r="Z263" s="6" t="s">
        <v>52</v>
      </c>
      <c r="AA263" s="1" cm="1">
        <f t="array" ref="AA263">INDEX(Enfant012!$E:$E,MATCH(1,(Enfant012!$A:$A=$B$3)*(Enfant012!$C:$C=$Z263)*(Enfant012!$D:$D="e02cstr"),0),1)</f>
        <v>0</v>
      </c>
      <c r="AB263" s="1" cm="1">
        <f t="array" ref="AB263">INDEX(Enfant012!$E:$E,MATCH(1,(Enfant012!$A:$A=$B$3)*(Enfant012!$C:$C=$Z263)*(Enfant012!$D:$D="e35cstr"),0),1)</f>
        <v>0</v>
      </c>
      <c r="AD263" s="6" t="s">
        <v>52</v>
      </c>
      <c r="AE263" s="1" cm="1">
        <f t="array" ref="AE263">INDEX(Enfant012!$E:$E,MATCH(1,(Enfant012!$A:$A=$B$3)*(Enfant012!$C:$C=$Z263)*(Enfant012!$D:$D="E02assmat"),0),1)</f>
        <v>35</v>
      </c>
      <c r="AF263" s="1" cm="1">
        <f t="array" ref="AF263">INDEX(Enfant012!$E:$E,MATCH(1,(Enfant012!$A:$A=$B$3)*(Enfant012!$C:$C=$Z263)*(Enfant012!$D:$D="E35assmat"),0),1)</f>
        <v>15</v>
      </c>
      <c r="AH263" s="6" t="s">
        <v>52</v>
      </c>
      <c r="AI263" s="1" cm="1">
        <f t="array" ref="AI263">INDEX(Enfant012!$E:$E,MATCH(1,(Enfant012!$A:$A=$B$3)*(Enfant012!$C:$C=$Z263)*(Enfant012!$D:$D="E02domicile"),0),1)</f>
        <v>0</v>
      </c>
      <c r="AJ263" s="1" cm="1">
        <f t="array" ref="AJ263">INDEX(Enfant012!$E:$E,MATCH(1,(Enfant012!$A:$A=$B$3)*(Enfant012!$C:$C=$Z263)*(Enfant012!$D:$D="E35domicile"),0),1)</f>
        <v>0</v>
      </c>
    </row>
    <row r="264" spans="1:36">
      <c r="A264" s="70"/>
      <c r="G264" s="57"/>
      <c r="H264" s="57"/>
      <c r="I264" s="2"/>
      <c r="J264" s="2"/>
      <c r="O264" s="71"/>
      <c r="Z264" s="6" t="s">
        <v>53</v>
      </c>
      <c r="AA264" s="1" cm="1">
        <f t="array" ref="AA264">INDEX(Enfant012!$E:$E,MATCH(1,(Enfant012!$A:$A=$B$3)*(Enfant012!$C:$C=$Z264)*(Enfant012!$D:$D="e02cstr"),0),1)</f>
        <v>0</v>
      </c>
      <c r="AB264" s="1" cm="1">
        <f t="array" ref="AB264">INDEX(Enfant012!$E:$E,MATCH(1,(Enfant012!$A:$A=$B$3)*(Enfant012!$C:$C=$Z264)*(Enfant012!$D:$D="e35cstr"),0),1)</f>
        <v>0</v>
      </c>
      <c r="AD264" s="6" t="s">
        <v>53</v>
      </c>
      <c r="AE264" s="1" cm="1">
        <f t="array" ref="AE264">INDEX(Enfant012!$E:$E,MATCH(1,(Enfant012!$A:$A=$B$3)*(Enfant012!$C:$C=$Z264)*(Enfant012!$D:$D="E02assmat"),0),1)</f>
        <v>20</v>
      </c>
      <c r="AF264" s="1" cm="1">
        <f t="array" ref="AF264">INDEX(Enfant012!$E:$E,MATCH(1,(Enfant012!$A:$A=$B$3)*(Enfant012!$C:$C=$Z264)*(Enfant012!$D:$D="E35assmat"),0),1)</f>
        <v>10</v>
      </c>
      <c r="AH264" s="6" t="s">
        <v>53</v>
      </c>
      <c r="AI264" s="1" cm="1">
        <f t="array" ref="AI264">INDEX(Enfant012!$E:$E,MATCH(1,(Enfant012!$A:$A=$B$3)*(Enfant012!$C:$C=$Z264)*(Enfant012!$D:$D="E02domicile"),0),1)</f>
        <v>0</v>
      </c>
      <c r="AJ264" s="1" cm="1">
        <f t="array" ref="AJ264">INDEX(Enfant012!$E:$E,MATCH(1,(Enfant012!$A:$A=$B$3)*(Enfant012!$C:$C=$Z264)*(Enfant012!$D:$D="E35domicile"),0),1)</f>
        <v>5</v>
      </c>
    </row>
    <row r="265" spans="1:36" ht="15.75" thickBot="1">
      <c r="A265" s="70"/>
      <c r="G265" s="57"/>
      <c r="H265" s="57"/>
      <c r="I265" s="2"/>
      <c r="J265" s="2"/>
      <c r="O265" s="71"/>
      <c r="Z265" s="8" t="s">
        <v>407</v>
      </c>
      <c r="AA265" s="1" cm="1">
        <f t="array" ref="AA265">INDEX(Enfant012!$E:$E,MATCH(1,(Enfant012!$A:$A=$B$3)*(Enfant012!$C:$C=$Z265)*(Enfant012!$D:$D="e02cstr"),0),1)</f>
        <v>220</v>
      </c>
      <c r="AB265" s="1" cm="1">
        <f t="array" ref="AB265">INDEX(Enfant012!$E:$E,MATCH(1,(Enfant012!$A:$A=$B$3)*(Enfant012!$C:$C=$Z265)*(Enfant012!$D:$D="e35cstr"),0),1)</f>
        <v>150</v>
      </c>
      <c r="AD265" s="8" t="s">
        <v>407</v>
      </c>
      <c r="AE265" s="1" cm="1">
        <f t="array" ref="AE265">INDEX(Enfant012!$E:$E,MATCH(1,(Enfant012!$A:$A=$B$3)*(Enfant012!$C:$C=$Z265)*(Enfant012!$D:$D="E02assmat"),0),1)</f>
        <v>2460</v>
      </c>
      <c r="AF265" s="1" cm="1">
        <f t="array" ref="AF265">INDEX(Enfant012!$E:$E,MATCH(1,(Enfant012!$A:$A=$B$3)*(Enfant012!$C:$C=$Z265)*(Enfant012!$D:$D="E35assmat"),0),1)</f>
        <v>1420</v>
      </c>
      <c r="AH265" s="8" t="s">
        <v>407</v>
      </c>
      <c r="AI265" s="1" cm="1">
        <f t="array" ref="AI265">INDEX(Enfant012!$E:$E,MATCH(1,(Enfant012!$A:$A=$B$3)*(Enfant012!$C:$C=$Z265)*(Enfant012!$D:$D="E02domicile"),0),1)</f>
        <v>60</v>
      </c>
      <c r="AJ265" s="1" cm="1">
        <f t="array" ref="AJ265">INDEX(Enfant012!$E:$E,MATCH(1,(Enfant012!$A:$A=$B$3)*(Enfant012!$C:$C=$Z265)*(Enfant012!$D:$D="E35domicile"),0),1)</f>
        <v>100</v>
      </c>
    </row>
    <row r="266" spans="1:36">
      <c r="A266" s="70"/>
      <c r="G266" s="57"/>
      <c r="H266" s="57"/>
      <c r="I266" s="2"/>
      <c r="J266" s="2"/>
      <c r="O266" s="71"/>
    </row>
    <row r="267" spans="1:36" ht="15.75" thickBot="1">
      <c r="A267" s="70"/>
      <c r="G267" s="57"/>
      <c r="H267" s="57"/>
      <c r="I267" s="2"/>
      <c r="J267" s="2"/>
      <c r="O267" s="71"/>
    </row>
    <row r="268" spans="1:36">
      <c r="A268" s="70"/>
      <c r="G268" s="57"/>
      <c r="H268" s="57"/>
      <c r="I268" s="2"/>
      <c r="J268" s="2"/>
      <c r="O268" s="71"/>
      <c r="Z268" s="27"/>
      <c r="AA268" s="28" t="s">
        <v>306</v>
      </c>
      <c r="AB268" s="28" t="s">
        <v>307</v>
      </c>
    </row>
    <row r="269" spans="1:36">
      <c r="A269" s="70"/>
      <c r="G269" s="57"/>
      <c r="H269" s="57"/>
      <c r="I269" s="2"/>
      <c r="J269" s="2"/>
      <c r="O269" s="71"/>
      <c r="Z269" s="6" t="s">
        <v>8</v>
      </c>
      <c r="AA269" s="38" cm="1">
        <f t="array" ref="AA269">INDEX(structure!$E:$E,MATCH(1,(structure!$A:$A=$B$3)*(structure!$C:$C=$Z269)*(structure!$D:$D="TX_COUV_GLOBAL_tx"),0),1)</f>
        <v>0.64800000000000002</v>
      </c>
      <c r="AB269" s="1" cm="1">
        <f t="array" ref="AB269">INDEX(structure!$E:$E,MATCH(1,(structure!$A:$A=$B$3)*(structure!$C:$C=$Z269)*(structure!$D:$D="TX_COUV_GLOBAL_annee"),0),1)</f>
        <v>2019</v>
      </c>
    </row>
    <row r="270" spans="1:36">
      <c r="A270" s="70"/>
      <c r="G270" s="57"/>
      <c r="H270" s="57"/>
      <c r="I270" s="2"/>
      <c r="J270" s="2"/>
      <c r="O270" s="71"/>
      <c r="Z270" s="6" t="s">
        <v>13</v>
      </c>
      <c r="AA270" s="38" cm="1">
        <f t="array" ref="AA270">INDEX(structure!$E:$E,MATCH(1,(structure!$A:$A=$B$3)*(structure!$C:$C=$Z270)*(structure!$D:$D="TX_COUV_GLOBAL_tx"),0),1)</f>
        <v>0.76200000000000001</v>
      </c>
      <c r="AB270" s="1" cm="1">
        <f t="array" ref="AB270">INDEX(structure!$E:$E,MATCH(1,(structure!$A:$A=$B$3)*(structure!$C:$C=$Z270)*(structure!$D:$D="TX_COUV_GLOBAL_annee"),0),1)</f>
        <v>2019</v>
      </c>
    </row>
    <row r="271" spans="1:36">
      <c r="A271" s="70"/>
      <c r="G271" s="57"/>
      <c r="H271" s="57"/>
      <c r="I271" s="2"/>
      <c r="J271" s="2"/>
      <c r="O271" s="71"/>
      <c r="Z271" s="6" t="s">
        <v>15</v>
      </c>
      <c r="AA271" s="38" cm="1">
        <f t="array" ref="AA271">INDEX(structure!$E:$E,MATCH(1,(structure!$A:$A=$B$3)*(structure!$C:$C=$Z271)*(structure!$D:$D="TX_COUV_GLOBAL_tx"),0),1)</f>
        <v>0.58099999999999996</v>
      </c>
      <c r="AB271" s="1" cm="1">
        <f t="array" ref="AB271">INDEX(structure!$E:$E,MATCH(1,(structure!$A:$A=$B$3)*(structure!$C:$C=$Z271)*(structure!$D:$D="TX_COUV_GLOBAL_annee"),0),1)</f>
        <v>2019</v>
      </c>
    </row>
    <row r="272" spans="1:36">
      <c r="A272" s="70"/>
      <c r="G272" s="57"/>
      <c r="H272" s="57"/>
      <c r="I272" s="2"/>
      <c r="J272" s="2"/>
      <c r="O272" s="71"/>
      <c r="Z272" s="6" t="s">
        <v>18</v>
      </c>
      <c r="AA272" s="38" cm="1">
        <f t="array" ref="AA272">INDEX(structure!$E:$E,MATCH(1,(structure!$A:$A=$B$3)*(structure!$C:$C=$Z272)*(structure!$D:$D="TX_COUV_GLOBAL_tx"),0),1)</f>
        <v>0.60699999999999998</v>
      </c>
      <c r="AB272" s="1" cm="1">
        <f t="array" ref="AB272">INDEX(structure!$E:$E,MATCH(1,(structure!$A:$A=$B$3)*(structure!$C:$C=$Z272)*(structure!$D:$D="TX_COUV_GLOBAL_annee"),0),1)</f>
        <v>2019</v>
      </c>
    </row>
    <row r="273" spans="1:28">
      <c r="A273" s="70"/>
      <c r="G273" s="57"/>
      <c r="H273" s="57"/>
      <c r="I273" s="2"/>
      <c r="J273" s="2"/>
      <c r="O273" s="71"/>
      <c r="Z273" s="6" t="s">
        <v>21</v>
      </c>
      <c r="AA273" s="38" cm="1">
        <f t="array" ref="AA273">INDEX(structure!$E:$E,MATCH(1,(structure!$A:$A=$B$3)*(structure!$C:$C=$Z273)*(structure!$D:$D="TX_COUV_GLOBAL_tx"),0),1)</f>
        <v>0.56499999999999995</v>
      </c>
      <c r="AB273" s="1" cm="1">
        <f t="array" ref="AB273">INDEX(structure!$E:$E,MATCH(1,(structure!$A:$A=$B$3)*(structure!$C:$C=$Z273)*(structure!$D:$D="TX_COUV_GLOBAL_annee"),0),1)</f>
        <v>2019</v>
      </c>
    </row>
    <row r="274" spans="1:28">
      <c r="A274" s="70"/>
      <c r="G274" s="57"/>
      <c r="H274" s="57"/>
      <c r="I274" s="2"/>
      <c r="J274" s="2"/>
      <c r="O274" s="71"/>
      <c r="Z274" s="6" t="s">
        <v>24</v>
      </c>
      <c r="AA274" s="38" cm="1">
        <f t="array" ref="AA274">INDEX(structure!$E:$E,MATCH(1,(structure!$A:$A=$B$3)*(structure!$C:$C=$Z274)*(structure!$D:$D="TX_COUV_GLOBAL_tx"),0),1)</f>
        <v>0.439</v>
      </c>
      <c r="AB274" s="1" cm="1">
        <f t="array" ref="AB274">INDEX(structure!$E:$E,MATCH(1,(structure!$A:$A=$B$3)*(structure!$C:$C=$Z274)*(structure!$D:$D="TX_COUV_GLOBAL_annee"),0),1)</f>
        <v>2019</v>
      </c>
    </row>
    <row r="275" spans="1:28">
      <c r="A275" s="70"/>
      <c r="G275" s="57"/>
      <c r="H275" s="57"/>
      <c r="I275" s="2"/>
      <c r="J275" s="2"/>
      <c r="O275" s="71"/>
      <c r="Z275" s="6" t="s">
        <v>27</v>
      </c>
      <c r="AA275" s="38" cm="1">
        <f t="array" ref="AA275">INDEX(structure!$E:$E,MATCH(1,(structure!$A:$A=$B$3)*(structure!$C:$C=$Z275)*(structure!$D:$D="TX_COUV_GLOBAL_tx"),0),1)</f>
        <v>0.59799999999999998</v>
      </c>
      <c r="AB275" s="1" cm="1">
        <f t="array" ref="AB275">INDEX(structure!$E:$E,MATCH(1,(structure!$A:$A=$B$3)*(structure!$C:$C=$Z275)*(structure!$D:$D="TX_COUV_GLOBAL_annee"),0),1)</f>
        <v>2019</v>
      </c>
    </row>
    <row r="276" spans="1:28">
      <c r="A276" s="70"/>
      <c r="G276" s="57"/>
      <c r="H276" s="57"/>
      <c r="I276" s="2"/>
      <c r="J276" s="2"/>
      <c r="O276" s="71"/>
      <c r="Z276" s="6" t="s">
        <v>30</v>
      </c>
      <c r="AA276" s="38" cm="1">
        <f t="array" ref="AA276">INDEX(structure!$E:$E,MATCH(1,(structure!$A:$A=$B$3)*(structure!$C:$C=$Z276)*(structure!$D:$D="TX_COUV_GLOBAL_tx"),0),1)</f>
        <v>0.55000000000000004</v>
      </c>
      <c r="AB276" s="1" cm="1">
        <f t="array" ref="AB276">INDEX(structure!$E:$E,MATCH(1,(structure!$A:$A=$B$3)*(structure!$C:$C=$Z276)*(structure!$D:$D="TX_COUV_GLOBAL_annee"),0),1)</f>
        <v>2019</v>
      </c>
    </row>
    <row r="277" spans="1:28">
      <c r="A277" s="70"/>
      <c r="G277" s="57"/>
      <c r="H277" s="57"/>
      <c r="I277" s="2"/>
      <c r="J277" s="2"/>
      <c r="O277" s="71"/>
      <c r="Z277" s="6" t="s">
        <v>33</v>
      </c>
      <c r="AA277" s="38" cm="1">
        <f t="array" ref="AA277">INDEX(structure!$E:$E,MATCH(1,(structure!$A:$A=$B$3)*(structure!$C:$C=$Z277)*(structure!$D:$D="TX_COUV_GLOBAL_tx"),0),1)</f>
        <v>0.52300000000000002</v>
      </c>
      <c r="AB277" s="1" cm="1">
        <f t="array" ref="AB277">INDEX(structure!$E:$E,MATCH(1,(structure!$A:$A=$B$3)*(structure!$C:$C=$Z277)*(structure!$D:$D="TX_COUV_GLOBAL_annee"),0),1)</f>
        <v>2019</v>
      </c>
    </row>
    <row r="278" spans="1:28">
      <c r="A278" s="70"/>
      <c r="G278" s="57"/>
      <c r="H278" s="57"/>
      <c r="I278" s="2"/>
      <c r="J278" s="2"/>
      <c r="O278" s="71"/>
      <c r="Z278" s="6" t="s">
        <v>36</v>
      </c>
      <c r="AA278" s="38" cm="1">
        <f t="array" ref="AA278">INDEX(structure!$E:$E,MATCH(1,(structure!$A:$A=$B$3)*(structure!$C:$C=$Z278)*(structure!$D:$D="TX_COUV_GLOBAL_tx"),0),1)</f>
        <v>0.51100000000000001</v>
      </c>
      <c r="AB278" s="1" cm="1">
        <f t="array" ref="AB278">INDEX(structure!$E:$E,MATCH(1,(structure!$A:$A=$B$3)*(structure!$C:$C=$Z278)*(structure!$D:$D="TX_COUV_GLOBAL_annee"),0),1)</f>
        <v>2019</v>
      </c>
    </row>
    <row r="279" spans="1:28">
      <c r="A279" s="70"/>
      <c r="G279" s="57"/>
      <c r="H279" s="57"/>
      <c r="I279" s="2"/>
      <c r="J279" s="2"/>
      <c r="O279" s="71"/>
      <c r="Z279" s="6" t="s">
        <v>39</v>
      </c>
      <c r="AA279" s="38" cm="1">
        <f t="array" ref="AA279">INDEX(structure!$E:$E,MATCH(1,(structure!$A:$A=$B$3)*(structure!$C:$C=$Z279)*(structure!$D:$D="TX_COUV_GLOBAL_tx"),0),1)</f>
        <v>0.56999999999999995</v>
      </c>
      <c r="AB279" s="1" cm="1">
        <f t="array" ref="AB279">INDEX(structure!$E:$E,MATCH(1,(structure!$A:$A=$B$3)*(structure!$C:$C=$Z279)*(structure!$D:$D="TX_COUV_GLOBAL_annee"),0),1)</f>
        <v>2019</v>
      </c>
    </row>
    <row r="280" spans="1:28">
      <c r="A280" s="70"/>
      <c r="G280" s="57"/>
      <c r="H280" s="57"/>
      <c r="I280" s="2"/>
      <c r="J280" s="2"/>
      <c r="O280" s="71"/>
      <c r="Z280" s="6" t="s">
        <v>42</v>
      </c>
      <c r="AA280" s="38" cm="1">
        <f t="array" ref="AA280">INDEX(structure!$E:$E,MATCH(1,(structure!$A:$A=$B$3)*(structure!$C:$C=$Z280)*(structure!$D:$D="TX_COUV_GLOBAL_tx"),0),1)</f>
        <v>0.65700000000000003</v>
      </c>
      <c r="AB280" s="1" cm="1">
        <f t="array" ref="AB280">INDEX(structure!$E:$E,MATCH(1,(structure!$A:$A=$B$3)*(structure!$C:$C=$Z280)*(structure!$D:$D="TX_COUV_GLOBAL_annee"),0),1)</f>
        <v>2019</v>
      </c>
    </row>
    <row r="281" spans="1:28">
      <c r="A281" s="70"/>
      <c r="G281" s="57"/>
      <c r="H281" s="57"/>
      <c r="I281" s="2"/>
      <c r="J281" s="2"/>
      <c r="O281" s="71"/>
      <c r="Z281" s="6" t="s">
        <v>45</v>
      </c>
      <c r="AA281" s="38" cm="1">
        <f t="array" ref="AA281">INDEX(structure!$E:$E,MATCH(1,(structure!$A:$A=$B$3)*(structure!$C:$C=$Z281)*(structure!$D:$D="TX_COUV_GLOBAL_tx"),0),1)</f>
        <v>0.36399999999999999</v>
      </c>
      <c r="AB281" s="1" cm="1">
        <f t="array" ref="AB281">INDEX(structure!$E:$E,MATCH(1,(structure!$A:$A=$B$3)*(structure!$C:$C=$Z281)*(structure!$D:$D="TX_COUV_GLOBAL_annee"),0),1)</f>
        <v>2019</v>
      </c>
    </row>
    <row r="282" spans="1:28">
      <c r="A282" s="70"/>
      <c r="G282" s="57"/>
      <c r="H282" s="57"/>
      <c r="I282" s="2"/>
      <c r="J282" s="2"/>
      <c r="O282" s="71"/>
      <c r="Z282" s="6" t="s">
        <v>48</v>
      </c>
      <c r="AA282" s="38" cm="1">
        <f t="array" ref="AA282">INDEX(structure!$E:$E,MATCH(1,(structure!$A:$A=$B$3)*(structure!$C:$C=$Z282)*(structure!$D:$D="TX_COUV_GLOBAL_tx"),0),1)</f>
        <v>0.67</v>
      </c>
      <c r="AB282" s="1" cm="1">
        <f t="array" ref="AB282">INDEX(structure!$E:$E,MATCH(1,(structure!$A:$A=$B$3)*(structure!$C:$C=$Z282)*(structure!$D:$D="TX_COUV_GLOBAL_annee"),0),1)</f>
        <v>2019</v>
      </c>
    </row>
    <row r="283" spans="1:28">
      <c r="A283" s="70"/>
      <c r="G283" s="57"/>
      <c r="H283" s="57"/>
      <c r="I283" s="2"/>
      <c r="J283" s="2"/>
      <c r="O283" s="71"/>
      <c r="Z283" s="6" t="s">
        <v>49</v>
      </c>
      <c r="AA283" s="38" cm="1">
        <f t="array" ref="AA283">INDEX(structure!$E:$E,MATCH(1,(structure!$A:$A=$B$3)*(structure!$C:$C=$Z283)*(structure!$D:$D="TX_COUV_GLOBAL_tx"),0),1)</f>
        <v>0.59199999999999997</v>
      </c>
      <c r="AB283" s="1" cm="1">
        <f t="array" ref="AB283">INDEX(structure!$E:$E,MATCH(1,(structure!$A:$A=$B$3)*(structure!$C:$C=$Z283)*(structure!$D:$D="TX_COUV_GLOBAL_annee"),0),1)</f>
        <v>2019</v>
      </c>
    </row>
    <row r="284" spans="1:28">
      <c r="A284" s="70"/>
      <c r="G284" s="57"/>
      <c r="H284" s="57"/>
      <c r="I284" s="2"/>
      <c r="J284" s="2"/>
      <c r="O284" s="71"/>
      <c r="Z284" s="6" t="s">
        <v>51</v>
      </c>
      <c r="AA284" s="38" cm="1">
        <f t="array" ref="AA284">INDEX(structure!$E:$E,MATCH(1,(structure!$A:$A=$B$3)*(structure!$C:$C=$Z284)*(structure!$D:$D="TX_COUV_GLOBAL_tx"),0),1)</f>
        <v>0.77400000000000002</v>
      </c>
      <c r="AB284" s="1" cm="1">
        <f t="array" ref="AB284">INDEX(structure!$E:$E,MATCH(1,(structure!$A:$A=$B$3)*(structure!$C:$C=$Z284)*(structure!$D:$D="TX_COUV_GLOBAL_annee"),0),1)</f>
        <v>2019</v>
      </c>
    </row>
    <row r="285" spans="1:28">
      <c r="A285" s="70"/>
      <c r="G285" s="57"/>
      <c r="H285" s="57"/>
      <c r="I285" s="2"/>
      <c r="J285" s="2"/>
      <c r="O285" s="71"/>
      <c r="Z285" s="6" t="s">
        <v>52</v>
      </c>
      <c r="AA285" s="38" cm="1">
        <f t="array" ref="AA285">INDEX(structure!$E:$E,MATCH(1,(structure!$A:$A=$B$3)*(structure!$C:$C=$Z285)*(structure!$D:$D="TX_COUV_GLOBAL_tx"),0),1)</f>
        <v>0.59299999999999997</v>
      </c>
      <c r="AB285" s="1" cm="1">
        <f t="array" ref="AB285">INDEX(structure!$E:$E,MATCH(1,(structure!$A:$A=$B$3)*(structure!$C:$C=$Z285)*(structure!$D:$D="TX_COUV_GLOBAL_annee"),0),1)</f>
        <v>2019</v>
      </c>
    </row>
    <row r="286" spans="1:28">
      <c r="A286" s="70"/>
      <c r="G286" s="57"/>
      <c r="H286" s="57"/>
      <c r="I286" s="2"/>
      <c r="J286" s="2"/>
      <c r="O286" s="71"/>
      <c r="Z286" s="6" t="s">
        <v>53</v>
      </c>
      <c r="AA286" s="38" cm="1">
        <f t="array" ref="AA286">INDEX(structure!$E:$E,MATCH(1,(structure!$A:$A=$B$3)*(structure!$C:$C=$Z286)*(structure!$D:$D="TX_COUV_GLOBAL_tx"),0),1)</f>
        <v>0.58499999999999996</v>
      </c>
      <c r="AB286" s="1" cm="1">
        <f t="array" ref="AB286">INDEX(structure!$E:$E,MATCH(1,(structure!$A:$A=$B$3)*(structure!$C:$C=$Z286)*(structure!$D:$D="TX_COUV_GLOBAL_annee"),0),1)</f>
        <v>2019</v>
      </c>
    </row>
    <row r="287" spans="1:28" ht="15.75" thickBot="1">
      <c r="A287" s="70"/>
      <c r="G287" s="57"/>
      <c r="H287" s="57"/>
      <c r="I287" s="2"/>
      <c r="J287" s="2"/>
      <c r="O287" s="71"/>
      <c r="Z287" s="8" t="s">
        <v>407</v>
      </c>
      <c r="AA287" s="38" cm="1">
        <f t="array" ref="AA287">INDEX(structure!$E:$E,MATCH(1,(structure!$A:$A=$B$3)*(structure!$C:$C=$Z287)*(structure!$D:$D="TX_COUV_GLOBAL_tx"),0),1)</f>
        <v>0.623</v>
      </c>
      <c r="AB287" s="1" cm="1">
        <f t="array" ref="AB287">INDEX(structure!$E:$E,MATCH(1,(structure!$A:$A=$B$3)*(structure!$C:$C=$Z287)*(structure!$D:$D="TX_COUV_GLOBAL_annee"),0),1)</f>
        <v>2019</v>
      </c>
    </row>
    <row r="288" spans="1:28" ht="15.75" thickBot="1">
      <c r="A288" s="70"/>
      <c r="G288" s="57"/>
      <c r="H288" s="57"/>
      <c r="I288" s="2"/>
      <c r="J288" s="2"/>
      <c r="O288" s="71"/>
      <c r="Z288" s="2"/>
      <c r="AA288" s="96"/>
      <c r="AB288" s="3"/>
    </row>
    <row r="289" spans="1:36">
      <c r="A289" s="70"/>
      <c r="G289" s="57"/>
      <c r="H289" s="57"/>
      <c r="I289" s="2"/>
      <c r="J289" s="2"/>
      <c r="O289" s="71"/>
      <c r="Z289" s="27"/>
      <c r="AA289" s="28" t="s">
        <v>309</v>
      </c>
      <c r="AB289" s="28" t="s">
        <v>310</v>
      </c>
      <c r="AC289" s="28" t="s">
        <v>311</v>
      </c>
      <c r="AD289" s="28" t="s">
        <v>312</v>
      </c>
      <c r="AE289" s="28" t="s">
        <v>313</v>
      </c>
      <c r="AF289" s="28" t="s">
        <v>314</v>
      </c>
      <c r="AG289" s="28" t="s">
        <v>315</v>
      </c>
      <c r="AH289" s="28" t="s">
        <v>316</v>
      </c>
      <c r="AI289" s="28" t="s">
        <v>317</v>
      </c>
      <c r="AJ289" s="29" t="s">
        <v>318</v>
      </c>
    </row>
    <row r="290" spans="1:36">
      <c r="A290" s="70"/>
      <c r="G290" s="57"/>
      <c r="H290" s="57"/>
      <c r="I290" s="2"/>
      <c r="J290" s="2"/>
      <c r="O290" s="71"/>
      <c r="Z290" s="6" t="s">
        <v>8</v>
      </c>
      <c r="AA290" s="1" cm="1">
        <f t="array" ref="AA290">INDEX(structure!$E:$E,MATCH(1,(structure!$A:$A=$B$3)*(structure!$C:$C=$Z290)*(structure!$D:$D="EAJE_NbEAJE"),0),1)</f>
        <v>7</v>
      </c>
      <c r="AB290" s="1" cm="1">
        <f t="array" ref="AB290">INDEX(structure!$E:$E,MATCH(1,(structure!$A:$A=$B$3)*(structure!$C:$C=$Z290)*(structure!$D:$D="EAJE_nb_places_0_5ans"),0),1)</f>
        <v>208</v>
      </c>
      <c r="AC290" s="1" cm="1">
        <f t="array" ref="AC290">INDEX(structure!$E:$E,MATCH(1,(structure!$A:$A=$B$3)*(structure!$C:$C=$Z290)*(structure!$D:$D="EAJE_nb_enf_inscrit_0_5ans"),0),1)</f>
        <v>603</v>
      </c>
      <c r="AD290" s="1" cm="1">
        <f t="array" ref="AD290">INDEX(structure!$E:$E,MATCH(1,(structure!$A:$A=$B$3)*(structure!$C:$C=$Z290)*(structure!$D:$D="Eaje_AVIP"),0),1)</f>
        <v>4</v>
      </c>
      <c r="AE290" s="1" cm="1">
        <f t="array" ref="AE290">INDEX(structure!$E:$E,MATCH(1,(structure!$A:$A=$B$3)*(structure!$C:$C=$Z290)*(structure!$D:$D="EAJE_tx_occupation_reel"),0),1)</f>
        <v>54.39</v>
      </c>
      <c r="AF290" s="1" cm="1">
        <f t="array" ref="AF290">INDEX(structure!$E:$E,MATCH(1,(structure!$A:$A=$B$3)*(structure!$C:$C=$Z290)*(structure!$D:$D="EAJE_tx_occupation_facture"),0),1)</f>
        <v>56.84</v>
      </c>
      <c r="AG290" s="1" cm="1">
        <f t="array" ref="AG290">INDEX(structure!$E:$E,MATCH(1,(structure!$A:$A=$B$3)*(structure!$C:$C=$Z290)*(structure!$D:$D="EAJE_part_inclusion_handicap"),0),1)</f>
        <v>71.430000000000007</v>
      </c>
      <c r="AH290" s="1" cm="1">
        <f t="array" ref="AH290">INDEX(structure!$E:$E,MATCH(1,(structure!$A:$A=$B$3)*(structure!$C:$C=$Z290)*(structure!$D:$D="EAJE_part_mixite_social"),0),1)</f>
        <v>28.57</v>
      </c>
      <c r="AI290" s="1" cm="1">
        <f t="array" ref="AI290">INDEX(structure!$E:$E,MATCH(1,(structure!$A:$A=$B$3)*(structure!$C:$C=$Z290)*(structure!$D:$D="EAJE_taux_couverture_eaje"),0),1)</f>
        <v>20.5</v>
      </c>
      <c r="AJ290" s="7" cm="1">
        <f t="array" ref="AJ290">INDEX(structure!$E:$E,MATCH(1,(structure!$A:$A=$B$3)*(structure!$C:$C=$Z290)*(structure!$D:$D="EAJE_nbplacectg"),0),1)</f>
        <v>218</v>
      </c>
    </row>
    <row r="291" spans="1:36">
      <c r="A291" s="70"/>
      <c r="G291" s="57"/>
      <c r="H291" s="57"/>
      <c r="I291" s="2"/>
      <c r="J291" s="2"/>
      <c r="O291" s="71"/>
      <c r="Z291" s="6" t="s">
        <v>13</v>
      </c>
      <c r="AA291" s="1" cm="1">
        <f t="array" ref="AA291">INDEX(structure!$E:$E,MATCH(1,(structure!$A:$A=$B$3)*(structure!$C:$C=$Z291)*(structure!$D:$D="EAJE_NbEAJE"),0),1)</f>
        <v>5</v>
      </c>
      <c r="AB291" s="1" cm="1">
        <f t="array" ref="AB291">INDEX(structure!$E:$E,MATCH(1,(structure!$A:$A=$B$3)*(structure!$C:$C=$Z291)*(structure!$D:$D="EAJE_nb_places_0_5ans"),0),1)</f>
        <v>84</v>
      </c>
      <c r="AC291" s="1" cm="1">
        <f t="array" ref="AC291">INDEX(structure!$E:$E,MATCH(1,(structure!$A:$A=$B$3)*(structure!$C:$C=$Z291)*(structure!$D:$D="EAJE_nb_enf_inscrit_0_5ans"),0),1)</f>
        <v>240</v>
      </c>
      <c r="AD291" s="1" cm="1">
        <f t="array" ref="AD291">INDEX(structure!$E:$E,MATCH(1,(structure!$A:$A=$B$3)*(structure!$C:$C=$Z291)*(structure!$D:$D="Eaje_AVIP"),0),1)</f>
        <v>0</v>
      </c>
      <c r="AE291" s="1" cm="1">
        <f t="array" ref="AE291">INDEX(structure!$E:$E,MATCH(1,(structure!$A:$A=$B$3)*(structure!$C:$C=$Z291)*(structure!$D:$D="EAJE_tx_occupation_reel"),0),1)</f>
        <v>60.96</v>
      </c>
      <c r="AF291" s="1" cm="1">
        <f t="array" ref="AF291">INDEX(structure!$E:$E,MATCH(1,(structure!$A:$A=$B$3)*(structure!$C:$C=$Z291)*(structure!$D:$D="EAJE_tx_occupation_facture"),0),1)</f>
        <v>63.92</v>
      </c>
      <c r="AG291" s="1" cm="1">
        <f t="array" ref="AG291">INDEX(structure!$E:$E,MATCH(1,(structure!$A:$A=$B$3)*(structure!$C:$C=$Z291)*(structure!$D:$D="EAJE_part_inclusion_handicap"),0),1)</f>
        <v>20</v>
      </c>
      <c r="AH291" s="1" cm="1">
        <f t="array" ref="AH291">INDEX(structure!$E:$E,MATCH(1,(structure!$A:$A=$B$3)*(structure!$C:$C=$Z291)*(structure!$D:$D="EAJE_part_mixite_social"),0),1)</f>
        <v>60</v>
      </c>
      <c r="AI291" s="1" cm="1">
        <f t="array" ref="AI291">INDEX(structure!$E:$E,MATCH(1,(structure!$A:$A=$B$3)*(structure!$C:$C=$Z291)*(structure!$D:$D="EAJE_taux_couverture_eaje"),0),1)</f>
        <v>19</v>
      </c>
      <c r="AJ291" s="7" cm="1">
        <f t="array" ref="AJ291">INDEX(structure!$E:$E,MATCH(1,(structure!$A:$A=$B$3)*(structure!$C:$C=$Z291)*(structure!$D:$D="EAJE_nbplacectg"),0),1)</f>
        <v>84</v>
      </c>
    </row>
    <row r="292" spans="1:36">
      <c r="A292" s="70"/>
      <c r="G292" s="57"/>
      <c r="H292" s="57"/>
      <c r="I292" s="2"/>
      <c r="J292" s="2"/>
      <c r="O292" s="71"/>
      <c r="Z292" s="6" t="s">
        <v>15</v>
      </c>
      <c r="AA292" s="1" cm="1">
        <f t="array" ref="AA292">INDEX(structure!$E:$E,MATCH(1,(structure!$A:$A=$B$3)*(structure!$C:$C=$Z292)*(structure!$D:$D="EAJE_NbEAJE"),0),1)</f>
        <v>10</v>
      </c>
      <c r="AB292" s="1" cm="1">
        <f t="array" ref="AB292">INDEX(structure!$E:$E,MATCH(1,(structure!$A:$A=$B$3)*(structure!$C:$C=$Z292)*(structure!$D:$D="EAJE_nb_places_0_5ans"),0),1)</f>
        <v>203</v>
      </c>
      <c r="AC292" s="1" cm="1">
        <f t="array" ref="AC292">INDEX(structure!$E:$E,MATCH(1,(structure!$A:$A=$B$3)*(structure!$C:$C=$Z292)*(structure!$D:$D="EAJE_nb_enf_inscrit_0_5ans"),0),1)</f>
        <v>472</v>
      </c>
      <c r="AD292" s="1" cm="1">
        <f t="array" ref="AD292">INDEX(structure!$E:$E,MATCH(1,(structure!$A:$A=$B$3)*(structure!$C:$C=$Z292)*(structure!$D:$D="Eaje_AVIP"),0),1)</f>
        <v>4</v>
      </c>
      <c r="AE292" s="1" cm="1">
        <f t="array" ref="AE292">INDEX(structure!$E:$E,MATCH(1,(structure!$A:$A=$B$3)*(structure!$C:$C=$Z292)*(structure!$D:$D="EAJE_tx_occupation_reel"),0),1)</f>
        <v>47.14</v>
      </c>
      <c r="AF292" s="1" cm="1">
        <f t="array" ref="AF292">INDEX(structure!$E:$E,MATCH(1,(structure!$A:$A=$B$3)*(structure!$C:$C=$Z292)*(structure!$D:$D="EAJE_tx_occupation_facture"),0),1)</f>
        <v>48.97</v>
      </c>
      <c r="AG292" s="1" cm="1">
        <f t="array" ref="AG292">INDEX(structure!$E:$E,MATCH(1,(structure!$A:$A=$B$3)*(structure!$C:$C=$Z292)*(structure!$D:$D="EAJE_part_inclusion_handicap"),0),1)</f>
        <v>30</v>
      </c>
      <c r="AH292" s="1" cm="1">
        <f t="array" ref="AH292">INDEX(structure!$E:$E,MATCH(1,(structure!$A:$A=$B$3)*(structure!$C:$C=$Z292)*(structure!$D:$D="EAJE_part_mixite_social"),0),1)</f>
        <v>30</v>
      </c>
      <c r="AI292" s="1" cm="1">
        <f t="array" ref="AI292">INDEX(structure!$E:$E,MATCH(1,(structure!$A:$A=$B$3)*(structure!$C:$C=$Z292)*(structure!$D:$D="EAJE_taux_couverture_eaje"),0),1)</f>
        <v>21.23</v>
      </c>
      <c r="AJ292" s="7" cm="1">
        <f t="array" ref="AJ292">INDEX(structure!$E:$E,MATCH(1,(structure!$A:$A=$B$3)*(structure!$C:$C=$Z292)*(structure!$D:$D="EAJE_nbplacectg"),0),1)</f>
        <v>204</v>
      </c>
    </row>
    <row r="293" spans="1:36">
      <c r="A293" s="70"/>
      <c r="G293" s="57"/>
      <c r="H293" s="57"/>
      <c r="I293" s="2"/>
      <c r="J293" s="2"/>
      <c r="O293" s="71"/>
      <c r="Z293" s="6" t="s">
        <v>18</v>
      </c>
      <c r="AA293" s="1" cm="1">
        <f t="array" ref="AA293">INDEX(structure!$E:$E,MATCH(1,(structure!$A:$A=$B$3)*(structure!$C:$C=$Z293)*(structure!$D:$D="EAJE_NbEAJE"),0),1)</f>
        <v>2</v>
      </c>
      <c r="AB293" s="1" cm="1">
        <f t="array" ref="AB293">INDEX(structure!$E:$E,MATCH(1,(structure!$A:$A=$B$3)*(structure!$C:$C=$Z293)*(structure!$D:$D="EAJE_nb_places_0_5ans"),0),1)</f>
        <v>32</v>
      </c>
      <c r="AC293" s="1" cm="1">
        <f t="array" ref="AC293">INDEX(structure!$E:$E,MATCH(1,(structure!$A:$A=$B$3)*(structure!$C:$C=$Z293)*(structure!$D:$D="EAJE_nb_enf_inscrit_0_5ans"),0),1)</f>
        <v>77</v>
      </c>
      <c r="AD293" s="1" cm="1">
        <f t="array" ref="AD293">INDEX(structure!$E:$E,MATCH(1,(structure!$A:$A=$B$3)*(structure!$C:$C=$Z293)*(structure!$D:$D="Eaje_AVIP"),0),1)</f>
        <v>0</v>
      </c>
      <c r="AE293" s="1" cm="1">
        <f t="array" ref="AE293">INDEX(structure!$E:$E,MATCH(1,(structure!$A:$A=$B$3)*(structure!$C:$C=$Z293)*(structure!$D:$D="EAJE_tx_occupation_reel"),0),1)</f>
        <v>59.99</v>
      </c>
      <c r="AF293" s="1" cm="1">
        <f t="array" ref="AF293">INDEX(structure!$E:$E,MATCH(1,(structure!$A:$A=$B$3)*(structure!$C:$C=$Z293)*(structure!$D:$D="EAJE_tx_occupation_facture"),0),1)</f>
        <v>62.07</v>
      </c>
      <c r="AG293" s="1" cm="1">
        <f t="array" ref="AG293">INDEX(structure!$E:$E,MATCH(1,(structure!$A:$A=$B$3)*(structure!$C:$C=$Z293)*(structure!$D:$D="EAJE_part_inclusion_handicap"),0),1)</f>
        <v>100</v>
      </c>
      <c r="AH293" s="1" cm="1">
        <f t="array" ref="AH293">INDEX(structure!$E:$E,MATCH(1,(structure!$A:$A=$B$3)*(structure!$C:$C=$Z293)*(structure!$D:$D="EAJE_part_mixite_social"),0),1)</f>
        <v>50</v>
      </c>
      <c r="AI293" s="1" cm="1">
        <f t="array" ref="AI293">INDEX(structure!$E:$E,MATCH(1,(structure!$A:$A=$B$3)*(structure!$C:$C=$Z293)*(structure!$D:$D="EAJE_taux_couverture_eaje"),0),1)</f>
        <v>18.690000000000001</v>
      </c>
      <c r="AJ293" s="7" cm="1">
        <f t="array" ref="AJ293">INDEX(structure!$E:$E,MATCH(1,(structure!$A:$A=$B$3)*(structure!$C:$C=$Z293)*(structure!$D:$D="EAJE_nbplacectg"),0),1)</f>
        <v>38</v>
      </c>
    </row>
    <row r="294" spans="1:36">
      <c r="A294" s="70"/>
      <c r="G294" s="57"/>
      <c r="H294" s="57"/>
      <c r="I294" s="2"/>
      <c r="J294" s="2"/>
      <c r="O294" s="71"/>
      <c r="Z294" s="6" t="s">
        <v>21</v>
      </c>
      <c r="AA294" s="1" cm="1">
        <f t="array" ref="AA294">INDEX(structure!$E:$E,MATCH(1,(structure!$A:$A=$B$3)*(structure!$C:$C=$Z294)*(structure!$D:$D="EAJE_NbEAJE"),0),1)</f>
        <v>3</v>
      </c>
      <c r="AB294" s="1" cm="1">
        <f t="array" ref="AB294">INDEX(structure!$E:$E,MATCH(1,(structure!$A:$A=$B$3)*(structure!$C:$C=$Z294)*(structure!$D:$D="EAJE_nb_places_0_5ans"),0),1)</f>
        <v>74</v>
      </c>
      <c r="AC294" s="1" cm="1">
        <f t="array" ref="AC294">INDEX(structure!$E:$E,MATCH(1,(structure!$A:$A=$B$3)*(structure!$C:$C=$Z294)*(structure!$D:$D="EAJE_nb_enf_inscrit_0_5ans"),0),1)</f>
        <v>175</v>
      </c>
      <c r="AD294" s="1" cm="1">
        <f t="array" ref="AD294">INDEX(structure!$E:$E,MATCH(1,(structure!$A:$A=$B$3)*(structure!$C:$C=$Z294)*(structure!$D:$D="Eaje_AVIP"),0),1)</f>
        <v>0</v>
      </c>
      <c r="AE294" s="1" cm="1">
        <f t="array" ref="AE294">INDEX(structure!$E:$E,MATCH(1,(structure!$A:$A=$B$3)*(structure!$C:$C=$Z294)*(structure!$D:$D="EAJE_tx_occupation_reel"),0),1)</f>
        <v>46.64</v>
      </c>
      <c r="AF294" s="1" cm="1">
        <f t="array" ref="AF294">INDEX(structure!$E:$E,MATCH(1,(structure!$A:$A=$B$3)*(structure!$C:$C=$Z294)*(structure!$D:$D="EAJE_tx_occupation_facture"),0),1)</f>
        <v>51.44</v>
      </c>
      <c r="AG294" s="1" cm="1">
        <f t="array" ref="AG294">INDEX(structure!$E:$E,MATCH(1,(structure!$A:$A=$B$3)*(structure!$C:$C=$Z294)*(structure!$D:$D="EAJE_part_inclusion_handicap"),0),1)</f>
        <v>100</v>
      </c>
      <c r="AH294" s="1" cm="1">
        <f t="array" ref="AH294">INDEX(structure!$E:$E,MATCH(1,(structure!$A:$A=$B$3)*(structure!$C:$C=$Z294)*(structure!$D:$D="EAJE_part_mixite_social"),0),1)</f>
        <v>0</v>
      </c>
      <c r="AI294" s="1" cm="1">
        <f t="array" ref="AI294">INDEX(structure!$E:$E,MATCH(1,(structure!$A:$A=$B$3)*(structure!$C:$C=$Z294)*(structure!$D:$D="EAJE_taux_couverture_eaje"),0),1)</f>
        <v>12.64</v>
      </c>
      <c r="AJ294" s="7" cm="1">
        <f t="array" ref="AJ294">INDEX(structure!$E:$E,MATCH(1,(structure!$A:$A=$B$3)*(structure!$C:$C=$Z294)*(structure!$D:$D="EAJE_nbplacectg"),0),1)</f>
        <v>74</v>
      </c>
    </row>
    <row r="295" spans="1:36">
      <c r="A295" s="70"/>
      <c r="G295" s="57"/>
      <c r="H295" s="57"/>
      <c r="I295" s="2"/>
      <c r="J295" s="2"/>
      <c r="O295" s="71"/>
      <c r="Z295" s="6" t="s">
        <v>24</v>
      </c>
      <c r="AA295" s="1" cm="1">
        <f t="array" ref="AA295">INDEX(structure!$E:$E,MATCH(1,(structure!$A:$A=$B$3)*(structure!$C:$C=$Z295)*(structure!$D:$D="EAJE_NbEAJE"),0),1)</f>
        <v>1</v>
      </c>
      <c r="AB295" s="1" cm="1">
        <f t="array" ref="AB295">INDEX(structure!$E:$E,MATCH(1,(structure!$A:$A=$B$3)*(structure!$C:$C=$Z295)*(structure!$D:$D="EAJE_nb_places_0_5ans"),0),1)</f>
        <v>24</v>
      </c>
      <c r="AC295" s="1" cm="1">
        <f t="array" ref="AC295">INDEX(structure!$E:$E,MATCH(1,(structure!$A:$A=$B$3)*(structure!$C:$C=$Z295)*(structure!$D:$D="EAJE_nb_enf_inscrit_0_5ans"),0),1)</f>
        <v>64</v>
      </c>
      <c r="AD295" s="1" cm="1">
        <f t="array" ref="AD295">INDEX(structure!$E:$E,MATCH(1,(structure!$A:$A=$B$3)*(structure!$C:$C=$Z295)*(structure!$D:$D="Eaje_AVIP"),0),1)</f>
        <v>0</v>
      </c>
      <c r="AE295" s="1" cm="1">
        <f t="array" ref="AE295">INDEX(structure!$E:$E,MATCH(1,(structure!$A:$A=$B$3)*(structure!$C:$C=$Z295)*(structure!$D:$D="EAJE_tx_occupation_reel"),0),1)</f>
        <v>56.45</v>
      </c>
      <c r="AF295" s="1" cm="1">
        <f t="array" ref="AF295">INDEX(structure!$E:$E,MATCH(1,(structure!$A:$A=$B$3)*(structure!$C:$C=$Z295)*(structure!$D:$D="EAJE_tx_occupation_facture"),0),1)</f>
        <v>61.17</v>
      </c>
      <c r="AG295" s="1" cm="1">
        <f t="array" ref="AG295">INDEX(structure!$E:$E,MATCH(1,(structure!$A:$A=$B$3)*(structure!$C:$C=$Z295)*(structure!$D:$D="EAJE_part_inclusion_handicap"),0),1)</f>
        <v>100</v>
      </c>
      <c r="AH295" s="1" cm="1">
        <f t="array" ref="AH295">INDEX(structure!$E:$E,MATCH(1,(structure!$A:$A=$B$3)*(structure!$C:$C=$Z295)*(structure!$D:$D="EAJE_part_mixite_social"),0),1)</f>
        <v>0</v>
      </c>
      <c r="AI295" s="1" cm="1">
        <f t="array" ref="AI295">INDEX(structure!$E:$E,MATCH(1,(structure!$A:$A=$B$3)*(structure!$C:$C=$Z295)*(structure!$D:$D="EAJE_taux_couverture_eaje"),0),1)</f>
        <v>17.73</v>
      </c>
      <c r="AJ295" s="7" cm="1">
        <f t="array" ref="AJ295">INDEX(structure!$E:$E,MATCH(1,(structure!$A:$A=$B$3)*(structure!$C:$C=$Z295)*(structure!$D:$D="EAJE_nbplacectg"),0),1)</f>
        <v>25</v>
      </c>
    </row>
    <row r="296" spans="1:36">
      <c r="A296" s="70"/>
      <c r="G296" s="57"/>
      <c r="H296" s="57"/>
      <c r="I296" s="2"/>
      <c r="J296" s="2"/>
      <c r="O296" s="71"/>
      <c r="Z296" s="6" t="s">
        <v>27</v>
      </c>
      <c r="AA296" s="1" cm="1">
        <f t="array" ref="AA296">INDEX(structure!$E:$E,MATCH(1,(structure!$A:$A=$B$3)*(structure!$C:$C=$Z296)*(structure!$D:$D="EAJE_NbEAJE"),0),1)</f>
        <v>4</v>
      </c>
      <c r="AB296" s="1" cm="1">
        <f t="array" ref="AB296">INDEX(structure!$E:$E,MATCH(1,(structure!$A:$A=$B$3)*(structure!$C:$C=$Z296)*(structure!$D:$D="EAJE_nb_places_0_5ans"),0),1)</f>
        <v>128</v>
      </c>
      <c r="AC296" s="1" cm="1">
        <f t="array" ref="AC296">INDEX(structure!$E:$E,MATCH(1,(structure!$A:$A=$B$3)*(structure!$C:$C=$Z296)*(structure!$D:$D="EAJE_nb_enf_inscrit_0_5ans"),0),1)</f>
        <v>311</v>
      </c>
      <c r="AD296" s="1" cm="1">
        <f t="array" ref="AD296">INDEX(structure!$E:$E,MATCH(1,(structure!$A:$A=$B$3)*(structure!$C:$C=$Z296)*(structure!$D:$D="Eaje_AVIP"),0),1)</f>
        <v>0</v>
      </c>
      <c r="AE296" s="1" cm="1">
        <f t="array" ref="AE296">INDEX(structure!$E:$E,MATCH(1,(structure!$A:$A=$B$3)*(structure!$C:$C=$Z296)*(structure!$D:$D="EAJE_tx_occupation_reel"),0),1)</f>
        <v>48.8</v>
      </c>
      <c r="AF296" s="1" cm="1">
        <f t="array" ref="AF296">INDEX(structure!$E:$E,MATCH(1,(structure!$A:$A=$B$3)*(structure!$C:$C=$Z296)*(structure!$D:$D="EAJE_tx_occupation_facture"),0),1)</f>
        <v>51.84</v>
      </c>
      <c r="AG296" s="1" cm="1">
        <f t="array" ref="AG296">INDEX(structure!$E:$E,MATCH(1,(structure!$A:$A=$B$3)*(structure!$C:$C=$Z296)*(structure!$D:$D="EAJE_part_inclusion_handicap"),0),1)</f>
        <v>25</v>
      </c>
      <c r="AH296" s="1" cm="1">
        <f t="array" ref="AH296">INDEX(structure!$E:$E,MATCH(1,(structure!$A:$A=$B$3)*(structure!$C:$C=$Z296)*(structure!$D:$D="EAJE_part_mixite_social"),0),1)</f>
        <v>0</v>
      </c>
      <c r="AI296" s="1" cm="1">
        <f t="array" ref="AI296">INDEX(structure!$E:$E,MATCH(1,(structure!$A:$A=$B$3)*(structure!$C:$C=$Z296)*(structure!$D:$D="EAJE_taux_couverture_eaje"),0),1)</f>
        <v>50.9</v>
      </c>
      <c r="AJ296" s="7" cm="1">
        <f t="array" ref="AJ296">INDEX(structure!$E:$E,MATCH(1,(structure!$A:$A=$B$3)*(structure!$C:$C=$Z296)*(structure!$D:$D="EAJE_nbplacectg"),0),1)</f>
        <v>127</v>
      </c>
    </row>
    <row r="297" spans="1:36">
      <c r="A297" s="70"/>
      <c r="G297" s="57"/>
      <c r="H297" s="57"/>
      <c r="I297" s="2"/>
      <c r="J297" s="2"/>
      <c r="O297" s="71"/>
      <c r="Z297" s="6" t="s">
        <v>30</v>
      </c>
      <c r="AA297" s="1" cm="1">
        <f t="array" ref="AA297">INDEX(structure!$E:$E,MATCH(1,(structure!$A:$A=$B$3)*(structure!$C:$C=$Z297)*(structure!$D:$D="EAJE_NbEAJE"),0),1)</f>
        <v>9</v>
      </c>
      <c r="AB297" s="1" cm="1">
        <f t="array" ref="AB297">INDEX(structure!$E:$E,MATCH(1,(structure!$A:$A=$B$3)*(structure!$C:$C=$Z297)*(structure!$D:$D="EAJE_nb_places_0_5ans"),0),1)</f>
        <v>225</v>
      </c>
      <c r="AC297" s="1" cm="1">
        <f t="array" ref="AC297">INDEX(structure!$E:$E,MATCH(1,(structure!$A:$A=$B$3)*(structure!$C:$C=$Z297)*(structure!$D:$D="EAJE_nb_enf_inscrit_0_5ans"),0),1)</f>
        <v>642</v>
      </c>
      <c r="AD297" s="1" cm="1">
        <f t="array" ref="AD297">INDEX(structure!$E:$E,MATCH(1,(structure!$A:$A=$B$3)*(structure!$C:$C=$Z297)*(structure!$D:$D="Eaje_AVIP"),0),1)</f>
        <v>2</v>
      </c>
      <c r="AE297" s="1" cm="1">
        <f t="array" ref="AE297">INDEX(structure!$E:$E,MATCH(1,(structure!$A:$A=$B$3)*(structure!$C:$C=$Z297)*(structure!$D:$D="EAJE_tx_occupation_reel"),0),1)</f>
        <v>49.09</v>
      </c>
      <c r="AF297" s="1" cm="1">
        <f t="array" ref="AF297">INDEX(structure!$E:$E,MATCH(1,(structure!$A:$A=$B$3)*(structure!$C:$C=$Z297)*(structure!$D:$D="EAJE_tx_occupation_facture"),0),1)</f>
        <v>51.9</v>
      </c>
      <c r="AG297" s="1" cm="1">
        <f t="array" ref="AG297">INDEX(structure!$E:$E,MATCH(1,(structure!$A:$A=$B$3)*(structure!$C:$C=$Z297)*(structure!$D:$D="EAJE_part_inclusion_handicap"),0),1)</f>
        <v>55.56</v>
      </c>
      <c r="AH297" s="1" cm="1">
        <f t="array" ref="AH297">INDEX(structure!$E:$E,MATCH(1,(structure!$A:$A=$B$3)*(structure!$C:$C=$Z297)*(structure!$D:$D="EAJE_part_mixite_social"),0),1)</f>
        <v>33.33</v>
      </c>
      <c r="AI297" s="1" cm="1">
        <f t="array" ref="AI297">INDEX(structure!$E:$E,MATCH(1,(structure!$A:$A=$B$3)*(structure!$C:$C=$Z297)*(structure!$D:$D="EAJE_taux_couverture_eaje"),0),1)</f>
        <v>32.94</v>
      </c>
      <c r="AJ297" s="7" cm="1">
        <f t="array" ref="AJ297">INDEX(structure!$E:$E,MATCH(1,(structure!$A:$A=$B$3)*(structure!$C:$C=$Z297)*(structure!$D:$D="EAJE_nbplacectg"),0),1)</f>
        <v>201</v>
      </c>
    </row>
    <row r="298" spans="1:36">
      <c r="A298" s="70"/>
      <c r="G298" s="57"/>
      <c r="H298" s="57"/>
      <c r="I298" s="2"/>
      <c r="J298" s="2"/>
      <c r="O298" s="71"/>
      <c r="Z298" s="6" t="s">
        <v>33</v>
      </c>
      <c r="AA298" s="1" cm="1">
        <f t="array" ref="AA298">INDEX(structure!$E:$E,MATCH(1,(structure!$A:$A=$B$3)*(structure!$C:$C=$Z298)*(structure!$D:$D="EAJE_NbEAJE"),0),1)</f>
        <v>2</v>
      </c>
      <c r="AB298" s="1" cm="1">
        <f t="array" ref="AB298">INDEX(structure!$E:$E,MATCH(1,(structure!$A:$A=$B$3)*(structure!$C:$C=$Z298)*(structure!$D:$D="EAJE_nb_places_0_5ans"),0),1)</f>
        <v>47</v>
      </c>
      <c r="AC298" s="1" cm="1">
        <f t="array" ref="AC298">INDEX(structure!$E:$E,MATCH(1,(structure!$A:$A=$B$3)*(structure!$C:$C=$Z298)*(structure!$D:$D="EAJE_nb_enf_inscrit_0_5ans"),0),1)</f>
        <v>120</v>
      </c>
      <c r="AD298" s="1" cm="1">
        <f t="array" ref="AD298">INDEX(structure!$E:$E,MATCH(1,(structure!$A:$A=$B$3)*(structure!$C:$C=$Z298)*(structure!$D:$D="Eaje_AVIP"),0),1)</f>
        <v>0</v>
      </c>
      <c r="AE298" s="1" cm="1">
        <f t="array" ref="AE298">INDEX(structure!$E:$E,MATCH(1,(structure!$A:$A=$B$3)*(structure!$C:$C=$Z298)*(structure!$D:$D="EAJE_tx_occupation_reel"),0),1)</f>
        <v>49.08</v>
      </c>
      <c r="AF298" s="1" cm="1">
        <f t="array" ref="AF298">INDEX(structure!$E:$E,MATCH(1,(structure!$A:$A=$B$3)*(structure!$C:$C=$Z298)*(structure!$D:$D="EAJE_tx_occupation_facture"),0),1)</f>
        <v>51.1</v>
      </c>
      <c r="AG298" s="1" cm="1">
        <f t="array" ref="AG298">INDEX(structure!$E:$E,MATCH(1,(structure!$A:$A=$B$3)*(structure!$C:$C=$Z298)*(structure!$D:$D="EAJE_part_inclusion_handicap"),0),1)</f>
        <v>50</v>
      </c>
      <c r="AH298" s="1" cm="1">
        <f t="array" ref="AH298">INDEX(structure!$E:$E,MATCH(1,(structure!$A:$A=$B$3)*(structure!$C:$C=$Z298)*(structure!$D:$D="EAJE_part_mixite_social"),0),1)</f>
        <v>50</v>
      </c>
      <c r="AI298" s="1" cm="1">
        <f t="array" ref="AI298">INDEX(structure!$E:$E,MATCH(1,(structure!$A:$A=$B$3)*(structure!$C:$C=$Z298)*(structure!$D:$D="EAJE_taux_couverture_eaje"),0),1)</f>
        <v>32.97</v>
      </c>
      <c r="AJ298" s="7" cm="1">
        <f t="array" ref="AJ298">INDEX(structure!$E:$E,MATCH(1,(structure!$A:$A=$B$3)*(structure!$C:$C=$Z298)*(structure!$D:$D="EAJE_nbplacectg"),0),1)</f>
        <v>48</v>
      </c>
    </row>
    <row r="299" spans="1:36">
      <c r="A299" s="70"/>
      <c r="G299" s="57"/>
      <c r="H299" s="57"/>
      <c r="I299" s="2"/>
      <c r="J299" s="2"/>
      <c r="O299" s="71"/>
      <c r="Z299" s="6" t="s">
        <v>36</v>
      </c>
      <c r="AA299" s="1" cm="1">
        <f t="array" ref="AA299">INDEX(structure!$E:$E,MATCH(1,(structure!$A:$A=$B$3)*(structure!$C:$C=$Z299)*(structure!$D:$D="EAJE_NbEAJE"),0),1)</f>
        <v>1</v>
      </c>
      <c r="AB299" s="1" cm="1">
        <f t="array" ref="AB299">INDEX(structure!$E:$E,MATCH(1,(structure!$A:$A=$B$3)*(structure!$C:$C=$Z299)*(structure!$D:$D="EAJE_nb_places_0_5ans"),0),1)</f>
        <v>19</v>
      </c>
      <c r="AC299" s="1" cm="1">
        <f t="array" ref="AC299">INDEX(structure!$E:$E,MATCH(1,(structure!$A:$A=$B$3)*(structure!$C:$C=$Z299)*(structure!$D:$D="EAJE_nb_enf_inscrit_0_5ans"),0),1)</f>
        <v>75</v>
      </c>
      <c r="AD299" s="1" cm="1">
        <f t="array" ref="AD299">INDEX(structure!$E:$E,MATCH(1,(structure!$A:$A=$B$3)*(structure!$C:$C=$Z299)*(structure!$D:$D="Eaje_AVIP"),0),1)</f>
        <v>0</v>
      </c>
      <c r="AE299" s="1" cm="1">
        <f t="array" ref="AE299">INDEX(structure!$E:$E,MATCH(1,(structure!$A:$A=$B$3)*(structure!$C:$C=$Z299)*(structure!$D:$D="EAJE_tx_occupation_reel"),0),1)</f>
        <v>48.8</v>
      </c>
      <c r="AF299" s="1" cm="1">
        <f t="array" ref="AF299">INDEX(structure!$E:$E,MATCH(1,(structure!$A:$A=$B$3)*(structure!$C:$C=$Z299)*(structure!$D:$D="EAJE_tx_occupation_facture"),0),1)</f>
        <v>50.09</v>
      </c>
      <c r="AG299" s="1" cm="1">
        <f t="array" ref="AG299">INDEX(structure!$E:$E,MATCH(1,(structure!$A:$A=$B$3)*(structure!$C:$C=$Z299)*(structure!$D:$D="EAJE_part_inclusion_handicap"),0),1)</f>
        <v>0</v>
      </c>
      <c r="AH299" s="1" cm="1">
        <f t="array" ref="AH299">INDEX(structure!$E:$E,MATCH(1,(structure!$A:$A=$B$3)*(structure!$C:$C=$Z299)*(structure!$D:$D="EAJE_part_mixite_social"),0),1)</f>
        <v>0</v>
      </c>
      <c r="AI299" s="1" cm="1">
        <f t="array" ref="AI299">INDEX(structure!$E:$E,MATCH(1,(structure!$A:$A=$B$3)*(structure!$C:$C=$Z299)*(structure!$D:$D="EAJE_taux_couverture_eaje"),0),1)</f>
        <v>36.409999999999997</v>
      </c>
      <c r="AJ299" s="7" cm="1">
        <f t="array" ref="AJ299">INDEX(structure!$E:$E,MATCH(1,(structure!$A:$A=$B$3)*(structure!$C:$C=$Z299)*(structure!$D:$D="EAJE_nbplacectg"),0),1)</f>
        <v>19</v>
      </c>
    </row>
    <row r="300" spans="1:36">
      <c r="A300" s="70"/>
      <c r="G300" s="57"/>
      <c r="H300" s="57"/>
      <c r="I300" s="2"/>
      <c r="J300" s="2"/>
      <c r="O300" s="71"/>
      <c r="Z300" s="6" t="s">
        <v>39</v>
      </c>
      <c r="AA300" s="1" cm="1">
        <f t="array" ref="AA300">INDEX(structure!$E:$E,MATCH(1,(structure!$A:$A=$B$3)*(structure!$C:$C=$Z300)*(structure!$D:$D="EAJE_NbEAJE"),0),1)</f>
        <v>3</v>
      </c>
      <c r="AB300" s="1" cm="1">
        <f t="array" ref="AB300">INDEX(structure!$E:$E,MATCH(1,(structure!$A:$A=$B$3)*(structure!$C:$C=$Z300)*(structure!$D:$D="EAJE_nb_places_0_5ans"),0),1)</f>
        <v>70</v>
      </c>
      <c r="AC300" s="1" cm="1">
        <f t="array" ref="AC300">INDEX(structure!$E:$E,MATCH(1,(structure!$A:$A=$B$3)*(structure!$C:$C=$Z300)*(structure!$D:$D="EAJE_nb_enf_inscrit_0_5ans"),0),1)</f>
        <v>192</v>
      </c>
      <c r="AD300" s="1" cm="1">
        <f t="array" ref="AD300">INDEX(structure!$E:$E,MATCH(1,(structure!$A:$A=$B$3)*(structure!$C:$C=$Z300)*(structure!$D:$D="Eaje_AVIP"),0),1)</f>
        <v>0</v>
      </c>
      <c r="AE300" s="1" cm="1">
        <f t="array" ref="AE300">INDEX(structure!$E:$E,MATCH(1,(structure!$A:$A=$B$3)*(structure!$C:$C=$Z300)*(structure!$D:$D="EAJE_tx_occupation_reel"),0),1)</f>
        <v>52.02</v>
      </c>
      <c r="AF300" s="1" cm="1">
        <f t="array" ref="AF300">INDEX(structure!$E:$E,MATCH(1,(structure!$A:$A=$B$3)*(structure!$C:$C=$Z300)*(structure!$D:$D="EAJE_tx_occupation_facture"),0),1)</f>
        <v>53.89</v>
      </c>
      <c r="AG300" s="1" cm="1">
        <f t="array" ref="AG300">INDEX(structure!$E:$E,MATCH(1,(structure!$A:$A=$B$3)*(structure!$C:$C=$Z300)*(structure!$D:$D="EAJE_part_inclusion_handicap"),0),1)</f>
        <v>33.33</v>
      </c>
      <c r="AH300" s="1" cm="1">
        <f t="array" ref="AH300">INDEX(structure!$E:$E,MATCH(1,(structure!$A:$A=$B$3)*(structure!$C:$C=$Z300)*(structure!$D:$D="EAJE_part_mixite_social"),0),1)</f>
        <v>0</v>
      </c>
      <c r="AI300" s="1" cm="1">
        <f t="array" ref="AI300">INDEX(structure!$E:$E,MATCH(1,(structure!$A:$A=$B$3)*(structure!$C:$C=$Z300)*(structure!$D:$D="EAJE_taux_couverture_eaje"),0),1)</f>
        <v>18.48</v>
      </c>
      <c r="AJ300" s="7" cm="1">
        <f t="array" ref="AJ300">INDEX(structure!$E:$E,MATCH(1,(structure!$A:$A=$B$3)*(structure!$C:$C=$Z300)*(structure!$D:$D="EAJE_nbplacectg"),0),1)</f>
        <v>70</v>
      </c>
    </row>
    <row r="301" spans="1:36">
      <c r="A301" s="70"/>
      <c r="G301" s="57"/>
      <c r="H301" s="57"/>
      <c r="I301" s="2"/>
      <c r="J301" s="2"/>
      <c r="O301" s="71"/>
      <c r="Z301" s="6" t="s">
        <v>42</v>
      </c>
      <c r="AA301" s="1" cm="1">
        <f t="array" ref="AA301">INDEX(structure!$E:$E,MATCH(1,(structure!$A:$A=$B$3)*(structure!$C:$C=$Z301)*(structure!$D:$D="EAJE_NbEAJE"),0),1)</f>
        <v>1</v>
      </c>
      <c r="AB301" s="1" cm="1">
        <f t="array" ref="AB301">INDEX(structure!$E:$E,MATCH(1,(structure!$A:$A=$B$3)*(structure!$C:$C=$Z301)*(structure!$D:$D="EAJE_nb_places_0_5ans"),0),1)</f>
        <v>22</v>
      </c>
      <c r="AC301" s="1" cm="1">
        <f t="array" ref="AC301">INDEX(structure!$E:$E,MATCH(1,(structure!$A:$A=$B$3)*(structure!$C:$C=$Z301)*(structure!$D:$D="EAJE_nb_enf_inscrit_0_5ans"),0),1)</f>
        <v>63</v>
      </c>
      <c r="AD301" s="1" cm="1">
        <f t="array" ref="AD301">INDEX(structure!$E:$E,MATCH(1,(structure!$A:$A=$B$3)*(structure!$C:$C=$Z301)*(structure!$D:$D="Eaje_AVIP"),0),1)</f>
        <v>1</v>
      </c>
      <c r="AE301" s="1" cm="1">
        <f t="array" ref="AE301">INDEX(structure!$E:$E,MATCH(1,(structure!$A:$A=$B$3)*(structure!$C:$C=$Z301)*(structure!$D:$D="EAJE_tx_occupation_reel"),0),1)</f>
        <v>54.75</v>
      </c>
      <c r="AF301" s="1" cm="1">
        <f t="array" ref="AF301">INDEX(structure!$E:$E,MATCH(1,(structure!$A:$A=$B$3)*(structure!$C:$C=$Z301)*(structure!$D:$D="EAJE_tx_occupation_facture"),0),1)</f>
        <v>58.72</v>
      </c>
      <c r="AG301" s="1" cm="1">
        <f t="array" ref="AG301">INDEX(structure!$E:$E,MATCH(1,(structure!$A:$A=$B$3)*(structure!$C:$C=$Z301)*(structure!$D:$D="EAJE_part_inclusion_handicap"),0),1)</f>
        <v>100</v>
      </c>
      <c r="AH301" s="1" cm="1">
        <f t="array" ref="AH301">INDEX(structure!$E:$E,MATCH(1,(structure!$A:$A=$B$3)*(structure!$C:$C=$Z301)*(structure!$D:$D="EAJE_part_mixite_social"),0),1)</f>
        <v>0</v>
      </c>
      <c r="AI301" s="1" cm="1">
        <f t="array" ref="AI301">INDEX(structure!$E:$E,MATCH(1,(structure!$A:$A=$B$3)*(structure!$C:$C=$Z301)*(structure!$D:$D="EAJE_taux_couverture_eaje"),0),1)</f>
        <v>22.34</v>
      </c>
      <c r="AJ301" s="7" cm="1">
        <f t="array" ref="AJ301">INDEX(structure!$E:$E,MATCH(1,(structure!$A:$A=$B$3)*(structure!$C:$C=$Z301)*(structure!$D:$D="EAJE_nbplacectg"),0),1)</f>
        <v>22</v>
      </c>
    </row>
    <row r="302" spans="1:36">
      <c r="A302" s="70"/>
      <c r="G302" s="57"/>
      <c r="H302" s="57"/>
      <c r="I302" s="2"/>
      <c r="J302" s="2"/>
      <c r="O302" s="71"/>
      <c r="Z302" s="6" t="s">
        <v>45</v>
      </c>
      <c r="AA302" s="1" cm="1">
        <f t="array" ref="AA302">INDEX(structure!$E:$E,MATCH(1,(structure!$A:$A=$B$3)*(structure!$C:$C=$Z302)*(structure!$D:$D="EAJE_NbEAJE"),0),1)</f>
        <v>2</v>
      </c>
      <c r="AB302" s="1" cm="1">
        <f t="array" ref="AB302">INDEX(structure!$E:$E,MATCH(1,(structure!$A:$A=$B$3)*(structure!$C:$C=$Z302)*(structure!$D:$D="EAJE_nb_places_0_5ans"),0),1)</f>
        <v>20</v>
      </c>
      <c r="AC302" s="1" cm="1">
        <f t="array" ref="AC302">INDEX(structure!$E:$E,MATCH(1,(structure!$A:$A=$B$3)*(structure!$C:$C=$Z302)*(structure!$D:$D="EAJE_nb_enf_inscrit_0_5ans"),0),1)</f>
        <v>63</v>
      </c>
      <c r="AD302" s="1" cm="1">
        <f t="array" ref="AD302">INDEX(structure!$E:$E,MATCH(1,(structure!$A:$A=$B$3)*(structure!$C:$C=$Z302)*(structure!$D:$D="Eaje_AVIP"),0),1)</f>
        <v>0</v>
      </c>
      <c r="AE302" s="1" cm="1">
        <f t="array" ref="AE302">INDEX(structure!$E:$E,MATCH(1,(structure!$A:$A=$B$3)*(structure!$C:$C=$Z302)*(structure!$D:$D="EAJE_tx_occupation_reel"),0),1)</f>
        <v>55.17</v>
      </c>
      <c r="AF302" s="1" cm="1">
        <f t="array" ref="AF302">INDEX(structure!$E:$E,MATCH(1,(structure!$A:$A=$B$3)*(structure!$C:$C=$Z302)*(structure!$D:$D="EAJE_tx_occupation_facture"),0),1)</f>
        <v>59.01</v>
      </c>
      <c r="AG302" s="1" cm="1">
        <f t="array" ref="AG302">INDEX(structure!$E:$E,MATCH(1,(structure!$A:$A=$B$3)*(structure!$C:$C=$Z302)*(structure!$D:$D="EAJE_part_inclusion_handicap"),0),1)</f>
        <v>0</v>
      </c>
      <c r="AH302" s="1" cm="1">
        <f t="array" ref="AH302">INDEX(structure!$E:$E,MATCH(1,(structure!$A:$A=$B$3)*(structure!$C:$C=$Z302)*(structure!$D:$D="EAJE_part_mixite_social"),0),1)</f>
        <v>50</v>
      </c>
      <c r="AI302" s="1" cm="1">
        <f t="array" ref="AI302">INDEX(structure!$E:$E,MATCH(1,(structure!$A:$A=$B$3)*(structure!$C:$C=$Z302)*(structure!$D:$D="EAJE_taux_couverture_eaje"),0),1)</f>
        <v>49.22</v>
      </c>
      <c r="AJ302" s="7" cm="1">
        <f t="array" ref="AJ302">INDEX(structure!$E:$E,MATCH(1,(structure!$A:$A=$B$3)*(structure!$C:$C=$Z302)*(structure!$D:$D="EAJE_nbplacectg"),0),1)</f>
        <v>22</v>
      </c>
    </row>
    <row r="303" spans="1:36">
      <c r="A303" s="70"/>
      <c r="G303" s="57"/>
      <c r="H303" s="57"/>
      <c r="I303" s="2"/>
      <c r="J303" s="2"/>
      <c r="O303" s="71"/>
      <c r="Z303" s="6" t="s">
        <v>48</v>
      </c>
      <c r="AA303" s="1" cm="1">
        <f t="array" ref="AA303">INDEX(structure!$E:$E,MATCH(1,(structure!$A:$A=$B$3)*(structure!$C:$C=$Z303)*(structure!$D:$D="EAJE_NbEAJE"),0),1)</f>
        <v>1</v>
      </c>
      <c r="AB303" s="1" cm="1">
        <f t="array" ref="AB303">INDEX(structure!$E:$E,MATCH(1,(structure!$A:$A=$B$3)*(structure!$C:$C=$Z303)*(structure!$D:$D="EAJE_nb_places_0_5ans"),0),1)</f>
        <v>30</v>
      </c>
      <c r="AC303" s="1" cm="1">
        <f t="array" ref="AC303">INDEX(structure!$E:$E,MATCH(1,(structure!$A:$A=$B$3)*(structure!$C:$C=$Z303)*(structure!$D:$D="EAJE_nb_enf_inscrit_0_5ans"),0),1)</f>
        <v>81</v>
      </c>
      <c r="AD303" s="1" cm="1">
        <f t="array" ref="AD303">INDEX(structure!$E:$E,MATCH(1,(structure!$A:$A=$B$3)*(structure!$C:$C=$Z303)*(structure!$D:$D="Eaje_AVIP"),0),1)</f>
        <v>0</v>
      </c>
      <c r="AE303" s="1" cm="1">
        <f t="array" ref="AE303">INDEX(structure!$E:$E,MATCH(1,(structure!$A:$A=$B$3)*(structure!$C:$C=$Z303)*(structure!$D:$D="EAJE_tx_occupation_reel"),0),1)</f>
        <v>62.91</v>
      </c>
      <c r="AF303" s="1" cm="1">
        <f t="array" ref="AF303">INDEX(structure!$E:$E,MATCH(1,(structure!$A:$A=$B$3)*(structure!$C:$C=$Z303)*(structure!$D:$D="EAJE_tx_occupation_facture"),0),1)</f>
        <v>65.819999999999993</v>
      </c>
      <c r="AG303" s="1" cm="1">
        <f t="array" ref="AG303">INDEX(structure!$E:$E,MATCH(1,(structure!$A:$A=$B$3)*(structure!$C:$C=$Z303)*(structure!$D:$D="EAJE_part_inclusion_handicap"),0),1)</f>
        <v>100</v>
      </c>
      <c r="AH303" s="1" cm="1">
        <f t="array" ref="AH303">INDEX(structure!$E:$E,MATCH(1,(structure!$A:$A=$B$3)*(structure!$C:$C=$Z303)*(structure!$D:$D="EAJE_part_mixite_social"),0),1)</f>
        <v>0</v>
      </c>
      <c r="AI303" s="1" cm="1">
        <f t="array" ref="AI303">INDEX(structure!$E:$E,MATCH(1,(structure!$A:$A=$B$3)*(structure!$C:$C=$Z303)*(structure!$D:$D="EAJE_taux_couverture_eaje"),0),1)</f>
        <v>21.89</v>
      </c>
      <c r="AJ303" s="7" cm="1">
        <f t="array" ref="AJ303">INDEX(structure!$E:$E,MATCH(1,(structure!$A:$A=$B$3)*(structure!$C:$C=$Z303)*(structure!$D:$D="EAJE_nbplacectg"),0),1)</f>
        <v>30</v>
      </c>
    </row>
    <row r="304" spans="1:36">
      <c r="A304" s="70"/>
      <c r="G304" s="57"/>
      <c r="H304" s="57"/>
      <c r="I304" s="2"/>
      <c r="J304" s="2"/>
      <c r="O304" s="71"/>
      <c r="Z304" s="6" t="s">
        <v>49</v>
      </c>
      <c r="AA304" s="1" cm="1">
        <f t="array" ref="AA304">INDEX(structure!$E:$E,MATCH(1,(structure!$A:$A=$B$3)*(structure!$C:$C=$Z304)*(structure!$D:$D="EAJE_NbEAJE"),0),1)</f>
        <v>2</v>
      </c>
      <c r="AB304" s="1" cm="1">
        <f t="array" ref="AB304">INDEX(structure!$E:$E,MATCH(1,(structure!$A:$A=$B$3)*(structure!$C:$C=$Z304)*(structure!$D:$D="EAJE_nb_places_0_5ans"),0),1)</f>
        <v>30</v>
      </c>
      <c r="AC304" s="1" cm="1">
        <f t="array" ref="AC304">INDEX(structure!$E:$E,MATCH(1,(structure!$A:$A=$B$3)*(structure!$C:$C=$Z304)*(structure!$D:$D="EAJE_nb_enf_inscrit_0_5ans"),0),1)</f>
        <v>65</v>
      </c>
      <c r="AD304" s="1" cm="1">
        <f t="array" ref="AD304">INDEX(structure!$E:$E,MATCH(1,(structure!$A:$A=$B$3)*(structure!$C:$C=$Z304)*(structure!$D:$D="Eaje_AVIP"),0),1)</f>
        <v>0</v>
      </c>
      <c r="AE304" s="1" cm="1">
        <f t="array" ref="AE304">INDEX(structure!$E:$E,MATCH(1,(structure!$A:$A=$B$3)*(structure!$C:$C=$Z304)*(structure!$D:$D="EAJE_tx_occupation_reel"),0),1)</f>
        <v>59.04</v>
      </c>
      <c r="AF304" s="1" cm="1">
        <f t="array" ref="AF304">INDEX(structure!$E:$E,MATCH(1,(structure!$A:$A=$B$3)*(structure!$C:$C=$Z304)*(structure!$D:$D="EAJE_tx_occupation_facture"),0),1)</f>
        <v>62.57</v>
      </c>
      <c r="AG304" s="1" cm="1">
        <f t="array" ref="AG304">INDEX(structure!$E:$E,MATCH(1,(structure!$A:$A=$B$3)*(structure!$C:$C=$Z304)*(structure!$D:$D="EAJE_part_inclusion_handicap"),0),1)</f>
        <v>0</v>
      </c>
      <c r="AH304" s="1" cm="1">
        <f t="array" ref="AH304">INDEX(structure!$E:$E,MATCH(1,(structure!$A:$A=$B$3)*(structure!$C:$C=$Z304)*(structure!$D:$D="EAJE_part_mixite_social"),0),1)</f>
        <v>50</v>
      </c>
      <c r="AI304" s="1" cm="1">
        <f t="array" ref="AI304">INDEX(structure!$E:$E,MATCH(1,(structure!$A:$A=$B$3)*(structure!$C:$C=$Z304)*(structure!$D:$D="EAJE_taux_couverture_eaje"),0),1)</f>
        <v>15.89</v>
      </c>
      <c r="AJ304" s="7" cm="1">
        <f t="array" ref="AJ304">INDEX(structure!$E:$E,MATCH(1,(structure!$A:$A=$B$3)*(structure!$C:$C=$Z304)*(structure!$D:$D="EAJE_nbplacectg"),0),1)</f>
        <v>30</v>
      </c>
    </row>
    <row r="305" spans="1:36">
      <c r="A305" s="70"/>
      <c r="G305" s="57"/>
      <c r="H305" s="57"/>
      <c r="I305" s="2"/>
      <c r="J305" s="2"/>
      <c r="O305" s="71"/>
      <c r="Z305" s="6" t="s">
        <v>51</v>
      </c>
      <c r="AA305" s="1" cm="1">
        <f t="array" ref="AA305">INDEX(structure!$E:$E,MATCH(1,(structure!$A:$A=$B$3)*(structure!$C:$C=$Z305)*(structure!$D:$D="EAJE_NbEAJE"),0),1)</f>
        <v>4</v>
      </c>
      <c r="AB305" s="1" cm="1">
        <f t="array" ref="AB305">INDEX(structure!$E:$E,MATCH(1,(structure!$A:$A=$B$3)*(structure!$C:$C=$Z305)*(structure!$D:$D="EAJE_nb_places_0_5ans"),0),1)</f>
        <v>123</v>
      </c>
      <c r="AC305" s="1" cm="1">
        <f t="array" ref="AC305">INDEX(structure!$E:$E,MATCH(1,(structure!$A:$A=$B$3)*(structure!$C:$C=$Z305)*(structure!$D:$D="EAJE_nb_enf_inscrit_0_5ans"),0),1)</f>
        <v>327</v>
      </c>
      <c r="AD305" s="1" cm="1">
        <f t="array" ref="AD305">INDEX(structure!$E:$E,MATCH(1,(structure!$A:$A=$B$3)*(structure!$C:$C=$Z305)*(structure!$D:$D="Eaje_AVIP"),0),1)</f>
        <v>0</v>
      </c>
      <c r="AE305" s="1" cm="1">
        <f t="array" ref="AE305">INDEX(structure!$E:$E,MATCH(1,(structure!$A:$A=$B$3)*(structure!$C:$C=$Z305)*(structure!$D:$D="EAJE_tx_occupation_reel"),0),1)</f>
        <v>55.62</v>
      </c>
      <c r="AF305" s="1" cm="1">
        <f t="array" ref="AF305">INDEX(structure!$E:$E,MATCH(1,(structure!$A:$A=$B$3)*(structure!$C:$C=$Z305)*(structure!$D:$D="EAJE_tx_occupation_facture"),0),1)</f>
        <v>58.49</v>
      </c>
      <c r="AG305" s="1" cm="1">
        <f t="array" ref="AG305">INDEX(structure!$E:$E,MATCH(1,(structure!$A:$A=$B$3)*(structure!$C:$C=$Z305)*(structure!$D:$D="EAJE_part_inclusion_handicap"),0),1)</f>
        <v>50</v>
      </c>
      <c r="AH305" s="1" cm="1">
        <f t="array" ref="AH305">INDEX(structure!$E:$E,MATCH(1,(structure!$A:$A=$B$3)*(structure!$C:$C=$Z305)*(structure!$D:$D="EAJE_part_mixite_social"),0),1)</f>
        <v>0</v>
      </c>
      <c r="AI305" s="1" cm="1">
        <f t="array" ref="AI305">INDEX(structure!$E:$E,MATCH(1,(structure!$A:$A=$B$3)*(structure!$C:$C=$Z305)*(structure!$D:$D="EAJE_taux_couverture_eaje"),0),1)</f>
        <v>16.989999999999998</v>
      </c>
      <c r="AJ305" s="7" cm="1">
        <f t="array" ref="AJ305">INDEX(structure!$E:$E,MATCH(1,(structure!$A:$A=$B$3)*(structure!$C:$C=$Z305)*(structure!$D:$D="EAJE_nbplacectg"),0),1)</f>
        <v>89</v>
      </c>
    </row>
    <row r="306" spans="1:36">
      <c r="A306" s="70"/>
      <c r="G306" s="57"/>
      <c r="H306" s="57"/>
      <c r="I306" s="2"/>
      <c r="J306" s="2"/>
      <c r="O306" s="71"/>
      <c r="Z306" s="6" t="s">
        <v>52</v>
      </c>
      <c r="AA306" s="1" cm="1">
        <f t="array" ref="AA306">INDEX(structure!$E:$E,MATCH(1,(structure!$A:$A=$B$3)*(structure!$C:$C=$Z306)*(structure!$D:$D="EAJE_NbEAJE"),0),1)</f>
        <v>1</v>
      </c>
      <c r="AB306" s="1" cm="1">
        <f t="array" ref="AB306">INDEX(structure!$E:$E,MATCH(1,(structure!$A:$A=$B$3)*(structure!$C:$C=$Z306)*(structure!$D:$D="EAJE_nb_places_0_5ans"),0),1)</f>
        <v>23</v>
      </c>
      <c r="AC306" s="1" cm="1">
        <f t="array" ref="AC306">INDEX(structure!$E:$E,MATCH(1,(structure!$A:$A=$B$3)*(structure!$C:$C=$Z306)*(structure!$D:$D="EAJE_nb_enf_inscrit_0_5ans"),0),1)</f>
        <v>55</v>
      </c>
      <c r="AD306" s="1" cm="1">
        <f t="array" ref="AD306">INDEX(structure!$E:$E,MATCH(1,(structure!$A:$A=$B$3)*(structure!$C:$C=$Z306)*(structure!$D:$D="Eaje_AVIP"),0),1)</f>
        <v>1</v>
      </c>
      <c r="AE306" s="1" cm="1">
        <f t="array" ref="AE306">INDEX(structure!$E:$E,MATCH(1,(structure!$A:$A=$B$3)*(structure!$C:$C=$Z306)*(structure!$D:$D="EAJE_tx_occupation_reel"),0),1)</f>
        <v>52.66</v>
      </c>
      <c r="AF306" s="1" cm="1">
        <f t="array" ref="AF306">INDEX(structure!$E:$E,MATCH(1,(structure!$A:$A=$B$3)*(structure!$C:$C=$Z306)*(structure!$D:$D="EAJE_tx_occupation_facture"),0),1)</f>
        <v>55.35</v>
      </c>
      <c r="AG306" s="1" cm="1">
        <f t="array" ref="AG306">INDEX(structure!$E:$E,MATCH(1,(structure!$A:$A=$B$3)*(structure!$C:$C=$Z306)*(structure!$D:$D="EAJE_part_inclusion_handicap"),0),1)</f>
        <v>0</v>
      </c>
      <c r="AH306" s="1" cm="1">
        <f t="array" ref="AH306">INDEX(structure!$E:$E,MATCH(1,(structure!$A:$A=$B$3)*(structure!$C:$C=$Z306)*(structure!$D:$D="EAJE_part_mixite_social"),0),1)</f>
        <v>0</v>
      </c>
      <c r="AI306" s="1" cm="1">
        <f t="array" ref="AI306">INDEX(structure!$E:$E,MATCH(1,(structure!$A:$A=$B$3)*(structure!$C:$C=$Z306)*(structure!$D:$D="EAJE_taux_couverture_eaje"),0),1)</f>
        <v>22.09</v>
      </c>
      <c r="AJ306" s="7" cm="1">
        <f t="array" ref="AJ306">INDEX(structure!$E:$E,MATCH(1,(structure!$A:$A=$B$3)*(structure!$C:$C=$Z306)*(structure!$D:$D="EAJE_nbplacectg"),0),1)</f>
        <v>23</v>
      </c>
    </row>
    <row r="307" spans="1:36">
      <c r="A307" s="70"/>
      <c r="G307" s="57"/>
      <c r="H307" s="57"/>
      <c r="I307" s="2"/>
      <c r="J307" s="2"/>
      <c r="O307" s="71"/>
      <c r="Z307" s="6" t="s">
        <v>53</v>
      </c>
      <c r="AA307" s="1" cm="1">
        <f t="array" ref="AA307">INDEX(structure!$E:$E,MATCH(1,(structure!$A:$A=$B$3)*(structure!$C:$C=$Z307)*(structure!$D:$D="EAJE_NbEAJE"),0),1)</f>
        <v>4</v>
      </c>
      <c r="AB307" s="1" cm="1">
        <f t="array" ref="AB307">INDEX(structure!$E:$E,MATCH(1,(structure!$A:$A=$B$3)*(structure!$C:$C=$Z307)*(structure!$D:$D="EAJE_nb_places_0_5ans"),0),1)</f>
        <v>86</v>
      </c>
      <c r="AC307" s="1" cm="1">
        <f t="array" ref="AC307">INDEX(structure!$E:$E,MATCH(1,(structure!$A:$A=$B$3)*(structure!$C:$C=$Z307)*(structure!$D:$D="EAJE_nb_enf_inscrit_0_5ans"),0),1)</f>
        <v>250</v>
      </c>
      <c r="AD307" s="1" cm="1">
        <f t="array" ref="AD307">INDEX(structure!$E:$E,MATCH(1,(structure!$A:$A=$B$3)*(structure!$C:$C=$Z307)*(structure!$D:$D="Eaje_AVIP"),0),1)</f>
        <v>0</v>
      </c>
      <c r="AE307" s="1" cm="1">
        <f t="array" ref="AE307">INDEX(structure!$E:$E,MATCH(1,(structure!$A:$A=$B$3)*(structure!$C:$C=$Z307)*(structure!$D:$D="EAJE_tx_occupation_reel"),0),1)</f>
        <v>42.41</v>
      </c>
      <c r="AF307" s="1" cm="1">
        <f t="array" ref="AF307">INDEX(structure!$E:$E,MATCH(1,(structure!$A:$A=$B$3)*(structure!$C:$C=$Z307)*(structure!$D:$D="EAJE_tx_occupation_facture"),0),1)</f>
        <v>46.53</v>
      </c>
      <c r="AG307" s="1" cm="1">
        <f t="array" ref="AG307">INDEX(structure!$E:$E,MATCH(1,(structure!$A:$A=$B$3)*(structure!$C:$C=$Z307)*(structure!$D:$D="EAJE_part_inclusion_handicap"),0),1)</f>
        <v>0</v>
      </c>
      <c r="AH307" s="1" cm="1">
        <f t="array" ref="AH307">INDEX(structure!$E:$E,MATCH(1,(structure!$A:$A=$B$3)*(structure!$C:$C=$Z307)*(structure!$D:$D="EAJE_part_mixite_social"),0),1)</f>
        <v>0</v>
      </c>
      <c r="AI307" s="1" cm="1">
        <f t="array" ref="AI307">INDEX(structure!$E:$E,MATCH(1,(structure!$A:$A=$B$3)*(structure!$C:$C=$Z307)*(structure!$D:$D="EAJE_taux_couverture_eaje"),0),1)</f>
        <v>70.22</v>
      </c>
      <c r="AJ307" s="7" cm="1">
        <f t="array" ref="AJ307">INDEX(structure!$E:$E,MATCH(1,(structure!$A:$A=$B$3)*(structure!$C:$C=$Z307)*(structure!$D:$D="EAJE_nbplacectg"),0),1)</f>
        <v>80</v>
      </c>
    </row>
    <row r="308" spans="1:36" ht="15.75" thickBot="1">
      <c r="A308" s="70"/>
      <c r="G308" s="57"/>
      <c r="H308" s="57"/>
      <c r="I308" s="2"/>
      <c r="J308" s="2"/>
      <c r="O308" s="71"/>
      <c r="Z308" s="8" t="s">
        <v>407</v>
      </c>
      <c r="AA308" s="1" cm="1">
        <f t="array" ref="AA308">INDEX(structure!$E:$E,MATCH(1,(structure!$A:$A=$B$3)*(structure!$C:$C=$Z308)*(structure!$D:$D="EAJE_NbEAJE"),0),1)</f>
        <v>62</v>
      </c>
      <c r="AB308" s="1" cm="1">
        <f t="array" ref="AB308">INDEX(structure!$E:$E,MATCH(1,(structure!$A:$A=$B$3)*(structure!$C:$C=$Z308)*(structure!$D:$D="EAJE_nb_places_0_5ans"),0),1)</f>
        <v>1448</v>
      </c>
      <c r="AC308" s="1" cm="1">
        <f t="array" ref="AC308">INDEX(structure!$E:$E,MATCH(1,(structure!$A:$A=$B$3)*(structure!$C:$C=$Z308)*(structure!$D:$D="EAJE_nb_enf_inscrit_0_5ans"),0),1)</f>
        <v>3905</v>
      </c>
      <c r="AD308" s="1" cm="1">
        <f t="array" ref="AD308">INDEX(structure!$E:$E,MATCH(1,(structure!$A:$A=$B$3)*(structure!$C:$C=$Z308)*(structure!$D:$D="Eaje_AVIP"),0),1)</f>
        <v>12</v>
      </c>
      <c r="AE308" s="1" cm="1">
        <f t="array" ref="AE308">INDEX(structure!$E:$E,MATCH(1,(structure!$A:$A=$B$3)*(structure!$C:$C=$Z308)*(structure!$D:$D="EAJE_tx_occupation_reel"),0),1)</f>
        <v>51.41</v>
      </c>
      <c r="AF308" s="1" cm="1">
        <f t="array" ref="AF308">INDEX(structure!$E:$E,MATCH(1,(structure!$A:$A=$B$3)*(structure!$C:$C=$Z308)*(structure!$D:$D="EAJE_tx_occupation_facture"),0),1)</f>
        <v>54.27</v>
      </c>
      <c r="AG308" s="1" cm="1">
        <f t="array" ref="AG308">INDEX(structure!$E:$E,MATCH(1,(structure!$A:$A=$B$3)*(structure!$C:$C=$Z308)*(structure!$D:$D="EAJE_part_inclusion_handicap"),0),1)</f>
        <v>43.55</v>
      </c>
      <c r="AH308" s="1" cm="1">
        <f t="array" ref="AH308">INDEX(structure!$E:$E,MATCH(1,(structure!$A:$A=$B$3)*(structure!$C:$C=$Z308)*(structure!$D:$D="EAJE_part_mixite_social"),0),1)</f>
        <v>24.19</v>
      </c>
      <c r="AI308" s="1" cm="1">
        <f t="array" ref="AI308">INDEX(structure!$E:$E,MATCH(1,(structure!$A:$A=$B$3)*(structure!$C:$C=$Z308)*(structure!$D:$D="EAJE_taux_couverture_eaje"),0),1)</f>
        <v>23.69</v>
      </c>
      <c r="AJ308" s="7" cm="1">
        <f t="array" ref="AJ308">INDEX(structure!$E:$E,MATCH(1,(structure!$A:$A=$B$3)*(structure!$C:$C=$Z308)*(structure!$D:$D="EAJE_nbplacectg"),0),1)</f>
        <v>1412</v>
      </c>
    </row>
    <row r="309" spans="1:36" ht="15.75" thickBot="1">
      <c r="A309" s="70"/>
      <c r="G309" s="57"/>
      <c r="H309" s="57"/>
      <c r="I309" s="2"/>
      <c r="J309" s="2"/>
      <c r="O309" s="71"/>
      <c r="Z309" s="2"/>
      <c r="AA309" s="96"/>
      <c r="AB309" s="3"/>
    </row>
    <row r="310" spans="1:36">
      <c r="A310" s="70"/>
      <c r="G310" s="57"/>
      <c r="H310" s="57"/>
      <c r="I310" s="2"/>
      <c r="J310" s="2"/>
      <c r="O310" s="71"/>
      <c r="Z310" s="27"/>
      <c r="AA310" s="32" t="s">
        <v>324</v>
      </c>
      <c r="AB310" s="32" t="s">
        <v>325</v>
      </c>
      <c r="AC310" s="32" t="s">
        <v>326</v>
      </c>
      <c r="AD310" s="32" t="s">
        <v>327</v>
      </c>
      <c r="AE310" s="32" t="s">
        <v>328</v>
      </c>
      <c r="AF310" s="33" t="s">
        <v>329</v>
      </c>
    </row>
    <row r="311" spans="1:36">
      <c r="A311" s="70"/>
      <c r="G311" s="57"/>
      <c r="H311" s="57"/>
      <c r="I311" s="2"/>
      <c r="J311" s="2"/>
      <c r="O311" s="71"/>
      <c r="Z311" s="6" t="s">
        <v>8</v>
      </c>
      <c r="AA311" s="1" cm="1">
        <f t="array" ref="AA311">INDEX(structure!$E:$E,MATCH(1,(structure!$A:$A=$B$3)*(structure!$C:$C=$Z311)*(structure!$D:$D="RPE_Nb"),0),1)</f>
        <v>2</v>
      </c>
      <c r="AB311" s="1" cm="1">
        <f t="array" ref="AB311">INDEX(structure!$E:$E,MATCH(1,(structure!$A:$A=$B$3)*(structure!$C:$C=$Z311)*(structure!$D:$D="RPE_Nb_Animateurs_actif"),0),1)</f>
        <v>4.5</v>
      </c>
      <c r="AC311" s="41" cm="1">
        <f t="array" ref="AC311">INDEX(structure!$E:$E,MATCH(1,(structure!$A:$A=$B$3)*(structure!$C:$C=$Z311)*(structure!$D:$D="RPE_ASSMAT_nbassmatparanimateur"),0),1)</f>
        <v>45.7777777777777</v>
      </c>
      <c r="AD311" s="1" cm="1">
        <f t="array" ref="AD311">INDEX(structure!$E:$E,MATCH(1,(structure!$A:$A=$B$3)*(structure!$C:$C=$Z311)*(structure!$D:$D="RPE_Mission_Guichet_unique"),0),1)</f>
        <v>1</v>
      </c>
      <c r="AE311" s="1" cm="1">
        <f t="array" ref="AE311">INDEX(structure!$E:$E,MATCH(1,(structure!$A:$A=$B$3)*(structure!$C:$C=$Z311)*(structure!$D:$D="RPE_Mission_Promouvoir_activite_assmat"),0),1)</f>
        <v>1</v>
      </c>
      <c r="AF311" s="7" cm="1">
        <f t="array" ref="AF311">INDEX(structure!$E:$E,MATCH(1,(structure!$A:$A=$B$3)*(structure!$C:$C=$Z311)*(structure!$D:$D="RPE_Mission_Favoriser_la_formation_assmat"),0),1)</f>
        <v>0</v>
      </c>
    </row>
    <row r="312" spans="1:36">
      <c r="A312" s="70"/>
      <c r="G312" s="57"/>
      <c r="H312" s="57"/>
      <c r="I312" s="2"/>
      <c r="J312" s="2"/>
      <c r="O312" s="71"/>
      <c r="Z312" s="6" t="s">
        <v>13</v>
      </c>
      <c r="AA312" s="1" cm="1">
        <f t="array" ref="AA312">INDEX(structure!$E:$E,MATCH(1,(structure!$A:$A=$B$3)*(structure!$C:$C=$Z312)*(structure!$D:$D="RPE_Nb"),0),1)</f>
        <v>2</v>
      </c>
      <c r="AB312" s="1" cm="1">
        <f t="array" ref="AB312">INDEX(structure!$E:$E,MATCH(1,(structure!$A:$A=$B$3)*(structure!$C:$C=$Z312)*(structure!$D:$D="RPE_Nb_Animateurs_actif"),0),1)</f>
        <v>2.25</v>
      </c>
      <c r="AC312" s="41" cm="1">
        <f t="array" ref="AC312">INDEX(structure!$E:$E,MATCH(1,(structure!$A:$A=$B$3)*(structure!$C:$C=$Z312)*(structure!$D:$D="RPE_ASSMAT_nbassmatparanimateur"),0),1)</f>
        <v>60.8888888888888</v>
      </c>
      <c r="AD312" s="1" cm="1">
        <f t="array" ref="AD312">INDEX(structure!$E:$E,MATCH(1,(structure!$A:$A=$B$3)*(structure!$C:$C=$Z312)*(structure!$D:$D="RPE_Mission_Guichet_unique"),0),1)</f>
        <v>2</v>
      </c>
      <c r="AE312" s="1" cm="1">
        <f t="array" ref="AE312">INDEX(structure!$E:$E,MATCH(1,(structure!$A:$A=$B$3)*(structure!$C:$C=$Z312)*(structure!$D:$D="RPE_Mission_Promouvoir_activite_assmat"),0),1)</f>
        <v>2</v>
      </c>
      <c r="AF312" s="7" cm="1">
        <f t="array" ref="AF312">INDEX(structure!$E:$E,MATCH(1,(structure!$A:$A=$B$3)*(structure!$C:$C=$Z312)*(structure!$D:$D="RPE_Mission_Favoriser_la_formation_assmat"),0),1)</f>
        <v>2</v>
      </c>
    </row>
    <row r="313" spans="1:36">
      <c r="A313" s="70"/>
      <c r="G313" s="57"/>
      <c r="H313" s="57"/>
      <c r="I313" s="2"/>
      <c r="J313" s="2"/>
      <c r="O313" s="71"/>
      <c r="Z313" s="6" t="s">
        <v>15</v>
      </c>
      <c r="AA313" s="1" cm="1">
        <f t="array" ref="AA313">INDEX(structure!$E:$E,MATCH(1,(structure!$A:$A=$B$3)*(structure!$C:$C=$Z313)*(structure!$D:$D="RPE_Nb"),0),1)</f>
        <v>6</v>
      </c>
      <c r="AB313" s="1" cm="1">
        <f t="array" ref="AB313">INDEX(structure!$E:$E,MATCH(1,(structure!$A:$A=$B$3)*(structure!$C:$C=$Z313)*(structure!$D:$D="RPE_Nb_Animateurs_actif"),0),1)</f>
        <v>4.71</v>
      </c>
      <c r="AC313" s="41" cm="1">
        <f t="array" ref="AC313">INDEX(structure!$E:$E,MATCH(1,(structure!$A:$A=$B$3)*(structure!$C:$C=$Z313)*(structure!$D:$D="RPE_ASSMAT_nbassmatparanimateur"),0),1)</f>
        <v>36.730360934182499</v>
      </c>
      <c r="AD313" s="1" cm="1">
        <f t="array" ref="AD313">INDEX(structure!$E:$E,MATCH(1,(structure!$A:$A=$B$3)*(structure!$C:$C=$Z313)*(structure!$D:$D="RPE_Mission_Guichet_unique"),0),1)</f>
        <v>3</v>
      </c>
      <c r="AE313" s="1" cm="1">
        <f t="array" ref="AE313">INDEX(structure!$E:$E,MATCH(1,(structure!$A:$A=$B$3)*(structure!$C:$C=$Z313)*(structure!$D:$D="RPE_Mission_Promouvoir_activite_assmat"),0),1)</f>
        <v>2</v>
      </c>
      <c r="AF313" s="7" cm="1">
        <f t="array" ref="AF313">INDEX(structure!$E:$E,MATCH(1,(structure!$A:$A=$B$3)*(structure!$C:$C=$Z313)*(structure!$D:$D="RPE_Mission_Favoriser_la_formation_assmat"),0),1)</f>
        <v>5</v>
      </c>
    </row>
    <row r="314" spans="1:36">
      <c r="A314" s="70"/>
      <c r="G314" s="57"/>
      <c r="H314" s="57"/>
      <c r="I314" s="2"/>
      <c r="J314" s="2"/>
      <c r="O314" s="71"/>
      <c r="Z314" s="6" t="s">
        <v>18</v>
      </c>
      <c r="AA314" s="1" cm="1">
        <f t="array" ref="AA314">INDEX(structure!$E:$E,MATCH(1,(structure!$A:$A=$B$3)*(structure!$C:$C=$Z314)*(structure!$D:$D="RPE_Nb"),0),1)</f>
        <v>1</v>
      </c>
      <c r="AB314" s="1" cm="1">
        <f t="array" ref="AB314">INDEX(structure!$E:$E,MATCH(1,(structure!$A:$A=$B$3)*(structure!$C:$C=$Z314)*(structure!$D:$D="RPE_Nb_Animateurs_actif"),0),1)</f>
        <v>0.5</v>
      </c>
      <c r="AC314" s="41" cm="1">
        <f t="array" ref="AC314">INDEX(structure!$E:$E,MATCH(1,(structure!$A:$A=$B$3)*(structure!$C:$C=$Z314)*(structure!$D:$D="RPE_ASSMAT_nbassmatparanimateur"),0),1)</f>
        <v>52</v>
      </c>
      <c r="AD314" s="1" cm="1">
        <f t="array" ref="AD314">INDEX(structure!$E:$E,MATCH(1,(structure!$A:$A=$B$3)*(structure!$C:$C=$Z314)*(structure!$D:$D="RPE_Mission_Guichet_unique"),0),1)</f>
        <v>1</v>
      </c>
      <c r="AE314" s="1" cm="1">
        <f t="array" ref="AE314">INDEX(structure!$E:$E,MATCH(1,(structure!$A:$A=$B$3)*(structure!$C:$C=$Z314)*(structure!$D:$D="RPE_Mission_Promouvoir_activite_assmat"),0),1)</f>
        <v>0</v>
      </c>
      <c r="AF314" s="7" cm="1">
        <f t="array" ref="AF314">INDEX(structure!$E:$E,MATCH(1,(structure!$A:$A=$B$3)*(structure!$C:$C=$Z314)*(structure!$D:$D="RPE_Mission_Favoriser_la_formation_assmat"),0),1)</f>
        <v>0</v>
      </c>
    </row>
    <row r="315" spans="1:36">
      <c r="A315" s="70"/>
      <c r="G315" s="57"/>
      <c r="H315" s="57"/>
      <c r="I315" s="2"/>
      <c r="J315" s="2"/>
      <c r="O315" s="71"/>
      <c r="Z315" s="6" t="s">
        <v>21</v>
      </c>
      <c r="AA315" s="1" cm="1">
        <f t="array" ref="AA315">INDEX(structure!$E:$E,MATCH(1,(structure!$A:$A=$B$3)*(structure!$C:$C=$Z315)*(structure!$D:$D="RPE_Nb"),0),1)</f>
        <v>2</v>
      </c>
      <c r="AB315" s="1" cm="1">
        <f t="array" ref="AB315">INDEX(structure!$E:$E,MATCH(1,(structure!$A:$A=$B$3)*(structure!$C:$C=$Z315)*(structure!$D:$D="RPE_Nb_Animateurs_actif"),0),1)</f>
        <v>2.2000000000000002</v>
      </c>
      <c r="AC315" s="41" cm="1">
        <f t="array" ref="AC315">INDEX(structure!$E:$E,MATCH(1,(structure!$A:$A=$B$3)*(structure!$C:$C=$Z315)*(structure!$D:$D="RPE_ASSMAT_nbassmatparanimateur"),0),1)</f>
        <v>49.545454545454497</v>
      </c>
      <c r="AD315" s="1" cm="1">
        <f t="array" ref="AD315">INDEX(structure!$E:$E,MATCH(1,(structure!$A:$A=$B$3)*(structure!$C:$C=$Z315)*(structure!$D:$D="RPE_Mission_Guichet_unique"),0),1)</f>
        <v>0</v>
      </c>
      <c r="AE315" s="1" cm="1">
        <f t="array" ref="AE315">INDEX(structure!$E:$E,MATCH(1,(structure!$A:$A=$B$3)*(structure!$C:$C=$Z315)*(structure!$D:$D="RPE_Mission_Promouvoir_activite_assmat"),0),1)</f>
        <v>0</v>
      </c>
      <c r="AF315" s="7" cm="1">
        <f t="array" ref="AF315">INDEX(structure!$E:$E,MATCH(1,(structure!$A:$A=$B$3)*(structure!$C:$C=$Z315)*(structure!$D:$D="RPE_Mission_Favoriser_la_formation_assmat"),0),1)</f>
        <v>2</v>
      </c>
    </row>
    <row r="316" spans="1:36">
      <c r="A316" s="70"/>
      <c r="G316" s="57"/>
      <c r="H316" s="57"/>
      <c r="I316" s="2"/>
      <c r="J316" s="2"/>
      <c r="O316" s="71"/>
      <c r="Z316" s="6" t="s">
        <v>24</v>
      </c>
      <c r="AA316" s="1" cm="1">
        <f t="array" ref="AA316">INDEX(structure!$E:$E,MATCH(1,(structure!$A:$A=$B$3)*(structure!$C:$C=$Z316)*(structure!$D:$D="RPE_Nb"),0),1)</f>
        <v>1</v>
      </c>
      <c r="AB316" s="1" cm="1">
        <f t="array" ref="AB316">INDEX(structure!$E:$E,MATCH(1,(structure!$A:$A=$B$3)*(structure!$C:$C=$Z316)*(structure!$D:$D="RPE_Nb_Animateurs_actif"),0),1)</f>
        <v>0.6</v>
      </c>
      <c r="AC316" s="41" cm="1">
        <f t="array" ref="AC316">INDEX(structure!$E:$E,MATCH(1,(structure!$A:$A=$B$3)*(structure!$C:$C=$Z316)*(structure!$D:$D="RPE_ASSMAT_nbassmatparanimateur"),0),1)</f>
        <v>46.6666666666666</v>
      </c>
      <c r="AD316" s="1" cm="1">
        <f t="array" ref="AD316">INDEX(structure!$E:$E,MATCH(1,(structure!$A:$A=$B$3)*(structure!$C:$C=$Z316)*(structure!$D:$D="RPE_Mission_Guichet_unique"),0),1)</f>
        <v>1</v>
      </c>
      <c r="AE316" s="1" cm="1">
        <f t="array" ref="AE316">INDEX(structure!$E:$E,MATCH(1,(structure!$A:$A=$B$3)*(structure!$C:$C=$Z316)*(structure!$D:$D="RPE_Mission_Promouvoir_activite_assmat"),0),1)</f>
        <v>0</v>
      </c>
      <c r="AF316" s="7" cm="1">
        <f t="array" ref="AF316">INDEX(structure!$E:$E,MATCH(1,(structure!$A:$A=$B$3)*(structure!$C:$C=$Z316)*(structure!$D:$D="RPE_Mission_Favoriser_la_formation_assmat"),0),1)</f>
        <v>0</v>
      </c>
    </row>
    <row r="317" spans="1:36">
      <c r="A317" s="70"/>
      <c r="G317" s="57"/>
      <c r="H317" s="57"/>
      <c r="I317" s="2"/>
      <c r="J317" s="2"/>
      <c r="O317" s="71"/>
      <c r="Z317" s="6" t="s">
        <v>27</v>
      </c>
      <c r="AA317" s="1" cm="1">
        <f t="array" ref="AA317">INDEX(structure!$E:$E,MATCH(1,(structure!$A:$A=$B$3)*(structure!$C:$C=$Z317)*(structure!$D:$D="RPE_Nb"),0),1)</f>
        <v>1</v>
      </c>
      <c r="AB317" s="1" cm="1">
        <f t="array" ref="AB317">INDEX(structure!$E:$E,MATCH(1,(structure!$A:$A=$B$3)*(structure!$C:$C=$Z317)*(structure!$D:$D="RPE_Nb_Animateurs_actif"),0),1)</f>
        <v>0.6</v>
      </c>
      <c r="AC317" s="41" cm="1">
        <f t="array" ref="AC317">INDEX(structure!$E:$E,MATCH(1,(structure!$A:$A=$B$3)*(structure!$C:$C=$Z317)*(structure!$D:$D="RPE_ASSMAT_nbassmatparanimateur"),0),1)</f>
        <v>43.3333333333333</v>
      </c>
      <c r="AD317" s="1" cm="1">
        <f t="array" ref="AD317">INDEX(structure!$E:$E,MATCH(1,(structure!$A:$A=$B$3)*(structure!$C:$C=$Z317)*(structure!$D:$D="RPE_Mission_Guichet_unique"),0),1)</f>
        <v>0</v>
      </c>
      <c r="AE317" s="1" cm="1">
        <f t="array" ref="AE317">INDEX(structure!$E:$E,MATCH(1,(structure!$A:$A=$B$3)*(structure!$C:$C=$Z317)*(structure!$D:$D="RPE_Mission_Promouvoir_activite_assmat"),0),1)</f>
        <v>0</v>
      </c>
      <c r="AF317" s="7" cm="1">
        <f t="array" ref="AF317">INDEX(structure!$E:$E,MATCH(1,(structure!$A:$A=$B$3)*(structure!$C:$C=$Z317)*(structure!$D:$D="RPE_Mission_Favoriser_la_formation_assmat"),0),1)</f>
        <v>0</v>
      </c>
    </row>
    <row r="318" spans="1:36">
      <c r="A318" s="70"/>
      <c r="G318" s="57"/>
      <c r="H318" s="57"/>
      <c r="I318" s="2"/>
      <c r="J318" s="2"/>
      <c r="O318" s="71"/>
      <c r="Z318" s="6" t="s">
        <v>30</v>
      </c>
      <c r="AA318" s="1" cm="1">
        <f t="array" ref="AA318">INDEX(structure!$E:$E,MATCH(1,(structure!$A:$A=$B$3)*(structure!$C:$C=$Z318)*(structure!$D:$D="RPE_Nb"),0),1)</f>
        <v>2</v>
      </c>
      <c r="AB318" s="1" cm="1">
        <f t="array" ref="AB318">INDEX(structure!$E:$E,MATCH(1,(structure!$A:$A=$B$3)*(structure!$C:$C=$Z318)*(structure!$D:$D="RPE_Nb_Animateurs_actif"),0),1)</f>
        <v>3.1</v>
      </c>
      <c r="AC318" s="41" cm="1">
        <f t="array" ref="AC318">INDEX(structure!$E:$E,MATCH(1,(structure!$A:$A=$B$3)*(structure!$C:$C=$Z318)*(structure!$D:$D="RPE_ASSMAT_nbassmatparanimateur"),0),1)</f>
        <v>31.935483870967701</v>
      </c>
      <c r="AD318" s="1" cm="1">
        <f t="array" ref="AD318">INDEX(structure!$E:$E,MATCH(1,(structure!$A:$A=$B$3)*(structure!$C:$C=$Z318)*(structure!$D:$D="RPE_Mission_Guichet_unique"),0),1)</f>
        <v>0</v>
      </c>
      <c r="AE318" s="1" cm="1">
        <f t="array" ref="AE318">INDEX(structure!$E:$E,MATCH(1,(structure!$A:$A=$B$3)*(structure!$C:$C=$Z318)*(structure!$D:$D="RPE_Mission_Promouvoir_activite_assmat"),0),1)</f>
        <v>1</v>
      </c>
      <c r="AF318" s="7" cm="1">
        <f t="array" ref="AF318">INDEX(structure!$E:$E,MATCH(1,(structure!$A:$A=$B$3)*(structure!$C:$C=$Z318)*(structure!$D:$D="RPE_Mission_Favoriser_la_formation_assmat"),0),1)</f>
        <v>1</v>
      </c>
    </row>
    <row r="319" spans="1:36">
      <c r="A319" s="70"/>
      <c r="G319" s="57"/>
      <c r="H319" s="57"/>
      <c r="I319" s="2"/>
      <c r="J319" s="2"/>
      <c r="O319" s="71"/>
      <c r="Z319" s="6" t="s">
        <v>33</v>
      </c>
      <c r="AA319" s="1" cm="1">
        <f t="array" ref="AA319">INDEX(structure!$E:$E,MATCH(1,(structure!$A:$A=$B$3)*(structure!$C:$C=$Z319)*(structure!$D:$D="RPE_Nb"),0),1)</f>
        <v>1</v>
      </c>
      <c r="AB319" s="1" cm="1">
        <f t="array" ref="AB319">INDEX(structure!$E:$E,MATCH(1,(structure!$A:$A=$B$3)*(structure!$C:$C=$Z319)*(structure!$D:$D="RPE_Nb_Animateurs_actif"),0),1)</f>
        <v>1</v>
      </c>
      <c r="AC319" s="41" cm="1">
        <f t="array" ref="AC319">INDEX(structure!$E:$E,MATCH(1,(structure!$A:$A=$B$3)*(structure!$C:$C=$Z319)*(structure!$D:$D="RPE_ASSMAT_nbassmatparanimateur"),0),1)</f>
        <v>16</v>
      </c>
      <c r="AD319" s="1" cm="1">
        <f t="array" ref="AD319">INDEX(structure!$E:$E,MATCH(1,(structure!$A:$A=$B$3)*(structure!$C:$C=$Z319)*(structure!$D:$D="RPE_Mission_Guichet_unique"),0),1)</f>
        <v>1</v>
      </c>
      <c r="AE319" s="1" cm="1">
        <f t="array" ref="AE319">INDEX(structure!$E:$E,MATCH(1,(structure!$A:$A=$B$3)*(structure!$C:$C=$Z319)*(structure!$D:$D="RPE_Mission_Promouvoir_activite_assmat"),0),1)</f>
        <v>0</v>
      </c>
      <c r="AF319" s="7" cm="1">
        <f t="array" ref="AF319">INDEX(structure!$E:$E,MATCH(1,(structure!$A:$A=$B$3)*(structure!$C:$C=$Z319)*(structure!$D:$D="RPE_Mission_Favoriser_la_formation_assmat"),0),1)</f>
        <v>0</v>
      </c>
    </row>
    <row r="320" spans="1:36">
      <c r="A320" s="70"/>
      <c r="G320" s="57"/>
      <c r="H320" s="57"/>
      <c r="I320" s="2"/>
      <c r="J320" s="2"/>
      <c r="O320" s="71"/>
      <c r="Z320" s="6" t="s">
        <v>36</v>
      </c>
      <c r="AA320" s="1" cm="1">
        <f t="array" ref="AA320">INDEX(structure!$E:$E,MATCH(1,(structure!$A:$A=$B$3)*(structure!$C:$C=$Z320)*(structure!$D:$D="RPE_Nb"),0),1)</f>
        <v>1</v>
      </c>
      <c r="AB320" s="1" cm="1">
        <f t="array" ref="AB320">INDEX(structure!$E:$E,MATCH(1,(structure!$A:$A=$B$3)*(structure!$C:$C=$Z320)*(structure!$D:$D="RPE_Nb_Animateurs_actif"),0),1)</f>
        <v>0.5</v>
      </c>
      <c r="AC320" s="41" cm="1">
        <f t="array" ref="AC320">INDEX(structure!$E:$E,MATCH(1,(structure!$A:$A=$B$3)*(structure!$C:$C=$Z320)*(structure!$D:$D="RPE_ASSMAT_nbassmatparanimateur"),0),1)</f>
        <v>42</v>
      </c>
      <c r="AD320" s="1" cm="1">
        <f t="array" ref="AD320">INDEX(structure!$E:$E,MATCH(1,(structure!$A:$A=$B$3)*(structure!$C:$C=$Z320)*(structure!$D:$D="RPE_Mission_Guichet_unique"),0),1)</f>
        <v>0</v>
      </c>
      <c r="AE320" s="1" cm="1">
        <f t="array" ref="AE320">INDEX(structure!$E:$E,MATCH(1,(structure!$A:$A=$B$3)*(structure!$C:$C=$Z320)*(structure!$D:$D="RPE_Mission_Promouvoir_activite_assmat"),0),1)</f>
        <v>0</v>
      </c>
      <c r="AF320" s="7" cm="1">
        <f t="array" ref="AF320">INDEX(structure!$E:$E,MATCH(1,(structure!$A:$A=$B$3)*(structure!$C:$C=$Z320)*(structure!$D:$D="RPE_Mission_Favoriser_la_formation_assmat"),0),1)</f>
        <v>1</v>
      </c>
    </row>
    <row r="321" spans="1:32">
      <c r="A321" s="70"/>
      <c r="G321" s="57"/>
      <c r="H321" s="57"/>
      <c r="I321" s="2"/>
      <c r="J321" s="2"/>
      <c r="O321" s="71"/>
      <c r="Z321" s="6" t="s">
        <v>39</v>
      </c>
      <c r="AA321" s="1" cm="1">
        <f t="array" ref="AA321">INDEX(structure!$E:$E,MATCH(1,(structure!$A:$A=$B$3)*(structure!$C:$C=$Z321)*(structure!$D:$D="RPE_Nb"),0),1)</f>
        <v>1</v>
      </c>
      <c r="AB321" s="1" cm="1">
        <f t="array" ref="AB321">INDEX(structure!$E:$E,MATCH(1,(structure!$A:$A=$B$3)*(structure!$C:$C=$Z321)*(structure!$D:$D="RPE_Nb_Animateurs_actif"),0),1)</f>
        <v>1.5</v>
      </c>
      <c r="AC321" s="41" cm="1">
        <f t="array" ref="AC321">INDEX(structure!$E:$E,MATCH(1,(structure!$A:$A=$B$3)*(structure!$C:$C=$Z321)*(structure!$D:$D="RPE_ASSMAT_nbassmatparanimateur"),0),1)</f>
        <v>41.3333333333333</v>
      </c>
      <c r="AD321" s="1" cm="1">
        <f t="array" ref="AD321">INDEX(structure!$E:$E,MATCH(1,(structure!$A:$A=$B$3)*(structure!$C:$C=$Z321)*(structure!$D:$D="RPE_Mission_Guichet_unique"),0),1)</f>
        <v>0</v>
      </c>
      <c r="AE321" s="1" cm="1">
        <f t="array" ref="AE321">INDEX(structure!$E:$E,MATCH(1,(structure!$A:$A=$B$3)*(structure!$C:$C=$Z321)*(structure!$D:$D="RPE_Mission_Promouvoir_activite_assmat"),0),1)</f>
        <v>0</v>
      </c>
      <c r="AF321" s="7" cm="1">
        <f t="array" ref="AF321">INDEX(structure!$E:$E,MATCH(1,(structure!$A:$A=$B$3)*(structure!$C:$C=$Z321)*(structure!$D:$D="RPE_Mission_Favoriser_la_formation_assmat"),0),1)</f>
        <v>1</v>
      </c>
    </row>
    <row r="322" spans="1:32">
      <c r="A322" s="70"/>
      <c r="G322" s="57"/>
      <c r="H322" s="57"/>
      <c r="I322" s="2"/>
      <c r="J322" s="2"/>
      <c r="O322" s="71"/>
      <c r="Z322" s="6" t="s">
        <v>42</v>
      </c>
      <c r="AA322" s="1" cm="1">
        <f t="array" ref="AA322">INDEX(structure!$E:$E,MATCH(1,(structure!$A:$A=$B$3)*(structure!$C:$C=$Z322)*(structure!$D:$D="RPE_Nb"),0),1)</f>
        <v>1</v>
      </c>
      <c r="AB322" s="1" cm="1">
        <f t="array" ref="AB322">INDEX(structure!$E:$E,MATCH(1,(structure!$A:$A=$B$3)*(structure!$C:$C=$Z322)*(structure!$D:$D="RPE_Nb_Animateurs_actif"),0),1)</f>
        <v>0.6</v>
      </c>
      <c r="AC322" s="41" cm="1">
        <f t="array" ref="AC322">INDEX(structure!$E:$E,MATCH(1,(structure!$A:$A=$B$3)*(structure!$C:$C=$Z322)*(structure!$D:$D="RPE_ASSMAT_nbassmatparanimateur"),0),1)</f>
        <v>46.6666666666666</v>
      </c>
      <c r="AD322" s="1" cm="1">
        <f t="array" ref="AD322">INDEX(structure!$E:$E,MATCH(1,(structure!$A:$A=$B$3)*(structure!$C:$C=$Z322)*(structure!$D:$D="RPE_Mission_Guichet_unique"),0),1)</f>
        <v>1</v>
      </c>
      <c r="AE322" s="1" cm="1">
        <f t="array" ref="AE322">INDEX(structure!$E:$E,MATCH(1,(structure!$A:$A=$B$3)*(structure!$C:$C=$Z322)*(structure!$D:$D="RPE_Mission_Promouvoir_activite_assmat"),0),1)</f>
        <v>1</v>
      </c>
      <c r="AF322" s="7" cm="1">
        <f t="array" ref="AF322">INDEX(structure!$E:$E,MATCH(1,(structure!$A:$A=$B$3)*(structure!$C:$C=$Z322)*(structure!$D:$D="RPE_Mission_Favoriser_la_formation_assmat"),0),1)</f>
        <v>1</v>
      </c>
    </row>
    <row r="323" spans="1:32">
      <c r="A323" s="70"/>
      <c r="G323" s="57"/>
      <c r="H323" s="57"/>
      <c r="I323" s="2"/>
      <c r="J323" s="2"/>
      <c r="O323" s="71"/>
      <c r="Z323" s="6" t="s">
        <v>45</v>
      </c>
      <c r="AA323" s="1" cm="1">
        <f t="array" ref="AA323">INDEX(structure!$E:$E,MATCH(1,(structure!$A:$A=$B$3)*(structure!$C:$C=$Z323)*(structure!$D:$D="RPE_Nb"),0),1)</f>
        <v>0</v>
      </c>
      <c r="AB323" s="1" cm="1">
        <f t="array" ref="AB323">INDEX(structure!$E:$E,MATCH(1,(structure!$A:$A=$B$3)*(structure!$C:$C=$Z323)*(structure!$D:$D="RPE_Nb_Animateurs_actif"),0),1)</f>
        <v>0</v>
      </c>
      <c r="AC323" s="41" cm="1">
        <f t="array" ref="AC323">INDEX(structure!$E:$E,MATCH(1,(structure!$A:$A=$B$3)*(structure!$C:$C=$Z323)*(structure!$D:$D="RPE_ASSMAT_nbassmatparanimateur"),0),1)</f>
        <v>0</v>
      </c>
      <c r="AD323" s="1" cm="1">
        <f t="array" ref="AD323">INDEX(structure!$E:$E,MATCH(1,(structure!$A:$A=$B$3)*(structure!$C:$C=$Z323)*(structure!$D:$D="RPE_Mission_Guichet_unique"),0),1)</f>
        <v>0</v>
      </c>
      <c r="AE323" s="1" cm="1">
        <f t="array" ref="AE323">INDEX(structure!$E:$E,MATCH(1,(structure!$A:$A=$B$3)*(structure!$C:$C=$Z323)*(structure!$D:$D="RPE_Mission_Promouvoir_activite_assmat"),0),1)</f>
        <v>0</v>
      </c>
      <c r="AF323" s="7" cm="1">
        <f t="array" ref="AF323">INDEX(structure!$E:$E,MATCH(1,(structure!$A:$A=$B$3)*(structure!$C:$C=$Z323)*(structure!$D:$D="RPE_Mission_Favoriser_la_formation_assmat"),0),1)</f>
        <v>0</v>
      </c>
    </row>
    <row r="324" spans="1:32">
      <c r="A324" s="70"/>
      <c r="G324" s="57"/>
      <c r="H324" s="57"/>
      <c r="I324" s="2"/>
      <c r="J324" s="2"/>
      <c r="O324" s="71"/>
      <c r="Z324" s="6" t="s">
        <v>48</v>
      </c>
      <c r="AA324" s="1" cm="1">
        <f t="array" ref="AA324">INDEX(structure!$E:$E,MATCH(1,(structure!$A:$A=$B$3)*(structure!$C:$C=$Z324)*(structure!$D:$D="RPE_Nb"),0),1)</f>
        <v>0</v>
      </c>
      <c r="AB324" s="1" cm="1">
        <f t="array" ref="AB324">INDEX(structure!$E:$E,MATCH(1,(structure!$A:$A=$B$3)*(structure!$C:$C=$Z324)*(structure!$D:$D="RPE_Nb_Animateurs_actif"),0),1)</f>
        <v>0</v>
      </c>
      <c r="AC324" s="41" cm="1">
        <f t="array" ref="AC324">INDEX(structure!$E:$E,MATCH(1,(structure!$A:$A=$B$3)*(structure!$C:$C=$Z324)*(structure!$D:$D="RPE_ASSMAT_nbassmatparanimateur"),0),1)</f>
        <v>0</v>
      </c>
      <c r="AD324" s="1" cm="1">
        <f t="array" ref="AD324">INDEX(structure!$E:$E,MATCH(1,(structure!$A:$A=$B$3)*(structure!$C:$C=$Z324)*(structure!$D:$D="RPE_Mission_Guichet_unique"),0),1)</f>
        <v>0</v>
      </c>
      <c r="AE324" s="1" cm="1">
        <f t="array" ref="AE324">INDEX(structure!$E:$E,MATCH(1,(structure!$A:$A=$B$3)*(structure!$C:$C=$Z324)*(structure!$D:$D="RPE_Mission_Promouvoir_activite_assmat"),0),1)</f>
        <v>0</v>
      </c>
      <c r="AF324" s="7" cm="1">
        <f t="array" ref="AF324">INDEX(structure!$E:$E,MATCH(1,(structure!$A:$A=$B$3)*(structure!$C:$C=$Z324)*(structure!$D:$D="RPE_Mission_Favoriser_la_formation_assmat"),0),1)</f>
        <v>0</v>
      </c>
    </row>
    <row r="325" spans="1:32">
      <c r="A325" s="70"/>
      <c r="G325" s="57"/>
      <c r="H325" s="57"/>
      <c r="I325" s="2"/>
      <c r="J325" s="2"/>
      <c r="O325" s="71"/>
      <c r="Z325" s="6" t="s">
        <v>49</v>
      </c>
      <c r="AA325" s="1" cm="1">
        <f t="array" ref="AA325">INDEX(structure!$E:$E,MATCH(1,(structure!$A:$A=$B$3)*(structure!$C:$C=$Z325)*(structure!$D:$D="RPE_Nb"),0),1)</f>
        <v>0</v>
      </c>
      <c r="AB325" s="1" cm="1">
        <f t="array" ref="AB325">INDEX(structure!$E:$E,MATCH(1,(structure!$A:$A=$B$3)*(structure!$C:$C=$Z325)*(structure!$D:$D="RPE_Nb_Animateurs_actif"),0),1)</f>
        <v>0</v>
      </c>
      <c r="AC325" s="41" cm="1">
        <f t="array" ref="AC325">INDEX(structure!$E:$E,MATCH(1,(structure!$A:$A=$B$3)*(structure!$C:$C=$Z325)*(structure!$D:$D="RPE_ASSMAT_nbassmatparanimateur"),0),1)</f>
        <v>0</v>
      </c>
      <c r="AD325" s="1" cm="1">
        <f t="array" ref="AD325">INDEX(structure!$E:$E,MATCH(1,(structure!$A:$A=$B$3)*(structure!$C:$C=$Z325)*(structure!$D:$D="RPE_Mission_Guichet_unique"),0),1)</f>
        <v>0</v>
      </c>
      <c r="AE325" s="1" cm="1">
        <f t="array" ref="AE325">INDEX(structure!$E:$E,MATCH(1,(structure!$A:$A=$B$3)*(structure!$C:$C=$Z325)*(structure!$D:$D="RPE_Mission_Promouvoir_activite_assmat"),0),1)</f>
        <v>0</v>
      </c>
      <c r="AF325" s="7" cm="1">
        <f t="array" ref="AF325">INDEX(structure!$E:$E,MATCH(1,(structure!$A:$A=$B$3)*(structure!$C:$C=$Z325)*(structure!$D:$D="RPE_Mission_Favoriser_la_formation_assmat"),0),1)</f>
        <v>0</v>
      </c>
    </row>
    <row r="326" spans="1:32">
      <c r="A326" s="70"/>
      <c r="G326" s="57"/>
      <c r="H326" s="57"/>
      <c r="I326" s="2"/>
      <c r="J326" s="2"/>
      <c r="O326" s="71"/>
      <c r="Z326" s="6" t="s">
        <v>51</v>
      </c>
      <c r="AA326" s="1" cm="1">
        <f t="array" ref="AA326">INDEX(structure!$E:$E,MATCH(1,(structure!$A:$A=$B$3)*(structure!$C:$C=$Z326)*(structure!$D:$D="RPE_Nb"),0),1)</f>
        <v>3</v>
      </c>
      <c r="AB326" s="1" cm="1">
        <f t="array" ref="AB326">INDEX(structure!$E:$E,MATCH(1,(structure!$A:$A=$B$3)*(structure!$C:$C=$Z326)*(structure!$D:$D="RPE_Nb_Animateurs_actif"),0),1)</f>
        <v>3</v>
      </c>
      <c r="AC326" s="41" cm="1">
        <f t="array" ref="AC326">INDEX(structure!$E:$E,MATCH(1,(structure!$A:$A=$B$3)*(structure!$C:$C=$Z326)*(structure!$D:$D="RPE_ASSMAT_nbassmatparanimateur"),0),1)</f>
        <v>68.6666666666666</v>
      </c>
      <c r="AD326" s="1" cm="1">
        <f t="array" ref="AD326">INDEX(structure!$E:$E,MATCH(1,(structure!$A:$A=$B$3)*(structure!$C:$C=$Z326)*(structure!$D:$D="RPE_Mission_Guichet_unique"),0),1)</f>
        <v>0</v>
      </c>
      <c r="AE326" s="1" cm="1">
        <f t="array" ref="AE326">INDEX(structure!$E:$E,MATCH(1,(structure!$A:$A=$B$3)*(structure!$C:$C=$Z326)*(structure!$D:$D="RPE_Mission_Promouvoir_activite_assmat"),0),1)</f>
        <v>0</v>
      </c>
      <c r="AF326" s="7" cm="1">
        <f t="array" ref="AF326">INDEX(structure!$E:$E,MATCH(1,(structure!$A:$A=$B$3)*(structure!$C:$C=$Z326)*(structure!$D:$D="RPE_Mission_Favoriser_la_formation_assmat"),0),1)</f>
        <v>0</v>
      </c>
    </row>
    <row r="327" spans="1:32">
      <c r="A327" s="70"/>
      <c r="G327" s="57"/>
      <c r="H327" s="57"/>
      <c r="I327" s="2"/>
      <c r="J327" s="2"/>
      <c r="O327" s="71"/>
      <c r="Z327" s="6" t="s">
        <v>52</v>
      </c>
      <c r="AA327" s="1" cm="1">
        <f t="array" ref="AA327">INDEX(structure!$E:$E,MATCH(1,(structure!$A:$A=$B$3)*(structure!$C:$C=$Z327)*(structure!$D:$D="RPE_Nb"),0),1)</f>
        <v>1</v>
      </c>
      <c r="AB327" s="1" cm="1">
        <f t="array" ref="AB327">INDEX(structure!$E:$E,MATCH(1,(structure!$A:$A=$B$3)*(structure!$C:$C=$Z327)*(structure!$D:$D="RPE_Nb_Animateurs_actif"),0),1)</f>
        <v>0.5</v>
      </c>
      <c r="AC327" s="41" cm="1">
        <f t="array" ref="AC327">INDEX(structure!$E:$E,MATCH(1,(structure!$A:$A=$B$3)*(structure!$C:$C=$Z327)*(structure!$D:$D="RPE_ASSMAT_nbassmatparanimateur"),0),1)</f>
        <v>26</v>
      </c>
      <c r="AD327" s="1" cm="1">
        <f t="array" ref="AD327">INDEX(structure!$E:$E,MATCH(1,(structure!$A:$A=$B$3)*(structure!$C:$C=$Z327)*(structure!$D:$D="RPE_Mission_Guichet_unique"),0),1)</f>
        <v>0</v>
      </c>
      <c r="AE327" s="1" cm="1">
        <f t="array" ref="AE327">INDEX(structure!$E:$E,MATCH(1,(structure!$A:$A=$B$3)*(structure!$C:$C=$Z327)*(structure!$D:$D="RPE_Mission_Promouvoir_activite_assmat"),0),1)</f>
        <v>0</v>
      </c>
      <c r="AF327" s="7" cm="1">
        <f t="array" ref="AF327">INDEX(structure!$E:$E,MATCH(1,(structure!$A:$A=$B$3)*(structure!$C:$C=$Z327)*(structure!$D:$D="RPE_Mission_Favoriser_la_formation_assmat"),0),1)</f>
        <v>1</v>
      </c>
    </row>
    <row r="328" spans="1:32">
      <c r="A328" s="70"/>
      <c r="G328" s="57"/>
      <c r="H328" s="57"/>
      <c r="I328" s="2"/>
      <c r="J328" s="2"/>
      <c r="O328" s="71"/>
      <c r="Z328" s="6" t="s">
        <v>53</v>
      </c>
      <c r="AA328" s="1" cm="1">
        <f t="array" ref="AA328">INDEX(structure!$E:$E,MATCH(1,(structure!$A:$A=$B$3)*(structure!$C:$C=$Z328)*(structure!$D:$D="RPE_Nb"),0),1)</f>
        <v>1</v>
      </c>
      <c r="AB328" s="1" cm="1">
        <f t="array" ref="AB328">INDEX(structure!$E:$E,MATCH(1,(structure!$A:$A=$B$3)*(structure!$C:$C=$Z328)*(structure!$D:$D="RPE_Nb_Animateurs_actif"),0),1)</f>
        <v>0.8</v>
      </c>
      <c r="AC328" s="41" cm="1">
        <f t="array" ref="AC328">INDEX(structure!$E:$E,MATCH(1,(structure!$A:$A=$B$3)*(structure!$C:$C=$Z328)*(structure!$D:$D="RPE_ASSMAT_nbassmatparanimateur"),0),1)</f>
        <v>16.25</v>
      </c>
      <c r="AD328" s="1" cm="1">
        <f t="array" ref="AD328">INDEX(structure!$E:$E,MATCH(1,(structure!$A:$A=$B$3)*(structure!$C:$C=$Z328)*(structure!$D:$D="RPE_Mission_Guichet_unique"),0),1)</f>
        <v>0</v>
      </c>
      <c r="AE328" s="1" cm="1">
        <f t="array" ref="AE328">INDEX(structure!$E:$E,MATCH(1,(structure!$A:$A=$B$3)*(structure!$C:$C=$Z328)*(structure!$D:$D="RPE_Mission_Promouvoir_activite_assmat"),0),1)</f>
        <v>0</v>
      </c>
      <c r="AF328" s="7" cm="1">
        <f t="array" ref="AF328">INDEX(structure!$E:$E,MATCH(1,(structure!$A:$A=$B$3)*(structure!$C:$C=$Z328)*(structure!$D:$D="RPE_Mission_Favoriser_la_formation_assmat"),0),1)</f>
        <v>1</v>
      </c>
    </row>
    <row r="329" spans="1:32" ht="15.75" thickBot="1">
      <c r="A329" s="70"/>
      <c r="G329" s="57"/>
      <c r="H329" s="57"/>
      <c r="I329" s="2"/>
      <c r="J329" s="2"/>
      <c r="O329" s="71"/>
      <c r="Z329" s="8" t="s">
        <v>407</v>
      </c>
      <c r="AA329" s="1" cm="1">
        <f t="array" ref="AA329">INDEX(structure!$E:$E,MATCH(1,(structure!$A:$A=$B$3)*(structure!$C:$C=$Z329)*(structure!$D:$D="RPE_Nb"),0),1)</f>
        <v>26</v>
      </c>
      <c r="AB329" s="1" cm="1">
        <f t="array" ref="AB329">INDEX(structure!$E:$E,MATCH(1,(structure!$A:$A=$B$3)*(structure!$C:$C=$Z329)*(structure!$D:$D="RPE_Nb_Animateurs_actif"),0),1)</f>
        <v>26.36</v>
      </c>
      <c r="AC329" s="41" cm="1">
        <f t="array" ref="AC329">INDEX(structure!$E:$E,MATCH(1,(structure!$A:$A=$B$3)*(structure!$C:$C=$Z329)*(structure!$D:$D="RPE_ASSMAT_nbassmatparanimateur"),0),1)</f>
        <v>46.851289833080401</v>
      </c>
      <c r="AD329" s="1" cm="1">
        <f t="array" ref="AD329">INDEX(structure!$E:$E,MATCH(1,(structure!$A:$A=$B$3)*(structure!$C:$C=$Z329)*(structure!$D:$D="RPE_Mission_Guichet_unique"),0),1)</f>
        <v>10</v>
      </c>
      <c r="AE329" s="1" cm="1">
        <f t="array" ref="AE329">INDEX(structure!$E:$E,MATCH(1,(structure!$A:$A=$B$3)*(structure!$C:$C=$Z329)*(structure!$D:$D="RPE_Mission_Promouvoir_activite_assmat"),0),1)</f>
        <v>7</v>
      </c>
      <c r="AF329" s="7" cm="1">
        <f t="array" ref="AF329">INDEX(structure!$E:$E,MATCH(1,(structure!$A:$A=$B$3)*(structure!$C:$C=$Z329)*(structure!$D:$D="RPE_Mission_Favoriser_la_formation_assmat"),0),1)</f>
        <v>15</v>
      </c>
    </row>
    <row r="330" spans="1:32" ht="15.75" thickBot="1">
      <c r="A330" s="70"/>
      <c r="G330" s="57"/>
      <c r="H330" s="57"/>
      <c r="I330" s="2"/>
      <c r="J330" s="2"/>
      <c r="O330" s="71"/>
    </row>
    <row r="331" spans="1:32">
      <c r="A331" s="70"/>
      <c r="G331" s="57"/>
      <c r="H331" s="57"/>
      <c r="I331" s="2"/>
      <c r="J331" s="2"/>
      <c r="O331" s="71"/>
      <c r="Z331" s="27"/>
      <c r="AA331" s="32" t="s">
        <v>332</v>
      </c>
      <c r="AB331" s="33" t="s">
        <v>335</v>
      </c>
    </row>
    <row r="332" spans="1:32">
      <c r="A332" s="70"/>
      <c r="G332" s="57"/>
      <c r="H332" s="57"/>
      <c r="I332" s="2"/>
      <c r="J332" s="2"/>
      <c r="O332" s="71"/>
      <c r="Z332" s="6" t="s">
        <v>8</v>
      </c>
      <c r="AA332" s="1" cm="1">
        <f t="array" ref="AA332">INDEX(structure!$E:$E,MATCH(1,(structure!$A:$A=$B$3)*(structure!$C:$C=$Z332)*(structure!$D:$D="BCE_ecole_maternelle"),0),1)</f>
        <v>7</v>
      </c>
      <c r="AB332" s="7" cm="1">
        <f t="array" ref="AB332">INDEX(structure!$E:$E,MATCH(1,(structure!$A:$A=$B$3)*(structure!$C:$C=$Z332)*(structure!$D:$D="MICRO"),0),1)</f>
        <v>0</v>
      </c>
    </row>
    <row r="333" spans="1:32">
      <c r="A333" s="70"/>
      <c r="G333" s="57"/>
      <c r="H333" s="57"/>
      <c r="I333" s="2"/>
      <c r="J333" s="2"/>
      <c r="O333" s="71"/>
      <c r="Z333" s="6" t="s">
        <v>13</v>
      </c>
      <c r="AA333" s="1" cm="1">
        <f t="array" ref="AA333">INDEX(structure!$E:$E,MATCH(1,(structure!$A:$A=$B$3)*(structure!$C:$C=$Z333)*(structure!$D:$D="BCE_ecole_maternelle"),0),1)</f>
        <v>4</v>
      </c>
      <c r="AB333" s="7" cm="1">
        <f t="array" ref="AB333">INDEX(structure!$E:$E,MATCH(1,(structure!$A:$A=$B$3)*(structure!$C:$C=$Z333)*(structure!$D:$D="MICRO"),0),1)</f>
        <v>0</v>
      </c>
    </row>
    <row r="334" spans="1:32">
      <c r="A334" s="70"/>
      <c r="G334" s="57"/>
      <c r="H334" s="57"/>
      <c r="I334" s="2"/>
      <c r="J334" s="2"/>
      <c r="O334" s="71"/>
      <c r="Z334" s="6" t="s">
        <v>15</v>
      </c>
      <c r="AA334" s="1" cm="1">
        <f t="array" ref="AA334">INDEX(structure!$E:$E,MATCH(1,(structure!$A:$A=$B$3)*(structure!$C:$C=$Z334)*(structure!$D:$D="BCE_ecole_maternelle"),0),1)</f>
        <v>12</v>
      </c>
      <c r="AB334" s="7" cm="1">
        <f t="array" ref="AB334">INDEX(structure!$E:$E,MATCH(1,(structure!$A:$A=$B$3)*(structure!$C:$C=$Z334)*(structure!$D:$D="MICRO"),0),1)</f>
        <v>0</v>
      </c>
    </row>
    <row r="335" spans="1:32">
      <c r="A335" s="70"/>
      <c r="G335" s="57"/>
      <c r="H335" s="57"/>
      <c r="I335" s="2"/>
      <c r="J335" s="2"/>
      <c r="O335" s="71"/>
      <c r="Z335" s="6" t="s">
        <v>18</v>
      </c>
      <c r="AA335" s="1" cm="1">
        <f t="array" ref="AA335">INDEX(structure!$E:$E,MATCH(1,(structure!$A:$A=$B$3)*(structure!$C:$C=$Z335)*(structure!$D:$D="BCE_ecole_maternelle"),0),1)</f>
        <v>0</v>
      </c>
      <c r="AB335" s="7" cm="1">
        <f t="array" ref="AB335">INDEX(structure!$E:$E,MATCH(1,(structure!$A:$A=$B$3)*(structure!$C:$C=$Z335)*(structure!$D:$D="MICRO"),0),1)</f>
        <v>0</v>
      </c>
    </row>
    <row r="336" spans="1:32">
      <c r="A336" s="70"/>
      <c r="G336" s="57"/>
      <c r="H336" s="57"/>
      <c r="I336" s="2"/>
      <c r="J336" s="2"/>
      <c r="O336" s="71"/>
      <c r="Z336" s="6" t="s">
        <v>21</v>
      </c>
      <c r="AA336" s="1" cm="1">
        <f t="array" ref="AA336">INDEX(structure!$E:$E,MATCH(1,(structure!$A:$A=$B$3)*(structure!$C:$C=$Z336)*(structure!$D:$D="BCE_ecole_maternelle"),0),1)</f>
        <v>8</v>
      </c>
      <c r="AB336" s="7" cm="1">
        <f t="array" ref="AB336">INDEX(structure!$E:$E,MATCH(1,(structure!$A:$A=$B$3)*(structure!$C:$C=$Z336)*(structure!$D:$D="MICRO"),0),1)</f>
        <v>0</v>
      </c>
    </row>
    <row r="337" spans="1:33">
      <c r="A337" s="70"/>
      <c r="G337" s="57"/>
      <c r="H337" s="57"/>
      <c r="I337" s="2"/>
      <c r="J337" s="2"/>
      <c r="O337" s="71"/>
      <c r="Z337" s="6" t="s">
        <v>24</v>
      </c>
      <c r="AA337" s="1" cm="1">
        <f t="array" ref="AA337">INDEX(structure!$E:$E,MATCH(1,(structure!$A:$A=$B$3)*(structure!$C:$C=$Z337)*(structure!$D:$D="BCE_ecole_maternelle"),0),1)</f>
        <v>0</v>
      </c>
      <c r="AB337" s="7" cm="1">
        <f t="array" ref="AB337">INDEX(structure!$E:$E,MATCH(1,(structure!$A:$A=$B$3)*(structure!$C:$C=$Z337)*(structure!$D:$D="MICRO"),0),1)</f>
        <v>0</v>
      </c>
    </row>
    <row r="338" spans="1:33">
      <c r="A338" s="70"/>
      <c r="G338" s="57"/>
      <c r="H338" s="57"/>
      <c r="I338" s="2"/>
      <c r="J338" s="2"/>
      <c r="O338" s="71"/>
      <c r="Z338" s="6" t="s">
        <v>27</v>
      </c>
      <c r="AA338" s="1" cm="1">
        <f t="array" ref="AA338">INDEX(structure!$E:$E,MATCH(1,(structure!$A:$A=$B$3)*(structure!$C:$C=$Z338)*(structure!$D:$D="BCE_ecole_maternelle"),0),1)</f>
        <v>3</v>
      </c>
      <c r="AB338" s="7" cm="1">
        <f t="array" ref="AB338">INDEX(structure!$E:$E,MATCH(1,(structure!$A:$A=$B$3)*(structure!$C:$C=$Z338)*(structure!$D:$D="MICRO"),0),1)</f>
        <v>0</v>
      </c>
    </row>
    <row r="339" spans="1:33">
      <c r="A339" s="70"/>
      <c r="G339" s="57"/>
      <c r="H339" s="57"/>
      <c r="I339" s="2"/>
      <c r="J339" s="2"/>
      <c r="O339" s="71"/>
      <c r="Z339" s="6" t="s">
        <v>30</v>
      </c>
      <c r="AA339" s="1" cm="1">
        <f t="array" ref="AA339">INDEX(structure!$E:$E,MATCH(1,(structure!$A:$A=$B$3)*(structure!$C:$C=$Z339)*(structure!$D:$D="BCE_ecole_maternelle"),0),1)</f>
        <v>9</v>
      </c>
      <c r="AB339" s="7" cm="1">
        <f t="array" ref="AB339">INDEX(structure!$E:$E,MATCH(1,(structure!$A:$A=$B$3)*(structure!$C:$C=$Z339)*(structure!$D:$D="MICRO"),0),1)</f>
        <v>0</v>
      </c>
    </row>
    <row r="340" spans="1:33">
      <c r="A340" s="70"/>
      <c r="G340" s="57"/>
      <c r="H340" s="57"/>
      <c r="I340" s="2"/>
      <c r="J340" s="2"/>
      <c r="O340" s="71"/>
      <c r="Z340" s="6" t="s">
        <v>33</v>
      </c>
      <c r="AA340" s="1" cm="1">
        <f t="array" ref="AA340">INDEX(structure!$E:$E,MATCH(1,(structure!$A:$A=$B$3)*(structure!$C:$C=$Z340)*(structure!$D:$D="BCE_ecole_maternelle"),0),1)</f>
        <v>0</v>
      </c>
      <c r="AB340" s="7" cm="1">
        <f t="array" ref="AB340">INDEX(structure!$E:$E,MATCH(1,(structure!$A:$A=$B$3)*(structure!$C:$C=$Z340)*(structure!$D:$D="MICRO"),0),1)</f>
        <v>0</v>
      </c>
    </row>
    <row r="341" spans="1:33">
      <c r="A341" s="70"/>
      <c r="G341" s="57"/>
      <c r="H341" s="57"/>
      <c r="I341" s="2"/>
      <c r="J341" s="2"/>
      <c r="O341" s="71"/>
      <c r="Z341" s="6" t="s">
        <v>36</v>
      </c>
      <c r="AA341" s="1" cm="1">
        <f t="array" ref="AA341">INDEX(structure!$E:$E,MATCH(1,(structure!$A:$A=$B$3)*(structure!$C:$C=$Z341)*(structure!$D:$D="BCE_ecole_maternelle"),0),1)</f>
        <v>1</v>
      </c>
      <c r="AB341" s="7" cm="1">
        <f t="array" ref="AB341">INDEX(structure!$E:$E,MATCH(1,(structure!$A:$A=$B$3)*(structure!$C:$C=$Z341)*(structure!$D:$D="MICRO"),0),1)</f>
        <v>0</v>
      </c>
      <c r="AC341"/>
      <c r="AD341"/>
      <c r="AE341"/>
      <c r="AF341"/>
      <c r="AG341"/>
    </row>
    <row r="342" spans="1:33">
      <c r="A342" s="70"/>
      <c r="G342" s="57"/>
      <c r="H342" s="57"/>
      <c r="I342" s="2"/>
      <c r="J342" s="2"/>
      <c r="O342" s="71"/>
      <c r="Z342" s="6" t="s">
        <v>39</v>
      </c>
      <c r="AA342" s="1" cm="1">
        <f t="array" ref="AA342">INDEX(structure!$E:$E,MATCH(1,(structure!$A:$A=$B$3)*(structure!$C:$C=$Z342)*(structure!$D:$D="BCE_ecole_maternelle"),0),1)</f>
        <v>4</v>
      </c>
      <c r="AB342" s="7" cm="1">
        <f t="array" ref="AB342">INDEX(structure!$E:$E,MATCH(1,(structure!$A:$A=$B$3)*(structure!$C:$C=$Z342)*(structure!$D:$D="MICRO"),0),1)</f>
        <v>0</v>
      </c>
      <c r="AG342"/>
    </row>
    <row r="343" spans="1:33">
      <c r="A343" s="70"/>
      <c r="G343" s="57"/>
      <c r="H343" s="57"/>
      <c r="I343" s="2"/>
      <c r="J343" s="2"/>
      <c r="O343" s="71"/>
      <c r="Z343" s="6" t="s">
        <v>42</v>
      </c>
      <c r="AA343" s="1" cm="1">
        <f t="array" ref="AA343">INDEX(structure!$E:$E,MATCH(1,(structure!$A:$A=$B$3)*(structure!$C:$C=$Z343)*(structure!$D:$D="BCE_ecole_maternelle"),0),1)</f>
        <v>0</v>
      </c>
      <c r="AB343" s="7" cm="1">
        <f t="array" ref="AB343">INDEX(structure!$E:$E,MATCH(1,(structure!$A:$A=$B$3)*(structure!$C:$C=$Z343)*(structure!$D:$D="MICRO"),0),1)</f>
        <v>0</v>
      </c>
      <c r="AG343"/>
    </row>
    <row r="344" spans="1:33">
      <c r="A344" s="70"/>
      <c r="G344" s="57"/>
      <c r="H344" s="57"/>
      <c r="I344" s="2"/>
      <c r="J344" s="2"/>
      <c r="O344" s="71"/>
      <c r="Z344" s="6" t="s">
        <v>45</v>
      </c>
      <c r="AA344" s="1" cm="1">
        <f t="array" ref="AA344">INDEX(structure!$E:$E,MATCH(1,(structure!$A:$A=$B$3)*(structure!$C:$C=$Z344)*(structure!$D:$D="BCE_ecole_maternelle"),0),1)</f>
        <v>0</v>
      </c>
      <c r="AB344" s="7" cm="1">
        <f t="array" ref="AB344">INDEX(structure!$E:$E,MATCH(1,(structure!$A:$A=$B$3)*(structure!$C:$C=$Z344)*(structure!$D:$D="MICRO"),0),1)</f>
        <v>0</v>
      </c>
      <c r="AG344"/>
    </row>
    <row r="345" spans="1:33">
      <c r="A345" s="70"/>
      <c r="G345" s="57"/>
      <c r="H345" s="57"/>
      <c r="I345" s="2"/>
      <c r="J345" s="2"/>
      <c r="O345" s="71"/>
      <c r="Z345" s="6" t="s">
        <v>48</v>
      </c>
      <c r="AA345" s="1" cm="1">
        <f t="array" ref="AA345">INDEX(structure!$E:$E,MATCH(1,(structure!$A:$A=$B$3)*(structure!$C:$C=$Z345)*(structure!$D:$D="BCE_ecole_maternelle"),0),1)</f>
        <v>1</v>
      </c>
      <c r="AB345" s="7" cm="1">
        <f t="array" ref="AB345">INDEX(structure!$E:$E,MATCH(1,(structure!$A:$A=$B$3)*(structure!$C:$C=$Z345)*(structure!$D:$D="MICRO"),0),1)</f>
        <v>0</v>
      </c>
      <c r="AG345"/>
    </row>
    <row r="346" spans="1:33">
      <c r="A346" s="70"/>
      <c r="G346" s="57"/>
      <c r="H346" s="57"/>
      <c r="I346" s="2"/>
      <c r="J346" s="2"/>
      <c r="O346" s="71"/>
      <c r="Z346" s="6" t="s">
        <v>49</v>
      </c>
      <c r="AA346" s="1" cm="1">
        <f t="array" ref="AA346">INDEX(structure!$E:$E,MATCH(1,(structure!$A:$A=$B$3)*(structure!$C:$C=$Z346)*(structure!$D:$D="BCE_ecole_maternelle"),0),1)</f>
        <v>0</v>
      </c>
      <c r="AB346" s="7" cm="1">
        <f t="array" ref="AB346">INDEX(structure!$E:$E,MATCH(1,(structure!$A:$A=$B$3)*(structure!$C:$C=$Z346)*(structure!$D:$D="MICRO"),0),1)</f>
        <v>0</v>
      </c>
      <c r="AG346"/>
    </row>
    <row r="347" spans="1:33">
      <c r="A347" s="70"/>
      <c r="G347" s="57"/>
      <c r="H347" s="57"/>
      <c r="I347" s="2"/>
      <c r="J347" s="2"/>
      <c r="O347" s="71"/>
      <c r="Z347" s="6" t="s">
        <v>51</v>
      </c>
      <c r="AA347" s="1" cm="1">
        <f t="array" ref="AA347">INDEX(structure!$E:$E,MATCH(1,(structure!$A:$A=$B$3)*(structure!$C:$C=$Z347)*(structure!$D:$D="BCE_ecole_maternelle"),0),1)</f>
        <v>10</v>
      </c>
      <c r="AB347" s="7" cm="1">
        <f t="array" ref="AB347">INDEX(structure!$E:$E,MATCH(1,(structure!$A:$A=$B$3)*(structure!$C:$C=$Z347)*(structure!$D:$D="MICRO"),0),1)</f>
        <v>0</v>
      </c>
      <c r="AG347"/>
    </row>
    <row r="348" spans="1:33">
      <c r="A348" s="70"/>
      <c r="G348" s="57"/>
      <c r="H348" s="57"/>
      <c r="I348" s="2"/>
      <c r="J348" s="2"/>
      <c r="O348" s="71"/>
      <c r="Z348" s="6" t="s">
        <v>52</v>
      </c>
      <c r="AA348" s="1" cm="1">
        <f t="array" ref="AA348">INDEX(structure!$E:$E,MATCH(1,(structure!$A:$A=$B$3)*(structure!$C:$C=$Z348)*(structure!$D:$D="BCE_ecole_maternelle"),0),1)</f>
        <v>0</v>
      </c>
      <c r="AB348" s="7" cm="1">
        <f t="array" ref="AB348">INDEX(structure!$E:$E,MATCH(1,(structure!$A:$A=$B$3)*(structure!$C:$C=$Z348)*(structure!$D:$D="MICRO"),0),1)</f>
        <v>0</v>
      </c>
      <c r="AC348"/>
      <c r="AD348"/>
      <c r="AE348"/>
      <c r="AF348"/>
      <c r="AG348"/>
    </row>
    <row r="349" spans="1:33">
      <c r="A349" s="70"/>
      <c r="G349" s="57"/>
      <c r="H349" s="57"/>
      <c r="I349" s="2"/>
      <c r="J349" s="2"/>
      <c r="O349" s="71"/>
      <c r="Z349" s="6" t="s">
        <v>53</v>
      </c>
      <c r="AA349" s="1" cm="1">
        <f t="array" ref="AA349">INDEX(structure!$E:$E,MATCH(1,(structure!$A:$A=$B$3)*(structure!$C:$C=$Z349)*(structure!$D:$D="BCE_ecole_maternelle"),0),1)</f>
        <v>2</v>
      </c>
      <c r="AB349" s="7" cm="1">
        <f t="array" ref="AB349">INDEX(structure!$E:$E,MATCH(1,(structure!$A:$A=$B$3)*(structure!$C:$C=$Z349)*(structure!$D:$D="MICRO"),0),1)</f>
        <v>0</v>
      </c>
      <c r="AD349"/>
      <c r="AE349"/>
      <c r="AF349"/>
      <c r="AG349"/>
    </row>
    <row r="350" spans="1:33" ht="15.75" thickBot="1">
      <c r="A350" s="70"/>
      <c r="G350" s="57"/>
      <c r="H350" s="57"/>
      <c r="I350" s="2"/>
      <c r="J350" s="2"/>
      <c r="O350" s="71"/>
      <c r="Z350" s="8" t="s">
        <v>407</v>
      </c>
      <c r="AA350" s="1" cm="1">
        <f t="array" ref="AA350">INDEX(structure!$E:$E,MATCH(1,(structure!$A:$A=$B$3)*(structure!$C:$C=$Z350)*(structure!$D:$D="BCE_ecole_maternelle"),0),1)</f>
        <v>61</v>
      </c>
      <c r="AB350" s="7" cm="1">
        <f t="array" ref="AB350">INDEX(structure!$E:$E,MATCH(1,(structure!$A:$A=$B$3)*(structure!$C:$C=$Z350)*(structure!$D:$D="MICRO"),0),1)</f>
        <v>0</v>
      </c>
      <c r="AC350"/>
      <c r="AD350"/>
      <c r="AE350"/>
      <c r="AF350"/>
      <c r="AG350"/>
    </row>
    <row r="351" spans="1:33" ht="15.75" thickBot="1">
      <c r="A351" s="70"/>
      <c r="G351" s="57"/>
      <c r="H351" s="57"/>
      <c r="I351" s="2"/>
      <c r="J351" s="2"/>
      <c r="O351" s="71"/>
      <c r="AC351"/>
      <c r="AD351"/>
      <c r="AE351"/>
      <c r="AF351"/>
      <c r="AG351"/>
    </row>
    <row r="352" spans="1:33">
      <c r="A352" s="70"/>
      <c r="G352" s="57"/>
      <c r="H352" s="57"/>
      <c r="I352" s="2"/>
      <c r="J352" s="2"/>
      <c r="O352" s="71"/>
      <c r="Z352" s="27"/>
      <c r="AA352" s="28" t="s">
        <v>342</v>
      </c>
      <c r="AB352" s="29" t="s">
        <v>343</v>
      </c>
      <c r="AC352"/>
      <c r="AD352"/>
      <c r="AE352"/>
      <c r="AF352"/>
      <c r="AG352"/>
    </row>
    <row r="353" spans="1:33">
      <c r="A353" s="70"/>
      <c r="G353" s="57"/>
      <c r="H353" s="57"/>
      <c r="I353" s="2"/>
      <c r="J353" s="2"/>
      <c r="O353" s="71"/>
      <c r="Z353" s="6" t="s">
        <v>8</v>
      </c>
      <c r="AA353" s="1" cm="1">
        <f t="array" ref="AA353">INDEX(structure!$E:$E,MATCH(1,(structure!$A:$A=$B$3)*(structure!$C:$C=$Z353)*(structure!$D:$D="PAJE_nb"),0),1)</f>
        <v>6</v>
      </c>
      <c r="AB353" s="7" cm="1">
        <f t="array" ref="AB353">INDEX(structure!$E:$E,MATCH(1,(structure!$A:$A=$B$3)*(structure!$C:$C=$Z353)*(structure!$D:$D="PAJE_nb_place"),0),1)</f>
        <v>68</v>
      </c>
      <c r="AC353"/>
      <c r="AD353"/>
      <c r="AE353"/>
      <c r="AF353"/>
      <c r="AG353"/>
    </row>
    <row r="354" spans="1:33">
      <c r="A354" s="70"/>
      <c r="G354" s="57"/>
      <c r="H354" s="57"/>
      <c r="I354" s="2"/>
      <c r="J354" s="2"/>
      <c r="O354" s="71"/>
      <c r="Z354" s="6" t="s">
        <v>13</v>
      </c>
      <c r="AA354" s="1" cm="1">
        <f t="array" ref="AA354">INDEX(structure!$E:$E,MATCH(1,(structure!$A:$A=$B$3)*(structure!$C:$C=$Z354)*(structure!$D:$D="PAJE_nb"),0),1)</f>
        <v>0</v>
      </c>
      <c r="AB354" s="7" cm="1">
        <f t="array" ref="AB354">INDEX(structure!$E:$E,MATCH(1,(structure!$A:$A=$B$3)*(structure!$C:$C=$Z354)*(structure!$D:$D="PAJE_nb_place"),0),1)</f>
        <v>0</v>
      </c>
      <c r="AC354"/>
      <c r="AD354"/>
      <c r="AE354"/>
      <c r="AF354"/>
      <c r="AG354"/>
    </row>
    <row r="355" spans="1:33">
      <c r="A355" s="70"/>
      <c r="G355" s="57"/>
      <c r="H355" s="57"/>
      <c r="I355" s="2"/>
      <c r="J355" s="2"/>
      <c r="O355" s="71"/>
      <c r="Z355" s="6" t="s">
        <v>15</v>
      </c>
      <c r="AA355" s="1" cm="1">
        <f t="array" ref="AA355">INDEX(structure!$E:$E,MATCH(1,(structure!$A:$A=$B$3)*(structure!$C:$C=$Z355)*(structure!$D:$D="PAJE_nb"),0),1)</f>
        <v>0</v>
      </c>
      <c r="AB355" s="7" cm="1">
        <f t="array" ref="AB355">INDEX(structure!$E:$E,MATCH(1,(structure!$A:$A=$B$3)*(structure!$C:$C=$Z355)*(structure!$D:$D="PAJE_nb_place"),0),1)</f>
        <v>0</v>
      </c>
      <c r="AC355"/>
      <c r="AD355"/>
      <c r="AE355"/>
      <c r="AF355"/>
      <c r="AG355"/>
    </row>
    <row r="356" spans="1:33">
      <c r="A356" s="70"/>
      <c r="G356" s="57"/>
      <c r="H356" s="57"/>
      <c r="I356" s="2"/>
      <c r="J356" s="2"/>
      <c r="O356" s="71"/>
      <c r="Z356" s="6" t="s">
        <v>18</v>
      </c>
      <c r="AA356" s="1" cm="1">
        <f t="array" ref="AA356">INDEX(structure!$E:$E,MATCH(1,(structure!$A:$A=$B$3)*(structure!$C:$C=$Z356)*(structure!$D:$D="PAJE_nb"),0),1)</f>
        <v>0</v>
      </c>
      <c r="AB356" s="7" cm="1">
        <f t="array" ref="AB356">INDEX(structure!$E:$E,MATCH(1,(structure!$A:$A=$B$3)*(structure!$C:$C=$Z356)*(structure!$D:$D="PAJE_nb_place"),0),1)</f>
        <v>0</v>
      </c>
      <c r="AC356"/>
      <c r="AD356"/>
      <c r="AE356"/>
      <c r="AF356"/>
      <c r="AG356"/>
    </row>
    <row r="357" spans="1:33">
      <c r="A357" s="70"/>
      <c r="G357" s="57"/>
      <c r="H357" s="57"/>
      <c r="I357" s="2"/>
      <c r="J357" s="2"/>
      <c r="O357" s="71"/>
      <c r="Z357" s="6" t="s">
        <v>21</v>
      </c>
      <c r="AA357" s="1" cm="1">
        <f t="array" ref="AA357">INDEX(structure!$E:$E,MATCH(1,(structure!$A:$A=$B$3)*(structure!$C:$C=$Z357)*(structure!$D:$D="PAJE_nb"),0),1)</f>
        <v>1</v>
      </c>
      <c r="AB357" s="7" cm="1">
        <f t="array" ref="AB357">INDEX(structure!$E:$E,MATCH(1,(structure!$A:$A=$B$3)*(structure!$C:$C=$Z357)*(structure!$D:$D="PAJE_nb_place"),0),1)</f>
        <v>12</v>
      </c>
      <c r="AC357"/>
      <c r="AD357"/>
      <c r="AE357"/>
      <c r="AF357"/>
      <c r="AG357"/>
    </row>
    <row r="358" spans="1:33">
      <c r="A358" s="70"/>
      <c r="G358" s="57"/>
      <c r="H358" s="57"/>
      <c r="I358" s="2"/>
      <c r="J358" s="2"/>
      <c r="O358" s="71"/>
      <c r="Z358" s="6" t="s">
        <v>24</v>
      </c>
      <c r="AA358" s="1" cm="1">
        <f t="array" ref="AA358">INDEX(structure!$E:$E,MATCH(1,(structure!$A:$A=$B$3)*(structure!$C:$C=$Z358)*(structure!$D:$D="PAJE_nb"),0),1)</f>
        <v>0</v>
      </c>
      <c r="AB358" s="7" cm="1">
        <f t="array" ref="AB358">INDEX(structure!$E:$E,MATCH(1,(structure!$A:$A=$B$3)*(structure!$C:$C=$Z358)*(structure!$D:$D="PAJE_nb_place"),0),1)</f>
        <v>0</v>
      </c>
      <c r="AC358"/>
      <c r="AD358"/>
      <c r="AE358"/>
      <c r="AF358"/>
      <c r="AG358"/>
    </row>
    <row r="359" spans="1:33">
      <c r="A359" s="70"/>
      <c r="G359" s="57"/>
      <c r="H359" s="57"/>
      <c r="I359" s="2"/>
      <c r="J359" s="2"/>
      <c r="O359" s="71"/>
      <c r="Z359" s="6" t="s">
        <v>27</v>
      </c>
      <c r="AA359" s="1" cm="1">
        <f t="array" ref="AA359">INDEX(structure!$E:$E,MATCH(1,(structure!$A:$A=$B$3)*(structure!$C:$C=$Z359)*(structure!$D:$D="PAJE_nb"),0),1)</f>
        <v>0</v>
      </c>
      <c r="AB359" s="7" cm="1">
        <f t="array" ref="AB359">INDEX(structure!$E:$E,MATCH(1,(structure!$A:$A=$B$3)*(structure!$C:$C=$Z359)*(structure!$D:$D="PAJE_nb_place"),0),1)</f>
        <v>0</v>
      </c>
      <c r="AC359"/>
      <c r="AD359"/>
      <c r="AE359"/>
      <c r="AF359"/>
      <c r="AG359"/>
    </row>
    <row r="360" spans="1:33">
      <c r="A360" s="70"/>
      <c r="G360" s="57"/>
      <c r="H360" s="57"/>
      <c r="I360" s="2"/>
      <c r="J360" s="2"/>
      <c r="O360" s="71"/>
      <c r="Z360" s="6" t="s">
        <v>30</v>
      </c>
      <c r="AA360" s="1" cm="1">
        <f t="array" ref="AA360">INDEX(structure!$E:$E,MATCH(1,(structure!$A:$A=$B$3)*(structure!$C:$C=$Z360)*(structure!$D:$D="PAJE_nb"),0),1)</f>
        <v>1</v>
      </c>
      <c r="AB360" s="7" cm="1">
        <f t="array" ref="AB360">INDEX(structure!$E:$E,MATCH(1,(structure!$A:$A=$B$3)*(structure!$C:$C=$Z360)*(structure!$D:$D="PAJE_nb_place"),0),1)</f>
        <v>12</v>
      </c>
      <c r="AC360"/>
      <c r="AD360"/>
      <c r="AE360"/>
      <c r="AF360"/>
      <c r="AG360"/>
    </row>
    <row r="361" spans="1:33">
      <c r="A361" s="70"/>
      <c r="G361" s="57"/>
      <c r="H361" s="57"/>
      <c r="I361" s="2"/>
      <c r="J361" s="2"/>
      <c r="O361" s="71"/>
      <c r="Z361" s="6" t="s">
        <v>33</v>
      </c>
      <c r="AA361" s="1" cm="1">
        <f t="array" ref="AA361">INDEX(structure!$E:$E,MATCH(1,(structure!$A:$A=$B$3)*(structure!$C:$C=$Z361)*(structure!$D:$D="PAJE_nb"),0),1)</f>
        <v>0</v>
      </c>
      <c r="AB361" s="7" cm="1">
        <f t="array" ref="AB361">INDEX(structure!$E:$E,MATCH(1,(structure!$A:$A=$B$3)*(structure!$C:$C=$Z361)*(structure!$D:$D="PAJE_nb_place"),0),1)</f>
        <v>0</v>
      </c>
      <c r="AC361"/>
      <c r="AD361"/>
      <c r="AE361"/>
      <c r="AF361"/>
      <c r="AG361"/>
    </row>
    <row r="362" spans="1:33">
      <c r="A362" s="70"/>
      <c r="G362" s="57"/>
      <c r="H362" s="57"/>
      <c r="I362" s="2"/>
      <c r="J362" s="2"/>
      <c r="O362" s="71"/>
      <c r="Z362" s="6" t="s">
        <v>36</v>
      </c>
      <c r="AA362" s="1" cm="1">
        <f t="array" ref="AA362">INDEX(structure!$E:$E,MATCH(1,(structure!$A:$A=$B$3)*(structure!$C:$C=$Z362)*(structure!$D:$D="PAJE_nb"),0),1)</f>
        <v>0</v>
      </c>
      <c r="AB362" s="7" cm="1">
        <f t="array" ref="AB362">INDEX(structure!$E:$E,MATCH(1,(structure!$A:$A=$B$3)*(structure!$C:$C=$Z362)*(structure!$D:$D="PAJE_nb_place"),0),1)</f>
        <v>0</v>
      </c>
      <c r="AC362"/>
      <c r="AD362"/>
      <c r="AE362"/>
      <c r="AF362"/>
      <c r="AG362"/>
    </row>
    <row r="363" spans="1:33">
      <c r="A363" s="70"/>
      <c r="G363" s="57"/>
      <c r="H363" s="57"/>
      <c r="I363" s="2"/>
      <c r="J363" s="2"/>
      <c r="O363" s="71"/>
      <c r="Z363" s="6" t="s">
        <v>39</v>
      </c>
      <c r="AA363" s="1" cm="1">
        <f t="array" ref="AA363">INDEX(structure!$E:$E,MATCH(1,(structure!$A:$A=$B$3)*(structure!$C:$C=$Z363)*(structure!$D:$D="PAJE_nb"),0),1)</f>
        <v>0</v>
      </c>
      <c r="AB363" s="7" cm="1">
        <f t="array" ref="AB363">INDEX(structure!$E:$E,MATCH(1,(structure!$A:$A=$B$3)*(structure!$C:$C=$Z363)*(structure!$D:$D="PAJE_nb_place"),0),1)</f>
        <v>0</v>
      </c>
    </row>
    <row r="364" spans="1:33">
      <c r="A364" s="70"/>
      <c r="G364" s="57"/>
      <c r="H364" s="57"/>
      <c r="I364" s="2"/>
      <c r="J364" s="2"/>
      <c r="O364" s="71"/>
      <c r="Z364" s="6" t="s">
        <v>42</v>
      </c>
      <c r="AA364" s="1" cm="1">
        <f t="array" ref="AA364">INDEX(structure!$E:$E,MATCH(1,(structure!$A:$A=$B$3)*(structure!$C:$C=$Z364)*(structure!$D:$D="PAJE_nb"),0),1)</f>
        <v>0</v>
      </c>
      <c r="AB364" s="7" cm="1">
        <f t="array" ref="AB364">INDEX(structure!$E:$E,MATCH(1,(structure!$A:$A=$B$3)*(structure!$C:$C=$Z364)*(structure!$D:$D="PAJE_nb_place"),0),1)</f>
        <v>0</v>
      </c>
    </row>
    <row r="365" spans="1:33">
      <c r="A365" s="70"/>
      <c r="G365" s="57"/>
      <c r="H365" s="57"/>
      <c r="I365" s="2"/>
      <c r="J365" s="2"/>
      <c r="O365" s="71"/>
      <c r="Z365" s="6" t="s">
        <v>45</v>
      </c>
      <c r="AA365" s="1" cm="1">
        <f t="array" ref="AA365">INDEX(structure!$E:$E,MATCH(1,(structure!$A:$A=$B$3)*(structure!$C:$C=$Z365)*(structure!$D:$D="PAJE_nb"),0),1)</f>
        <v>0</v>
      </c>
      <c r="AB365" s="7" cm="1">
        <f t="array" ref="AB365">INDEX(structure!$E:$E,MATCH(1,(structure!$A:$A=$B$3)*(structure!$C:$C=$Z365)*(structure!$D:$D="PAJE_nb_place"),0),1)</f>
        <v>0</v>
      </c>
    </row>
    <row r="366" spans="1:33">
      <c r="A366" s="70"/>
      <c r="G366" s="57"/>
      <c r="H366" s="57"/>
      <c r="I366" s="2"/>
      <c r="J366" s="2"/>
      <c r="O366" s="71"/>
      <c r="Z366" s="6" t="s">
        <v>48</v>
      </c>
      <c r="AA366" s="1" cm="1">
        <f t="array" ref="AA366">INDEX(structure!$E:$E,MATCH(1,(structure!$A:$A=$B$3)*(structure!$C:$C=$Z366)*(structure!$D:$D="PAJE_nb"),0),1)</f>
        <v>0</v>
      </c>
      <c r="AB366" s="7" cm="1">
        <f t="array" ref="AB366">INDEX(structure!$E:$E,MATCH(1,(structure!$A:$A=$B$3)*(structure!$C:$C=$Z366)*(structure!$D:$D="PAJE_nb_place"),0),1)</f>
        <v>0</v>
      </c>
    </row>
    <row r="367" spans="1:33">
      <c r="A367" s="70"/>
      <c r="G367" s="57"/>
      <c r="H367" s="57"/>
      <c r="I367" s="2"/>
      <c r="J367" s="2"/>
      <c r="O367" s="71"/>
      <c r="Z367" s="6" t="s">
        <v>49</v>
      </c>
      <c r="AA367" s="1" cm="1">
        <f t="array" ref="AA367">INDEX(structure!$E:$E,MATCH(1,(structure!$A:$A=$B$3)*(structure!$C:$C=$Z367)*(structure!$D:$D="PAJE_nb"),0),1)</f>
        <v>0</v>
      </c>
      <c r="AB367" s="7" cm="1">
        <f t="array" ref="AB367">INDEX(structure!$E:$E,MATCH(1,(structure!$A:$A=$B$3)*(structure!$C:$C=$Z367)*(structure!$D:$D="PAJE_nb_place"),0),1)</f>
        <v>0</v>
      </c>
    </row>
    <row r="368" spans="1:33">
      <c r="A368" s="70"/>
      <c r="G368" s="57"/>
      <c r="H368" s="57"/>
      <c r="I368" s="2"/>
      <c r="J368" s="2"/>
      <c r="O368" s="71"/>
      <c r="Z368" s="6" t="s">
        <v>51</v>
      </c>
      <c r="AA368" s="1" cm="1">
        <f t="array" ref="AA368">INDEX(structure!$E:$E,MATCH(1,(structure!$A:$A=$B$3)*(structure!$C:$C=$Z368)*(structure!$D:$D="PAJE_nb"),0),1)</f>
        <v>3</v>
      </c>
      <c r="AB368" s="7" cm="1">
        <f t="array" ref="AB368">INDEX(structure!$E:$E,MATCH(1,(structure!$A:$A=$B$3)*(structure!$C:$C=$Z368)*(structure!$D:$D="PAJE_nb_place"),0),1)</f>
        <v>36</v>
      </c>
    </row>
    <row r="369" spans="1:30">
      <c r="A369" s="70"/>
      <c r="G369" s="57"/>
      <c r="H369" s="57"/>
      <c r="I369" s="2"/>
      <c r="J369" s="2"/>
      <c r="O369" s="71"/>
      <c r="Z369" s="6" t="s">
        <v>52</v>
      </c>
      <c r="AA369" s="1" cm="1">
        <f t="array" ref="AA369">INDEX(structure!$E:$E,MATCH(1,(structure!$A:$A=$B$3)*(structure!$C:$C=$Z369)*(structure!$D:$D="PAJE_nb"),0),1)</f>
        <v>0</v>
      </c>
      <c r="AB369" s="7" cm="1">
        <f t="array" ref="AB369">INDEX(structure!$E:$E,MATCH(1,(structure!$A:$A=$B$3)*(structure!$C:$C=$Z369)*(structure!$D:$D="PAJE_nb_place"),0),1)</f>
        <v>0</v>
      </c>
    </row>
    <row r="370" spans="1:30">
      <c r="A370" s="70"/>
      <c r="G370" s="57"/>
      <c r="H370" s="57"/>
      <c r="I370" s="2"/>
      <c r="J370" s="2"/>
      <c r="O370" s="71"/>
      <c r="Z370" s="6" t="s">
        <v>53</v>
      </c>
      <c r="AA370" s="1" cm="1">
        <f t="array" ref="AA370">INDEX(structure!$E:$E,MATCH(1,(structure!$A:$A=$B$3)*(structure!$C:$C=$Z370)*(structure!$D:$D="PAJE_nb"),0),1)</f>
        <v>0</v>
      </c>
      <c r="AB370" s="7" cm="1">
        <f t="array" ref="AB370">INDEX(structure!$E:$E,MATCH(1,(structure!$A:$A=$B$3)*(structure!$C:$C=$Z370)*(structure!$D:$D="PAJE_nb_place"),0),1)</f>
        <v>0</v>
      </c>
    </row>
    <row r="371" spans="1:30" ht="15.75" thickBot="1">
      <c r="A371" s="70"/>
      <c r="G371" s="57"/>
      <c r="H371" s="57"/>
      <c r="I371" s="2"/>
      <c r="J371" s="2"/>
      <c r="O371" s="71"/>
      <c r="Z371" s="8" t="s">
        <v>407</v>
      </c>
      <c r="AA371" s="1" cm="1">
        <f t="array" ref="AA371">INDEX(structure!$E:$E,MATCH(1,(structure!$A:$A=$B$3)*(structure!$C:$C=$Z371)*(structure!$D:$D="PAJE_nb"),0),1)</f>
        <v>11</v>
      </c>
      <c r="AB371" s="7" cm="1">
        <f t="array" ref="AB371">INDEX(structure!$E:$E,MATCH(1,(structure!$A:$A=$B$3)*(structure!$C:$C=$Z371)*(structure!$D:$D="PAJE_nb_place"),0),1)</f>
        <v>128</v>
      </c>
    </row>
    <row r="372" spans="1:30" ht="15.75" thickBot="1">
      <c r="A372" s="70"/>
      <c r="G372" s="57"/>
      <c r="H372" s="57"/>
      <c r="I372" s="2"/>
      <c r="J372" s="2"/>
      <c r="O372" s="71"/>
    </row>
    <row r="373" spans="1:30">
      <c r="A373" s="70"/>
      <c r="G373" s="57"/>
      <c r="H373" s="57"/>
      <c r="I373" s="2"/>
      <c r="J373" s="2"/>
      <c r="O373" s="71"/>
      <c r="Z373" s="27"/>
      <c r="AA373" s="35" t="s">
        <v>340</v>
      </c>
      <c r="AB373" s="35" t="s">
        <v>351</v>
      </c>
      <c r="AC373" s="35" t="s">
        <v>352</v>
      </c>
      <c r="AD373" s="36" t="s">
        <v>344</v>
      </c>
    </row>
    <row r="374" spans="1:30">
      <c r="A374" s="70"/>
      <c r="G374" s="57"/>
      <c r="H374" s="57"/>
      <c r="I374" s="2"/>
      <c r="J374" s="2"/>
      <c r="O374" s="71"/>
      <c r="Z374" s="6" t="s">
        <v>8</v>
      </c>
      <c r="AA374" s="1" cm="1">
        <f t="array" ref="AA374">INDEX(structure!$E:$E,MATCH(1,(structure!$A:$A=$B$3)*(structure!$C:$C=$Z374)*(structure!$D:$D="MAM_nb"),0),1)</f>
        <v>3</v>
      </c>
      <c r="AB374" s="1" cm="1">
        <f t="array" ref="AB374">INDEX(structure!$E:$E,MATCH(1,(structure!$A:$A=$B$3)*(structure!$C:$C=$Z374)*(structure!$D:$D="MAM_nb_places"),0),1)</f>
        <v>9</v>
      </c>
      <c r="AC374" s="1" cm="1">
        <f t="array" ref="AC374">INDEX(structure!$E:$E,MATCH(1,(structure!$A:$A=$B$3)*(structure!$C:$C=$Z374)*(structure!$D:$D="MAM_nb_ass_mat"),0),1)</f>
        <v>8</v>
      </c>
      <c r="AD374" s="7" cm="1">
        <f t="array" ref="AD374">INDEX(structure!$E:$E,MATCH(1,(structure!$A:$A=$B$3)*(structure!$C:$C=$Z374)*(structure!$D:$D="MAM_nb_ass_mat_agrees_exclu_mam"),0),1)</f>
        <v>36</v>
      </c>
    </row>
    <row r="375" spans="1:30">
      <c r="A375" s="70"/>
      <c r="G375" s="57"/>
      <c r="H375" s="57"/>
      <c r="I375" s="2"/>
      <c r="J375" s="2"/>
      <c r="O375" s="71"/>
      <c r="Z375" s="6" t="s">
        <v>13</v>
      </c>
      <c r="AA375" s="1" cm="1">
        <f t="array" ref="AA375">INDEX(structure!$E:$E,MATCH(1,(structure!$A:$A=$B$3)*(structure!$C:$C=$Z375)*(structure!$D:$D="MAM_nb"),0),1)</f>
        <v>1</v>
      </c>
      <c r="AB375" s="1" cm="1">
        <f t="array" ref="AB375">INDEX(structure!$E:$E,MATCH(1,(structure!$A:$A=$B$3)*(structure!$C:$C=$Z375)*(structure!$D:$D="MAM_nb_places"),0),1)</f>
        <v>2</v>
      </c>
      <c r="AC375" s="1" cm="1">
        <f t="array" ref="AC375">INDEX(structure!$E:$E,MATCH(1,(structure!$A:$A=$B$3)*(structure!$C:$C=$Z375)*(structure!$D:$D="MAM_nb_ass_mat"),0),1)</f>
        <v>2</v>
      </c>
      <c r="AD375" s="7" cm="1">
        <f t="array" ref="AD375">INDEX(structure!$E:$E,MATCH(1,(structure!$A:$A=$B$3)*(structure!$C:$C=$Z375)*(structure!$D:$D="MAM_nb_ass_mat_agrees_exclu_mam"),0),1)</f>
        <v>8</v>
      </c>
    </row>
    <row r="376" spans="1:30">
      <c r="A376" s="70"/>
      <c r="O376" s="71"/>
      <c r="Z376" s="6" t="s">
        <v>15</v>
      </c>
      <c r="AA376" s="1" cm="1">
        <f t="array" ref="AA376">INDEX(structure!$E:$E,MATCH(1,(structure!$A:$A=$B$3)*(structure!$C:$C=$Z376)*(structure!$D:$D="MAM_nb"),0),1)</f>
        <v>4</v>
      </c>
      <c r="AB376" s="1" cm="1">
        <f t="array" ref="AB376">INDEX(structure!$E:$E,MATCH(1,(structure!$A:$A=$B$3)*(structure!$C:$C=$Z376)*(structure!$D:$D="MAM_nb_places"),0),1)</f>
        <v>13</v>
      </c>
      <c r="AC376" s="1" cm="1">
        <f t="array" ref="AC376">INDEX(structure!$E:$E,MATCH(1,(structure!$A:$A=$B$3)*(structure!$C:$C=$Z376)*(structure!$D:$D="MAM_nb_ass_mat"),0),1)</f>
        <v>13</v>
      </c>
      <c r="AD376" s="7" cm="1">
        <f t="array" ref="AD376">INDEX(structure!$E:$E,MATCH(1,(structure!$A:$A=$B$3)*(structure!$C:$C=$Z376)*(structure!$D:$D="MAM_nb_ass_mat_agrees_exclu_mam"),0),1)</f>
        <v>50</v>
      </c>
    </row>
    <row r="377" spans="1:30" ht="15.75" thickBot="1">
      <c r="A377" s="70"/>
      <c r="O377" s="71"/>
      <c r="Z377" s="6" t="s">
        <v>18</v>
      </c>
      <c r="AA377" s="1" cm="1">
        <f t="array" ref="AA377">INDEX(structure!$E:$E,MATCH(1,(structure!$A:$A=$B$3)*(structure!$C:$C=$Z377)*(structure!$D:$D="MAM_nb"),0),1)</f>
        <v>1</v>
      </c>
      <c r="AB377" s="1" cm="1">
        <f t="array" ref="AB377">INDEX(structure!$E:$E,MATCH(1,(structure!$A:$A=$B$3)*(structure!$C:$C=$Z377)*(structure!$D:$D="MAM_nb_places"),0),1)</f>
        <v>2</v>
      </c>
      <c r="AC377" s="1" cm="1">
        <f t="array" ref="AC377">INDEX(structure!$E:$E,MATCH(1,(structure!$A:$A=$B$3)*(structure!$C:$C=$Z377)*(structure!$D:$D="MAM_nb_ass_mat"),0),1)</f>
        <v>2</v>
      </c>
      <c r="AD377" s="7" cm="1">
        <f t="array" ref="AD377">INDEX(structure!$E:$E,MATCH(1,(structure!$A:$A=$B$3)*(structure!$C:$C=$Z377)*(structure!$D:$D="MAM_nb_ass_mat_agrees_exclu_mam"),0),1)</f>
        <v>7</v>
      </c>
    </row>
    <row r="378" spans="1:30">
      <c r="A378" s="93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5"/>
      <c r="Z378" s="6" t="s">
        <v>21</v>
      </c>
      <c r="AA378" s="1" cm="1">
        <f t="array" ref="AA378">INDEX(structure!$E:$E,MATCH(1,(structure!$A:$A=$B$3)*(structure!$C:$C=$Z378)*(structure!$D:$D="MAM_nb"),0),1)</f>
        <v>3</v>
      </c>
      <c r="AB378" s="1" cm="1">
        <f t="array" ref="AB378">INDEX(structure!$E:$E,MATCH(1,(structure!$A:$A=$B$3)*(structure!$C:$C=$Z378)*(structure!$D:$D="MAM_nb_places"),0),1)</f>
        <v>10</v>
      </c>
      <c r="AC378" s="1" cm="1">
        <f t="array" ref="AC378">INDEX(structure!$E:$E,MATCH(1,(structure!$A:$A=$B$3)*(structure!$C:$C=$Z378)*(structure!$D:$D="MAM_nb_ass_mat"),0),1)</f>
        <v>9</v>
      </c>
      <c r="AD378" s="7" cm="1">
        <f t="array" ref="AD378">INDEX(structure!$E:$E,MATCH(1,(structure!$A:$A=$B$3)*(structure!$C:$C=$Z378)*(structure!$D:$D="MAM_nb_ass_mat_agrees_exclu_mam"),0),1)</f>
        <v>29</v>
      </c>
    </row>
    <row r="379" spans="1:30" ht="27.75">
      <c r="A379" s="70"/>
      <c r="B379" s="136" t="s">
        <v>366</v>
      </c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71"/>
      <c r="Z379" s="6" t="s">
        <v>24</v>
      </c>
      <c r="AA379" s="1" cm="1">
        <f t="array" ref="AA379">INDEX(structure!$E:$E,MATCH(1,(structure!$A:$A=$B$3)*(structure!$C:$C=$Z379)*(structure!$D:$D="MAM_nb"),0),1)</f>
        <v>0</v>
      </c>
      <c r="AB379" s="1" cm="1">
        <f t="array" ref="AB379">INDEX(structure!$E:$E,MATCH(1,(structure!$A:$A=$B$3)*(structure!$C:$C=$Z379)*(structure!$D:$D="MAM_nb_places"),0),1)</f>
        <v>0</v>
      </c>
      <c r="AC379" s="1" cm="1">
        <f t="array" ref="AC379">INDEX(structure!$E:$E,MATCH(1,(structure!$A:$A=$B$3)*(structure!$C:$C=$Z379)*(structure!$D:$D="MAM_nb_ass_mat"),0),1)</f>
        <v>0</v>
      </c>
      <c r="AD379" s="7" cm="1">
        <f t="array" ref="AD379">INDEX(structure!$E:$E,MATCH(1,(structure!$A:$A=$B$3)*(structure!$C:$C=$Z379)*(structure!$D:$D="MAM_nb_ass_mat_agrees_exclu_mam"),0),1)</f>
        <v>0</v>
      </c>
    </row>
    <row r="380" spans="1:30">
      <c r="A380" s="70"/>
      <c r="O380" s="71"/>
      <c r="Z380" s="6" t="s">
        <v>27</v>
      </c>
      <c r="AA380" s="1" cm="1">
        <f t="array" ref="AA380">INDEX(structure!$E:$E,MATCH(1,(structure!$A:$A=$B$3)*(structure!$C:$C=$Z380)*(structure!$D:$D="MAM_nb"),0),1)</f>
        <v>1</v>
      </c>
      <c r="AB380" s="1" cm="1">
        <f t="array" ref="AB380">INDEX(structure!$E:$E,MATCH(1,(structure!$A:$A=$B$3)*(structure!$C:$C=$Z380)*(structure!$D:$D="MAM_nb_places"),0),1)</f>
        <v>2</v>
      </c>
      <c r="AC380" s="1" cm="1">
        <f t="array" ref="AC380">INDEX(structure!$E:$E,MATCH(1,(structure!$A:$A=$B$3)*(structure!$C:$C=$Z380)*(structure!$D:$D="MAM_nb_ass_mat"),0),1)</f>
        <v>0</v>
      </c>
      <c r="AD380" s="7" cm="1">
        <f t="array" ref="AD380">INDEX(structure!$E:$E,MATCH(1,(structure!$A:$A=$B$3)*(structure!$C:$C=$Z380)*(structure!$D:$D="MAM_nb_ass_mat_agrees_exclu_mam"),0),1)</f>
        <v>8</v>
      </c>
    </row>
    <row r="381" spans="1:30">
      <c r="A381" s="70"/>
      <c r="E381" s="11" t="s">
        <v>333</v>
      </c>
      <c r="K381" s="11" t="s">
        <v>333</v>
      </c>
      <c r="O381" s="71"/>
      <c r="Z381" s="6" t="s">
        <v>30</v>
      </c>
      <c r="AA381" s="1" cm="1">
        <f t="array" ref="AA381">INDEX(structure!$E:$E,MATCH(1,(structure!$A:$A=$B$3)*(structure!$C:$C=$Z381)*(structure!$D:$D="MAM_nb"),0),1)</f>
        <v>4</v>
      </c>
      <c r="AB381" s="1" cm="1">
        <f t="array" ref="AB381">INDEX(structure!$E:$E,MATCH(1,(structure!$A:$A=$B$3)*(structure!$C:$C=$Z381)*(structure!$D:$D="MAM_nb_places"),0),1)</f>
        <v>14</v>
      </c>
      <c r="AC381" s="1" cm="1">
        <f t="array" ref="AC381">INDEX(structure!$E:$E,MATCH(1,(structure!$A:$A=$B$3)*(structure!$C:$C=$Z381)*(structure!$D:$D="MAM_nb_ass_mat"),0),1)</f>
        <v>10</v>
      </c>
      <c r="AD381" s="7" cm="1">
        <f t="array" ref="AD381">INDEX(structure!$E:$E,MATCH(1,(structure!$A:$A=$B$3)*(structure!$C:$C=$Z381)*(structure!$D:$D="MAM_nb_ass_mat_agrees_exclu_mam"),0),1)</f>
        <v>56</v>
      </c>
    </row>
    <row r="382" spans="1:30">
      <c r="A382" s="132" t="s">
        <v>367</v>
      </c>
      <c r="B382" s="133"/>
      <c r="C382" s="128" t="s">
        <v>239</v>
      </c>
      <c r="D382" s="128"/>
      <c r="E382" s="51" cm="1">
        <f t="array" ref="E382">INDEX(structure!$E:$E,MATCH(1,(structure!$A:$A=$B$3)*(structure!$C:$C=$D$3)*(structure!$D:$D="ALSH_nb_Periscolaire"),0),1)</f>
        <v>0</v>
      </c>
      <c r="G382" s="133" t="s">
        <v>368</v>
      </c>
      <c r="H382" s="133"/>
      <c r="I382" s="128" t="s">
        <v>239</v>
      </c>
      <c r="J382" s="128"/>
      <c r="K382" s="51" cm="1">
        <f t="array" ref="K382">INDEX(structure!$E:$E,MATCH(1,(structure!$A:$A=$B$3)*(structure!$C:$C=$D$3)*(structure!$D:$D="ALSH_nb_extrascolaire"),0),1)</f>
        <v>0</v>
      </c>
      <c r="O382" s="71"/>
      <c r="Z382" s="6" t="s">
        <v>33</v>
      </c>
      <c r="AA382" s="1" cm="1">
        <f t="array" ref="AA382">INDEX(structure!$E:$E,MATCH(1,(structure!$A:$A=$B$3)*(structure!$C:$C=$Z382)*(structure!$D:$D="MAM_nb"),0),1)</f>
        <v>0</v>
      </c>
      <c r="AB382" s="1" cm="1">
        <f t="array" ref="AB382">INDEX(structure!$E:$E,MATCH(1,(structure!$A:$A=$B$3)*(structure!$C:$C=$Z382)*(structure!$D:$D="MAM_nb_places"),0),1)</f>
        <v>0</v>
      </c>
      <c r="AC382" s="1" cm="1">
        <f t="array" ref="AC382">INDEX(structure!$E:$E,MATCH(1,(structure!$A:$A=$B$3)*(structure!$C:$C=$Z382)*(structure!$D:$D="MAM_nb_ass_mat"),0),1)</f>
        <v>0</v>
      </c>
      <c r="AD382" s="7" cm="1">
        <f t="array" ref="AD382">INDEX(structure!$E:$E,MATCH(1,(structure!$A:$A=$B$3)*(structure!$C:$C=$Z382)*(structure!$D:$D="MAM_nb_ass_mat_agrees_exclu_mam"),0),1)</f>
        <v>0</v>
      </c>
    </row>
    <row r="383" spans="1:30">
      <c r="A383" s="132"/>
      <c r="B383" s="133"/>
      <c r="C383" s="128" t="s">
        <v>357</v>
      </c>
      <c r="D383" s="128"/>
      <c r="E383" s="51" cm="1">
        <f t="array" ref="E383">INDEX(structure!$E:$E,MATCH(1,(structure!$A:$A=$B$3)*(structure!$C:$C=$D$3)*(structure!$D:$D="ALSH_Peri_nb_enfants_accueillis"),0),1)</f>
        <v>0</v>
      </c>
      <c r="G383" s="133"/>
      <c r="H383" s="133"/>
      <c r="I383" s="128" t="s">
        <v>357</v>
      </c>
      <c r="J383" s="128"/>
      <c r="K383" s="51" cm="1">
        <f t="array" ref="K383">INDEX(structure!$E:$E,MATCH(1,(structure!$A:$A=$B$3)*(structure!$C:$C=$D$3)*(structure!$D:$D="ALSH_extra_nb_enfants_accueillis"),0),1)</f>
        <v>0</v>
      </c>
      <c r="O383" s="71"/>
      <c r="Z383" s="6" t="s">
        <v>36</v>
      </c>
      <c r="AA383" s="1" cm="1">
        <f t="array" ref="AA383">INDEX(structure!$E:$E,MATCH(1,(structure!$A:$A=$B$3)*(structure!$C:$C=$Z383)*(structure!$D:$D="MAM_nb"),0),1)</f>
        <v>0</v>
      </c>
      <c r="AB383" s="1" cm="1">
        <f t="array" ref="AB383">INDEX(structure!$E:$E,MATCH(1,(structure!$A:$A=$B$3)*(structure!$C:$C=$Z383)*(structure!$D:$D="MAM_nb_places"),0),1)</f>
        <v>0</v>
      </c>
      <c r="AC383" s="1" cm="1">
        <f t="array" ref="AC383">INDEX(structure!$E:$E,MATCH(1,(structure!$A:$A=$B$3)*(structure!$C:$C=$Z383)*(structure!$D:$D="MAM_nb_ass_mat"),0),1)</f>
        <v>0</v>
      </c>
      <c r="AD383" s="7" cm="1">
        <f t="array" ref="AD383">INDEX(structure!$E:$E,MATCH(1,(structure!$A:$A=$B$3)*(structure!$C:$C=$Z383)*(structure!$D:$D="MAM_nb_ass_mat_agrees_exclu_mam"),0),1)</f>
        <v>0</v>
      </c>
    </row>
    <row r="384" spans="1:30">
      <c r="A384" s="132"/>
      <c r="B384" s="133"/>
      <c r="C384" s="128" t="s">
        <v>358</v>
      </c>
      <c r="D384" s="128"/>
      <c r="E384" s="51" cm="1">
        <f t="array" ref="E384">INDEX(structure!$E:$E,MATCH(1,(structure!$A:$A=$B$3)*(structure!$C:$C=$D$3)*(structure!$D:$D="ALSH_Peri_nb_heures_realisees"),0),1)</f>
        <v>0</v>
      </c>
      <c r="G384" s="133"/>
      <c r="H384" s="133"/>
      <c r="I384" s="128" t="s">
        <v>358</v>
      </c>
      <c r="J384" s="128"/>
      <c r="K384" s="51" cm="1">
        <f t="array" ref="K384">INDEX(structure!$E:$E,MATCH(1,(structure!$A:$A=$B$3)*(structure!$C:$C=$D$3)*(structure!$D:$D="ALSH_extra_nb_heures_realisees"),0),1)</f>
        <v>0</v>
      </c>
      <c r="O384" s="71"/>
      <c r="Z384" s="6" t="s">
        <v>39</v>
      </c>
      <c r="AA384" s="1" cm="1">
        <f t="array" ref="AA384">INDEX(structure!$E:$E,MATCH(1,(structure!$A:$A=$B$3)*(structure!$C:$C=$Z384)*(structure!$D:$D="MAM_nb"),0),1)</f>
        <v>1</v>
      </c>
      <c r="AB384" s="1" cm="1">
        <f t="array" ref="AB384">INDEX(structure!$E:$E,MATCH(1,(structure!$A:$A=$B$3)*(structure!$C:$C=$Z384)*(structure!$D:$D="MAM_nb_places"),0),1)</f>
        <v>3</v>
      </c>
      <c r="AC384" s="1" cm="1">
        <f t="array" ref="AC384">INDEX(structure!$E:$E,MATCH(1,(structure!$A:$A=$B$3)*(structure!$C:$C=$Z384)*(structure!$D:$D="MAM_nb_ass_mat"),0),1)</f>
        <v>3</v>
      </c>
      <c r="AD384" s="7" cm="1">
        <f t="array" ref="AD384">INDEX(structure!$E:$E,MATCH(1,(structure!$A:$A=$B$3)*(structure!$C:$C=$Z384)*(structure!$D:$D="MAM_nb_ass_mat_agrees_exclu_mam"),0),1)</f>
        <v>12</v>
      </c>
    </row>
    <row r="385" spans="1:33">
      <c r="A385" s="132"/>
      <c r="B385" s="133"/>
      <c r="C385" s="128" t="s">
        <v>359</v>
      </c>
      <c r="D385" s="128"/>
      <c r="E385" s="51" cm="1">
        <f t="array" ref="E385">INDEX(structure!$E:$E,MATCH(1,(structure!$A:$A=$B$3)*(structure!$C:$C=$D$3)*(structure!$D:$D="ALSH_Peri_nb_heures_facturees"),0),1)</f>
        <v>0</v>
      </c>
      <c r="G385" s="133"/>
      <c r="H385" s="133"/>
      <c r="I385" s="128" t="s">
        <v>359</v>
      </c>
      <c r="J385" s="128"/>
      <c r="K385" s="51" cm="1">
        <f t="array" ref="K385">INDEX(structure!$E:$E,MATCH(1,(structure!$A:$A=$B$3)*(structure!$C:$C=$D$3)*(structure!$D:$D="ALSH_extra_nb_heures_facturees"),0),1)</f>
        <v>0</v>
      </c>
      <c r="O385" s="71"/>
      <c r="Z385" s="6" t="s">
        <v>42</v>
      </c>
      <c r="AA385" s="1" cm="1">
        <f t="array" ref="AA385">INDEX(structure!$E:$E,MATCH(1,(structure!$A:$A=$B$3)*(structure!$C:$C=$Z385)*(structure!$D:$D="MAM_nb"),0),1)</f>
        <v>2</v>
      </c>
      <c r="AB385" s="1" cm="1">
        <f t="array" ref="AB385">INDEX(structure!$E:$E,MATCH(1,(structure!$A:$A=$B$3)*(structure!$C:$C=$Z385)*(structure!$D:$D="MAM_nb_places"),0),1)</f>
        <v>2</v>
      </c>
      <c r="AC385" s="1" cm="1">
        <f t="array" ref="AC385">INDEX(structure!$E:$E,MATCH(1,(structure!$A:$A=$B$3)*(structure!$C:$C=$Z385)*(structure!$D:$D="MAM_nb_ass_mat"),0),1)</f>
        <v>3</v>
      </c>
      <c r="AD385" s="7" cm="1">
        <f t="array" ref="AD385">INDEX(structure!$E:$E,MATCH(1,(structure!$A:$A=$B$3)*(structure!$C:$C=$Z385)*(structure!$D:$D="MAM_nb_ass_mat_agrees_exclu_mam"),0),1)</f>
        <v>14</v>
      </c>
    </row>
    <row r="386" spans="1:33">
      <c r="A386" s="132"/>
      <c r="B386" s="133"/>
      <c r="C386" s="128" t="s">
        <v>360</v>
      </c>
      <c r="D386" s="128"/>
      <c r="E386" s="51" cm="1">
        <f t="array" ref="E386">INDEX(structure!$E:$E,MATCH(1,(structure!$A:$A=$B$3)*(structure!$C:$C=$D$3)*(structure!$D:$D="ALSH_Peri_nb_actes_ouvrant_droit"),0),1)</f>
        <v>0</v>
      </c>
      <c r="G386" s="133"/>
      <c r="H386" s="133"/>
      <c r="I386" s="128" t="s">
        <v>360</v>
      </c>
      <c r="J386" s="128"/>
      <c r="K386" s="51" cm="1">
        <f t="array" ref="K386">INDEX(structure!$E:$E,MATCH(1,(structure!$A:$A=$B$3)*(structure!$C:$C=$D$3)*(structure!$D:$D="ALSH_extra_nb_actes_ouvrant_droit"),0),1)</f>
        <v>0</v>
      </c>
      <c r="O386" s="71"/>
      <c r="Z386" s="6" t="s">
        <v>45</v>
      </c>
      <c r="AA386" s="1" cm="1">
        <f t="array" ref="AA386">INDEX(structure!$E:$E,MATCH(1,(structure!$A:$A=$B$3)*(structure!$C:$C=$Z386)*(structure!$D:$D="MAM_nb"),0),1)</f>
        <v>0</v>
      </c>
      <c r="AB386" s="1" cm="1">
        <f t="array" ref="AB386">INDEX(structure!$E:$E,MATCH(1,(structure!$A:$A=$B$3)*(structure!$C:$C=$Z386)*(structure!$D:$D="MAM_nb_places"),0),1)</f>
        <v>0</v>
      </c>
      <c r="AC386" s="1" cm="1">
        <f t="array" ref="AC386">INDEX(structure!$E:$E,MATCH(1,(structure!$A:$A=$B$3)*(structure!$C:$C=$Z386)*(structure!$D:$D="MAM_nb_ass_mat"),0),1)</f>
        <v>0</v>
      </c>
      <c r="AD386" s="7" cm="1">
        <f t="array" ref="AD386">INDEX(structure!$E:$E,MATCH(1,(structure!$A:$A=$B$3)*(structure!$C:$C=$Z386)*(structure!$D:$D="MAM_nb_ass_mat_agrees_exclu_mam"),0),1)</f>
        <v>0</v>
      </c>
    </row>
    <row r="387" spans="1:33">
      <c r="A387" s="132"/>
      <c r="B387" s="133"/>
      <c r="C387" s="128" t="s">
        <v>361</v>
      </c>
      <c r="D387" s="128"/>
      <c r="E387" s="51" cm="1">
        <f t="array" ref="E387">INDEX(structure!$E:$E,MATCH(1,(structure!$A:$A=$B$3)*(structure!$C:$C=$D$3)*(structure!$D:$D="ALSH_Peri_Montant_Droit_declaration_equipement"),0),1)</f>
        <v>0</v>
      </c>
      <c r="G387" s="133"/>
      <c r="H387" s="133"/>
      <c r="I387" s="128" t="s">
        <v>361</v>
      </c>
      <c r="J387" s="128"/>
      <c r="K387" s="51" cm="1">
        <f t="array" ref="K387">INDEX(structure!$E:$E,MATCH(1,(structure!$A:$A=$B$3)*(structure!$C:$C=$D$3)*(structure!$D:$D="ALSH_extra_Montant_Droit_declaration_equipement"),0),1)</f>
        <v>0</v>
      </c>
      <c r="O387" s="71"/>
      <c r="Z387" s="6" t="s">
        <v>48</v>
      </c>
      <c r="AA387" s="1" cm="1">
        <f t="array" ref="AA387">INDEX(structure!$E:$E,MATCH(1,(structure!$A:$A=$B$3)*(structure!$C:$C=$Z387)*(structure!$D:$D="MAM_nb"),0),1)</f>
        <v>3</v>
      </c>
      <c r="AB387" s="1" cm="1">
        <f t="array" ref="AB387">INDEX(structure!$E:$E,MATCH(1,(structure!$A:$A=$B$3)*(structure!$C:$C=$Z387)*(structure!$D:$D="MAM_nb_places"),0),1)</f>
        <v>12</v>
      </c>
      <c r="AC387" s="1" cm="1">
        <f t="array" ref="AC387">INDEX(structure!$E:$E,MATCH(1,(structure!$A:$A=$B$3)*(structure!$C:$C=$Z387)*(structure!$D:$D="MAM_nb_ass_mat"),0),1)</f>
        <v>12</v>
      </c>
      <c r="AD387" s="7" cm="1">
        <f t="array" ref="AD387">INDEX(structure!$E:$E,MATCH(1,(structure!$A:$A=$B$3)*(structure!$C:$C=$Z387)*(structure!$D:$D="MAM_nb_ass_mat_agrees_exclu_mam"),0),1)</f>
        <v>44</v>
      </c>
    </row>
    <row r="388" spans="1:33">
      <c r="A388" s="70"/>
      <c r="O388" s="71"/>
      <c r="Z388" s="6" t="s">
        <v>49</v>
      </c>
      <c r="AA388" s="1" cm="1">
        <f t="array" ref="AA388">INDEX(structure!$E:$E,MATCH(1,(structure!$A:$A=$B$3)*(structure!$C:$C=$Z388)*(structure!$D:$D="MAM_nb"),0),1)</f>
        <v>1</v>
      </c>
      <c r="AB388" s="1" cm="1">
        <f t="array" ref="AB388">INDEX(structure!$E:$E,MATCH(1,(structure!$A:$A=$B$3)*(structure!$C:$C=$Z388)*(structure!$D:$D="MAM_nb_places"),0),1)</f>
        <v>3</v>
      </c>
      <c r="AC388" s="1" cm="1">
        <f t="array" ref="AC388">INDEX(structure!$E:$E,MATCH(1,(structure!$A:$A=$B$3)*(structure!$C:$C=$Z388)*(structure!$D:$D="MAM_nb_ass_mat"),0),1)</f>
        <v>3</v>
      </c>
      <c r="AD388" s="7" cm="1">
        <f t="array" ref="AD388">INDEX(structure!$E:$E,MATCH(1,(structure!$A:$A=$B$3)*(structure!$C:$C=$Z388)*(structure!$D:$D="MAM_nb_ass_mat_agrees_exclu_mam"),0),1)</f>
        <v>12</v>
      </c>
    </row>
    <row r="389" spans="1:33">
      <c r="A389" s="70"/>
      <c r="O389" s="71"/>
      <c r="Z389" s="6" t="s">
        <v>51</v>
      </c>
      <c r="AA389" s="1" cm="1">
        <f t="array" ref="AA389">INDEX(structure!$E:$E,MATCH(1,(structure!$A:$A=$B$3)*(structure!$C:$C=$Z389)*(structure!$D:$D="MAM_nb"),0),1)</f>
        <v>3</v>
      </c>
      <c r="AB389" s="1" cm="1">
        <f t="array" ref="AB389">INDEX(structure!$E:$E,MATCH(1,(structure!$A:$A=$B$3)*(structure!$C:$C=$Z389)*(structure!$D:$D="MAM_nb_places"),0),1)</f>
        <v>6</v>
      </c>
      <c r="AC389" s="1" cm="1">
        <f t="array" ref="AC389">INDEX(structure!$E:$E,MATCH(1,(structure!$A:$A=$B$3)*(structure!$C:$C=$Z389)*(structure!$D:$D="MAM_nb_ass_mat"),0),1)</f>
        <v>6</v>
      </c>
      <c r="AD389" s="7" cm="1">
        <f t="array" ref="AD389">INDEX(structure!$E:$E,MATCH(1,(structure!$A:$A=$B$3)*(structure!$C:$C=$Z389)*(structure!$D:$D="MAM_nb_ass_mat_agrees_exclu_mam"),0),1)</f>
        <v>24</v>
      </c>
    </row>
    <row r="390" spans="1:33">
      <c r="A390" s="70"/>
      <c r="E390" s="11" t="s">
        <v>333</v>
      </c>
      <c r="K390" s="11" t="s">
        <v>333</v>
      </c>
      <c r="O390" s="71"/>
      <c r="Z390" s="6" t="s">
        <v>52</v>
      </c>
      <c r="AA390" s="1" cm="1">
        <f t="array" ref="AA390">INDEX(structure!$E:$E,MATCH(1,(structure!$A:$A=$B$3)*(structure!$C:$C=$Z390)*(structure!$D:$D="MAM_nb"),0),1)</f>
        <v>0</v>
      </c>
      <c r="AB390" s="1" cm="1">
        <f t="array" ref="AB390">INDEX(structure!$E:$E,MATCH(1,(structure!$A:$A=$B$3)*(structure!$C:$C=$Z390)*(structure!$D:$D="MAM_nb_places"),0),1)</f>
        <v>0</v>
      </c>
      <c r="AC390" s="1" cm="1">
        <f t="array" ref="AC390">INDEX(structure!$E:$E,MATCH(1,(structure!$A:$A=$B$3)*(structure!$C:$C=$Z390)*(structure!$D:$D="MAM_nb_ass_mat"),0),1)</f>
        <v>0</v>
      </c>
      <c r="AD390" s="7" cm="1">
        <f t="array" ref="AD390">INDEX(structure!$E:$E,MATCH(1,(structure!$A:$A=$B$3)*(structure!$C:$C=$Z390)*(structure!$D:$D="MAM_nb_ass_mat_agrees_exclu_mam"),0),1)</f>
        <v>0</v>
      </c>
    </row>
    <row r="391" spans="1:33">
      <c r="A391" s="132" t="s">
        <v>369</v>
      </c>
      <c r="B391" s="133"/>
      <c r="C391" s="128" t="s">
        <v>239</v>
      </c>
      <c r="D391" s="128"/>
      <c r="E391" s="51" cm="1">
        <f t="array" ref="E391">INDEX(structure!$E:$E,MATCH(1,(structure!$A:$A=$B$3)*(structure!$C:$C=$D$3)*(structure!$D:$D="ALSH_nb_Accueil_ado"),0),1)</f>
        <v>0</v>
      </c>
      <c r="I391" s="135" t="s">
        <v>364</v>
      </c>
      <c r="J391" s="135"/>
      <c r="K391" s="51" cm="1">
        <f t="array" ref="K391">INDEX(structure!$E:$E,MATCH(1,(structure!$A:$A=$B$3)*(structure!$C:$C=$D$3)*(structure!$D:$D="FJT"),0),1)</f>
        <v>0</v>
      </c>
      <c r="O391" s="71"/>
      <c r="Z391" s="6" t="s">
        <v>53</v>
      </c>
      <c r="AA391" s="1" cm="1">
        <f t="array" ref="AA391">INDEX(structure!$E:$E,MATCH(1,(structure!$A:$A=$B$3)*(structure!$C:$C=$Z391)*(structure!$D:$D="MAM_nb"),0),1)</f>
        <v>0</v>
      </c>
      <c r="AB391" s="1" cm="1">
        <f t="array" ref="AB391">INDEX(structure!$E:$E,MATCH(1,(structure!$A:$A=$B$3)*(structure!$C:$C=$Z391)*(structure!$D:$D="MAM_nb_places"),0),1)</f>
        <v>0</v>
      </c>
      <c r="AC391" s="1" cm="1">
        <f t="array" ref="AC391">INDEX(structure!$E:$E,MATCH(1,(structure!$A:$A=$B$3)*(structure!$C:$C=$Z391)*(structure!$D:$D="MAM_nb_ass_mat"),0),1)</f>
        <v>0</v>
      </c>
      <c r="AD391" s="7" cm="1">
        <f t="array" ref="AD391">INDEX(structure!$E:$E,MATCH(1,(structure!$A:$A=$B$3)*(structure!$C:$C=$Z391)*(structure!$D:$D="MAM_nb_ass_mat_agrees_exclu_mam"),0),1)</f>
        <v>0</v>
      </c>
    </row>
    <row r="392" spans="1:33" ht="15.75" thickBot="1">
      <c r="A392" s="132"/>
      <c r="B392" s="133"/>
      <c r="C392" s="128" t="s">
        <v>357</v>
      </c>
      <c r="D392" s="128"/>
      <c r="E392" s="51" cm="1">
        <f t="array" ref="E392">INDEX(structure!$E:$E,MATCH(1,(structure!$A:$A=$B$3)*(structure!$C:$C=$D$3)*(structure!$D:$D="ALSH_ado_nb_enfants_accueillis"),0),1)</f>
        <v>0</v>
      </c>
      <c r="O392" s="71"/>
      <c r="Z392" s="8" t="s">
        <v>407</v>
      </c>
      <c r="AA392" s="1" cm="1">
        <f t="array" ref="AA392">INDEX(structure!$E:$E,MATCH(1,(structure!$A:$A=$B$3)*(structure!$C:$C=$Z392)*(structure!$D:$D="MAM_nb"),0),1)</f>
        <v>27</v>
      </c>
      <c r="AB392" s="1" cm="1">
        <f t="array" ref="AB392">INDEX(structure!$E:$E,MATCH(1,(structure!$A:$A=$B$3)*(structure!$C:$C=$Z392)*(structure!$D:$D="MAM_nb_places"),0),1)</f>
        <v>78</v>
      </c>
      <c r="AC392" s="1" cm="1">
        <f t="array" ref="AC392">INDEX(structure!$E:$E,MATCH(1,(structure!$A:$A=$B$3)*(structure!$C:$C=$Z392)*(structure!$D:$D="MAM_nb_ass_mat"),0),1)</f>
        <v>71</v>
      </c>
      <c r="AD392" s="7" cm="1">
        <f t="array" ref="AD392">INDEX(structure!$E:$E,MATCH(1,(structure!$A:$A=$B$3)*(structure!$C:$C=$Z392)*(structure!$D:$D="MAM_nb_ass_mat_agrees_exclu_mam"),0),1)</f>
        <v>300</v>
      </c>
    </row>
    <row r="393" spans="1:33" ht="15.75" thickBot="1">
      <c r="A393" s="132"/>
      <c r="B393" s="133"/>
      <c r="C393" s="128" t="s">
        <v>358</v>
      </c>
      <c r="D393" s="128"/>
      <c r="E393" s="51" cm="1">
        <f t="array" ref="E393">INDEX(structure!$E:$E,MATCH(1,(structure!$A:$A=$B$3)*(structure!$C:$C=$D$3)*(structure!$D:$D="ALSH_ado_nb_heures_realisees"),0),1)</f>
        <v>0</v>
      </c>
      <c r="O393" s="71"/>
    </row>
    <row r="394" spans="1:33">
      <c r="A394" s="132"/>
      <c r="B394" s="133"/>
      <c r="C394" s="128" t="s">
        <v>359</v>
      </c>
      <c r="D394" s="128"/>
      <c r="E394" s="51" cm="1">
        <f t="array" ref="E394">INDEX(structure!$E:$E,MATCH(1,(structure!$A:$A=$B$3)*(structure!$C:$C=$D$3)*(structure!$D:$D="ALSH_ado_nb_heures_facturees"),0),1)</f>
        <v>0</v>
      </c>
      <c r="K394" s="11" t="s">
        <v>333</v>
      </c>
      <c r="O394" s="71"/>
      <c r="Z394" s="27"/>
      <c r="AA394" s="32" t="s">
        <v>347</v>
      </c>
      <c r="AB394" s="32" t="s">
        <v>348</v>
      </c>
      <c r="AC394" s="32" t="s">
        <v>349</v>
      </c>
      <c r="AD394" s="32" t="s">
        <v>350</v>
      </c>
      <c r="AE394" s="32" t="s">
        <v>353</v>
      </c>
      <c r="AF394" s="32" t="s">
        <v>354</v>
      </c>
      <c r="AG394" s="33" t="s">
        <v>355</v>
      </c>
    </row>
    <row r="395" spans="1:33">
      <c r="A395" s="132"/>
      <c r="B395" s="133"/>
      <c r="C395" s="128" t="s">
        <v>360</v>
      </c>
      <c r="D395" s="128"/>
      <c r="E395" s="51" cm="1">
        <f t="array" ref="E395">INDEX(structure!$E:$E,MATCH(1,(structure!$A:$A=$B$3)*(structure!$C:$C=$D$3)*(structure!$D:$D="ALSH_ado_nb_actes_ouvrant_droit"),0),1)</f>
        <v>0</v>
      </c>
      <c r="I395" s="135" t="s">
        <v>365</v>
      </c>
      <c r="J395" s="135"/>
      <c r="K395" s="53" cm="1">
        <f t="array" ref="K395">INDEX(structure!$E:$E,MATCH(1,(structure!$A:$A=$B$3)*(structure!$C:$C=$D$3)*(structure!$D:$D="PSjeune"),0),1)</f>
        <v>0</v>
      </c>
      <c r="O395" s="71"/>
      <c r="Z395" s="6" t="s">
        <v>8</v>
      </c>
      <c r="AA395" s="1" cm="1">
        <f t="array" ref="AA395">INDEX(structure!$E:$E,MATCH(1,(structure!$A:$A=$B$3)*(structure!$C:$C=$Z395)*(structure!$D:$D="ASSMAT_actif_au_31_12"),0),1)</f>
        <v>206</v>
      </c>
      <c r="AB395" s="1" cm="1">
        <f t="array" ref="AB395">INDEX(structure!$E:$E,MATCH(1,(structure!$A:$A=$B$3)*(structure!$C:$C=$Z395)*(structure!$D:$D="ASSMAT_50_54_ANS"),0),1)</f>
        <v>30</v>
      </c>
      <c r="AC395" s="1" cm="1">
        <f t="array" ref="AC395">INDEX(structure!$E:$E,MATCH(1,(structure!$A:$A=$B$3)*(structure!$C:$C=$Z395)*(structure!$D:$D="ASSMAT_55_59_ANS"),0),1)</f>
        <v>25</v>
      </c>
      <c r="AD395" s="1" cm="1">
        <f t="array" ref="AD395">INDEX(structure!$E:$E,MATCH(1,(structure!$A:$A=$B$3)*(structure!$C:$C=$Z395)*(structure!$D:$D="ASSMAT_plus_60_ANS"),0),1)</f>
        <v>25</v>
      </c>
      <c r="AE395" s="1" cm="1">
        <f t="array" ref="AE395">INDEX(structure!$E:$E,MATCH(1,(structure!$A:$A=$B$3)*(structure!$C:$C=$Z395)*(structure!$D:$D="ASSMAT_nb_enfants_gardes"),0),1)</f>
        <v>663</v>
      </c>
      <c r="AF395" s="1" cm="1">
        <f t="array" ref="AF395">INDEX(structure!$E:$E,MATCH(1,(structure!$A:$A=$B$3)*(structure!$C:$C=$Z395)*(structure!$D:$D="ASSMAT_nb_enfants_0_5_ans"),0),1)</f>
        <v>2941</v>
      </c>
      <c r="AG395" s="7" cm="1">
        <f t="array" ref="AG395">INDEX(structure!$E:$E,MATCH(1,(structure!$A:$A=$B$3)*(structure!$C:$C=$Z395)*(structure!$D:$D="ASSMAT_taux_couv_ass_mat"),0),1)</f>
        <v>22.54</v>
      </c>
    </row>
    <row r="396" spans="1:33">
      <c r="A396" s="132"/>
      <c r="B396" s="133"/>
      <c r="C396" s="128" t="s">
        <v>361</v>
      </c>
      <c r="D396" s="128"/>
      <c r="E396" s="51" cm="1">
        <f t="array" ref="E396">INDEX(structure!$E:$E,MATCH(1,(structure!$A:$A=$B$3)*(structure!$C:$C=$D$3)*(structure!$D:$D="ALSH_ado_Montant_Droit_declaration_equipement"),0),1)</f>
        <v>0</v>
      </c>
      <c r="O396" s="71"/>
      <c r="Z396" s="6" t="s">
        <v>13</v>
      </c>
      <c r="AA396" s="1" cm="1">
        <f t="array" ref="AA396">INDEX(structure!$E:$E,MATCH(1,(structure!$A:$A=$B$3)*(structure!$C:$C=$Z396)*(structure!$D:$D="ASSMAT_actif_au_31_12"),0),1)</f>
        <v>137</v>
      </c>
      <c r="AB396" s="1" cm="1">
        <f t="array" ref="AB396">INDEX(structure!$E:$E,MATCH(1,(structure!$A:$A=$B$3)*(structure!$C:$C=$Z396)*(structure!$D:$D="ASSMAT_50_54_ANS"),0),1)</f>
        <v>20</v>
      </c>
      <c r="AC396" s="1" cm="1">
        <f t="array" ref="AC396">INDEX(structure!$E:$E,MATCH(1,(structure!$A:$A=$B$3)*(structure!$C:$C=$Z396)*(structure!$D:$D="ASSMAT_55_59_ANS"),0),1)</f>
        <v>20</v>
      </c>
      <c r="AD396" s="1" cm="1">
        <f t="array" ref="AD396">INDEX(structure!$E:$E,MATCH(1,(structure!$A:$A=$B$3)*(structure!$C:$C=$Z396)*(structure!$D:$D="ASSMAT_plus_60_ANS"),0),1)</f>
        <v>20</v>
      </c>
      <c r="AE396" s="1" cm="1">
        <f t="array" ref="AE396">INDEX(structure!$E:$E,MATCH(1,(structure!$A:$A=$B$3)*(structure!$C:$C=$Z396)*(structure!$D:$D="ASSMAT_nb_enfants_gardes"),0),1)</f>
        <v>473</v>
      </c>
      <c r="AF396" s="1" cm="1">
        <f t="array" ref="AF396">INDEX(structure!$E:$E,MATCH(1,(structure!$A:$A=$B$3)*(structure!$C:$C=$Z396)*(structure!$D:$D="ASSMAT_nb_enfants_0_5_ans"),0),1)</f>
        <v>1263</v>
      </c>
      <c r="AG396" s="7" cm="1">
        <f t="array" ref="AG396">INDEX(structure!$E:$E,MATCH(1,(structure!$A:$A=$B$3)*(structure!$C:$C=$Z396)*(structure!$D:$D="ASSMAT_taux_couv_ass_mat"),0),1)</f>
        <v>37.450000000000003</v>
      </c>
    </row>
    <row r="397" spans="1:33">
      <c r="A397" s="70"/>
      <c r="O397" s="71"/>
      <c r="Z397" s="6" t="s">
        <v>15</v>
      </c>
      <c r="AA397" s="1" cm="1">
        <f t="array" ref="AA397">INDEX(structure!$E:$E,MATCH(1,(structure!$A:$A=$B$3)*(structure!$C:$C=$Z397)*(structure!$D:$D="ASSMAT_actif_au_31_12"),0),1)</f>
        <v>173</v>
      </c>
      <c r="AB397" s="1" cm="1">
        <f t="array" ref="AB397">INDEX(structure!$E:$E,MATCH(1,(structure!$A:$A=$B$3)*(structure!$C:$C=$Z397)*(structure!$D:$D="ASSMAT_50_54_ANS"),0),1)</f>
        <v>30</v>
      </c>
      <c r="AC397" s="1" cm="1">
        <f t="array" ref="AC397">INDEX(structure!$E:$E,MATCH(1,(structure!$A:$A=$B$3)*(structure!$C:$C=$Z397)*(structure!$D:$D="ASSMAT_55_59_ANS"),0),1)</f>
        <v>20</v>
      </c>
      <c r="AD397" s="1" cm="1">
        <f t="array" ref="AD397">INDEX(structure!$E:$E,MATCH(1,(structure!$A:$A=$B$3)*(structure!$C:$C=$Z397)*(structure!$D:$D="ASSMAT_plus_60_ANS"),0),1)</f>
        <v>25</v>
      </c>
      <c r="AE397" s="1" cm="1">
        <f t="array" ref="AE397">INDEX(structure!$E:$E,MATCH(1,(structure!$A:$A=$B$3)*(structure!$C:$C=$Z397)*(structure!$D:$D="ASSMAT_nb_enfants_gardes"),0),1)</f>
        <v>592</v>
      </c>
      <c r="AF397" s="1" cm="1">
        <f t="array" ref="AF397">INDEX(structure!$E:$E,MATCH(1,(structure!$A:$A=$B$3)*(structure!$C:$C=$Z397)*(structure!$D:$D="ASSMAT_nb_enfants_0_5_ans"),0),1)</f>
        <v>2223</v>
      </c>
      <c r="AG397" s="7" cm="1">
        <f t="array" ref="AG397">INDEX(structure!$E:$E,MATCH(1,(structure!$A:$A=$B$3)*(structure!$C:$C=$Z397)*(structure!$D:$D="ASSMAT_taux_couv_ass_mat"),0),1)</f>
        <v>26.63</v>
      </c>
    </row>
    <row r="398" spans="1:33">
      <c r="A398" s="70"/>
      <c r="O398" s="71"/>
      <c r="Z398" s="6" t="s">
        <v>18</v>
      </c>
      <c r="AA398" s="1" cm="1">
        <f t="array" ref="AA398">INDEX(structure!$E:$E,MATCH(1,(structure!$A:$A=$B$3)*(structure!$C:$C=$Z398)*(structure!$D:$D="ASSMAT_actif_au_31_12"),0),1)</f>
        <v>26</v>
      </c>
      <c r="AB398" s="1" cm="1">
        <f t="array" ref="AB398">INDEX(structure!$E:$E,MATCH(1,(structure!$A:$A=$B$3)*(structure!$C:$C=$Z398)*(structure!$D:$D="ASSMAT_50_54_ANS"),0),1)</f>
        <v>5</v>
      </c>
      <c r="AC398" s="1" cm="1">
        <f t="array" ref="AC398">INDEX(structure!$E:$E,MATCH(1,(structure!$A:$A=$B$3)*(structure!$C:$C=$Z398)*(structure!$D:$D="ASSMAT_55_59_ANS"),0),1)</f>
        <v>5</v>
      </c>
      <c r="AD398" s="1" cm="1">
        <f t="array" ref="AD398">INDEX(structure!$E:$E,MATCH(1,(structure!$A:$A=$B$3)*(structure!$C:$C=$Z398)*(structure!$D:$D="ASSMAT_plus_60_ANS"),0),1)</f>
        <v>0</v>
      </c>
      <c r="AE398" s="1" cm="1">
        <f t="array" ref="AE398">INDEX(structure!$E:$E,MATCH(1,(structure!$A:$A=$B$3)*(structure!$C:$C=$Z398)*(structure!$D:$D="ASSMAT_nb_enfants_gardes"),0),1)</f>
        <v>104</v>
      </c>
      <c r="AF398" s="1" cm="1">
        <f t="array" ref="AF398">INDEX(structure!$E:$E,MATCH(1,(structure!$A:$A=$B$3)*(structure!$C:$C=$Z398)*(structure!$D:$D="ASSMAT_nb_enfants_0_5_ans"),0),1)</f>
        <v>412</v>
      </c>
      <c r="AG398" s="7" cm="1">
        <f t="array" ref="AG398">INDEX(structure!$E:$E,MATCH(1,(structure!$A:$A=$B$3)*(structure!$C:$C=$Z398)*(structure!$D:$D="ASSMAT_taux_couv_ass_mat"),0),1)</f>
        <v>25.24</v>
      </c>
    </row>
    <row r="399" spans="1:33">
      <c r="A399" s="70"/>
      <c r="O399" s="71"/>
      <c r="Z399" s="6" t="s">
        <v>21</v>
      </c>
      <c r="AA399" s="1" cm="1">
        <f t="array" ref="AA399">INDEX(structure!$E:$E,MATCH(1,(structure!$A:$A=$B$3)*(structure!$C:$C=$Z399)*(structure!$D:$D="ASSMAT_actif_au_31_12"),0),1)</f>
        <v>109</v>
      </c>
      <c r="AB399" s="1" cm="1">
        <f t="array" ref="AB399">INDEX(structure!$E:$E,MATCH(1,(structure!$A:$A=$B$3)*(structure!$C:$C=$Z399)*(structure!$D:$D="ASSMAT_50_54_ANS"),0),1)</f>
        <v>20</v>
      </c>
      <c r="AC399" s="1" cm="1">
        <f t="array" ref="AC399">INDEX(structure!$E:$E,MATCH(1,(structure!$A:$A=$B$3)*(structure!$C:$C=$Z399)*(structure!$D:$D="ASSMAT_55_59_ANS"),0),1)</f>
        <v>15</v>
      </c>
      <c r="AD399" s="1" cm="1">
        <f t="array" ref="AD399">INDEX(structure!$E:$E,MATCH(1,(structure!$A:$A=$B$3)*(structure!$C:$C=$Z399)*(structure!$D:$D="ASSMAT_plus_60_ANS"),0),1)</f>
        <v>5</v>
      </c>
      <c r="AE399" s="1" cm="1">
        <f t="array" ref="AE399">INDEX(structure!$E:$E,MATCH(1,(structure!$A:$A=$B$3)*(structure!$C:$C=$Z399)*(structure!$D:$D="ASSMAT_nb_enfants_gardes"),0),1)</f>
        <v>359</v>
      </c>
      <c r="AF399" s="1" cm="1">
        <f t="array" ref="AF399">INDEX(structure!$E:$E,MATCH(1,(structure!$A:$A=$B$3)*(structure!$C:$C=$Z399)*(structure!$D:$D="ASSMAT_nb_enfants_0_5_ans"),0),1)</f>
        <v>1384</v>
      </c>
      <c r="AG399" s="7" cm="1">
        <f t="array" ref="AG399">INDEX(structure!$E:$E,MATCH(1,(structure!$A:$A=$B$3)*(structure!$C:$C=$Z399)*(structure!$D:$D="ASSMAT_taux_couv_ass_mat"),0),1)</f>
        <v>25.94</v>
      </c>
    </row>
    <row r="400" spans="1:33">
      <c r="A400" s="70"/>
      <c r="O400" s="71"/>
      <c r="Z400" s="6" t="s">
        <v>24</v>
      </c>
      <c r="AA400" s="1" cm="1">
        <f t="array" ref="AA400">INDEX(structure!$E:$E,MATCH(1,(structure!$A:$A=$B$3)*(structure!$C:$C=$Z400)*(structure!$D:$D="ASSMAT_actif_au_31_12"),0),1)</f>
        <v>28</v>
      </c>
      <c r="AB400" s="1" cm="1">
        <f t="array" ref="AB400">INDEX(structure!$E:$E,MATCH(1,(structure!$A:$A=$B$3)*(structure!$C:$C=$Z400)*(structure!$D:$D="ASSMAT_50_54_ANS"),0),1)</f>
        <v>5</v>
      </c>
      <c r="AC400" s="1" cm="1">
        <f t="array" ref="AC400">INDEX(structure!$E:$E,MATCH(1,(structure!$A:$A=$B$3)*(structure!$C:$C=$Z400)*(structure!$D:$D="ASSMAT_55_59_ANS"),0),1)</f>
        <v>5</v>
      </c>
      <c r="AD400" s="1" cm="1">
        <f t="array" ref="AD400">INDEX(structure!$E:$E,MATCH(1,(structure!$A:$A=$B$3)*(structure!$C:$C=$Z400)*(structure!$D:$D="ASSMAT_plus_60_ANS"),0),1)</f>
        <v>0</v>
      </c>
      <c r="AE400" s="1" cm="1">
        <f t="array" ref="AE400">INDEX(structure!$E:$E,MATCH(1,(structure!$A:$A=$B$3)*(structure!$C:$C=$Z400)*(structure!$D:$D="ASSMAT_nb_enfants_gardes"),0),1)</f>
        <v>88</v>
      </c>
      <c r="AF400" s="1" cm="1">
        <f t="array" ref="AF400">INDEX(structure!$E:$E,MATCH(1,(structure!$A:$A=$B$3)*(structure!$C:$C=$Z400)*(structure!$D:$D="ASSMAT_nb_enfants_0_5_ans"),0),1)</f>
        <v>361</v>
      </c>
      <c r="AG400" s="7" cm="1">
        <f t="array" ref="AG400">INDEX(structure!$E:$E,MATCH(1,(structure!$A:$A=$B$3)*(structure!$C:$C=$Z400)*(structure!$D:$D="ASSMAT_taux_couv_ass_mat"),0),1)</f>
        <v>24.38</v>
      </c>
    </row>
    <row r="401" spans="1:33">
      <c r="A401" s="70"/>
      <c r="O401" s="71"/>
      <c r="Z401" s="6" t="s">
        <v>27</v>
      </c>
      <c r="AA401" s="1" cm="1">
        <f t="array" ref="AA401">INDEX(structure!$E:$E,MATCH(1,(structure!$A:$A=$B$3)*(structure!$C:$C=$Z401)*(structure!$D:$D="ASSMAT_actif_au_31_12"),0),1)</f>
        <v>26</v>
      </c>
      <c r="AB401" s="1" cm="1">
        <f t="array" ref="AB401">INDEX(structure!$E:$E,MATCH(1,(structure!$A:$A=$B$3)*(structure!$C:$C=$Z401)*(structure!$D:$D="ASSMAT_50_54_ANS"),0),1)</f>
        <v>5</v>
      </c>
      <c r="AC401" s="1" cm="1">
        <f t="array" ref="AC401">INDEX(structure!$E:$E,MATCH(1,(structure!$A:$A=$B$3)*(structure!$C:$C=$Z401)*(structure!$D:$D="ASSMAT_55_59_ANS"),0),1)</f>
        <v>0</v>
      </c>
      <c r="AD401" s="1" cm="1">
        <f t="array" ref="AD401">INDEX(structure!$E:$E,MATCH(1,(structure!$A:$A=$B$3)*(structure!$C:$C=$Z401)*(structure!$D:$D="ASSMAT_plus_60_ANS"),0),1)</f>
        <v>5</v>
      </c>
      <c r="AE401" s="1" cm="1">
        <f t="array" ref="AE401">INDEX(structure!$E:$E,MATCH(1,(structure!$A:$A=$B$3)*(structure!$C:$C=$Z401)*(structure!$D:$D="ASSMAT_nb_enfants_gardes"),0),1)</f>
        <v>71</v>
      </c>
      <c r="AF401" s="1" cm="1">
        <f t="array" ref="AF401">INDEX(structure!$E:$E,MATCH(1,(structure!$A:$A=$B$3)*(structure!$C:$C=$Z401)*(structure!$D:$D="ASSMAT_nb_enfants_0_5_ans"),0),1)</f>
        <v>611</v>
      </c>
      <c r="AG401" s="7" cm="1">
        <f t="array" ref="AG401">INDEX(structure!$E:$E,MATCH(1,(structure!$A:$A=$B$3)*(structure!$C:$C=$Z401)*(structure!$D:$D="ASSMAT_taux_couv_ass_mat"),0),1)</f>
        <v>11.62</v>
      </c>
    </row>
    <row r="402" spans="1:33">
      <c r="A402" s="70"/>
      <c r="O402" s="71"/>
      <c r="Z402" s="6" t="s">
        <v>30</v>
      </c>
      <c r="AA402" s="1" cm="1">
        <f t="array" ref="AA402">INDEX(structure!$E:$E,MATCH(1,(structure!$A:$A=$B$3)*(structure!$C:$C=$Z402)*(structure!$D:$D="ASSMAT_actif_au_31_12"),0),1)</f>
        <v>99</v>
      </c>
      <c r="AB402" s="1" cm="1">
        <f t="array" ref="AB402">INDEX(structure!$E:$E,MATCH(1,(structure!$A:$A=$B$3)*(structure!$C:$C=$Z402)*(structure!$D:$D="ASSMAT_50_54_ANS"),0),1)</f>
        <v>15</v>
      </c>
      <c r="AC402" s="1" cm="1">
        <f t="array" ref="AC402">INDEX(structure!$E:$E,MATCH(1,(structure!$A:$A=$B$3)*(structure!$C:$C=$Z402)*(structure!$D:$D="ASSMAT_55_59_ANS"),0),1)</f>
        <v>15</v>
      </c>
      <c r="AD402" s="1" cm="1">
        <f t="array" ref="AD402">INDEX(structure!$E:$E,MATCH(1,(structure!$A:$A=$B$3)*(structure!$C:$C=$Z402)*(structure!$D:$D="ASSMAT_plus_60_ANS"),0),1)</f>
        <v>5</v>
      </c>
      <c r="AE402" s="1" cm="1">
        <f t="array" ref="AE402">INDEX(structure!$E:$E,MATCH(1,(structure!$A:$A=$B$3)*(structure!$C:$C=$Z402)*(structure!$D:$D="ASSMAT_nb_enfants_gardes"),0),1)</f>
        <v>317</v>
      </c>
      <c r="AF402" s="1" cm="1">
        <f t="array" ref="AF402">INDEX(structure!$E:$E,MATCH(1,(structure!$A:$A=$B$3)*(structure!$C:$C=$Z402)*(structure!$D:$D="ASSMAT_nb_enfants_0_5_ans"),0),1)</f>
        <v>1949</v>
      </c>
      <c r="AG402" s="7" cm="1">
        <f t="array" ref="AG402">INDEX(structure!$E:$E,MATCH(1,(structure!$A:$A=$B$3)*(structure!$C:$C=$Z402)*(structure!$D:$D="ASSMAT_taux_couv_ass_mat"),0),1)</f>
        <v>16.260000000000002</v>
      </c>
    </row>
    <row r="403" spans="1:33">
      <c r="A403" s="70"/>
      <c r="O403" s="71"/>
      <c r="Z403" s="6" t="s">
        <v>33</v>
      </c>
      <c r="AA403" s="1" cm="1">
        <f t="array" ref="AA403">INDEX(structure!$E:$E,MATCH(1,(structure!$A:$A=$B$3)*(structure!$C:$C=$Z403)*(structure!$D:$D="ASSMAT_actif_au_31_12"),0),1)</f>
        <v>16</v>
      </c>
      <c r="AB403" s="1" cm="1">
        <f t="array" ref="AB403">INDEX(structure!$E:$E,MATCH(1,(structure!$A:$A=$B$3)*(structure!$C:$C=$Z403)*(structure!$D:$D="ASSMAT_50_54_ANS"),0),1)</f>
        <v>0</v>
      </c>
      <c r="AC403" s="1" cm="1">
        <f t="array" ref="AC403">INDEX(structure!$E:$E,MATCH(1,(structure!$A:$A=$B$3)*(structure!$C:$C=$Z403)*(structure!$D:$D="ASSMAT_55_59_ANS"),0),1)</f>
        <v>5</v>
      </c>
      <c r="AD403" s="1" cm="1">
        <f t="array" ref="AD403">INDEX(structure!$E:$E,MATCH(1,(structure!$A:$A=$B$3)*(structure!$C:$C=$Z403)*(structure!$D:$D="ASSMAT_plus_60_ANS"),0),1)</f>
        <v>0</v>
      </c>
      <c r="AE403" s="1" cm="1">
        <f t="array" ref="AE403">INDEX(structure!$E:$E,MATCH(1,(structure!$A:$A=$B$3)*(structure!$C:$C=$Z403)*(structure!$D:$D="ASSMAT_nb_enfants_gardes"),0),1)</f>
        <v>55</v>
      </c>
      <c r="AF403" s="1" cm="1">
        <f t="array" ref="AF403">INDEX(structure!$E:$E,MATCH(1,(structure!$A:$A=$B$3)*(structure!$C:$C=$Z403)*(structure!$D:$D="ASSMAT_nb_enfants_0_5_ans"),0),1)</f>
        <v>364</v>
      </c>
      <c r="AG403" s="7" cm="1">
        <f t="array" ref="AG403">INDEX(structure!$E:$E,MATCH(1,(structure!$A:$A=$B$3)*(structure!$C:$C=$Z403)*(structure!$D:$D="ASSMAT_taux_couv_ass_mat"),0),1)</f>
        <v>15.11</v>
      </c>
    </row>
    <row r="404" spans="1:33">
      <c r="A404" s="70"/>
      <c r="O404" s="71"/>
      <c r="Z404" s="6" t="s">
        <v>36</v>
      </c>
      <c r="AA404" s="1" cm="1">
        <f t="array" ref="AA404">INDEX(structure!$E:$E,MATCH(1,(structure!$A:$A=$B$3)*(structure!$C:$C=$Z404)*(structure!$D:$D="ASSMAT_actif_au_31_12"),0),1)</f>
        <v>21</v>
      </c>
      <c r="AB404" s="1" cm="1">
        <f t="array" ref="AB404">INDEX(structure!$E:$E,MATCH(1,(structure!$A:$A=$B$3)*(structure!$C:$C=$Z404)*(structure!$D:$D="ASSMAT_50_54_ANS"),0),1)</f>
        <v>5</v>
      </c>
      <c r="AC404" s="1" cm="1">
        <f t="array" ref="AC404">INDEX(structure!$E:$E,MATCH(1,(structure!$A:$A=$B$3)*(structure!$C:$C=$Z404)*(structure!$D:$D="ASSMAT_55_59_ANS"),0),1)</f>
        <v>5</v>
      </c>
      <c r="AD404" s="1" cm="1">
        <f t="array" ref="AD404">INDEX(structure!$E:$E,MATCH(1,(structure!$A:$A=$B$3)*(structure!$C:$C=$Z404)*(structure!$D:$D="ASSMAT_plus_60_ANS"),0),1)</f>
        <v>0</v>
      </c>
      <c r="AE404" s="1" cm="1">
        <f t="array" ref="AE404">INDEX(structure!$E:$E,MATCH(1,(structure!$A:$A=$B$3)*(structure!$C:$C=$Z404)*(structure!$D:$D="ASSMAT_nb_enfants_gardes"),0),1)</f>
        <v>66</v>
      </c>
      <c r="AF404" s="1" cm="1">
        <f t="array" ref="AF404">INDEX(structure!$E:$E,MATCH(1,(structure!$A:$A=$B$3)*(structure!$C:$C=$Z404)*(structure!$D:$D="ASSMAT_nb_enfants_0_5_ans"),0),1)</f>
        <v>206</v>
      </c>
      <c r="AG404" s="7" cm="1">
        <f t="array" ref="AG404">INDEX(structure!$E:$E,MATCH(1,(structure!$A:$A=$B$3)*(structure!$C:$C=$Z404)*(structure!$D:$D="ASSMAT_taux_couv_ass_mat"),0),1)</f>
        <v>32.04</v>
      </c>
    </row>
    <row r="405" spans="1:33">
      <c r="A405" s="70"/>
      <c r="O405" s="71"/>
      <c r="Z405" s="6" t="s">
        <v>39</v>
      </c>
      <c r="AA405" s="1" cm="1">
        <f t="array" ref="AA405">INDEX(structure!$E:$E,MATCH(1,(structure!$A:$A=$B$3)*(structure!$C:$C=$Z405)*(structure!$D:$D="ASSMAT_actif_au_31_12"),0),1)</f>
        <v>62</v>
      </c>
      <c r="AB405" s="1" cm="1">
        <f t="array" ref="AB405">INDEX(structure!$E:$E,MATCH(1,(structure!$A:$A=$B$3)*(structure!$C:$C=$Z405)*(structure!$D:$D="ASSMAT_50_54_ANS"),0),1)</f>
        <v>10</v>
      </c>
      <c r="AC405" s="1" cm="1">
        <f t="array" ref="AC405">INDEX(structure!$E:$E,MATCH(1,(structure!$A:$A=$B$3)*(structure!$C:$C=$Z405)*(structure!$D:$D="ASSMAT_55_59_ANS"),0),1)</f>
        <v>5</v>
      </c>
      <c r="AD405" s="1" cm="1">
        <f t="array" ref="AD405">INDEX(structure!$E:$E,MATCH(1,(structure!$A:$A=$B$3)*(structure!$C:$C=$Z405)*(structure!$D:$D="ASSMAT_plus_60_ANS"),0),1)</f>
        <v>5</v>
      </c>
      <c r="AE405" s="1" cm="1">
        <f t="array" ref="AE405">INDEX(structure!$E:$E,MATCH(1,(structure!$A:$A=$B$3)*(structure!$C:$C=$Z405)*(structure!$D:$D="ASSMAT_nb_enfants_gardes"),0),1)</f>
        <v>239</v>
      </c>
      <c r="AF405" s="1" cm="1">
        <f t="array" ref="AF405">INDEX(structure!$E:$E,MATCH(1,(structure!$A:$A=$B$3)*(structure!$C:$C=$Z405)*(structure!$D:$D="ASSMAT_nb_enfants_0_5_ans"),0),1)</f>
        <v>1039</v>
      </c>
      <c r="AG405" s="7" cm="1">
        <f t="array" ref="AG405">INDEX(structure!$E:$E,MATCH(1,(structure!$A:$A=$B$3)*(structure!$C:$C=$Z405)*(structure!$D:$D="ASSMAT_taux_couv_ass_mat"),0),1)</f>
        <v>23</v>
      </c>
    </row>
    <row r="406" spans="1:33">
      <c r="A406" s="70"/>
      <c r="O406" s="71"/>
      <c r="Z406" s="6" t="s">
        <v>42</v>
      </c>
      <c r="AA406" s="1" cm="1">
        <f t="array" ref="AA406">INDEX(structure!$E:$E,MATCH(1,(structure!$A:$A=$B$3)*(structure!$C:$C=$Z406)*(structure!$D:$D="ASSMAT_actif_au_31_12"),0),1)</f>
        <v>28</v>
      </c>
      <c r="AB406" s="1" cm="1">
        <f t="array" ref="AB406">INDEX(structure!$E:$E,MATCH(1,(structure!$A:$A=$B$3)*(structure!$C:$C=$Z406)*(structure!$D:$D="ASSMAT_50_54_ANS"),0),1)</f>
        <v>0</v>
      </c>
      <c r="AC406" s="1" cm="1">
        <f t="array" ref="AC406">INDEX(structure!$E:$E,MATCH(1,(structure!$A:$A=$B$3)*(structure!$C:$C=$Z406)*(structure!$D:$D="ASSMAT_55_59_ANS"),0),1)</f>
        <v>0</v>
      </c>
      <c r="AD406" s="1" cm="1">
        <f t="array" ref="AD406">INDEX(structure!$E:$E,MATCH(1,(structure!$A:$A=$B$3)*(structure!$C:$C=$Z406)*(structure!$D:$D="ASSMAT_plus_60_ANS"),0),1)</f>
        <v>5</v>
      </c>
      <c r="AE406" s="1" cm="1">
        <f t="array" ref="AE406">INDEX(structure!$E:$E,MATCH(1,(structure!$A:$A=$B$3)*(structure!$C:$C=$Z406)*(structure!$D:$D="ASSMAT_nb_enfants_gardes"),0),1)</f>
        <v>113</v>
      </c>
      <c r="AF406" s="1" cm="1">
        <f t="array" ref="AF406">INDEX(structure!$E:$E,MATCH(1,(structure!$A:$A=$B$3)*(structure!$C:$C=$Z406)*(structure!$D:$D="ASSMAT_nb_enfants_0_5_ans"),0),1)</f>
        <v>282</v>
      </c>
      <c r="AG406" s="7" cm="1">
        <f t="array" ref="AG406">INDEX(structure!$E:$E,MATCH(1,(structure!$A:$A=$B$3)*(structure!$C:$C=$Z406)*(structure!$D:$D="ASSMAT_taux_couv_ass_mat"),0),1)</f>
        <v>40.07</v>
      </c>
    </row>
    <row r="407" spans="1:33">
      <c r="A407" s="70"/>
      <c r="O407" s="71"/>
      <c r="Z407" s="6" t="s">
        <v>45</v>
      </c>
      <c r="AA407" s="1" cm="1">
        <f t="array" ref="AA407">INDEX(structure!$E:$E,MATCH(1,(structure!$A:$A=$B$3)*(structure!$C:$C=$Z407)*(structure!$D:$D="ASSMAT_actif_au_31_12"),0),1)</f>
        <v>2</v>
      </c>
      <c r="AB407" s="1" cm="1">
        <f t="array" ref="AB407">INDEX(structure!$E:$E,MATCH(1,(structure!$A:$A=$B$3)*(structure!$C:$C=$Z407)*(structure!$D:$D="ASSMAT_50_54_ANS"),0),1)</f>
        <v>0</v>
      </c>
      <c r="AC407" s="1" cm="1">
        <f t="array" ref="AC407">INDEX(structure!$E:$E,MATCH(1,(structure!$A:$A=$B$3)*(structure!$C:$C=$Z407)*(structure!$D:$D="ASSMAT_55_59_ANS"),0),1)</f>
        <v>0</v>
      </c>
      <c r="AD407" s="1" cm="1">
        <f t="array" ref="AD407">INDEX(structure!$E:$E,MATCH(1,(structure!$A:$A=$B$3)*(structure!$C:$C=$Z407)*(structure!$D:$D="ASSMAT_plus_60_ANS"),0),1)</f>
        <v>0</v>
      </c>
      <c r="AE407" s="1" cm="1">
        <f t="array" ref="AE407">INDEX(structure!$E:$E,MATCH(1,(structure!$A:$A=$B$3)*(structure!$C:$C=$Z407)*(structure!$D:$D="ASSMAT_nb_enfants_gardes"),0),1)</f>
        <v>2</v>
      </c>
      <c r="AF407" s="1" cm="1">
        <f t="array" ref="AF407">INDEX(structure!$E:$E,MATCH(1,(structure!$A:$A=$B$3)*(structure!$C:$C=$Z407)*(structure!$D:$D="ASSMAT_nb_enfants_0_5_ans"),0),1)</f>
        <v>128</v>
      </c>
      <c r="AG407" s="7" cm="1">
        <f t="array" ref="AG407">INDEX(structure!$E:$E,MATCH(1,(structure!$A:$A=$B$3)*(structure!$C:$C=$Z407)*(structure!$D:$D="ASSMAT_taux_couv_ass_mat"),0),1)</f>
        <v>1.56</v>
      </c>
    </row>
    <row r="408" spans="1:33">
      <c r="A408" s="70"/>
      <c r="O408" s="71"/>
      <c r="Z408" s="6" t="s">
        <v>48</v>
      </c>
      <c r="AA408" s="1" cm="1">
        <f t="array" ref="AA408">INDEX(structure!$E:$E,MATCH(1,(structure!$A:$A=$B$3)*(structure!$C:$C=$Z408)*(structure!$D:$D="ASSMAT_actif_au_31_12"),0),1)</f>
        <v>27</v>
      </c>
      <c r="AB408" s="1" cm="1">
        <f t="array" ref="AB408">INDEX(structure!$E:$E,MATCH(1,(structure!$A:$A=$B$3)*(structure!$C:$C=$Z408)*(structure!$D:$D="ASSMAT_50_54_ANS"),0),1)</f>
        <v>0</v>
      </c>
      <c r="AC408" s="1" cm="1">
        <f t="array" ref="AC408">INDEX(structure!$E:$E,MATCH(1,(structure!$A:$A=$B$3)*(structure!$C:$C=$Z408)*(structure!$D:$D="ASSMAT_55_59_ANS"),0),1)</f>
        <v>0</v>
      </c>
      <c r="AD408" s="1" cm="1">
        <f t="array" ref="AD408">INDEX(structure!$E:$E,MATCH(1,(structure!$A:$A=$B$3)*(structure!$C:$C=$Z408)*(structure!$D:$D="ASSMAT_plus_60_ANS"),0),1)</f>
        <v>5</v>
      </c>
      <c r="AE408" s="1" cm="1">
        <f t="array" ref="AE408">INDEX(structure!$E:$E,MATCH(1,(structure!$A:$A=$B$3)*(structure!$C:$C=$Z408)*(structure!$D:$D="ASSMAT_nb_enfants_gardes"),0),1)</f>
        <v>96</v>
      </c>
      <c r="AF408" s="1" cm="1">
        <f t="array" ref="AF408">INDEX(structure!$E:$E,MATCH(1,(structure!$A:$A=$B$3)*(structure!$C:$C=$Z408)*(structure!$D:$D="ASSMAT_nb_enfants_0_5_ans"),0),1)</f>
        <v>370</v>
      </c>
      <c r="AG408" s="7" cm="1">
        <f t="array" ref="AG408">INDEX(structure!$E:$E,MATCH(1,(structure!$A:$A=$B$3)*(structure!$C:$C=$Z408)*(structure!$D:$D="ASSMAT_taux_couv_ass_mat"),0),1)</f>
        <v>25.95</v>
      </c>
    </row>
    <row r="409" spans="1:33">
      <c r="A409" s="70"/>
      <c r="O409" s="71"/>
      <c r="Z409" s="6" t="s">
        <v>49</v>
      </c>
      <c r="AA409" s="1" cm="1">
        <f t="array" ref="AA409">INDEX(structure!$E:$E,MATCH(1,(structure!$A:$A=$B$3)*(structure!$C:$C=$Z409)*(structure!$D:$D="ASSMAT_actif_au_31_12"),0),1)</f>
        <v>43</v>
      </c>
      <c r="AB409" s="1" cm="1">
        <f t="array" ref="AB409">INDEX(structure!$E:$E,MATCH(1,(structure!$A:$A=$B$3)*(structure!$C:$C=$Z409)*(structure!$D:$D="ASSMAT_50_54_ANS"),0),1)</f>
        <v>10</v>
      </c>
      <c r="AC409" s="1" cm="1">
        <f t="array" ref="AC409">INDEX(structure!$E:$E,MATCH(1,(structure!$A:$A=$B$3)*(structure!$C:$C=$Z409)*(structure!$D:$D="ASSMAT_55_59_ANS"),0),1)</f>
        <v>5</v>
      </c>
      <c r="AD409" s="1" cm="1">
        <f t="array" ref="AD409">INDEX(structure!$E:$E,MATCH(1,(structure!$A:$A=$B$3)*(structure!$C:$C=$Z409)*(structure!$D:$D="ASSMAT_plus_60_ANS"),0),1)</f>
        <v>0</v>
      </c>
      <c r="AE409" s="1" cm="1">
        <f t="array" ref="AE409">INDEX(structure!$E:$E,MATCH(1,(structure!$A:$A=$B$3)*(structure!$C:$C=$Z409)*(structure!$D:$D="ASSMAT_nb_enfants_gardes"),0),1)</f>
        <v>159</v>
      </c>
      <c r="AF409" s="1" cm="1">
        <f t="array" ref="AF409">INDEX(structure!$E:$E,MATCH(1,(structure!$A:$A=$B$3)*(structure!$C:$C=$Z409)*(structure!$D:$D="ASSMAT_nb_enfants_0_5_ans"),0),1)</f>
        <v>409</v>
      </c>
      <c r="AG409" s="7" cm="1">
        <f t="array" ref="AG409">INDEX(structure!$E:$E,MATCH(1,(structure!$A:$A=$B$3)*(structure!$C:$C=$Z409)*(structure!$D:$D="ASSMAT_taux_couv_ass_mat"),0),1)</f>
        <v>38.880000000000003</v>
      </c>
    </row>
    <row r="410" spans="1:33">
      <c r="A410" s="70"/>
      <c r="O410" s="71"/>
      <c r="Z410" s="6" t="s">
        <v>51</v>
      </c>
      <c r="AA410" s="1" cm="1">
        <f t="array" ref="AA410">INDEX(structure!$E:$E,MATCH(1,(structure!$A:$A=$B$3)*(structure!$C:$C=$Z410)*(structure!$D:$D="ASSMAT_actif_au_31_12"),0),1)</f>
        <v>206</v>
      </c>
      <c r="AB410" s="1" cm="1">
        <f t="array" ref="AB410">INDEX(structure!$E:$E,MATCH(1,(structure!$A:$A=$B$3)*(structure!$C:$C=$Z410)*(structure!$D:$D="ASSMAT_50_54_ANS"),0),1)</f>
        <v>35</v>
      </c>
      <c r="AC410" s="1" cm="1">
        <f t="array" ref="AC410">INDEX(structure!$E:$E,MATCH(1,(structure!$A:$A=$B$3)*(structure!$C:$C=$Z410)*(structure!$D:$D="ASSMAT_55_59_ANS"),0),1)</f>
        <v>35</v>
      </c>
      <c r="AD410" s="1" cm="1">
        <f t="array" ref="AD410">INDEX(structure!$E:$E,MATCH(1,(structure!$A:$A=$B$3)*(structure!$C:$C=$Z410)*(structure!$D:$D="ASSMAT_plus_60_ANS"),0),1)</f>
        <v>15</v>
      </c>
      <c r="AE410" s="1" cm="1">
        <f t="array" ref="AE410">INDEX(structure!$E:$E,MATCH(1,(structure!$A:$A=$B$3)*(structure!$C:$C=$Z410)*(structure!$D:$D="ASSMAT_nb_enfants_gardes"),0),1)</f>
        <v>593</v>
      </c>
      <c r="AF410" s="1" cm="1">
        <f t="array" ref="AF410">INDEX(structure!$E:$E,MATCH(1,(structure!$A:$A=$B$3)*(structure!$C:$C=$Z410)*(structure!$D:$D="ASSMAT_nb_enfants_0_5_ans"),0),1)</f>
        <v>1925</v>
      </c>
      <c r="AG410" s="7" cm="1">
        <f t="array" ref="AG410">INDEX(structure!$E:$E,MATCH(1,(structure!$A:$A=$B$3)*(structure!$C:$C=$Z410)*(structure!$D:$D="ASSMAT_taux_couv_ass_mat"),0),1)</f>
        <v>30.81</v>
      </c>
    </row>
    <row r="411" spans="1:33">
      <c r="A411" s="70"/>
      <c r="O411" s="71"/>
      <c r="Z411" s="6" t="s">
        <v>52</v>
      </c>
      <c r="AA411" s="1" cm="1">
        <f t="array" ref="AA411">INDEX(structure!$E:$E,MATCH(1,(structure!$A:$A=$B$3)*(structure!$C:$C=$Z411)*(structure!$D:$D="ASSMAT_actif_au_31_12"),0),1)</f>
        <v>13</v>
      </c>
      <c r="AB411" s="1" cm="1">
        <f t="array" ref="AB411">INDEX(structure!$E:$E,MATCH(1,(structure!$A:$A=$B$3)*(structure!$C:$C=$Z411)*(structure!$D:$D="ASSMAT_50_54_ANS"),0),1)</f>
        <v>0</v>
      </c>
      <c r="AC411" s="1" cm="1">
        <f t="array" ref="AC411">INDEX(structure!$E:$E,MATCH(1,(structure!$A:$A=$B$3)*(structure!$C:$C=$Z411)*(structure!$D:$D="ASSMAT_55_59_ANS"),0),1)</f>
        <v>0</v>
      </c>
      <c r="AD411" s="1" cm="1">
        <f t="array" ref="AD411">INDEX(structure!$E:$E,MATCH(1,(structure!$A:$A=$B$3)*(structure!$C:$C=$Z411)*(structure!$D:$D="ASSMAT_plus_60_ANS"),0),1)</f>
        <v>0</v>
      </c>
      <c r="AE411" s="1" cm="1">
        <f t="array" ref="AE411">INDEX(structure!$E:$E,MATCH(1,(structure!$A:$A=$B$3)*(structure!$C:$C=$Z411)*(structure!$D:$D="ASSMAT_nb_enfants_gardes"),0),1)</f>
        <v>66</v>
      </c>
      <c r="AF411" s="1" cm="1">
        <f t="array" ref="AF411">INDEX(structure!$E:$E,MATCH(1,(structure!$A:$A=$B$3)*(structure!$C:$C=$Z411)*(structure!$D:$D="ASSMAT_nb_enfants_0_5_ans"),0),1)</f>
        <v>249</v>
      </c>
      <c r="AG411" s="7" cm="1">
        <f t="array" ref="AG411">INDEX(structure!$E:$E,MATCH(1,(structure!$A:$A=$B$3)*(structure!$C:$C=$Z411)*(structure!$D:$D="ASSMAT_taux_couv_ass_mat"),0),1)</f>
        <v>26.51</v>
      </c>
    </row>
    <row r="412" spans="1:33">
      <c r="A412" s="70"/>
      <c r="O412" s="71"/>
      <c r="Z412" s="6" t="s">
        <v>53</v>
      </c>
      <c r="AA412" s="1" cm="1">
        <f t="array" ref="AA412">INDEX(structure!$E:$E,MATCH(1,(structure!$A:$A=$B$3)*(structure!$C:$C=$Z412)*(structure!$D:$D="ASSMAT_actif_au_31_12"),0),1)</f>
        <v>13</v>
      </c>
      <c r="AB412" s="1" cm="1">
        <f t="array" ref="AB412">INDEX(structure!$E:$E,MATCH(1,(structure!$A:$A=$B$3)*(structure!$C:$C=$Z412)*(structure!$D:$D="ASSMAT_50_54_ANS"),0),1)</f>
        <v>0</v>
      </c>
      <c r="AC412" s="1" cm="1">
        <f t="array" ref="AC412">INDEX(structure!$E:$E,MATCH(1,(structure!$A:$A=$B$3)*(structure!$C:$C=$Z412)*(structure!$D:$D="ASSMAT_55_59_ANS"),0),1)</f>
        <v>5</v>
      </c>
      <c r="AD412" s="1" cm="1">
        <f t="array" ref="AD412">INDEX(structure!$E:$E,MATCH(1,(structure!$A:$A=$B$3)*(structure!$C:$C=$Z412)*(structure!$D:$D="ASSMAT_plus_60_ANS"),0),1)</f>
        <v>0</v>
      </c>
      <c r="AE412" s="1" cm="1">
        <f t="array" ref="AE412">INDEX(structure!$E:$E,MATCH(1,(structure!$A:$A=$B$3)*(structure!$C:$C=$Z412)*(structure!$D:$D="ASSMAT_nb_enfants_gardes"),0),1)</f>
        <v>43</v>
      </c>
      <c r="AF412" s="1" cm="1">
        <f t="array" ref="AF412">INDEX(structure!$E:$E,MATCH(1,(structure!$A:$A=$B$3)*(structure!$C:$C=$Z412)*(structure!$D:$D="ASSMAT_nb_enfants_0_5_ans"),0),1)</f>
        <v>356</v>
      </c>
      <c r="AG412" s="7" cm="1">
        <f t="array" ref="AG412">INDEX(structure!$E:$E,MATCH(1,(structure!$A:$A=$B$3)*(structure!$C:$C=$Z412)*(structure!$D:$D="ASSMAT_taux_couv_ass_mat"),0),1)</f>
        <v>12.08</v>
      </c>
    </row>
    <row r="413" spans="1:33" ht="15.75" thickBot="1">
      <c r="A413" s="70"/>
      <c r="O413" s="71"/>
      <c r="Z413" s="8" t="s">
        <v>407</v>
      </c>
      <c r="AA413" s="1" cm="1">
        <f t="array" ref="AA413">INDEX(structure!$E:$E,MATCH(1,(structure!$A:$A=$B$3)*(structure!$C:$C=$Z413)*(structure!$D:$D="ASSMAT_actif_au_31_12"),0),1)</f>
        <v>1235</v>
      </c>
      <c r="AB413" s="1" cm="1">
        <f t="array" ref="AB413">INDEX(structure!$E:$E,MATCH(1,(structure!$A:$A=$B$3)*(structure!$C:$C=$Z413)*(structure!$D:$D="ASSMAT_50_54_ANS"),0),1)</f>
        <v>190</v>
      </c>
      <c r="AC413" s="1" cm="1">
        <f t="array" ref="AC413">INDEX(structure!$E:$E,MATCH(1,(structure!$A:$A=$B$3)*(structure!$C:$C=$Z413)*(structure!$D:$D="ASSMAT_55_59_ANS"),0),1)</f>
        <v>170</v>
      </c>
      <c r="AD413" s="1" cm="1">
        <f t="array" ref="AD413">INDEX(structure!$E:$E,MATCH(1,(structure!$A:$A=$B$3)*(structure!$C:$C=$Z413)*(structure!$D:$D="ASSMAT_plus_60_ANS"),0),1)</f>
        <v>115</v>
      </c>
      <c r="AE413" s="1" cm="1">
        <f t="array" ref="AE413">INDEX(structure!$E:$E,MATCH(1,(structure!$A:$A=$B$3)*(structure!$C:$C=$Z413)*(structure!$D:$D="ASSMAT_nb_enfants_gardes"),0),1)</f>
        <v>4099</v>
      </c>
      <c r="AF413" s="1" cm="1">
        <f t="array" ref="AF413">INDEX(structure!$E:$E,MATCH(1,(structure!$A:$A=$B$3)*(structure!$C:$C=$Z413)*(structure!$D:$D="ASSMAT_nb_enfants_0_5_ans"),0),1)</f>
        <v>16484</v>
      </c>
      <c r="AG413" s="7" cm="1">
        <f t="array" ref="AG413">INDEX(structure!$E:$E,MATCH(1,(structure!$A:$A=$B$3)*(structure!$C:$C=$Z413)*(structure!$D:$D="ASSMAT_taux_couv_ass_mat"),0),1)</f>
        <v>24.87</v>
      </c>
    </row>
    <row r="414" spans="1:33" ht="15.75" thickBot="1">
      <c r="A414" s="70"/>
      <c r="O414" s="71"/>
    </row>
    <row r="415" spans="1:33">
      <c r="A415" s="70"/>
      <c r="O415" s="71"/>
      <c r="Z415" s="27"/>
      <c r="AA415" s="32" t="s">
        <v>356</v>
      </c>
      <c r="AB415" s="32" t="s">
        <v>357</v>
      </c>
      <c r="AC415" s="32" t="s">
        <v>358</v>
      </c>
      <c r="AD415" s="32" t="s">
        <v>359</v>
      </c>
      <c r="AE415" s="32" t="s">
        <v>360</v>
      </c>
      <c r="AF415" s="33" t="s">
        <v>361</v>
      </c>
    </row>
    <row r="416" spans="1:33">
      <c r="A416" s="70"/>
      <c r="O416" s="71"/>
      <c r="Z416" s="6" t="s">
        <v>8</v>
      </c>
      <c r="AA416" s="1" cm="1">
        <f t="array" ref="AA416">INDEX(structure!$E:$E,MATCH(1,(structure!$A:$A=$B$3)*(structure!$C:$C=$Z416)*(structure!$D:$D="ALSH_nb_Periscolaire"),0),1)</f>
        <v>0</v>
      </c>
      <c r="AB416" s="1" cm="1">
        <f t="array" ref="AB416">INDEX(structure!$E:$E,MATCH(1,(structure!$A:$A=$B$3)*(structure!$C:$C=$Z416)*(structure!$D:$D="ALSH_Peri_nb_enfants_accueillis"),0),1)</f>
        <v>0</v>
      </c>
      <c r="AC416" s="1" cm="1">
        <f t="array" ref="AC416">INDEX(structure!$E:$E,MATCH(1,(structure!$A:$A=$B$3)*(structure!$C:$C=$Z416)*(structure!$D:$D="ALSH_Peri_nb_heures_realisees"),0),1)</f>
        <v>0</v>
      </c>
      <c r="AD416" s="1" cm="1">
        <f t="array" ref="AD416">INDEX(structure!$E:$E,MATCH(1,(structure!$A:$A=$B$3)*(structure!$C:$C=$Z416)*(structure!$D:$D="ALSH_Peri_nb_heures_facturees"),0),1)</f>
        <v>0</v>
      </c>
      <c r="AE416" s="1" cm="1">
        <f t="array" ref="AE416">INDEX(structure!$E:$E,MATCH(1,(structure!$A:$A=$B$3)*(structure!$C:$C=$Z416)*(structure!$D:$D="ALSH_Peri_nb_actes_ouvrant_droit"),0),1)</f>
        <v>0</v>
      </c>
      <c r="AF416" s="7" cm="1">
        <f t="array" ref="AF416">INDEX(structure!$E:$E,MATCH(1,(structure!$A:$A=$B$3)*(structure!$C:$C=$Z416)*(structure!$D:$D="ALSH_Peri_Montant_Droit_declaration_equipement"),0),1)</f>
        <v>0</v>
      </c>
    </row>
    <row r="417" spans="1:32">
      <c r="A417" s="70"/>
      <c r="O417" s="71"/>
      <c r="Z417" s="6" t="s">
        <v>13</v>
      </c>
      <c r="AA417" s="1" cm="1">
        <f t="array" ref="AA417">INDEX(structure!$E:$E,MATCH(1,(structure!$A:$A=$B$3)*(structure!$C:$C=$Z417)*(structure!$D:$D="ALSH_nb_Periscolaire"),0),1)</f>
        <v>0</v>
      </c>
      <c r="AB417" s="1" cm="1">
        <f t="array" ref="AB417">INDEX(structure!$E:$E,MATCH(1,(structure!$A:$A=$B$3)*(structure!$C:$C=$Z417)*(structure!$D:$D="ALSH_Peri_nb_enfants_accueillis"),0),1)</f>
        <v>0</v>
      </c>
      <c r="AC417" s="1" cm="1">
        <f t="array" ref="AC417">INDEX(structure!$E:$E,MATCH(1,(structure!$A:$A=$B$3)*(structure!$C:$C=$Z417)*(structure!$D:$D="ALSH_Peri_nb_heures_realisees"),0),1)</f>
        <v>0</v>
      </c>
      <c r="AD417" s="1" cm="1">
        <f t="array" ref="AD417">INDEX(structure!$E:$E,MATCH(1,(structure!$A:$A=$B$3)*(structure!$C:$C=$Z417)*(structure!$D:$D="ALSH_Peri_nb_heures_facturees"),0),1)</f>
        <v>0</v>
      </c>
      <c r="AE417" s="1" cm="1">
        <f t="array" ref="AE417">INDEX(structure!$E:$E,MATCH(1,(structure!$A:$A=$B$3)*(structure!$C:$C=$Z417)*(structure!$D:$D="ALSH_Peri_nb_actes_ouvrant_droit"),0),1)</f>
        <v>0</v>
      </c>
      <c r="AF417" s="7" cm="1">
        <f t="array" ref="AF417">INDEX(structure!$E:$E,MATCH(1,(structure!$A:$A=$B$3)*(structure!$C:$C=$Z417)*(structure!$D:$D="ALSH_Peri_Montant_Droit_declaration_equipement"),0),1)</f>
        <v>0</v>
      </c>
    </row>
    <row r="418" spans="1:32">
      <c r="A418" s="70"/>
      <c r="O418" s="71"/>
      <c r="Z418" s="6" t="s">
        <v>15</v>
      </c>
      <c r="AA418" s="1" cm="1">
        <f t="array" ref="AA418">INDEX(structure!$E:$E,MATCH(1,(structure!$A:$A=$B$3)*(structure!$C:$C=$Z418)*(structure!$D:$D="ALSH_nb_Periscolaire"),0),1)</f>
        <v>0</v>
      </c>
      <c r="AB418" s="1" cm="1">
        <f t="array" ref="AB418">INDEX(structure!$E:$E,MATCH(1,(structure!$A:$A=$B$3)*(structure!$C:$C=$Z418)*(structure!$D:$D="ALSH_Peri_nb_enfants_accueillis"),0),1)</f>
        <v>0</v>
      </c>
      <c r="AC418" s="1" cm="1">
        <f t="array" ref="AC418">INDEX(structure!$E:$E,MATCH(1,(structure!$A:$A=$B$3)*(structure!$C:$C=$Z418)*(structure!$D:$D="ALSH_Peri_nb_heures_realisees"),0),1)</f>
        <v>0</v>
      </c>
      <c r="AD418" s="1" cm="1">
        <f t="array" ref="AD418">INDEX(structure!$E:$E,MATCH(1,(structure!$A:$A=$B$3)*(structure!$C:$C=$Z418)*(structure!$D:$D="ALSH_Peri_nb_heures_facturees"),0),1)</f>
        <v>0</v>
      </c>
      <c r="AE418" s="1" cm="1">
        <f t="array" ref="AE418">INDEX(structure!$E:$E,MATCH(1,(structure!$A:$A=$B$3)*(structure!$C:$C=$Z418)*(structure!$D:$D="ALSH_Peri_nb_actes_ouvrant_droit"),0),1)</f>
        <v>0</v>
      </c>
      <c r="AF418" s="7" cm="1">
        <f t="array" ref="AF418">INDEX(structure!$E:$E,MATCH(1,(structure!$A:$A=$B$3)*(structure!$C:$C=$Z418)*(structure!$D:$D="ALSH_Peri_Montant_Droit_declaration_equipement"),0),1)</f>
        <v>0</v>
      </c>
    </row>
    <row r="419" spans="1:32">
      <c r="A419" s="70"/>
      <c r="O419" s="71"/>
      <c r="Z419" s="6" t="s">
        <v>18</v>
      </c>
      <c r="AA419" s="1" cm="1">
        <f t="array" ref="AA419">INDEX(structure!$E:$E,MATCH(1,(structure!$A:$A=$B$3)*(structure!$C:$C=$Z419)*(structure!$D:$D="ALSH_nb_Periscolaire"),0),1)</f>
        <v>0</v>
      </c>
      <c r="AB419" s="1" cm="1">
        <f t="array" ref="AB419">INDEX(structure!$E:$E,MATCH(1,(structure!$A:$A=$B$3)*(structure!$C:$C=$Z419)*(structure!$D:$D="ALSH_Peri_nb_enfants_accueillis"),0),1)</f>
        <v>0</v>
      </c>
      <c r="AC419" s="1" cm="1">
        <f t="array" ref="AC419">INDEX(structure!$E:$E,MATCH(1,(structure!$A:$A=$B$3)*(structure!$C:$C=$Z419)*(structure!$D:$D="ALSH_Peri_nb_heures_realisees"),0),1)</f>
        <v>0</v>
      </c>
      <c r="AD419" s="1" cm="1">
        <f t="array" ref="AD419">INDEX(structure!$E:$E,MATCH(1,(structure!$A:$A=$B$3)*(structure!$C:$C=$Z419)*(structure!$D:$D="ALSH_Peri_nb_heures_facturees"),0),1)</f>
        <v>0</v>
      </c>
      <c r="AE419" s="1" cm="1">
        <f t="array" ref="AE419">INDEX(structure!$E:$E,MATCH(1,(structure!$A:$A=$B$3)*(structure!$C:$C=$Z419)*(structure!$D:$D="ALSH_Peri_nb_actes_ouvrant_droit"),0),1)</f>
        <v>0</v>
      </c>
      <c r="AF419" s="7" cm="1">
        <f t="array" ref="AF419">INDEX(structure!$E:$E,MATCH(1,(structure!$A:$A=$B$3)*(structure!$C:$C=$Z419)*(structure!$D:$D="ALSH_Peri_Montant_Droit_declaration_equipement"),0),1)</f>
        <v>0</v>
      </c>
    </row>
    <row r="420" spans="1:32">
      <c r="A420" s="70"/>
      <c r="O420" s="71"/>
      <c r="Z420" s="6" t="s">
        <v>21</v>
      </c>
      <c r="AA420" s="1" cm="1">
        <f t="array" ref="AA420">INDEX(structure!$E:$E,MATCH(1,(structure!$A:$A=$B$3)*(structure!$C:$C=$Z420)*(structure!$D:$D="ALSH_nb_Periscolaire"),0),1)</f>
        <v>0</v>
      </c>
      <c r="AB420" s="1" cm="1">
        <f t="array" ref="AB420">INDEX(structure!$E:$E,MATCH(1,(structure!$A:$A=$B$3)*(structure!$C:$C=$Z420)*(structure!$D:$D="ALSH_Peri_nb_enfants_accueillis"),0),1)</f>
        <v>0</v>
      </c>
      <c r="AC420" s="1" cm="1">
        <f t="array" ref="AC420">INDEX(structure!$E:$E,MATCH(1,(structure!$A:$A=$B$3)*(structure!$C:$C=$Z420)*(structure!$D:$D="ALSH_Peri_nb_heures_realisees"),0),1)</f>
        <v>0</v>
      </c>
      <c r="AD420" s="1" cm="1">
        <f t="array" ref="AD420">INDEX(structure!$E:$E,MATCH(1,(structure!$A:$A=$B$3)*(structure!$C:$C=$Z420)*(structure!$D:$D="ALSH_Peri_nb_heures_facturees"),0),1)</f>
        <v>0</v>
      </c>
      <c r="AE420" s="1" cm="1">
        <f t="array" ref="AE420">INDEX(structure!$E:$E,MATCH(1,(structure!$A:$A=$B$3)*(structure!$C:$C=$Z420)*(structure!$D:$D="ALSH_Peri_nb_actes_ouvrant_droit"),0),1)</f>
        <v>0</v>
      </c>
      <c r="AF420" s="7" cm="1">
        <f t="array" ref="AF420">INDEX(structure!$E:$E,MATCH(1,(structure!$A:$A=$B$3)*(structure!$C:$C=$Z420)*(structure!$D:$D="ALSH_Peri_Montant_Droit_declaration_equipement"),0),1)</f>
        <v>0</v>
      </c>
    </row>
    <row r="421" spans="1:32">
      <c r="A421" s="70"/>
      <c r="O421" s="71"/>
      <c r="Z421" s="6" t="s">
        <v>24</v>
      </c>
      <c r="AA421" s="1" cm="1">
        <f t="array" ref="AA421">INDEX(structure!$E:$E,MATCH(1,(structure!$A:$A=$B$3)*(structure!$C:$C=$Z421)*(structure!$D:$D="ALSH_nb_Periscolaire"),0),1)</f>
        <v>0</v>
      </c>
      <c r="AB421" s="1" cm="1">
        <f t="array" ref="AB421">INDEX(structure!$E:$E,MATCH(1,(structure!$A:$A=$B$3)*(structure!$C:$C=$Z421)*(structure!$D:$D="ALSH_Peri_nb_enfants_accueillis"),0),1)</f>
        <v>0</v>
      </c>
      <c r="AC421" s="1" cm="1">
        <f t="array" ref="AC421">INDEX(structure!$E:$E,MATCH(1,(structure!$A:$A=$B$3)*(structure!$C:$C=$Z421)*(structure!$D:$D="ALSH_Peri_nb_heures_realisees"),0),1)</f>
        <v>0</v>
      </c>
      <c r="AD421" s="1" cm="1">
        <f t="array" ref="AD421">INDEX(structure!$E:$E,MATCH(1,(structure!$A:$A=$B$3)*(structure!$C:$C=$Z421)*(structure!$D:$D="ALSH_Peri_nb_heures_facturees"),0),1)</f>
        <v>0</v>
      </c>
      <c r="AE421" s="1" cm="1">
        <f t="array" ref="AE421">INDEX(structure!$E:$E,MATCH(1,(structure!$A:$A=$B$3)*(structure!$C:$C=$Z421)*(structure!$D:$D="ALSH_Peri_nb_actes_ouvrant_droit"),0),1)</f>
        <v>0</v>
      </c>
      <c r="AF421" s="7" cm="1">
        <f t="array" ref="AF421">INDEX(structure!$E:$E,MATCH(1,(structure!$A:$A=$B$3)*(structure!$C:$C=$Z421)*(structure!$D:$D="ALSH_Peri_Montant_Droit_declaration_equipement"),0),1)</f>
        <v>0</v>
      </c>
    </row>
    <row r="422" spans="1:32">
      <c r="A422" s="70"/>
      <c r="O422" s="71"/>
      <c r="Z422" s="6" t="s">
        <v>27</v>
      </c>
      <c r="AA422" s="1" cm="1">
        <f t="array" ref="AA422">INDEX(structure!$E:$E,MATCH(1,(structure!$A:$A=$B$3)*(structure!$C:$C=$Z422)*(structure!$D:$D="ALSH_nb_Periscolaire"),0),1)</f>
        <v>0</v>
      </c>
      <c r="AB422" s="1" cm="1">
        <f t="array" ref="AB422">INDEX(structure!$E:$E,MATCH(1,(structure!$A:$A=$B$3)*(structure!$C:$C=$Z422)*(structure!$D:$D="ALSH_Peri_nb_enfants_accueillis"),0),1)</f>
        <v>0</v>
      </c>
      <c r="AC422" s="1" cm="1">
        <f t="array" ref="AC422">INDEX(structure!$E:$E,MATCH(1,(structure!$A:$A=$B$3)*(structure!$C:$C=$Z422)*(structure!$D:$D="ALSH_Peri_nb_heures_realisees"),0),1)</f>
        <v>0</v>
      </c>
      <c r="AD422" s="1" cm="1">
        <f t="array" ref="AD422">INDEX(structure!$E:$E,MATCH(1,(structure!$A:$A=$B$3)*(structure!$C:$C=$Z422)*(structure!$D:$D="ALSH_Peri_nb_heures_facturees"),0),1)</f>
        <v>0</v>
      </c>
      <c r="AE422" s="1" cm="1">
        <f t="array" ref="AE422">INDEX(structure!$E:$E,MATCH(1,(structure!$A:$A=$B$3)*(structure!$C:$C=$Z422)*(structure!$D:$D="ALSH_Peri_nb_actes_ouvrant_droit"),0),1)</f>
        <v>0</v>
      </c>
      <c r="AF422" s="7" cm="1">
        <f t="array" ref="AF422">INDEX(structure!$E:$E,MATCH(1,(structure!$A:$A=$B$3)*(structure!$C:$C=$Z422)*(structure!$D:$D="ALSH_Peri_Montant_Droit_declaration_equipement"),0),1)</f>
        <v>0</v>
      </c>
    </row>
    <row r="423" spans="1:32">
      <c r="A423" s="70"/>
      <c r="O423" s="71"/>
      <c r="Z423" s="6" t="s">
        <v>30</v>
      </c>
      <c r="AA423" s="1" cm="1">
        <f t="array" ref="AA423">INDEX(structure!$E:$E,MATCH(1,(structure!$A:$A=$B$3)*(structure!$C:$C=$Z423)*(structure!$D:$D="ALSH_nb_Periscolaire"),0),1)</f>
        <v>0</v>
      </c>
      <c r="AB423" s="1" cm="1">
        <f t="array" ref="AB423">INDEX(structure!$E:$E,MATCH(1,(structure!$A:$A=$B$3)*(structure!$C:$C=$Z423)*(structure!$D:$D="ALSH_Peri_nb_enfants_accueillis"),0),1)</f>
        <v>0</v>
      </c>
      <c r="AC423" s="1" cm="1">
        <f t="array" ref="AC423">INDEX(structure!$E:$E,MATCH(1,(structure!$A:$A=$B$3)*(structure!$C:$C=$Z423)*(structure!$D:$D="ALSH_Peri_nb_heures_realisees"),0),1)</f>
        <v>0</v>
      </c>
      <c r="AD423" s="1" cm="1">
        <f t="array" ref="AD423">INDEX(structure!$E:$E,MATCH(1,(structure!$A:$A=$B$3)*(structure!$C:$C=$Z423)*(structure!$D:$D="ALSH_Peri_nb_heures_facturees"),0),1)</f>
        <v>0</v>
      </c>
      <c r="AE423" s="1" cm="1">
        <f t="array" ref="AE423">INDEX(structure!$E:$E,MATCH(1,(structure!$A:$A=$B$3)*(structure!$C:$C=$Z423)*(structure!$D:$D="ALSH_Peri_nb_actes_ouvrant_droit"),0),1)</f>
        <v>0</v>
      </c>
      <c r="AF423" s="7" cm="1">
        <f t="array" ref="AF423">INDEX(structure!$E:$E,MATCH(1,(structure!$A:$A=$B$3)*(structure!$C:$C=$Z423)*(structure!$D:$D="ALSH_Peri_Montant_Droit_declaration_equipement"),0),1)</f>
        <v>0</v>
      </c>
    </row>
    <row r="424" spans="1:32">
      <c r="A424" s="70"/>
      <c r="O424" s="71"/>
      <c r="Z424" s="6" t="s">
        <v>33</v>
      </c>
      <c r="AA424" s="1" cm="1">
        <f t="array" ref="AA424">INDEX(structure!$E:$E,MATCH(1,(structure!$A:$A=$B$3)*(structure!$C:$C=$Z424)*(structure!$D:$D="ALSH_nb_Periscolaire"),0),1)</f>
        <v>0</v>
      </c>
      <c r="AB424" s="1" cm="1">
        <f t="array" ref="AB424">INDEX(structure!$E:$E,MATCH(1,(structure!$A:$A=$B$3)*(structure!$C:$C=$Z424)*(structure!$D:$D="ALSH_Peri_nb_enfants_accueillis"),0),1)</f>
        <v>0</v>
      </c>
      <c r="AC424" s="1" cm="1">
        <f t="array" ref="AC424">INDEX(structure!$E:$E,MATCH(1,(structure!$A:$A=$B$3)*(structure!$C:$C=$Z424)*(structure!$D:$D="ALSH_Peri_nb_heures_realisees"),0),1)</f>
        <v>0</v>
      </c>
      <c r="AD424" s="1" cm="1">
        <f t="array" ref="AD424">INDEX(structure!$E:$E,MATCH(1,(structure!$A:$A=$B$3)*(structure!$C:$C=$Z424)*(structure!$D:$D="ALSH_Peri_nb_heures_facturees"),0),1)</f>
        <v>0</v>
      </c>
      <c r="AE424" s="1" cm="1">
        <f t="array" ref="AE424">INDEX(structure!$E:$E,MATCH(1,(structure!$A:$A=$B$3)*(structure!$C:$C=$Z424)*(structure!$D:$D="ALSH_Peri_nb_actes_ouvrant_droit"),0),1)</f>
        <v>0</v>
      </c>
      <c r="AF424" s="7" cm="1">
        <f t="array" ref="AF424">INDEX(structure!$E:$E,MATCH(1,(structure!$A:$A=$B$3)*(structure!$C:$C=$Z424)*(structure!$D:$D="ALSH_Peri_Montant_Droit_declaration_equipement"),0),1)</f>
        <v>0</v>
      </c>
    </row>
    <row r="425" spans="1:32">
      <c r="A425" s="70"/>
      <c r="O425" s="71"/>
      <c r="Z425" s="6" t="s">
        <v>36</v>
      </c>
      <c r="AA425" s="1" cm="1">
        <f t="array" ref="AA425">INDEX(structure!$E:$E,MATCH(1,(structure!$A:$A=$B$3)*(structure!$C:$C=$Z425)*(structure!$D:$D="ALSH_nb_Periscolaire"),0),1)</f>
        <v>0</v>
      </c>
      <c r="AB425" s="1" cm="1">
        <f t="array" ref="AB425">INDEX(structure!$E:$E,MATCH(1,(structure!$A:$A=$B$3)*(structure!$C:$C=$Z425)*(structure!$D:$D="ALSH_Peri_nb_enfants_accueillis"),0),1)</f>
        <v>0</v>
      </c>
      <c r="AC425" s="1" cm="1">
        <f t="array" ref="AC425">INDEX(structure!$E:$E,MATCH(1,(structure!$A:$A=$B$3)*(structure!$C:$C=$Z425)*(structure!$D:$D="ALSH_Peri_nb_heures_realisees"),0),1)</f>
        <v>0</v>
      </c>
      <c r="AD425" s="1" cm="1">
        <f t="array" ref="AD425">INDEX(structure!$E:$E,MATCH(1,(structure!$A:$A=$B$3)*(structure!$C:$C=$Z425)*(structure!$D:$D="ALSH_Peri_nb_heures_facturees"),0),1)</f>
        <v>0</v>
      </c>
      <c r="AE425" s="1" cm="1">
        <f t="array" ref="AE425">INDEX(structure!$E:$E,MATCH(1,(structure!$A:$A=$B$3)*(structure!$C:$C=$Z425)*(structure!$D:$D="ALSH_Peri_nb_actes_ouvrant_droit"),0),1)</f>
        <v>0</v>
      </c>
      <c r="AF425" s="7" cm="1">
        <f t="array" ref="AF425">INDEX(structure!$E:$E,MATCH(1,(structure!$A:$A=$B$3)*(structure!$C:$C=$Z425)*(structure!$D:$D="ALSH_Peri_Montant_Droit_declaration_equipement"),0),1)</f>
        <v>0</v>
      </c>
    </row>
    <row r="426" spans="1:32">
      <c r="A426" s="70"/>
      <c r="O426" s="71"/>
      <c r="Z426" s="6" t="s">
        <v>39</v>
      </c>
      <c r="AA426" s="1" cm="1">
        <f t="array" ref="AA426">INDEX(structure!$E:$E,MATCH(1,(structure!$A:$A=$B$3)*(structure!$C:$C=$Z426)*(structure!$D:$D="ALSH_nb_Periscolaire"),0),1)</f>
        <v>0</v>
      </c>
      <c r="AB426" s="1" cm="1">
        <f t="array" ref="AB426">INDEX(structure!$E:$E,MATCH(1,(structure!$A:$A=$B$3)*(structure!$C:$C=$Z426)*(structure!$D:$D="ALSH_Peri_nb_enfants_accueillis"),0),1)</f>
        <v>0</v>
      </c>
      <c r="AC426" s="1" cm="1">
        <f t="array" ref="AC426">INDEX(structure!$E:$E,MATCH(1,(structure!$A:$A=$B$3)*(structure!$C:$C=$Z426)*(structure!$D:$D="ALSH_Peri_nb_heures_realisees"),0),1)</f>
        <v>0</v>
      </c>
      <c r="AD426" s="1" cm="1">
        <f t="array" ref="AD426">INDEX(structure!$E:$E,MATCH(1,(structure!$A:$A=$B$3)*(structure!$C:$C=$Z426)*(structure!$D:$D="ALSH_Peri_nb_heures_facturees"),0),1)</f>
        <v>0</v>
      </c>
      <c r="AE426" s="1" cm="1">
        <f t="array" ref="AE426">INDEX(structure!$E:$E,MATCH(1,(structure!$A:$A=$B$3)*(structure!$C:$C=$Z426)*(structure!$D:$D="ALSH_Peri_nb_actes_ouvrant_droit"),0),1)</f>
        <v>0</v>
      </c>
      <c r="AF426" s="7" cm="1">
        <f t="array" ref="AF426">INDEX(structure!$E:$E,MATCH(1,(structure!$A:$A=$B$3)*(structure!$C:$C=$Z426)*(structure!$D:$D="ALSH_Peri_Montant_Droit_declaration_equipement"),0),1)</f>
        <v>0</v>
      </c>
    </row>
    <row r="427" spans="1:32">
      <c r="A427" s="70"/>
      <c r="O427" s="71"/>
      <c r="Z427" s="6" t="s">
        <v>42</v>
      </c>
      <c r="AA427" s="1" cm="1">
        <f t="array" ref="AA427">INDEX(structure!$E:$E,MATCH(1,(structure!$A:$A=$B$3)*(structure!$C:$C=$Z427)*(structure!$D:$D="ALSH_nb_Periscolaire"),0),1)</f>
        <v>0</v>
      </c>
      <c r="AB427" s="1" cm="1">
        <f t="array" ref="AB427">INDEX(structure!$E:$E,MATCH(1,(structure!$A:$A=$B$3)*(structure!$C:$C=$Z427)*(structure!$D:$D="ALSH_Peri_nb_enfants_accueillis"),0),1)</f>
        <v>0</v>
      </c>
      <c r="AC427" s="1" cm="1">
        <f t="array" ref="AC427">INDEX(structure!$E:$E,MATCH(1,(structure!$A:$A=$B$3)*(structure!$C:$C=$Z427)*(structure!$D:$D="ALSH_Peri_nb_heures_realisees"),0),1)</f>
        <v>0</v>
      </c>
      <c r="AD427" s="1" cm="1">
        <f t="array" ref="AD427">INDEX(structure!$E:$E,MATCH(1,(structure!$A:$A=$B$3)*(structure!$C:$C=$Z427)*(structure!$D:$D="ALSH_Peri_nb_heures_facturees"),0),1)</f>
        <v>0</v>
      </c>
      <c r="AE427" s="1" cm="1">
        <f t="array" ref="AE427">INDEX(structure!$E:$E,MATCH(1,(structure!$A:$A=$B$3)*(structure!$C:$C=$Z427)*(structure!$D:$D="ALSH_Peri_nb_actes_ouvrant_droit"),0),1)</f>
        <v>0</v>
      </c>
      <c r="AF427" s="7" cm="1">
        <f t="array" ref="AF427">INDEX(structure!$E:$E,MATCH(1,(structure!$A:$A=$B$3)*(structure!$C:$C=$Z427)*(structure!$D:$D="ALSH_Peri_Montant_Droit_declaration_equipement"),0),1)</f>
        <v>0</v>
      </c>
    </row>
    <row r="428" spans="1:32">
      <c r="A428" s="70"/>
      <c r="O428" s="71"/>
      <c r="Z428" s="6" t="s">
        <v>45</v>
      </c>
      <c r="AA428" s="1" cm="1">
        <f t="array" ref="AA428">INDEX(structure!$E:$E,MATCH(1,(structure!$A:$A=$B$3)*(structure!$C:$C=$Z428)*(structure!$D:$D="ALSH_nb_Periscolaire"),0),1)</f>
        <v>0</v>
      </c>
      <c r="AB428" s="1" cm="1">
        <f t="array" ref="AB428">INDEX(structure!$E:$E,MATCH(1,(structure!$A:$A=$B$3)*(structure!$C:$C=$Z428)*(structure!$D:$D="ALSH_Peri_nb_enfants_accueillis"),0),1)</f>
        <v>0</v>
      </c>
      <c r="AC428" s="1" cm="1">
        <f t="array" ref="AC428">INDEX(structure!$E:$E,MATCH(1,(structure!$A:$A=$B$3)*(structure!$C:$C=$Z428)*(structure!$D:$D="ALSH_Peri_nb_heures_realisees"),0),1)</f>
        <v>0</v>
      </c>
      <c r="AD428" s="1" cm="1">
        <f t="array" ref="AD428">INDEX(structure!$E:$E,MATCH(1,(structure!$A:$A=$B$3)*(structure!$C:$C=$Z428)*(structure!$D:$D="ALSH_Peri_nb_heures_facturees"),0),1)</f>
        <v>0</v>
      </c>
      <c r="AE428" s="1" cm="1">
        <f t="array" ref="AE428">INDEX(structure!$E:$E,MATCH(1,(structure!$A:$A=$B$3)*(structure!$C:$C=$Z428)*(structure!$D:$D="ALSH_Peri_nb_actes_ouvrant_droit"),0),1)</f>
        <v>0</v>
      </c>
      <c r="AF428" s="7" cm="1">
        <f t="array" ref="AF428">INDEX(structure!$E:$E,MATCH(1,(structure!$A:$A=$B$3)*(structure!$C:$C=$Z428)*(structure!$D:$D="ALSH_Peri_Montant_Droit_declaration_equipement"),0),1)</f>
        <v>0</v>
      </c>
    </row>
    <row r="429" spans="1:32">
      <c r="A429" s="70"/>
      <c r="O429" s="71"/>
      <c r="Z429" s="6" t="s">
        <v>48</v>
      </c>
      <c r="AA429" s="1" cm="1">
        <f t="array" ref="AA429">INDEX(structure!$E:$E,MATCH(1,(structure!$A:$A=$B$3)*(structure!$C:$C=$Z429)*(structure!$D:$D="ALSH_nb_Periscolaire"),0),1)</f>
        <v>0</v>
      </c>
      <c r="AB429" s="1" cm="1">
        <f t="array" ref="AB429">INDEX(structure!$E:$E,MATCH(1,(structure!$A:$A=$B$3)*(structure!$C:$C=$Z429)*(structure!$D:$D="ALSH_Peri_nb_enfants_accueillis"),0),1)</f>
        <v>0</v>
      </c>
      <c r="AC429" s="1" cm="1">
        <f t="array" ref="AC429">INDEX(structure!$E:$E,MATCH(1,(structure!$A:$A=$B$3)*(structure!$C:$C=$Z429)*(structure!$D:$D="ALSH_Peri_nb_heures_realisees"),0),1)</f>
        <v>0</v>
      </c>
      <c r="AD429" s="1" cm="1">
        <f t="array" ref="AD429">INDEX(structure!$E:$E,MATCH(1,(structure!$A:$A=$B$3)*(structure!$C:$C=$Z429)*(structure!$D:$D="ALSH_Peri_nb_heures_facturees"),0),1)</f>
        <v>0</v>
      </c>
      <c r="AE429" s="1" cm="1">
        <f t="array" ref="AE429">INDEX(structure!$E:$E,MATCH(1,(structure!$A:$A=$B$3)*(structure!$C:$C=$Z429)*(structure!$D:$D="ALSH_Peri_nb_actes_ouvrant_droit"),0),1)</f>
        <v>0</v>
      </c>
      <c r="AF429" s="7" cm="1">
        <f t="array" ref="AF429">INDEX(structure!$E:$E,MATCH(1,(structure!$A:$A=$B$3)*(structure!$C:$C=$Z429)*(structure!$D:$D="ALSH_Peri_Montant_Droit_declaration_equipement"),0),1)</f>
        <v>0</v>
      </c>
    </row>
    <row r="430" spans="1:32">
      <c r="A430" s="70"/>
      <c r="O430" s="71"/>
      <c r="Z430" s="6" t="s">
        <v>49</v>
      </c>
      <c r="AA430" s="1" cm="1">
        <f t="array" ref="AA430">INDEX(structure!$E:$E,MATCH(1,(structure!$A:$A=$B$3)*(structure!$C:$C=$Z430)*(structure!$D:$D="ALSH_nb_Periscolaire"),0),1)</f>
        <v>0</v>
      </c>
      <c r="AB430" s="1" cm="1">
        <f t="array" ref="AB430">INDEX(structure!$E:$E,MATCH(1,(structure!$A:$A=$B$3)*(structure!$C:$C=$Z430)*(structure!$D:$D="ALSH_Peri_nb_enfants_accueillis"),0),1)</f>
        <v>0</v>
      </c>
      <c r="AC430" s="1" cm="1">
        <f t="array" ref="AC430">INDEX(structure!$E:$E,MATCH(1,(structure!$A:$A=$B$3)*(structure!$C:$C=$Z430)*(structure!$D:$D="ALSH_Peri_nb_heures_realisees"),0),1)</f>
        <v>0</v>
      </c>
      <c r="AD430" s="1" cm="1">
        <f t="array" ref="AD430">INDEX(structure!$E:$E,MATCH(1,(structure!$A:$A=$B$3)*(structure!$C:$C=$Z430)*(structure!$D:$D="ALSH_Peri_nb_heures_facturees"),0),1)</f>
        <v>0</v>
      </c>
      <c r="AE430" s="1" cm="1">
        <f t="array" ref="AE430">INDEX(structure!$E:$E,MATCH(1,(structure!$A:$A=$B$3)*(structure!$C:$C=$Z430)*(structure!$D:$D="ALSH_Peri_nb_actes_ouvrant_droit"),0),1)</f>
        <v>0</v>
      </c>
      <c r="AF430" s="7" cm="1">
        <f t="array" ref="AF430">INDEX(structure!$E:$E,MATCH(1,(structure!$A:$A=$B$3)*(structure!$C:$C=$Z430)*(structure!$D:$D="ALSH_Peri_Montant_Droit_declaration_equipement"),0),1)</f>
        <v>0</v>
      </c>
    </row>
    <row r="431" spans="1:32">
      <c r="A431" s="70"/>
      <c r="O431" s="71"/>
      <c r="Z431" s="6" t="s">
        <v>51</v>
      </c>
      <c r="AA431" s="1" cm="1">
        <f t="array" ref="AA431">INDEX(structure!$E:$E,MATCH(1,(structure!$A:$A=$B$3)*(structure!$C:$C=$Z431)*(structure!$D:$D="ALSH_nb_Periscolaire"),0),1)</f>
        <v>0</v>
      </c>
      <c r="AB431" s="1" cm="1">
        <f t="array" ref="AB431">INDEX(structure!$E:$E,MATCH(1,(structure!$A:$A=$B$3)*(structure!$C:$C=$Z431)*(structure!$D:$D="ALSH_Peri_nb_enfants_accueillis"),0),1)</f>
        <v>0</v>
      </c>
      <c r="AC431" s="1" cm="1">
        <f t="array" ref="AC431">INDEX(structure!$E:$E,MATCH(1,(structure!$A:$A=$B$3)*(structure!$C:$C=$Z431)*(structure!$D:$D="ALSH_Peri_nb_heures_realisees"),0),1)</f>
        <v>0</v>
      </c>
      <c r="AD431" s="1" cm="1">
        <f t="array" ref="AD431">INDEX(structure!$E:$E,MATCH(1,(structure!$A:$A=$B$3)*(structure!$C:$C=$Z431)*(structure!$D:$D="ALSH_Peri_nb_heures_facturees"),0),1)</f>
        <v>0</v>
      </c>
      <c r="AE431" s="1" cm="1">
        <f t="array" ref="AE431">INDEX(structure!$E:$E,MATCH(1,(structure!$A:$A=$B$3)*(structure!$C:$C=$Z431)*(structure!$D:$D="ALSH_Peri_nb_actes_ouvrant_droit"),0),1)</f>
        <v>0</v>
      </c>
      <c r="AF431" s="7" cm="1">
        <f t="array" ref="AF431">INDEX(structure!$E:$E,MATCH(1,(structure!$A:$A=$B$3)*(structure!$C:$C=$Z431)*(structure!$D:$D="ALSH_Peri_Montant_Droit_declaration_equipement"),0),1)</f>
        <v>0</v>
      </c>
    </row>
    <row r="432" spans="1:32">
      <c r="A432" s="70"/>
      <c r="O432" s="71"/>
      <c r="Z432" s="6" t="s">
        <v>52</v>
      </c>
      <c r="AA432" s="1" cm="1">
        <f t="array" ref="AA432">INDEX(structure!$E:$E,MATCH(1,(structure!$A:$A=$B$3)*(structure!$C:$C=$Z432)*(structure!$D:$D="ALSH_nb_Periscolaire"),0),1)</f>
        <v>0</v>
      </c>
      <c r="AB432" s="1" cm="1">
        <f t="array" ref="AB432">INDEX(structure!$E:$E,MATCH(1,(structure!$A:$A=$B$3)*(structure!$C:$C=$Z432)*(structure!$D:$D="ALSH_Peri_nb_enfants_accueillis"),0),1)</f>
        <v>0</v>
      </c>
      <c r="AC432" s="1" cm="1">
        <f t="array" ref="AC432">INDEX(structure!$E:$E,MATCH(1,(structure!$A:$A=$B$3)*(structure!$C:$C=$Z432)*(structure!$D:$D="ALSH_Peri_nb_heures_realisees"),0),1)</f>
        <v>0</v>
      </c>
      <c r="AD432" s="1" cm="1">
        <f t="array" ref="AD432">INDEX(structure!$E:$E,MATCH(1,(structure!$A:$A=$B$3)*(structure!$C:$C=$Z432)*(structure!$D:$D="ALSH_Peri_nb_heures_facturees"),0),1)</f>
        <v>0</v>
      </c>
      <c r="AE432" s="1" cm="1">
        <f t="array" ref="AE432">INDEX(structure!$E:$E,MATCH(1,(structure!$A:$A=$B$3)*(structure!$C:$C=$Z432)*(structure!$D:$D="ALSH_Peri_nb_actes_ouvrant_droit"),0),1)</f>
        <v>0</v>
      </c>
      <c r="AF432" s="7" cm="1">
        <f t="array" ref="AF432">INDEX(structure!$E:$E,MATCH(1,(structure!$A:$A=$B$3)*(structure!$C:$C=$Z432)*(structure!$D:$D="ALSH_Peri_Montant_Droit_declaration_equipement"),0),1)</f>
        <v>0</v>
      </c>
    </row>
    <row r="433" spans="1:32">
      <c r="A433" s="70"/>
      <c r="O433" s="71"/>
      <c r="Z433" s="6" t="s">
        <v>53</v>
      </c>
      <c r="AA433" s="1" cm="1">
        <f t="array" ref="AA433">INDEX(structure!$E:$E,MATCH(1,(structure!$A:$A=$B$3)*(structure!$C:$C=$Z433)*(structure!$D:$D="ALSH_nb_Periscolaire"),0),1)</f>
        <v>0</v>
      </c>
      <c r="AB433" s="1" cm="1">
        <f t="array" ref="AB433">INDEX(structure!$E:$E,MATCH(1,(structure!$A:$A=$B$3)*(structure!$C:$C=$Z433)*(structure!$D:$D="ALSH_Peri_nb_enfants_accueillis"),0),1)</f>
        <v>0</v>
      </c>
      <c r="AC433" s="1" cm="1">
        <f t="array" ref="AC433">INDEX(structure!$E:$E,MATCH(1,(structure!$A:$A=$B$3)*(structure!$C:$C=$Z433)*(structure!$D:$D="ALSH_Peri_nb_heures_realisees"),0),1)</f>
        <v>0</v>
      </c>
      <c r="AD433" s="1" cm="1">
        <f t="array" ref="AD433">INDEX(structure!$E:$E,MATCH(1,(structure!$A:$A=$B$3)*(structure!$C:$C=$Z433)*(structure!$D:$D="ALSH_Peri_nb_heures_facturees"),0),1)</f>
        <v>0</v>
      </c>
      <c r="AE433" s="1" cm="1">
        <f t="array" ref="AE433">INDEX(structure!$E:$E,MATCH(1,(structure!$A:$A=$B$3)*(structure!$C:$C=$Z433)*(structure!$D:$D="ALSH_Peri_nb_actes_ouvrant_droit"),0),1)</f>
        <v>0</v>
      </c>
      <c r="AF433" s="7" cm="1">
        <f t="array" ref="AF433">INDEX(structure!$E:$E,MATCH(1,(structure!$A:$A=$B$3)*(structure!$C:$C=$Z433)*(structure!$D:$D="ALSH_Peri_Montant_Droit_declaration_equipement"),0),1)</f>
        <v>0</v>
      </c>
    </row>
    <row r="434" spans="1:32" ht="15.75" thickBot="1">
      <c r="A434" s="70"/>
      <c r="O434" s="71"/>
      <c r="Z434" s="8" t="s">
        <v>407</v>
      </c>
      <c r="AA434" s="1" cm="1">
        <f t="array" ref="AA434">INDEX(structure!$E:$E,MATCH(1,(structure!$A:$A=$B$3)*(structure!$C:$C=$Z434)*(structure!$D:$D="ALSH_nb_Periscolaire"),0),1)</f>
        <v>0</v>
      </c>
      <c r="AB434" s="1" cm="1">
        <f t="array" ref="AB434">INDEX(structure!$E:$E,MATCH(1,(structure!$A:$A=$B$3)*(structure!$C:$C=$Z434)*(structure!$D:$D="ALSH_Peri_nb_enfants_accueillis"),0),1)</f>
        <v>0</v>
      </c>
      <c r="AC434" s="1" cm="1">
        <f t="array" ref="AC434">INDEX(structure!$E:$E,MATCH(1,(structure!$A:$A=$B$3)*(structure!$C:$C=$Z434)*(structure!$D:$D="ALSH_Peri_nb_heures_realisees"),0),1)</f>
        <v>0</v>
      </c>
      <c r="AD434" s="1" cm="1">
        <f t="array" ref="AD434">INDEX(structure!$E:$E,MATCH(1,(structure!$A:$A=$B$3)*(structure!$C:$C=$Z434)*(structure!$D:$D="ALSH_Peri_nb_heures_facturees"),0),1)</f>
        <v>0</v>
      </c>
      <c r="AE434" s="1" cm="1">
        <f t="array" ref="AE434">INDEX(structure!$E:$E,MATCH(1,(structure!$A:$A=$B$3)*(structure!$C:$C=$Z434)*(structure!$D:$D="ALSH_Peri_nb_actes_ouvrant_droit"),0),1)</f>
        <v>0</v>
      </c>
      <c r="AF434" s="7" cm="1">
        <f t="array" ref="AF434">INDEX(structure!$E:$E,MATCH(1,(structure!$A:$A=$B$3)*(structure!$C:$C=$Z434)*(structure!$D:$D="ALSH_Peri_Montant_Droit_declaration_equipement"),0),1)</f>
        <v>0</v>
      </c>
    </row>
    <row r="435" spans="1:32" ht="15.75" thickBot="1">
      <c r="A435" s="70"/>
      <c r="O435" s="71"/>
    </row>
    <row r="436" spans="1:32">
      <c r="A436" s="70"/>
      <c r="O436" s="71"/>
      <c r="Z436" s="27"/>
      <c r="AA436" s="32" t="s">
        <v>362</v>
      </c>
      <c r="AB436" s="32" t="s">
        <v>357</v>
      </c>
      <c r="AC436" s="32" t="s">
        <v>358</v>
      </c>
      <c r="AD436" s="32" t="s">
        <v>359</v>
      </c>
      <c r="AE436" s="32" t="s">
        <v>360</v>
      </c>
      <c r="AF436" s="33" t="s">
        <v>361</v>
      </c>
    </row>
    <row r="437" spans="1:32">
      <c r="A437" s="70"/>
      <c r="O437" s="71"/>
      <c r="Z437" s="6" t="s">
        <v>8</v>
      </c>
      <c r="AA437" s="1" cm="1">
        <f t="array" ref="AA437">INDEX(structure!$E:$E,MATCH(1,(structure!$A:$A=$B$3)*(structure!$C:$C=$Z437)*(structure!$D:$D="ALSH_nb_extrascolaire"),0),1)</f>
        <v>0</v>
      </c>
      <c r="AB437" s="1" cm="1">
        <f t="array" ref="AB437">INDEX(structure!$E:$E,MATCH(1,(structure!$A:$A=$B$3)*(structure!$C:$C=$Z437)*(structure!$D:$D="ALSH_extra_nb_enfants_accueillis"),0),1)</f>
        <v>0</v>
      </c>
      <c r="AC437" s="1" cm="1">
        <f t="array" ref="AC437">INDEX(structure!$E:$E,MATCH(1,(structure!$A:$A=$B$3)*(structure!$C:$C=$Z437)*(structure!$D:$D="ALSH_extra_nb_heures_realisees"),0),1)</f>
        <v>0</v>
      </c>
      <c r="AD437" s="1" cm="1">
        <f t="array" ref="AD437">INDEX(structure!$E:$E,MATCH(1,(structure!$A:$A=$B$3)*(structure!$C:$C=Z437)*(structure!$D:$D="ALSH_extra_nb_heures_facturees"),0),1)</f>
        <v>0</v>
      </c>
      <c r="AE437" s="1" cm="1">
        <f t="array" ref="AE437">INDEX(structure!$E:$E,MATCH(1,(structure!$A:$A=$B$3)*(structure!$C:$C=$Z437)*(structure!$D:$D="ALSH_extra_nb_actes_ouvrant_droit"),0),1)</f>
        <v>0</v>
      </c>
      <c r="AF437" s="7" cm="1">
        <f t="array" ref="AF437">INDEX(structure!$E:$E,MATCH(1,(structure!$A:$A=$B$3)*(structure!$C:$C=$Z437)*(structure!$D:$D="ALSH_extra_Montant_Droit_declaration_equipement"),0),1)</f>
        <v>0</v>
      </c>
    </row>
    <row r="438" spans="1:32">
      <c r="A438" s="70"/>
      <c r="O438" s="71"/>
      <c r="Z438" s="6" t="s">
        <v>13</v>
      </c>
      <c r="AA438" s="1" cm="1">
        <f t="array" ref="AA438">INDEX(structure!$E:$E,MATCH(1,(structure!$A:$A=$B$3)*(structure!$C:$C=$Z438)*(structure!$D:$D="ALSH_nb_extrascolaire"),0),1)</f>
        <v>0</v>
      </c>
      <c r="AB438" s="1" cm="1">
        <f t="array" ref="AB438">INDEX(structure!$E:$E,MATCH(1,(structure!$A:$A=$B$3)*(structure!$C:$C=$Z438)*(structure!$D:$D="ALSH_extra_nb_enfants_accueillis"),0),1)</f>
        <v>0</v>
      </c>
      <c r="AC438" s="1" cm="1">
        <f t="array" ref="AC438">INDEX(structure!$E:$E,MATCH(1,(structure!$A:$A=$B$3)*(structure!$C:$C=$Z438)*(structure!$D:$D="ALSH_extra_nb_heures_realisees"),0),1)</f>
        <v>0</v>
      </c>
      <c r="AD438" s="1" cm="1">
        <f t="array" ref="AD438">INDEX(structure!$E:$E,MATCH(1,(structure!$A:$A=$B$3)*(structure!$C:$C=Z438)*(structure!$D:$D="ALSH_extra_nb_heures_facturees"),0),1)</f>
        <v>0</v>
      </c>
      <c r="AE438" s="1" cm="1">
        <f t="array" ref="AE438">INDEX(structure!$E:$E,MATCH(1,(structure!$A:$A=$B$3)*(structure!$C:$C=$Z438)*(structure!$D:$D="ALSH_extra_nb_actes_ouvrant_droit"),0),1)</f>
        <v>0</v>
      </c>
      <c r="AF438" s="7" cm="1">
        <f t="array" ref="AF438">INDEX(structure!$E:$E,MATCH(1,(structure!$A:$A=$B$3)*(structure!$C:$C=$Z438)*(structure!$D:$D="ALSH_extra_Montant_Droit_declaration_equipement"),0),1)</f>
        <v>0</v>
      </c>
    </row>
    <row r="439" spans="1:32">
      <c r="A439" s="70"/>
      <c r="O439" s="71"/>
      <c r="Z439" s="6" t="s">
        <v>15</v>
      </c>
      <c r="AA439" s="1" cm="1">
        <f t="array" ref="AA439">INDEX(structure!$E:$E,MATCH(1,(structure!$A:$A=$B$3)*(structure!$C:$C=$Z439)*(structure!$D:$D="ALSH_nb_extrascolaire"),0),1)</f>
        <v>0</v>
      </c>
      <c r="AB439" s="1" cm="1">
        <f t="array" ref="AB439">INDEX(structure!$E:$E,MATCH(1,(structure!$A:$A=$B$3)*(structure!$C:$C=$Z439)*(structure!$D:$D="ALSH_extra_nb_enfants_accueillis"),0),1)</f>
        <v>0</v>
      </c>
      <c r="AC439" s="1" cm="1">
        <f t="array" ref="AC439">INDEX(structure!$E:$E,MATCH(1,(structure!$A:$A=$B$3)*(structure!$C:$C=$Z439)*(structure!$D:$D="ALSH_extra_nb_heures_realisees"),0),1)</f>
        <v>0</v>
      </c>
      <c r="AD439" s="1" cm="1">
        <f t="array" ref="AD439">INDEX(structure!$E:$E,MATCH(1,(structure!$A:$A=$B$3)*(structure!$C:$C=Z439)*(structure!$D:$D="ALSH_extra_nb_heures_facturees"),0),1)</f>
        <v>0</v>
      </c>
      <c r="AE439" s="1" cm="1">
        <f t="array" ref="AE439">INDEX(structure!$E:$E,MATCH(1,(structure!$A:$A=$B$3)*(structure!$C:$C=$Z439)*(structure!$D:$D="ALSH_extra_nb_actes_ouvrant_droit"),0),1)</f>
        <v>0</v>
      </c>
      <c r="AF439" s="7" cm="1">
        <f t="array" ref="AF439">INDEX(structure!$E:$E,MATCH(1,(structure!$A:$A=$B$3)*(structure!$C:$C=$Z439)*(structure!$D:$D="ALSH_extra_Montant_Droit_declaration_equipement"),0),1)</f>
        <v>0</v>
      </c>
    </row>
    <row r="440" spans="1:32">
      <c r="A440" s="70"/>
      <c r="O440" s="71"/>
      <c r="Z440" s="6" t="s">
        <v>18</v>
      </c>
      <c r="AA440" s="1" cm="1">
        <f t="array" ref="AA440">INDEX(structure!$E:$E,MATCH(1,(structure!$A:$A=$B$3)*(structure!$C:$C=$Z440)*(structure!$D:$D="ALSH_nb_extrascolaire"),0),1)</f>
        <v>0</v>
      </c>
      <c r="AB440" s="1" cm="1">
        <f t="array" ref="AB440">INDEX(structure!$E:$E,MATCH(1,(structure!$A:$A=$B$3)*(structure!$C:$C=$Z440)*(structure!$D:$D="ALSH_extra_nb_enfants_accueillis"),0),1)</f>
        <v>0</v>
      </c>
      <c r="AC440" s="1" cm="1">
        <f t="array" ref="AC440">INDEX(structure!$E:$E,MATCH(1,(structure!$A:$A=$B$3)*(structure!$C:$C=$Z440)*(structure!$D:$D="ALSH_extra_nb_heures_realisees"),0),1)</f>
        <v>0</v>
      </c>
      <c r="AD440" s="1" cm="1">
        <f t="array" ref="AD440">INDEX(structure!$E:$E,MATCH(1,(structure!$A:$A=$B$3)*(structure!$C:$C=Z440)*(structure!$D:$D="ALSH_extra_nb_heures_facturees"),0),1)</f>
        <v>0</v>
      </c>
      <c r="AE440" s="1" cm="1">
        <f t="array" ref="AE440">INDEX(structure!$E:$E,MATCH(1,(structure!$A:$A=$B$3)*(structure!$C:$C=$Z440)*(structure!$D:$D="ALSH_extra_nb_actes_ouvrant_droit"),0),1)</f>
        <v>0</v>
      </c>
      <c r="AF440" s="7" cm="1">
        <f t="array" ref="AF440">INDEX(structure!$E:$E,MATCH(1,(structure!$A:$A=$B$3)*(structure!$C:$C=$Z440)*(structure!$D:$D="ALSH_extra_Montant_Droit_declaration_equipement"),0),1)</f>
        <v>0</v>
      </c>
    </row>
    <row r="441" spans="1:32">
      <c r="A441" s="70"/>
      <c r="O441" s="71"/>
      <c r="Z441" s="6" t="s">
        <v>21</v>
      </c>
      <c r="AA441" s="1" cm="1">
        <f t="array" ref="AA441">INDEX(structure!$E:$E,MATCH(1,(structure!$A:$A=$B$3)*(structure!$C:$C=$Z441)*(structure!$D:$D="ALSH_nb_extrascolaire"),0),1)</f>
        <v>0</v>
      </c>
      <c r="AB441" s="1" cm="1">
        <f t="array" ref="AB441">INDEX(structure!$E:$E,MATCH(1,(structure!$A:$A=$B$3)*(structure!$C:$C=$Z441)*(structure!$D:$D="ALSH_extra_nb_enfants_accueillis"),0),1)</f>
        <v>0</v>
      </c>
      <c r="AC441" s="1" cm="1">
        <f t="array" ref="AC441">INDEX(structure!$E:$E,MATCH(1,(structure!$A:$A=$B$3)*(structure!$C:$C=$Z441)*(structure!$D:$D="ALSH_extra_nb_heures_realisees"),0),1)</f>
        <v>0</v>
      </c>
      <c r="AD441" s="1" cm="1">
        <f t="array" ref="AD441">INDEX(structure!$E:$E,MATCH(1,(structure!$A:$A=$B$3)*(structure!$C:$C=Z441)*(structure!$D:$D="ALSH_extra_nb_heures_facturees"),0),1)</f>
        <v>0</v>
      </c>
      <c r="AE441" s="1" cm="1">
        <f t="array" ref="AE441">INDEX(structure!$E:$E,MATCH(1,(structure!$A:$A=$B$3)*(structure!$C:$C=$Z441)*(structure!$D:$D="ALSH_extra_nb_actes_ouvrant_droit"),0),1)</f>
        <v>0</v>
      </c>
      <c r="AF441" s="7" cm="1">
        <f t="array" ref="AF441">INDEX(structure!$E:$E,MATCH(1,(structure!$A:$A=$B$3)*(structure!$C:$C=$Z441)*(structure!$D:$D="ALSH_extra_Montant_Droit_declaration_equipement"),0),1)</f>
        <v>0</v>
      </c>
    </row>
    <row r="442" spans="1:32">
      <c r="A442" s="70"/>
      <c r="O442" s="71"/>
      <c r="Z442" s="6" t="s">
        <v>24</v>
      </c>
      <c r="AA442" s="1" cm="1">
        <f t="array" ref="AA442">INDEX(structure!$E:$E,MATCH(1,(structure!$A:$A=$B$3)*(structure!$C:$C=$Z442)*(structure!$D:$D="ALSH_nb_extrascolaire"),0),1)</f>
        <v>0</v>
      </c>
      <c r="AB442" s="1" cm="1">
        <f t="array" ref="AB442">INDEX(structure!$E:$E,MATCH(1,(structure!$A:$A=$B$3)*(structure!$C:$C=$Z442)*(structure!$D:$D="ALSH_extra_nb_enfants_accueillis"),0),1)</f>
        <v>0</v>
      </c>
      <c r="AC442" s="1" cm="1">
        <f t="array" ref="AC442">INDEX(structure!$E:$E,MATCH(1,(structure!$A:$A=$B$3)*(structure!$C:$C=$Z442)*(structure!$D:$D="ALSH_extra_nb_heures_realisees"),0),1)</f>
        <v>0</v>
      </c>
      <c r="AD442" s="1" cm="1">
        <f t="array" ref="AD442">INDEX(structure!$E:$E,MATCH(1,(structure!$A:$A=$B$3)*(structure!$C:$C=Z442)*(structure!$D:$D="ALSH_extra_nb_heures_facturees"),0),1)</f>
        <v>0</v>
      </c>
      <c r="AE442" s="1" cm="1">
        <f t="array" ref="AE442">INDEX(structure!$E:$E,MATCH(1,(structure!$A:$A=$B$3)*(structure!$C:$C=$Z442)*(structure!$D:$D="ALSH_extra_nb_actes_ouvrant_droit"),0),1)</f>
        <v>0</v>
      </c>
      <c r="AF442" s="7" cm="1">
        <f t="array" ref="AF442">INDEX(structure!$E:$E,MATCH(1,(structure!$A:$A=$B$3)*(structure!$C:$C=$Z442)*(structure!$D:$D="ALSH_extra_Montant_Droit_declaration_equipement"),0),1)</f>
        <v>0</v>
      </c>
    </row>
    <row r="443" spans="1:32">
      <c r="A443" s="70"/>
      <c r="O443" s="71"/>
      <c r="Z443" s="6" t="s">
        <v>27</v>
      </c>
      <c r="AA443" s="1" cm="1">
        <f t="array" ref="AA443">INDEX(structure!$E:$E,MATCH(1,(structure!$A:$A=$B$3)*(structure!$C:$C=$Z443)*(structure!$D:$D="ALSH_nb_extrascolaire"),0),1)</f>
        <v>0</v>
      </c>
      <c r="AB443" s="1" cm="1">
        <f t="array" ref="AB443">INDEX(structure!$E:$E,MATCH(1,(structure!$A:$A=$B$3)*(structure!$C:$C=$Z443)*(structure!$D:$D="ALSH_extra_nb_enfants_accueillis"),0),1)</f>
        <v>0</v>
      </c>
      <c r="AC443" s="1" cm="1">
        <f t="array" ref="AC443">INDEX(structure!$E:$E,MATCH(1,(structure!$A:$A=$B$3)*(structure!$C:$C=$Z443)*(structure!$D:$D="ALSH_extra_nb_heures_realisees"),0),1)</f>
        <v>0</v>
      </c>
      <c r="AD443" s="1" cm="1">
        <f t="array" ref="AD443">INDEX(structure!$E:$E,MATCH(1,(structure!$A:$A=$B$3)*(structure!$C:$C=Z443)*(structure!$D:$D="ALSH_extra_nb_heures_facturees"),0),1)</f>
        <v>0</v>
      </c>
      <c r="AE443" s="1" cm="1">
        <f t="array" ref="AE443">INDEX(structure!$E:$E,MATCH(1,(structure!$A:$A=$B$3)*(structure!$C:$C=$Z443)*(structure!$D:$D="ALSH_extra_nb_actes_ouvrant_droit"),0),1)</f>
        <v>0</v>
      </c>
      <c r="AF443" s="7" cm="1">
        <f t="array" ref="AF443">INDEX(structure!$E:$E,MATCH(1,(structure!$A:$A=$B$3)*(structure!$C:$C=$Z443)*(structure!$D:$D="ALSH_extra_Montant_Droit_declaration_equipement"),0),1)</f>
        <v>0</v>
      </c>
    </row>
    <row r="444" spans="1:32">
      <c r="A444" s="70"/>
      <c r="O444" s="71"/>
      <c r="Z444" s="6" t="s">
        <v>30</v>
      </c>
      <c r="AA444" s="1" cm="1">
        <f t="array" ref="AA444">INDEX(structure!$E:$E,MATCH(1,(structure!$A:$A=$B$3)*(structure!$C:$C=$Z444)*(structure!$D:$D="ALSH_nb_extrascolaire"),0),1)</f>
        <v>0</v>
      </c>
      <c r="AB444" s="1" cm="1">
        <f t="array" ref="AB444">INDEX(structure!$E:$E,MATCH(1,(structure!$A:$A=$B$3)*(structure!$C:$C=$Z444)*(structure!$D:$D="ALSH_extra_nb_enfants_accueillis"),0),1)</f>
        <v>0</v>
      </c>
      <c r="AC444" s="1" cm="1">
        <f t="array" ref="AC444">INDEX(structure!$E:$E,MATCH(1,(structure!$A:$A=$B$3)*(structure!$C:$C=$Z444)*(structure!$D:$D="ALSH_extra_nb_heures_realisees"),0),1)</f>
        <v>0</v>
      </c>
      <c r="AD444" s="1" cm="1">
        <f t="array" ref="AD444">INDEX(structure!$E:$E,MATCH(1,(structure!$A:$A=$B$3)*(structure!$C:$C=Z444)*(structure!$D:$D="ALSH_extra_nb_heures_facturees"),0),1)</f>
        <v>0</v>
      </c>
      <c r="AE444" s="1" cm="1">
        <f t="array" ref="AE444">INDEX(structure!$E:$E,MATCH(1,(structure!$A:$A=$B$3)*(structure!$C:$C=$Z444)*(structure!$D:$D="ALSH_extra_nb_actes_ouvrant_droit"),0),1)</f>
        <v>0</v>
      </c>
      <c r="AF444" s="7" cm="1">
        <f t="array" ref="AF444">INDEX(structure!$E:$E,MATCH(1,(structure!$A:$A=$B$3)*(structure!$C:$C=$Z444)*(structure!$D:$D="ALSH_extra_Montant_Droit_declaration_equipement"),0),1)</f>
        <v>0</v>
      </c>
    </row>
    <row r="445" spans="1:32">
      <c r="A445" s="70"/>
      <c r="O445" s="71"/>
      <c r="Z445" s="6" t="s">
        <v>33</v>
      </c>
      <c r="AA445" s="1" cm="1">
        <f t="array" ref="AA445">INDEX(structure!$E:$E,MATCH(1,(structure!$A:$A=$B$3)*(structure!$C:$C=$Z445)*(structure!$D:$D="ALSH_nb_extrascolaire"),0),1)</f>
        <v>0</v>
      </c>
      <c r="AB445" s="1" cm="1">
        <f t="array" ref="AB445">INDEX(structure!$E:$E,MATCH(1,(structure!$A:$A=$B$3)*(structure!$C:$C=$Z445)*(structure!$D:$D="ALSH_extra_nb_enfants_accueillis"),0),1)</f>
        <v>0</v>
      </c>
      <c r="AC445" s="1" cm="1">
        <f t="array" ref="AC445">INDEX(structure!$E:$E,MATCH(1,(structure!$A:$A=$B$3)*(structure!$C:$C=$Z445)*(structure!$D:$D="ALSH_extra_nb_heures_realisees"),0),1)</f>
        <v>0</v>
      </c>
      <c r="AD445" s="1" cm="1">
        <f t="array" ref="AD445">INDEX(structure!$E:$E,MATCH(1,(structure!$A:$A=$B$3)*(structure!$C:$C=Z445)*(structure!$D:$D="ALSH_extra_nb_heures_facturees"),0),1)</f>
        <v>0</v>
      </c>
      <c r="AE445" s="1" cm="1">
        <f t="array" ref="AE445">INDEX(structure!$E:$E,MATCH(1,(structure!$A:$A=$B$3)*(structure!$C:$C=$Z445)*(structure!$D:$D="ALSH_extra_nb_actes_ouvrant_droit"),0),1)</f>
        <v>0</v>
      </c>
      <c r="AF445" s="7" cm="1">
        <f t="array" ref="AF445">INDEX(structure!$E:$E,MATCH(1,(structure!$A:$A=$B$3)*(structure!$C:$C=$Z445)*(structure!$D:$D="ALSH_extra_Montant_Droit_declaration_equipement"),0),1)</f>
        <v>0</v>
      </c>
    </row>
    <row r="446" spans="1:32">
      <c r="A446" s="70"/>
      <c r="O446" s="71"/>
      <c r="Z446" s="6" t="s">
        <v>36</v>
      </c>
      <c r="AA446" s="1" cm="1">
        <f t="array" ref="AA446">INDEX(structure!$E:$E,MATCH(1,(structure!$A:$A=$B$3)*(structure!$C:$C=$Z446)*(structure!$D:$D="ALSH_nb_extrascolaire"),0),1)</f>
        <v>0</v>
      </c>
      <c r="AB446" s="1" cm="1">
        <f t="array" ref="AB446">INDEX(structure!$E:$E,MATCH(1,(structure!$A:$A=$B$3)*(structure!$C:$C=$Z446)*(structure!$D:$D="ALSH_extra_nb_enfants_accueillis"),0),1)</f>
        <v>0</v>
      </c>
      <c r="AC446" s="1" cm="1">
        <f t="array" ref="AC446">INDEX(structure!$E:$E,MATCH(1,(structure!$A:$A=$B$3)*(structure!$C:$C=$Z446)*(structure!$D:$D="ALSH_extra_nb_heures_realisees"),0),1)</f>
        <v>0</v>
      </c>
      <c r="AD446" s="1" cm="1">
        <f t="array" ref="AD446">INDEX(structure!$E:$E,MATCH(1,(structure!$A:$A=$B$3)*(structure!$C:$C=Z446)*(structure!$D:$D="ALSH_extra_nb_heures_facturees"),0),1)</f>
        <v>0</v>
      </c>
      <c r="AE446" s="1" cm="1">
        <f t="array" ref="AE446">INDEX(structure!$E:$E,MATCH(1,(structure!$A:$A=$B$3)*(structure!$C:$C=$Z446)*(structure!$D:$D="ALSH_extra_nb_actes_ouvrant_droit"),0),1)</f>
        <v>0</v>
      </c>
      <c r="AF446" s="7" cm="1">
        <f t="array" ref="AF446">INDEX(structure!$E:$E,MATCH(1,(structure!$A:$A=$B$3)*(structure!$C:$C=$Z446)*(structure!$D:$D="ALSH_extra_Montant_Droit_declaration_equipement"),0),1)</f>
        <v>0</v>
      </c>
    </row>
    <row r="447" spans="1:32">
      <c r="A447" s="70"/>
      <c r="O447" s="71"/>
      <c r="Z447" s="6" t="s">
        <v>39</v>
      </c>
      <c r="AA447" s="1" cm="1">
        <f t="array" ref="AA447">INDEX(structure!$E:$E,MATCH(1,(structure!$A:$A=$B$3)*(structure!$C:$C=$Z447)*(structure!$D:$D="ALSH_nb_extrascolaire"),0),1)</f>
        <v>0</v>
      </c>
      <c r="AB447" s="1" cm="1">
        <f t="array" ref="AB447">INDEX(structure!$E:$E,MATCH(1,(structure!$A:$A=$B$3)*(structure!$C:$C=$Z447)*(structure!$D:$D="ALSH_extra_nb_enfants_accueillis"),0),1)</f>
        <v>0</v>
      </c>
      <c r="AC447" s="1" cm="1">
        <f t="array" ref="AC447">INDEX(structure!$E:$E,MATCH(1,(structure!$A:$A=$B$3)*(structure!$C:$C=$Z447)*(structure!$D:$D="ALSH_extra_nb_heures_realisees"),0),1)</f>
        <v>0</v>
      </c>
      <c r="AD447" s="1" cm="1">
        <f t="array" ref="AD447">INDEX(structure!$E:$E,MATCH(1,(structure!$A:$A=$B$3)*(structure!$C:$C=Z447)*(structure!$D:$D="ALSH_extra_nb_heures_facturees"),0),1)</f>
        <v>0</v>
      </c>
      <c r="AE447" s="1" cm="1">
        <f t="array" ref="AE447">INDEX(structure!$E:$E,MATCH(1,(structure!$A:$A=$B$3)*(structure!$C:$C=$Z447)*(structure!$D:$D="ALSH_extra_nb_actes_ouvrant_droit"),0),1)</f>
        <v>0</v>
      </c>
      <c r="AF447" s="7" cm="1">
        <f t="array" ref="AF447">INDEX(structure!$E:$E,MATCH(1,(structure!$A:$A=$B$3)*(structure!$C:$C=$Z447)*(structure!$D:$D="ALSH_extra_Montant_Droit_declaration_equipement"),0),1)</f>
        <v>0</v>
      </c>
    </row>
    <row r="448" spans="1:32">
      <c r="A448" s="70"/>
      <c r="O448" s="71"/>
      <c r="Z448" s="6" t="s">
        <v>42</v>
      </c>
      <c r="AA448" s="1" cm="1">
        <f t="array" ref="AA448">INDEX(structure!$E:$E,MATCH(1,(structure!$A:$A=$B$3)*(structure!$C:$C=$Z448)*(structure!$D:$D="ALSH_nb_extrascolaire"),0),1)</f>
        <v>0</v>
      </c>
      <c r="AB448" s="1" cm="1">
        <f t="array" ref="AB448">INDEX(structure!$E:$E,MATCH(1,(structure!$A:$A=$B$3)*(structure!$C:$C=$Z448)*(structure!$D:$D="ALSH_extra_nb_enfants_accueillis"),0),1)</f>
        <v>0</v>
      </c>
      <c r="AC448" s="1" cm="1">
        <f t="array" ref="AC448">INDEX(structure!$E:$E,MATCH(1,(structure!$A:$A=$B$3)*(structure!$C:$C=$Z448)*(structure!$D:$D="ALSH_extra_nb_heures_realisees"),0),1)</f>
        <v>0</v>
      </c>
      <c r="AD448" s="1" cm="1">
        <f t="array" ref="AD448">INDEX(structure!$E:$E,MATCH(1,(structure!$A:$A=$B$3)*(structure!$C:$C=Z448)*(structure!$D:$D="ALSH_extra_nb_heures_facturees"),0),1)</f>
        <v>0</v>
      </c>
      <c r="AE448" s="1" cm="1">
        <f t="array" ref="AE448">INDEX(structure!$E:$E,MATCH(1,(structure!$A:$A=$B$3)*(structure!$C:$C=$Z448)*(structure!$D:$D="ALSH_extra_nb_actes_ouvrant_droit"),0),1)</f>
        <v>0</v>
      </c>
      <c r="AF448" s="7" cm="1">
        <f t="array" ref="AF448">INDEX(structure!$E:$E,MATCH(1,(structure!$A:$A=$B$3)*(structure!$C:$C=$Z448)*(structure!$D:$D="ALSH_extra_Montant_Droit_declaration_equipement"),0),1)</f>
        <v>0</v>
      </c>
    </row>
    <row r="449" spans="1:32">
      <c r="A449" s="70"/>
      <c r="O449" s="71"/>
      <c r="Z449" s="6" t="s">
        <v>45</v>
      </c>
      <c r="AA449" s="1" cm="1">
        <f t="array" ref="AA449">INDEX(structure!$E:$E,MATCH(1,(structure!$A:$A=$B$3)*(structure!$C:$C=$Z449)*(structure!$D:$D="ALSH_nb_extrascolaire"),0),1)</f>
        <v>0</v>
      </c>
      <c r="AB449" s="1" cm="1">
        <f t="array" ref="AB449">INDEX(structure!$E:$E,MATCH(1,(structure!$A:$A=$B$3)*(structure!$C:$C=$Z449)*(structure!$D:$D="ALSH_extra_nb_enfants_accueillis"),0),1)</f>
        <v>0</v>
      </c>
      <c r="AC449" s="1" cm="1">
        <f t="array" ref="AC449">INDEX(structure!$E:$E,MATCH(1,(structure!$A:$A=$B$3)*(structure!$C:$C=$Z449)*(structure!$D:$D="ALSH_extra_nb_heures_realisees"),0),1)</f>
        <v>0</v>
      </c>
      <c r="AD449" s="1" cm="1">
        <f t="array" ref="AD449">INDEX(structure!$E:$E,MATCH(1,(structure!$A:$A=$B$3)*(structure!$C:$C=Z449)*(structure!$D:$D="ALSH_extra_nb_heures_facturees"),0),1)</f>
        <v>0</v>
      </c>
      <c r="AE449" s="1" cm="1">
        <f t="array" ref="AE449">INDEX(structure!$E:$E,MATCH(1,(structure!$A:$A=$B$3)*(structure!$C:$C=$Z449)*(structure!$D:$D="ALSH_extra_nb_actes_ouvrant_droit"),0),1)</f>
        <v>0</v>
      </c>
      <c r="AF449" s="7" cm="1">
        <f t="array" ref="AF449">INDEX(structure!$E:$E,MATCH(1,(structure!$A:$A=$B$3)*(structure!$C:$C=$Z449)*(structure!$D:$D="ALSH_extra_Montant_Droit_declaration_equipement"),0),1)</f>
        <v>0</v>
      </c>
    </row>
    <row r="450" spans="1:32">
      <c r="A450" s="70"/>
      <c r="O450" s="71"/>
      <c r="Z450" s="6" t="s">
        <v>48</v>
      </c>
      <c r="AA450" s="1" cm="1">
        <f t="array" ref="AA450">INDEX(structure!$E:$E,MATCH(1,(structure!$A:$A=$B$3)*(structure!$C:$C=$Z450)*(structure!$D:$D="ALSH_nb_extrascolaire"),0),1)</f>
        <v>0</v>
      </c>
      <c r="AB450" s="1" cm="1">
        <f t="array" ref="AB450">INDEX(structure!$E:$E,MATCH(1,(structure!$A:$A=$B$3)*(structure!$C:$C=$Z450)*(structure!$D:$D="ALSH_extra_nb_enfants_accueillis"),0),1)</f>
        <v>0</v>
      </c>
      <c r="AC450" s="1" cm="1">
        <f t="array" ref="AC450">INDEX(structure!$E:$E,MATCH(1,(structure!$A:$A=$B$3)*(structure!$C:$C=$Z450)*(structure!$D:$D="ALSH_extra_nb_heures_realisees"),0),1)</f>
        <v>0</v>
      </c>
      <c r="AD450" s="1" cm="1">
        <f t="array" ref="AD450">INDEX(structure!$E:$E,MATCH(1,(structure!$A:$A=$B$3)*(structure!$C:$C=Z450)*(structure!$D:$D="ALSH_extra_nb_heures_facturees"),0),1)</f>
        <v>0</v>
      </c>
      <c r="AE450" s="1" cm="1">
        <f t="array" ref="AE450">INDEX(structure!$E:$E,MATCH(1,(structure!$A:$A=$B$3)*(structure!$C:$C=$Z450)*(structure!$D:$D="ALSH_extra_nb_actes_ouvrant_droit"),0),1)</f>
        <v>0</v>
      </c>
      <c r="AF450" s="7" cm="1">
        <f t="array" ref="AF450">INDEX(structure!$E:$E,MATCH(1,(structure!$A:$A=$B$3)*(structure!$C:$C=$Z450)*(structure!$D:$D="ALSH_extra_Montant_Droit_declaration_equipement"),0),1)</f>
        <v>0</v>
      </c>
    </row>
    <row r="451" spans="1:32">
      <c r="A451" s="70"/>
      <c r="O451" s="71"/>
      <c r="Z451" s="6" t="s">
        <v>49</v>
      </c>
      <c r="AA451" s="1" cm="1">
        <f t="array" ref="AA451">INDEX(structure!$E:$E,MATCH(1,(structure!$A:$A=$B$3)*(structure!$C:$C=$Z451)*(structure!$D:$D="ALSH_nb_extrascolaire"),0),1)</f>
        <v>0</v>
      </c>
      <c r="AB451" s="1" cm="1">
        <f t="array" ref="AB451">INDEX(structure!$E:$E,MATCH(1,(structure!$A:$A=$B$3)*(structure!$C:$C=$Z451)*(structure!$D:$D="ALSH_extra_nb_enfants_accueillis"),0),1)</f>
        <v>0</v>
      </c>
      <c r="AC451" s="1" cm="1">
        <f t="array" ref="AC451">INDEX(structure!$E:$E,MATCH(1,(structure!$A:$A=$B$3)*(structure!$C:$C=$Z451)*(structure!$D:$D="ALSH_extra_nb_heures_realisees"),0),1)</f>
        <v>0</v>
      </c>
      <c r="AD451" s="1" cm="1">
        <f t="array" ref="AD451">INDEX(structure!$E:$E,MATCH(1,(structure!$A:$A=$B$3)*(structure!$C:$C=Z451)*(structure!$D:$D="ALSH_extra_nb_heures_facturees"),0),1)</f>
        <v>0</v>
      </c>
      <c r="AE451" s="1" cm="1">
        <f t="array" ref="AE451">INDEX(structure!$E:$E,MATCH(1,(structure!$A:$A=$B$3)*(structure!$C:$C=$Z451)*(structure!$D:$D="ALSH_extra_nb_actes_ouvrant_droit"),0),1)</f>
        <v>0</v>
      </c>
      <c r="AF451" s="7" cm="1">
        <f t="array" ref="AF451">INDEX(structure!$E:$E,MATCH(1,(structure!$A:$A=$B$3)*(structure!$C:$C=$Z451)*(structure!$D:$D="ALSH_extra_Montant_Droit_declaration_equipement"),0),1)</f>
        <v>0</v>
      </c>
    </row>
    <row r="452" spans="1:32">
      <c r="A452" s="70"/>
      <c r="O452" s="71"/>
      <c r="Z452" s="6" t="s">
        <v>51</v>
      </c>
      <c r="AA452" s="1" cm="1">
        <f t="array" ref="AA452">INDEX(structure!$E:$E,MATCH(1,(structure!$A:$A=$B$3)*(structure!$C:$C=$Z452)*(structure!$D:$D="ALSH_nb_extrascolaire"),0),1)</f>
        <v>0</v>
      </c>
      <c r="AB452" s="1" cm="1">
        <f t="array" ref="AB452">INDEX(structure!$E:$E,MATCH(1,(structure!$A:$A=$B$3)*(structure!$C:$C=$Z452)*(structure!$D:$D="ALSH_extra_nb_enfants_accueillis"),0),1)</f>
        <v>0</v>
      </c>
      <c r="AC452" s="1" cm="1">
        <f t="array" ref="AC452">INDEX(structure!$E:$E,MATCH(1,(structure!$A:$A=$B$3)*(structure!$C:$C=$Z452)*(structure!$D:$D="ALSH_extra_nb_heures_realisees"),0),1)</f>
        <v>0</v>
      </c>
      <c r="AD452" s="1" cm="1">
        <f t="array" ref="AD452">INDEX(structure!$E:$E,MATCH(1,(structure!$A:$A=$B$3)*(structure!$C:$C=Z452)*(structure!$D:$D="ALSH_extra_nb_heures_facturees"),0),1)</f>
        <v>0</v>
      </c>
      <c r="AE452" s="1" cm="1">
        <f t="array" ref="AE452">INDEX(structure!$E:$E,MATCH(1,(structure!$A:$A=$B$3)*(structure!$C:$C=$Z452)*(structure!$D:$D="ALSH_extra_nb_actes_ouvrant_droit"),0),1)</f>
        <v>0</v>
      </c>
      <c r="AF452" s="7" cm="1">
        <f t="array" ref="AF452">INDEX(structure!$E:$E,MATCH(1,(structure!$A:$A=$B$3)*(structure!$C:$C=$Z452)*(structure!$D:$D="ALSH_extra_Montant_Droit_declaration_equipement"),0),1)</f>
        <v>0</v>
      </c>
    </row>
    <row r="453" spans="1:32">
      <c r="A453" s="70"/>
      <c r="O453" s="71"/>
      <c r="Z453" s="6" t="s">
        <v>52</v>
      </c>
      <c r="AA453" s="1" cm="1">
        <f t="array" ref="AA453">INDEX(structure!$E:$E,MATCH(1,(structure!$A:$A=$B$3)*(structure!$C:$C=$Z453)*(structure!$D:$D="ALSH_nb_extrascolaire"),0),1)</f>
        <v>0</v>
      </c>
      <c r="AB453" s="1" cm="1">
        <f t="array" ref="AB453">INDEX(structure!$E:$E,MATCH(1,(structure!$A:$A=$B$3)*(structure!$C:$C=$Z453)*(structure!$D:$D="ALSH_extra_nb_enfants_accueillis"),0),1)</f>
        <v>0</v>
      </c>
      <c r="AC453" s="1" cm="1">
        <f t="array" ref="AC453">INDEX(structure!$E:$E,MATCH(1,(structure!$A:$A=$B$3)*(structure!$C:$C=$Z453)*(structure!$D:$D="ALSH_extra_nb_heures_realisees"),0),1)</f>
        <v>0</v>
      </c>
      <c r="AD453" s="1" cm="1">
        <f t="array" ref="AD453">INDEX(structure!$E:$E,MATCH(1,(structure!$A:$A=$B$3)*(structure!$C:$C=Z453)*(structure!$D:$D="ALSH_extra_nb_heures_facturees"),0),1)</f>
        <v>0</v>
      </c>
      <c r="AE453" s="1" cm="1">
        <f t="array" ref="AE453">INDEX(structure!$E:$E,MATCH(1,(structure!$A:$A=$B$3)*(structure!$C:$C=$Z453)*(structure!$D:$D="ALSH_extra_nb_actes_ouvrant_droit"),0),1)</f>
        <v>0</v>
      </c>
      <c r="AF453" s="7" cm="1">
        <f t="array" ref="AF453">INDEX(structure!$E:$E,MATCH(1,(structure!$A:$A=$B$3)*(structure!$C:$C=$Z453)*(structure!$D:$D="ALSH_extra_Montant_Droit_declaration_equipement"),0),1)</f>
        <v>0</v>
      </c>
    </row>
    <row r="454" spans="1:32">
      <c r="A454" s="70"/>
      <c r="O454" s="71"/>
      <c r="Z454" s="6" t="s">
        <v>53</v>
      </c>
      <c r="AA454" s="1" cm="1">
        <f t="array" ref="AA454">INDEX(structure!$E:$E,MATCH(1,(structure!$A:$A=$B$3)*(structure!$C:$C=$Z454)*(structure!$D:$D="ALSH_nb_extrascolaire"),0),1)</f>
        <v>0</v>
      </c>
      <c r="AB454" s="1" cm="1">
        <f t="array" ref="AB454">INDEX(structure!$E:$E,MATCH(1,(structure!$A:$A=$B$3)*(structure!$C:$C=$Z454)*(structure!$D:$D="ALSH_extra_nb_enfants_accueillis"),0),1)</f>
        <v>0</v>
      </c>
      <c r="AC454" s="1" cm="1">
        <f t="array" ref="AC454">INDEX(structure!$E:$E,MATCH(1,(structure!$A:$A=$B$3)*(structure!$C:$C=$Z454)*(structure!$D:$D="ALSH_extra_nb_heures_realisees"),0),1)</f>
        <v>0</v>
      </c>
      <c r="AD454" s="1" cm="1">
        <f t="array" ref="AD454">INDEX(structure!$E:$E,MATCH(1,(structure!$A:$A=$B$3)*(structure!$C:$C=Z454)*(structure!$D:$D="ALSH_extra_nb_heures_facturees"),0),1)</f>
        <v>0</v>
      </c>
      <c r="AE454" s="1" cm="1">
        <f t="array" ref="AE454">INDEX(structure!$E:$E,MATCH(1,(structure!$A:$A=$B$3)*(structure!$C:$C=$Z454)*(structure!$D:$D="ALSH_extra_nb_actes_ouvrant_droit"),0),1)</f>
        <v>0</v>
      </c>
      <c r="AF454" s="7" cm="1">
        <f t="array" ref="AF454">INDEX(structure!$E:$E,MATCH(1,(structure!$A:$A=$B$3)*(structure!$C:$C=$Z454)*(structure!$D:$D="ALSH_extra_Montant_Droit_declaration_equipement"),0),1)</f>
        <v>0</v>
      </c>
    </row>
    <row r="455" spans="1:32" ht="15.75" thickBot="1">
      <c r="A455" s="70"/>
      <c r="O455" s="71"/>
      <c r="Z455" s="8" t="s">
        <v>407</v>
      </c>
      <c r="AA455" s="1" cm="1">
        <f t="array" ref="AA455">INDEX(structure!$E:$E,MATCH(1,(structure!$A:$A=$B$3)*(structure!$C:$C=$Z455)*(structure!$D:$D="ALSH_nb_extrascolaire"),0),1)</f>
        <v>0</v>
      </c>
      <c r="AB455" s="1" cm="1">
        <f t="array" ref="AB455">INDEX(structure!$E:$E,MATCH(1,(structure!$A:$A=$B$3)*(structure!$C:$C=$Z455)*(structure!$D:$D="ALSH_extra_nb_enfants_accueillis"),0),1)</f>
        <v>0</v>
      </c>
      <c r="AC455" s="1" cm="1">
        <f t="array" ref="AC455">INDEX(structure!$E:$E,MATCH(1,(structure!$A:$A=$B$3)*(structure!$C:$C=$Z455)*(structure!$D:$D="ALSH_extra_nb_heures_realisees"),0),1)</f>
        <v>0</v>
      </c>
      <c r="AD455" s="1" cm="1">
        <f t="array" ref="AD455">INDEX(structure!$E:$E,MATCH(1,(structure!$A:$A=$B$3)*(structure!$C:$C=Z455)*(structure!$D:$D="ALSH_extra_nb_heures_facturees"),0),1)</f>
        <v>0</v>
      </c>
      <c r="AE455" s="1" cm="1">
        <f t="array" ref="AE455">INDEX(structure!$E:$E,MATCH(1,(structure!$A:$A=$B$3)*(structure!$C:$C=$Z455)*(structure!$D:$D="ALSH_extra_nb_actes_ouvrant_droit"),0),1)</f>
        <v>0</v>
      </c>
      <c r="AF455" s="7" cm="1">
        <f t="array" ref="AF455">INDEX(structure!$E:$E,MATCH(1,(structure!$A:$A=$B$3)*(structure!$C:$C=$Z455)*(structure!$D:$D="ALSH_extra_Montant_Droit_declaration_equipement"),0),1)</f>
        <v>0</v>
      </c>
    </row>
    <row r="456" spans="1:32" ht="15.75" thickBot="1">
      <c r="A456" s="70"/>
      <c r="O456" s="71"/>
    </row>
    <row r="457" spans="1:32">
      <c r="A457" s="70"/>
      <c r="O457" s="71"/>
      <c r="Z457" s="27"/>
      <c r="AA457" s="32" t="s">
        <v>363</v>
      </c>
      <c r="AB457" s="32" t="s">
        <v>357</v>
      </c>
      <c r="AC457" s="32" t="s">
        <v>358</v>
      </c>
      <c r="AD457" s="32" t="s">
        <v>359</v>
      </c>
      <c r="AE457" s="32" t="s">
        <v>360</v>
      </c>
      <c r="AF457" s="33" t="s">
        <v>361</v>
      </c>
    </row>
    <row r="458" spans="1:32">
      <c r="A458" s="70"/>
      <c r="O458" s="71"/>
      <c r="Z458" s="6" t="s">
        <v>8</v>
      </c>
      <c r="AA458" s="1" cm="1">
        <f t="array" ref="AA458">INDEX(structure!$E:$E,MATCH(1,(structure!$A:$A=$B$3)*(structure!$C:$C=$Z458)*(structure!$D:$D="ALSH_nb_Accueil_ado"),0),1)</f>
        <v>0</v>
      </c>
      <c r="AB458" s="1" cm="1">
        <f t="array" ref="AB458">INDEX(structure!$E:$E,MATCH(1,(structure!$A:$A=$B$3)*(structure!$C:$C=$Z458)*(structure!$D:$D="ALSH_ado_nb_enfants_accueillis"),0),1)</f>
        <v>0</v>
      </c>
      <c r="AC458" s="1" cm="1">
        <f t="array" ref="AC458">INDEX(structure!$E:$E,MATCH(1,(structure!$A:$A=$B$3)*(structure!$C:$C=$Z458)*(structure!$D:$D="ALSH_ado_nb_heures_realisees"),0),1)</f>
        <v>0</v>
      </c>
      <c r="AD458" s="1" cm="1">
        <f t="array" ref="AD458">INDEX(structure!$E:$E,MATCH(1,(structure!$A:$A=$B$3)*(structure!$C:$C=$Z458)*(structure!$D:$D="ALSH_ado_nb_heures_facturees"),0),1)</f>
        <v>0</v>
      </c>
      <c r="AE458" s="1" cm="1">
        <f t="array" ref="AE458">INDEX(structure!$E:$E,MATCH(1,(structure!$A:$A=$B$3)*(structure!$C:$C=$Z458)*(structure!$D:$D="ALSH_ado_nb_actes_ouvrant_droit"),0),1)</f>
        <v>0</v>
      </c>
      <c r="AF458" s="7" cm="1">
        <f t="array" ref="AF458">INDEX(structure!$E:$E,MATCH(1,(structure!$A:$A=$B$3)*(structure!$C:$C=$Z458)*(structure!$D:$D="ALSH_ado_Montant_Droit_declaration_equipement"),0),1)</f>
        <v>0</v>
      </c>
    </row>
    <row r="459" spans="1:32">
      <c r="A459" s="70"/>
      <c r="O459" s="71"/>
      <c r="Z459" s="6" t="s">
        <v>13</v>
      </c>
      <c r="AA459" s="1" cm="1">
        <f t="array" ref="AA459">INDEX(structure!$E:$E,MATCH(1,(structure!$A:$A=$B$3)*(structure!$C:$C=$Z459)*(structure!$D:$D="ALSH_nb_Accueil_ado"),0),1)</f>
        <v>0</v>
      </c>
      <c r="AB459" s="1" cm="1">
        <f t="array" ref="AB459">INDEX(structure!$E:$E,MATCH(1,(structure!$A:$A=$B$3)*(structure!$C:$C=$Z459)*(structure!$D:$D="ALSH_ado_nb_enfants_accueillis"),0),1)</f>
        <v>0</v>
      </c>
      <c r="AC459" s="1" cm="1">
        <f t="array" ref="AC459">INDEX(structure!$E:$E,MATCH(1,(structure!$A:$A=$B$3)*(structure!$C:$C=$Z459)*(structure!$D:$D="ALSH_ado_nb_heures_realisees"),0),1)</f>
        <v>0</v>
      </c>
      <c r="AD459" s="1" cm="1">
        <f t="array" ref="AD459">INDEX(structure!$E:$E,MATCH(1,(structure!$A:$A=$B$3)*(structure!$C:$C=$Z459)*(structure!$D:$D="ALSH_ado_nb_heures_facturees"),0),1)</f>
        <v>0</v>
      </c>
      <c r="AE459" s="1" cm="1">
        <f t="array" ref="AE459">INDEX(structure!$E:$E,MATCH(1,(structure!$A:$A=$B$3)*(structure!$C:$C=$Z459)*(structure!$D:$D="ALSH_ado_nb_actes_ouvrant_droit"),0),1)</f>
        <v>0</v>
      </c>
      <c r="AF459" s="7" cm="1">
        <f t="array" ref="AF459">INDEX(structure!$E:$E,MATCH(1,(structure!$A:$A=$B$3)*(structure!$C:$C=$Z459)*(structure!$D:$D="ALSH_ado_Montant_Droit_declaration_equipement"),0),1)</f>
        <v>0</v>
      </c>
    </row>
    <row r="460" spans="1:32">
      <c r="A460" s="70"/>
      <c r="O460" s="71"/>
      <c r="Z460" s="6" t="s">
        <v>15</v>
      </c>
      <c r="AA460" s="1" cm="1">
        <f t="array" ref="AA460">INDEX(structure!$E:$E,MATCH(1,(structure!$A:$A=$B$3)*(structure!$C:$C=$Z460)*(structure!$D:$D="ALSH_nb_Accueil_ado"),0),1)</f>
        <v>0</v>
      </c>
      <c r="AB460" s="1" cm="1">
        <f t="array" ref="AB460">INDEX(structure!$E:$E,MATCH(1,(structure!$A:$A=$B$3)*(structure!$C:$C=$Z460)*(structure!$D:$D="ALSH_ado_nb_enfants_accueillis"),0),1)</f>
        <v>0</v>
      </c>
      <c r="AC460" s="1" cm="1">
        <f t="array" ref="AC460">INDEX(structure!$E:$E,MATCH(1,(structure!$A:$A=$B$3)*(structure!$C:$C=$Z460)*(structure!$D:$D="ALSH_ado_nb_heures_realisees"),0),1)</f>
        <v>0</v>
      </c>
      <c r="AD460" s="1" cm="1">
        <f t="array" ref="AD460">INDEX(structure!$E:$E,MATCH(1,(structure!$A:$A=$B$3)*(structure!$C:$C=$Z460)*(structure!$D:$D="ALSH_ado_nb_heures_facturees"),0),1)</f>
        <v>0</v>
      </c>
      <c r="AE460" s="1" cm="1">
        <f t="array" ref="AE460">INDEX(structure!$E:$E,MATCH(1,(structure!$A:$A=$B$3)*(structure!$C:$C=$Z460)*(structure!$D:$D="ALSH_ado_nb_actes_ouvrant_droit"),0),1)</f>
        <v>0</v>
      </c>
      <c r="AF460" s="7" cm="1">
        <f t="array" ref="AF460">INDEX(structure!$E:$E,MATCH(1,(structure!$A:$A=$B$3)*(structure!$C:$C=$Z460)*(structure!$D:$D="ALSH_ado_Montant_Droit_declaration_equipement"),0),1)</f>
        <v>0</v>
      </c>
    </row>
    <row r="461" spans="1:32">
      <c r="A461" s="70"/>
      <c r="O461" s="71"/>
      <c r="Z461" s="6" t="s">
        <v>18</v>
      </c>
      <c r="AA461" s="1" cm="1">
        <f t="array" ref="AA461">INDEX(structure!$E:$E,MATCH(1,(structure!$A:$A=$B$3)*(structure!$C:$C=$Z461)*(structure!$D:$D="ALSH_nb_Accueil_ado"),0),1)</f>
        <v>0</v>
      </c>
      <c r="AB461" s="1" cm="1">
        <f t="array" ref="AB461">INDEX(structure!$E:$E,MATCH(1,(structure!$A:$A=$B$3)*(structure!$C:$C=$Z461)*(structure!$D:$D="ALSH_ado_nb_enfants_accueillis"),0),1)</f>
        <v>0</v>
      </c>
      <c r="AC461" s="1" cm="1">
        <f t="array" ref="AC461">INDEX(structure!$E:$E,MATCH(1,(structure!$A:$A=$B$3)*(structure!$C:$C=$Z461)*(structure!$D:$D="ALSH_ado_nb_heures_realisees"),0),1)</f>
        <v>0</v>
      </c>
      <c r="AD461" s="1" cm="1">
        <f t="array" ref="AD461">INDEX(structure!$E:$E,MATCH(1,(structure!$A:$A=$B$3)*(structure!$C:$C=$Z461)*(structure!$D:$D="ALSH_ado_nb_heures_facturees"),0),1)</f>
        <v>0</v>
      </c>
      <c r="AE461" s="1" cm="1">
        <f t="array" ref="AE461">INDEX(structure!$E:$E,MATCH(1,(structure!$A:$A=$B$3)*(structure!$C:$C=$Z461)*(structure!$D:$D="ALSH_ado_nb_actes_ouvrant_droit"),0),1)</f>
        <v>0</v>
      </c>
      <c r="AF461" s="7" cm="1">
        <f t="array" ref="AF461">INDEX(structure!$E:$E,MATCH(1,(structure!$A:$A=$B$3)*(structure!$C:$C=$Z461)*(structure!$D:$D="ALSH_ado_Montant_Droit_declaration_equipement"),0),1)</f>
        <v>0</v>
      </c>
    </row>
    <row r="462" spans="1:32">
      <c r="A462" s="70"/>
      <c r="O462" s="71"/>
      <c r="Z462" s="6" t="s">
        <v>21</v>
      </c>
      <c r="AA462" s="1" cm="1">
        <f t="array" ref="AA462">INDEX(structure!$E:$E,MATCH(1,(structure!$A:$A=$B$3)*(structure!$C:$C=$Z462)*(structure!$D:$D="ALSH_nb_Accueil_ado"),0),1)</f>
        <v>0</v>
      </c>
      <c r="AB462" s="1" cm="1">
        <f t="array" ref="AB462">INDEX(structure!$E:$E,MATCH(1,(structure!$A:$A=$B$3)*(structure!$C:$C=$Z462)*(structure!$D:$D="ALSH_ado_nb_enfants_accueillis"),0),1)</f>
        <v>0</v>
      </c>
      <c r="AC462" s="1" cm="1">
        <f t="array" ref="AC462">INDEX(structure!$E:$E,MATCH(1,(structure!$A:$A=$B$3)*(structure!$C:$C=$Z462)*(structure!$D:$D="ALSH_ado_nb_heures_realisees"),0),1)</f>
        <v>0</v>
      </c>
      <c r="AD462" s="1" cm="1">
        <f t="array" ref="AD462">INDEX(structure!$E:$E,MATCH(1,(structure!$A:$A=$B$3)*(structure!$C:$C=$Z462)*(structure!$D:$D="ALSH_ado_nb_heures_facturees"),0),1)</f>
        <v>0</v>
      </c>
      <c r="AE462" s="1" cm="1">
        <f t="array" ref="AE462">INDEX(structure!$E:$E,MATCH(1,(structure!$A:$A=$B$3)*(structure!$C:$C=$Z462)*(structure!$D:$D="ALSH_ado_nb_actes_ouvrant_droit"),0),1)</f>
        <v>0</v>
      </c>
      <c r="AF462" s="7" cm="1">
        <f t="array" ref="AF462">INDEX(structure!$E:$E,MATCH(1,(structure!$A:$A=$B$3)*(structure!$C:$C=$Z462)*(structure!$D:$D="ALSH_ado_Montant_Droit_declaration_equipement"),0),1)</f>
        <v>0</v>
      </c>
    </row>
    <row r="463" spans="1:32">
      <c r="A463" s="70"/>
      <c r="O463" s="71"/>
      <c r="Z463" s="6" t="s">
        <v>24</v>
      </c>
      <c r="AA463" s="1" cm="1">
        <f t="array" ref="AA463">INDEX(structure!$E:$E,MATCH(1,(structure!$A:$A=$B$3)*(structure!$C:$C=$Z463)*(structure!$D:$D="ALSH_nb_Accueil_ado"),0),1)</f>
        <v>0</v>
      </c>
      <c r="AB463" s="1" cm="1">
        <f t="array" ref="AB463">INDEX(structure!$E:$E,MATCH(1,(structure!$A:$A=$B$3)*(structure!$C:$C=$Z463)*(structure!$D:$D="ALSH_ado_nb_enfants_accueillis"),0),1)</f>
        <v>0</v>
      </c>
      <c r="AC463" s="1" cm="1">
        <f t="array" ref="AC463">INDEX(structure!$E:$E,MATCH(1,(structure!$A:$A=$B$3)*(structure!$C:$C=$Z463)*(structure!$D:$D="ALSH_ado_nb_heures_realisees"),0),1)</f>
        <v>0</v>
      </c>
      <c r="AD463" s="1" cm="1">
        <f t="array" ref="AD463">INDEX(structure!$E:$E,MATCH(1,(structure!$A:$A=$B$3)*(structure!$C:$C=$Z463)*(structure!$D:$D="ALSH_ado_nb_heures_facturees"),0),1)</f>
        <v>0</v>
      </c>
      <c r="AE463" s="1" cm="1">
        <f t="array" ref="AE463">INDEX(structure!$E:$E,MATCH(1,(structure!$A:$A=$B$3)*(structure!$C:$C=$Z463)*(structure!$D:$D="ALSH_ado_nb_actes_ouvrant_droit"),0),1)</f>
        <v>0</v>
      </c>
      <c r="AF463" s="7" cm="1">
        <f t="array" ref="AF463">INDEX(structure!$E:$E,MATCH(1,(structure!$A:$A=$B$3)*(structure!$C:$C=$Z463)*(structure!$D:$D="ALSH_ado_Montant_Droit_declaration_equipement"),0),1)</f>
        <v>0</v>
      </c>
    </row>
    <row r="464" spans="1:32">
      <c r="A464" s="70"/>
      <c r="O464" s="71"/>
      <c r="Z464" s="6" t="s">
        <v>27</v>
      </c>
      <c r="AA464" s="1" cm="1">
        <f t="array" ref="AA464">INDEX(structure!$E:$E,MATCH(1,(structure!$A:$A=$B$3)*(structure!$C:$C=$Z464)*(structure!$D:$D="ALSH_nb_Accueil_ado"),0),1)</f>
        <v>0</v>
      </c>
      <c r="AB464" s="1" cm="1">
        <f t="array" ref="AB464">INDEX(structure!$E:$E,MATCH(1,(structure!$A:$A=$B$3)*(structure!$C:$C=$Z464)*(structure!$D:$D="ALSH_ado_nb_enfants_accueillis"),0),1)</f>
        <v>0</v>
      </c>
      <c r="AC464" s="1" cm="1">
        <f t="array" ref="AC464">INDEX(structure!$E:$E,MATCH(1,(structure!$A:$A=$B$3)*(structure!$C:$C=$Z464)*(structure!$D:$D="ALSH_ado_nb_heures_realisees"),0),1)</f>
        <v>0</v>
      </c>
      <c r="AD464" s="1" cm="1">
        <f t="array" ref="AD464">INDEX(structure!$E:$E,MATCH(1,(structure!$A:$A=$B$3)*(structure!$C:$C=$Z464)*(structure!$D:$D="ALSH_ado_nb_heures_facturees"),0),1)</f>
        <v>0</v>
      </c>
      <c r="AE464" s="1" cm="1">
        <f t="array" ref="AE464">INDEX(structure!$E:$E,MATCH(1,(structure!$A:$A=$B$3)*(structure!$C:$C=$Z464)*(structure!$D:$D="ALSH_ado_nb_actes_ouvrant_droit"),0),1)</f>
        <v>0</v>
      </c>
      <c r="AF464" s="7" cm="1">
        <f t="array" ref="AF464">INDEX(structure!$E:$E,MATCH(1,(structure!$A:$A=$B$3)*(structure!$C:$C=$Z464)*(structure!$D:$D="ALSH_ado_Montant_Droit_declaration_equipement"),0),1)</f>
        <v>0</v>
      </c>
    </row>
    <row r="465" spans="1:32">
      <c r="A465" s="70"/>
      <c r="O465" s="71"/>
      <c r="Z465" s="6" t="s">
        <v>30</v>
      </c>
      <c r="AA465" s="1" cm="1">
        <f t="array" ref="AA465">INDEX(structure!$E:$E,MATCH(1,(structure!$A:$A=$B$3)*(structure!$C:$C=$Z465)*(structure!$D:$D="ALSH_nb_Accueil_ado"),0),1)</f>
        <v>0</v>
      </c>
      <c r="AB465" s="1" cm="1">
        <f t="array" ref="AB465">INDEX(structure!$E:$E,MATCH(1,(structure!$A:$A=$B$3)*(structure!$C:$C=$Z465)*(structure!$D:$D="ALSH_ado_nb_enfants_accueillis"),0),1)</f>
        <v>0</v>
      </c>
      <c r="AC465" s="1" cm="1">
        <f t="array" ref="AC465">INDEX(structure!$E:$E,MATCH(1,(structure!$A:$A=$B$3)*(structure!$C:$C=$Z465)*(structure!$D:$D="ALSH_ado_nb_heures_realisees"),0),1)</f>
        <v>0</v>
      </c>
      <c r="AD465" s="1" cm="1">
        <f t="array" ref="AD465">INDEX(structure!$E:$E,MATCH(1,(structure!$A:$A=$B$3)*(structure!$C:$C=$Z465)*(structure!$D:$D="ALSH_ado_nb_heures_facturees"),0),1)</f>
        <v>0</v>
      </c>
      <c r="AE465" s="1" cm="1">
        <f t="array" ref="AE465">INDEX(structure!$E:$E,MATCH(1,(structure!$A:$A=$B$3)*(structure!$C:$C=$Z465)*(structure!$D:$D="ALSH_ado_nb_actes_ouvrant_droit"),0),1)</f>
        <v>0</v>
      </c>
      <c r="AF465" s="7" cm="1">
        <f t="array" ref="AF465">INDEX(structure!$E:$E,MATCH(1,(structure!$A:$A=$B$3)*(structure!$C:$C=$Z465)*(structure!$D:$D="ALSH_ado_Montant_Droit_declaration_equipement"),0),1)</f>
        <v>0</v>
      </c>
    </row>
    <row r="466" spans="1:32">
      <c r="A466" s="70"/>
      <c r="O466" s="71"/>
      <c r="Z466" s="6" t="s">
        <v>33</v>
      </c>
      <c r="AA466" s="1" cm="1">
        <f t="array" ref="AA466">INDEX(structure!$E:$E,MATCH(1,(structure!$A:$A=$B$3)*(structure!$C:$C=$Z466)*(structure!$D:$D="ALSH_nb_Accueil_ado"),0),1)</f>
        <v>0</v>
      </c>
      <c r="AB466" s="1" cm="1">
        <f t="array" ref="AB466">INDEX(structure!$E:$E,MATCH(1,(structure!$A:$A=$B$3)*(structure!$C:$C=$Z466)*(structure!$D:$D="ALSH_ado_nb_enfants_accueillis"),0),1)</f>
        <v>0</v>
      </c>
      <c r="AC466" s="1" cm="1">
        <f t="array" ref="AC466">INDEX(structure!$E:$E,MATCH(1,(structure!$A:$A=$B$3)*(structure!$C:$C=$Z466)*(structure!$D:$D="ALSH_ado_nb_heures_realisees"),0),1)</f>
        <v>0</v>
      </c>
      <c r="AD466" s="1" cm="1">
        <f t="array" ref="AD466">INDEX(structure!$E:$E,MATCH(1,(structure!$A:$A=$B$3)*(structure!$C:$C=$Z466)*(structure!$D:$D="ALSH_ado_nb_heures_facturees"),0),1)</f>
        <v>0</v>
      </c>
      <c r="AE466" s="1" cm="1">
        <f t="array" ref="AE466">INDEX(structure!$E:$E,MATCH(1,(structure!$A:$A=$B$3)*(structure!$C:$C=$Z466)*(structure!$D:$D="ALSH_ado_nb_actes_ouvrant_droit"),0),1)</f>
        <v>0</v>
      </c>
      <c r="AF466" s="7" cm="1">
        <f t="array" ref="AF466">INDEX(structure!$E:$E,MATCH(1,(structure!$A:$A=$B$3)*(structure!$C:$C=$Z466)*(structure!$D:$D="ALSH_ado_Montant_Droit_declaration_equipement"),0),1)</f>
        <v>0</v>
      </c>
    </row>
    <row r="467" spans="1:32">
      <c r="A467" s="70"/>
      <c r="O467" s="71"/>
      <c r="Z467" s="6" t="s">
        <v>36</v>
      </c>
      <c r="AA467" s="1" cm="1">
        <f t="array" ref="AA467">INDEX(structure!$E:$E,MATCH(1,(structure!$A:$A=$B$3)*(structure!$C:$C=$Z467)*(structure!$D:$D="ALSH_nb_Accueil_ado"),0),1)</f>
        <v>0</v>
      </c>
      <c r="AB467" s="1" cm="1">
        <f t="array" ref="AB467">INDEX(structure!$E:$E,MATCH(1,(structure!$A:$A=$B$3)*(structure!$C:$C=$Z467)*(structure!$D:$D="ALSH_ado_nb_enfants_accueillis"),0),1)</f>
        <v>0</v>
      </c>
      <c r="AC467" s="1" cm="1">
        <f t="array" ref="AC467">INDEX(structure!$E:$E,MATCH(1,(structure!$A:$A=$B$3)*(structure!$C:$C=$Z467)*(structure!$D:$D="ALSH_ado_nb_heures_realisees"),0),1)</f>
        <v>0</v>
      </c>
      <c r="AD467" s="1" cm="1">
        <f t="array" ref="AD467">INDEX(structure!$E:$E,MATCH(1,(structure!$A:$A=$B$3)*(structure!$C:$C=$Z467)*(structure!$D:$D="ALSH_ado_nb_heures_facturees"),0),1)</f>
        <v>0</v>
      </c>
      <c r="AE467" s="1" cm="1">
        <f t="array" ref="AE467">INDEX(structure!$E:$E,MATCH(1,(structure!$A:$A=$B$3)*(structure!$C:$C=$Z467)*(structure!$D:$D="ALSH_ado_nb_actes_ouvrant_droit"),0),1)</f>
        <v>0</v>
      </c>
      <c r="AF467" s="7" cm="1">
        <f t="array" ref="AF467">INDEX(structure!$E:$E,MATCH(1,(structure!$A:$A=$B$3)*(structure!$C:$C=$Z467)*(structure!$D:$D="ALSH_ado_Montant_Droit_declaration_equipement"),0),1)</f>
        <v>0</v>
      </c>
    </row>
    <row r="468" spans="1:32">
      <c r="A468" s="70"/>
      <c r="O468" s="71"/>
      <c r="Z468" s="6" t="s">
        <v>39</v>
      </c>
      <c r="AA468" s="1" cm="1">
        <f t="array" ref="AA468">INDEX(structure!$E:$E,MATCH(1,(structure!$A:$A=$B$3)*(structure!$C:$C=$Z468)*(structure!$D:$D="ALSH_nb_Accueil_ado"),0),1)</f>
        <v>0</v>
      </c>
      <c r="AB468" s="1" cm="1">
        <f t="array" ref="AB468">INDEX(structure!$E:$E,MATCH(1,(structure!$A:$A=$B$3)*(structure!$C:$C=$Z468)*(structure!$D:$D="ALSH_ado_nb_enfants_accueillis"),0),1)</f>
        <v>0</v>
      </c>
      <c r="AC468" s="1" cm="1">
        <f t="array" ref="AC468">INDEX(structure!$E:$E,MATCH(1,(structure!$A:$A=$B$3)*(structure!$C:$C=$Z468)*(structure!$D:$D="ALSH_ado_nb_heures_realisees"),0),1)</f>
        <v>0</v>
      </c>
      <c r="AD468" s="1" cm="1">
        <f t="array" ref="AD468">INDEX(structure!$E:$E,MATCH(1,(structure!$A:$A=$B$3)*(structure!$C:$C=$Z468)*(structure!$D:$D="ALSH_ado_nb_heures_facturees"),0),1)</f>
        <v>0</v>
      </c>
      <c r="AE468" s="1" cm="1">
        <f t="array" ref="AE468">INDEX(structure!$E:$E,MATCH(1,(structure!$A:$A=$B$3)*(structure!$C:$C=$Z468)*(structure!$D:$D="ALSH_ado_nb_actes_ouvrant_droit"),0),1)</f>
        <v>0</v>
      </c>
      <c r="AF468" s="7" cm="1">
        <f t="array" ref="AF468">INDEX(structure!$E:$E,MATCH(1,(structure!$A:$A=$B$3)*(structure!$C:$C=$Z468)*(structure!$D:$D="ALSH_ado_Montant_Droit_declaration_equipement"),0),1)</f>
        <v>0</v>
      </c>
    </row>
    <row r="469" spans="1:32">
      <c r="A469" s="70"/>
      <c r="O469" s="71"/>
      <c r="Z469" s="6" t="s">
        <v>42</v>
      </c>
      <c r="AA469" s="1" cm="1">
        <f t="array" ref="AA469">INDEX(structure!$E:$E,MATCH(1,(structure!$A:$A=$B$3)*(structure!$C:$C=$Z469)*(structure!$D:$D="ALSH_nb_Accueil_ado"),0),1)</f>
        <v>0</v>
      </c>
      <c r="AB469" s="1" cm="1">
        <f t="array" ref="AB469">INDEX(structure!$E:$E,MATCH(1,(structure!$A:$A=$B$3)*(structure!$C:$C=$Z469)*(structure!$D:$D="ALSH_ado_nb_enfants_accueillis"),0),1)</f>
        <v>0</v>
      </c>
      <c r="AC469" s="1" cm="1">
        <f t="array" ref="AC469">INDEX(structure!$E:$E,MATCH(1,(structure!$A:$A=$B$3)*(structure!$C:$C=$Z469)*(structure!$D:$D="ALSH_ado_nb_heures_realisees"),0),1)</f>
        <v>0</v>
      </c>
      <c r="AD469" s="1" cm="1">
        <f t="array" ref="AD469">INDEX(structure!$E:$E,MATCH(1,(structure!$A:$A=$B$3)*(structure!$C:$C=$Z469)*(structure!$D:$D="ALSH_ado_nb_heures_facturees"),0),1)</f>
        <v>0</v>
      </c>
      <c r="AE469" s="1" cm="1">
        <f t="array" ref="AE469">INDEX(structure!$E:$E,MATCH(1,(structure!$A:$A=$B$3)*(structure!$C:$C=$Z469)*(structure!$D:$D="ALSH_ado_nb_actes_ouvrant_droit"),0),1)</f>
        <v>0</v>
      </c>
      <c r="AF469" s="7" cm="1">
        <f t="array" ref="AF469">INDEX(structure!$E:$E,MATCH(1,(structure!$A:$A=$B$3)*(structure!$C:$C=$Z469)*(structure!$D:$D="ALSH_ado_Montant_Droit_declaration_equipement"),0),1)</f>
        <v>0</v>
      </c>
    </row>
    <row r="470" spans="1:32">
      <c r="A470" s="70"/>
      <c r="O470" s="71"/>
      <c r="Z470" s="6" t="s">
        <v>45</v>
      </c>
      <c r="AA470" s="1" cm="1">
        <f t="array" ref="AA470">INDEX(structure!$E:$E,MATCH(1,(structure!$A:$A=$B$3)*(structure!$C:$C=$Z470)*(structure!$D:$D="ALSH_nb_Accueil_ado"),0),1)</f>
        <v>0</v>
      </c>
      <c r="AB470" s="1" cm="1">
        <f t="array" ref="AB470">INDEX(structure!$E:$E,MATCH(1,(structure!$A:$A=$B$3)*(structure!$C:$C=$Z470)*(structure!$D:$D="ALSH_ado_nb_enfants_accueillis"),0),1)</f>
        <v>0</v>
      </c>
      <c r="AC470" s="1" cm="1">
        <f t="array" ref="AC470">INDEX(structure!$E:$E,MATCH(1,(structure!$A:$A=$B$3)*(structure!$C:$C=$Z470)*(structure!$D:$D="ALSH_ado_nb_heures_realisees"),0),1)</f>
        <v>0</v>
      </c>
      <c r="AD470" s="1" cm="1">
        <f t="array" ref="AD470">INDEX(structure!$E:$E,MATCH(1,(structure!$A:$A=$B$3)*(structure!$C:$C=$Z470)*(structure!$D:$D="ALSH_ado_nb_heures_facturees"),0),1)</f>
        <v>0</v>
      </c>
      <c r="AE470" s="1" cm="1">
        <f t="array" ref="AE470">INDEX(structure!$E:$E,MATCH(1,(structure!$A:$A=$B$3)*(structure!$C:$C=$Z470)*(structure!$D:$D="ALSH_ado_nb_actes_ouvrant_droit"),0),1)</f>
        <v>0</v>
      </c>
      <c r="AF470" s="7" cm="1">
        <f t="array" ref="AF470">INDEX(structure!$E:$E,MATCH(1,(structure!$A:$A=$B$3)*(structure!$C:$C=$Z470)*(structure!$D:$D="ALSH_ado_Montant_Droit_declaration_equipement"),0),1)</f>
        <v>0</v>
      </c>
    </row>
    <row r="471" spans="1:32">
      <c r="A471" s="70"/>
      <c r="O471" s="71"/>
      <c r="Z471" s="6" t="s">
        <v>48</v>
      </c>
      <c r="AA471" s="1" cm="1">
        <f t="array" ref="AA471">INDEX(structure!$E:$E,MATCH(1,(structure!$A:$A=$B$3)*(structure!$C:$C=$Z471)*(structure!$D:$D="ALSH_nb_Accueil_ado"),0),1)</f>
        <v>0</v>
      </c>
      <c r="AB471" s="1" cm="1">
        <f t="array" ref="AB471">INDEX(structure!$E:$E,MATCH(1,(structure!$A:$A=$B$3)*(structure!$C:$C=$Z471)*(structure!$D:$D="ALSH_ado_nb_enfants_accueillis"),0),1)</f>
        <v>0</v>
      </c>
      <c r="AC471" s="1" cm="1">
        <f t="array" ref="AC471">INDEX(structure!$E:$E,MATCH(1,(structure!$A:$A=$B$3)*(structure!$C:$C=$Z471)*(structure!$D:$D="ALSH_ado_nb_heures_realisees"),0),1)</f>
        <v>0</v>
      </c>
      <c r="AD471" s="1" cm="1">
        <f t="array" ref="AD471">INDEX(structure!$E:$E,MATCH(1,(structure!$A:$A=$B$3)*(structure!$C:$C=$Z471)*(structure!$D:$D="ALSH_ado_nb_heures_facturees"),0),1)</f>
        <v>0</v>
      </c>
      <c r="AE471" s="1" cm="1">
        <f t="array" ref="AE471">INDEX(structure!$E:$E,MATCH(1,(structure!$A:$A=$B$3)*(structure!$C:$C=$Z471)*(structure!$D:$D="ALSH_ado_nb_actes_ouvrant_droit"),0),1)</f>
        <v>0</v>
      </c>
      <c r="AF471" s="7" cm="1">
        <f t="array" ref="AF471">INDEX(structure!$E:$E,MATCH(1,(structure!$A:$A=$B$3)*(structure!$C:$C=$Z471)*(structure!$D:$D="ALSH_ado_Montant_Droit_declaration_equipement"),0),1)</f>
        <v>0</v>
      </c>
    </row>
    <row r="472" spans="1:32">
      <c r="A472" s="70"/>
      <c r="O472" s="71"/>
      <c r="Z472" s="6" t="s">
        <v>49</v>
      </c>
      <c r="AA472" s="1" cm="1">
        <f t="array" ref="AA472">INDEX(structure!$E:$E,MATCH(1,(structure!$A:$A=$B$3)*(structure!$C:$C=$Z472)*(structure!$D:$D="ALSH_nb_Accueil_ado"),0),1)</f>
        <v>0</v>
      </c>
      <c r="AB472" s="1" cm="1">
        <f t="array" ref="AB472">INDEX(structure!$E:$E,MATCH(1,(structure!$A:$A=$B$3)*(structure!$C:$C=$Z472)*(structure!$D:$D="ALSH_ado_nb_enfants_accueillis"),0),1)</f>
        <v>0</v>
      </c>
      <c r="AC472" s="1" cm="1">
        <f t="array" ref="AC472">INDEX(structure!$E:$E,MATCH(1,(structure!$A:$A=$B$3)*(structure!$C:$C=$Z472)*(structure!$D:$D="ALSH_ado_nb_heures_realisees"),0),1)</f>
        <v>0</v>
      </c>
      <c r="AD472" s="1" cm="1">
        <f t="array" ref="AD472">INDEX(structure!$E:$E,MATCH(1,(structure!$A:$A=$B$3)*(structure!$C:$C=$Z472)*(structure!$D:$D="ALSH_ado_nb_heures_facturees"),0),1)</f>
        <v>0</v>
      </c>
      <c r="AE472" s="1" cm="1">
        <f t="array" ref="AE472">INDEX(structure!$E:$E,MATCH(1,(structure!$A:$A=$B$3)*(structure!$C:$C=$Z472)*(structure!$D:$D="ALSH_ado_nb_actes_ouvrant_droit"),0),1)</f>
        <v>0</v>
      </c>
      <c r="AF472" s="7" cm="1">
        <f t="array" ref="AF472">INDEX(structure!$E:$E,MATCH(1,(structure!$A:$A=$B$3)*(structure!$C:$C=$Z472)*(structure!$D:$D="ALSH_ado_Montant_Droit_declaration_equipement"),0),1)</f>
        <v>0</v>
      </c>
    </row>
    <row r="473" spans="1:32">
      <c r="A473" s="70"/>
      <c r="O473" s="71"/>
      <c r="Z473" s="6" t="s">
        <v>51</v>
      </c>
      <c r="AA473" s="1" cm="1">
        <f t="array" ref="AA473">INDEX(structure!$E:$E,MATCH(1,(structure!$A:$A=$B$3)*(structure!$C:$C=$Z473)*(structure!$D:$D="ALSH_nb_Accueil_ado"),0),1)</f>
        <v>0</v>
      </c>
      <c r="AB473" s="1" cm="1">
        <f t="array" ref="AB473">INDEX(structure!$E:$E,MATCH(1,(structure!$A:$A=$B$3)*(structure!$C:$C=$Z473)*(structure!$D:$D="ALSH_ado_nb_enfants_accueillis"),0),1)</f>
        <v>0</v>
      </c>
      <c r="AC473" s="1" cm="1">
        <f t="array" ref="AC473">INDEX(structure!$E:$E,MATCH(1,(structure!$A:$A=$B$3)*(structure!$C:$C=$Z473)*(structure!$D:$D="ALSH_ado_nb_heures_realisees"),0),1)</f>
        <v>0</v>
      </c>
      <c r="AD473" s="1" cm="1">
        <f t="array" ref="AD473">INDEX(structure!$E:$E,MATCH(1,(structure!$A:$A=$B$3)*(structure!$C:$C=$Z473)*(structure!$D:$D="ALSH_ado_nb_heures_facturees"),0),1)</f>
        <v>0</v>
      </c>
      <c r="AE473" s="1" cm="1">
        <f t="array" ref="AE473">INDEX(structure!$E:$E,MATCH(1,(structure!$A:$A=$B$3)*(structure!$C:$C=$Z473)*(structure!$D:$D="ALSH_ado_nb_actes_ouvrant_droit"),0),1)</f>
        <v>0</v>
      </c>
      <c r="AF473" s="7" cm="1">
        <f t="array" ref="AF473">INDEX(structure!$E:$E,MATCH(1,(structure!$A:$A=$B$3)*(structure!$C:$C=$Z473)*(structure!$D:$D="ALSH_ado_Montant_Droit_declaration_equipement"),0),1)</f>
        <v>0</v>
      </c>
    </row>
    <row r="474" spans="1:32">
      <c r="A474" s="70"/>
      <c r="O474" s="71"/>
      <c r="Z474" s="6" t="s">
        <v>52</v>
      </c>
      <c r="AA474" s="1" cm="1">
        <f t="array" ref="AA474">INDEX(structure!$E:$E,MATCH(1,(structure!$A:$A=$B$3)*(structure!$C:$C=$Z474)*(structure!$D:$D="ALSH_nb_Accueil_ado"),0),1)</f>
        <v>0</v>
      </c>
      <c r="AB474" s="1" cm="1">
        <f t="array" ref="AB474">INDEX(structure!$E:$E,MATCH(1,(structure!$A:$A=$B$3)*(structure!$C:$C=$Z474)*(structure!$D:$D="ALSH_ado_nb_enfants_accueillis"),0),1)</f>
        <v>0</v>
      </c>
      <c r="AC474" s="1" cm="1">
        <f t="array" ref="AC474">INDEX(structure!$E:$E,MATCH(1,(structure!$A:$A=$B$3)*(structure!$C:$C=$Z474)*(structure!$D:$D="ALSH_ado_nb_heures_realisees"),0),1)</f>
        <v>0</v>
      </c>
      <c r="AD474" s="1" cm="1">
        <f t="array" ref="AD474">INDEX(structure!$E:$E,MATCH(1,(structure!$A:$A=$B$3)*(structure!$C:$C=$Z474)*(structure!$D:$D="ALSH_ado_nb_heures_facturees"),0),1)</f>
        <v>0</v>
      </c>
      <c r="AE474" s="1" cm="1">
        <f t="array" ref="AE474">INDEX(structure!$E:$E,MATCH(1,(structure!$A:$A=$B$3)*(structure!$C:$C=$Z474)*(structure!$D:$D="ALSH_ado_nb_actes_ouvrant_droit"),0),1)</f>
        <v>0</v>
      </c>
      <c r="AF474" s="7" cm="1">
        <f t="array" ref="AF474">INDEX(structure!$E:$E,MATCH(1,(structure!$A:$A=$B$3)*(structure!$C:$C=$Z474)*(structure!$D:$D="ALSH_ado_Montant_Droit_declaration_equipement"),0),1)</f>
        <v>0</v>
      </c>
    </row>
    <row r="475" spans="1:32">
      <c r="A475" s="70"/>
      <c r="O475" s="71"/>
      <c r="Z475" s="6" t="s">
        <v>53</v>
      </c>
      <c r="AA475" s="1" cm="1">
        <f t="array" ref="AA475">INDEX(structure!$E:$E,MATCH(1,(structure!$A:$A=$B$3)*(structure!$C:$C=$Z475)*(structure!$D:$D="ALSH_nb_Accueil_ado"),0),1)</f>
        <v>0</v>
      </c>
      <c r="AB475" s="1" cm="1">
        <f t="array" ref="AB475">INDEX(structure!$E:$E,MATCH(1,(structure!$A:$A=$B$3)*(structure!$C:$C=$Z475)*(structure!$D:$D="ALSH_ado_nb_enfants_accueillis"),0),1)</f>
        <v>0</v>
      </c>
      <c r="AC475" s="1" cm="1">
        <f t="array" ref="AC475">INDEX(structure!$E:$E,MATCH(1,(structure!$A:$A=$B$3)*(structure!$C:$C=$Z475)*(structure!$D:$D="ALSH_ado_nb_heures_realisees"),0),1)</f>
        <v>0</v>
      </c>
      <c r="AD475" s="1" cm="1">
        <f t="array" ref="AD475">INDEX(structure!$E:$E,MATCH(1,(structure!$A:$A=$B$3)*(structure!$C:$C=$Z475)*(structure!$D:$D="ALSH_ado_nb_heures_facturees"),0),1)</f>
        <v>0</v>
      </c>
      <c r="AE475" s="1" cm="1">
        <f t="array" ref="AE475">INDEX(structure!$E:$E,MATCH(1,(structure!$A:$A=$B$3)*(structure!$C:$C=$Z475)*(structure!$D:$D="ALSH_ado_nb_actes_ouvrant_droit"),0),1)</f>
        <v>0</v>
      </c>
      <c r="AF475" s="7" cm="1">
        <f t="array" ref="AF475">INDEX(structure!$E:$E,MATCH(1,(structure!$A:$A=$B$3)*(structure!$C:$C=$Z475)*(structure!$D:$D="ALSH_ado_Montant_Droit_declaration_equipement"),0),1)</f>
        <v>0</v>
      </c>
    </row>
    <row r="476" spans="1:32" ht="15.75" thickBot="1">
      <c r="A476" s="70"/>
      <c r="O476" s="71"/>
      <c r="Z476" s="8" t="s">
        <v>407</v>
      </c>
      <c r="AA476" s="1" cm="1">
        <f t="array" ref="AA476">INDEX(structure!$E:$E,MATCH(1,(structure!$A:$A=$B$3)*(structure!$C:$C=$Z476)*(structure!$D:$D="ALSH_nb_Accueil_ado"),0),1)</f>
        <v>0</v>
      </c>
      <c r="AB476" s="1" cm="1">
        <f t="array" ref="AB476">INDEX(structure!$E:$E,MATCH(1,(structure!$A:$A=$B$3)*(structure!$C:$C=$Z476)*(structure!$D:$D="ALSH_ado_nb_enfants_accueillis"),0),1)</f>
        <v>0</v>
      </c>
      <c r="AC476" s="1" cm="1">
        <f t="array" ref="AC476">INDEX(structure!$E:$E,MATCH(1,(structure!$A:$A=$B$3)*(structure!$C:$C=$Z476)*(structure!$D:$D="ALSH_ado_nb_heures_realisees"),0),1)</f>
        <v>0</v>
      </c>
      <c r="AD476" s="1" cm="1">
        <f t="array" ref="AD476">INDEX(structure!$E:$E,MATCH(1,(structure!$A:$A=$B$3)*(structure!$C:$C=$Z476)*(structure!$D:$D="ALSH_ado_nb_heures_facturees"),0),1)</f>
        <v>0</v>
      </c>
      <c r="AE476" s="1" cm="1">
        <f t="array" ref="AE476">INDEX(structure!$E:$E,MATCH(1,(structure!$A:$A=$B$3)*(structure!$C:$C=$Z476)*(structure!$D:$D="ALSH_ado_nb_actes_ouvrant_droit"),0),1)</f>
        <v>0</v>
      </c>
      <c r="AF476" s="7" cm="1">
        <f t="array" ref="AF476">INDEX(structure!$E:$E,MATCH(1,(structure!$A:$A=$B$3)*(structure!$C:$C=$Z476)*(structure!$D:$D="ALSH_ado_Montant_Droit_declaration_equipement"),0),1)</f>
        <v>0</v>
      </c>
    </row>
    <row r="477" spans="1:32">
      <c r="A477" s="70"/>
      <c r="O477" s="71"/>
    </row>
    <row r="478" spans="1:32">
      <c r="A478" s="70"/>
      <c r="O478" s="71"/>
    </row>
    <row r="479" spans="1:32">
      <c r="A479" s="70"/>
      <c r="O479" s="71"/>
    </row>
    <row r="480" spans="1:32">
      <c r="A480" s="70"/>
      <c r="O480" s="71"/>
    </row>
    <row r="481" spans="1:36">
      <c r="A481" s="70"/>
      <c r="O481" s="71"/>
    </row>
    <row r="482" spans="1:36">
      <c r="A482" s="70"/>
      <c r="O482" s="71"/>
    </row>
    <row r="483" spans="1:36">
      <c r="A483" s="70"/>
      <c r="O483" s="71"/>
    </row>
    <row r="484" spans="1:36">
      <c r="A484" s="70"/>
      <c r="O484" s="71"/>
    </row>
    <row r="485" spans="1:36">
      <c r="A485" s="70"/>
      <c r="O485" s="71"/>
    </row>
    <row r="486" spans="1:36">
      <c r="A486" s="70"/>
      <c r="O486" s="71"/>
    </row>
    <row r="487" spans="1:36">
      <c r="A487" s="70"/>
      <c r="O487" s="71"/>
      <c r="AH487"/>
      <c r="AI487"/>
      <c r="AJ487"/>
    </row>
    <row r="488" spans="1:36">
      <c r="A488" s="70"/>
      <c r="O488" s="71"/>
      <c r="AH488"/>
      <c r="AI488"/>
      <c r="AJ488"/>
    </row>
    <row r="489" spans="1:36">
      <c r="A489" s="70"/>
      <c r="O489" s="71"/>
      <c r="AH489"/>
      <c r="AI489"/>
      <c r="AJ489"/>
    </row>
    <row r="490" spans="1:36">
      <c r="A490" s="70"/>
      <c r="O490" s="71"/>
      <c r="AH490"/>
      <c r="AI490"/>
      <c r="AJ490"/>
    </row>
    <row r="491" spans="1:36">
      <c r="A491" s="70"/>
      <c r="O491" s="71"/>
      <c r="AH491"/>
      <c r="AI491"/>
      <c r="AJ491"/>
    </row>
    <row r="492" spans="1:36">
      <c r="A492" s="70"/>
      <c r="O492" s="71"/>
      <c r="AH492"/>
      <c r="AI492"/>
      <c r="AJ492"/>
    </row>
    <row r="493" spans="1:36">
      <c r="A493" s="70"/>
      <c r="O493" s="71"/>
      <c r="AH493"/>
      <c r="AI493"/>
      <c r="AJ493"/>
    </row>
    <row r="494" spans="1:36">
      <c r="A494" s="70"/>
      <c r="O494" s="71"/>
      <c r="AH494"/>
      <c r="AI494"/>
      <c r="AJ494"/>
    </row>
    <row r="495" spans="1:36">
      <c r="A495" s="70"/>
      <c r="O495" s="71"/>
      <c r="AH495"/>
      <c r="AI495"/>
      <c r="AJ495"/>
    </row>
    <row r="496" spans="1:36">
      <c r="A496" s="70"/>
      <c r="O496" s="71"/>
      <c r="AH496"/>
      <c r="AI496"/>
      <c r="AJ496"/>
    </row>
    <row r="497" spans="1:36">
      <c r="A497" s="70"/>
      <c r="O497" s="71"/>
      <c r="AH497"/>
      <c r="AI497"/>
      <c r="AJ497"/>
    </row>
    <row r="498" spans="1:36">
      <c r="A498" s="70"/>
      <c r="O498" s="71"/>
      <c r="AH498"/>
      <c r="AI498"/>
      <c r="AJ498"/>
    </row>
    <row r="499" spans="1:36">
      <c r="A499" s="70"/>
      <c r="O499" s="71"/>
      <c r="AH499"/>
      <c r="AI499"/>
      <c r="AJ499"/>
    </row>
    <row r="500" spans="1:36">
      <c r="A500" s="70"/>
      <c r="O500" s="71"/>
      <c r="AH500"/>
      <c r="AI500"/>
      <c r="AJ500"/>
    </row>
    <row r="501" spans="1:36">
      <c r="A501" s="70"/>
      <c r="O501" s="71"/>
      <c r="AH501"/>
      <c r="AI501"/>
      <c r="AJ501"/>
    </row>
    <row r="502" spans="1:36">
      <c r="A502" s="70"/>
      <c r="O502" s="71"/>
      <c r="AH502"/>
      <c r="AI502"/>
      <c r="AJ502"/>
    </row>
    <row r="503" spans="1:36">
      <c r="A503" s="70"/>
      <c r="O503" s="71"/>
      <c r="AH503"/>
      <c r="AI503"/>
      <c r="AJ503"/>
    </row>
    <row r="504" spans="1:36">
      <c r="A504" s="70"/>
      <c r="O504" s="71"/>
      <c r="AH504"/>
      <c r="AI504"/>
      <c r="AJ504"/>
    </row>
    <row r="505" spans="1:36">
      <c r="A505" s="70"/>
      <c r="O505" s="71"/>
      <c r="AH505"/>
      <c r="AI505"/>
      <c r="AJ505"/>
    </row>
    <row r="506" spans="1:36">
      <c r="A506" s="70"/>
      <c r="O506" s="71"/>
      <c r="AH506"/>
      <c r="AI506"/>
      <c r="AJ506"/>
    </row>
    <row r="507" spans="1:36">
      <c r="A507" s="70"/>
      <c r="O507" s="71"/>
      <c r="AH507"/>
      <c r="AI507"/>
      <c r="AJ507"/>
    </row>
    <row r="508" spans="1:36">
      <c r="A508" s="70"/>
      <c r="O508" s="71"/>
      <c r="AH508"/>
      <c r="AI508"/>
      <c r="AJ508"/>
    </row>
    <row r="509" spans="1:36">
      <c r="A509" s="70"/>
      <c r="O509" s="71"/>
      <c r="AH509"/>
      <c r="AI509"/>
      <c r="AJ509"/>
    </row>
    <row r="510" spans="1:36">
      <c r="A510" s="70"/>
      <c r="O510" s="71"/>
      <c r="AH510"/>
      <c r="AI510"/>
      <c r="AJ510"/>
    </row>
    <row r="511" spans="1:36">
      <c r="A511" s="70"/>
      <c r="O511" s="71"/>
      <c r="AH511"/>
      <c r="AI511"/>
      <c r="AJ511"/>
    </row>
    <row r="512" spans="1:36">
      <c r="A512" s="70"/>
      <c r="O512" s="71"/>
      <c r="AH512"/>
      <c r="AI512"/>
      <c r="AJ512"/>
    </row>
    <row r="513" spans="1:36">
      <c r="A513" s="70"/>
      <c r="O513" s="71"/>
      <c r="AH513"/>
      <c r="AI513"/>
      <c r="AJ513"/>
    </row>
    <row r="514" spans="1:36" ht="15.75" thickBot="1">
      <c r="A514" s="70"/>
      <c r="O514" s="71"/>
      <c r="AH514"/>
      <c r="AI514"/>
      <c r="AJ514"/>
    </row>
    <row r="515" spans="1:36" ht="27.75">
      <c r="A515" s="70"/>
      <c r="B515" s="136" t="s">
        <v>370</v>
      </c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71"/>
      <c r="Z515" s="27"/>
      <c r="AA515" s="34" t="s">
        <v>364</v>
      </c>
      <c r="AB515" s="33" t="s">
        <v>365</v>
      </c>
      <c r="AH515"/>
      <c r="AI515"/>
      <c r="AJ515"/>
    </row>
    <row r="516" spans="1:36">
      <c r="A516" s="70"/>
      <c r="O516" s="71"/>
      <c r="Z516" s="6" t="s">
        <v>8</v>
      </c>
      <c r="AA516" s="1" cm="1">
        <f t="array" ref="AA516">INDEX(structure!$E:$E,MATCH(1,(structure!$A:$A=$B$3)*(structure!$C:$C=$Z516)*(structure!$D:$D="FJT"),0),1)</f>
        <v>0</v>
      </c>
      <c r="AB516" s="7" cm="1">
        <f t="array" ref="AB516">INDEX(structure!$E:$E,MATCH(1,(structure!$A:$A=$B$3)*(structure!$C:$C=$Z516)*(structure!$D:$D="PSJEUNE"),0),1)</f>
        <v>0</v>
      </c>
      <c r="AC516"/>
      <c r="AD516"/>
      <c r="AE516"/>
      <c r="AF516"/>
      <c r="AH516"/>
      <c r="AI516"/>
      <c r="AJ516"/>
    </row>
    <row r="517" spans="1:36">
      <c r="A517" s="70"/>
      <c r="E517" s="11" t="s">
        <v>333</v>
      </c>
      <c r="K517" s="11" t="s">
        <v>333</v>
      </c>
      <c r="O517" s="71"/>
      <c r="Z517" s="6" t="s">
        <v>13</v>
      </c>
      <c r="AA517" s="1" cm="1">
        <f t="array" ref="AA517">INDEX(structure!$E:$E,MATCH(1,(structure!$A:$A=$B$3)*(structure!$C:$C=$Z517)*(structure!$D:$D="FJT"),0),1)</f>
        <v>0</v>
      </c>
      <c r="AB517" s="7" cm="1">
        <f t="array" ref="AB517">INDEX(structure!$E:$E,MATCH(1,(structure!$A:$A=$B$3)*(structure!$C:$C=$Z517)*(structure!$D:$D="PSJEUNE"),0),1)</f>
        <v>0</v>
      </c>
      <c r="AH517"/>
      <c r="AI517"/>
      <c r="AJ517"/>
    </row>
    <row r="518" spans="1:36">
      <c r="A518" s="70"/>
      <c r="C518" s="128" t="s">
        <v>371</v>
      </c>
      <c r="D518" s="128"/>
      <c r="E518" s="51" cm="1">
        <f t="array" ref="E518">INDEX(structure!$E:$E,MATCH(1,(structure!$A:$A=$B$3)*(structure!$C:$C=$D$3)*(structure!$D:$D="CS"),0),1)</f>
        <v>0</v>
      </c>
      <c r="I518" s="128" t="s">
        <v>372</v>
      </c>
      <c r="J518" s="128"/>
      <c r="K518" s="51" cm="1">
        <f t="array" ref="K518">INDEX(structure!$E:$E,MATCH(1,(structure!$A:$A=$B$3)*(structure!$C:$C=$D$3)*(structure!$D:$D="EVS"),0),1)</f>
        <v>0</v>
      </c>
      <c r="O518" s="71"/>
      <c r="Z518" s="6" t="s">
        <v>15</v>
      </c>
      <c r="AA518" s="1" cm="1">
        <f t="array" ref="AA518">INDEX(structure!$E:$E,MATCH(1,(structure!$A:$A=$B$3)*(structure!$C:$C=$Z518)*(structure!$D:$D="FJT"),0),1)</f>
        <v>0</v>
      </c>
      <c r="AB518" s="7" cm="1">
        <f t="array" ref="AB518">INDEX(structure!$E:$E,MATCH(1,(structure!$A:$A=$B$3)*(structure!$C:$C=$Z518)*(structure!$D:$D="PSJEUNE"),0),1)</f>
        <v>0</v>
      </c>
      <c r="AH518"/>
      <c r="AI518"/>
      <c r="AJ518"/>
    </row>
    <row r="519" spans="1:36">
      <c r="A519" s="70"/>
      <c r="O519" s="71"/>
      <c r="Z519" s="6" t="s">
        <v>18</v>
      </c>
      <c r="AA519" s="1" cm="1">
        <f t="array" ref="AA519">INDEX(structure!$E:$E,MATCH(1,(structure!$A:$A=$B$3)*(structure!$C:$C=$Z519)*(structure!$D:$D="FJT"),0),1)</f>
        <v>0</v>
      </c>
      <c r="AB519" s="7" cm="1">
        <f t="array" ref="AB519">INDEX(structure!$E:$E,MATCH(1,(structure!$A:$A=$B$3)*(structure!$C:$C=$Z519)*(structure!$D:$D="PSJEUNE"),0),1)</f>
        <v>0</v>
      </c>
      <c r="AH519"/>
      <c r="AI519"/>
      <c r="AJ519"/>
    </row>
    <row r="520" spans="1:36">
      <c r="A520" s="70"/>
      <c r="E520" s="11" t="s">
        <v>333</v>
      </c>
      <c r="K520" s="11" t="s">
        <v>333</v>
      </c>
      <c r="O520" s="71"/>
      <c r="Z520" s="6" t="s">
        <v>21</v>
      </c>
      <c r="AA520" s="1" cm="1">
        <f t="array" ref="AA520">INDEX(structure!$E:$E,MATCH(1,(structure!$A:$A=$B$3)*(structure!$C:$C=$Z520)*(structure!$D:$D="FJT"),0),1)</f>
        <v>0</v>
      </c>
      <c r="AB520" s="7" cm="1">
        <f t="array" ref="AB520">INDEX(structure!$E:$E,MATCH(1,(structure!$A:$A=$B$3)*(structure!$C:$C=$Z520)*(structure!$D:$D="PSJEUNE"),0),1)</f>
        <v>0</v>
      </c>
      <c r="AH520"/>
      <c r="AI520"/>
      <c r="AJ520"/>
    </row>
    <row r="521" spans="1:36">
      <c r="A521" s="70"/>
      <c r="C521" s="128" t="s">
        <v>373</v>
      </c>
      <c r="D521" s="128"/>
      <c r="E521" s="51" cm="1">
        <f t="array" ref="E521">INDEX(structure!$E:$E,MATCH(1,(structure!$A:$A=$B$3)*(structure!$C:$C=$D$3)*(structure!$D:$D="Nb_action_reaap"),0),1)</f>
        <v>47</v>
      </c>
      <c r="I521" s="128" t="s">
        <v>374</v>
      </c>
      <c r="J521" s="128"/>
      <c r="K521" s="51" cm="1">
        <f t="array" ref="K521">INDEX(structure!$E:$E,MATCH(1,(structure!$A:$A=$B$3)*(structure!$C:$C=$D$3)*(structure!$D:$D="LRP_Nb_structure"),0),1)</f>
        <v>0</v>
      </c>
      <c r="O521" s="71"/>
      <c r="Z521" s="6" t="s">
        <v>24</v>
      </c>
      <c r="AA521" s="1" cm="1">
        <f t="array" ref="AA521">INDEX(structure!$E:$E,MATCH(1,(structure!$A:$A=$B$3)*(structure!$C:$C=$Z521)*(structure!$D:$D="FJT"),0),1)</f>
        <v>0</v>
      </c>
      <c r="AB521" s="7" cm="1">
        <f t="array" ref="AB521">INDEX(structure!$E:$E,MATCH(1,(structure!$A:$A=$B$3)*(structure!$C:$C=$Z521)*(structure!$D:$D="PSJEUNE"),0),1)</f>
        <v>0</v>
      </c>
      <c r="AH521"/>
      <c r="AI521"/>
      <c r="AJ521"/>
    </row>
    <row r="522" spans="1:36">
      <c r="A522" s="70"/>
      <c r="O522" s="71"/>
      <c r="Z522" s="6" t="s">
        <v>27</v>
      </c>
      <c r="AA522" s="1" cm="1">
        <f t="array" ref="AA522">INDEX(structure!$E:$E,MATCH(1,(structure!$A:$A=$B$3)*(structure!$C:$C=$Z522)*(structure!$D:$D="FJT"),0),1)</f>
        <v>0</v>
      </c>
      <c r="AB522" s="7" cm="1">
        <f t="array" ref="AB522">INDEX(structure!$E:$E,MATCH(1,(structure!$A:$A=$B$3)*(structure!$C:$C=$Z522)*(structure!$D:$D="PSJEUNE"),0),1)</f>
        <v>0</v>
      </c>
      <c r="AH522"/>
      <c r="AI522"/>
      <c r="AJ522"/>
    </row>
    <row r="523" spans="1:36">
      <c r="A523" s="70"/>
      <c r="E523" s="11" t="s">
        <v>333</v>
      </c>
      <c r="K523" s="11" t="s">
        <v>333</v>
      </c>
      <c r="O523" s="71"/>
      <c r="Z523" s="6" t="s">
        <v>30</v>
      </c>
      <c r="AA523" s="1" cm="1">
        <f t="array" ref="AA523">INDEX(structure!$E:$E,MATCH(1,(structure!$A:$A=$B$3)*(structure!$C:$C=$Z523)*(structure!$D:$D="FJT"),0),1)</f>
        <v>0</v>
      </c>
      <c r="AB523" s="7" cm="1">
        <f t="array" ref="AB523">INDEX(structure!$E:$E,MATCH(1,(structure!$A:$A=$B$3)*(structure!$C:$C=$Z523)*(structure!$D:$D="PSJEUNE"),0),1)</f>
        <v>0</v>
      </c>
      <c r="AH523"/>
      <c r="AI523"/>
      <c r="AJ523"/>
    </row>
    <row r="524" spans="1:36">
      <c r="A524" s="132" t="s">
        <v>375</v>
      </c>
      <c r="B524" s="133"/>
      <c r="C524" s="128" t="s">
        <v>239</v>
      </c>
      <c r="D524" s="128"/>
      <c r="E524" s="51" cm="1">
        <f t="array" ref="E524">INDEX(structure!$E:$E,MATCH(1,(structure!$A:$A=$B$3)*(structure!$C:$C=$D$3)*(structure!$D:$D="ER_Nb_espace"),0),1)</f>
        <v>2</v>
      </c>
      <c r="G524" s="133" t="s">
        <v>376</v>
      </c>
      <c r="H524" s="133"/>
      <c r="I524" s="128" t="s">
        <v>377</v>
      </c>
      <c r="J524" s="128"/>
      <c r="K524" s="51" cm="1">
        <f t="array" ref="K524">INDEX(structure!$E:$E,MATCH(1,(structure!$A:$A=$B$3)*(structure!$C:$C=$D$3)*(structure!$D:$D="AAD_Nb_structure"),0),1)</f>
        <v>0</v>
      </c>
      <c r="O524" s="71"/>
      <c r="Z524" s="6" t="s">
        <v>33</v>
      </c>
      <c r="AA524" s="1" cm="1">
        <f t="array" ref="AA524">INDEX(structure!$E:$E,MATCH(1,(structure!$A:$A=$B$3)*(structure!$C:$C=$Z524)*(structure!$D:$D="FJT"),0),1)</f>
        <v>0</v>
      </c>
      <c r="AB524" s="7" cm="1">
        <f t="array" ref="AB524">INDEX(structure!$E:$E,MATCH(1,(structure!$A:$A=$B$3)*(structure!$C:$C=$Z524)*(structure!$D:$D="PSJEUNE"),0),1)</f>
        <v>0</v>
      </c>
      <c r="AH524"/>
      <c r="AI524"/>
      <c r="AJ524"/>
    </row>
    <row r="525" spans="1:36">
      <c r="A525" s="132"/>
      <c r="B525" s="133"/>
      <c r="C525" s="128" t="s">
        <v>378</v>
      </c>
      <c r="D525" s="128"/>
      <c r="E525" s="51" cm="1">
        <f t="array" ref="E525">INDEX(structure!$E:$E,MATCH(1,(structure!$A:$A=$B$3)*(structure!$C:$C=$D$3)*(structure!$D:$D="er_nb_antenne"),0),1)</f>
        <v>2</v>
      </c>
      <c r="G525" s="133"/>
      <c r="H525" s="133"/>
      <c r="I525" s="128" t="s">
        <v>379</v>
      </c>
      <c r="J525" s="128"/>
      <c r="K525" s="51" cm="1">
        <f t="array" ref="K525">INDEX(structure!$E:$E,MATCH(1,(structure!$A:$A=$B$3)*(structure!$C:$C=$D$3)*(structure!$D:$D="AAD_EPCI_COUVERTE"),0),1)</f>
        <v>0</v>
      </c>
      <c r="O525" s="71"/>
      <c r="Z525" s="6" t="s">
        <v>36</v>
      </c>
      <c r="AA525" s="1" cm="1">
        <f t="array" ref="AA525">INDEX(structure!$E:$E,MATCH(1,(structure!$A:$A=$B$3)*(structure!$C:$C=$Z525)*(structure!$D:$D="FJT"),0),1)</f>
        <v>0</v>
      </c>
      <c r="AB525" s="7" cm="1">
        <f t="array" ref="AB525">INDEX(structure!$E:$E,MATCH(1,(structure!$A:$A=$B$3)*(structure!$C:$C=$Z525)*(structure!$D:$D="PSJEUNE"),0),1)</f>
        <v>0</v>
      </c>
      <c r="AH525"/>
      <c r="AI525"/>
      <c r="AJ525"/>
    </row>
    <row r="526" spans="1:36">
      <c r="A526" s="70"/>
      <c r="G526" s="133"/>
      <c r="H526" s="133"/>
      <c r="I526" s="128" t="s">
        <v>380</v>
      </c>
      <c r="J526" s="128"/>
      <c r="K526" s="51" cm="1">
        <f t="array" ref="K526">INDEX(structure!$E:$E,MATCH(1,(structure!$A:$A=$B$3)*(structure!$C:$C=$D$3)*(structure!$D:$D="AAD_ETP_AES_AVF"),0),1)</f>
        <v>0</v>
      </c>
      <c r="O526" s="71"/>
      <c r="Z526" s="6" t="s">
        <v>39</v>
      </c>
      <c r="AA526" s="1" cm="1">
        <f t="array" ref="AA526">INDEX(structure!$E:$E,MATCH(1,(structure!$A:$A=$B$3)*(structure!$C:$C=$Z526)*(structure!$D:$D="FJT"),0),1)</f>
        <v>0</v>
      </c>
      <c r="AB526" s="7" cm="1">
        <f t="array" ref="AB526">INDEX(structure!$E:$E,MATCH(1,(structure!$A:$A=$B$3)*(structure!$C:$C=$Z526)*(structure!$D:$D="PSJEUNE"),0),1)</f>
        <v>0</v>
      </c>
      <c r="AH526"/>
      <c r="AI526"/>
      <c r="AJ526"/>
    </row>
    <row r="527" spans="1:36">
      <c r="A527" s="70"/>
      <c r="G527" s="133"/>
      <c r="H527" s="133"/>
      <c r="I527" s="128" t="s">
        <v>381</v>
      </c>
      <c r="J527" s="128"/>
      <c r="K527" s="51" cm="1">
        <f t="array" ref="K527">INDEX(structure!$E:$E,MATCH(1,(structure!$A:$A=$B$3)*(structure!$C:$C=$D$3)*(structure!$D:$D="AAD_ETP_TISF"),0),1)</f>
        <v>0</v>
      </c>
      <c r="O527" s="71"/>
      <c r="Z527" s="6" t="s">
        <v>42</v>
      </c>
      <c r="AA527" s="1" cm="1">
        <f t="array" ref="AA527">INDEX(structure!$E:$E,MATCH(1,(structure!$A:$A=$B$3)*(structure!$C:$C=$Z527)*(structure!$D:$D="FJT"),0),1)</f>
        <v>0</v>
      </c>
      <c r="AB527" s="7" cm="1">
        <f t="array" ref="AB527">INDEX(structure!$E:$E,MATCH(1,(structure!$A:$A=$B$3)*(structure!$C:$C=$Z527)*(structure!$D:$D="PSJEUNE"),0),1)</f>
        <v>0</v>
      </c>
      <c r="AH527"/>
      <c r="AI527"/>
      <c r="AJ527"/>
    </row>
    <row r="528" spans="1:36">
      <c r="A528" s="70"/>
      <c r="G528" s="133"/>
      <c r="H528" s="133"/>
      <c r="I528" s="128" t="s">
        <v>382</v>
      </c>
      <c r="J528" s="128"/>
      <c r="K528" s="51" cm="1">
        <f t="array" ref="K528">INDEX(structure!$E:$E,MATCH(1,(structure!$A:$A=$B$3)*(structure!$C:$C=$D$3)*(structure!$D:$D="AAD_Commentaire"),0),1)</f>
        <v>0</v>
      </c>
      <c r="O528" s="71"/>
      <c r="Z528" s="6" t="s">
        <v>45</v>
      </c>
      <c r="AA528" s="1" cm="1">
        <f t="array" ref="AA528">INDEX(structure!$E:$E,MATCH(1,(structure!$A:$A=$B$3)*(structure!$C:$C=$Z528)*(structure!$D:$D="FJT"),0),1)</f>
        <v>0</v>
      </c>
      <c r="AB528" s="7" cm="1">
        <f t="array" ref="AB528">INDEX(structure!$E:$E,MATCH(1,(structure!$A:$A=$B$3)*(structure!$C:$C=$Z528)*(structure!$D:$D="PSJEUNE"),0),1)</f>
        <v>0</v>
      </c>
      <c r="AH528"/>
      <c r="AI528"/>
      <c r="AJ528"/>
    </row>
    <row r="529" spans="1:36">
      <c r="A529" s="70"/>
      <c r="O529" s="71"/>
      <c r="Z529" s="6" t="s">
        <v>48</v>
      </c>
      <c r="AA529" s="1" cm="1">
        <f t="array" ref="AA529">INDEX(structure!$E:$E,MATCH(1,(structure!$A:$A=$B$3)*(structure!$C:$C=$Z529)*(structure!$D:$D="FJT"),0),1)</f>
        <v>0</v>
      </c>
      <c r="AB529" s="7" cm="1">
        <f t="array" ref="AB529">INDEX(structure!$E:$E,MATCH(1,(structure!$A:$A=$B$3)*(structure!$C:$C=$Z529)*(structure!$D:$D="PSJEUNE"),0),1)</f>
        <v>0</v>
      </c>
      <c r="AH529"/>
      <c r="AI529"/>
      <c r="AJ529"/>
    </row>
    <row r="530" spans="1:36">
      <c r="A530" s="70"/>
      <c r="E530" s="11" t="s">
        <v>333</v>
      </c>
      <c r="K530" s="11" t="s">
        <v>333</v>
      </c>
      <c r="O530" s="71"/>
      <c r="Z530" s="6" t="s">
        <v>49</v>
      </c>
      <c r="AA530" s="1" cm="1">
        <f t="array" ref="AA530">INDEX(structure!$E:$E,MATCH(1,(structure!$A:$A=$B$3)*(structure!$C:$C=$Z530)*(structure!$D:$D="FJT"),0),1)</f>
        <v>0</v>
      </c>
      <c r="AB530" s="7" cm="1">
        <f t="array" ref="AB530">INDEX(structure!$E:$E,MATCH(1,(structure!$A:$A=$B$3)*(structure!$C:$C=$Z530)*(structure!$D:$D="PSJEUNE"),0),1)</f>
        <v>0</v>
      </c>
      <c r="AH530"/>
      <c r="AI530"/>
      <c r="AJ530"/>
    </row>
    <row r="531" spans="1:36">
      <c r="A531" s="132" t="s">
        <v>383</v>
      </c>
      <c r="B531" s="133"/>
      <c r="C531" s="128" t="s">
        <v>384</v>
      </c>
      <c r="D531" s="128"/>
      <c r="E531" s="51" cm="1">
        <f t="array" ref="E531">INDEX(structure!$E:$E,MATCH(1,(structure!$A:$A=$B$3)*(structure!$C:$C=$D$3)*(structure!$D:$D="Nb_action_clas"),0),1)</f>
        <v>19</v>
      </c>
      <c r="G531" s="133" t="s">
        <v>385</v>
      </c>
      <c r="H531" s="133"/>
      <c r="I531" s="128" t="s">
        <v>239</v>
      </c>
      <c r="J531" s="128"/>
      <c r="K531" s="51" cm="1">
        <f t="array" ref="K531">INDEX(structure!$E:$E,MATCH(1,(structure!$A:$A=$B$3)*(structure!$C:$C=$D$3)*(structure!$D:$D="LAEP_Nb"),0),1)</f>
        <v>8</v>
      </c>
      <c r="O531" s="71"/>
      <c r="Z531" s="6" t="s">
        <v>51</v>
      </c>
      <c r="AA531" s="1" cm="1">
        <f t="array" ref="AA531">INDEX(structure!$E:$E,MATCH(1,(structure!$A:$A=$B$3)*(structure!$C:$C=$Z531)*(structure!$D:$D="FJT"),0),1)</f>
        <v>0</v>
      </c>
      <c r="AB531" s="7" cm="1">
        <f t="array" ref="AB531">INDEX(structure!$E:$E,MATCH(1,(structure!$A:$A=$B$3)*(structure!$C:$C=$Z531)*(structure!$D:$D="PSJEUNE"),0),1)</f>
        <v>0</v>
      </c>
      <c r="AH531"/>
      <c r="AI531"/>
      <c r="AJ531"/>
    </row>
    <row r="532" spans="1:36">
      <c r="A532" s="132"/>
      <c r="B532" s="133"/>
      <c r="C532" s="128" t="s">
        <v>386</v>
      </c>
      <c r="D532" s="128"/>
      <c r="E532" s="51" cm="1">
        <f t="array" ref="E532">INDEX(structure!$E:$E,MATCH(1,(structure!$A:$A=$B$3)*(structure!$C:$C=$D$3)*(structure!$D:$D="Clas_collectif_mise_en_place"),0),1)</f>
        <v>0</v>
      </c>
      <c r="G532" s="133"/>
      <c r="H532" s="133"/>
      <c r="I532" s="128" t="s">
        <v>387</v>
      </c>
      <c r="J532" s="128"/>
      <c r="K532" s="51" cm="1">
        <f t="array" ref="K532">INDEX(structure!$E:$E,MATCH(1,(structure!$A:$A=$B$3)*(structure!$C:$C=$D$3)*(structure!$D:$D="LAEP_Nb_heure_fonctionnement"),0),1)</f>
        <v>3370.64</v>
      </c>
      <c r="O532" s="71"/>
      <c r="Z532" s="6" t="s">
        <v>52</v>
      </c>
      <c r="AA532" s="1" cm="1">
        <f t="array" ref="AA532">INDEX(structure!$E:$E,MATCH(1,(structure!$A:$A=$B$3)*(structure!$C:$C=$Z532)*(structure!$D:$D="FJT"),0),1)</f>
        <v>0</v>
      </c>
      <c r="AB532" s="7" cm="1">
        <f t="array" ref="AB532">INDEX(structure!$E:$E,MATCH(1,(structure!$A:$A=$B$3)*(structure!$C:$C=$Z532)*(structure!$D:$D="PSJEUNE"),0),1)</f>
        <v>0</v>
      </c>
      <c r="AJ532"/>
    </row>
    <row r="533" spans="1:36">
      <c r="A533" s="132"/>
      <c r="B533" s="133"/>
      <c r="C533" s="128" t="s">
        <v>388</v>
      </c>
      <c r="D533" s="128"/>
      <c r="E533" s="51" cm="1">
        <f t="array" ref="E533">INDEX(structure!$E:$E,MATCH(1,(structure!$A:$A=$B$3)*(structure!$C:$C=$D$3)*(structure!$D:$D="Clas_nb_eleve"),0),1)</f>
        <v>0</v>
      </c>
      <c r="G533" s="133"/>
      <c r="H533" s="133"/>
      <c r="I533" s="128" t="s">
        <v>389</v>
      </c>
      <c r="J533" s="128"/>
      <c r="K533" s="51" cm="1">
        <f t="array" ref="K533">INDEX(structure!$E:$E,MATCH(1,(structure!$A:$A=$B$3)*(structure!$C:$C=$D$3)*(structure!$D:$D="LAEP_Nb_heure_ouverture"),0),1)</f>
        <v>2300</v>
      </c>
      <c r="O533" s="71"/>
      <c r="Z533" s="6" t="s">
        <v>53</v>
      </c>
      <c r="AA533" s="1" cm="1">
        <f t="array" ref="AA533">INDEX(structure!$E:$E,MATCH(1,(structure!$A:$A=$B$3)*(structure!$C:$C=$Z533)*(structure!$D:$D="FJT"),0),1)</f>
        <v>0</v>
      </c>
      <c r="AB533" s="7" cm="1">
        <f t="array" ref="AB533">INDEX(structure!$E:$E,MATCH(1,(structure!$A:$A=$B$3)*(structure!$C:$C=$Z533)*(structure!$D:$D="PSJEUNE"),0),1)</f>
        <v>0</v>
      </c>
      <c r="AJ533"/>
    </row>
    <row r="534" spans="1:36" ht="15.75" thickBot="1">
      <c r="A534" s="132"/>
      <c r="B534" s="133"/>
      <c r="C534" s="128" t="s">
        <v>390</v>
      </c>
      <c r="D534" s="128"/>
      <c r="E534" s="51" cm="1">
        <f t="array" ref="E534">INDEX(structure!$E:$E,MATCH(1,(structure!$A:$A=$B$3)*(structure!$C:$C=$D$3)*(structure!$D:$D="Clas_nb_eleve_elementaire"),0),1)</f>
        <v>0</v>
      </c>
      <c r="G534" s="133"/>
      <c r="H534" s="133"/>
      <c r="I534" s="128" t="s">
        <v>391</v>
      </c>
      <c r="J534" s="128"/>
      <c r="K534" s="51" cm="1">
        <f t="array" ref="K534">INDEX(structure!$E:$E,MATCH(1,(structure!$A:$A=$B$3)*(structure!$C:$C=$D$3)*(structure!$D:$D="LAEP_Nb_heure_itinérance"),0),1)</f>
        <v>72.19</v>
      </c>
      <c r="O534" s="71"/>
      <c r="Z534" s="8" t="s">
        <v>407</v>
      </c>
      <c r="AA534" s="1" cm="1">
        <f t="array" ref="AA534">INDEX(structure!$E:$E,MATCH(1,(structure!$A:$A=$B$3)*(structure!$C:$C=$Z534)*(structure!$D:$D="FJT"),0),1)</f>
        <v>0</v>
      </c>
      <c r="AB534" s="7" cm="1">
        <f t="array" ref="AB534">INDEX(structure!$E:$E,MATCH(1,(structure!$A:$A=$B$3)*(structure!$C:$C=$Z534)*(structure!$D:$D="PSJEUNE"),0),1)</f>
        <v>0</v>
      </c>
      <c r="AJ534"/>
    </row>
    <row r="535" spans="1:36">
      <c r="A535" s="132"/>
      <c r="B535" s="133"/>
      <c r="C535" s="128" t="s">
        <v>392</v>
      </c>
      <c r="D535" s="128"/>
      <c r="E535" s="51" cm="1">
        <f t="array" ref="E535">INDEX(structure!$E:$E,MATCH(1,(structure!$A:$A=$B$3)*(structure!$C:$C=$D$3)*(structure!$D:$D="Clas_nb_eleve_college"),0),1)</f>
        <v>0</v>
      </c>
      <c r="G535" s="133"/>
      <c r="H535" s="133"/>
      <c r="I535" s="128" t="s">
        <v>393</v>
      </c>
      <c r="J535" s="128"/>
      <c r="K535" s="51" cm="1">
        <f t="array" ref="K535">INDEX(structure!$E:$E,MATCH(1,(structure!$A:$A=$B$3)*(structure!$C:$C=$D$3)*(structure!$D:$D="LAEP_Nb_total_accueillant"),0),1)</f>
        <v>78</v>
      </c>
      <c r="O535" s="71"/>
      <c r="AJ535"/>
    </row>
    <row r="536" spans="1:36">
      <c r="A536" s="132"/>
      <c r="B536" s="133"/>
      <c r="C536" s="128" t="s">
        <v>394</v>
      </c>
      <c r="D536" s="128"/>
      <c r="E536" s="51" cm="1">
        <f t="array" ref="E536">INDEX(structure!$E:$E,MATCH(1,(structure!$A:$A=$B$3)*(structure!$C:$C=$D$3)*(structure!$D:$D="Clas_nb_eleve_lycee"),0),1)</f>
        <v>0</v>
      </c>
      <c r="G536" s="133"/>
      <c r="H536" s="133"/>
      <c r="I536" s="128" t="s">
        <v>395</v>
      </c>
      <c r="J536" s="128"/>
      <c r="K536" s="51" cm="1">
        <f t="array" ref="K536">INDEX(structure!$E:$E,MATCH(1,(structure!$A:$A=$B$3)*(structure!$C:$C=$D$3)*(structure!$D:$D="LAEP_Nb_total_famille_differente"),0),1)</f>
        <v>627</v>
      </c>
      <c r="O536" s="71"/>
      <c r="AJ536"/>
    </row>
    <row r="537" spans="1:36">
      <c r="A537" s="132"/>
      <c r="B537" s="133"/>
      <c r="C537" s="128" t="s">
        <v>396</v>
      </c>
      <c r="D537" s="128"/>
      <c r="E537" s="51" cm="1">
        <f t="array" ref="E537">INDEX(structure!$E:$E,MATCH(1,(structure!$A:$A=$B$3)*(structure!$C:$C=$D$3)*(structure!$D:$D="Clas_nb_eleve_autre"),0),1)</f>
        <v>0</v>
      </c>
      <c r="G537" s="133"/>
      <c r="H537" s="133"/>
      <c r="I537" s="128" t="s">
        <v>397</v>
      </c>
      <c r="J537" s="128"/>
      <c r="K537" s="51" cm="1">
        <f t="array" ref="K537">INDEX(structure!$E:$E,MATCH(1,(structure!$A:$A=$B$3)*(structure!$C:$C=$D$3)*(structure!$D:$D="LAEP_Nb_total_enfant_0_3ans_differents"),0),1)</f>
        <v>670</v>
      </c>
      <c r="O537" s="71"/>
      <c r="AJ537"/>
    </row>
    <row r="538" spans="1:36">
      <c r="A538" s="70"/>
      <c r="G538" s="133"/>
      <c r="H538" s="133"/>
      <c r="I538" s="128" t="s">
        <v>398</v>
      </c>
      <c r="J538" s="128"/>
      <c r="K538" s="51" cm="1">
        <f t="array" ref="K538">INDEX(structure!$E:$E,MATCH(1,(structure!$A:$A=$B$3)*(structure!$C:$C=$D$3)*(structure!$D:$D="LAEP_Nb_total_enfant_4_6ans_differents"),0),1)</f>
        <v>100</v>
      </c>
      <c r="O538" s="71"/>
      <c r="AJ538"/>
    </row>
    <row r="539" spans="1:36">
      <c r="A539" s="70"/>
      <c r="O539" s="71"/>
      <c r="AJ539"/>
    </row>
    <row r="540" spans="1:36">
      <c r="A540" s="70"/>
      <c r="E540" s="11" t="s">
        <v>333</v>
      </c>
      <c r="O540" s="71"/>
      <c r="AJ540"/>
    </row>
    <row r="541" spans="1:36">
      <c r="A541" s="132" t="s">
        <v>399</v>
      </c>
      <c r="B541" s="133"/>
      <c r="C541" s="128" t="s">
        <v>400</v>
      </c>
      <c r="D541" s="128"/>
      <c r="E541" s="51" cm="1">
        <f t="array" ref="E541">INDEX(structure!$E:$E,MATCH(1,(structure!$A:$A=$B$3)*(structure!$C:$C=$D$3)*(structure!$D:$D="MEDIA_Nb_structure"),0),1)</f>
        <v>1</v>
      </c>
      <c r="O541" s="71"/>
      <c r="AJ541"/>
    </row>
    <row r="542" spans="1:36">
      <c r="A542" s="132"/>
      <c r="B542" s="133"/>
      <c r="C542" s="128" t="s">
        <v>401</v>
      </c>
      <c r="D542" s="128"/>
      <c r="E542" s="51" cm="1">
        <f t="array" ref="E542">INDEX(structure!$E:$E,MATCH(1,(structure!$A:$A=$B$3)*(structure!$C:$C=$D$3)*(structure!$D:$D="MEDIA_Nb_antenne"),0),1)</f>
        <v>10</v>
      </c>
      <c r="O542" s="71"/>
      <c r="AJ542"/>
    </row>
    <row r="543" spans="1:36">
      <c r="A543" s="132"/>
      <c r="B543" s="133"/>
      <c r="C543" s="128" t="s">
        <v>402</v>
      </c>
      <c r="D543" s="128"/>
      <c r="E543" s="51" cm="1">
        <f t="array" ref="E543">INDEX(structure!$E:$E,MATCH(1,(structure!$A:$A=$B$3)*(structure!$C:$C=$D$3)*(structure!$D:$D="MEDIA_convention"),0),1)</f>
        <v>0</v>
      </c>
      <c r="O543" s="71"/>
      <c r="AJ543"/>
    </row>
    <row r="544" spans="1:36">
      <c r="A544" s="132"/>
      <c r="B544" s="133"/>
      <c r="C544" s="128" t="s">
        <v>403</v>
      </c>
      <c r="D544" s="128"/>
      <c r="E544" s="51" cm="1">
        <f t="array" ref="E544">INDEX(structure!$E:$E,MATCH(1,(structure!$A:$A=$B$3)*(structure!$C:$C=$D$3)*(structure!$D:$D="MEDIA_judiciaire"),0),1)</f>
        <v>0</v>
      </c>
      <c r="O544" s="71"/>
      <c r="AJ544"/>
    </row>
    <row r="545" spans="1:36">
      <c r="A545" s="132"/>
      <c r="B545" s="133"/>
      <c r="C545" s="128" t="s">
        <v>404</v>
      </c>
      <c r="D545" s="128"/>
      <c r="E545" s="51" cm="1">
        <f t="array" ref="E545">INDEX(structure!$E:$E,MATCH(1,(structure!$A:$A=$B$3)*(structure!$C:$C=$D$3)*(structure!$D:$D="MEDIA_etp"),0),1)</f>
        <v>0</v>
      </c>
      <c r="O545" s="71"/>
      <c r="AJ545"/>
    </row>
    <row r="546" spans="1:36">
      <c r="A546" s="132"/>
      <c r="B546" s="133"/>
      <c r="C546" s="128" t="s">
        <v>405</v>
      </c>
      <c r="D546" s="128"/>
      <c r="E546" s="51" cm="1">
        <f t="array" ref="E546">INDEX(structure!$E:$E,MATCH(1,(structure!$A:$A=$B$3)*(structure!$C:$C=$D$3)*(structure!$D:$D="MEDIA_beneficiaire"),0),1)</f>
        <v>0</v>
      </c>
      <c r="O546" s="71"/>
      <c r="AJ546"/>
    </row>
    <row r="547" spans="1:36">
      <c r="A547" s="70"/>
      <c r="O547" s="71"/>
      <c r="AJ547"/>
    </row>
    <row r="548" spans="1:36" ht="15.75" thickBot="1">
      <c r="A548" s="84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6"/>
      <c r="AJ548"/>
    </row>
    <row r="549" spans="1:36">
      <c r="AJ549"/>
    </row>
    <row r="550" spans="1:36">
      <c r="AJ550"/>
    </row>
    <row r="551" spans="1:36">
      <c r="AJ551"/>
    </row>
    <row r="552" spans="1:36">
      <c r="AJ552"/>
    </row>
    <row r="553" spans="1:36">
      <c r="AJ553"/>
    </row>
    <row r="554" spans="1:36">
      <c r="AJ554"/>
    </row>
    <row r="555" spans="1:36">
      <c r="AJ555"/>
    </row>
    <row r="556" spans="1:36">
      <c r="AJ556"/>
    </row>
    <row r="557" spans="1:36">
      <c r="AJ557"/>
    </row>
    <row r="558" spans="1:36">
      <c r="AJ558"/>
    </row>
    <row r="559" spans="1:36">
      <c r="AJ559"/>
    </row>
    <row r="560" spans="1:36">
      <c r="AJ560"/>
    </row>
    <row r="561" spans="34:36">
      <c r="AJ561"/>
    </row>
    <row r="562" spans="34:36">
      <c r="AJ562"/>
    </row>
    <row r="563" spans="34:36">
      <c r="AJ563"/>
    </row>
    <row r="564" spans="34:36">
      <c r="AJ564"/>
    </row>
    <row r="566" spans="34:36">
      <c r="AH566"/>
      <c r="AI566"/>
    </row>
    <row r="567" spans="34:36">
      <c r="AH567"/>
      <c r="AI567"/>
    </row>
    <row r="568" spans="34:36">
      <c r="AH568"/>
      <c r="AI568"/>
    </row>
    <row r="569" spans="34:36">
      <c r="AH569"/>
      <c r="AI569"/>
    </row>
    <row r="570" spans="34:36">
      <c r="AH570"/>
      <c r="AI570"/>
    </row>
    <row r="571" spans="34:36">
      <c r="AH571"/>
      <c r="AI571"/>
    </row>
    <row r="572" spans="34:36">
      <c r="AH572"/>
      <c r="AI572"/>
    </row>
    <row r="573" spans="34:36">
      <c r="AH573"/>
      <c r="AI573"/>
    </row>
    <row r="574" spans="34:36">
      <c r="AH574"/>
      <c r="AI574"/>
    </row>
    <row r="575" spans="34:36">
      <c r="AH575"/>
      <c r="AI575"/>
    </row>
    <row r="576" spans="34:36">
      <c r="AH576"/>
      <c r="AI576"/>
    </row>
    <row r="577" spans="33:35">
      <c r="AH577"/>
      <c r="AI577"/>
    </row>
    <row r="578" spans="33:35">
      <c r="AH578"/>
      <c r="AI578"/>
    </row>
    <row r="579" spans="33:35">
      <c r="AG579"/>
      <c r="AH579"/>
      <c r="AI579"/>
    </row>
    <row r="580" spans="33:35">
      <c r="AG580"/>
      <c r="AH580"/>
      <c r="AI580"/>
    </row>
    <row r="581" spans="33:35">
      <c r="AG581"/>
      <c r="AH581"/>
      <c r="AI581"/>
    </row>
    <row r="582" spans="33:35">
      <c r="AG582"/>
      <c r="AH582"/>
      <c r="AI582"/>
    </row>
    <row r="583" spans="33:35">
      <c r="AG583"/>
      <c r="AH583"/>
      <c r="AI583"/>
    </row>
    <row r="584" spans="33:35">
      <c r="AG584"/>
      <c r="AH584"/>
      <c r="AI584"/>
    </row>
    <row r="585" spans="33:35">
      <c r="AG585"/>
      <c r="AH585"/>
      <c r="AI585"/>
    </row>
    <row r="586" spans="33:35">
      <c r="AG586"/>
      <c r="AH586"/>
      <c r="AI586"/>
    </row>
    <row r="587" spans="33:35">
      <c r="AG587"/>
      <c r="AH587"/>
      <c r="AI587"/>
    </row>
    <row r="588" spans="33:35">
      <c r="AG588"/>
      <c r="AH588"/>
      <c r="AI588"/>
    </row>
    <row r="589" spans="33:35">
      <c r="AG589"/>
      <c r="AH589"/>
      <c r="AI589"/>
    </row>
    <row r="590" spans="33:35">
      <c r="AG590"/>
      <c r="AH590"/>
      <c r="AI590"/>
    </row>
    <row r="591" spans="33:35">
      <c r="AG591"/>
      <c r="AH591"/>
      <c r="AI591"/>
    </row>
    <row r="592" spans="33:35">
      <c r="AG592"/>
      <c r="AH592"/>
      <c r="AI592"/>
    </row>
    <row r="593" spans="33:35">
      <c r="AG593"/>
      <c r="AH593"/>
      <c r="AI593"/>
    </row>
    <row r="594" spans="33:35">
      <c r="AG594"/>
      <c r="AH594"/>
      <c r="AI594"/>
    </row>
    <row r="595" spans="33:35">
      <c r="AG595"/>
      <c r="AH595"/>
      <c r="AI595"/>
    </row>
    <row r="596" spans="33:35">
      <c r="AG596"/>
      <c r="AH596"/>
      <c r="AI596"/>
    </row>
    <row r="597" spans="33:35">
      <c r="AG597"/>
      <c r="AH597"/>
      <c r="AI597"/>
    </row>
    <row r="598" spans="33:35">
      <c r="AG598"/>
      <c r="AH598"/>
      <c r="AI598"/>
    </row>
    <row r="599" spans="33:35">
      <c r="AG599"/>
      <c r="AH599"/>
      <c r="AI599"/>
    </row>
    <row r="600" spans="33:35">
      <c r="AG600"/>
      <c r="AH600"/>
      <c r="AI600"/>
    </row>
    <row r="601" spans="33:35">
      <c r="AG601"/>
      <c r="AH601"/>
      <c r="AI601"/>
    </row>
    <row r="602" spans="33:35">
      <c r="AG602"/>
      <c r="AH602"/>
      <c r="AI602"/>
    </row>
    <row r="603" spans="33:35">
      <c r="AG603"/>
      <c r="AH603"/>
      <c r="AI603"/>
    </row>
    <row r="604" spans="33:35">
      <c r="AG604"/>
      <c r="AH604"/>
      <c r="AI604"/>
    </row>
    <row r="605" spans="33:35">
      <c r="AG605"/>
      <c r="AH605"/>
      <c r="AI605"/>
    </row>
    <row r="606" spans="33:35">
      <c r="AG606"/>
      <c r="AH606"/>
      <c r="AI606"/>
    </row>
    <row r="607" spans="33:35">
      <c r="AG607"/>
      <c r="AH607"/>
      <c r="AI607"/>
    </row>
    <row r="661" spans="26:32">
      <c r="Z661" s="3"/>
      <c r="AA661" s="3"/>
      <c r="AB661" s="3"/>
      <c r="AC661" s="3"/>
      <c r="AD661" s="3"/>
      <c r="AE661" s="3"/>
      <c r="AF661" s="3"/>
    </row>
    <row r="662" spans="26:32">
      <c r="Z662" s="3"/>
      <c r="AA662" s="3"/>
      <c r="AB662" s="3"/>
      <c r="AC662" s="3"/>
      <c r="AD662" s="3"/>
      <c r="AE662" s="3"/>
      <c r="AF662" s="3"/>
    </row>
    <row r="663" spans="26:32">
      <c r="AC663" s="3"/>
      <c r="AD663" s="3"/>
      <c r="AE663" s="3"/>
      <c r="AF663" s="3"/>
    </row>
    <row r="664" spans="26:32">
      <c r="AC664" s="3"/>
      <c r="AD664" s="3"/>
      <c r="AE664" s="3"/>
      <c r="AF664" s="3"/>
    </row>
    <row r="665" spans="26:32">
      <c r="AC665" s="3"/>
      <c r="AD665" s="3"/>
      <c r="AE665" s="3"/>
      <c r="AF665" s="3"/>
    </row>
    <row r="666" spans="26:32">
      <c r="AC666" s="3"/>
      <c r="AD666" s="3"/>
      <c r="AE666" s="3"/>
      <c r="AF666" s="3"/>
    </row>
    <row r="667" spans="26:32">
      <c r="AC667" s="3"/>
      <c r="AD667" s="3"/>
      <c r="AE667" s="3"/>
      <c r="AF667" s="3"/>
    </row>
    <row r="668" spans="26:32">
      <c r="AC668" s="3"/>
      <c r="AD668" s="3"/>
      <c r="AE668" s="3"/>
      <c r="AF668" s="3"/>
    </row>
  </sheetData>
  <sheetProtection algorithmName="SHA-512" hashValue="ehfCBuIM9elsAuhklweI8yHL0ZpJNdgh1hYH7WxUwFOSw/LWnuevUlnzx67nZ5h7HDBOcZhV2+MSDCRI6V6A5A==" saltValue="vnHyrAq8mJSZaZpqrRGheg==" spinCount="100000" sheet="1" objects="1" scenarios="1"/>
  <mergeCells count="128">
    <mergeCell ref="Z103:AC103"/>
    <mergeCell ref="AE103:AH103"/>
    <mergeCell ref="A541:B546"/>
    <mergeCell ref="C541:D541"/>
    <mergeCell ref="C542:D542"/>
    <mergeCell ref="C543:D543"/>
    <mergeCell ref="C544:D544"/>
    <mergeCell ref="C545:D545"/>
    <mergeCell ref="C546:D546"/>
    <mergeCell ref="I534:J534"/>
    <mergeCell ref="C535:D535"/>
    <mergeCell ref="I535:J535"/>
    <mergeCell ref="C536:D536"/>
    <mergeCell ref="I536:J536"/>
    <mergeCell ref="C537:D537"/>
    <mergeCell ref="I537:J537"/>
    <mergeCell ref="A531:B537"/>
    <mergeCell ref="C531:D531"/>
    <mergeCell ref="G531:H538"/>
    <mergeCell ref="I531:J531"/>
    <mergeCell ref="C532:D532"/>
    <mergeCell ref="I532:J532"/>
    <mergeCell ref="C533:D533"/>
    <mergeCell ref="I533:J533"/>
    <mergeCell ref="C534:D534"/>
    <mergeCell ref="I538:J538"/>
    <mergeCell ref="C521:D521"/>
    <mergeCell ref="I521:J521"/>
    <mergeCell ref="A524:B525"/>
    <mergeCell ref="C524:D524"/>
    <mergeCell ref="G524:H528"/>
    <mergeCell ref="I524:J524"/>
    <mergeCell ref="C525:D525"/>
    <mergeCell ref="I525:J525"/>
    <mergeCell ref="I526:J526"/>
    <mergeCell ref="I527:J527"/>
    <mergeCell ref="I528:J528"/>
    <mergeCell ref="C395:D395"/>
    <mergeCell ref="I395:J395"/>
    <mergeCell ref="C396:D396"/>
    <mergeCell ref="B515:N515"/>
    <mergeCell ref="C518:D518"/>
    <mergeCell ref="I518:J518"/>
    <mergeCell ref="C386:D386"/>
    <mergeCell ref="I386:J386"/>
    <mergeCell ref="C387:D387"/>
    <mergeCell ref="I387:J387"/>
    <mergeCell ref="A391:B396"/>
    <mergeCell ref="C391:D391"/>
    <mergeCell ref="I391:J391"/>
    <mergeCell ref="C392:D392"/>
    <mergeCell ref="C393:D393"/>
    <mergeCell ref="C394:D394"/>
    <mergeCell ref="A382:B387"/>
    <mergeCell ref="C382:D382"/>
    <mergeCell ref="G382:H387"/>
    <mergeCell ref="I382:J382"/>
    <mergeCell ref="C383:D383"/>
    <mergeCell ref="I383:J383"/>
    <mergeCell ref="C384:D384"/>
    <mergeCell ref="I384:J384"/>
    <mergeCell ref="C385:D385"/>
    <mergeCell ref="I385:J385"/>
    <mergeCell ref="C240:D240"/>
    <mergeCell ref="I240:J240"/>
    <mergeCell ref="C241:D241"/>
    <mergeCell ref="I241:J241"/>
    <mergeCell ref="I242:J242"/>
    <mergeCell ref="B379:N379"/>
    <mergeCell ref="A236:B241"/>
    <mergeCell ref="C236:D236"/>
    <mergeCell ref="G236:H242"/>
    <mergeCell ref="I236:J236"/>
    <mergeCell ref="C237:D237"/>
    <mergeCell ref="I237:J237"/>
    <mergeCell ref="C238:D238"/>
    <mergeCell ref="I238:J238"/>
    <mergeCell ref="C239:D239"/>
    <mergeCell ref="I239:J239"/>
    <mergeCell ref="G223:H223"/>
    <mergeCell ref="I223:J223"/>
    <mergeCell ref="C224:D224"/>
    <mergeCell ref="C225:D225"/>
    <mergeCell ref="C229:D229"/>
    <mergeCell ref="C230:D230"/>
    <mergeCell ref="G230:H233"/>
    <mergeCell ref="I230:J230"/>
    <mergeCell ref="C231:D231"/>
    <mergeCell ref="I231:J231"/>
    <mergeCell ref="C232:D232"/>
    <mergeCell ref="I232:J232"/>
    <mergeCell ref="I233:J233"/>
    <mergeCell ref="Z125:AC125"/>
    <mergeCell ref="Z245:AC245"/>
    <mergeCell ref="AD245:AG245"/>
    <mergeCell ref="AH245:AJ245"/>
    <mergeCell ref="A211:O211"/>
    <mergeCell ref="A30:B34"/>
    <mergeCell ref="G30:H34"/>
    <mergeCell ref="A38:B41"/>
    <mergeCell ref="G38:H41"/>
    <mergeCell ref="Z80:AC80"/>
    <mergeCell ref="A44:C46"/>
    <mergeCell ref="G44:H46"/>
    <mergeCell ref="C226:D226"/>
    <mergeCell ref="G226:H227"/>
    <mergeCell ref="I226:J226"/>
    <mergeCell ref="C227:D227"/>
    <mergeCell ref="I227:J227"/>
    <mergeCell ref="C228:D228"/>
    <mergeCell ref="A213:B213"/>
    <mergeCell ref="A215:B215"/>
    <mergeCell ref="G215:H215"/>
    <mergeCell ref="B217:N217"/>
    <mergeCell ref="A223:B232"/>
    <mergeCell ref="C223:D223"/>
    <mergeCell ref="A19:B22"/>
    <mergeCell ref="G19:H26"/>
    <mergeCell ref="AA37:AN37"/>
    <mergeCell ref="A24:B25"/>
    <mergeCell ref="D25:D26"/>
    <mergeCell ref="E25:E26"/>
    <mergeCell ref="A1:O1"/>
    <mergeCell ref="D3:L3"/>
    <mergeCell ref="A5:B14"/>
    <mergeCell ref="D8:D9"/>
    <mergeCell ref="A16:O16"/>
    <mergeCell ref="AA16:AN16"/>
  </mergeCells>
  <pageMargins left="0.7" right="0.7" top="0.75" bottom="0.75" header="0.3" footer="0.3"/>
  <pageSetup paperSize="9" scale="39" fitToHeight="0" orientation="portrait" r:id="rId1"/>
  <rowBreaks count="1" manualBreakCount="1">
    <brk id="377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EA9CF1D-F763-4F30-BE22-BBF5E8896432}">
          <x14:formula1>
            <xm:f>Liste!$B$2:$B$21</xm:f>
          </x14:formula1>
          <xm:sqref>D3:L4</xm:sqref>
        </x14:dataValidation>
        <x14:dataValidation type="list" allowBlank="1" showInputMessage="1" showErrorMessage="1" xr:uid="{D4C90514-6178-423A-BED5-6987792187CF}">
          <x14:formula1>
            <xm:f>Liste!$D$4:$D$8</xm:f>
          </x14:formula1>
          <xm:sqref>B3:B4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F2C18-47CB-4551-A127-7C78FCBBB96D}">
  <dimension ref="A1:O21"/>
  <sheetViews>
    <sheetView workbookViewId="0">
      <selection activeCell="D2" sqref="D2:D3"/>
    </sheetView>
  </sheetViews>
  <sheetFormatPr defaultColWidth="11.42578125" defaultRowHeight="15"/>
  <cols>
    <col min="2" max="2" width="33.85546875" bestFit="1" customWidth="1"/>
    <col min="6" max="6" width="101.85546875" bestFit="1" customWidth="1"/>
    <col min="7" max="7" width="129.42578125" bestFit="1" customWidth="1"/>
    <col min="8" max="8" width="98.5703125" bestFit="1" customWidth="1"/>
    <col min="9" max="9" width="129.28515625" bestFit="1" customWidth="1"/>
    <col min="10" max="10" width="123.42578125" bestFit="1" customWidth="1"/>
    <col min="11" max="11" width="108.28515625" bestFit="1" customWidth="1"/>
    <col min="12" max="12" width="163.28515625" bestFit="1" customWidth="1"/>
    <col min="13" max="13" width="211.140625" bestFit="1" customWidth="1"/>
    <col min="14" max="14" width="81.5703125" bestFit="1" customWidth="1"/>
    <col min="15" max="15" width="73.28515625" bestFit="1" customWidth="1"/>
  </cols>
  <sheetData>
    <row r="1" spans="1:15">
      <c r="A1" t="s">
        <v>408</v>
      </c>
      <c r="B1" t="s">
        <v>6</v>
      </c>
      <c r="D1" t="s">
        <v>299</v>
      </c>
      <c r="E1" t="s">
        <v>409</v>
      </c>
      <c r="F1" t="s">
        <v>410</v>
      </c>
      <c r="G1" t="s">
        <v>411</v>
      </c>
      <c r="H1" t="s">
        <v>412</v>
      </c>
      <c r="I1" t="s">
        <v>413</v>
      </c>
      <c r="J1" t="s">
        <v>414</v>
      </c>
      <c r="K1" t="s">
        <v>415</v>
      </c>
      <c r="L1" t="s">
        <v>416</v>
      </c>
      <c r="M1" t="s">
        <v>417</v>
      </c>
      <c r="N1" t="s">
        <v>418</v>
      </c>
      <c r="O1" t="s">
        <v>419</v>
      </c>
    </row>
    <row r="2" spans="1:15">
      <c r="A2" t="s">
        <v>420</v>
      </c>
      <c r="B2" t="s">
        <v>8</v>
      </c>
      <c r="D2">
        <v>2018</v>
      </c>
      <c r="E2">
        <v>2022</v>
      </c>
      <c r="F2" t="s">
        <v>5</v>
      </c>
      <c r="G2" t="s">
        <v>57</v>
      </c>
      <c r="H2" t="s">
        <v>81</v>
      </c>
      <c r="I2" t="s">
        <v>102</v>
      </c>
      <c r="J2" t="s">
        <v>122</v>
      </c>
      <c r="K2" t="s">
        <v>134</v>
      </c>
      <c r="L2" t="s">
        <v>152</v>
      </c>
      <c r="M2" t="s">
        <v>191</v>
      </c>
      <c r="N2" t="s">
        <v>199</v>
      </c>
      <c r="O2" t="s">
        <v>213</v>
      </c>
    </row>
    <row r="3" spans="1:15">
      <c r="A3" t="s">
        <v>421</v>
      </c>
      <c r="B3" t="s">
        <v>13</v>
      </c>
      <c r="D3">
        <v>2019</v>
      </c>
      <c r="E3">
        <v>2023</v>
      </c>
      <c r="F3" t="s">
        <v>17</v>
      </c>
      <c r="G3" t="s">
        <v>59</v>
      </c>
      <c r="H3" t="s">
        <v>83</v>
      </c>
      <c r="I3" t="s">
        <v>105</v>
      </c>
      <c r="J3" t="s">
        <v>120</v>
      </c>
      <c r="K3" t="s">
        <v>136</v>
      </c>
      <c r="L3" t="s">
        <v>154</v>
      </c>
      <c r="M3" t="s">
        <v>193</v>
      </c>
      <c r="N3" t="s">
        <v>201</v>
      </c>
      <c r="O3" t="s">
        <v>215</v>
      </c>
    </row>
    <row r="4" spans="1:15">
      <c r="A4" t="s">
        <v>422</v>
      </c>
      <c r="B4" t="s">
        <v>15</v>
      </c>
      <c r="D4">
        <v>2020</v>
      </c>
      <c r="E4">
        <v>2024</v>
      </c>
      <c r="F4" t="s">
        <v>20</v>
      </c>
      <c r="G4" t="s">
        <v>55</v>
      </c>
      <c r="H4" t="s">
        <v>79</v>
      </c>
      <c r="I4" t="s">
        <v>107</v>
      </c>
      <c r="J4" t="s">
        <v>125</v>
      </c>
      <c r="K4" t="s">
        <v>138</v>
      </c>
      <c r="L4" t="s">
        <v>156</v>
      </c>
      <c r="M4" t="s">
        <v>195</v>
      </c>
      <c r="N4" t="s">
        <v>203</v>
      </c>
      <c r="O4" t="s">
        <v>152</v>
      </c>
    </row>
    <row r="5" spans="1:15">
      <c r="A5" t="s">
        <v>423</v>
      </c>
      <c r="B5" t="s">
        <v>18</v>
      </c>
      <c r="D5">
        <v>2021</v>
      </c>
      <c r="E5">
        <v>2025</v>
      </c>
      <c r="F5" t="s">
        <v>23</v>
      </c>
      <c r="G5" t="s">
        <v>62</v>
      </c>
      <c r="H5" t="s">
        <v>86</v>
      </c>
      <c r="I5" t="s">
        <v>109</v>
      </c>
      <c r="J5" t="s">
        <v>127</v>
      </c>
      <c r="K5" t="s">
        <v>132</v>
      </c>
      <c r="L5" t="s">
        <v>150</v>
      </c>
      <c r="M5" t="s">
        <v>197</v>
      </c>
      <c r="N5" t="s">
        <v>205</v>
      </c>
      <c r="O5" t="s">
        <v>217</v>
      </c>
    </row>
    <row r="6" spans="1:15">
      <c r="A6" t="s">
        <v>424</v>
      </c>
      <c r="B6" t="s">
        <v>21</v>
      </c>
      <c r="D6">
        <v>2022</v>
      </c>
      <c r="F6" t="s">
        <v>26</v>
      </c>
      <c r="G6" t="s">
        <v>64</v>
      </c>
      <c r="H6" t="s">
        <v>88</v>
      </c>
      <c r="I6" t="s">
        <v>111</v>
      </c>
      <c r="K6" t="s">
        <v>141</v>
      </c>
      <c r="L6" t="s">
        <v>159</v>
      </c>
      <c r="N6" t="s">
        <v>207</v>
      </c>
    </row>
    <row r="7" spans="1:15">
      <c r="A7" t="s">
        <v>425</v>
      </c>
      <c r="B7" t="s">
        <v>24</v>
      </c>
      <c r="D7">
        <v>2023</v>
      </c>
      <c r="F7" t="s">
        <v>29</v>
      </c>
      <c r="G7" t="s">
        <v>66</v>
      </c>
      <c r="H7" t="s">
        <v>90</v>
      </c>
      <c r="I7" t="s">
        <v>113</v>
      </c>
      <c r="K7" t="s">
        <v>143</v>
      </c>
      <c r="L7" t="s">
        <v>161</v>
      </c>
      <c r="N7" t="s">
        <v>209</v>
      </c>
    </row>
    <row r="8" spans="1:15">
      <c r="A8" t="s">
        <v>426</v>
      </c>
      <c r="B8" t="s">
        <v>427</v>
      </c>
      <c r="D8">
        <v>2024</v>
      </c>
      <c r="F8" t="s">
        <v>32</v>
      </c>
      <c r="G8" t="s">
        <v>68</v>
      </c>
      <c r="H8" t="s">
        <v>92</v>
      </c>
      <c r="I8" t="s">
        <v>115</v>
      </c>
      <c r="K8" t="s">
        <v>145</v>
      </c>
      <c r="L8" t="s">
        <v>163</v>
      </c>
      <c r="N8" t="s">
        <v>211</v>
      </c>
    </row>
    <row r="9" spans="1:15">
      <c r="A9" t="s">
        <v>428</v>
      </c>
      <c r="B9" t="s">
        <v>27</v>
      </c>
      <c r="F9" t="s">
        <v>35</v>
      </c>
      <c r="G9" t="s">
        <v>70</v>
      </c>
      <c r="H9" t="s">
        <v>94</v>
      </c>
      <c r="I9" t="s">
        <v>117</v>
      </c>
      <c r="L9" t="s">
        <v>165</v>
      </c>
    </row>
    <row r="10" spans="1:15">
      <c r="A10" t="s">
        <v>429</v>
      </c>
      <c r="B10" t="s">
        <v>30</v>
      </c>
      <c r="F10" t="s">
        <v>38</v>
      </c>
      <c r="G10" t="s">
        <v>72</v>
      </c>
      <c r="H10" t="s">
        <v>96</v>
      </c>
      <c r="L10" t="s">
        <v>167</v>
      </c>
    </row>
    <row r="11" spans="1:15">
      <c r="A11" t="s">
        <v>430</v>
      </c>
      <c r="B11" t="s">
        <v>33</v>
      </c>
      <c r="F11" t="s">
        <v>41</v>
      </c>
      <c r="G11" t="s">
        <v>74</v>
      </c>
      <c r="H11" t="s">
        <v>98</v>
      </c>
      <c r="L11" t="s">
        <v>169</v>
      </c>
    </row>
    <row r="12" spans="1:15">
      <c r="A12" t="s">
        <v>431</v>
      </c>
      <c r="B12" t="s">
        <v>36</v>
      </c>
      <c r="F12" t="s">
        <v>44</v>
      </c>
      <c r="L12" t="s">
        <v>171</v>
      </c>
    </row>
    <row r="13" spans="1:15">
      <c r="A13" t="s">
        <v>432</v>
      </c>
      <c r="B13" t="s">
        <v>39</v>
      </c>
      <c r="F13" t="s">
        <v>47</v>
      </c>
      <c r="L13" t="s">
        <v>173</v>
      </c>
    </row>
    <row r="14" spans="1:15">
      <c r="A14" t="s">
        <v>433</v>
      </c>
      <c r="B14" t="s">
        <v>42</v>
      </c>
      <c r="L14" t="s">
        <v>175</v>
      </c>
    </row>
    <row r="15" spans="1:15">
      <c r="A15" t="s">
        <v>434</v>
      </c>
      <c r="B15" t="s">
        <v>45</v>
      </c>
      <c r="L15" t="s">
        <v>177</v>
      </c>
    </row>
    <row r="16" spans="1:15">
      <c r="A16" t="s">
        <v>435</v>
      </c>
      <c r="B16" t="s">
        <v>48</v>
      </c>
      <c r="L16" t="s">
        <v>179</v>
      </c>
    </row>
    <row r="17" spans="1:12">
      <c r="A17" t="s">
        <v>436</v>
      </c>
      <c r="B17" t="s">
        <v>49</v>
      </c>
      <c r="L17" t="s">
        <v>181</v>
      </c>
    </row>
    <row r="18" spans="1:12">
      <c r="A18" t="s">
        <v>437</v>
      </c>
      <c r="B18" t="s">
        <v>51</v>
      </c>
      <c r="L18" t="s">
        <v>183</v>
      </c>
    </row>
    <row r="19" spans="1:12">
      <c r="A19" t="s">
        <v>438</v>
      </c>
      <c r="B19" t="s">
        <v>52</v>
      </c>
      <c r="L19" t="s">
        <v>185</v>
      </c>
    </row>
    <row r="20" spans="1:12">
      <c r="A20" t="s">
        <v>439</v>
      </c>
      <c r="B20" t="s">
        <v>53</v>
      </c>
    </row>
    <row r="21" spans="1:12">
      <c r="A21" t="s">
        <v>407</v>
      </c>
      <c r="B21" t="s">
        <v>407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02118-1343-4305-BD1B-310520E7EAF3}">
  <dimension ref="A1:E2941"/>
  <sheetViews>
    <sheetView workbookViewId="0">
      <selection activeCell="D20" sqref="D20"/>
    </sheetView>
  </sheetViews>
  <sheetFormatPr defaultColWidth="9.140625" defaultRowHeight="15"/>
  <sheetData>
    <row r="1" spans="1:5">
      <c r="A1" s="37" t="s">
        <v>440</v>
      </c>
      <c r="B1" s="37" t="s">
        <v>441</v>
      </c>
      <c r="C1" s="37" t="s">
        <v>442</v>
      </c>
      <c r="D1" s="37" t="s">
        <v>443</v>
      </c>
      <c r="E1" s="37" t="s">
        <v>444</v>
      </c>
    </row>
    <row r="2" spans="1:5">
      <c r="A2">
        <v>2022</v>
      </c>
      <c r="B2" t="s">
        <v>437</v>
      </c>
      <c r="C2" t="s">
        <v>51</v>
      </c>
      <c r="D2" t="s">
        <v>445</v>
      </c>
      <c r="E2">
        <v>890</v>
      </c>
    </row>
    <row r="3" spans="1:5">
      <c r="A3">
        <v>2022</v>
      </c>
      <c r="B3" t="s">
        <v>425</v>
      </c>
      <c r="C3" t="s">
        <v>24</v>
      </c>
      <c r="D3" t="s">
        <v>445</v>
      </c>
      <c r="E3">
        <v>175</v>
      </c>
    </row>
    <row r="4" spans="1:5">
      <c r="A4">
        <v>2022</v>
      </c>
      <c r="B4" t="s">
        <v>422</v>
      </c>
      <c r="C4" t="s">
        <v>15</v>
      </c>
      <c r="D4" t="s">
        <v>445</v>
      </c>
      <c r="E4">
        <v>1055</v>
      </c>
    </row>
    <row r="5" spans="1:5">
      <c r="A5">
        <v>2022</v>
      </c>
      <c r="B5" t="s">
        <v>428</v>
      </c>
      <c r="C5" t="s">
        <v>27</v>
      </c>
      <c r="D5" t="s">
        <v>445</v>
      </c>
      <c r="E5">
        <v>295</v>
      </c>
    </row>
    <row r="6" spans="1:5">
      <c r="A6">
        <v>2022</v>
      </c>
      <c r="B6" t="s">
        <v>423</v>
      </c>
      <c r="C6" t="s">
        <v>18</v>
      </c>
      <c r="D6" t="s">
        <v>445</v>
      </c>
      <c r="E6">
        <v>205</v>
      </c>
    </row>
    <row r="7" spans="1:5">
      <c r="A7">
        <v>2022</v>
      </c>
      <c r="B7" t="s">
        <v>435</v>
      </c>
      <c r="C7" t="s">
        <v>48</v>
      </c>
      <c r="D7" t="s">
        <v>445</v>
      </c>
      <c r="E7">
        <v>190</v>
      </c>
    </row>
    <row r="8" spans="1:5">
      <c r="A8">
        <v>2021</v>
      </c>
      <c r="B8" t="s">
        <v>437</v>
      </c>
      <c r="C8" t="s">
        <v>51</v>
      </c>
      <c r="D8" t="s">
        <v>445</v>
      </c>
      <c r="E8">
        <v>910</v>
      </c>
    </row>
    <row r="9" spans="1:5">
      <c r="A9">
        <v>2021</v>
      </c>
      <c r="B9" t="s">
        <v>420</v>
      </c>
      <c r="C9" t="s">
        <v>8</v>
      </c>
      <c r="D9" t="s">
        <v>445</v>
      </c>
      <c r="E9">
        <v>1455</v>
      </c>
    </row>
    <row r="10" spans="1:5">
      <c r="A10">
        <v>2021</v>
      </c>
      <c r="B10" t="s">
        <v>438</v>
      </c>
      <c r="C10" t="s">
        <v>52</v>
      </c>
      <c r="D10" t="s">
        <v>445</v>
      </c>
      <c r="E10">
        <v>120</v>
      </c>
    </row>
    <row r="11" spans="1:5">
      <c r="A11">
        <v>2021</v>
      </c>
      <c r="B11" t="s">
        <v>423</v>
      </c>
      <c r="C11" t="s">
        <v>18</v>
      </c>
      <c r="D11" t="s">
        <v>445</v>
      </c>
      <c r="E11">
        <v>210</v>
      </c>
    </row>
    <row r="12" spans="1:5">
      <c r="A12">
        <v>2021</v>
      </c>
      <c r="B12" t="s">
        <v>425</v>
      </c>
      <c r="C12" t="s">
        <v>24</v>
      </c>
      <c r="D12" t="s">
        <v>445</v>
      </c>
      <c r="E12">
        <v>190</v>
      </c>
    </row>
    <row r="13" spans="1:5">
      <c r="A13">
        <v>2022</v>
      </c>
      <c r="B13" t="s">
        <v>430</v>
      </c>
      <c r="C13" t="s">
        <v>33</v>
      </c>
      <c r="D13" t="s">
        <v>445</v>
      </c>
      <c r="E13">
        <v>180</v>
      </c>
    </row>
    <row r="14" spans="1:5">
      <c r="A14">
        <v>2021</v>
      </c>
      <c r="B14" t="s">
        <v>434</v>
      </c>
      <c r="C14" t="s">
        <v>45</v>
      </c>
      <c r="D14" t="s">
        <v>445</v>
      </c>
      <c r="E14">
        <v>70</v>
      </c>
    </row>
    <row r="15" spans="1:5">
      <c r="A15">
        <v>2022</v>
      </c>
      <c r="B15" t="s">
        <v>426</v>
      </c>
      <c r="C15" t="s">
        <v>427</v>
      </c>
      <c r="D15" t="s">
        <v>445</v>
      </c>
      <c r="E15">
        <v>400</v>
      </c>
    </row>
    <row r="16" spans="1:5">
      <c r="A16">
        <v>2022</v>
      </c>
      <c r="B16" t="s">
        <v>433</v>
      </c>
      <c r="C16" t="s">
        <v>42</v>
      </c>
      <c r="D16" t="s">
        <v>445</v>
      </c>
      <c r="E16">
        <v>120</v>
      </c>
    </row>
    <row r="17" spans="1:5">
      <c r="A17">
        <v>2021</v>
      </c>
      <c r="B17" t="s">
        <v>424</v>
      </c>
      <c r="C17" t="s">
        <v>21</v>
      </c>
      <c r="D17" t="s">
        <v>445</v>
      </c>
      <c r="E17">
        <v>700</v>
      </c>
    </row>
    <row r="18" spans="1:5">
      <c r="A18">
        <v>2022</v>
      </c>
      <c r="B18" t="s">
        <v>421</v>
      </c>
      <c r="C18" t="s">
        <v>13</v>
      </c>
      <c r="D18" t="s">
        <v>445</v>
      </c>
      <c r="E18">
        <v>1590</v>
      </c>
    </row>
    <row r="19" spans="1:5">
      <c r="A19">
        <v>2022</v>
      </c>
      <c r="B19" t="s">
        <v>436</v>
      </c>
      <c r="C19" t="s">
        <v>49</v>
      </c>
      <c r="D19" t="s">
        <v>445</v>
      </c>
      <c r="E19">
        <v>1310</v>
      </c>
    </row>
    <row r="20" spans="1:5">
      <c r="A20">
        <v>2022</v>
      </c>
      <c r="B20" t="s">
        <v>431</v>
      </c>
      <c r="C20" t="s">
        <v>36</v>
      </c>
      <c r="D20" t="s">
        <v>445</v>
      </c>
      <c r="E20">
        <v>120</v>
      </c>
    </row>
    <row r="21" spans="1:5">
      <c r="A21">
        <v>2021</v>
      </c>
      <c r="B21" t="s">
        <v>433</v>
      </c>
      <c r="C21" t="s">
        <v>42</v>
      </c>
      <c r="D21" t="s">
        <v>445</v>
      </c>
      <c r="E21">
        <v>130</v>
      </c>
    </row>
    <row r="22" spans="1:5">
      <c r="A22">
        <v>2022</v>
      </c>
      <c r="B22" t="s">
        <v>439</v>
      </c>
      <c r="C22" t="s">
        <v>53</v>
      </c>
      <c r="D22" t="s">
        <v>445</v>
      </c>
      <c r="E22">
        <v>165</v>
      </c>
    </row>
    <row r="23" spans="1:5">
      <c r="A23">
        <v>2021</v>
      </c>
      <c r="B23" t="s">
        <v>432</v>
      </c>
      <c r="C23" t="s">
        <v>39</v>
      </c>
      <c r="D23" t="s">
        <v>445</v>
      </c>
      <c r="E23">
        <v>495</v>
      </c>
    </row>
    <row r="24" spans="1:5">
      <c r="A24">
        <v>2021</v>
      </c>
      <c r="B24" t="s">
        <v>426</v>
      </c>
      <c r="C24" t="s">
        <v>427</v>
      </c>
      <c r="D24" t="s">
        <v>445</v>
      </c>
      <c r="E24">
        <v>385</v>
      </c>
    </row>
    <row r="25" spans="1:5">
      <c r="A25">
        <v>2022</v>
      </c>
      <c r="B25" t="s">
        <v>432</v>
      </c>
      <c r="C25" t="s">
        <v>39</v>
      </c>
      <c r="D25" t="s">
        <v>445</v>
      </c>
      <c r="E25">
        <v>450</v>
      </c>
    </row>
    <row r="26" spans="1:5">
      <c r="A26">
        <v>2022</v>
      </c>
      <c r="B26" t="s">
        <v>424</v>
      </c>
      <c r="C26" t="s">
        <v>21</v>
      </c>
      <c r="D26" t="s">
        <v>445</v>
      </c>
      <c r="E26">
        <v>645</v>
      </c>
    </row>
    <row r="27" spans="1:5">
      <c r="A27">
        <v>2022</v>
      </c>
      <c r="B27" t="s">
        <v>434</v>
      </c>
      <c r="C27" t="s">
        <v>45</v>
      </c>
      <c r="D27" t="s">
        <v>445</v>
      </c>
      <c r="E27">
        <v>65</v>
      </c>
    </row>
    <row r="28" spans="1:5">
      <c r="A28">
        <v>2021</v>
      </c>
      <c r="B28" t="s">
        <v>422</v>
      </c>
      <c r="C28" t="s">
        <v>15</v>
      </c>
      <c r="D28" t="s">
        <v>445</v>
      </c>
      <c r="E28">
        <v>1075</v>
      </c>
    </row>
    <row r="29" spans="1:5">
      <c r="A29">
        <v>2021</v>
      </c>
      <c r="B29" t="s">
        <v>421</v>
      </c>
      <c r="C29" t="s">
        <v>13</v>
      </c>
      <c r="D29" t="s">
        <v>445</v>
      </c>
      <c r="E29">
        <v>1600</v>
      </c>
    </row>
    <row r="30" spans="1:5">
      <c r="A30">
        <v>2020</v>
      </c>
      <c r="B30" t="s">
        <v>420</v>
      </c>
      <c r="C30" t="s">
        <v>8</v>
      </c>
      <c r="D30" t="s">
        <v>445</v>
      </c>
      <c r="E30">
        <v>1415</v>
      </c>
    </row>
    <row r="31" spans="1:5">
      <c r="A31">
        <v>2020</v>
      </c>
      <c r="B31" t="s">
        <v>428</v>
      </c>
      <c r="C31" t="s">
        <v>27</v>
      </c>
      <c r="D31" t="s">
        <v>445</v>
      </c>
      <c r="E31">
        <v>300</v>
      </c>
    </row>
    <row r="32" spans="1:5">
      <c r="A32">
        <v>2022</v>
      </c>
      <c r="B32" t="s">
        <v>429</v>
      </c>
      <c r="C32" t="s">
        <v>30</v>
      </c>
      <c r="D32" t="s">
        <v>445</v>
      </c>
      <c r="E32">
        <v>970</v>
      </c>
    </row>
    <row r="33" spans="1:5">
      <c r="A33">
        <v>2020</v>
      </c>
      <c r="B33" t="s">
        <v>430</v>
      </c>
      <c r="C33" t="s">
        <v>33</v>
      </c>
      <c r="D33" t="s">
        <v>445</v>
      </c>
      <c r="E33">
        <v>185</v>
      </c>
    </row>
    <row r="34" spans="1:5">
      <c r="A34">
        <v>2021</v>
      </c>
      <c r="B34" t="s">
        <v>436</v>
      </c>
      <c r="C34" t="s">
        <v>49</v>
      </c>
      <c r="D34" t="s">
        <v>445</v>
      </c>
      <c r="E34">
        <v>1340</v>
      </c>
    </row>
    <row r="35" spans="1:5">
      <c r="A35">
        <v>2022</v>
      </c>
      <c r="B35" t="s">
        <v>438</v>
      </c>
      <c r="C35" t="s">
        <v>52</v>
      </c>
      <c r="D35" t="s">
        <v>445</v>
      </c>
      <c r="E35">
        <v>115</v>
      </c>
    </row>
    <row r="36" spans="1:5">
      <c r="A36">
        <v>2019</v>
      </c>
      <c r="B36" t="s">
        <v>433</v>
      </c>
      <c r="C36" t="s">
        <v>42</v>
      </c>
      <c r="D36" t="s">
        <v>445</v>
      </c>
      <c r="E36">
        <v>140</v>
      </c>
    </row>
    <row r="37" spans="1:5">
      <c r="A37">
        <v>2019</v>
      </c>
      <c r="B37" t="s">
        <v>425</v>
      </c>
      <c r="C37" t="s">
        <v>24</v>
      </c>
      <c r="D37" t="s">
        <v>445</v>
      </c>
      <c r="E37">
        <v>185</v>
      </c>
    </row>
    <row r="38" spans="1:5">
      <c r="A38">
        <v>2019</v>
      </c>
      <c r="B38" t="s">
        <v>431</v>
      </c>
      <c r="C38" t="s">
        <v>36</v>
      </c>
      <c r="D38" t="s">
        <v>445</v>
      </c>
      <c r="E38">
        <v>85</v>
      </c>
    </row>
    <row r="39" spans="1:5">
      <c r="A39">
        <v>2019</v>
      </c>
      <c r="B39" t="s">
        <v>437</v>
      </c>
      <c r="C39" t="s">
        <v>51</v>
      </c>
      <c r="D39" t="s">
        <v>445</v>
      </c>
      <c r="E39">
        <v>930</v>
      </c>
    </row>
    <row r="40" spans="1:5">
      <c r="A40">
        <v>2021</v>
      </c>
      <c r="B40" t="s">
        <v>439</v>
      </c>
      <c r="C40" t="s">
        <v>53</v>
      </c>
      <c r="D40" t="s">
        <v>445</v>
      </c>
      <c r="E40">
        <v>170</v>
      </c>
    </row>
    <row r="41" spans="1:5">
      <c r="A41">
        <v>2020</v>
      </c>
      <c r="B41" t="s">
        <v>437</v>
      </c>
      <c r="C41" t="s">
        <v>51</v>
      </c>
      <c r="D41" t="s">
        <v>445</v>
      </c>
      <c r="E41">
        <v>910</v>
      </c>
    </row>
    <row r="42" spans="1:5">
      <c r="A42">
        <v>2020</v>
      </c>
      <c r="B42" t="s">
        <v>426</v>
      </c>
      <c r="C42" t="s">
        <v>427</v>
      </c>
      <c r="D42" t="s">
        <v>445</v>
      </c>
      <c r="E42">
        <v>380</v>
      </c>
    </row>
    <row r="43" spans="1:5">
      <c r="A43">
        <v>2019</v>
      </c>
      <c r="B43" t="s">
        <v>421</v>
      </c>
      <c r="C43" t="s">
        <v>13</v>
      </c>
      <c r="D43" t="s">
        <v>445</v>
      </c>
      <c r="E43">
        <v>1630</v>
      </c>
    </row>
    <row r="44" spans="1:5">
      <c r="A44">
        <v>2019</v>
      </c>
      <c r="B44" t="s">
        <v>420</v>
      </c>
      <c r="C44" t="s">
        <v>8</v>
      </c>
      <c r="D44" t="s">
        <v>445</v>
      </c>
      <c r="E44">
        <v>1440</v>
      </c>
    </row>
    <row r="45" spans="1:5">
      <c r="A45">
        <v>2021</v>
      </c>
      <c r="B45" t="s">
        <v>435</v>
      </c>
      <c r="C45" t="s">
        <v>48</v>
      </c>
      <c r="D45" t="s">
        <v>445</v>
      </c>
      <c r="E45">
        <v>175</v>
      </c>
    </row>
    <row r="46" spans="1:5">
      <c r="A46">
        <v>2019</v>
      </c>
      <c r="B46" t="s">
        <v>438</v>
      </c>
      <c r="C46" t="s">
        <v>52</v>
      </c>
      <c r="D46" t="s">
        <v>445</v>
      </c>
      <c r="E46">
        <v>120</v>
      </c>
    </row>
    <row r="47" spans="1:5">
      <c r="A47">
        <v>2019</v>
      </c>
      <c r="B47" t="s">
        <v>424</v>
      </c>
      <c r="C47" t="s">
        <v>21</v>
      </c>
      <c r="D47" t="s">
        <v>445</v>
      </c>
      <c r="E47">
        <v>765</v>
      </c>
    </row>
    <row r="48" spans="1:5">
      <c r="A48">
        <v>2020</v>
      </c>
      <c r="B48" t="s">
        <v>435</v>
      </c>
      <c r="C48" t="s">
        <v>48</v>
      </c>
      <c r="D48" t="s">
        <v>445</v>
      </c>
      <c r="E48">
        <v>185</v>
      </c>
    </row>
    <row r="49" spans="1:5">
      <c r="A49">
        <v>2021</v>
      </c>
      <c r="B49" t="s">
        <v>429</v>
      </c>
      <c r="C49" t="s">
        <v>30</v>
      </c>
      <c r="D49" t="s">
        <v>445</v>
      </c>
      <c r="E49">
        <v>980</v>
      </c>
    </row>
    <row r="50" spans="1:5">
      <c r="A50">
        <v>2019</v>
      </c>
      <c r="B50" t="s">
        <v>435</v>
      </c>
      <c r="C50" t="s">
        <v>48</v>
      </c>
      <c r="D50" t="s">
        <v>445</v>
      </c>
      <c r="E50">
        <v>190</v>
      </c>
    </row>
    <row r="51" spans="1:5">
      <c r="A51">
        <v>2022</v>
      </c>
      <c r="B51" t="s">
        <v>420</v>
      </c>
      <c r="C51" t="s">
        <v>8</v>
      </c>
      <c r="D51" t="s">
        <v>445</v>
      </c>
      <c r="E51">
        <v>1425</v>
      </c>
    </row>
    <row r="52" spans="1:5">
      <c r="A52">
        <v>2019</v>
      </c>
      <c r="B52" t="s">
        <v>423</v>
      </c>
      <c r="C52" t="s">
        <v>18</v>
      </c>
      <c r="D52" t="s">
        <v>445</v>
      </c>
      <c r="E52">
        <v>205</v>
      </c>
    </row>
    <row r="53" spans="1:5">
      <c r="A53">
        <v>2019</v>
      </c>
      <c r="B53" t="s">
        <v>430</v>
      </c>
      <c r="C53" t="s">
        <v>33</v>
      </c>
      <c r="D53" t="s">
        <v>445</v>
      </c>
      <c r="E53">
        <v>195</v>
      </c>
    </row>
    <row r="54" spans="1:5">
      <c r="A54">
        <v>2021</v>
      </c>
      <c r="B54" t="s">
        <v>430</v>
      </c>
      <c r="C54" t="s">
        <v>33</v>
      </c>
      <c r="D54" t="s">
        <v>445</v>
      </c>
      <c r="E54">
        <v>175</v>
      </c>
    </row>
    <row r="55" spans="1:5">
      <c r="A55">
        <v>2020</v>
      </c>
      <c r="B55" t="s">
        <v>421</v>
      </c>
      <c r="C55" t="s">
        <v>13</v>
      </c>
      <c r="D55" t="s">
        <v>445</v>
      </c>
      <c r="E55">
        <v>1575</v>
      </c>
    </row>
    <row r="56" spans="1:5">
      <c r="A56">
        <v>2020</v>
      </c>
      <c r="B56" t="s">
        <v>423</v>
      </c>
      <c r="C56" t="s">
        <v>18</v>
      </c>
      <c r="D56" t="s">
        <v>445</v>
      </c>
      <c r="E56">
        <v>200</v>
      </c>
    </row>
    <row r="57" spans="1:5">
      <c r="A57">
        <v>2021</v>
      </c>
      <c r="B57" t="s">
        <v>431</v>
      </c>
      <c r="C57" t="s">
        <v>36</v>
      </c>
      <c r="D57" t="s">
        <v>445</v>
      </c>
      <c r="E57">
        <v>110</v>
      </c>
    </row>
    <row r="58" spans="1:5">
      <c r="A58">
        <v>2020</v>
      </c>
      <c r="B58" t="s">
        <v>424</v>
      </c>
      <c r="C58" t="s">
        <v>21</v>
      </c>
      <c r="D58" t="s">
        <v>445</v>
      </c>
      <c r="E58">
        <v>680</v>
      </c>
    </row>
    <row r="59" spans="1:5">
      <c r="A59">
        <v>2019</v>
      </c>
      <c r="B59" t="s">
        <v>439</v>
      </c>
      <c r="C59" t="s">
        <v>53</v>
      </c>
      <c r="D59" t="s">
        <v>445</v>
      </c>
      <c r="E59">
        <v>185</v>
      </c>
    </row>
    <row r="60" spans="1:5">
      <c r="A60">
        <v>2020</v>
      </c>
      <c r="B60" t="s">
        <v>422</v>
      </c>
      <c r="C60" t="s">
        <v>15</v>
      </c>
      <c r="D60" t="s">
        <v>445</v>
      </c>
      <c r="E60">
        <v>1065</v>
      </c>
    </row>
    <row r="61" spans="1:5">
      <c r="A61">
        <v>2020</v>
      </c>
      <c r="B61" t="s">
        <v>429</v>
      </c>
      <c r="C61" t="s">
        <v>30</v>
      </c>
      <c r="D61" t="s">
        <v>445</v>
      </c>
      <c r="E61">
        <v>935</v>
      </c>
    </row>
    <row r="62" spans="1:5">
      <c r="A62">
        <v>2020</v>
      </c>
      <c r="B62" t="s">
        <v>433</v>
      </c>
      <c r="C62" t="s">
        <v>42</v>
      </c>
      <c r="D62" t="s">
        <v>445</v>
      </c>
      <c r="E62">
        <v>125</v>
      </c>
    </row>
    <row r="63" spans="1:5">
      <c r="A63">
        <v>2021</v>
      </c>
      <c r="B63" t="s">
        <v>428</v>
      </c>
      <c r="C63" t="s">
        <v>27</v>
      </c>
      <c r="D63" t="s">
        <v>445</v>
      </c>
      <c r="E63">
        <v>305</v>
      </c>
    </row>
    <row r="64" spans="1:5">
      <c r="A64">
        <v>2019</v>
      </c>
      <c r="B64" t="s">
        <v>429</v>
      </c>
      <c r="C64" t="s">
        <v>30</v>
      </c>
      <c r="D64" t="s">
        <v>445</v>
      </c>
      <c r="E64">
        <v>955</v>
      </c>
    </row>
    <row r="65" spans="1:5">
      <c r="A65">
        <v>2020</v>
      </c>
      <c r="B65" t="s">
        <v>432</v>
      </c>
      <c r="C65" t="s">
        <v>39</v>
      </c>
      <c r="D65" t="s">
        <v>445</v>
      </c>
      <c r="E65">
        <v>515</v>
      </c>
    </row>
    <row r="66" spans="1:5">
      <c r="A66">
        <v>2020</v>
      </c>
      <c r="B66" t="s">
        <v>431</v>
      </c>
      <c r="C66" t="s">
        <v>36</v>
      </c>
      <c r="D66" t="s">
        <v>445</v>
      </c>
      <c r="E66">
        <v>100</v>
      </c>
    </row>
    <row r="67" spans="1:5">
      <c r="A67">
        <v>2019</v>
      </c>
      <c r="B67" t="s">
        <v>426</v>
      </c>
      <c r="C67" t="s">
        <v>427</v>
      </c>
      <c r="D67" t="s">
        <v>445</v>
      </c>
      <c r="E67">
        <v>395</v>
      </c>
    </row>
    <row r="68" spans="1:5">
      <c r="A68">
        <v>2019</v>
      </c>
      <c r="B68" t="s">
        <v>422</v>
      </c>
      <c r="C68" t="s">
        <v>15</v>
      </c>
      <c r="D68" t="s">
        <v>445</v>
      </c>
      <c r="E68">
        <v>1090</v>
      </c>
    </row>
    <row r="69" spans="1:5">
      <c r="A69">
        <v>2020</v>
      </c>
      <c r="B69" t="s">
        <v>436</v>
      </c>
      <c r="C69" t="s">
        <v>49</v>
      </c>
      <c r="D69" t="s">
        <v>445</v>
      </c>
      <c r="E69">
        <v>1330</v>
      </c>
    </row>
    <row r="70" spans="1:5">
      <c r="A70">
        <v>2019</v>
      </c>
      <c r="B70" t="s">
        <v>432</v>
      </c>
      <c r="C70" t="s">
        <v>39</v>
      </c>
      <c r="D70" t="s">
        <v>445</v>
      </c>
      <c r="E70">
        <v>535</v>
      </c>
    </row>
    <row r="71" spans="1:5">
      <c r="A71">
        <v>2020</v>
      </c>
      <c r="B71" t="s">
        <v>434</v>
      </c>
      <c r="C71" t="s">
        <v>45</v>
      </c>
      <c r="D71" t="s">
        <v>445</v>
      </c>
      <c r="E71">
        <v>70</v>
      </c>
    </row>
    <row r="72" spans="1:5">
      <c r="A72">
        <v>2020</v>
      </c>
      <c r="B72" t="s">
        <v>439</v>
      </c>
      <c r="C72" t="s">
        <v>53</v>
      </c>
      <c r="D72" t="s">
        <v>445</v>
      </c>
      <c r="E72">
        <v>165</v>
      </c>
    </row>
    <row r="73" spans="1:5">
      <c r="A73">
        <v>2019</v>
      </c>
      <c r="B73" t="s">
        <v>436</v>
      </c>
      <c r="C73" t="s">
        <v>49</v>
      </c>
      <c r="D73" t="s">
        <v>445</v>
      </c>
      <c r="E73">
        <v>1345</v>
      </c>
    </row>
    <row r="74" spans="1:5">
      <c r="A74">
        <v>2020</v>
      </c>
      <c r="B74" t="s">
        <v>425</v>
      </c>
      <c r="C74" t="s">
        <v>24</v>
      </c>
      <c r="D74" t="s">
        <v>445</v>
      </c>
      <c r="E74">
        <v>180</v>
      </c>
    </row>
    <row r="75" spans="1:5">
      <c r="A75">
        <v>2019</v>
      </c>
      <c r="B75" t="s">
        <v>434</v>
      </c>
      <c r="C75" t="s">
        <v>45</v>
      </c>
      <c r="D75" t="s">
        <v>445</v>
      </c>
      <c r="E75">
        <v>65</v>
      </c>
    </row>
    <row r="76" spans="1:5">
      <c r="A76">
        <v>2020</v>
      </c>
      <c r="B76" t="s">
        <v>438</v>
      </c>
      <c r="C76" t="s">
        <v>52</v>
      </c>
      <c r="D76" t="s">
        <v>445</v>
      </c>
      <c r="E76">
        <v>110</v>
      </c>
    </row>
    <row r="77" spans="1:5">
      <c r="A77">
        <v>2019</v>
      </c>
      <c r="B77" t="s">
        <v>428</v>
      </c>
      <c r="C77" t="s">
        <v>27</v>
      </c>
      <c r="D77" t="s">
        <v>445</v>
      </c>
      <c r="E77">
        <v>310</v>
      </c>
    </row>
    <row r="78" spans="1:5">
      <c r="A78">
        <v>2018</v>
      </c>
      <c r="B78" t="s">
        <v>420</v>
      </c>
      <c r="C78" t="s">
        <v>8</v>
      </c>
      <c r="D78" t="s">
        <v>445</v>
      </c>
      <c r="E78">
        <v>1435</v>
      </c>
    </row>
    <row r="79" spans="1:5">
      <c r="A79">
        <v>2018</v>
      </c>
      <c r="B79" t="s">
        <v>439</v>
      </c>
      <c r="C79" t="s">
        <v>53</v>
      </c>
      <c r="D79" t="s">
        <v>445</v>
      </c>
      <c r="E79">
        <v>185</v>
      </c>
    </row>
    <row r="80" spans="1:5">
      <c r="A80">
        <v>2018</v>
      </c>
      <c r="B80" t="s">
        <v>423</v>
      </c>
      <c r="C80" t="s">
        <v>18</v>
      </c>
      <c r="D80" t="s">
        <v>445</v>
      </c>
      <c r="E80">
        <v>195</v>
      </c>
    </row>
    <row r="81" spans="1:5">
      <c r="A81">
        <v>2018</v>
      </c>
      <c r="B81" t="s">
        <v>424</v>
      </c>
      <c r="C81" t="s">
        <v>21</v>
      </c>
      <c r="D81" t="s">
        <v>445</v>
      </c>
      <c r="E81">
        <v>705</v>
      </c>
    </row>
    <row r="82" spans="1:5">
      <c r="A82">
        <v>2018</v>
      </c>
      <c r="B82" t="s">
        <v>436</v>
      </c>
      <c r="C82" t="s">
        <v>49</v>
      </c>
      <c r="D82" t="s">
        <v>445</v>
      </c>
      <c r="E82">
        <v>1395</v>
      </c>
    </row>
    <row r="83" spans="1:5">
      <c r="A83">
        <v>2018</v>
      </c>
      <c r="B83" t="s">
        <v>430</v>
      </c>
      <c r="C83" t="s">
        <v>33</v>
      </c>
      <c r="D83" t="s">
        <v>445</v>
      </c>
      <c r="E83">
        <v>180</v>
      </c>
    </row>
    <row r="84" spans="1:5">
      <c r="A84">
        <v>2018</v>
      </c>
      <c r="B84" t="s">
        <v>438</v>
      </c>
      <c r="C84" t="s">
        <v>52</v>
      </c>
      <c r="D84" t="s">
        <v>445</v>
      </c>
      <c r="E84">
        <v>135</v>
      </c>
    </row>
    <row r="85" spans="1:5">
      <c r="A85">
        <v>2018</v>
      </c>
      <c r="B85" t="s">
        <v>437</v>
      </c>
      <c r="C85" t="s">
        <v>51</v>
      </c>
      <c r="D85" t="s">
        <v>445</v>
      </c>
      <c r="E85">
        <v>935</v>
      </c>
    </row>
    <row r="86" spans="1:5">
      <c r="A86">
        <v>2018</v>
      </c>
      <c r="B86" t="s">
        <v>431</v>
      </c>
      <c r="C86" t="s">
        <v>36</v>
      </c>
      <c r="D86" t="s">
        <v>445</v>
      </c>
      <c r="E86">
        <v>95</v>
      </c>
    </row>
    <row r="87" spans="1:5">
      <c r="A87">
        <v>2018</v>
      </c>
      <c r="B87" t="s">
        <v>433</v>
      </c>
      <c r="C87" t="s">
        <v>42</v>
      </c>
      <c r="D87" t="s">
        <v>445</v>
      </c>
      <c r="E87">
        <v>130</v>
      </c>
    </row>
    <row r="88" spans="1:5">
      <c r="A88">
        <v>2018</v>
      </c>
      <c r="B88" t="s">
        <v>429</v>
      </c>
      <c r="C88" t="s">
        <v>30</v>
      </c>
      <c r="D88" t="s">
        <v>445</v>
      </c>
      <c r="E88">
        <v>985</v>
      </c>
    </row>
    <row r="89" spans="1:5">
      <c r="A89">
        <v>2018</v>
      </c>
      <c r="B89" t="s">
        <v>425</v>
      </c>
      <c r="C89" t="s">
        <v>24</v>
      </c>
      <c r="D89" t="s">
        <v>445</v>
      </c>
      <c r="E89">
        <v>200</v>
      </c>
    </row>
    <row r="90" spans="1:5">
      <c r="A90">
        <v>2018</v>
      </c>
      <c r="B90" t="s">
        <v>421</v>
      </c>
      <c r="C90" t="s">
        <v>13</v>
      </c>
      <c r="D90" t="s">
        <v>445</v>
      </c>
      <c r="E90">
        <v>1705</v>
      </c>
    </row>
    <row r="91" spans="1:5">
      <c r="A91">
        <v>2018</v>
      </c>
      <c r="B91" t="s">
        <v>435</v>
      </c>
      <c r="C91" t="s">
        <v>48</v>
      </c>
      <c r="D91" t="s">
        <v>445</v>
      </c>
      <c r="E91">
        <v>185</v>
      </c>
    </row>
    <row r="92" spans="1:5">
      <c r="A92">
        <v>2018</v>
      </c>
      <c r="B92" t="s">
        <v>422</v>
      </c>
      <c r="C92" t="s">
        <v>15</v>
      </c>
      <c r="D92" t="s">
        <v>445</v>
      </c>
      <c r="E92">
        <v>1115</v>
      </c>
    </row>
    <row r="93" spans="1:5">
      <c r="A93">
        <v>2018</v>
      </c>
      <c r="B93" t="s">
        <v>426</v>
      </c>
      <c r="C93" t="s">
        <v>427</v>
      </c>
      <c r="D93" t="s">
        <v>445</v>
      </c>
      <c r="E93">
        <v>395</v>
      </c>
    </row>
    <row r="94" spans="1:5">
      <c r="A94">
        <v>2018</v>
      </c>
      <c r="B94" t="s">
        <v>428</v>
      </c>
      <c r="C94" t="s">
        <v>27</v>
      </c>
      <c r="D94" t="s">
        <v>445</v>
      </c>
      <c r="E94">
        <v>300</v>
      </c>
    </row>
    <row r="95" spans="1:5">
      <c r="A95">
        <v>2018</v>
      </c>
      <c r="B95" t="s">
        <v>434</v>
      </c>
      <c r="C95" t="s">
        <v>45</v>
      </c>
      <c r="D95" t="s">
        <v>445</v>
      </c>
      <c r="E95">
        <v>60</v>
      </c>
    </row>
    <row r="96" spans="1:5">
      <c r="A96">
        <v>2018</v>
      </c>
      <c r="B96" t="s">
        <v>432</v>
      </c>
      <c r="C96" t="s">
        <v>39</v>
      </c>
      <c r="D96" t="s">
        <v>445</v>
      </c>
      <c r="E96">
        <v>520</v>
      </c>
    </row>
    <row r="97" spans="1:5">
      <c r="A97">
        <v>2023</v>
      </c>
      <c r="B97" t="s">
        <v>432</v>
      </c>
      <c r="C97" t="s">
        <v>39</v>
      </c>
      <c r="D97" t="s">
        <v>445</v>
      </c>
      <c r="E97">
        <v>460</v>
      </c>
    </row>
    <row r="98" spans="1:5">
      <c r="A98">
        <v>2023</v>
      </c>
      <c r="B98" t="s">
        <v>424</v>
      </c>
      <c r="C98" t="s">
        <v>21</v>
      </c>
      <c r="D98" t="s">
        <v>445</v>
      </c>
      <c r="E98">
        <v>645</v>
      </c>
    </row>
    <row r="99" spans="1:5">
      <c r="A99">
        <v>2023</v>
      </c>
      <c r="B99" t="s">
        <v>421</v>
      </c>
      <c r="C99" t="s">
        <v>13</v>
      </c>
      <c r="D99" t="s">
        <v>445</v>
      </c>
      <c r="E99">
        <v>1545</v>
      </c>
    </row>
    <row r="100" spans="1:5">
      <c r="A100">
        <v>2023</v>
      </c>
      <c r="B100" t="s">
        <v>433</v>
      </c>
      <c r="C100" t="s">
        <v>42</v>
      </c>
      <c r="D100" t="s">
        <v>445</v>
      </c>
      <c r="E100">
        <v>120</v>
      </c>
    </row>
    <row r="101" spans="1:5">
      <c r="A101">
        <v>2023</v>
      </c>
      <c r="B101" t="s">
        <v>431</v>
      </c>
      <c r="C101" t="s">
        <v>36</v>
      </c>
      <c r="D101" t="s">
        <v>445</v>
      </c>
      <c r="E101">
        <v>125</v>
      </c>
    </row>
    <row r="102" spans="1:5">
      <c r="A102">
        <v>2023</v>
      </c>
      <c r="B102" t="s">
        <v>435</v>
      </c>
      <c r="C102" t="s">
        <v>48</v>
      </c>
      <c r="D102" t="s">
        <v>445</v>
      </c>
      <c r="E102">
        <v>180</v>
      </c>
    </row>
    <row r="103" spans="1:5">
      <c r="A103">
        <v>2023</v>
      </c>
      <c r="B103" t="s">
        <v>426</v>
      </c>
      <c r="C103" t="s">
        <v>427</v>
      </c>
      <c r="D103" t="s">
        <v>445</v>
      </c>
      <c r="E103">
        <v>395</v>
      </c>
    </row>
    <row r="104" spans="1:5">
      <c r="A104">
        <v>2023</v>
      </c>
      <c r="B104" t="s">
        <v>429</v>
      </c>
      <c r="C104" t="s">
        <v>30</v>
      </c>
      <c r="D104" t="s">
        <v>445</v>
      </c>
      <c r="E104">
        <v>945</v>
      </c>
    </row>
    <row r="105" spans="1:5">
      <c r="A105">
        <v>2023</v>
      </c>
      <c r="B105" t="s">
        <v>437</v>
      </c>
      <c r="C105" t="s">
        <v>51</v>
      </c>
      <c r="D105" t="s">
        <v>445</v>
      </c>
      <c r="E105">
        <v>815</v>
      </c>
    </row>
    <row r="106" spans="1:5">
      <c r="A106">
        <v>2023</v>
      </c>
      <c r="B106" t="s">
        <v>425</v>
      </c>
      <c r="C106" t="s">
        <v>24</v>
      </c>
      <c r="D106" t="s">
        <v>445</v>
      </c>
      <c r="E106">
        <v>200</v>
      </c>
    </row>
    <row r="107" spans="1:5">
      <c r="A107">
        <v>2023</v>
      </c>
      <c r="B107" t="s">
        <v>423</v>
      </c>
      <c r="C107" t="s">
        <v>18</v>
      </c>
      <c r="D107" t="s">
        <v>445</v>
      </c>
      <c r="E107">
        <v>165</v>
      </c>
    </row>
    <row r="108" spans="1:5">
      <c r="A108">
        <v>2023</v>
      </c>
      <c r="B108" t="s">
        <v>420</v>
      </c>
      <c r="C108" t="s">
        <v>8</v>
      </c>
      <c r="D108" t="s">
        <v>445</v>
      </c>
      <c r="E108">
        <v>1335</v>
      </c>
    </row>
    <row r="109" spans="1:5">
      <c r="A109">
        <v>2023</v>
      </c>
      <c r="B109" t="s">
        <v>428</v>
      </c>
      <c r="C109" t="s">
        <v>27</v>
      </c>
      <c r="D109" t="s">
        <v>445</v>
      </c>
      <c r="E109">
        <v>300</v>
      </c>
    </row>
    <row r="110" spans="1:5">
      <c r="A110">
        <v>2023</v>
      </c>
      <c r="B110" t="s">
        <v>438</v>
      </c>
      <c r="C110" t="s">
        <v>52</v>
      </c>
      <c r="D110" t="s">
        <v>445</v>
      </c>
      <c r="E110">
        <v>120</v>
      </c>
    </row>
    <row r="111" spans="1:5">
      <c r="A111">
        <v>2023</v>
      </c>
      <c r="B111" t="s">
        <v>436</v>
      </c>
      <c r="C111" t="s">
        <v>49</v>
      </c>
      <c r="D111" t="s">
        <v>445</v>
      </c>
      <c r="E111">
        <v>1295</v>
      </c>
    </row>
    <row r="112" spans="1:5">
      <c r="A112">
        <v>2023</v>
      </c>
      <c r="B112" t="s">
        <v>434</v>
      </c>
      <c r="C112" t="s">
        <v>45</v>
      </c>
      <c r="D112" t="s">
        <v>445</v>
      </c>
      <c r="E112">
        <v>60</v>
      </c>
    </row>
    <row r="113" spans="1:5">
      <c r="A113">
        <v>2023</v>
      </c>
      <c r="B113" t="s">
        <v>439</v>
      </c>
      <c r="C113" t="s">
        <v>53</v>
      </c>
      <c r="D113" t="s">
        <v>445</v>
      </c>
      <c r="E113">
        <v>165</v>
      </c>
    </row>
    <row r="114" spans="1:5">
      <c r="A114">
        <v>2023</v>
      </c>
      <c r="B114" t="s">
        <v>430</v>
      </c>
      <c r="C114" t="s">
        <v>33</v>
      </c>
      <c r="D114" t="s">
        <v>445</v>
      </c>
      <c r="E114">
        <v>185</v>
      </c>
    </row>
    <row r="115" spans="1:5">
      <c r="A115">
        <v>2024</v>
      </c>
      <c r="B115" t="s">
        <v>428</v>
      </c>
      <c r="C115" t="s">
        <v>27</v>
      </c>
      <c r="D115" t="s">
        <v>445</v>
      </c>
      <c r="E115">
        <v>305</v>
      </c>
    </row>
    <row r="116" spans="1:5">
      <c r="A116">
        <v>2024</v>
      </c>
      <c r="B116" t="s">
        <v>423</v>
      </c>
      <c r="C116" t="s">
        <v>18</v>
      </c>
      <c r="D116" t="s">
        <v>445</v>
      </c>
      <c r="E116">
        <v>145</v>
      </c>
    </row>
    <row r="117" spans="1:5">
      <c r="A117">
        <v>2023</v>
      </c>
      <c r="B117" t="s">
        <v>422</v>
      </c>
      <c r="C117" t="s">
        <v>15</v>
      </c>
      <c r="D117" t="s">
        <v>445</v>
      </c>
      <c r="E117">
        <v>1015</v>
      </c>
    </row>
    <row r="118" spans="1:5">
      <c r="A118">
        <v>2024</v>
      </c>
      <c r="B118" t="s">
        <v>430</v>
      </c>
      <c r="C118" t="s">
        <v>33</v>
      </c>
      <c r="D118" t="s">
        <v>445</v>
      </c>
      <c r="E118">
        <v>155</v>
      </c>
    </row>
    <row r="119" spans="1:5">
      <c r="A119">
        <v>2024</v>
      </c>
      <c r="B119" t="s">
        <v>420</v>
      </c>
      <c r="C119" t="s">
        <v>8</v>
      </c>
      <c r="D119" t="s">
        <v>445</v>
      </c>
      <c r="E119">
        <v>1305</v>
      </c>
    </row>
    <row r="120" spans="1:5">
      <c r="A120">
        <v>2024</v>
      </c>
      <c r="B120" t="s">
        <v>422</v>
      </c>
      <c r="C120" t="s">
        <v>15</v>
      </c>
      <c r="D120" t="s">
        <v>445</v>
      </c>
      <c r="E120">
        <v>975</v>
      </c>
    </row>
    <row r="121" spans="1:5">
      <c r="A121">
        <v>2024</v>
      </c>
      <c r="B121" t="s">
        <v>425</v>
      </c>
      <c r="C121" t="s">
        <v>24</v>
      </c>
      <c r="D121" t="s">
        <v>445</v>
      </c>
      <c r="E121">
        <v>170</v>
      </c>
    </row>
    <row r="122" spans="1:5">
      <c r="A122">
        <v>2024</v>
      </c>
      <c r="B122" t="s">
        <v>438</v>
      </c>
      <c r="C122" t="s">
        <v>52</v>
      </c>
      <c r="D122" t="s">
        <v>445</v>
      </c>
      <c r="E122">
        <v>115</v>
      </c>
    </row>
    <row r="123" spans="1:5">
      <c r="A123">
        <v>2024</v>
      </c>
      <c r="B123" t="s">
        <v>435</v>
      </c>
      <c r="C123" t="s">
        <v>48</v>
      </c>
      <c r="D123" t="s">
        <v>445</v>
      </c>
      <c r="E123">
        <v>170</v>
      </c>
    </row>
    <row r="124" spans="1:5">
      <c r="A124">
        <v>2024</v>
      </c>
      <c r="B124" t="s">
        <v>421</v>
      </c>
      <c r="C124" t="s">
        <v>13</v>
      </c>
      <c r="D124" t="s">
        <v>445</v>
      </c>
      <c r="E124">
        <v>1515</v>
      </c>
    </row>
    <row r="125" spans="1:5">
      <c r="A125">
        <v>2024</v>
      </c>
      <c r="B125" t="s">
        <v>429</v>
      </c>
      <c r="C125" t="s">
        <v>30</v>
      </c>
      <c r="D125" t="s">
        <v>445</v>
      </c>
      <c r="E125">
        <v>880</v>
      </c>
    </row>
    <row r="126" spans="1:5">
      <c r="A126">
        <v>2024</v>
      </c>
      <c r="B126" t="s">
        <v>434</v>
      </c>
      <c r="C126" t="s">
        <v>45</v>
      </c>
      <c r="D126" t="s">
        <v>445</v>
      </c>
      <c r="E126">
        <v>55</v>
      </c>
    </row>
    <row r="127" spans="1:5">
      <c r="A127">
        <v>2024</v>
      </c>
      <c r="B127" t="s">
        <v>439</v>
      </c>
      <c r="C127" t="s">
        <v>53</v>
      </c>
      <c r="D127" t="s">
        <v>445</v>
      </c>
      <c r="E127">
        <v>160</v>
      </c>
    </row>
    <row r="128" spans="1:5">
      <c r="A128">
        <v>2024</v>
      </c>
      <c r="B128" t="s">
        <v>424</v>
      </c>
      <c r="C128" t="s">
        <v>21</v>
      </c>
      <c r="D128" t="s">
        <v>445</v>
      </c>
      <c r="E128">
        <v>630</v>
      </c>
    </row>
    <row r="129" spans="1:5">
      <c r="A129">
        <v>2024</v>
      </c>
      <c r="B129" t="s">
        <v>426</v>
      </c>
      <c r="C129" t="s">
        <v>427</v>
      </c>
      <c r="D129" t="s">
        <v>445</v>
      </c>
      <c r="E129">
        <v>380</v>
      </c>
    </row>
    <row r="130" spans="1:5">
      <c r="A130">
        <v>2024</v>
      </c>
      <c r="B130" t="s">
        <v>432</v>
      </c>
      <c r="C130" t="s">
        <v>39</v>
      </c>
      <c r="D130" t="s">
        <v>445</v>
      </c>
      <c r="E130">
        <v>440</v>
      </c>
    </row>
    <row r="131" spans="1:5">
      <c r="A131">
        <v>2024</v>
      </c>
      <c r="B131" t="s">
        <v>431</v>
      </c>
      <c r="C131" t="s">
        <v>36</v>
      </c>
      <c r="D131" t="s">
        <v>445</v>
      </c>
      <c r="E131">
        <v>115</v>
      </c>
    </row>
    <row r="132" spans="1:5">
      <c r="A132">
        <v>2024</v>
      </c>
      <c r="B132" t="s">
        <v>436</v>
      </c>
      <c r="C132" t="s">
        <v>49</v>
      </c>
      <c r="D132" t="s">
        <v>445</v>
      </c>
      <c r="E132">
        <v>1175</v>
      </c>
    </row>
    <row r="133" spans="1:5">
      <c r="A133">
        <v>2024</v>
      </c>
      <c r="B133" t="s">
        <v>437</v>
      </c>
      <c r="C133" t="s">
        <v>51</v>
      </c>
      <c r="D133" t="s">
        <v>445</v>
      </c>
      <c r="E133">
        <v>740</v>
      </c>
    </row>
    <row r="134" spans="1:5">
      <c r="A134">
        <v>2024</v>
      </c>
      <c r="B134" t="s">
        <v>433</v>
      </c>
      <c r="C134" t="s">
        <v>42</v>
      </c>
      <c r="D134" t="s">
        <v>445</v>
      </c>
      <c r="E134">
        <v>120</v>
      </c>
    </row>
    <row r="135" spans="1:5">
      <c r="A135">
        <v>2022</v>
      </c>
      <c r="B135" t="s">
        <v>437</v>
      </c>
      <c r="C135" t="s">
        <v>51</v>
      </c>
      <c r="D135" t="s">
        <v>446</v>
      </c>
      <c r="E135">
        <v>85</v>
      </c>
    </row>
    <row r="136" spans="1:5">
      <c r="A136">
        <v>2022</v>
      </c>
      <c r="B136" t="s">
        <v>425</v>
      </c>
      <c r="C136" t="s">
        <v>24</v>
      </c>
      <c r="D136" t="s">
        <v>446</v>
      </c>
      <c r="E136">
        <v>30</v>
      </c>
    </row>
    <row r="137" spans="1:5">
      <c r="A137">
        <v>2022</v>
      </c>
      <c r="B137" t="s">
        <v>422</v>
      </c>
      <c r="C137" t="s">
        <v>15</v>
      </c>
      <c r="D137" t="s">
        <v>446</v>
      </c>
      <c r="E137">
        <v>290</v>
      </c>
    </row>
    <row r="138" spans="1:5">
      <c r="A138">
        <v>2022</v>
      </c>
      <c r="B138" t="s">
        <v>428</v>
      </c>
      <c r="C138" t="s">
        <v>27</v>
      </c>
      <c r="D138" t="s">
        <v>446</v>
      </c>
      <c r="E138">
        <v>75</v>
      </c>
    </row>
    <row r="139" spans="1:5">
      <c r="A139">
        <v>2022</v>
      </c>
      <c r="B139" t="s">
        <v>423</v>
      </c>
      <c r="C139" t="s">
        <v>18</v>
      </c>
      <c r="D139" t="s">
        <v>446</v>
      </c>
      <c r="E139">
        <v>50</v>
      </c>
    </row>
    <row r="140" spans="1:5">
      <c r="A140">
        <v>2022</v>
      </c>
      <c r="B140" t="s">
        <v>435</v>
      </c>
      <c r="C140" t="s">
        <v>48</v>
      </c>
      <c r="D140" t="s">
        <v>446</v>
      </c>
      <c r="E140">
        <v>65</v>
      </c>
    </row>
    <row r="141" spans="1:5">
      <c r="A141">
        <v>2021</v>
      </c>
      <c r="B141" t="s">
        <v>437</v>
      </c>
      <c r="C141" t="s">
        <v>51</v>
      </c>
      <c r="D141" t="s">
        <v>446</v>
      </c>
      <c r="E141">
        <v>120</v>
      </c>
    </row>
    <row r="142" spans="1:5">
      <c r="A142">
        <v>2021</v>
      </c>
      <c r="B142" t="s">
        <v>420</v>
      </c>
      <c r="C142" t="s">
        <v>8</v>
      </c>
      <c r="D142" t="s">
        <v>446</v>
      </c>
      <c r="E142">
        <v>350</v>
      </c>
    </row>
    <row r="143" spans="1:5">
      <c r="A143">
        <v>2021</v>
      </c>
      <c r="B143" t="s">
        <v>438</v>
      </c>
      <c r="C143" t="s">
        <v>52</v>
      </c>
      <c r="D143" t="s">
        <v>446</v>
      </c>
      <c r="E143">
        <v>40</v>
      </c>
    </row>
    <row r="144" spans="1:5">
      <c r="A144">
        <v>2021</v>
      </c>
      <c r="B144" t="s">
        <v>423</v>
      </c>
      <c r="C144" t="s">
        <v>18</v>
      </c>
      <c r="D144" t="s">
        <v>446</v>
      </c>
      <c r="E144">
        <v>55</v>
      </c>
    </row>
    <row r="145" spans="1:5">
      <c r="A145">
        <v>2021</v>
      </c>
      <c r="B145" t="s">
        <v>425</v>
      </c>
      <c r="C145" t="s">
        <v>24</v>
      </c>
      <c r="D145" t="s">
        <v>446</v>
      </c>
      <c r="E145">
        <v>35</v>
      </c>
    </row>
    <row r="146" spans="1:5">
      <c r="A146">
        <v>2022</v>
      </c>
      <c r="B146" t="s">
        <v>430</v>
      </c>
      <c r="C146" t="s">
        <v>33</v>
      </c>
      <c r="D146" t="s">
        <v>446</v>
      </c>
      <c r="E146">
        <v>50</v>
      </c>
    </row>
    <row r="147" spans="1:5">
      <c r="A147">
        <v>2021</v>
      </c>
      <c r="B147" t="s">
        <v>434</v>
      </c>
      <c r="C147" t="s">
        <v>45</v>
      </c>
      <c r="D147" t="s">
        <v>446</v>
      </c>
      <c r="E147">
        <v>25</v>
      </c>
    </row>
    <row r="148" spans="1:5">
      <c r="A148">
        <v>2022</v>
      </c>
      <c r="B148" t="s">
        <v>426</v>
      </c>
      <c r="C148" t="s">
        <v>427</v>
      </c>
      <c r="D148" t="s">
        <v>446</v>
      </c>
      <c r="E148">
        <v>190</v>
      </c>
    </row>
    <row r="149" spans="1:5">
      <c r="A149">
        <v>2022</v>
      </c>
      <c r="B149" t="s">
        <v>433</v>
      </c>
      <c r="C149" t="s">
        <v>42</v>
      </c>
      <c r="D149" t="s">
        <v>446</v>
      </c>
      <c r="E149">
        <v>20</v>
      </c>
    </row>
    <row r="150" spans="1:5">
      <c r="A150">
        <v>2021</v>
      </c>
      <c r="B150" t="s">
        <v>424</v>
      </c>
      <c r="C150" t="s">
        <v>21</v>
      </c>
      <c r="D150" t="s">
        <v>446</v>
      </c>
      <c r="E150">
        <v>185</v>
      </c>
    </row>
    <row r="151" spans="1:5">
      <c r="A151">
        <v>2022</v>
      </c>
      <c r="B151" t="s">
        <v>421</v>
      </c>
      <c r="C151" t="s">
        <v>13</v>
      </c>
      <c r="D151" t="s">
        <v>446</v>
      </c>
      <c r="E151">
        <v>235</v>
      </c>
    </row>
    <row r="152" spans="1:5">
      <c r="A152">
        <v>2022</v>
      </c>
      <c r="B152" t="s">
        <v>436</v>
      </c>
      <c r="C152" t="s">
        <v>49</v>
      </c>
      <c r="D152" t="s">
        <v>446</v>
      </c>
      <c r="E152">
        <v>280</v>
      </c>
    </row>
    <row r="153" spans="1:5">
      <c r="A153">
        <v>2022</v>
      </c>
      <c r="B153" t="s">
        <v>431</v>
      </c>
      <c r="C153" t="s">
        <v>36</v>
      </c>
      <c r="D153" t="s">
        <v>446</v>
      </c>
      <c r="E153">
        <v>35</v>
      </c>
    </row>
    <row r="154" spans="1:5">
      <c r="A154">
        <v>2021</v>
      </c>
      <c r="B154" t="s">
        <v>433</v>
      </c>
      <c r="C154" t="s">
        <v>42</v>
      </c>
      <c r="D154" t="s">
        <v>446</v>
      </c>
      <c r="E154">
        <v>20</v>
      </c>
    </row>
    <row r="155" spans="1:5">
      <c r="A155">
        <v>2022</v>
      </c>
      <c r="B155" t="s">
        <v>439</v>
      </c>
      <c r="C155" t="s">
        <v>53</v>
      </c>
      <c r="D155" t="s">
        <v>446</v>
      </c>
      <c r="E155">
        <v>45</v>
      </c>
    </row>
    <row r="156" spans="1:5">
      <c r="A156">
        <v>2021</v>
      </c>
      <c r="B156" t="s">
        <v>432</v>
      </c>
      <c r="C156" t="s">
        <v>39</v>
      </c>
      <c r="D156" t="s">
        <v>446</v>
      </c>
      <c r="E156">
        <v>130</v>
      </c>
    </row>
    <row r="157" spans="1:5">
      <c r="A157">
        <v>2021</v>
      </c>
      <c r="B157" t="s">
        <v>426</v>
      </c>
      <c r="C157" t="s">
        <v>427</v>
      </c>
      <c r="D157" t="s">
        <v>446</v>
      </c>
      <c r="E157">
        <v>195</v>
      </c>
    </row>
    <row r="158" spans="1:5">
      <c r="A158">
        <v>2022</v>
      </c>
      <c r="B158" t="s">
        <v>432</v>
      </c>
      <c r="C158" t="s">
        <v>39</v>
      </c>
      <c r="D158" t="s">
        <v>446</v>
      </c>
      <c r="E158">
        <v>120</v>
      </c>
    </row>
    <row r="159" spans="1:5">
      <c r="A159">
        <v>2022</v>
      </c>
      <c r="B159" t="s">
        <v>424</v>
      </c>
      <c r="C159" t="s">
        <v>21</v>
      </c>
      <c r="D159" t="s">
        <v>446</v>
      </c>
      <c r="E159">
        <v>145</v>
      </c>
    </row>
    <row r="160" spans="1:5">
      <c r="A160">
        <v>2022</v>
      </c>
      <c r="B160" t="s">
        <v>434</v>
      </c>
      <c r="C160" t="s">
        <v>45</v>
      </c>
      <c r="D160" t="s">
        <v>446</v>
      </c>
      <c r="E160">
        <v>20</v>
      </c>
    </row>
    <row r="161" spans="1:5">
      <c r="A161">
        <v>2021</v>
      </c>
      <c r="B161" t="s">
        <v>422</v>
      </c>
      <c r="C161" t="s">
        <v>15</v>
      </c>
      <c r="D161" t="s">
        <v>446</v>
      </c>
      <c r="E161">
        <v>290</v>
      </c>
    </row>
    <row r="162" spans="1:5">
      <c r="A162">
        <v>2021</v>
      </c>
      <c r="B162" t="s">
        <v>421</v>
      </c>
      <c r="C162" t="s">
        <v>13</v>
      </c>
      <c r="D162" t="s">
        <v>446</v>
      </c>
      <c r="E162">
        <v>245</v>
      </c>
    </row>
    <row r="163" spans="1:5">
      <c r="A163">
        <v>2020</v>
      </c>
      <c r="B163" t="s">
        <v>420</v>
      </c>
      <c r="C163" t="s">
        <v>8</v>
      </c>
      <c r="D163" t="s">
        <v>446</v>
      </c>
      <c r="E163">
        <v>320</v>
      </c>
    </row>
    <row r="164" spans="1:5">
      <c r="A164">
        <v>2020</v>
      </c>
      <c r="B164" t="s">
        <v>428</v>
      </c>
      <c r="C164" t="s">
        <v>27</v>
      </c>
      <c r="D164" t="s">
        <v>446</v>
      </c>
      <c r="E164">
        <v>60</v>
      </c>
    </row>
    <row r="165" spans="1:5">
      <c r="A165">
        <v>2022</v>
      </c>
      <c r="B165" t="s">
        <v>429</v>
      </c>
      <c r="C165" t="s">
        <v>30</v>
      </c>
      <c r="D165" t="s">
        <v>446</v>
      </c>
      <c r="E165">
        <v>275</v>
      </c>
    </row>
    <row r="166" spans="1:5">
      <c r="A166">
        <v>2020</v>
      </c>
      <c r="B166" t="s">
        <v>430</v>
      </c>
      <c r="C166" t="s">
        <v>33</v>
      </c>
      <c r="D166" t="s">
        <v>446</v>
      </c>
      <c r="E166">
        <v>65</v>
      </c>
    </row>
    <row r="167" spans="1:5">
      <c r="A167">
        <v>2021</v>
      </c>
      <c r="B167" t="s">
        <v>436</v>
      </c>
      <c r="C167" t="s">
        <v>49</v>
      </c>
      <c r="D167" t="s">
        <v>446</v>
      </c>
      <c r="E167">
        <v>340</v>
      </c>
    </row>
    <row r="168" spans="1:5">
      <c r="A168">
        <v>2022</v>
      </c>
      <c r="B168" t="s">
        <v>438</v>
      </c>
      <c r="C168" t="s">
        <v>52</v>
      </c>
      <c r="D168" t="s">
        <v>446</v>
      </c>
      <c r="E168">
        <v>35</v>
      </c>
    </row>
    <row r="169" spans="1:5">
      <c r="A169">
        <v>2019</v>
      </c>
      <c r="B169" t="s">
        <v>433</v>
      </c>
      <c r="C169" t="s">
        <v>42</v>
      </c>
      <c r="D169" t="s">
        <v>446</v>
      </c>
      <c r="E169">
        <v>15</v>
      </c>
    </row>
    <row r="170" spans="1:5">
      <c r="A170">
        <v>2019</v>
      </c>
      <c r="B170" t="s">
        <v>425</v>
      </c>
      <c r="C170" t="s">
        <v>24</v>
      </c>
      <c r="D170" t="s">
        <v>446</v>
      </c>
      <c r="E170">
        <v>35</v>
      </c>
    </row>
    <row r="171" spans="1:5">
      <c r="A171">
        <v>2019</v>
      </c>
      <c r="B171" t="s">
        <v>431</v>
      </c>
      <c r="C171" t="s">
        <v>36</v>
      </c>
      <c r="D171" t="s">
        <v>446</v>
      </c>
      <c r="E171">
        <v>15</v>
      </c>
    </row>
    <row r="172" spans="1:5">
      <c r="A172">
        <v>2019</v>
      </c>
      <c r="B172" t="s">
        <v>437</v>
      </c>
      <c r="C172" t="s">
        <v>51</v>
      </c>
      <c r="D172" t="s">
        <v>446</v>
      </c>
      <c r="E172">
        <v>125</v>
      </c>
    </row>
    <row r="173" spans="1:5">
      <c r="A173">
        <v>2021</v>
      </c>
      <c r="B173" t="s">
        <v>439</v>
      </c>
      <c r="C173" t="s">
        <v>53</v>
      </c>
      <c r="D173" t="s">
        <v>446</v>
      </c>
      <c r="E173">
        <v>40</v>
      </c>
    </row>
    <row r="174" spans="1:5">
      <c r="A174">
        <v>2020</v>
      </c>
      <c r="B174" t="s">
        <v>437</v>
      </c>
      <c r="C174" t="s">
        <v>51</v>
      </c>
      <c r="D174" t="s">
        <v>446</v>
      </c>
      <c r="E174">
        <v>100</v>
      </c>
    </row>
    <row r="175" spans="1:5">
      <c r="A175">
        <v>2020</v>
      </c>
      <c r="B175" t="s">
        <v>426</v>
      </c>
      <c r="C175" t="s">
        <v>427</v>
      </c>
      <c r="D175" t="s">
        <v>446</v>
      </c>
      <c r="E175">
        <v>180</v>
      </c>
    </row>
    <row r="176" spans="1:5">
      <c r="A176">
        <v>2019</v>
      </c>
      <c r="B176" t="s">
        <v>421</v>
      </c>
      <c r="C176" t="s">
        <v>13</v>
      </c>
      <c r="D176" t="s">
        <v>446</v>
      </c>
      <c r="E176">
        <v>260</v>
      </c>
    </row>
    <row r="177" spans="1:5">
      <c r="A177">
        <v>2019</v>
      </c>
      <c r="B177" t="s">
        <v>420</v>
      </c>
      <c r="C177" t="s">
        <v>8</v>
      </c>
      <c r="D177" t="s">
        <v>446</v>
      </c>
      <c r="E177">
        <v>365</v>
      </c>
    </row>
    <row r="178" spans="1:5">
      <c r="A178">
        <v>2021</v>
      </c>
      <c r="B178" t="s">
        <v>435</v>
      </c>
      <c r="C178" t="s">
        <v>48</v>
      </c>
      <c r="D178" t="s">
        <v>446</v>
      </c>
      <c r="E178">
        <v>55</v>
      </c>
    </row>
    <row r="179" spans="1:5">
      <c r="A179">
        <v>2019</v>
      </c>
      <c r="B179" t="s">
        <v>438</v>
      </c>
      <c r="C179" t="s">
        <v>52</v>
      </c>
      <c r="D179" t="s">
        <v>446</v>
      </c>
      <c r="E179">
        <v>35</v>
      </c>
    </row>
    <row r="180" spans="1:5">
      <c r="A180">
        <v>2019</v>
      </c>
      <c r="B180" t="s">
        <v>424</v>
      </c>
      <c r="C180" t="s">
        <v>21</v>
      </c>
      <c r="D180" t="s">
        <v>446</v>
      </c>
      <c r="E180">
        <v>215</v>
      </c>
    </row>
    <row r="181" spans="1:5">
      <c r="A181">
        <v>2020</v>
      </c>
      <c r="B181" t="s">
        <v>435</v>
      </c>
      <c r="C181" t="s">
        <v>48</v>
      </c>
      <c r="D181" t="s">
        <v>446</v>
      </c>
      <c r="E181">
        <v>55</v>
      </c>
    </row>
    <row r="182" spans="1:5">
      <c r="A182">
        <v>2021</v>
      </c>
      <c r="B182" t="s">
        <v>429</v>
      </c>
      <c r="C182" t="s">
        <v>30</v>
      </c>
      <c r="D182" t="s">
        <v>446</v>
      </c>
      <c r="E182">
        <v>295</v>
      </c>
    </row>
    <row r="183" spans="1:5">
      <c r="A183">
        <v>2019</v>
      </c>
      <c r="B183" t="s">
        <v>435</v>
      </c>
      <c r="C183" t="s">
        <v>48</v>
      </c>
      <c r="D183" t="s">
        <v>446</v>
      </c>
      <c r="E183">
        <v>55</v>
      </c>
    </row>
    <row r="184" spans="1:5">
      <c r="A184">
        <v>2022</v>
      </c>
      <c r="B184" t="s">
        <v>420</v>
      </c>
      <c r="C184" t="s">
        <v>8</v>
      </c>
      <c r="D184" t="s">
        <v>446</v>
      </c>
      <c r="E184">
        <v>315</v>
      </c>
    </row>
    <row r="185" spans="1:5">
      <c r="A185">
        <v>2019</v>
      </c>
      <c r="B185" t="s">
        <v>423</v>
      </c>
      <c r="C185" t="s">
        <v>18</v>
      </c>
      <c r="D185" t="s">
        <v>446</v>
      </c>
      <c r="E185">
        <v>65</v>
      </c>
    </row>
    <row r="186" spans="1:5">
      <c r="A186">
        <v>2019</v>
      </c>
      <c r="B186" t="s">
        <v>430</v>
      </c>
      <c r="C186" t="s">
        <v>33</v>
      </c>
      <c r="D186" t="s">
        <v>446</v>
      </c>
      <c r="E186">
        <v>65</v>
      </c>
    </row>
    <row r="187" spans="1:5">
      <c r="A187">
        <v>2021</v>
      </c>
      <c r="B187" t="s">
        <v>430</v>
      </c>
      <c r="C187" t="s">
        <v>33</v>
      </c>
      <c r="D187" t="s">
        <v>446</v>
      </c>
      <c r="E187">
        <v>75</v>
      </c>
    </row>
    <row r="188" spans="1:5">
      <c r="A188">
        <v>2020</v>
      </c>
      <c r="B188" t="s">
        <v>421</v>
      </c>
      <c r="C188" t="s">
        <v>13</v>
      </c>
      <c r="D188" t="s">
        <v>446</v>
      </c>
      <c r="E188">
        <v>250</v>
      </c>
    </row>
    <row r="189" spans="1:5">
      <c r="A189">
        <v>2020</v>
      </c>
      <c r="B189" t="s">
        <v>423</v>
      </c>
      <c r="C189" t="s">
        <v>18</v>
      </c>
      <c r="D189" t="s">
        <v>446</v>
      </c>
      <c r="E189">
        <v>45</v>
      </c>
    </row>
    <row r="190" spans="1:5">
      <c r="A190">
        <v>2021</v>
      </c>
      <c r="B190" t="s">
        <v>431</v>
      </c>
      <c r="C190" t="s">
        <v>36</v>
      </c>
      <c r="D190" t="s">
        <v>446</v>
      </c>
      <c r="E190">
        <v>30</v>
      </c>
    </row>
    <row r="191" spans="1:5">
      <c r="A191">
        <v>2020</v>
      </c>
      <c r="B191" t="s">
        <v>424</v>
      </c>
      <c r="C191" t="s">
        <v>21</v>
      </c>
      <c r="D191" t="s">
        <v>446</v>
      </c>
      <c r="E191">
        <v>185</v>
      </c>
    </row>
    <row r="192" spans="1:5">
      <c r="A192">
        <v>2019</v>
      </c>
      <c r="B192" t="s">
        <v>439</v>
      </c>
      <c r="C192" t="s">
        <v>53</v>
      </c>
      <c r="D192" t="s">
        <v>446</v>
      </c>
      <c r="E192">
        <v>30</v>
      </c>
    </row>
    <row r="193" spans="1:5">
      <c r="A193">
        <v>2020</v>
      </c>
      <c r="B193" t="s">
        <v>422</v>
      </c>
      <c r="C193" t="s">
        <v>15</v>
      </c>
      <c r="D193" t="s">
        <v>446</v>
      </c>
      <c r="E193">
        <v>285</v>
      </c>
    </row>
    <row r="194" spans="1:5">
      <c r="A194">
        <v>2020</v>
      </c>
      <c r="B194" t="s">
        <v>429</v>
      </c>
      <c r="C194" t="s">
        <v>30</v>
      </c>
      <c r="D194" t="s">
        <v>446</v>
      </c>
      <c r="E194">
        <v>280</v>
      </c>
    </row>
    <row r="195" spans="1:5">
      <c r="A195">
        <v>2020</v>
      </c>
      <c r="B195" t="s">
        <v>433</v>
      </c>
      <c r="C195" t="s">
        <v>42</v>
      </c>
      <c r="D195" t="s">
        <v>446</v>
      </c>
      <c r="E195">
        <v>25</v>
      </c>
    </row>
    <row r="196" spans="1:5">
      <c r="A196">
        <v>2021</v>
      </c>
      <c r="B196" t="s">
        <v>428</v>
      </c>
      <c r="C196" t="s">
        <v>27</v>
      </c>
      <c r="D196" t="s">
        <v>446</v>
      </c>
      <c r="E196">
        <v>65</v>
      </c>
    </row>
    <row r="197" spans="1:5">
      <c r="A197">
        <v>2019</v>
      </c>
      <c r="B197" t="s">
        <v>429</v>
      </c>
      <c r="C197" t="s">
        <v>30</v>
      </c>
      <c r="D197" t="s">
        <v>446</v>
      </c>
      <c r="E197">
        <v>265</v>
      </c>
    </row>
    <row r="198" spans="1:5">
      <c r="A198">
        <v>2020</v>
      </c>
      <c r="B198" t="s">
        <v>432</v>
      </c>
      <c r="C198" t="s">
        <v>39</v>
      </c>
      <c r="D198" t="s">
        <v>446</v>
      </c>
      <c r="E198">
        <v>135</v>
      </c>
    </row>
    <row r="199" spans="1:5">
      <c r="A199">
        <v>2020</v>
      </c>
      <c r="B199" t="s">
        <v>431</v>
      </c>
      <c r="C199" t="s">
        <v>36</v>
      </c>
      <c r="D199" t="s">
        <v>446</v>
      </c>
      <c r="E199">
        <v>25</v>
      </c>
    </row>
    <row r="200" spans="1:5">
      <c r="A200">
        <v>2019</v>
      </c>
      <c r="B200" t="s">
        <v>426</v>
      </c>
      <c r="C200" t="s">
        <v>427</v>
      </c>
      <c r="D200" t="s">
        <v>446</v>
      </c>
      <c r="E200">
        <v>190</v>
      </c>
    </row>
    <row r="201" spans="1:5">
      <c r="A201">
        <v>2019</v>
      </c>
      <c r="B201" t="s">
        <v>422</v>
      </c>
      <c r="C201" t="s">
        <v>15</v>
      </c>
      <c r="D201" t="s">
        <v>446</v>
      </c>
      <c r="E201">
        <v>285</v>
      </c>
    </row>
    <row r="202" spans="1:5">
      <c r="A202">
        <v>2020</v>
      </c>
      <c r="B202" t="s">
        <v>436</v>
      </c>
      <c r="C202" t="s">
        <v>49</v>
      </c>
      <c r="D202" t="s">
        <v>446</v>
      </c>
      <c r="E202">
        <v>305</v>
      </c>
    </row>
    <row r="203" spans="1:5">
      <c r="A203">
        <v>2019</v>
      </c>
      <c r="B203" t="s">
        <v>432</v>
      </c>
      <c r="C203" t="s">
        <v>39</v>
      </c>
      <c r="D203" t="s">
        <v>446</v>
      </c>
      <c r="E203">
        <v>145</v>
      </c>
    </row>
    <row r="204" spans="1:5">
      <c r="A204">
        <v>2020</v>
      </c>
      <c r="B204" t="s">
        <v>434</v>
      </c>
      <c r="C204" t="s">
        <v>45</v>
      </c>
      <c r="D204" t="s">
        <v>446</v>
      </c>
      <c r="E204">
        <v>25</v>
      </c>
    </row>
    <row r="205" spans="1:5">
      <c r="A205">
        <v>2020</v>
      </c>
      <c r="B205" t="s">
        <v>439</v>
      </c>
      <c r="C205" t="s">
        <v>53</v>
      </c>
      <c r="D205" t="s">
        <v>446</v>
      </c>
      <c r="E205">
        <v>30</v>
      </c>
    </row>
    <row r="206" spans="1:5">
      <c r="A206">
        <v>2019</v>
      </c>
      <c r="B206" t="s">
        <v>436</v>
      </c>
      <c r="C206" t="s">
        <v>49</v>
      </c>
      <c r="D206" t="s">
        <v>446</v>
      </c>
      <c r="E206">
        <v>325</v>
      </c>
    </row>
    <row r="207" spans="1:5">
      <c r="A207">
        <v>2020</v>
      </c>
      <c r="B207" t="s">
        <v>425</v>
      </c>
      <c r="C207" t="s">
        <v>24</v>
      </c>
      <c r="D207" t="s">
        <v>446</v>
      </c>
      <c r="E207">
        <v>35</v>
      </c>
    </row>
    <row r="208" spans="1:5">
      <c r="A208">
        <v>2019</v>
      </c>
      <c r="B208" t="s">
        <v>434</v>
      </c>
      <c r="C208" t="s">
        <v>45</v>
      </c>
      <c r="D208" t="s">
        <v>446</v>
      </c>
      <c r="E208">
        <v>20</v>
      </c>
    </row>
    <row r="209" spans="1:5">
      <c r="A209">
        <v>2020</v>
      </c>
      <c r="B209" t="s">
        <v>438</v>
      </c>
      <c r="C209" t="s">
        <v>52</v>
      </c>
      <c r="D209" t="s">
        <v>446</v>
      </c>
      <c r="E209">
        <v>30</v>
      </c>
    </row>
    <row r="210" spans="1:5">
      <c r="A210">
        <v>2019</v>
      </c>
      <c r="B210" t="s">
        <v>428</v>
      </c>
      <c r="C210" t="s">
        <v>27</v>
      </c>
      <c r="D210" t="s">
        <v>446</v>
      </c>
      <c r="E210">
        <v>65</v>
      </c>
    </row>
    <row r="211" spans="1:5">
      <c r="A211">
        <v>2018</v>
      </c>
      <c r="B211" t="s">
        <v>420</v>
      </c>
      <c r="C211" t="s">
        <v>8</v>
      </c>
      <c r="D211" t="s">
        <v>446</v>
      </c>
      <c r="E211">
        <v>370</v>
      </c>
    </row>
    <row r="212" spans="1:5">
      <c r="A212">
        <v>2018</v>
      </c>
      <c r="B212" t="s">
        <v>439</v>
      </c>
      <c r="C212" t="s">
        <v>53</v>
      </c>
      <c r="D212" t="s">
        <v>446</v>
      </c>
      <c r="E212">
        <v>35</v>
      </c>
    </row>
    <row r="213" spans="1:5">
      <c r="A213">
        <v>2018</v>
      </c>
      <c r="B213" t="s">
        <v>423</v>
      </c>
      <c r="C213" t="s">
        <v>18</v>
      </c>
      <c r="D213" t="s">
        <v>446</v>
      </c>
      <c r="E213">
        <v>60</v>
      </c>
    </row>
    <row r="214" spans="1:5">
      <c r="A214">
        <v>2018</v>
      </c>
      <c r="B214" t="s">
        <v>424</v>
      </c>
      <c r="C214" t="s">
        <v>21</v>
      </c>
      <c r="D214" t="s">
        <v>446</v>
      </c>
      <c r="E214">
        <v>210</v>
      </c>
    </row>
    <row r="215" spans="1:5">
      <c r="A215">
        <v>2018</v>
      </c>
      <c r="B215" t="s">
        <v>436</v>
      </c>
      <c r="C215" t="s">
        <v>49</v>
      </c>
      <c r="D215" t="s">
        <v>446</v>
      </c>
      <c r="E215">
        <v>330</v>
      </c>
    </row>
    <row r="216" spans="1:5">
      <c r="A216">
        <v>2018</v>
      </c>
      <c r="B216" t="s">
        <v>430</v>
      </c>
      <c r="C216" t="s">
        <v>33</v>
      </c>
      <c r="D216" t="s">
        <v>446</v>
      </c>
      <c r="E216">
        <v>55</v>
      </c>
    </row>
    <row r="217" spans="1:5">
      <c r="A217">
        <v>2018</v>
      </c>
      <c r="B217" t="s">
        <v>438</v>
      </c>
      <c r="C217" t="s">
        <v>52</v>
      </c>
      <c r="D217" t="s">
        <v>446</v>
      </c>
      <c r="E217">
        <v>40</v>
      </c>
    </row>
    <row r="218" spans="1:5">
      <c r="A218">
        <v>2018</v>
      </c>
      <c r="B218" t="s">
        <v>437</v>
      </c>
      <c r="C218" t="s">
        <v>51</v>
      </c>
      <c r="D218" t="s">
        <v>446</v>
      </c>
      <c r="E218">
        <v>100</v>
      </c>
    </row>
    <row r="219" spans="1:5">
      <c r="A219">
        <v>2018</v>
      </c>
      <c r="B219" t="s">
        <v>431</v>
      </c>
      <c r="C219" t="s">
        <v>36</v>
      </c>
      <c r="D219" t="s">
        <v>446</v>
      </c>
      <c r="E219">
        <v>25</v>
      </c>
    </row>
    <row r="220" spans="1:5">
      <c r="A220">
        <v>2018</v>
      </c>
      <c r="B220" t="s">
        <v>433</v>
      </c>
      <c r="C220" t="s">
        <v>42</v>
      </c>
      <c r="D220" t="s">
        <v>446</v>
      </c>
      <c r="E220">
        <v>20</v>
      </c>
    </row>
    <row r="221" spans="1:5">
      <c r="A221">
        <v>2018</v>
      </c>
      <c r="B221" t="s">
        <v>429</v>
      </c>
      <c r="C221" t="s">
        <v>30</v>
      </c>
      <c r="D221" t="s">
        <v>446</v>
      </c>
      <c r="E221">
        <v>295</v>
      </c>
    </row>
    <row r="222" spans="1:5">
      <c r="A222">
        <v>2018</v>
      </c>
      <c r="B222" t="s">
        <v>425</v>
      </c>
      <c r="C222" t="s">
        <v>24</v>
      </c>
      <c r="D222" t="s">
        <v>446</v>
      </c>
      <c r="E222">
        <v>35</v>
      </c>
    </row>
    <row r="223" spans="1:5">
      <c r="A223">
        <v>2018</v>
      </c>
      <c r="B223" t="s">
        <v>421</v>
      </c>
      <c r="C223" t="s">
        <v>13</v>
      </c>
      <c r="D223" t="s">
        <v>446</v>
      </c>
      <c r="E223">
        <v>310</v>
      </c>
    </row>
    <row r="224" spans="1:5">
      <c r="A224">
        <v>2018</v>
      </c>
      <c r="B224" t="s">
        <v>435</v>
      </c>
      <c r="C224" t="s">
        <v>48</v>
      </c>
      <c r="D224" t="s">
        <v>446</v>
      </c>
      <c r="E224">
        <v>60</v>
      </c>
    </row>
    <row r="225" spans="1:5">
      <c r="A225">
        <v>2018</v>
      </c>
      <c r="B225" t="s">
        <v>422</v>
      </c>
      <c r="C225" t="s">
        <v>15</v>
      </c>
      <c r="D225" t="s">
        <v>446</v>
      </c>
      <c r="E225">
        <v>310</v>
      </c>
    </row>
    <row r="226" spans="1:5">
      <c r="A226">
        <v>2018</v>
      </c>
      <c r="B226" t="s">
        <v>426</v>
      </c>
      <c r="C226" t="s">
        <v>427</v>
      </c>
      <c r="D226" t="s">
        <v>446</v>
      </c>
      <c r="E226">
        <v>175</v>
      </c>
    </row>
    <row r="227" spans="1:5">
      <c r="A227">
        <v>2018</v>
      </c>
      <c r="B227" t="s">
        <v>428</v>
      </c>
      <c r="C227" t="s">
        <v>27</v>
      </c>
      <c r="D227" t="s">
        <v>446</v>
      </c>
      <c r="E227">
        <v>80</v>
      </c>
    </row>
    <row r="228" spans="1:5">
      <c r="A228">
        <v>2018</v>
      </c>
      <c r="B228" t="s">
        <v>434</v>
      </c>
      <c r="C228" t="s">
        <v>45</v>
      </c>
      <c r="D228" t="s">
        <v>446</v>
      </c>
      <c r="E228">
        <v>15</v>
      </c>
    </row>
    <row r="229" spans="1:5">
      <c r="A229">
        <v>2018</v>
      </c>
      <c r="B229" t="s">
        <v>432</v>
      </c>
      <c r="C229" t="s">
        <v>39</v>
      </c>
      <c r="D229" t="s">
        <v>446</v>
      </c>
      <c r="E229">
        <v>135</v>
      </c>
    </row>
    <row r="230" spans="1:5">
      <c r="A230">
        <v>2023</v>
      </c>
      <c r="B230" t="s">
        <v>432</v>
      </c>
      <c r="C230" t="s">
        <v>39</v>
      </c>
      <c r="D230" t="s">
        <v>446</v>
      </c>
      <c r="E230">
        <v>130</v>
      </c>
    </row>
    <row r="231" spans="1:5">
      <c r="A231">
        <v>2023</v>
      </c>
      <c r="B231" t="s">
        <v>424</v>
      </c>
      <c r="C231" t="s">
        <v>21</v>
      </c>
      <c r="D231" t="s">
        <v>446</v>
      </c>
      <c r="E231">
        <v>165</v>
      </c>
    </row>
    <row r="232" spans="1:5">
      <c r="A232">
        <v>2023</v>
      </c>
      <c r="B232" t="s">
        <v>421</v>
      </c>
      <c r="C232" t="s">
        <v>13</v>
      </c>
      <c r="D232" t="s">
        <v>446</v>
      </c>
      <c r="E232">
        <v>235</v>
      </c>
    </row>
    <row r="233" spans="1:5">
      <c r="A233">
        <v>2023</v>
      </c>
      <c r="B233" t="s">
        <v>433</v>
      </c>
      <c r="C233" t="s">
        <v>42</v>
      </c>
      <c r="D233" t="s">
        <v>446</v>
      </c>
      <c r="E233">
        <v>10</v>
      </c>
    </row>
    <row r="234" spans="1:5">
      <c r="A234">
        <v>2023</v>
      </c>
      <c r="B234" t="s">
        <v>431</v>
      </c>
      <c r="C234" t="s">
        <v>36</v>
      </c>
      <c r="D234" t="s">
        <v>446</v>
      </c>
      <c r="E234">
        <v>35</v>
      </c>
    </row>
    <row r="235" spans="1:5">
      <c r="A235">
        <v>2023</v>
      </c>
      <c r="B235" t="s">
        <v>435</v>
      </c>
      <c r="C235" t="s">
        <v>48</v>
      </c>
      <c r="D235" t="s">
        <v>446</v>
      </c>
      <c r="E235">
        <v>65</v>
      </c>
    </row>
    <row r="236" spans="1:5">
      <c r="A236">
        <v>2023</v>
      </c>
      <c r="B236" t="s">
        <v>426</v>
      </c>
      <c r="C236" t="s">
        <v>427</v>
      </c>
      <c r="D236" t="s">
        <v>446</v>
      </c>
      <c r="E236">
        <v>190</v>
      </c>
    </row>
    <row r="237" spans="1:5">
      <c r="A237">
        <v>2023</v>
      </c>
      <c r="B237" t="s">
        <v>429</v>
      </c>
      <c r="C237" t="s">
        <v>30</v>
      </c>
      <c r="D237" t="s">
        <v>446</v>
      </c>
      <c r="E237">
        <v>275</v>
      </c>
    </row>
    <row r="238" spans="1:5">
      <c r="A238">
        <v>2023</v>
      </c>
      <c r="B238" t="s">
        <v>437</v>
      </c>
      <c r="C238" t="s">
        <v>51</v>
      </c>
      <c r="D238" t="s">
        <v>446</v>
      </c>
      <c r="E238">
        <v>100</v>
      </c>
    </row>
    <row r="239" spans="1:5">
      <c r="A239">
        <v>2023</v>
      </c>
      <c r="B239" t="s">
        <v>425</v>
      </c>
      <c r="C239" t="s">
        <v>24</v>
      </c>
      <c r="D239" t="s">
        <v>446</v>
      </c>
      <c r="E239">
        <v>50</v>
      </c>
    </row>
    <row r="240" spans="1:5">
      <c r="A240">
        <v>2023</v>
      </c>
      <c r="B240" t="s">
        <v>423</v>
      </c>
      <c r="C240" t="s">
        <v>18</v>
      </c>
      <c r="D240" t="s">
        <v>446</v>
      </c>
      <c r="E240">
        <v>40</v>
      </c>
    </row>
    <row r="241" spans="1:5">
      <c r="A241">
        <v>2023</v>
      </c>
      <c r="B241" t="s">
        <v>420</v>
      </c>
      <c r="C241" t="s">
        <v>8</v>
      </c>
      <c r="D241" t="s">
        <v>446</v>
      </c>
      <c r="E241">
        <v>315</v>
      </c>
    </row>
    <row r="242" spans="1:5">
      <c r="A242">
        <v>2023</v>
      </c>
      <c r="B242" t="s">
        <v>428</v>
      </c>
      <c r="C242" t="s">
        <v>27</v>
      </c>
      <c r="D242" t="s">
        <v>446</v>
      </c>
      <c r="E242">
        <v>75</v>
      </c>
    </row>
    <row r="243" spans="1:5">
      <c r="A243">
        <v>2023</v>
      </c>
      <c r="B243" t="s">
        <v>438</v>
      </c>
      <c r="C243" t="s">
        <v>52</v>
      </c>
      <c r="D243" t="s">
        <v>446</v>
      </c>
      <c r="E243">
        <v>30</v>
      </c>
    </row>
    <row r="244" spans="1:5">
      <c r="A244">
        <v>2023</v>
      </c>
      <c r="B244" t="s">
        <v>436</v>
      </c>
      <c r="C244" t="s">
        <v>49</v>
      </c>
      <c r="D244" t="s">
        <v>446</v>
      </c>
      <c r="E244">
        <v>295</v>
      </c>
    </row>
    <row r="245" spans="1:5">
      <c r="A245">
        <v>2023</v>
      </c>
      <c r="B245" t="s">
        <v>434</v>
      </c>
      <c r="C245" t="s">
        <v>45</v>
      </c>
      <c r="D245" t="s">
        <v>446</v>
      </c>
      <c r="E245">
        <v>15</v>
      </c>
    </row>
    <row r="246" spans="1:5">
      <c r="A246">
        <v>2023</v>
      </c>
      <c r="B246" t="s">
        <v>439</v>
      </c>
      <c r="C246" t="s">
        <v>53</v>
      </c>
      <c r="D246" t="s">
        <v>446</v>
      </c>
      <c r="E246">
        <v>50</v>
      </c>
    </row>
    <row r="247" spans="1:5">
      <c r="A247">
        <v>2023</v>
      </c>
      <c r="B247" t="s">
        <v>430</v>
      </c>
      <c r="C247" t="s">
        <v>33</v>
      </c>
      <c r="D247" t="s">
        <v>446</v>
      </c>
      <c r="E247">
        <v>60</v>
      </c>
    </row>
    <row r="248" spans="1:5">
      <c r="A248">
        <v>2024</v>
      </c>
      <c r="B248" t="s">
        <v>428</v>
      </c>
      <c r="C248" t="s">
        <v>27</v>
      </c>
      <c r="D248" t="s">
        <v>446</v>
      </c>
      <c r="E248">
        <v>80</v>
      </c>
    </row>
    <row r="249" spans="1:5">
      <c r="A249">
        <v>2024</v>
      </c>
      <c r="B249" t="s">
        <v>423</v>
      </c>
      <c r="C249" t="s">
        <v>18</v>
      </c>
      <c r="D249" t="s">
        <v>446</v>
      </c>
      <c r="E249">
        <v>35</v>
      </c>
    </row>
    <row r="250" spans="1:5">
      <c r="A250">
        <v>2023</v>
      </c>
      <c r="B250" t="s">
        <v>422</v>
      </c>
      <c r="C250" t="s">
        <v>15</v>
      </c>
      <c r="D250" t="s">
        <v>446</v>
      </c>
      <c r="E250">
        <v>285</v>
      </c>
    </row>
    <row r="251" spans="1:5">
      <c r="A251">
        <v>2024</v>
      </c>
      <c r="B251" t="s">
        <v>430</v>
      </c>
      <c r="C251" t="s">
        <v>33</v>
      </c>
      <c r="D251" t="s">
        <v>446</v>
      </c>
      <c r="E251">
        <v>40</v>
      </c>
    </row>
    <row r="252" spans="1:5">
      <c r="A252">
        <v>2024</v>
      </c>
      <c r="B252" t="s">
        <v>420</v>
      </c>
      <c r="C252" t="s">
        <v>8</v>
      </c>
      <c r="D252" t="s">
        <v>446</v>
      </c>
      <c r="E252">
        <v>290</v>
      </c>
    </row>
    <row r="253" spans="1:5">
      <c r="A253">
        <v>2024</v>
      </c>
      <c r="B253" t="s">
        <v>422</v>
      </c>
      <c r="C253" t="s">
        <v>15</v>
      </c>
      <c r="D253" t="s">
        <v>446</v>
      </c>
      <c r="E253">
        <v>270</v>
      </c>
    </row>
    <row r="254" spans="1:5">
      <c r="A254">
        <v>2024</v>
      </c>
      <c r="B254" t="s">
        <v>425</v>
      </c>
      <c r="C254" t="s">
        <v>24</v>
      </c>
      <c r="D254" t="s">
        <v>446</v>
      </c>
      <c r="E254">
        <v>40</v>
      </c>
    </row>
    <row r="255" spans="1:5">
      <c r="A255">
        <v>2024</v>
      </c>
      <c r="B255" t="s">
        <v>438</v>
      </c>
      <c r="C255" t="s">
        <v>52</v>
      </c>
      <c r="D255" t="s">
        <v>446</v>
      </c>
      <c r="E255">
        <v>40</v>
      </c>
    </row>
    <row r="256" spans="1:5">
      <c r="A256">
        <v>2024</v>
      </c>
      <c r="B256" t="s">
        <v>435</v>
      </c>
      <c r="C256" t="s">
        <v>48</v>
      </c>
      <c r="D256" t="s">
        <v>446</v>
      </c>
      <c r="E256">
        <v>60</v>
      </c>
    </row>
    <row r="257" spans="1:5">
      <c r="A257">
        <v>2024</v>
      </c>
      <c r="B257" t="s">
        <v>421</v>
      </c>
      <c r="C257" t="s">
        <v>13</v>
      </c>
      <c r="D257" t="s">
        <v>446</v>
      </c>
      <c r="E257">
        <v>230</v>
      </c>
    </row>
    <row r="258" spans="1:5">
      <c r="A258">
        <v>2024</v>
      </c>
      <c r="B258" t="s">
        <v>429</v>
      </c>
      <c r="C258" t="s">
        <v>30</v>
      </c>
      <c r="D258" t="s">
        <v>446</v>
      </c>
      <c r="E258">
        <v>275</v>
      </c>
    </row>
    <row r="259" spans="1:5">
      <c r="A259">
        <v>2024</v>
      </c>
      <c r="B259" t="s">
        <v>434</v>
      </c>
      <c r="C259" t="s">
        <v>45</v>
      </c>
      <c r="D259" t="s">
        <v>446</v>
      </c>
      <c r="E259">
        <v>15</v>
      </c>
    </row>
    <row r="260" spans="1:5">
      <c r="A260">
        <v>2024</v>
      </c>
      <c r="B260" t="s">
        <v>439</v>
      </c>
      <c r="C260" t="s">
        <v>53</v>
      </c>
      <c r="D260" t="s">
        <v>446</v>
      </c>
      <c r="E260">
        <v>50</v>
      </c>
    </row>
    <row r="261" spans="1:5">
      <c r="A261">
        <v>2024</v>
      </c>
      <c r="B261" t="s">
        <v>424</v>
      </c>
      <c r="C261" t="s">
        <v>21</v>
      </c>
      <c r="D261" t="s">
        <v>446</v>
      </c>
      <c r="E261">
        <v>160</v>
      </c>
    </row>
    <row r="262" spans="1:5">
      <c r="A262">
        <v>2024</v>
      </c>
      <c r="B262" t="s">
        <v>426</v>
      </c>
      <c r="C262" t="s">
        <v>427</v>
      </c>
      <c r="D262" t="s">
        <v>446</v>
      </c>
      <c r="E262">
        <v>170</v>
      </c>
    </row>
    <row r="263" spans="1:5">
      <c r="A263">
        <v>2024</v>
      </c>
      <c r="B263" t="s">
        <v>432</v>
      </c>
      <c r="C263" t="s">
        <v>39</v>
      </c>
      <c r="D263" t="s">
        <v>446</v>
      </c>
      <c r="E263">
        <v>140</v>
      </c>
    </row>
    <row r="264" spans="1:5">
      <c r="A264">
        <v>2024</v>
      </c>
      <c r="B264" t="s">
        <v>431</v>
      </c>
      <c r="C264" t="s">
        <v>36</v>
      </c>
      <c r="D264" t="s">
        <v>446</v>
      </c>
      <c r="E264">
        <v>30</v>
      </c>
    </row>
    <row r="265" spans="1:5">
      <c r="A265">
        <v>2024</v>
      </c>
      <c r="B265" t="s">
        <v>436</v>
      </c>
      <c r="C265" t="s">
        <v>49</v>
      </c>
      <c r="D265" t="s">
        <v>446</v>
      </c>
      <c r="E265">
        <v>250</v>
      </c>
    </row>
    <row r="266" spans="1:5">
      <c r="A266">
        <v>2024</v>
      </c>
      <c r="B266" t="s">
        <v>437</v>
      </c>
      <c r="C266" t="s">
        <v>51</v>
      </c>
      <c r="D266" t="s">
        <v>446</v>
      </c>
      <c r="E266">
        <v>85</v>
      </c>
    </row>
    <row r="267" spans="1:5">
      <c r="A267">
        <v>2024</v>
      </c>
      <c r="B267" t="s">
        <v>433</v>
      </c>
      <c r="C267" t="s">
        <v>42</v>
      </c>
      <c r="D267" t="s">
        <v>446</v>
      </c>
      <c r="E267">
        <v>15</v>
      </c>
    </row>
    <row r="268" spans="1:5">
      <c r="A268">
        <v>2022</v>
      </c>
      <c r="B268" t="s">
        <v>437</v>
      </c>
      <c r="C268" t="s">
        <v>51</v>
      </c>
      <c r="D268" t="s">
        <v>447</v>
      </c>
      <c r="E268">
        <v>70</v>
      </c>
    </row>
    <row r="269" spans="1:5">
      <c r="A269">
        <v>2022</v>
      </c>
      <c r="B269" t="s">
        <v>425</v>
      </c>
      <c r="C269" t="s">
        <v>24</v>
      </c>
      <c r="D269" t="s">
        <v>447</v>
      </c>
      <c r="E269">
        <v>5</v>
      </c>
    </row>
    <row r="270" spans="1:5">
      <c r="A270">
        <v>2022</v>
      </c>
      <c r="B270" t="s">
        <v>422</v>
      </c>
      <c r="C270" t="s">
        <v>15</v>
      </c>
      <c r="D270" t="s">
        <v>447</v>
      </c>
      <c r="E270">
        <v>0</v>
      </c>
    </row>
    <row r="271" spans="1:5">
      <c r="A271">
        <v>2022</v>
      </c>
      <c r="B271" t="s">
        <v>428</v>
      </c>
      <c r="C271" t="s">
        <v>27</v>
      </c>
      <c r="D271" t="s">
        <v>447</v>
      </c>
      <c r="E271">
        <v>0</v>
      </c>
    </row>
    <row r="272" spans="1:5">
      <c r="A272">
        <v>2022</v>
      </c>
      <c r="B272" t="s">
        <v>423</v>
      </c>
      <c r="C272" t="s">
        <v>18</v>
      </c>
      <c r="D272" t="s">
        <v>447</v>
      </c>
      <c r="E272">
        <v>5</v>
      </c>
    </row>
    <row r="273" spans="1:5">
      <c r="A273">
        <v>2022</v>
      </c>
      <c r="B273" t="s">
        <v>435</v>
      </c>
      <c r="C273" t="s">
        <v>48</v>
      </c>
      <c r="D273" t="s">
        <v>447</v>
      </c>
      <c r="E273">
        <v>0</v>
      </c>
    </row>
    <row r="274" spans="1:5">
      <c r="A274">
        <v>2021</v>
      </c>
      <c r="B274" t="s">
        <v>437</v>
      </c>
      <c r="C274" t="s">
        <v>51</v>
      </c>
      <c r="D274" t="s">
        <v>447</v>
      </c>
      <c r="E274">
        <v>55</v>
      </c>
    </row>
    <row r="275" spans="1:5">
      <c r="A275">
        <v>2021</v>
      </c>
      <c r="B275" t="s">
        <v>420</v>
      </c>
      <c r="C275" t="s">
        <v>8</v>
      </c>
      <c r="D275" t="s">
        <v>447</v>
      </c>
      <c r="E275">
        <v>115</v>
      </c>
    </row>
    <row r="276" spans="1:5">
      <c r="A276">
        <v>2021</v>
      </c>
      <c r="B276" t="s">
        <v>438</v>
      </c>
      <c r="C276" t="s">
        <v>52</v>
      </c>
      <c r="D276" t="s">
        <v>447</v>
      </c>
      <c r="E276">
        <v>0</v>
      </c>
    </row>
    <row r="277" spans="1:5">
      <c r="A277">
        <v>2021</v>
      </c>
      <c r="B277" t="s">
        <v>423</v>
      </c>
      <c r="C277" t="s">
        <v>18</v>
      </c>
      <c r="D277" t="s">
        <v>447</v>
      </c>
      <c r="E277">
        <v>0</v>
      </c>
    </row>
    <row r="278" spans="1:5">
      <c r="A278">
        <v>2021</v>
      </c>
      <c r="B278" t="s">
        <v>425</v>
      </c>
      <c r="C278" t="s">
        <v>24</v>
      </c>
      <c r="D278" t="s">
        <v>447</v>
      </c>
      <c r="E278">
        <v>10</v>
      </c>
    </row>
    <row r="279" spans="1:5">
      <c r="A279">
        <v>2022</v>
      </c>
      <c r="B279" t="s">
        <v>430</v>
      </c>
      <c r="C279" t="s">
        <v>33</v>
      </c>
      <c r="D279" t="s">
        <v>447</v>
      </c>
      <c r="E279">
        <v>0</v>
      </c>
    </row>
    <row r="280" spans="1:5">
      <c r="A280">
        <v>2021</v>
      </c>
      <c r="B280" t="s">
        <v>434</v>
      </c>
      <c r="C280" t="s">
        <v>45</v>
      </c>
      <c r="D280" t="s">
        <v>447</v>
      </c>
      <c r="E280">
        <v>0</v>
      </c>
    </row>
    <row r="281" spans="1:5">
      <c r="A281">
        <v>2022</v>
      </c>
      <c r="B281" t="s">
        <v>426</v>
      </c>
      <c r="C281" t="s">
        <v>427</v>
      </c>
      <c r="D281" t="s">
        <v>447</v>
      </c>
      <c r="E281">
        <v>0</v>
      </c>
    </row>
    <row r="282" spans="1:5">
      <c r="A282">
        <v>2022</v>
      </c>
      <c r="B282" t="s">
        <v>433</v>
      </c>
      <c r="C282" t="s">
        <v>42</v>
      </c>
      <c r="D282" t="s">
        <v>447</v>
      </c>
      <c r="E282">
        <v>0</v>
      </c>
    </row>
    <row r="283" spans="1:5">
      <c r="A283">
        <v>2021</v>
      </c>
      <c r="B283" t="s">
        <v>424</v>
      </c>
      <c r="C283" t="s">
        <v>21</v>
      </c>
      <c r="D283" t="s">
        <v>447</v>
      </c>
      <c r="E283">
        <v>20</v>
      </c>
    </row>
    <row r="284" spans="1:5">
      <c r="A284">
        <v>2022</v>
      </c>
      <c r="B284" t="s">
        <v>421</v>
      </c>
      <c r="C284" t="s">
        <v>13</v>
      </c>
      <c r="D284" t="s">
        <v>447</v>
      </c>
      <c r="E284">
        <v>25</v>
      </c>
    </row>
    <row r="285" spans="1:5">
      <c r="A285">
        <v>2022</v>
      </c>
      <c r="B285" t="s">
        <v>436</v>
      </c>
      <c r="C285" t="s">
        <v>49</v>
      </c>
      <c r="D285" t="s">
        <v>447</v>
      </c>
      <c r="E285">
        <v>35</v>
      </c>
    </row>
    <row r="286" spans="1:5">
      <c r="A286">
        <v>2022</v>
      </c>
      <c r="B286" t="s">
        <v>431</v>
      </c>
      <c r="C286" t="s">
        <v>36</v>
      </c>
      <c r="D286" t="s">
        <v>447</v>
      </c>
      <c r="E286">
        <v>0</v>
      </c>
    </row>
    <row r="287" spans="1:5">
      <c r="A287">
        <v>2021</v>
      </c>
      <c r="B287" t="s">
        <v>433</v>
      </c>
      <c r="C287" t="s">
        <v>42</v>
      </c>
      <c r="D287" t="s">
        <v>447</v>
      </c>
      <c r="E287">
        <v>5</v>
      </c>
    </row>
    <row r="288" spans="1:5">
      <c r="A288">
        <v>2022</v>
      </c>
      <c r="B288" t="s">
        <v>439</v>
      </c>
      <c r="C288" t="s">
        <v>53</v>
      </c>
      <c r="D288" t="s">
        <v>447</v>
      </c>
      <c r="E288">
        <v>0</v>
      </c>
    </row>
    <row r="289" spans="1:5">
      <c r="A289">
        <v>2021</v>
      </c>
      <c r="B289" t="s">
        <v>432</v>
      </c>
      <c r="C289" t="s">
        <v>39</v>
      </c>
      <c r="D289" t="s">
        <v>447</v>
      </c>
      <c r="E289">
        <v>10</v>
      </c>
    </row>
    <row r="290" spans="1:5">
      <c r="A290">
        <v>2021</v>
      </c>
      <c r="B290" t="s">
        <v>426</v>
      </c>
      <c r="C290" t="s">
        <v>427</v>
      </c>
      <c r="D290" t="s">
        <v>447</v>
      </c>
      <c r="E290">
        <v>0</v>
      </c>
    </row>
    <row r="291" spans="1:5">
      <c r="A291">
        <v>2022</v>
      </c>
      <c r="B291" t="s">
        <v>432</v>
      </c>
      <c r="C291" t="s">
        <v>39</v>
      </c>
      <c r="D291" t="s">
        <v>447</v>
      </c>
      <c r="E291">
        <v>15</v>
      </c>
    </row>
    <row r="292" spans="1:5">
      <c r="A292">
        <v>2022</v>
      </c>
      <c r="B292" t="s">
        <v>424</v>
      </c>
      <c r="C292" t="s">
        <v>21</v>
      </c>
      <c r="D292" t="s">
        <v>447</v>
      </c>
      <c r="E292">
        <v>15</v>
      </c>
    </row>
    <row r="293" spans="1:5">
      <c r="A293">
        <v>2022</v>
      </c>
      <c r="B293" t="s">
        <v>434</v>
      </c>
      <c r="C293" t="s">
        <v>45</v>
      </c>
      <c r="D293" t="s">
        <v>447</v>
      </c>
      <c r="E293">
        <v>0</v>
      </c>
    </row>
    <row r="294" spans="1:5">
      <c r="A294">
        <v>2021</v>
      </c>
      <c r="B294" t="s">
        <v>422</v>
      </c>
      <c r="C294" t="s">
        <v>15</v>
      </c>
      <c r="D294" t="s">
        <v>447</v>
      </c>
      <c r="E294">
        <v>5</v>
      </c>
    </row>
    <row r="295" spans="1:5">
      <c r="A295">
        <v>2021</v>
      </c>
      <c r="B295" t="s">
        <v>421</v>
      </c>
      <c r="C295" t="s">
        <v>13</v>
      </c>
      <c r="D295" t="s">
        <v>447</v>
      </c>
      <c r="E295">
        <v>20</v>
      </c>
    </row>
    <row r="296" spans="1:5">
      <c r="A296">
        <v>2020</v>
      </c>
      <c r="B296" t="s">
        <v>420</v>
      </c>
      <c r="C296" t="s">
        <v>8</v>
      </c>
      <c r="D296" t="s">
        <v>447</v>
      </c>
      <c r="E296">
        <v>100</v>
      </c>
    </row>
    <row r="297" spans="1:5">
      <c r="A297">
        <v>2020</v>
      </c>
      <c r="B297" t="s">
        <v>428</v>
      </c>
      <c r="C297" t="s">
        <v>27</v>
      </c>
      <c r="D297" t="s">
        <v>447</v>
      </c>
      <c r="E297">
        <v>0</v>
      </c>
    </row>
    <row r="298" spans="1:5">
      <c r="A298">
        <v>2022</v>
      </c>
      <c r="B298" t="s">
        <v>429</v>
      </c>
      <c r="C298" t="s">
        <v>30</v>
      </c>
      <c r="D298" t="s">
        <v>447</v>
      </c>
      <c r="E298">
        <v>15</v>
      </c>
    </row>
    <row r="299" spans="1:5">
      <c r="A299">
        <v>2020</v>
      </c>
      <c r="B299" t="s">
        <v>430</v>
      </c>
      <c r="C299" t="s">
        <v>33</v>
      </c>
      <c r="D299" t="s">
        <v>447</v>
      </c>
      <c r="E299">
        <v>0</v>
      </c>
    </row>
    <row r="300" spans="1:5">
      <c r="A300">
        <v>2021</v>
      </c>
      <c r="B300" t="s">
        <v>436</v>
      </c>
      <c r="C300" t="s">
        <v>49</v>
      </c>
      <c r="D300" t="s">
        <v>447</v>
      </c>
      <c r="E300">
        <v>25</v>
      </c>
    </row>
    <row r="301" spans="1:5">
      <c r="A301">
        <v>2022</v>
      </c>
      <c r="B301" t="s">
        <v>438</v>
      </c>
      <c r="C301" t="s">
        <v>52</v>
      </c>
      <c r="D301" t="s">
        <v>447</v>
      </c>
      <c r="E301">
        <v>0</v>
      </c>
    </row>
    <row r="302" spans="1:5">
      <c r="A302">
        <v>2019</v>
      </c>
      <c r="B302" t="s">
        <v>433</v>
      </c>
      <c r="C302" t="s">
        <v>42</v>
      </c>
      <c r="D302" t="s">
        <v>447</v>
      </c>
      <c r="E302">
        <v>5</v>
      </c>
    </row>
    <row r="303" spans="1:5">
      <c r="A303">
        <v>2019</v>
      </c>
      <c r="B303" t="s">
        <v>425</v>
      </c>
      <c r="C303" t="s">
        <v>24</v>
      </c>
      <c r="D303" t="s">
        <v>447</v>
      </c>
      <c r="E303">
        <v>5</v>
      </c>
    </row>
    <row r="304" spans="1:5">
      <c r="A304">
        <v>2019</v>
      </c>
      <c r="B304" t="s">
        <v>431</v>
      </c>
      <c r="C304" t="s">
        <v>36</v>
      </c>
      <c r="D304" t="s">
        <v>447</v>
      </c>
      <c r="E304">
        <v>0</v>
      </c>
    </row>
    <row r="305" spans="1:5">
      <c r="A305">
        <v>2019</v>
      </c>
      <c r="B305" t="s">
        <v>437</v>
      </c>
      <c r="C305" t="s">
        <v>51</v>
      </c>
      <c r="D305" t="s">
        <v>447</v>
      </c>
      <c r="E305">
        <v>45</v>
      </c>
    </row>
    <row r="306" spans="1:5">
      <c r="A306">
        <v>2021</v>
      </c>
      <c r="B306" t="s">
        <v>439</v>
      </c>
      <c r="C306" t="s">
        <v>53</v>
      </c>
      <c r="D306" t="s">
        <v>447</v>
      </c>
      <c r="E306">
        <v>0</v>
      </c>
    </row>
    <row r="307" spans="1:5">
      <c r="A307">
        <v>2020</v>
      </c>
      <c r="B307" t="s">
        <v>437</v>
      </c>
      <c r="C307" t="s">
        <v>51</v>
      </c>
      <c r="D307" t="s">
        <v>447</v>
      </c>
      <c r="E307">
        <v>55</v>
      </c>
    </row>
    <row r="308" spans="1:5">
      <c r="A308">
        <v>2020</v>
      </c>
      <c r="B308" t="s">
        <v>426</v>
      </c>
      <c r="C308" t="s">
        <v>427</v>
      </c>
      <c r="D308" t="s">
        <v>447</v>
      </c>
      <c r="E308">
        <v>0</v>
      </c>
    </row>
    <row r="309" spans="1:5">
      <c r="A309">
        <v>2019</v>
      </c>
      <c r="B309" t="s">
        <v>421</v>
      </c>
      <c r="C309" t="s">
        <v>13</v>
      </c>
      <c r="D309" t="s">
        <v>447</v>
      </c>
      <c r="E309">
        <v>20</v>
      </c>
    </row>
    <row r="310" spans="1:5">
      <c r="A310">
        <v>2019</v>
      </c>
      <c r="B310" t="s">
        <v>420</v>
      </c>
      <c r="C310" t="s">
        <v>8</v>
      </c>
      <c r="D310" t="s">
        <v>447</v>
      </c>
      <c r="E310">
        <v>95</v>
      </c>
    </row>
    <row r="311" spans="1:5">
      <c r="A311">
        <v>2021</v>
      </c>
      <c r="B311" t="s">
        <v>435</v>
      </c>
      <c r="C311" t="s">
        <v>48</v>
      </c>
      <c r="D311" t="s">
        <v>447</v>
      </c>
      <c r="E311">
        <v>0</v>
      </c>
    </row>
    <row r="312" spans="1:5">
      <c r="A312">
        <v>2019</v>
      </c>
      <c r="B312" t="s">
        <v>438</v>
      </c>
      <c r="C312" t="s">
        <v>52</v>
      </c>
      <c r="D312" t="s">
        <v>447</v>
      </c>
      <c r="E312">
        <v>0</v>
      </c>
    </row>
    <row r="313" spans="1:5">
      <c r="A313">
        <v>2019</v>
      </c>
      <c r="B313" t="s">
        <v>424</v>
      </c>
      <c r="C313" t="s">
        <v>21</v>
      </c>
      <c r="D313" t="s">
        <v>447</v>
      </c>
      <c r="E313">
        <v>20</v>
      </c>
    </row>
    <row r="314" spans="1:5">
      <c r="A314">
        <v>2020</v>
      </c>
      <c r="B314" t="s">
        <v>435</v>
      </c>
      <c r="C314" t="s">
        <v>48</v>
      </c>
      <c r="D314" t="s">
        <v>447</v>
      </c>
      <c r="E314">
        <v>0</v>
      </c>
    </row>
    <row r="315" spans="1:5">
      <c r="A315">
        <v>2021</v>
      </c>
      <c r="B315" t="s">
        <v>429</v>
      </c>
      <c r="C315" t="s">
        <v>30</v>
      </c>
      <c r="D315" t="s">
        <v>447</v>
      </c>
      <c r="E315">
        <v>15</v>
      </c>
    </row>
    <row r="316" spans="1:5">
      <c r="A316">
        <v>2019</v>
      </c>
      <c r="B316" t="s">
        <v>435</v>
      </c>
      <c r="C316" t="s">
        <v>48</v>
      </c>
      <c r="D316" t="s">
        <v>447</v>
      </c>
      <c r="E316">
        <v>0</v>
      </c>
    </row>
    <row r="317" spans="1:5">
      <c r="A317">
        <v>2022</v>
      </c>
      <c r="B317" t="s">
        <v>420</v>
      </c>
      <c r="C317" t="s">
        <v>8</v>
      </c>
      <c r="D317" t="s">
        <v>447</v>
      </c>
      <c r="E317">
        <v>115</v>
      </c>
    </row>
    <row r="318" spans="1:5">
      <c r="A318">
        <v>2019</v>
      </c>
      <c r="B318" t="s">
        <v>423</v>
      </c>
      <c r="C318" t="s">
        <v>18</v>
      </c>
      <c r="D318" t="s">
        <v>447</v>
      </c>
      <c r="E318">
        <v>5</v>
      </c>
    </row>
    <row r="319" spans="1:5">
      <c r="A319">
        <v>2019</v>
      </c>
      <c r="B319" t="s">
        <v>430</v>
      </c>
      <c r="C319" t="s">
        <v>33</v>
      </c>
      <c r="D319" t="s">
        <v>447</v>
      </c>
      <c r="E319">
        <v>0</v>
      </c>
    </row>
    <row r="320" spans="1:5">
      <c r="A320">
        <v>2021</v>
      </c>
      <c r="B320" t="s">
        <v>430</v>
      </c>
      <c r="C320" t="s">
        <v>33</v>
      </c>
      <c r="D320" t="s">
        <v>447</v>
      </c>
      <c r="E320">
        <v>0</v>
      </c>
    </row>
    <row r="321" spans="1:5">
      <c r="A321">
        <v>2020</v>
      </c>
      <c r="B321" t="s">
        <v>421</v>
      </c>
      <c r="C321" t="s">
        <v>13</v>
      </c>
      <c r="D321" t="s">
        <v>447</v>
      </c>
      <c r="E321">
        <v>20</v>
      </c>
    </row>
    <row r="322" spans="1:5">
      <c r="A322">
        <v>2020</v>
      </c>
      <c r="B322" t="s">
        <v>423</v>
      </c>
      <c r="C322" t="s">
        <v>18</v>
      </c>
      <c r="D322" t="s">
        <v>447</v>
      </c>
      <c r="E322">
        <v>0</v>
      </c>
    </row>
    <row r="323" spans="1:5">
      <c r="A323">
        <v>2021</v>
      </c>
      <c r="B323" t="s">
        <v>431</v>
      </c>
      <c r="C323" t="s">
        <v>36</v>
      </c>
      <c r="D323" t="s">
        <v>447</v>
      </c>
      <c r="E323">
        <v>0</v>
      </c>
    </row>
    <row r="324" spans="1:5">
      <c r="A324">
        <v>2020</v>
      </c>
      <c r="B324" t="s">
        <v>424</v>
      </c>
      <c r="C324" t="s">
        <v>21</v>
      </c>
      <c r="D324" t="s">
        <v>447</v>
      </c>
      <c r="E324">
        <v>15</v>
      </c>
    </row>
    <row r="325" spans="1:5">
      <c r="A325">
        <v>2019</v>
      </c>
      <c r="B325" t="s">
        <v>439</v>
      </c>
      <c r="C325" t="s">
        <v>53</v>
      </c>
      <c r="D325" t="s">
        <v>447</v>
      </c>
      <c r="E325">
        <v>0</v>
      </c>
    </row>
    <row r="326" spans="1:5">
      <c r="A326">
        <v>2020</v>
      </c>
      <c r="B326" t="s">
        <v>422</v>
      </c>
      <c r="C326" t="s">
        <v>15</v>
      </c>
      <c r="D326" t="s">
        <v>447</v>
      </c>
      <c r="E326">
        <v>0</v>
      </c>
    </row>
    <row r="327" spans="1:5">
      <c r="A327">
        <v>2020</v>
      </c>
      <c r="B327" t="s">
        <v>429</v>
      </c>
      <c r="C327" t="s">
        <v>30</v>
      </c>
      <c r="D327" t="s">
        <v>447</v>
      </c>
      <c r="E327">
        <v>15</v>
      </c>
    </row>
    <row r="328" spans="1:5">
      <c r="A328">
        <v>2020</v>
      </c>
      <c r="B328" t="s">
        <v>433</v>
      </c>
      <c r="C328" t="s">
        <v>42</v>
      </c>
      <c r="D328" t="s">
        <v>447</v>
      </c>
      <c r="E328">
        <v>0</v>
      </c>
    </row>
    <row r="329" spans="1:5">
      <c r="A329">
        <v>2021</v>
      </c>
      <c r="B329" t="s">
        <v>428</v>
      </c>
      <c r="C329" t="s">
        <v>27</v>
      </c>
      <c r="D329" t="s">
        <v>447</v>
      </c>
      <c r="E329">
        <v>5</v>
      </c>
    </row>
    <row r="330" spans="1:5">
      <c r="A330">
        <v>2019</v>
      </c>
      <c r="B330" t="s">
        <v>429</v>
      </c>
      <c r="C330" t="s">
        <v>30</v>
      </c>
      <c r="D330" t="s">
        <v>447</v>
      </c>
      <c r="E330">
        <v>20</v>
      </c>
    </row>
    <row r="331" spans="1:5">
      <c r="A331">
        <v>2020</v>
      </c>
      <c r="B331" t="s">
        <v>432</v>
      </c>
      <c r="C331" t="s">
        <v>39</v>
      </c>
      <c r="D331" t="s">
        <v>447</v>
      </c>
      <c r="E331">
        <v>10</v>
      </c>
    </row>
    <row r="332" spans="1:5">
      <c r="A332">
        <v>2020</v>
      </c>
      <c r="B332" t="s">
        <v>431</v>
      </c>
      <c r="C332" t="s">
        <v>36</v>
      </c>
      <c r="D332" t="s">
        <v>447</v>
      </c>
      <c r="E332">
        <v>0</v>
      </c>
    </row>
    <row r="333" spans="1:5">
      <c r="A333">
        <v>2019</v>
      </c>
      <c r="B333" t="s">
        <v>426</v>
      </c>
      <c r="C333" t="s">
        <v>427</v>
      </c>
      <c r="D333" t="s">
        <v>447</v>
      </c>
      <c r="E333">
        <v>0</v>
      </c>
    </row>
    <row r="334" spans="1:5">
      <c r="A334">
        <v>2019</v>
      </c>
      <c r="B334" t="s">
        <v>422</v>
      </c>
      <c r="C334" t="s">
        <v>15</v>
      </c>
      <c r="D334" t="s">
        <v>447</v>
      </c>
      <c r="E334">
        <v>5</v>
      </c>
    </row>
    <row r="335" spans="1:5">
      <c r="A335">
        <v>2020</v>
      </c>
      <c r="B335" t="s">
        <v>436</v>
      </c>
      <c r="C335" t="s">
        <v>49</v>
      </c>
      <c r="D335" t="s">
        <v>447</v>
      </c>
      <c r="E335">
        <v>30</v>
      </c>
    </row>
    <row r="336" spans="1:5">
      <c r="A336">
        <v>2019</v>
      </c>
      <c r="B336" t="s">
        <v>432</v>
      </c>
      <c r="C336" t="s">
        <v>39</v>
      </c>
      <c r="D336" t="s">
        <v>447</v>
      </c>
      <c r="E336">
        <v>15</v>
      </c>
    </row>
    <row r="337" spans="1:5">
      <c r="A337">
        <v>2020</v>
      </c>
      <c r="B337" t="s">
        <v>434</v>
      </c>
      <c r="C337" t="s">
        <v>45</v>
      </c>
      <c r="D337" t="s">
        <v>447</v>
      </c>
      <c r="E337">
        <v>0</v>
      </c>
    </row>
    <row r="338" spans="1:5">
      <c r="A338">
        <v>2020</v>
      </c>
      <c r="B338" t="s">
        <v>439</v>
      </c>
      <c r="C338" t="s">
        <v>53</v>
      </c>
      <c r="D338" t="s">
        <v>447</v>
      </c>
      <c r="E338">
        <v>0</v>
      </c>
    </row>
    <row r="339" spans="1:5">
      <c r="A339">
        <v>2019</v>
      </c>
      <c r="B339" t="s">
        <v>436</v>
      </c>
      <c r="C339" t="s">
        <v>49</v>
      </c>
      <c r="D339" t="s">
        <v>447</v>
      </c>
      <c r="E339">
        <v>20</v>
      </c>
    </row>
    <row r="340" spans="1:5">
      <c r="A340">
        <v>2020</v>
      </c>
      <c r="B340" t="s">
        <v>425</v>
      </c>
      <c r="C340" t="s">
        <v>24</v>
      </c>
      <c r="D340" t="s">
        <v>447</v>
      </c>
      <c r="E340">
        <v>10</v>
      </c>
    </row>
    <row r="341" spans="1:5">
      <c r="A341">
        <v>2019</v>
      </c>
      <c r="B341" t="s">
        <v>434</v>
      </c>
      <c r="C341" t="s">
        <v>45</v>
      </c>
      <c r="D341" t="s">
        <v>447</v>
      </c>
      <c r="E341">
        <v>0</v>
      </c>
    </row>
    <row r="342" spans="1:5">
      <c r="A342">
        <v>2020</v>
      </c>
      <c r="B342" t="s">
        <v>438</v>
      </c>
      <c r="C342" t="s">
        <v>52</v>
      </c>
      <c r="D342" t="s">
        <v>447</v>
      </c>
      <c r="E342">
        <v>0</v>
      </c>
    </row>
    <row r="343" spans="1:5">
      <c r="A343">
        <v>2019</v>
      </c>
      <c r="B343" t="s">
        <v>428</v>
      </c>
      <c r="C343" t="s">
        <v>27</v>
      </c>
      <c r="D343" t="s">
        <v>447</v>
      </c>
      <c r="E343">
        <v>0</v>
      </c>
    </row>
    <row r="344" spans="1:5">
      <c r="A344">
        <v>2018</v>
      </c>
      <c r="B344" t="s">
        <v>420</v>
      </c>
      <c r="C344" t="s">
        <v>8</v>
      </c>
      <c r="D344" t="s">
        <v>447</v>
      </c>
      <c r="E344">
        <v>65</v>
      </c>
    </row>
    <row r="345" spans="1:5">
      <c r="A345">
        <v>2018</v>
      </c>
      <c r="B345" t="s">
        <v>439</v>
      </c>
      <c r="C345" t="s">
        <v>53</v>
      </c>
      <c r="D345" t="s">
        <v>447</v>
      </c>
      <c r="E345">
        <v>0</v>
      </c>
    </row>
    <row r="346" spans="1:5">
      <c r="A346">
        <v>2018</v>
      </c>
      <c r="B346" t="s">
        <v>423</v>
      </c>
      <c r="C346" t="s">
        <v>18</v>
      </c>
      <c r="D346" t="s">
        <v>447</v>
      </c>
      <c r="E346">
        <v>0</v>
      </c>
    </row>
    <row r="347" spans="1:5">
      <c r="A347">
        <v>2018</v>
      </c>
      <c r="B347" t="s">
        <v>424</v>
      </c>
      <c r="C347" t="s">
        <v>21</v>
      </c>
      <c r="D347" t="s">
        <v>447</v>
      </c>
      <c r="E347">
        <v>15</v>
      </c>
    </row>
    <row r="348" spans="1:5">
      <c r="A348">
        <v>2018</v>
      </c>
      <c r="B348" t="s">
        <v>436</v>
      </c>
      <c r="C348" t="s">
        <v>49</v>
      </c>
      <c r="D348" t="s">
        <v>447</v>
      </c>
      <c r="E348">
        <v>15</v>
      </c>
    </row>
    <row r="349" spans="1:5">
      <c r="A349">
        <v>2018</v>
      </c>
      <c r="B349" t="s">
        <v>430</v>
      </c>
      <c r="C349" t="s">
        <v>33</v>
      </c>
      <c r="D349" t="s">
        <v>447</v>
      </c>
      <c r="E349">
        <v>0</v>
      </c>
    </row>
    <row r="350" spans="1:5">
      <c r="A350">
        <v>2018</v>
      </c>
      <c r="B350" t="s">
        <v>438</v>
      </c>
      <c r="C350" t="s">
        <v>52</v>
      </c>
      <c r="D350" t="s">
        <v>447</v>
      </c>
      <c r="E350">
        <v>0</v>
      </c>
    </row>
    <row r="351" spans="1:5">
      <c r="A351">
        <v>2018</v>
      </c>
      <c r="B351" t="s">
        <v>437</v>
      </c>
      <c r="C351" t="s">
        <v>51</v>
      </c>
      <c r="D351" t="s">
        <v>447</v>
      </c>
      <c r="E351">
        <v>45</v>
      </c>
    </row>
    <row r="352" spans="1:5">
      <c r="A352">
        <v>2018</v>
      </c>
      <c r="B352" t="s">
        <v>431</v>
      </c>
      <c r="C352" t="s">
        <v>36</v>
      </c>
      <c r="D352" t="s">
        <v>447</v>
      </c>
      <c r="E352">
        <v>0</v>
      </c>
    </row>
    <row r="353" spans="1:5">
      <c r="A353">
        <v>2018</v>
      </c>
      <c r="B353" t="s">
        <v>433</v>
      </c>
      <c r="C353" t="s">
        <v>42</v>
      </c>
      <c r="D353" t="s">
        <v>447</v>
      </c>
      <c r="E353">
        <v>5</v>
      </c>
    </row>
    <row r="354" spans="1:5">
      <c r="A354">
        <v>2018</v>
      </c>
      <c r="B354" t="s">
        <v>429</v>
      </c>
      <c r="C354" t="s">
        <v>30</v>
      </c>
      <c r="D354" t="s">
        <v>447</v>
      </c>
      <c r="E354">
        <v>15</v>
      </c>
    </row>
    <row r="355" spans="1:5">
      <c r="A355">
        <v>2018</v>
      </c>
      <c r="B355" t="s">
        <v>425</v>
      </c>
      <c r="C355" t="s">
        <v>24</v>
      </c>
      <c r="D355" t="s">
        <v>447</v>
      </c>
      <c r="E355">
        <v>0</v>
      </c>
    </row>
    <row r="356" spans="1:5">
      <c r="A356">
        <v>2018</v>
      </c>
      <c r="B356" t="s">
        <v>421</v>
      </c>
      <c r="C356" t="s">
        <v>13</v>
      </c>
      <c r="D356" t="s">
        <v>447</v>
      </c>
      <c r="E356">
        <v>25</v>
      </c>
    </row>
    <row r="357" spans="1:5">
      <c r="A357">
        <v>2018</v>
      </c>
      <c r="B357" t="s">
        <v>435</v>
      </c>
      <c r="C357" t="s">
        <v>48</v>
      </c>
      <c r="D357" t="s">
        <v>447</v>
      </c>
      <c r="E357">
        <v>0</v>
      </c>
    </row>
    <row r="358" spans="1:5">
      <c r="A358">
        <v>2018</v>
      </c>
      <c r="B358" t="s">
        <v>422</v>
      </c>
      <c r="C358" t="s">
        <v>15</v>
      </c>
      <c r="D358" t="s">
        <v>447</v>
      </c>
      <c r="E358">
        <v>5</v>
      </c>
    </row>
    <row r="359" spans="1:5">
      <c r="A359">
        <v>2018</v>
      </c>
      <c r="B359" t="s">
        <v>426</v>
      </c>
      <c r="C359" t="s">
        <v>427</v>
      </c>
      <c r="D359" t="s">
        <v>447</v>
      </c>
      <c r="E359">
        <v>0</v>
      </c>
    </row>
    <row r="360" spans="1:5">
      <c r="A360">
        <v>2018</v>
      </c>
      <c r="B360" t="s">
        <v>428</v>
      </c>
      <c r="C360" t="s">
        <v>27</v>
      </c>
      <c r="D360" t="s">
        <v>447</v>
      </c>
      <c r="E360">
        <v>0</v>
      </c>
    </row>
    <row r="361" spans="1:5">
      <c r="A361">
        <v>2018</v>
      </c>
      <c r="B361" t="s">
        <v>434</v>
      </c>
      <c r="C361" t="s">
        <v>45</v>
      </c>
      <c r="D361" t="s">
        <v>447</v>
      </c>
      <c r="E361">
        <v>0</v>
      </c>
    </row>
    <row r="362" spans="1:5">
      <c r="A362">
        <v>2018</v>
      </c>
      <c r="B362" t="s">
        <v>432</v>
      </c>
      <c r="C362" t="s">
        <v>39</v>
      </c>
      <c r="D362" t="s">
        <v>447</v>
      </c>
      <c r="E362">
        <v>15</v>
      </c>
    </row>
    <row r="363" spans="1:5">
      <c r="A363">
        <v>2023</v>
      </c>
      <c r="B363" t="s">
        <v>432</v>
      </c>
      <c r="C363" t="s">
        <v>39</v>
      </c>
      <c r="D363" t="s">
        <v>447</v>
      </c>
      <c r="E363">
        <v>15</v>
      </c>
    </row>
    <row r="364" spans="1:5">
      <c r="A364">
        <v>2023</v>
      </c>
      <c r="B364" t="s">
        <v>424</v>
      </c>
      <c r="C364" t="s">
        <v>21</v>
      </c>
      <c r="D364" t="s">
        <v>447</v>
      </c>
      <c r="E364">
        <v>20</v>
      </c>
    </row>
    <row r="365" spans="1:5">
      <c r="A365">
        <v>2023</v>
      </c>
      <c r="B365" t="s">
        <v>421</v>
      </c>
      <c r="C365" t="s">
        <v>13</v>
      </c>
      <c r="D365" t="s">
        <v>447</v>
      </c>
      <c r="E365">
        <v>35</v>
      </c>
    </row>
    <row r="366" spans="1:5">
      <c r="A366">
        <v>2023</v>
      </c>
      <c r="B366" t="s">
        <v>433</v>
      </c>
      <c r="C366" t="s">
        <v>42</v>
      </c>
      <c r="D366" t="s">
        <v>447</v>
      </c>
      <c r="E366">
        <v>5</v>
      </c>
    </row>
    <row r="367" spans="1:5">
      <c r="A367">
        <v>2023</v>
      </c>
      <c r="B367" t="s">
        <v>431</v>
      </c>
      <c r="C367" t="s">
        <v>36</v>
      </c>
      <c r="D367" t="s">
        <v>447</v>
      </c>
      <c r="E367">
        <v>0</v>
      </c>
    </row>
    <row r="368" spans="1:5">
      <c r="A368">
        <v>2023</v>
      </c>
      <c r="B368" t="s">
        <v>435</v>
      </c>
      <c r="C368" t="s">
        <v>48</v>
      </c>
      <c r="D368" t="s">
        <v>447</v>
      </c>
      <c r="E368">
        <v>0</v>
      </c>
    </row>
    <row r="369" spans="1:5">
      <c r="A369">
        <v>2023</v>
      </c>
      <c r="B369" t="s">
        <v>426</v>
      </c>
      <c r="C369" t="s">
        <v>427</v>
      </c>
      <c r="D369" t="s">
        <v>447</v>
      </c>
      <c r="E369">
        <v>0</v>
      </c>
    </row>
    <row r="370" spans="1:5">
      <c r="A370">
        <v>2023</v>
      </c>
      <c r="B370" t="s">
        <v>429</v>
      </c>
      <c r="C370" t="s">
        <v>30</v>
      </c>
      <c r="D370" t="s">
        <v>447</v>
      </c>
      <c r="E370">
        <v>30</v>
      </c>
    </row>
    <row r="371" spans="1:5">
      <c r="A371">
        <v>2023</v>
      </c>
      <c r="B371" t="s">
        <v>437</v>
      </c>
      <c r="C371" t="s">
        <v>51</v>
      </c>
      <c r="D371" t="s">
        <v>447</v>
      </c>
      <c r="E371">
        <v>75</v>
      </c>
    </row>
    <row r="372" spans="1:5">
      <c r="A372">
        <v>2023</v>
      </c>
      <c r="B372" t="s">
        <v>425</v>
      </c>
      <c r="C372" t="s">
        <v>24</v>
      </c>
      <c r="D372" t="s">
        <v>447</v>
      </c>
      <c r="E372">
        <v>10</v>
      </c>
    </row>
    <row r="373" spans="1:5">
      <c r="A373">
        <v>2023</v>
      </c>
      <c r="B373" t="s">
        <v>423</v>
      </c>
      <c r="C373" t="s">
        <v>18</v>
      </c>
      <c r="D373" t="s">
        <v>447</v>
      </c>
      <c r="E373">
        <v>5</v>
      </c>
    </row>
    <row r="374" spans="1:5">
      <c r="A374">
        <v>2023</v>
      </c>
      <c r="B374" t="s">
        <v>420</v>
      </c>
      <c r="C374" t="s">
        <v>8</v>
      </c>
      <c r="D374" t="s">
        <v>447</v>
      </c>
      <c r="E374">
        <v>130</v>
      </c>
    </row>
    <row r="375" spans="1:5">
      <c r="A375">
        <v>2023</v>
      </c>
      <c r="B375" t="s">
        <v>428</v>
      </c>
      <c r="C375" t="s">
        <v>27</v>
      </c>
      <c r="D375" t="s">
        <v>447</v>
      </c>
      <c r="E375">
        <v>0</v>
      </c>
    </row>
    <row r="376" spans="1:5">
      <c r="A376">
        <v>2023</v>
      </c>
      <c r="B376" t="s">
        <v>438</v>
      </c>
      <c r="C376" t="s">
        <v>52</v>
      </c>
      <c r="D376" t="s">
        <v>447</v>
      </c>
      <c r="E376">
        <v>0</v>
      </c>
    </row>
    <row r="377" spans="1:5">
      <c r="A377">
        <v>2023</v>
      </c>
      <c r="B377" t="s">
        <v>436</v>
      </c>
      <c r="C377" t="s">
        <v>49</v>
      </c>
      <c r="D377" t="s">
        <v>447</v>
      </c>
      <c r="E377">
        <v>40</v>
      </c>
    </row>
    <row r="378" spans="1:5">
      <c r="A378">
        <v>2023</v>
      </c>
      <c r="B378" t="s">
        <v>434</v>
      </c>
      <c r="C378" t="s">
        <v>45</v>
      </c>
      <c r="D378" t="s">
        <v>447</v>
      </c>
      <c r="E378">
        <v>0</v>
      </c>
    </row>
    <row r="379" spans="1:5">
      <c r="A379">
        <v>2023</v>
      </c>
      <c r="B379" t="s">
        <v>439</v>
      </c>
      <c r="C379" t="s">
        <v>53</v>
      </c>
      <c r="D379" t="s">
        <v>447</v>
      </c>
      <c r="E379">
        <v>5</v>
      </c>
    </row>
    <row r="380" spans="1:5">
      <c r="A380">
        <v>2023</v>
      </c>
      <c r="B380" t="s">
        <v>430</v>
      </c>
      <c r="C380" t="s">
        <v>33</v>
      </c>
      <c r="D380" t="s">
        <v>447</v>
      </c>
      <c r="E380">
        <v>0</v>
      </c>
    </row>
    <row r="381" spans="1:5">
      <c r="A381">
        <v>2024</v>
      </c>
      <c r="B381" t="s">
        <v>428</v>
      </c>
      <c r="C381" t="s">
        <v>27</v>
      </c>
      <c r="D381" t="s">
        <v>447</v>
      </c>
      <c r="E381">
        <v>0</v>
      </c>
    </row>
    <row r="382" spans="1:5">
      <c r="A382">
        <v>2024</v>
      </c>
      <c r="B382" t="s">
        <v>423</v>
      </c>
      <c r="C382" t="s">
        <v>18</v>
      </c>
      <c r="D382" t="s">
        <v>447</v>
      </c>
      <c r="E382">
        <v>0</v>
      </c>
    </row>
    <row r="383" spans="1:5">
      <c r="A383">
        <v>2023</v>
      </c>
      <c r="B383" t="s">
        <v>422</v>
      </c>
      <c r="C383" t="s">
        <v>15</v>
      </c>
      <c r="D383" t="s">
        <v>447</v>
      </c>
      <c r="E383">
        <v>15</v>
      </c>
    </row>
    <row r="384" spans="1:5">
      <c r="A384">
        <v>2024</v>
      </c>
      <c r="B384" t="s">
        <v>430</v>
      </c>
      <c r="C384" t="s">
        <v>33</v>
      </c>
      <c r="D384" t="s">
        <v>447</v>
      </c>
      <c r="E384">
        <v>0</v>
      </c>
    </row>
    <row r="385" spans="1:5">
      <c r="A385">
        <v>2024</v>
      </c>
      <c r="B385" t="s">
        <v>420</v>
      </c>
      <c r="C385" t="s">
        <v>8</v>
      </c>
      <c r="D385" t="s">
        <v>447</v>
      </c>
      <c r="E385">
        <v>135</v>
      </c>
    </row>
    <row r="386" spans="1:5">
      <c r="A386">
        <v>2024</v>
      </c>
      <c r="B386" t="s">
        <v>422</v>
      </c>
      <c r="C386" t="s">
        <v>15</v>
      </c>
      <c r="D386" t="s">
        <v>447</v>
      </c>
      <c r="E386">
        <v>20</v>
      </c>
    </row>
    <row r="387" spans="1:5">
      <c r="A387">
        <v>2024</v>
      </c>
      <c r="B387" t="s">
        <v>425</v>
      </c>
      <c r="C387" t="s">
        <v>24</v>
      </c>
      <c r="D387" t="s">
        <v>447</v>
      </c>
      <c r="E387">
        <v>15</v>
      </c>
    </row>
    <row r="388" spans="1:5">
      <c r="A388">
        <v>2024</v>
      </c>
      <c r="B388" t="s">
        <v>438</v>
      </c>
      <c r="C388" t="s">
        <v>52</v>
      </c>
      <c r="D388" t="s">
        <v>447</v>
      </c>
      <c r="E388">
        <v>0</v>
      </c>
    </row>
    <row r="389" spans="1:5">
      <c r="A389">
        <v>2024</v>
      </c>
      <c r="B389" t="s">
        <v>435</v>
      </c>
      <c r="C389" t="s">
        <v>48</v>
      </c>
      <c r="D389" t="s">
        <v>447</v>
      </c>
      <c r="E389">
        <v>0</v>
      </c>
    </row>
    <row r="390" spans="1:5">
      <c r="A390">
        <v>2024</v>
      </c>
      <c r="B390" t="s">
        <v>421</v>
      </c>
      <c r="C390" t="s">
        <v>13</v>
      </c>
      <c r="D390" t="s">
        <v>447</v>
      </c>
      <c r="E390">
        <v>40</v>
      </c>
    </row>
    <row r="391" spans="1:5">
      <c r="A391">
        <v>2024</v>
      </c>
      <c r="B391" t="s">
        <v>429</v>
      </c>
      <c r="C391" t="s">
        <v>30</v>
      </c>
      <c r="D391" t="s">
        <v>447</v>
      </c>
      <c r="E391">
        <v>25</v>
      </c>
    </row>
    <row r="392" spans="1:5">
      <c r="A392">
        <v>2024</v>
      </c>
      <c r="B392" t="s">
        <v>434</v>
      </c>
      <c r="C392" t="s">
        <v>45</v>
      </c>
      <c r="D392" t="s">
        <v>447</v>
      </c>
      <c r="E392">
        <v>0</v>
      </c>
    </row>
    <row r="393" spans="1:5">
      <c r="A393">
        <v>2024</v>
      </c>
      <c r="B393" t="s">
        <v>439</v>
      </c>
      <c r="C393" t="s">
        <v>53</v>
      </c>
      <c r="D393" t="s">
        <v>447</v>
      </c>
      <c r="E393">
        <v>5</v>
      </c>
    </row>
    <row r="394" spans="1:5">
      <c r="A394">
        <v>2024</v>
      </c>
      <c r="B394" t="s">
        <v>424</v>
      </c>
      <c r="C394" t="s">
        <v>21</v>
      </c>
      <c r="D394" t="s">
        <v>447</v>
      </c>
      <c r="E394">
        <v>15</v>
      </c>
    </row>
    <row r="395" spans="1:5">
      <c r="A395">
        <v>2024</v>
      </c>
      <c r="B395" t="s">
        <v>426</v>
      </c>
      <c r="C395" t="s">
        <v>427</v>
      </c>
      <c r="D395" t="s">
        <v>447</v>
      </c>
      <c r="E395">
        <v>0</v>
      </c>
    </row>
    <row r="396" spans="1:5">
      <c r="A396">
        <v>2024</v>
      </c>
      <c r="B396" t="s">
        <v>432</v>
      </c>
      <c r="C396" t="s">
        <v>39</v>
      </c>
      <c r="D396" t="s">
        <v>447</v>
      </c>
      <c r="E396">
        <v>15</v>
      </c>
    </row>
    <row r="397" spans="1:5">
      <c r="A397">
        <v>2024</v>
      </c>
      <c r="B397" t="s">
        <v>431</v>
      </c>
      <c r="C397" t="s">
        <v>36</v>
      </c>
      <c r="D397" t="s">
        <v>447</v>
      </c>
      <c r="E397">
        <v>0</v>
      </c>
    </row>
    <row r="398" spans="1:5">
      <c r="A398">
        <v>2024</v>
      </c>
      <c r="B398" t="s">
        <v>436</v>
      </c>
      <c r="C398" t="s">
        <v>49</v>
      </c>
      <c r="D398" t="s">
        <v>447</v>
      </c>
      <c r="E398">
        <v>35</v>
      </c>
    </row>
    <row r="399" spans="1:5">
      <c r="A399">
        <v>2024</v>
      </c>
      <c r="B399" t="s">
        <v>437</v>
      </c>
      <c r="C399" t="s">
        <v>51</v>
      </c>
      <c r="D399" t="s">
        <v>447</v>
      </c>
      <c r="E399">
        <v>70</v>
      </c>
    </row>
    <row r="400" spans="1:5">
      <c r="A400">
        <v>2024</v>
      </c>
      <c r="B400" t="s">
        <v>433</v>
      </c>
      <c r="C400" t="s">
        <v>42</v>
      </c>
      <c r="D400" t="s">
        <v>447</v>
      </c>
      <c r="E400">
        <v>5</v>
      </c>
    </row>
    <row r="401" spans="1:5">
      <c r="A401">
        <v>2022</v>
      </c>
      <c r="B401" t="s">
        <v>437</v>
      </c>
      <c r="C401" t="s">
        <v>51</v>
      </c>
      <c r="D401" t="s">
        <v>448</v>
      </c>
      <c r="E401">
        <v>405</v>
      </c>
    </row>
    <row r="402" spans="1:5">
      <c r="A402">
        <v>2022</v>
      </c>
      <c r="B402" t="s">
        <v>425</v>
      </c>
      <c r="C402" t="s">
        <v>24</v>
      </c>
      <c r="D402" t="s">
        <v>448</v>
      </c>
      <c r="E402">
        <v>65</v>
      </c>
    </row>
    <row r="403" spans="1:5">
      <c r="A403">
        <v>2022</v>
      </c>
      <c r="B403" t="s">
        <v>422</v>
      </c>
      <c r="C403" t="s">
        <v>15</v>
      </c>
      <c r="D403" t="s">
        <v>448</v>
      </c>
      <c r="E403">
        <v>355</v>
      </c>
    </row>
    <row r="404" spans="1:5">
      <c r="A404">
        <v>2022</v>
      </c>
      <c r="B404" t="s">
        <v>428</v>
      </c>
      <c r="C404" t="s">
        <v>27</v>
      </c>
      <c r="D404" t="s">
        <v>448</v>
      </c>
      <c r="E404">
        <v>40</v>
      </c>
    </row>
    <row r="405" spans="1:5">
      <c r="A405">
        <v>2022</v>
      </c>
      <c r="B405" t="s">
        <v>423</v>
      </c>
      <c r="C405" t="s">
        <v>18</v>
      </c>
      <c r="D405" t="s">
        <v>448</v>
      </c>
      <c r="E405">
        <v>80</v>
      </c>
    </row>
    <row r="406" spans="1:5">
      <c r="A406">
        <v>2022</v>
      </c>
      <c r="B406" t="s">
        <v>435</v>
      </c>
      <c r="C406" t="s">
        <v>48</v>
      </c>
      <c r="D406" t="s">
        <v>448</v>
      </c>
      <c r="E406">
        <v>65</v>
      </c>
    </row>
    <row r="407" spans="1:5">
      <c r="A407">
        <v>2021</v>
      </c>
      <c r="B407" t="s">
        <v>437</v>
      </c>
      <c r="C407" t="s">
        <v>51</v>
      </c>
      <c r="D407" t="s">
        <v>448</v>
      </c>
      <c r="E407">
        <v>405</v>
      </c>
    </row>
    <row r="408" spans="1:5">
      <c r="A408">
        <v>2021</v>
      </c>
      <c r="B408" t="s">
        <v>420</v>
      </c>
      <c r="C408" t="s">
        <v>8</v>
      </c>
      <c r="D408" t="s">
        <v>448</v>
      </c>
      <c r="E408">
        <v>405</v>
      </c>
    </row>
    <row r="409" spans="1:5">
      <c r="A409">
        <v>2021</v>
      </c>
      <c r="B409" t="s">
        <v>438</v>
      </c>
      <c r="C409" t="s">
        <v>52</v>
      </c>
      <c r="D409" t="s">
        <v>448</v>
      </c>
      <c r="E409">
        <v>30</v>
      </c>
    </row>
    <row r="410" spans="1:5">
      <c r="A410">
        <v>2021</v>
      </c>
      <c r="B410" t="s">
        <v>423</v>
      </c>
      <c r="C410" t="s">
        <v>18</v>
      </c>
      <c r="D410" t="s">
        <v>448</v>
      </c>
      <c r="E410">
        <v>65</v>
      </c>
    </row>
    <row r="411" spans="1:5">
      <c r="A411">
        <v>2021</v>
      </c>
      <c r="B411" t="s">
        <v>425</v>
      </c>
      <c r="C411" t="s">
        <v>24</v>
      </c>
      <c r="D411" t="s">
        <v>448</v>
      </c>
      <c r="E411">
        <v>85</v>
      </c>
    </row>
    <row r="412" spans="1:5">
      <c r="A412">
        <v>2022</v>
      </c>
      <c r="B412" t="s">
        <v>430</v>
      </c>
      <c r="C412" t="s">
        <v>33</v>
      </c>
      <c r="D412" t="s">
        <v>448</v>
      </c>
      <c r="E412">
        <v>60</v>
      </c>
    </row>
    <row r="413" spans="1:5">
      <c r="A413">
        <v>2021</v>
      </c>
      <c r="B413" t="s">
        <v>434</v>
      </c>
      <c r="C413" t="s">
        <v>45</v>
      </c>
      <c r="D413" t="s">
        <v>448</v>
      </c>
      <c r="E413">
        <v>5</v>
      </c>
    </row>
    <row r="414" spans="1:5">
      <c r="A414">
        <v>2022</v>
      </c>
      <c r="B414" t="s">
        <v>426</v>
      </c>
      <c r="C414" t="s">
        <v>427</v>
      </c>
      <c r="D414" t="s">
        <v>448</v>
      </c>
      <c r="E414">
        <v>75</v>
      </c>
    </row>
    <row r="415" spans="1:5">
      <c r="A415">
        <v>2022</v>
      </c>
      <c r="B415" t="s">
        <v>433</v>
      </c>
      <c r="C415" t="s">
        <v>42</v>
      </c>
      <c r="D415" t="s">
        <v>448</v>
      </c>
      <c r="E415">
        <v>60</v>
      </c>
    </row>
    <row r="416" spans="1:5">
      <c r="A416">
        <v>2021</v>
      </c>
      <c r="B416" t="s">
        <v>424</v>
      </c>
      <c r="C416" t="s">
        <v>21</v>
      </c>
      <c r="D416" t="s">
        <v>448</v>
      </c>
      <c r="E416">
        <v>235</v>
      </c>
    </row>
    <row r="417" spans="1:5">
      <c r="A417">
        <v>2022</v>
      </c>
      <c r="B417" t="s">
        <v>421</v>
      </c>
      <c r="C417" t="s">
        <v>13</v>
      </c>
      <c r="D417" t="s">
        <v>448</v>
      </c>
      <c r="E417">
        <v>715</v>
      </c>
    </row>
    <row r="418" spans="1:5">
      <c r="A418">
        <v>2022</v>
      </c>
      <c r="B418" t="s">
        <v>436</v>
      </c>
      <c r="C418" t="s">
        <v>49</v>
      </c>
      <c r="D418" t="s">
        <v>448</v>
      </c>
      <c r="E418">
        <v>490</v>
      </c>
    </row>
    <row r="419" spans="1:5">
      <c r="A419">
        <v>2022</v>
      </c>
      <c r="B419" t="s">
        <v>431</v>
      </c>
      <c r="C419" t="s">
        <v>36</v>
      </c>
      <c r="D419" t="s">
        <v>448</v>
      </c>
      <c r="E419">
        <v>40</v>
      </c>
    </row>
    <row r="420" spans="1:5">
      <c r="A420">
        <v>2021</v>
      </c>
      <c r="B420" t="s">
        <v>433</v>
      </c>
      <c r="C420" t="s">
        <v>42</v>
      </c>
      <c r="D420" t="s">
        <v>448</v>
      </c>
      <c r="E420">
        <v>60</v>
      </c>
    </row>
    <row r="421" spans="1:5">
      <c r="A421">
        <v>2022</v>
      </c>
      <c r="B421" t="s">
        <v>439</v>
      </c>
      <c r="C421" t="s">
        <v>53</v>
      </c>
      <c r="D421" t="s">
        <v>448</v>
      </c>
      <c r="E421">
        <v>20</v>
      </c>
    </row>
    <row r="422" spans="1:5">
      <c r="A422">
        <v>2021</v>
      </c>
      <c r="B422" t="s">
        <v>432</v>
      </c>
      <c r="C422" t="s">
        <v>39</v>
      </c>
      <c r="D422" t="s">
        <v>448</v>
      </c>
      <c r="E422">
        <v>160</v>
      </c>
    </row>
    <row r="423" spans="1:5">
      <c r="A423">
        <v>2021</v>
      </c>
      <c r="B423" t="s">
        <v>426</v>
      </c>
      <c r="C423" t="s">
        <v>427</v>
      </c>
      <c r="D423" t="s">
        <v>448</v>
      </c>
      <c r="E423">
        <v>75</v>
      </c>
    </row>
    <row r="424" spans="1:5">
      <c r="A424">
        <v>2022</v>
      </c>
      <c r="B424" t="s">
        <v>432</v>
      </c>
      <c r="C424" t="s">
        <v>39</v>
      </c>
      <c r="D424" t="s">
        <v>448</v>
      </c>
      <c r="E424">
        <v>125</v>
      </c>
    </row>
    <row r="425" spans="1:5">
      <c r="A425">
        <v>2022</v>
      </c>
      <c r="B425" t="s">
        <v>424</v>
      </c>
      <c r="C425" t="s">
        <v>21</v>
      </c>
      <c r="D425" t="s">
        <v>448</v>
      </c>
      <c r="E425">
        <v>235</v>
      </c>
    </row>
    <row r="426" spans="1:5">
      <c r="A426">
        <v>2022</v>
      </c>
      <c r="B426" t="s">
        <v>434</v>
      </c>
      <c r="C426" t="s">
        <v>45</v>
      </c>
      <c r="D426" t="s">
        <v>448</v>
      </c>
      <c r="E426">
        <v>5</v>
      </c>
    </row>
    <row r="427" spans="1:5">
      <c r="A427">
        <v>2021</v>
      </c>
      <c r="B427" t="s">
        <v>422</v>
      </c>
      <c r="C427" t="s">
        <v>15</v>
      </c>
      <c r="D427" t="s">
        <v>448</v>
      </c>
      <c r="E427">
        <v>365</v>
      </c>
    </row>
    <row r="428" spans="1:5">
      <c r="A428">
        <v>2021</v>
      </c>
      <c r="B428" t="s">
        <v>421</v>
      </c>
      <c r="C428" t="s">
        <v>13</v>
      </c>
      <c r="D428" t="s">
        <v>448</v>
      </c>
      <c r="E428">
        <v>695</v>
      </c>
    </row>
    <row r="429" spans="1:5">
      <c r="A429">
        <v>2020</v>
      </c>
      <c r="B429" t="s">
        <v>420</v>
      </c>
      <c r="C429" t="s">
        <v>8</v>
      </c>
      <c r="D429" t="s">
        <v>448</v>
      </c>
      <c r="E429">
        <v>390</v>
      </c>
    </row>
    <row r="430" spans="1:5">
      <c r="A430">
        <v>2020</v>
      </c>
      <c r="B430" t="s">
        <v>428</v>
      </c>
      <c r="C430" t="s">
        <v>27</v>
      </c>
      <c r="D430" t="s">
        <v>448</v>
      </c>
      <c r="E430">
        <v>45</v>
      </c>
    </row>
    <row r="431" spans="1:5">
      <c r="A431">
        <v>2022</v>
      </c>
      <c r="B431" t="s">
        <v>429</v>
      </c>
      <c r="C431" t="s">
        <v>30</v>
      </c>
      <c r="D431" t="s">
        <v>448</v>
      </c>
      <c r="E431">
        <v>250</v>
      </c>
    </row>
    <row r="432" spans="1:5">
      <c r="A432">
        <v>2020</v>
      </c>
      <c r="B432" t="s">
        <v>430</v>
      </c>
      <c r="C432" t="s">
        <v>33</v>
      </c>
      <c r="D432" t="s">
        <v>448</v>
      </c>
      <c r="E432">
        <v>40</v>
      </c>
    </row>
    <row r="433" spans="1:5">
      <c r="A433">
        <v>2021</v>
      </c>
      <c r="B433" t="s">
        <v>436</v>
      </c>
      <c r="C433" t="s">
        <v>49</v>
      </c>
      <c r="D433" t="s">
        <v>448</v>
      </c>
      <c r="E433">
        <v>460</v>
      </c>
    </row>
    <row r="434" spans="1:5">
      <c r="A434">
        <v>2022</v>
      </c>
      <c r="B434" t="s">
        <v>438</v>
      </c>
      <c r="C434" t="s">
        <v>52</v>
      </c>
      <c r="D434" t="s">
        <v>448</v>
      </c>
      <c r="E434">
        <v>35</v>
      </c>
    </row>
    <row r="435" spans="1:5">
      <c r="A435">
        <v>2019</v>
      </c>
      <c r="B435" t="s">
        <v>433</v>
      </c>
      <c r="C435" t="s">
        <v>42</v>
      </c>
      <c r="D435" t="s">
        <v>448</v>
      </c>
      <c r="E435">
        <v>55</v>
      </c>
    </row>
    <row r="436" spans="1:5">
      <c r="A436">
        <v>2019</v>
      </c>
      <c r="B436" t="s">
        <v>425</v>
      </c>
      <c r="C436" t="s">
        <v>24</v>
      </c>
      <c r="D436" t="s">
        <v>448</v>
      </c>
      <c r="E436">
        <v>85</v>
      </c>
    </row>
    <row r="437" spans="1:5">
      <c r="A437">
        <v>2019</v>
      </c>
      <c r="B437" t="s">
        <v>431</v>
      </c>
      <c r="C437" t="s">
        <v>36</v>
      </c>
      <c r="D437" t="s">
        <v>448</v>
      </c>
      <c r="E437">
        <v>25</v>
      </c>
    </row>
    <row r="438" spans="1:5">
      <c r="A438">
        <v>2019</v>
      </c>
      <c r="B438" t="s">
        <v>437</v>
      </c>
      <c r="C438" t="s">
        <v>51</v>
      </c>
      <c r="D438" t="s">
        <v>448</v>
      </c>
      <c r="E438">
        <v>415</v>
      </c>
    </row>
    <row r="439" spans="1:5">
      <c r="A439">
        <v>2021</v>
      </c>
      <c r="B439" t="s">
        <v>439</v>
      </c>
      <c r="C439" t="s">
        <v>53</v>
      </c>
      <c r="D439" t="s">
        <v>448</v>
      </c>
      <c r="E439">
        <v>20</v>
      </c>
    </row>
    <row r="440" spans="1:5">
      <c r="A440">
        <v>2020</v>
      </c>
      <c r="B440" t="s">
        <v>437</v>
      </c>
      <c r="C440" t="s">
        <v>51</v>
      </c>
      <c r="D440" t="s">
        <v>448</v>
      </c>
      <c r="E440">
        <v>365</v>
      </c>
    </row>
    <row r="441" spans="1:5">
      <c r="A441">
        <v>2020</v>
      </c>
      <c r="B441" t="s">
        <v>426</v>
      </c>
      <c r="C441" t="s">
        <v>427</v>
      </c>
      <c r="D441" t="s">
        <v>448</v>
      </c>
      <c r="E441">
        <v>85</v>
      </c>
    </row>
    <row r="442" spans="1:5">
      <c r="A442">
        <v>2019</v>
      </c>
      <c r="B442" t="s">
        <v>421</v>
      </c>
      <c r="C442" t="s">
        <v>13</v>
      </c>
      <c r="D442" t="s">
        <v>448</v>
      </c>
      <c r="E442">
        <v>730</v>
      </c>
    </row>
    <row r="443" spans="1:5">
      <c r="A443">
        <v>2019</v>
      </c>
      <c r="B443" t="s">
        <v>420</v>
      </c>
      <c r="C443" t="s">
        <v>8</v>
      </c>
      <c r="D443" t="s">
        <v>448</v>
      </c>
      <c r="E443">
        <v>380</v>
      </c>
    </row>
    <row r="444" spans="1:5">
      <c r="A444">
        <v>2021</v>
      </c>
      <c r="B444" t="s">
        <v>435</v>
      </c>
      <c r="C444" t="s">
        <v>48</v>
      </c>
      <c r="D444" t="s">
        <v>448</v>
      </c>
      <c r="E444">
        <v>60</v>
      </c>
    </row>
    <row r="445" spans="1:5">
      <c r="A445">
        <v>2019</v>
      </c>
      <c r="B445" t="s">
        <v>438</v>
      </c>
      <c r="C445" t="s">
        <v>52</v>
      </c>
      <c r="D445" t="s">
        <v>448</v>
      </c>
      <c r="E445">
        <v>35</v>
      </c>
    </row>
    <row r="446" spans="1:5">
      <c r="A446">
        <v>2019</v>
      </c>
      <c r="B446" t="s">
        <v>424</v>
      </c>
      <c r="C446" t="s">
        <v>21</v>
      </c>
      <c r="D446" t="s">
        <v>448</v>
      </c>
      <c r="E446">
        <v>250</v>
      </c>
    </row>
    <row r="447" spans="1:5">
      <c r="A447">
        <v>2020</v>
      </c>
      <c r="B447" t="s">
        <v>435</v>
      </c>
      <c r="C447" t="s">
        <v>48</v>
      </c>
      <c r="D447" t="s">
        <v>448</v>
      </c>
      <c r="E447">
        <v>50</v>
      </c>
    </row>
    <row r="448" spans="1:5">
      <c r="A448">
        <v>2021</v>
      </c>
      <c r="B448" t="s">
        <v>429</v>
      </c>
      <c r="C448" t="s">
        <v>30</v>
      </c>
      <c r="D448" t="s">
        <v>448</v>
      </c>
      <c r="E448">
        <v>235</v>
      </c>
    </row>
    <row r="449" spans="1:5">
      <c r="A449">
        <v>2019</v>
      </c>
      <c r="B449" t="s">
        <v>435</v>
      </c>
      <c r="C449" t="s">
        <v>48</v>
      </c>
      <c r="D449" t="s">
        <v>448</v>
      </c>
      <c r="E449">
        <v>55</v>
      </c>
    </row>
    <row r="450" spans="1:5">
      <c r="A450">
        <v>2022</v>
      </c>
      <c r="B450" t="s">
        <v>420</v>
      </c>
      <c r="C450" t="s">
        <v>8</v>
      </c>
      <c r="D450" t="s">
        <v>448</v>
      </c>
      <c r="E450">
        <v>415</v>
      </c>
    </row>
    <row r="451" spans="1:5">
      <c r="A451">
        <v>2019</v>
      </c>
      <c r="B451" t="s">
        <v>423</v>
      </c>
      <c r="C451" t="s">
        <v>18</v>
      </c>
      <c r="D451" t="s">
        <v>448</v>
      </c>
      <c r="E451">
        <v>60</v>
      </c>
    </row>
    <row r="452" spans="1:5">
      <c r="A452">
        <v>2019</v>
      </c>
      <c r="B452" t="s">
        <v>430</v>
      </c>
      <c r="C452" t="s">
        <v>33</v>
      </c>
      <c r="D452" t="s">
        <v>448</v>
      </c>
      <c r="E452">
        <v>50</v>
      </c>
    </row>
    <row r="453" spans="1:5">
      <c r="A453">
        <v>2021</v>
      </c>
      <c r="B453" t="s">
        <v>430</v>
      </c>
      <c r="C453" t="s">
        <v>33</v>
      </c>
      <c r="D453" t="s">
        <v>448</v>
      </c>
      <c r="E453">
        <v>45</v>
      </c>
    </row>
    <row r="454" spans="1:5">
      <c r="A454">
        <v>2020</v>
      </c>
      <c r="B454" t="s">
        <v>421</v>
      </c>
      <c r="C454" t="s">
        <v>13</v>
      </c>
      <c r="D454" t="s">
        <v>448</v>
      </c>
      <c r="E454">
        <v>720</v>
      </c>
    </row>
    <row r="455" spans="1:5">
      <c r="A455">
        <v>2020</v>
      </c>
      <c r="B455" t="s">
        <v>423</v>
      </c>
      <c r="C455" t="s">
        <v>18</v>
      </c>
      <c r="D455" t="s">
        <v>448</v>
      </c>
      <c r="E455">
        <v>60</v>
      </c>
    </row>
    <row r="456" spans="1:5">
      <c r="A456">
        <v>2021</v>
      </c>
      <c r="B456" t="s">
        <v>431</v>
      </c>
      <c r="C456" t="s">
        <v>36</v>
      </c>
      <c r="D456" t="s">
        <v>448</v>
      </c>
      <c r="E456">
        <v>30</v>
      </c>
    </row>
    <row r="457" spans="1:5">
      <c r="A457">
        <v>2020</v>
      </c>
      <c r="B457" t="s">
        <v>424</v>
      </c>
      <c r="C457" t="s">
        <v>21</v>
      </c>
      <c r="D457" t="s">
        <v>448</v>
      </c>
      <c r="E457">
        <v>225</v>
      </c>
    </row>
    <row r="458" spans="1:5">
      <c r="A458">
        <v>2019</v>
      </c>
      <c r="B458" t="s">
        <v>439</v>
      </c>
      <c r="C458" t="s">
        <v>53</v>
      </c>
      <c r="D458" t="s">
        <v>448</v>
      </c>
      <c r="E458">
        <v>25</v>
      </c>
    </row>
    <row r="459" spans="1:5">
      <c r="A459">
        <v>2020</v>
      </c>
      <c r="B459" t="s">
        <v>422</v>
      </c>
      <c r="C459" t="s">
        <v>15</v>
      </c>
      <c r="D459" t="s">
        <v>448</v>
      </c>
      <c r="E459">
        <v>360</v>
      </c>
    </row>
    <row r="460" spans="1:5">
      <c r="A460">
        <v>2020</v>
      </c>
      <c r="B460" t="s">
        <v>429</v>
      </c>
      <c r="C460" t="s">
        <v>30</v>
      </c>
      <c r="D460" t="s">
        <v>448</v>
      </c>
      <c r="E460">
        <v>195</v>
      </c>
    </row>
    <row r="461" spans="1:5">
      <c r="A461">
        <v>2020</v>
      </c>
      <c r="B461" t="s">
        <v>433</v>
      </c>
      <c r="C461" t="s">
        <v>42</v>
      </c>
      <c r="D461" t="s">
        <v>448</v>
      </c>
      <c r="E461">
        <v>60</v>
      </c>
    </row>
    <row r="462" spans="1:5">
      <c r="A462">
        <v>2021</v>
      </c>
      <c r="B462" t="s">
        <v>428</v>
      </c>
      <c r="C462" t="s">
        <v>27</v>
      </c>
      <c r="D462" t="s">
        <v>448</v>
      </c>
      <c r="E462">
        <v>40</v>
      </c>
    </row>
    <row r="463" spans="1:5">
      <c r="A463">
        <v>2019</v>
      </c>
      <c r="B463" t="s">
        <v>429</v>
      </c>
      <c r="C463" t="s">
        <v>30</v>
      </c>
      <c r="D463" t="s">
        <v>448</v>
      </c>
      <c r="E463">
        <v>230</v>
      </c>
    </row>
    <row r="464" spans="1:5">
      <c r="A464">
        <v>2020</v>
      </c>
      <c r="B464" t="s">
        <v>432</v>
      </c>
      <c r="C464" t="s">
        <v>39</v>
      </c>
      <c r="D464" t="s">
        <v>448</v>
      </c>
      <c r="E464">
        <v>140</v>
      </c>
    </row>
    <row r="465" spans="1:5">
      <c r="A465">
        <v>2020</v>
      </c>
      <c r="B465" t="s">
        <v>431</v>
      </c>
      <c r="C465" t="s">
        <v>36</v>
      </c>
      <c r="D465" t="s">
        <v>448</v>
      </c>
      <c r="E465">
        <v>35</v>
      </c>
    </row>
    <row r="466" spans="1:5">
      <c r="A466">
        <v>2019</v>
      </c>
      <c r="B466" t="s">
        <v>426</v>
      </c>
      <c r="C466" t="s">
        <v>427</v>
      </c>
      <c r="D466" t="s">
        <v>448</v>
      </c>
      <c r="E466">
        <v>90</v>
      </c>
    </row>
    <row r="467" spans="1:5">
      <c r="A467">
        <v>2019</v>
      </c>
      <c r="B467" t="s">
        <v>422</v>
      </c>
      <c r="C467" t="s">
        <v>15</v>
      </c>
      <c r="D467" t="s">
        <v>448</v>
      </c>
      <c r="E467">
        <v>340</v>
      </c>
    </row>
    <row r="468" spans="1:5">
      <c r="A468">
        <v>2020</v>
      </c>
      <c r="B468" t="s">
        <v>436</v>
      </c>
      <c r="C468" t="s">
        <v>49</v>
      </c>
      <c r="D468" t="s">
        <v>448</v>
      </c>
      <c r="E468">
        <v>450</v>
      </c>
    </row>
    <row r="469" spans="1:5">
      <c r="A469">
        <v>2019</v>
      </c>
      <c r="B469" t="s">
        <v>432</v>
      </c>
      <c r="C469" t="s">
        <v>39</v>
      </c>
      <c r="D469" t="s">
        <v>448</v>
      </c>
      <c r="E469">
        <v>155</v>
      </c>
    </row>
    <row r="470" spans="1:5">
      <c r="A470">
        <v>2020</v>
      </c>
      <c r="B470" t="s">
        <v>434</v>
      </c>
      <c r="C470" t="s">
        <v>45</v>
      </c>
      <c r="D470" t="s">
        <v>448</v>
      </c>
      <c r="E470">
        <v>5</v>
      </c>
    </row>
    <row r="471" spans="1:5">
      <c r="A471">
        <v>2020</v>
      </c>
      <c r="B471" t="s">
        <v>439</v>
      </c>
      <c r="C471" t="s">
        <v>53</v>
      </c>
      <c r="D471" t="s">
        <v>448</v>
      </c>
      <c r="E471">
        <v>20</v>
      </c>
    </row>
    <row r="472" spans="1:5">
      <c r="A472">
        <v>2019</v>
      </c>
      <c r="B472" t="s">
        <v>436</v>
      </c>
      <c r="C472" t="s">
        <v>49</v>
      </c>
      <c r="D472" t="s">
        <v>448</v>
      </c>
      <c r="E472">
        <v>490</v>
      </c>
    </row>
    <row r="473" spans="1:5">
      <c r="A473">
        <v>2020</v>
      </c>
      <c r="B473" t="s">
        <v>425</v>
      </c>
      <c r="C473" t="s">
        <v>24</v>
      </c>
      <c r="D473" t="s">
        <v>448</v>
      </c>
      <c r="E473">
        <v>75</v>
      </c>
    </row>
    <row r="474" spans="1:5">
      <c r="A474">
        <v>2019</v>
      </c>
      <c r="B474" t="s">
        <v>434</v>
      </c>
      <c r="C474" t="s">
        <v>45</v>
      </c>
      <c r="D474" t="s">
        <v>448</v>
      </c>
      <c r="E474">
        <v>0</v>
      </c>
    </row>
    <row r="475" spans="1:5">
      <c r="A475">
        <v>2020</v>
      </c>
      <c r="B475" t="s">
        <v>438</v>
      </c>
      <c r="C475" t="s">
        <v>52</v>
      </c>
      <c r="D475" t="s">
        <v>448</v>
      </c>
      <c r="E475">
        <v>35</v>
      </c>
    </row>
    <row r="476" spans="1:5">
      <c r="A476">
        <v>2019</v>
      </c>
      <c r="B476" t="s">
        <v>428</v>
      </c>
      <c r="C476" t="s">
        <v>27</v>
      </c>
      <c r="D476" t="s">
        <v>448</v>
      </c>
      <c r="E476">
        <v>50</v>
      </c>
    </row>
    <row r="477" spans="1:5">
      <c r="A477">
        <v>2018</v>
      </c>
      <c r="B477" t="s">
        <v>420</v>
      </c>
      <c r="C477" t="s">
        <v>8</v>
      </c>
      <c r="D477" t="s">
        <v>448</v>
      </c>
      <c r="E477">
        <v>440</v>
      </c>
    </row>
    <row r="478" spans="1:5">
      <c r="A478">
        <v>2018</v>
      </c>
      <c r="B478" t="s">
        <v>439</v>
      </c>
      <c r="C478" t="s">
        <v>53</v>
      </c>
      <c r="D478" t="s">
        <v>448</v>
      </c>
      <c r="E478">
        <v>15</v>
      </c>
    </row>
    <row r="479" spans="1:5">
      <c r="A479">
        <v>2018</v>
      </c>
      <c r="B479" t="s">
        <v>423</v>
      </c>
      <c r="C479" t="s">
        <v>18</v>
      </c>
      <c r="D479" t="s">
        <v>448</v>
      </c>
      <c r="E479">
        <v>65</v>
      </c>
    </row>
    <row r="480" spans="1:5">
      <c r="A480">
        <v>2018</v>
      </c>
      <c r="B480" t="s">
        <v>424</v>
      </c>
      <c r="C480" t="s">
        <v>21</v>
      </c>
      <c r="D480" t="s">
        <v>448</v>
      </c>
      <c r="E480">
        <v>220</v>
      </c>
    </row>
    <row r="481" spans="1:5">
      <c r="A481">
        <v>2018</v>
      </c>
      <c r="B481" t="s">
        <v>436</v>
      </c>
      <c r="C481" t="s">
        <v>49</v>
      </c>
      <c r="D481" t="s">
        <v>448</v>
      </c>
      <c r="E481">
        <v>490</v>
      </c>
    </row>
    <row r="482" spans="1:5">
      <c r="A482">
        <v>2018</v>
      </c>
      <c r="B482" t="s">
        <v>430</v>
      </c>
      <c r="C482" t="s">
        <v>33</v>
      </c>
      <c r="D482" t="s">
        <v>448</v>
      </c>
      <c r="E482">
        <v>45</v>
      </c>
    </row>
    <row r="483" spans="1:5">
      <c r="A483">
        <v>2018</v>
      </c>
      <c r="B483" t="s">
        <v>438</v>
      </c>
      <c r="C483" t="s">
        <v>52</v>
      </c>
      <c r="D483" t="s">
        <v>448</v>
      </c>
      <c r="E483">
        <v>35</v>
      </c>
    </row>
    <row r="484" spans="1:5">
      <c r="A484">
        <v>2018</v>
      </c>
      <c r="B484" t="s">
        <v>437</v>
      </c>
      <c r="C484" t="s">
        <v>51</v>
      </c>
      <c r="D484" t="s">
        <v>448</v>
      </c>
      <c r="E484">
        <v>410</v>
      </c>
    </row>
    <row r="485" spans="1:5">
      <c r="A485">
        <v>2018</v>
      </c>
      <c r="B485" t="s">
        <v>431</v>
      </c>
      <c r="C485" t="s">
        <v>36</v>
      </c>
      <c r="D485" t="s">
        <v>448</v>
      </c>
      <c r="E485">
        <v>30</v>
      </c>
    </row>
    <row r="486" spans="1:5">
      <c r="A486">
        <v>2018</v>
      </c>
      <c r="B486" t="s">
        <v>433</v>
      </c>
      <c r="C486" t="s">
        <v>42</v>
      </c>
      <c r="D486" t="s">
        <v>448</v>
      </c>
      <c r="E486">
        <v>55</v>
      </c>
    </row>
    <row r="487" spans="1:5">
      <c r="A487">
        <v>2018</v>
      </c>
      <c r="B487" t="s">
        <v>429</v>
      </c>
      <c r="C487" t="s">
        <v>30</v>
      </c>
      <c r="D487" t="s">
        <v>448</v>
      </c>
      <c r="E487">
        <v>235</v>
      </c>
    </row>
    <row r="488" spans="1:5">
      <c r="A488">
        <v>2018</v>
      </c>
      <c r="B488" t="s">
        <v>425</v>
      </c>
      <c r="C488" t="s">
        <v>24</v>
      </c>
      <c r="D488" t="s">
        <v>448</v>
      </c>
      <c r="E488">
        <v>85</v>
      </c>
    </row>
    <row r="489" spans="1:5">
      <c r="A489">
        <v>2018</v>
      </c>
      <c r="B489" t="s">
        <v>421</v>
      </c>
      <c r="C489" t="s">
        <v>13</v>
      </c>
      <c r="D489" t="s">
        <v>448</v>
      </c>
      <c r="E489">
        <v>735</v>
      </c>
    </row>
    <row r="490" spans="1:5">
      <c r="A490">
        <v>2018</v>
      </c>
      <c r="B490" t="s">
        <v>435</v>
      </c>
      <c r="C490" t="s">
        <v>48</v>
      </c>
      <c r="D490" t="s">
        <v>448</v>
      </c>
      <c r="E490">
        <v>50</v>
      </c>
    </row>
    <row r="491" spans="1:5">
      <c r="A491">
        <v>2018</v>
      </c>
      <c r="B491" t="s">
        <v>422</v>
      </c>
      <c r="C491" t="s">
        <v>15</v>
      </c>
      <c r="D491" t="s">
        <v>448</v>
      </c>
      <c r="E491">
        <v>355</v>
      </c>
    </row>
    <row r="492" spans="1:5">
      <c r="A492">
        <v>2018</v>
      </c>
      <c r="B492" t="s">
        <v>426</v>
      </c>
      <c r="C492" t="s">
        <v>427</v>
      </c>
      <c r="D492" t="s">
        <v>448</v>
      </c>
      <c r="E492">
        <v>85</v>
      </c>
    </row>
    <row r="493" spans="1:5">
      <c r="A493">
        <v>2018</v>
      </c>
      <c r="B493" t="s">
        <v>428</v>
      </c>
      <c r="C493" t="s">
        <v>27</v>
      </c>
      <c r="D493" t="s">
        <v>448</v>
      </c>
      <c r="E493">
        <v>55</v>
      </c>
    </row>
    <row r="494" spans="1:5">
      <c r="A494">
        <v>2018</v>
      </c>
      <c r="B494" t="s">
        <v>434</v>
      </c>
      <c r="C494" t="s">
        <v>45</v>
      </c>
      <c r="D494" t="s">
        <v>448</v>
      </c>
      <c r="E494">
        <v>10</v>
      </c>
    </row>
    <row r="495" spans="1:5">
      <c r="A495">
        <v>2018</v>
      </c>
      <c r="B495" t="s">
        <v>432</v>
      </c>
      <c r="C495" t="s">
        <v>39</v>
      </c>
      <c r="D495" t="s">
        <v>448</v>
      </c>
      <c r="E495">
        <v>145</v>
      </c>
    </row>
    <row r="496" spans="1:5">
      <c r="A496">
        <v>2023</v>
      </c>
      <c r="B496" t="s">
        <v>432</v>
      </c>
      <c r="C496" t="s">
        <v>39</v>
      </c>
      <c r="D496" t="s">
        <v>448</v>
      </c>
      <c r="E496">
        <v>105</v>
      </c>
    </row>
    <row r="497" spans="1:5">
      <c r="A497">
        <v>2023</v>
      </c>
      <c r="B497" t="s">
        <v>424</v>
      </c>
      <c r="C497" t="s">
        <v>21</v>
      </c>
      <c r="D497" t="s">
        <v>448</v>
      </c>
      <c r="E497">
        <v>210</v>
      </c>
    </row>
    <row r="498" spans="1:5">
      <c r="A498">
        <v>2023</v>
      </c>
      <c r="B498" t="s">
        <v>421</v>
      </c>
      <c r="C498" t="s">
        <v>13</v>
      </c>
      <c r="D498" t="s">
        <v>448</v>
      </c>
      <c r="E498">
        <v>600</v>
      </c>
    </row>
    <row r="499" spans="1:5">
      <c r="A499">
        <v>2023</v>
      </c>
      <c r="B499" t="s">
        <v>433</v>
      </c>
      <c r="C499" t="s">
        <v>42</v>
      </c>
      <c r="D499" t="s">
        <v>448</v>
      </c>
      <c r="E499">
        <v>45</v>
      </c>
    </row>
    <row r="500" spans="1:5">
      <c r="A500">
        <v>2023</v>
      </c>
      <c r="B500" t="s">
        <v>431</v>
      </c>
      <c r="C500" t="s">
        <v>36</v>
      </c>
      <c r="D500" t="s">
        <v>448</v>
      </c>
      <c r="E500">
        <v>35</v>
      </c>
    </row>
    <row r="501" spans="1:5">
      <c r="A501">
        <v>2023</v>
      </c>
      <c r="B501" t="s">
        <v>435</v>
      </c>
      <c r="C501" t="s">
        <v>48</v>
      </c>
      <c r="D501" t="s">
        <v>448</v>
      </c>
      <c r="E501">
        <v>65</v>
      </c>
    </row>
    <row r="502" spans="1:5">
      <c r="A502">
        <v>2023</v>
      </c>
      <c r="B502" t="s">
        <v>426</v>
      </c>
      <c r="C502" t="s">
        <v>427</v>
      </c>
      <c r="D502" t="s">
        <v>448</v>
      </c>
      <c r="E502">
        <v>75</v>
      </c>
    </row>
    <row r="503" spans="1:5">
      <c r="A503">
        <v>2023</v>
      </c>
      <c r="B503" t="s">
        <v>429</v>
      </c>
      <c r="C503" t="s">
        <v>30</v>
      </c>
      <c r="D503" t="s">
        <v>448</v>
      </c>
      <c r="E503">
        <v>225</v>
      </c>
    </row>
    <row r="504" spans="1:5">
      <c r="A504">
        <v>2023</v>
      </c>
      <c r="B504" t="s">
        <v>437</v>
      </c>
      <c r="C504" t="s">
        <v>51</v>
      </c>
      <c r="D504" t="s">
        <v>448</v>
      </c>
      <c r="E504">
        <v>310</v>
      </c>
    </row>
    <row r="505" spans="1:5">
      <c r="A505">
        <v>2023</v>
      </c>
      <c r="B505" t="s">
        <v>425</v>
      </c>
      <c r="C505" t="s">
        <v>24</v>
      </c>
      <c r="D505" t="s">
        <v>448</v>
      </c>
      <c r="E505">
        <v>75</v>
      </c>
    </row>
    <row r="506" spans="1:5">
      <c r="A506">
        <v>2023</v>
      </c>
      <c r="B506" t="s">
        <v>423</v>
      </c>
      <c r="C506" t="s">
        <v>18</v>
      </c>
      <c r="D506" t="s">
        <v>448</v>
      </c>
      <c r="E506">
        <v>60</v>
      </c>
    </row>
    <row r="507" spans="1:5">
      <c r="A507">
        <v>2023</v>
      </c>
      <c r="B507" t="s">
        <v>420</v>
      </c>
      <c r="C507" t="s">
        <v>8</v>
      </c>
      <c r="D507" t="s">
        <v>448</v>
      </c>
      <c r="E507">
        <v>345</v>
      </c>
    </row>
    <row r="508" spans="1:5">
      <c r="A508">
        <v>2023</v>
      </c>
      <c r="B508" t="s">
        <v>428</v>
      </c>
      <c r="C508" t="s">
        <v>27</v>
      </c>
      <c r="D508" t="s">
        <v>448</v>
      </c>
      <c r="E508">
        <v>45</v>
      </c>
    </row>
    <row r="509" spans="1:5">
      <c r="A509">
        <v>2023</v>
      </c>
      <c r="B509" t="s">
        <v>438</v>
      </c>
      <c r="C509" t="s">
        <v>52</v>
      </c>
      <c r="D509" t="s">
        <v>448</v>
      </c>
      <c r="E509">
        <v>30</v>
      </c>
    </row>
    <row r="510" spans="1:5">
      <c r="A510">
        <v>2023</v>
      </c>
      <c r="B510" t="s">
        <v>436</v>
      </c>
      <c r="C510" t="s">
        <v>49</v>
      </c>
      <c r="D510" t="s">
        <v>448</v>
      </c>
      <c r="E510">
        <v>385</v>
      </c>
    </row>
    <row r="511" spans="1:5">
      <c r="A511">
        <v>2023</v>
      </c>
      <c r="B511" t="s">
        <v>434</v>
      </c>
      <c r="C511" t="s">
        <v>45</v>
      </c>
      <c r="D511" t="s">
        <v>448</v>
      </c>
      <c r="E511">
        <v>5</v>
      </c>
    </row>
    <row r="512" spans="1:5">
      <c r="A512">
        <v>2023</v>
      </c>
      <c r="B512" t="s">
        <v>439</v>
      </c>
      <c r="C512" t="s">
        <v>53</v>
      </c>
      <c r="D512" t="s">
        <v>448</v>
      </c>
      <c r="E512">
        <v>20</v>
      </c>
    </row>
    <row r="513" spans="1:5">
      <c r="A513">
        <v>2023</v>
      </c>
      <c r="B513" t="s">
        <v>430</v>
      </c>
      <c r="C513" t="s">
        <v>33</v>
      </c>
      <c r="D513" t="s">
        <v>448</v>
      </c>
      <c r="E513">
        <v>55</v>
      </c>
    </row>
    <row r="514" spans="1:5">
      <c r="A514">
        <v>2024</v>
      </c>
      <c r="B514" t="s">
        <v>428</v>
      </c>
      <c r="C514" t="s">
        <v>27</v>
      </c>
      <c r="D514" t="s">
        <v>448</v>
      </c>
      <c r="E514">
        <v>65</v>
      </c>
    </row>
    <row r="515" spans="1:5">
      <c r="A515">
        <v>2024</v>
      </c>
      <c r="B515" t="s">
        <v>423</v>
      </c>
      <c r="C515" t="s">
        <v>18</v>
      </c>
      <c r="D515" t="s">
        <v>448</v>
      </c>
      <c r="E515">
        <v>55</v>
      </c>
    </row>
    <row r="516" spans="1:5">
      <c r="A516">
        <v>2023</v>
      </c>
      <c r="B516" t="s">
        <v>422</v>
      </c>
      <c r="C516" t="s">
        <v>15</v>
      </c>
      <c r="D516" t="s">
        <v>448</v>
      </c>
      <c r="E516">
        <v>305</v>
      </c>
    </row>
    <row r="517" spans="1:5">
      <c r="A517">
        <v>2024</v>
      </c>
      <c r="B517" t="s">
        <v>430</v>
      </c>
      <c r="C517" t="s">
        <v>33</v>
      </c>
      <c r="D517" t="s">
        <v>448</v>
      </c>
      <c r="E517">
        <v>60</v>
      </c>
    </row>
    <row r="518" spans="1:5">
      <c r="A518">
        <v>2024</v>
      </c>
      <c r="B518" t="s">
        <v>420</v>
      </c>
      <c r="C518" t="s">
        <v>8</v>
      </c>
      <c r="D518" t="s">
        <v>448</v>
      </c>
      <c r="E518">
        <v>405</v>
      </c>
    </row>
    <row r="519" spans="1:5">
      <c r="A519">
        <v>2024</v>
      </c>
      <c r="B519" t="s">
        <v>422</v>
      </c>
      <c r="C519" t="s">
        <v>15</v>
      </c>
      <c r="D519" t="s">
        <v>448</v>
      </c>
      <c r="E519">
        <v>320</v>
      </c>
    </row>
    <row r="520" spans="1:5">
      <c r="A520">
        <v>2024</v>
      </c>
      <c r="B520" t="s">
        <v>425</v>
      </c>
      <c r="C520" t="s">
        <v>24</v>
      </c>
      <c r="D520" t="s">
        <v>448</v>
      </c>
      <c r="E520">
        <v>70</v>
      </c>
    </row>
    <row r="521" spans="1:5">
      <c r="A521">
        <v>2024</v>
      </c>
      <c r="B521" t="s">
        <v>438</v>
      </c>
      <c r="C521" t="s">
        <v>52</v>
      </c>
      <c r="D521" t="s">
        <v>448</v>
      </c>
      <c r="E521">
        <v>45</v>
      </c>
    </row>
    <row r="522" spans="1:5">
      <c r="A522">
        <v>2024</v>
      </c>
      <c r="B522" t="s">
        <v>435</v>
      </c>
      <c r="C522" t="s">
        <v>48</v>
      </c>
      <c r="D522" t="s">
        <v>448</v>
      </c>
      <c r="E522">
        <v>70</v>
      </c>
    </row>
    <row r="523" spans="1:5">
      <c r="A523">
        <v>2024</v>
      </c>
      <c r="B523" t="s">
        <v>421</v>
      </c>
      <c r="C523" t="s">
        <v>13</v>
      </c>
      <c r="D523" t="s">
        <v>448</v>
      </c>
      <c r="E523">
        <v>690</v>
      </c>
    </row>
    <row r="524" spans="1:5">
      <c r="A524">
        <v>2024</v>
      </c>
      <c r="B524" t="s">
        <v>429</v>
      </c>
      <c r="C524" t="s">
        <v>30</v>
      </c>
      <c r="D524" t="s">
        <v>448</v>
      </c>
      <c r="E524">
        <v>220</v>
      </c>
    </row>
    <row r="525" spans="1:5">
      <c r="A525">
        <v>2024</v>
      </c>
      <c r="B525" t="s">
        <v>434</v>
      </c>
      <c r="C525" t="s">
        <v>45</v>
      </c>
      <c r="D525" t="s">
        <v>448</v>
      </c>
      <c r="E525">
        <v>5</v>
      </c>
    </row>
    <row r="526" spans="1:5">
      <c r="A526">
        <v>2024</v>
      </c>
      <c r="B526" t="s">
        <v>439</v>
      </c>
      <c r="C526" t="s">
        <v>53</v>
      </c>
      <c r="D526" t="s">
        <v>448</v>
      </c>
      <c r="E526">
        <v>20</v>
      </c>
    </row>
    <row r="527" spans="1:5">
      <c r="A527">
        <v>2024</v>
      </c>
      <c r="B527" t="s">
        <v>424</v>
      </c>
      <c r="C527" t="s">
        <v>21</v>
      </c>
      <c r="D527" t="s">
        <v>448</v>
      </c>
      <c r="E527">
        <v>235</v>
      </c>
    </row>
    <row r="528" spans="1:5">
      <c r="A528">
        <v>2024</v>
      </c>
      <c r="B528" t="s">
        <v>426</v>
      </c>
      <c r="C528" t="s">
        <v>427</v>
      </c>
      <c r="D528" t="s">
        <v>448</v>
      </c>
      <c r="E528">
        <v>80</v>
      </c>
    </row>
    <row r="529" spans="1:5">
      <c r="A529">
        <v>2024</v>
      </c>
      <c r="B529" t="s">
        <v>432</v>
      </c>
      <c r="C529" t="s">
        <v>39</v>
      </c>
      <c r="D529" t="s">
        <v>448</v>
      </c>
      <c r="E529">
        <v>120</v>
      </c>
    </row>
    <row r="530" spans="1:5">
      <c r="A530">
        <v>2024</v>
      </c>
      <c r="B530" t="s">
        <v>431</v>
      </c>
      <c r="C530" t="s">
        <v>36</v>
      </c>
      <c r="D530" t="s">
        <v>448</v>
      </c>
      <c r="E530">
        <v>50</v>
      </c>
    </row>
    <row r="531" spans="1:5">
      <c r="A531">
        <v>2024</v>
      </c>
      <c r="B531" t="s">
        <v>436</v>
      </c>
      <c r="C531" t="s">
        <v>49</v>
      </c>
      <c r="D531" t="s">
        <v>448</v>
      </c>
      <c r="E531">
        <v>420</v>
      </c>
    </row>
    <row r="532" spans="1:5">
      <c r="A532">
        <v>2024</v>
      </c>
      <c r="B532" t="s">
        <v>437</v>
      </c>
      <c r="C532" t="s">
        <v>51</v>
      </c>
      <c r="D532" t="s">
        <v>448</v>
      </c>
      <c r="E532">
        <v>335</v>
      </c>
    </row>
    <row r="533" spans="1:5">
      <c r="A533">
        <v>2024</v>
      </c>
      <c r="B533" t="s">
        <v>433</v>
      </c>
      <c r="C533" t="s">
        <v>42</v>
      </c>
      <c r="D533" t="s">
        <v>448</v>
      </c>
      <c r="E533">
        <v>55</v>
      </c>
    </row>
    <row r="534" spans="1:5">
      <c r="A534">
        <v>2022</v>
      </c>
      <c r="B534" t="s">
        <v>437</v>
      </c>
      <c r="C534" t="s">
        <v>51</v>
      </c>
      <c r="D534" t="s">
        <v>449</v>
      </c>
      <c r="E534">
        <v>5</v>
      </c>
    </row>
    <row r="535" spans="1:5">
      <c r="A535">
        <v>2022</v>
      </c>
      <c r="B535" t="s">
        <v>425</v>
      </c>
      <c r="C535" t="s">
        <v>24</v>
      </c>
      <c r="D535" t="s">
        <v>449</v>
      </c>
      <c r="E535">
        <v>5</v>
      </c>
    </row>
    <row r="536" spans="1:5">
      <c r="A536">
        <v>2022</v>
      </c>
      <c r="B536" t="s">
        <v>422</v>
      </c>
      <c r="C536" t="s">
        <v>15</v>
      </c>
      <c r="D536" t="s">
        <v>449</v>
      </c>
      <c r="E536">
        <v>5</v>
      </c>
    </row>
    <row r="537" spans="1:5">
      <c r="A537">
        <v>2022</v>
      </c>
      <c r="B537" t="s">
        <v>428</v>
      </c>
      <c r="C537" t="s">
        <v>27</v>
      </c>
      <c r="D537" t="s">
        <v>449</v>
      </c>
      <c r="E537">
        <v>0</v>
      </c>
    </row>
    <row r="538" spans="1:5">
      <c r="A538">
        <v>2022</v>
      </c>
      <c r="B538" t="s">
        <v>423</v>
      </c>
      <c r="C538" t="s">
        <v>18</v>
      </c>
      <c r="D538" t="s">
        <v>449</v>
      </c>
      <c r="E538">
        <v>5</v>
      </c>
    </row>
    <row r="539" spans="1:5">
      <c r="A539">
        <v>2022</v>
      </c>
      <c r="B539" t="s">
        <v>435</v>
      </c>
      <c r="C539" t="s">
        <v>48</v>
      </c>
      <c r="D539" t="s">
        <v>449</v>
      </c>
      <c r="E539">
        <v>0</v>
      </c>
    </row>
    <row r="540" spans="1:5">
      <c r="A540">
        <v>2021</v>
      </c>
      <c r="B540" t="s">
        <v>437</v>
      </c>
      <c r="C540" t="s">
        <v>51</v>
      </c>
      <c r="D540" t="s">
        <v>449</v>
      </c>
      <c r="E540">
        <v>5</v>
      </c>
    </row>
    <row r="541" spans="1:5">
      <c r="A541">
        <v>2021</v>
      </c>
      <c r="B541" t="s">
        <v>420</v>
      </c>
      <c r="C541" t="s">
        <v>8</v>
      </c>
      <c r="D541" t="s">
        <v>449</v>
      </c>
      <c r="E541">
        <v>5</v>
      </c>
    </row>
    <row r="542" spans="1:5">
      <c r="A542">
        <v>2021</v>
      </c>
      <c r="B542" t="s">
        <v>438</v>
      </c>
      <c r="C542" t="s">
        <v>52</v>
      </c>
      <c r="D542" t="s">
        <v>449</v>
      </c>
      <c r="E542">
        <v>0</v>
      </c>
    </row>
    <row r="543" spans="1:5">
      <c r="A543">
        <v>2021</v>
      </c>
      <c r="B543" t="s">
        <v>423</v>
      </c>
      <c r="C543" t="s">
        <v>18</v>
      </c>
      <c r="D543" t="s">
        <v>449</v>
      </c>
      <c r="E543">
        <v>0</v>
      </c>
    </row>
    <row r="544" spans="1:5">
      <c r="A544">
        <v>2021</v>
      </c>
      <c r="B544" t="s">
        <v>425</v>
      </c>
      <c r="C544" t="s">
        <v>24</v>
      </c>
      <c r="D544" t="s">
        <v>449</v>
      </c>
      <c r="E544">
        <v>5</v>
      </c>
    </row>
    <row r="545" spans="1:5">
      <c r="A545">
        <v>2022</v>
      </c>
      <c r="B545" t="s">
        <v>430</v>
      </c>
      <c r="C545" t="s">
        <v>33</v>
      </c>
      <c r="D545" t="s">
        <v>449</v>
      </c>
      <c r="E545">
        <v>0</v>
      </c>
    </row>
    <row r="546" spans="1:5">
      <c r="A546">
        <v>2021</v>
      </c>
      <c r="B546" t="s">
        <v>434</v>
      </c>
      <c r="C546" t="s">
        <v>45</v>
      </c>
      <c r="D546" t="s">
        <v>449</v>
      </c>
      <c r="E546">
        <v>5</v>
      </c>
    </row>
    <row r="547" spans="1:5">
      <c r="A547">
        <v>2022</v>
      </c>
      <c r="B547" t="s">
        <v>426</v>
      </c>
      <c r="C547" t="s">
        <v>427</v>
      </c>
      <c r="D547" t="s">
        <v>449</v>
      </c>
      <c r="E547">
        <v>5</v>
      </c>
    </row>
    <row r="548" spans="1:5">
      <c r="A548">
        <v>2022</v>
      </c>
      <c r="B548" t="s">
        <v>433</v>
      </c>
      <c r="C548" t="s">
        <v>42</v>
      </c>
      <c r="D548" t="s">
        <v>449</v>
      </c>
      <c r="E548">
        <v>0</v>
      </c>
    </row>
    <row r="549" spans="1:5">
      <c r="A549">
        <v>2021</v>
      </c>
      <c r="B549" t="s">
        <v>424</v>
      </c>
      <c r="C549" t="s">
        <v>21</v>
      </c>
      <c r="D549" t="s">
        <v>449</v>
      </c>
      <c r="E549">
        <v>5</v>
      </c>
    </row>
    <row r="550" spans="1:5">
      <c r="A550">
        <v>2022</v>
      </c>
      <c r="B550" t="s">
        <v>421</v>
      </c>
      <c r="C550" t="s">
        <v>13</v>
      </c>
      <c r="D550" t="s">
        <v>449</v>
      </c>
      <c r="E550">
        <v>5</v>
      </c>
    </row>
    <row r="551" spans="1:5">
      <c r="A551">
        <v>2022</v>
      </c>
      <c r="B551" t="s">
        <v>436</v>
      </c>
      <c r="C551" t="s">
        <v>49</v>
      </c>
      <c r="D551" t="s">
        <v>449</v>
      </c>
      <c r="E551">
        <v>5</v>
      </c>
    </row>
    <row r="552" spans="1:5">
      <c r="A552">
        <v>2022</v>
      </c>
      <c r="B552" t="s">
        <v>431</v>
      </c>
      <c r="C552" t="s">
        <v>36</v>
      </c>
      <c r="D552" t="s">
        <v>449</v>
      </c>
      <c r="E552">
        <v>0</v>
      </c>
    </row>
    <row r="553" spans="1:5">
      <c r="A553">
        <v>2021</v>
      </c>
      <c r="B553" t="s">
        <v>433</v>
      </c>
      <c r="C553" t="s">
        <v>42</v>
      </c>
      <c r="D553" t="s">
        <v>449</v>
      </c>
      <c r="E553">
        <v>5</v>
      </c>
    </row>
    <row r="554" spans="1:5">
      <c r="A554">
        <v>2022</v>
      </c>
      <c r="B554" t="s">
        <v>439</v>
      </c>
      <c r="C554" t="s">
        <v>53</v>
      </c>
      <c r="D554" t="s">
        <v>449</v>
      </c>
      <c r="E554">
        <v>0</v>
      </c>
    </row>
    <row r="555" spans="1:5">
      <c r="A555">
        <v>2021</v>
      </c>
      <c r="B555" t="s">
        <v>432</v>
      </c>
      <c r="C555" t="s">
        <v>39</v>
      </c>
      <c r="D555" t="s">
        <v>449</v>
      </c>
      <c r="E555">
        <v>5</v>
      </c>
    </row>
    <row r="556" spans="1:5">
      <c r="A556">
        <v>2021</v>
      </c>
      <c r="B556" t="s">
        <v>426</v>
      </c>
      <c r="C556" t="s">
        <v>427</v>
      </c>
      <c r="D556" t="s">
        <v>449</v>
      </c>
      <c r="E556">
        <v>0</v>
      </c>
    </row>
    <row r="557" spans="1:5">
      <c r="A557">
        <v>2022</v>
      </c>
      <c r="B557" t="s">
        <v>432</v>
      </c>
      <c r="C557" t="s">
        <v>39</v>
      </c>
      <c r="D557" t="s">
        <v>449</v>
      </c>
      <c r="E557">
        <v>5</v>
      </c>
    </row>
    <row r="558" spans="1:5">
      <c r="A558">
        <v>2022</v>
      </c>
      <c r="B558" t="s">
        <v>424</v>
      </c>
      <c r="C558" t="s">
        <v>21</v>
      </c>
      <c r="D558" t="s">
        <v>449</v>
      </c>
      <c r="E558">
        <v>0</v>
      </c>
    </row>
    <row r="559" spans="1:5">
      <c r="A559">
        <v>2022</v>
      </c>
      <c r="B559" t="s">
        <v>434</v>
      </c>
      <c r="C559" t="s">
        <v>45</v>
      </c>
      <c r="D559" t="s">
        <v>449</v>
      </c>
      <c r="E559">
        <v>0</v>
      </c>
    </row>
    <row r="560" spans="1:5">
      <c r="A560">
        <v>2021</v>
      </c>
      <c r="B560" t="s">
        <v>422</v>
      </c>
      <c r="C560" t="s">
        <v>15</v>
      </c>
      <c r="D560" t="s">
        <v>449</v>
      </c>
      <c r="E560">
        <v>5</v>
      </c>
    </row>
    <row r="561" spans="1:5">
      <c r="A561">
        <v>2021</v>
      </c>
      <c r="B561" t="s">
        <v>421</v>
      </c>
      <c r="C561" t="s">
        <v>13</v>
      </c>
      <c r="D561" t="s">
        <v>449</v>
      </c>
      <c r="E561">
        <v>10</v>
      </c>
    </row>
    <row r="562" spans="1:5">
      <c r="A562">
        <v>2020</v>
      </c>
      <c r="B562" t="s">
        <v>420</v>
      </c>
      <c r="C562" t="s">
        <v>8</v>
      </c>
      <c r="D562" t="s">
        <v>449</v>
      </c>
      <c r="E562">
        <v>10</v>
      </c>
    </row>
    <row r="563" spans="1:5">
      <c r="A563">
        <v>2020</v>
      </c>
      <c r="B563" t="s">
        <v>428</v>
      </c>
      <c r="C563" t="s">
        <v>27</v>
      </c>
      <c r="D563" t="s">
        <v>449</v>
      </c>
      <c r="E563">
        <v>0</v>
      </c>
    </row>
    <row r="564" spans="1:5">
      <c r="A564">
        <v>2022</v>
      </c>
      <c r="B564" t="s">
        <v>429</v>
      </c>
      <c r="C564" t="s">
        <v>30</v>
      </c>
      <c r="D564" t="s">
        <v>449</v>
      </c>
      <c r="E564">
        <v>5</v>
      </c>
    </row>
    <row r="565" spans="1:5">
      <c r="A565">
        <v>2020</v>
      </c>
      <c r="B565" t="s">
        <v>430</v>
      </c>
      <c r="C565" t="s">
        <v>33</v>
      </c>
      <c r="D565" t="s">
        <v>449</v>
      </c>
      <c r="E565">
        <v>0</v>
      </c>
    </row>
    <row r="566" spans="1:5">
      <c r="A566">
        <v>2021</v>
      </c>
      <c r="B566" t="s">
        <v>436</v>
      </c>
      <c r="C566" t="s">
        <v>49</v>
      </c>
      <c r="D566" t="s">
        <v>449</v>
      </c>
      <c r="E566">
        <v>10</v>
      </c>
    </row>
    <row r="567" spans="1:5">
      <c r="A567">
        <v>2022</v>
      </c>
      <c r="B567" t="s">
        <v>438</v>
      </c>
      <c r="C567" t="s">
        <v>52</v>
      </c>
      <c r="D567" t="s">
        <v>449</v>
      </c>
      <c r="E567">
        <v>0</v>
      </c>
    </row>
    <row r="568" spans="1:5">
      <c r="A568">
        <v>2019</v>
      </c>
      <c r="B568" t="s">
        <v>433</v>
      </c>
      <c r="C568" t="s">
        <v>42</v>
      </c>
      <c r="D568" t="s">
        <v>449</v>
      </c>
      <c r="E568">
        <v>5</v>
      </c>
    </row>
    <row r="569" spans="1:5">
      <c r="A569">
        <v>2019</v>
      </c>
      <c r="B569" t="s">
        <v>425</v>
      </c>
      <c r="C569" t="s">
        <v>24</v>
      </c>
      <c r="D569" t="s">
        <v>449</v>
      </c>
      <c r="E569">
        <v>0</v>
      </c>
    </row>
    <row r="570" spans="1:5">
      <c r="A570">
        <v>2019</v>
      </c>
      <c r="B570" t="s">
        <v>431</v>
      </c>
      <c r="C570" t="s">
        <v>36</v>
      </c>
      <c r="D570" t="s">
        <v>449</v>
      </c>
      <c r="E570">
        <v>0</v>
      </c>
    </row>
    <row r="571" spans="1:5">
      <c r="A571">
        <v>2019</v>
      </c>
      <c r="B571" t="s">
        <v>437</v>
      </c>
      <c r="C571" t="s">
        <v>51</v>
      </c>
      <c r="D571" t="s">
        <v>449</v>
      </c>
      <c r="E571">
        <v>15</v>
      </c>
    </row>
    <row r="572" spans="1:5">
      <c r="A572">
        <v>2021</v>
      </c>
      <c r="B572" t="s">
        <v>439</v>
      </c>
      <c r="C572" t="s">
        <v>53</v>
      </c>
      <c r="D572" t="s">
        <v>449</v>
      </c>
      <c r="E572">
        <v>0</v>
      </c>
    </row>
    <row r="573" spans="1:5">
      <c r="A573">
        <v>2020</v>
      </c>
      <c r="B573" t="s">
        <v>437</v>
      </c>
      <c r="C573" t="s">
        <v>51</v>
      </c>
      <c r="D573" t="s">
        <v>449</v>
      </c>
      <c r="E573">
        <v>15</v>
      </c>
    </row>
    <row r="574" spans="1:5">
      <c r="A574">
        <v>2020</v>
      </c>
      <c r="B574" t="s">
        <v>426</v>
      </c>
      <c r="C574" t="s">
        <v>427</v>
      </c>
      <c r="D574" t="s">
        <v>449</v>
      </c>
      <c r="E574">
        <v>5</v>
      </c>
    </row>
    <row r="575" spans="1:5">
      <c r="A575">
        <v>2019</v>
      </c>
      <c r="B575" t="s">
        <v>421</v>
      </c>
      <c r="C575" t="s">
        <v>13</v>
      </c>
      <c r="D575" t="s">
        <v>449</v>
      </c>
      <c r="E575">
        <v>10</v>
      </c>
    </row>
    <row r="576" spans="1:5">
      <c r="A576">
        <v>2019</v>
      </c>
      <c r="B576" t="s">
        <v>420</v>
      </c>
      <c r="C576" t="s">
        <v>8</v>
      </c>
      <c r="D576" t="s">
        <v>449</v>
      </c>
      <c r="E576">
        <v>5</v>
      </c>
    </row>
    <row r="577" spans="1:5">
      <c r="A577">
        <v>2021</v>
      </c>
      <c r="B577" t="s">
        <v>435</v>
      </c>
      <c r="C577" t="s">
        <v>48</v>
      </c>
      <c r="D577" t="s">
        <v>449</v>
      </c>
      <c r="E577">
        <v>0</v>
      </c>
    </row>
    <row r="578" spans="1:5">
      <c r="A578">
        <v>2019</v>
      </c>
      <c r="B578" t="s">
        <v>438</v>
      </c>
      <c r="C578" t="s">
        <v>52</v>
      </c>
      <c r="D578" t="s">
        <v>449</v>
      </c>
      <c r="E578">
        <v>0</v>
      </c>
    </row>
    <row r="579" spans="1:5">
      <c r="A579">
        <v>2019</v>
      </c>
      <c r="B579" t="s">
        <v>424</v>
      </c>
      <c r="C579" t="s">
        <v>21</v>
      </c>
      <c r="D579" t="s">
        <v>449</v>
      </c>
      <c r="E579">
        <v>5</v>
      </c>
    </row>
    <row r="580" spans="1:5">
      <c r="A580">
        <v>2020</v>
      </c>
      <c r="B580" t="s">
        <v>435</v>
      </c>
      <c r="C580" t="s">
        <v>48</v>
      </c>
      <c r="D580" t="s">
        <v>449</v>
      </c>
      <c r="E580">
        <v>0</v>
      </c>
    </row>
    <row r="581" spans="1:5">
      <c r="A581">
        <v>2021</v>
      </c>
      <c r="B581" t="s">
        <v>429</v>
      </c>
      <c r="C581" t="s">
        <v>30</v>
      </c>
      <c r="D581" t="s">
        <v>449</v>
      </c>
      <c r="E581">
        <v>10</v>
      </c>
    </row>
    <row r="582" spans="1:5">
      <c r="A582">
        <v>2019</v>
      </c>
      <c r="B582" t="s">
        <v>435</v>
      </c>
      <c r="C582" t="s">
        <v>48</v>
      </c>
      <c r="D582" t="s">
        <v>449</v>
      </c>
      <c r="E582">
        <v>0</v>
      </c>
    </row>
    <row r="583" spans="1:5">
      <c r="A583">
        <v>2022</v>
      </c>
      <c r="B583" t="s">
        <v>420</v>
      </c>
      <c r="C583" t="s">
        <v>8</v>
      </c>
      <c r="D583" t="s">
        <v>449</v>
      </c>
      <c r="E583">
        <v>15</v>
      </c>
    </row>
    <row r="584" spans="1:5">
      <c r="A584">
        <v>2019</v>
      </c>
      <c r="B584" t="s">
        <v>423</v>
      </c>
      <c r="C584" t="s">
        <v>18</v>
      </c>
      <c r="D584" t="s">
        <v>449</v>
      </c>
      <c r="E584">
        <v>0</v>
      </c>
    </row>
    <row r="585" spans="1:5">
      <c r="A585">
        <v>2019</v>
      </c>
      <c r="B585" t="s">
        <v>430</v>
      </c>
      <c r="C585" t="s">
        <v>33</v>
      </c>
      <c r="D585" t="s">
        <v>449</v>
      </c>
      <c r="E585">
        <v>0</v>
      </c>
    </row>
    <row r="586" spans="1:5">
      <c r="A586">
        <v>2021</v>
      </c>
      <c r="B586" t="s">
        <v>430</v>
      </c>
      <c r="C586" t="s">
        <v>33</v>
      </c>
      <c r="D586" t="s">
        <v>449</v>
      </c>
      <c r="E586">
        <v>0</v>
      </c>
    </row>
    <row r="587" spans="1:5">
      <c r="A587">
        <v>2020</v>
      </c>
      <c r="B587" t="s">
        <v>421</v>
      </c>
      <c r="C587" t="s">
        <v>13</v>
      </c>
      <c r="D587" t="s">
        <v>449</v>
      </c>
      <c r="E587">
        <v>15</v>
      </c>
    </row>
    <row r="588" spans="1:5">
      <c r="A588">
        <v>2020</v>
      </c>
      <c r="B588" t="s">
        <v>423</v>
      </c>
      <c r="C588" t="s">
        <v>18</v>
      </c>
      <c r="D588" t="s">
        <v>449</v>
      </c>
      <c r="E588">
        <v>0</v>
      </c>
    </row>
    <row r="589" spans="1:5">
      <c r="A589">
        <v>2021</v>
      </c>
      <c r="B589" t="s">
        <v>431</v>
      </c>
      <c r="C589" t="s">
        <v>36</v>
      </c>
      <c r="D589" t="s">
        <v>449</v>
      </c>
      <c r="E589">
        <v>0</v>
      </c>
    </row>
    <row r="590" spans="1:5">
      <c r="A590">
        <v>2020</v>
      </c>
      <c r="B590" t="s">
        <v>424</v>
      </c>
      <c r="C590" t="s">
        <v>21</v>
      </c>
      <c r="D590" t="s">
        <v>449</v>
      </c>
      <c r="E590">
        <v>5</v>
      </c>
    </row>
    <row r="591" spans="1:5">
      <c r="A591">
        <v>2019</v>
      </c>
      <c r="B591" t="s">
        <v>439</v>
      </c>
      <c r="C591" t="s">
        <v>53</v>
      </c>
      <c r="D591" t="s">
        <v>449</v>
      </c>
      <c r="E591">
        <v>0</v>
      </c>
    </row>
    <row r="592" spans="1:5">
      <c r="A592">
        <v>2020</v>
      </c>
      <c r="B592" t="s">
        <v>422</v>
      </c>
      <c r="C592" t="s">
        <v>15</v>
      </c>
      <c r="D592" t="s">
        <v>449</v>
      </c>
      <c r="E592">
        <v>5</v>
      </c>
    </row>
    <row r="593" spans="1:5">
      <c r="A593">
        <v>2020</v>
      </c>
      <c r="B593" t="s">
        <v>429</v>
      </c>
      <c r="C593" t="s">
        <v>30</v>
      </c>
      <c r="D593" t="s">
        <v>449</v>
      </c>
      <c r="E593">
        <v>10</v>
      </c>
    </row>
    <row r="594" spans="1:5">
      <c r="A594">
        <v>2020</v>
      </c>
      <c r="B594" t="s">
        <v>433</v>
      </c>
      <c r="C594" t="s">
        <v>42</v>
      </c>
      <c r="D594" t="s">
        <v>449</v>
      </c>
      <c r="E594">
        <v>0</v>
      </c>
    </row>
    <row r="595" spans="1:5">
      <c r="A595">
        <v>2021</v>
      </c>
      <c r="B595" t="s">
        <v>428</v>
      </c>
      <c r="C595" t="s">
        <v>27</v>
      </c>
      <c r="D595" t="s">
        <v>449</v>
      </c>
      <c r="E595">
        <v>0</v>
      </c>
    </row>
    <row r="596" spans="1:5">
      <c r="A596">
        <v>2019</v>
      </c>
      <c r="B596" t="s">
        <v>429</v>
      </c>
      <c r="C596" t="s">
        <v>30</v>
      </c>
      <c r="D596" t="s">
        <v>449</v>
      </c>
      <c r="E596">
        <v>5</v>
      </c>
    </row>
    <row r="597" spans="1:5">
      <c r="A597">
        <v>2020</v>
      </c>
      <c r="B597" t="s">
        <v>432</v>
      </c>
      <c r="C597" t="s">
        <v>39</v>
      </c>
      <c r="D597" t="s">
        <v>449</v>
      </c>
      <c r="E597">
        <v>5</v>
      </c>
    </row>
    <row r="598" spans="1:5">
      <c r="A598">
        <v>2020</v>
      </c>
      <c r="B598" t="s">
        <v>431</v>
      </c>
      <c r="C598" t="s">
        <v>36</v>
      </c>
      <c r="D598" t="s">
        <v>449</v>
      </c>
      <c r="E598">
        <v>0</v>
      </c>
    </row>
    <row r="599" spans="1:5">
      <c r="A599">
        <v>2019</v>
      </c>
      <c r="B599" t="s">
        <v>426</v>
      </c>
      <c r="C599" t="s">
        <v>427</v>
      </c>
      <c r="D599" t="s">
        <v>449</v>
      </c>
      <c r="E599">
        <v>5</v>
      </c>
    </row>
    <row r="600" spans="1:5">
      <c r="A600">
        <v>2019</v>
      </c>
      <c r="B600" t="s">
        <v>422</v>
      </c>
      <c r="C600" t="s">
        <v>15</v>
      </c>
      <c r="D600" t="s">
        <v>449</v>
      </c>
      <c r="E600">
        <v>5</v>
      </c>
    </row>
    <row r="601" spans="1:5">
      <c r="A601">
        <v>2020</v>
      </c>
      <c r="B601" t="s">
        <v>436</v>
      </c>
      <c r="C601" t="s">
        <v>49</v>
      </c>
      <c r="D601" t="s">
        <v>449</v>
      </c>
      <c r="E601">
        <v>5</v>
      </c>
    </row>
    <row r="602" spans="1:5">
      <c r="A602">
        <v>2019</v>
      </c>
      <c r="B602" t="s">
        <v>432</v>
      </c>
      <c r="C602" t="s">
        <v>39</v>
      </c>
      <c r="D602" t="s">
        <v>449</v>
      </c>
      <c r="E602">
        <v>10</v>
      </c>
    </row>
    <row r="603" spans="1:5">
      <c r="A603">
        <v>2020</v>
      </c>
      <c r="B603" t="s">
        <v>434</v>
      </c>
      <c r="C603" t="s">
        <v>45</v>
      </c>
      <c r="D603" t="s">
        <v>449</v>
      </c>
      <c r="E603">
        <v>5</v>
      </c>
    </row>
    <row r="604" spans="1:5">
      <c r="A604">
        <v>2020</v>
      </c>
      <c r="B604" t="s">
        <v>439</v>
      </c>
      <c r="C604" t="s">
        <v>53</v>
      </c>
      <c r="D604" t="s">
        <v>449</v>
      </c>
      <c r="E604">
        <v>0</v>
      </c>
    </row>
    <row r="605" spans="1:5">
      <c r="A605">
        <v>2019</v>
      </c>
      <c r="B605" t="s">
        <v>436</v>
      </c>
      <c r="C605" t="s">
        <v>49</v>
      </c>
      <c r="D605" t="s">
        <v>449</v>
      </c>
      <c r="E605">
        <v>10</v>
      </c>
    </row>
    <row r="606" spans="1:5">
      <c r="A606">
        <v>2020</v>
      </c>
      <c r="B606" t="s">
        <v>425</v>
      </c>
      <c r="C606" t="s">
        <v>24</v>
      </c>
      <c r="D606" t="s">
        <v>449</v>
      </c>
      <c r="E606">
        <v>0</v>
      </c>
    </row>
    <row r="607" spans="1:5">
      <c r="A607">
        <v>2019</v>
      </c>
      <c r="B607" t="s">
        <v>434</v>
      </c>
      <c r="C607" t="s">
        <v>45</v>
      </c>
      <c r="D607" t="s">
        <v>449</v>
      </c>
      <c r="E607">
        <v>0</v>
      </c>
    </row>
    <row r="608" spans="1:5">
      <c r="A608">
        <v>2020</v>
      </c>
      <c r="B608" t="s">
        <v>438</v>
      </c>
      <c r="C608" t="s">
        <v>52</v>
      </c>
      <c r="D608" t="s">
        <v>449</v>
      </c>
      <c r="E608">
        <v>0</v>
      </c>
    </row>
    <row r="609" spans="1:5">
      <c r="A609">
        <v>2019</v>
      </c>
      <c r="B609" t="s">
        <v>428</v>
      </c>
      <c r="C609" t="s">
        <v>27</v>
      </c>
      <c r="D609" t="s">
        <v>449</v>
      </c>
      <c r="E609">
        <v>0</v>
      </c>
    </row>
    <row r="610" spans="1:5">
      <c r="A610">
        <v>2018</v>
      </c>
      <c r="B610" t="s">
        <v>420</v>
      </c>
      <c r="C610" t="s">
        <v>8</v>
      </c>
      <c r="D610" t="s">
        <v>449</v>
      </c>
      <c r="E610">
        <v>5</v>
      </c>
    </row>
    <row r="611" spans="1:5">
      <c r="A611">
        <v>2018</v>
      </c>
      <c r="B611" t="s">
        <v>439</v>
      </c>
      <c r="C611" t="s">
        <v>53</v>
      </c>
      <c r="D611" t="s">
        <v>449</v>
      </c>
      <c r="E611">
        <v>0</v>
      </c>
    </row>
    <row r="612" spans="1:5">
      <c r="A612">
        <v>2018</v>
      </c>
      <c r="B612" t="s">
        <v>423</v>
      </c>
      <c r="C612" t="s">
        <v>18</v>
      </c>
      <c r="D612" t="s">
        <v>449</v>
      </c>
      <c r="E612">
        <v>0</v>
      </c>
    </row>
    <row r="613" spans="1:5">
      <c r="A613">
        <v>2018</v>
      </c>
      <c r="B613" t="s">
        <v>424</v>
      </c>
      <c r="C613" t="s">
        <v>21</v>
      </c>
      <c r="D613" t="s">
        <v>449</v>
      </c>
      <c r="E613">
        <v>5</v>
      </c>
    </row>
    <row r="614" spans="1:5">
      <c r="A614">
        <v>2018</v>
      </c>
      <c r="B614" t="s">
        <v>436</v>
      </c>
      <c r="C614" t="s">
        <v>49</v>
      </c>
      <c r="D614" t="s">
        <v>449</v>
      </c>
      <c r="E614">
        <v>5</v>
      </c>
    </row>
    <row r="615" spans="1:5">
      <c r="A615">
        <v>2018</v>
      </c>
      <c r="B615" t="s">
        <v>430</v>
      </c>
      <c r="C615" t="s">
        <v>33</v>
      </c>
      <c r="D615" t="s">
        <v>449</v>
      </c>
      <c r="E615">
        <v>0</v>
      </c>
    </row>
    <row r="616" spans="1:5">
      <c r="A616">
        <v>2018</v>
      </c>
      <c r="B616" t="s">
        <v>438</v>
      </c>
      <c r="C616" t="s">
        <v>52</v>
      </c>
      <c r="D616" t="s">
        <v>449</v>
      </c>
      <c r="E616">
        <v>0</v>
      </c>
    </row>
    <row r="617" spans="1:5">
      <c r="A617">
        <v>2018</v>
      </c>
      <c r="B617" t="s">
        <v>437</v>
      </c>
      <c r="C617" t="s">
        <v>51</v>
      </c>
      <c r="D617" t="s">
        <v>449</v>
      </c>
      <c r="E617">
        <v>15</v>
      </c>
    </row>
    <row r="618" spans="1:5">
      <c r="A618">
        <v>2018</v>
      </c>
      <c r="B618" t="s">
        <v>431</v>
      </c>
      <c r="C618" t="s">
        <v>36</v>
      </c>
      <c r="D618" t="s">
        <v>449</v>
      </c>
      <c r="E618">
        <v>5</v>
      </c>
    </row>
    <row r="619" spans="1:5">
      <c r="A619">
        <v>2018</v>
      </c>
      <c r="B619" t="s">
        <v>433</v>
      </c>
      <c r="C619" t="s">
        <v>42</v>
      </c>
      <c r="D619" t="s">
        <v>449</v>
      </c>
      <c r="E619">
        <v>0</v>
      </c>
    </row>
    <row r="620" spans="1:5">
      <c r="A620">
        <v>2018</v>
      </c>
      <c r="B620" t="s">
        <v>429</v>
      </c>
      <c r="C620" t="s">
        <v>30</v>
      </c>
      <c r="D620" t="s">
        <v>449</v>
      </c>
      <c r="E620">
        <v>15</v>
      </c>
    </row>
    <row r="621" spans="1:5">
      <c r="A621">
        <v>2018</v>
      </c>
      <c r="B621" t="s">
        <v>425</v>
      </c>
      <c r="C621" t="s">
        <v>24</v>
      </c>
      <c r="D621" t="s">
        <v>449</v>
      </c>
      <c r="E621">
        <v>0</v>
      </c>
    </row>
    <row r="622" spans="1:5">
      <c r="A622">
        <v>2018</v>
      </c>
      <c r="B622" t="s">
        <v>421</v>
      </c>
      <c r="C622" t="s">
        <v>13</v>
      </c>
      <c r="D622" t="s">
        <v>449</v>
      </c>
      <c r="E622">
        <v>10</v>
      </c>
    </row>
    <row r="623" spans="1:5">
      <c r="A623">
        <v>2018</v>
      </c>
      <c r="B623" t="s">
        <v>435</v>
      </c>
      <c r="C623" t="s">
        <v>48</v>
      </c>
      <c r="D623" t="s">
        <v>449</v>
      </c>
      <c r="E623">
        <v>0</v>
      </c>
    </row>
    <row r="624" spans="1:5">
      <c r="A624">
        <v>2018</v>
      </c>
      <c r="B624" t="s">
        <v>422</v>
      </c>
      <c r="C624" t="s">
        <v>15</v>
      </c>
      <c r="D624" t="s">
        <v>449</v>
      </c>
      <c r="E624">
        <v>5</v>
      </c>
    </row>
    <row r="625" spans="1:5">
      <c r="A625">
        <v>2018</v>
      </c>
      <c r="B625" t="s">
        <v>426</v>
      </c>
      <c r="C625" t="s">
        <v>427</v>
      </c>
      <c r="D625" t="s">
        <v>449</v>
      </c>
      <c r="E625">
        <v>0</v>
      </c>
    </row>
    <row r="626" spans="1:5">
      <c r="A626">
        <v>2018</v>
      </c>
      <c r="B626" t="s">
        <v>428</v>
      </c>
      <c r="C626" t="s">
        <v>27</v>
      </c>
      <c r="D626" t="s">
        <v>449</v>
      </c>
      <c r="E626">
        <v>0</v>
      </c>
    </row>
    <row r="627" spans="1:5">
      <c r="A627">
        <v>2018</v>
      </c>
      <c r="B627" t="s">
        <v>434</v>
      </c>
      <c r="C627" t="s">
        <v>45</v>
      </c>
      <c r="D627" t="s">
        <v>449</v>
      </c>
      <c r="E627">
        <v>5</v>
      </c>
    </row>
    <row r="628" spans="1:5">
      <c r="A628">
        <v>2018</v>
      </c>
      <c r="B628" t="s">
        <v>432</v>
      </c>
      <c r="C628" t="s">
        <v>39</v>
      </c>
      <c r="D628" t="s">
        <v>449</v>
      </c>
      <c r="E628">
        <v>5</v>
      </c>
    </row>
    <row r="629" spans="1:5">
      <c r="A629">
        <v>2023</v>
      </c>
      <c r="B629" t="s">
        <v>432</v>
      </c>
      <c r="C629" t="s">
        <v>39</v>
      </c>
      <c r="D629" t="s">
        <v>449</v>
      </c>
      <c r="E629">
        <v>5</v>
      </c>
    </row>
    <row r="630" spans="1:5">
      <c r="A630">
        <v>2023</v>
      </c>
      <c r="B630" t="s">
        <v>424</v>
      </c>
      <c r="C630" t="s">
        <v>21</v>
      </c>
      <c r="D630" t="s">
        <v>449</v>
      </c>
      <c r="E630">
        <v>0</v>
      </c>
    </row>
    <row r="631" spans="1:5">
      <c r="A631">
        <v>2023</v>
      </c>
      <c r="B631" t="s">
        <v>421</v>
      </c>
      <c r="C631" t="s">
        <v>13</v>
      </c>
      <c r="D631" t="s">
        <v>449</v>
      </c>
      <c r="E631">
        <v>5</v>
      </c>
    </row>
    <row r="632" spans="1:5">
      <c r="A632">
        <v>2023</v>
      </c>
      <c r="B632" t="s">
        <v>433</v>
      </c>
      <c r="C632" t="s">
        <v>42</v>
      </c>
      <c r="D632" t="s">
        <v>449</v>
      </c>
      <c r="E632">
        <v>0</v>
      </c>
    </row>
    <row r="633" spans="1:5">
      <c r="A633">
        <v>2023</v>
      </c>
      <c r="B633" t="s">
        <v>431</v>
      </c>
      <c r="C633" t="s">
        <v>36</v>
      </c>
      <c r="D633" t="s">
        <v>449</v>
      </c>
      <c r="E633">
        <v>0</v>
      </c>
    </row>
    <row r="634" spans="1:5">
      <c r="A634">
        <v>2023</v>
      </c>
      <c r="B634" t="s">
        <v>435</v>
      </c>
      <c r="C634" t="s">
        <v>48</v>
      </c>
      <c r="D634" t="s">
        <v>449</v>
      </c>
      <c r="E634">
        <v>0</v>
      </c>
    </row>
    <row r="635" spans="1:5">
      <c r="A635">
        <v>2023</v>
      </c>
      <c r="B635" t="s">
        <v>426</v>
      </c>
      <c r="C635" t="s">
        <v>427</v>
      </c>
      <c r="D635" t="s">
        <v>449</v>
      </c>
      <c r="E635">
        <v>0</v>
      </c>
    </row>
    <row r="636" spans="1:5">
      <c r="A636">
        <v>2023</v>
      </c>
      <c r="B636" t="s">
        <v>429</v>
      </c>
      <c r="C636" t="s">
        <v>30</v>
      </c>
      <c r="D636" t="s">
        <v>449</v>
      </c>
      <c r="E636">
        <v>10</v>
      </c>
    </row>
    <row r="637" spans="1:5">
      <c r="A637">
        <v>2023</v>
      </c>
      <c r="B637" t="s">
        <v>437</v>
      </c>
      <c r="C637" t="s">
        <v>51</v>
      </c>
      <c r="D637" t="s">
        <v>449</v>
      </c>
      <c r="E637">
        <v>10</v>
      </c>
    </row>
    <row r="638" spans="1:5">
      <c r="A638">
        <v>2023</v>
      </c>
      <c r="B638" t="s">
        <v>425</v>
      </c>
      <c r="C638" t="s">
        <v>24</v>
      </c>
      <c r="D638" t="s">
        <v>449</v>
      </c>
      <c r="E638">
        <v>0</v>
      </c>
    </row>
    <row r="639" spans="1:5">
      <c r="A639">
        <v>2023</v>
      </c>
      <c r="B639" t="s">
        <v>423</v>
      </c>
      <c r="C639" t="s">
        <v>18</v>
      </c>
      <c r="D639" t="s">
        <v>449</v>
      </c>
      <c r="E639">
        <v>0</v>
      </c>
    </row>
    <row r="640" spans="1:5">
      <c r="A640">
        <v>2023</v>
      </c>
      <c r="B640" t="s">
        <v>420</v>
      </c>
      <c r="C640" t="s">
        <v>8</v>
      </c>
      <c r="D640" t="s">
        <v>449</v>
      </c>
      <c r="E640">
        <v>5</v>
      </c>
    </row>
    <row r="641" spans="1:5">
      <c r="A641">
        <v>2023</v>
      </c>
      <c r="B641" t="s">
        <v>428</v>
      </c>
      <c r="C641" t="s">
        <v>27</v>
      </c>
      <c r="D641" t="s">
        <v>449</v>
      </c>
      <c r="E641">
        <v>5</v>
      </c>
    </row>
    <row r="642" spans="1:5">
      <c r="A642">
        <v>2023</v>
      </c>
      <c r="B642" t="s">
        <v>438</v>
      </c>
      <c r="C642" t="s">
        <v>52</v>
      </c>
      <c r="D642" t="s">
        <v>449</v>
      </c>
      <c r="E642">
        <v>0</v>
      </c>
    </row>
    <row r="643" spans="1:5">
      <c r="A643">
        <v>2023</v>
      </c>
      <c r="B643" t="s">
        <v>436</v>
      </c>
      <c r="C643" t="s">
        <v>49</v>
      </c>
      <c r="D643" t="s">
        <v>449</v>
      </c>
      <c r="E643">
        <v>10</v>
      </c>
    </row>
    <row r="644" spans="1:5">
      <c r="A644">
        <v>2023</v>
      </c>
      <c r="B644" t="s">
        <v>434</v>
      </c>
      <c r="C644" t="s">
        <v>45</v>
      </c>
      <c r="D644" t="s">
        <v>449</v>
      </c>
      <c r="E644">
        <v>0</v>
      </c>
    </row>
    <row r="645" spans="1:5">
      <c r="A645">
        <v>2023</v>
      </c>
      <c r="B645" t="s">
        <v>439</v>
      </c>
      <c r="C645" t="s">
        <v>53</v>
      </c>
      <c r="D645" t="s">
        <v>449</v>
      </c>
      <c r="E645">
        <v>0</v>
      </c>
    </row>
    <row r="646" spans="1:5">
      <c r="A646">
        <v>2023</v>
      </c>
      <c r="B646" t="s">
        <v>430</v>
      </c>
      <c r="C646" t="s">
        <v>33</v>
      </c>
      <c r="D646" t="s">
        <v>449</v>
      </c>
      <c r="E646">
        <v>0</v>
      </c>
    </row>
    <row r="647" spans="1:5">
      <c r="A647">
        <v>2024</v>
      </c>
      <c r="B647" t="s">
        <v>428</v>
      </c>
      <c r="C647" t="s">
        <v>27</v>
      </c>
      <c r="D647" t="s">
        <v>449</v>
      </c>
      <c r="E647">
        <v>0</v>
      </c>
    </row>
    <row r="648" spans="1:5">
      <c r="A648">
        <v>2024</v>
      </c>
      <c r="B648" t="s">
        <v>423</v>
      </c>
      <c r="C648" t="s">
        <v>18</v>
      </c>
      <c r="D648" t="s">
        <v>449</v>
      </c>
      <c r="E648">
        <v>0</v>
      </c>
    </row>
    <row r="649" spans="1:5">
      <c r="A649">
        <v>2023</v>
      </c>
      <c r="B649" t="s">
        <v>422</v>
      </c>
      <c r="C649" t="s">
        <v>15</v>
      </c>
      <c r="D649" t="s">
        <v>449</v>
      </c>
      <c r="E649">
        <v>5</v>
      </c>
    </row>
    <row r="650" spans="1:5">
      <c r="A650">
        <v>2024</v>
      </c>
      <c r="B650" t="s">
        <v>430</v>
      </c>
      <c r="C650" t="s">
        <v>33</v>
      </c>
      <c r="D650" t="s">
        <v>449</v>
      </c>
      <c r="E650">
        <v>0</v>
      </c>
    </row>
    <row r="651" spans="1:5">
      <c r="A651">
        <v>2024</v>
      </c>
      <c r="B651" t="s">
        <v>420</v>
      </c>
      <c r="C651" t="s">
        <v>8</v>
      </c>
      <c r="D651" t="s">
        <v>449</v>
      </c>
      <c r="E651">
        <v>5</v>
      </c>
    </row>
    <row r="652" spans="1:5">
      <c r="A652">
        <v>2024</v>
      </c>
      <c r="B652" t="s">
        <v>422</v>
      </c>
      <c r="C652" t="s">
        <v>15</v>
      </c>
      <c r="D652" t="s">
        <v>449</v>
      </c>
      <c r="E652">
        <v>5</v>
      </c>
    </row>
    <row r="653" spans="1:5">
      <c r="A653">
        <v>2024</v>
      </c>
      <c r="B653" t="s">
        <v>425</v>
      </c>
      <c r="C653" t="s">
        <v>24</v>
      </c>
      <c r="D653" t="s">
        <v>449</v>
      </c>
      <c r="E653">
        <v>0</v>
      </c>
    </row>
    <row r="654" spans="1:5">
      <c r="A654">
        <v>2024</v>
      </c>
      <c r="B654" t="s">
        <v>438</v>
      </c>
      <c r="C654" t="s">
        <v>52</v>
      </c>
      <c r="D654" t="s">
        <v>449</v>
      </c>
      <c r="E654">
        <v>0</v>
      </c>
    </row>
    <row r="655" spans="1:5">
      <c r="A655">
        <v>2024</v>
      </c>
      <c r="B655" t="s">
        <v>435</v>
      </c>
      <c r="C655" t="s">
        <v>48</v>
      </c>
      <c r="D655" t="s">
        <v>449</v>
      </c>
      <c r="E655">
        <v>0</v>
      </c>
    </row>
    <row r="656" spans="1:5">
      <c r="A656">
        <v>2024</v>
      </c>
      <c r="B656" t="s">
        <v>421</v>
      </c>
      <c r="C656" t="s">
        <v>13</v>
      </c>
      <c r="D656" t="s">
        <v>449</v>
      </c>
      <c r="E656">
        <v>10</v>
      </c>
    </row>
    <row r="657" spans="1:5">
      <c r="A657">
        <v>2024</v>
      </c>
      <c r="B657" t="s">
        <v>429</v>
      </c>
      <c r="C657" t="s">
        <v>30</v>
      </c>
      <c r="D657" t="s">
        <v>449</v>
      </c>
      <c r="E657">
        <v>5</v>
      </c>
    </row>
    <row r="658" spans="1:5">
      <c r="A658">
        <v>2024</v>
      </c>
      <c r="B658" t="s">
        <v>434</v>
      </c>
      <c r="C658" t="s">
        <v>45</v>
      </c>
      <c r="D658" t="s">
        <v>449</v>
      </c>
      <c r="E658">
        <v>0</v>
      </c>
    </row>
    <row r="659" spans="1:5">
      <c r="A659">
        <v>2024</v>
      </c>
      <c r="B659" t="s">
        <v>439</v>
      </c>
      <c r="C659" t="s">
        <v>53</v>
      </c>
      <c r="D659" t="s">
        <v>449</v>
      </c>
      <c r="E659">
        <v>0</v>
      </c>
    </row>
    <row r="660" spans="1:5">
      <c r="A660">
        <v>2024</v>
      </c>
      <c r="B660" t="s">
        <v>424</v>
      </c>
      <c r="C660" t="s">
        <v>21</v>
      </c>
      <c r="D660" t="s">
        <v>449</v>
      </c>
      <c r="E660">
        <v>0</v>
      </c>
    </row>
    <row r="661" spans="1:5">
      <c r="A661">
        <v>2024</v>
      </c>
      <c r="B661" t="s">
        <v>426</v>
      </c>
      <c r="C661" t="s">
        <v>427</v>
      </c>
      <c r="D661" t="s">
        <v>449</v>
      </c>
      <c r="E661">
        <v>5</v>
      </c>
    </row>
    <row r="662" spans="1:5">
      <c r="A662">
        <v>2024</v>
      </c>
      <c r="B662" t="s">
        <v>432</v>
      </c>
      <c r="C662" t="s">
        <v>39</v>
      </c>
      <c r="D662" t="s">
        <v>449</v>
      </c>
      <c r="E662">
        <v>0</v>
      </c>
    </row>
    <row r="663" spans="1:5">
      <c r="A663">
        <v>2024</v>
      </c>
      <c r="B663" t="s">
        <v>431</v>
      </c>
      <c r="C663" t="s">
        <v>36</v>
      </c>
      <c r="D663" t="s">
        <v>449</v>
      </c>
      <c r="E663">
        <v>0</v>
      </c>
    </row>
    <row r="664" spans="1:5">
      <c r="A664">
        <v>2024</v>
      </c>
      <c r="B664" t="s">
        <v>436</v>
      </c>
      <c r="C664" t="s">
        <v>49</v>
      </c>
      <c r="D664" t="s">
        <v>449</v>
      </c>
      <c r="E664">
        <v>5</v>
      </c>
    </row>
    <row r="665" spans="1:5">
      <c r="A665">
        <v>2024</v>
      </c>
      <c r="B665" t="s">
        <v>437</v>
      </c>
      <c r="C665" t="s">
        <v>51</v>
      </c>
      <c r="D665" t="s">
        <v>449</v>
      </c>
      <c r="E665">
        <v>5</v>
      </c>
    </row>
    <row r="666" spans="1:5">
      <c r="A666">
        <v>2024</v>
      </c>
      <c r="B666" t="s">
        <v>433</v>
      </c>
      <c r="C666" t="s">
        <v>42</v>
      </c>
      <c r="D666" t="s">
        <v>449</v>
      </c>
      <c r="E666">
        <v>0</v>
      </c>
    </row>
    <row r="667" spans="1:5">
      <c r="A667">
        <v>2022</v>
      </c>
      <c r="B667" t="s">
        <v>437</v>
      </c>
      <c r="C667" t="s">
        <v>51</v>
      </c>
      <c r="D667" t="s">
        <v>450</v>
      </c>
      <c r="E667">
        <v>285</v>
      </c>
    </row>
    <row r="668" spans="1:5">
      <c r="A668">
        <v>2022</v>
      </c>
      <c r="B668" t="s">
        <v>425</v>
      </c>
      <c r="C668" t="s">
        <v>24</v>
      </c>
      <c r="D668" t="s">
        <v>450</v>
      </c>
      <c r="E668">
        <v>65</v>
      </c>
    </row>
    <row r="669" spans="1:5">
      <c r="A669">
        <v>2022</v>
      </c>
      <c r="B669" t="s">
        <v>422</v>
      </c>
      <c r="C669" t="s">
        <v>15</v>
      </c>
      <c r="D669" t="s">
        <v>450</v>
      </c>
      <c r="E669">
        <v>485</v>
      </c>
    </row>
    <row r="670" spans="1:5">
      <c r="A670">
        <v>2022</v>
      </c>
      <c r="B670" t="s">
        <v>428</v>
      </c>
      <c r="C670" t="s">
        <v>27</v>
      </c>
      <c r="D670" t="s">
        <v>450</v>
      </c>
      <c r="E670">
        <v>130</v>
      </c>
    </row>
    <row r="671" spans="1:5">
      <c r="A671">
        <v>2022</v>
      </c>
      <c r="B671" t="s">
        <v>423</v>
      </c>
      <c r="C671" t="s">
        <v>18</v>
      </c>
      <c r="D671" t="s">
        <v>450</v>
      </c>
      <c r="E671">
        <v>100</v>
      </c>
    </row>
    <row r="672" spans="1:5">
      <c r="A672">
        <v>2022</v>
      </c>
      <c r="B672" t="s">
        <v>435</v>
      </c>
      <c r="C672" t="s">
        <v>48</v>
      </c>
      <c r="D672" t="s">
        <v>450</v>
      </c>
      <c r="E672">
        <v>100</v>
      </c>
    </row>
    <row r="673" spans="1:5">
      <c r="A673">
        <v>2021</v>
      </c>
      <c r="B673" t="s">
        <v>437</v>
      </c>
      <c r="C673" t="s">
        <v>51</v>
      </c>
      <c r="D673" t="s">
        <v>450</v>
      </c>
      <c r="E673">
        <v>310</v>
      </c>
    </row>
    <row r="674" spans="1:5">
      <c r="A674">
        <v>2021</v>
      </c>
      <c r="B674" t="s">
        <v>420</v>
      </c>
      <c r="C674" t="s">
        <v>8</v>
      </c>
      <c r="D674" t="s">
        <v>450</v>
      </c>
      <c r="E674">
        <v>620</v>
      </c>
    </row>
    <row r="675" spans="1:5">
      <c r="A675">
        <v>2021</v>
      </c>
      <c r="B675" t="s">
        <v>438</v>
      </c>
      <c r="C675" t="s">
        <v>52</v>
      </c>
      <c r="D675" t="s">
        <v>450</v>
      </c>
      <c r="E675">
        <v>55</v>
      </c>
    </row>
    <row r="676" spans="1:5">
      <c r="A676">
        <v>2021</v>
      </c>
      <c r="B676" t="s">
        <v>423</v>
      </c>
      <c r="C676" t="s">
        <v>18</v>
      </c>
      <c r="D676" t="s">
        <v>450</v>
      </c>
      <c r="E676">
        <v>105</v>
      </c>
    </row>
    <row r="677" spans="1:5">
      <c r="A677">
        <v>2021</v>
      </c>
      <c r="B677" t="s">
        <v>425</v>
      </c>
      <c r="C677" t="s">
        <v>24</v>
      </c>
      <c r="D677" t="s">
        <v>450</v>
      </c>
      <c r="E677">
        <v>80</v>
      </c>
    </row>
    <row r="678" spans="1:5">
      <c r="A678">
        <v>2022</v>
      </c>
      <c r="B678" t="s">
        <v>430</v>
      </c>
      <c r="C678" t="s">
        <v>33</v>
      </c>
      <c r="D678" t="s">
        <v>450</v>
      </c>
      <c r="E678">
        <v>85</v>
      </c>
    </row>
    <row r="679" spans="1:5">
      <c r="A679">
        <v>2021</v>
      </c>
      <c r="B679" t="s">
        <v>434</v>
      </c>
      <c r="C679" t="s">
        <v>45</v>
      </c>
      <c r="D679" t="s">
        <v>450</v>
      </c>
      <c r="E679">
        <v>35</v>
      </c>
    </row>
    <row r="680" spans="1:5">
      <c r="A680">
        <v>2022</v>
      </c>
      <c r="B680" t="s">
        <v>426</v>
      </c>
      <c r="C680" t="s">
        <v>427</v>
      </c>
      <c r="D680" t="s">
        <v>450</v>
      </c>
      <c r="E680">
        <v>255</v>
      </c>
    </row>
    <row r="681" spans="1:5">
      <c r="A681">
        <v>2022</v>
      </c>
      <c r="B681" t="s">
        <v>433</v>
      </c>
      <c r="C681" t="s">
        <v>42</v>
      </c>
      <c r="D681" t="s">
        <v>450</v>
      </c>
      <c r="E681">
        <v>40</v>
      </c>
    </row>
    <row r="682" spans="1:5">
      <c r="A682">
        <v>2021</v>
      </c>
      <c r="B682" t="s">
        <v>424</v>
      </c>
      <c r="C682" t="s">
        <v>21</v>
      </c>
      <c r="D682" t="s">
        <v>450</v>
      </c>
      <c r="E682">
        <v>320</v>
      </c>
    </row>
    <row r="683" spans="1:5">
      <c r="A683">
        <v>2022</v>
      </c>
      <c r="B683" t="s">
        <v>421</v>
      </c>
      <c r="C683" t="s">
        <v>13</v>
      </c>
      <c r="D683" t="s">
        <v>450</v>
      </c>
      <c r="E683">
        <v>575</v>
      </c>
    </row>
    <row r="684" spans="1:5">
      <c r="A684">
        <v>2022</v>
      </c>
      <c r="B684" t="s">
        <v>436</v>
      </c>
      <c r="C684" t="s">
        <v>49</v>
      </c>
      <c r="D684" t="s">
        <v>450</v>
      </c>
      <c r="E684">
        <v>560</v>
      </c>
    </row>
    <row r="685" spans="1:5">
      <c r="A685">
        <v>2022</v>
      </c>
      <c r="B685" t="s">
        <v>431</v>
      </c>
      <c r="C685" t="s">
        <v>36</v>
      </c>
      <c r="D685" t="s">
        <v>450</v>
      </c>
      <c r="E685">
        <v>55</v>
      </c>
    </row>
    <row r="686" spans="1:5">
      <c r="A686">
        <v>2021</v>
      </c>
      <c r="B686" t="s">
        <v>433</v>
      </c>
      <c r="C686" t="s">
        <v>42</v>
      </c>
      <c r="D686" t="s">
        <v>450</v>
      </c>
      <c r="E686">
        <v>40</v>
      </c>
    </row>
    <row r="687" spans="1:5">
      <c r="A687">
        <v>2022</v>
      </c>
      <c r="B687" t="s">
        <v>439</v>
      </c>
      <c r="C687" t="s">
        <v>53</v>
      </c>
      <c r="D687" t="s">
        <v>450</v>
      </c>
      <c r="E687">
        <v>70</v>
      </c>
    </row>
    <row r="688" spans="1:5">
      <c r="A688">
        <v>2021</v>
      </c>
      <c r="B688" t="s">
        <v>432</v>
      </c>
      <c r="C688" t="s">
        <v>39</v>
      </c>
      <c r="D688" t="s">
        <v>450</v>
      </c>
      <c r="E688">
        <v>230</v>
      </c>
    </row>
    <row r="689" spans="1:5">
      <c r="A689">
        <v>2021</v>
      </c>
      <c r="B689" t="s">
        <v>426</v>
      </c>
      <c r="C689" t="s">
        <v>427</v>
      </c>
      <c r="D689" t="s">
        <v>450</v>
      </c>
      <c r="E689">
        <v>255</v>
      </c>
    </row>
    <row r="690" spans="1:5">
      <c r="A690">
        <v>2022</v>
      </c>
      <c r="B690" t="s">
        <v>432</v>
      </c>
      <c r="C690" t="s">
        <v>39</v>
      </c>
      <c r="D690" t="s">
        <v>450</v>
      </c>
      <c r="E690">
        <v>200</v>
      </c>
    </row>
    <row r="691" spans="1:5">
      <c r="A691">
        <v>2022</v>
      </c>
      <c r="B691" t="s">
        <v>424</v>
      </c>
      <c r="C691" t="s">
        <v>21</v>
      </c>
      <c r="D691" t="s">
        <v>450</v>
      </c>
      <c r="E691">
        <v>285</v>
      </c>
    </row>
    <row r="692" spans="1:5">
      <c r="A692">
        <v>2022</v>
      </c>
      <c r="B692" t="s">
        <v>434</v>
      </c>
      <c r="C692" t="s">
        <v>45</v>
      </c>
      <c r="D692" t="s">
        <v>450</v>
      </c>
      <c r="E692">
        <v>30</v>
      </c>
    </row>
    <row r="693" spans="1:5">
      <c r="A693">
        <v>2021</v>
      </c>
      <c r="B693" t="s">
        <v>422</v>
      </c>
      <c r="C693" t="s">
        <v>15</v>
      </c>
      <c r="D693" t="s">
        <v>450</v>
      </c>
      <c r="E693">
        <v>455</v>
      </c>
    </row>
    <row r="694" spans="1:5">
      <c r="A694">
        <v>2021</v>
      </c>
      <c r="B694" t="s">
        <v>421</v>
      </c>
      <c r="C694" t="s">
        <v>13</v>
      </c>
      <c r="D694" t="s">
        <v>450</v>
      </c>
      <c r="E694">
        <v>570</v>
      </c>
    </row>
    <row r="695" spans="1:5">
      <c r="A695">
        <v>2020</v>
      </c>
      <c r="B695" t="s">
        <v>420</v>
      </c>
      <c r="C695" t="s">
        <v>8</v>
      </c>
      <c r="D695" t="s">
        <v>450</v>
      </c>
      <c r="E695">
        <v>650</v>
      </c>
    </row>
    <row r="696" spans="1:5">
      <c r="A696">
        <v>2020</v>
      </c>
      <c r="B696" t="s">
        <v>428</v>
      </c>
      <c r="C696" t="s">
        <v>27</v>
      </c>
      <c r="D696" t="s">
        <v>450</v>
      </c>
      <c r="E696">
        <v>150</v>
      </c>
    </row>
    <row r="697" spans="1:5">
      <c r="A697">
        <v>2022</v>
      </c>
      <c r="B697" t="s">
        <v>429</v>
      </c>
      <c r="C697" t="s">
        <v>30</v>
      </c>
      <c r="D697" t="s">
        <v>450</v>
      </c>
      <c r="E697">
        <v>480</v>
      </c>
    </row>
    <row r="698" spans="1:5">
      <c r="A698">
        <v>2020</v>
      </c>
      <c r="B698" t="s">
        <v>430</v>
      </c>
      <c r="C698" t="s">
        <v>33</v>
      </c>
      <c r="D698" t="s">
        <v>450</v>
      </c>
      <c r="E698">
        <v>90</v>
      </c>
    </row>
    <row r="699" spans="1:5">
      <c r="A699">
        <v>2021</v>
      </c>
      <c r="B699" t="s">
        <v>436</v>
      </c>
      <c r="C699" t="s">
        <v>49</v>
      </c>
      <c r="D699" t="s">
        <v>450</v>
      </c>
      <c r="E699">
        <v>610</v>
      </c>
    </row>
    <row r="700" spans="1:5">
      <c r="A700">
        <v>2022</v>
      </c>
      <c r="B700" t="s">
        <v>438</v>
      </c>
      <c r="C700" t="s">
        <v>52</v>
      </c>
      <c r="D700" t="s">
        <v>450</v>
      </c>
      <c r="E700">
        <v>55</v>
      </c>
    </row>
    <row r="701" spans="1:5">
      <c r="A701">
        <v>2019</v>
      </c>
      <c r="B701" t="s">
        <v>433</v>
      </c>
      <c r="C701" t="s">
        <v>42</v>
      </c>
      <c r="D701" t="s">
        <v>450</v>
      </c>
      <c r="E701">
        <v>40</v>
      </c>
    </row>
    <row r="702" spans="1:5">
      <c r="A702">
        <v>2019</v>
      </c>
      <c r="B702" t="s">
        <v>425</v>
      </c>
      <c r="C702" t="s">
        <v>24</v>
      </c>
      <c r="D702" t="s">
        <v>450</v>
      </c>
      <c r="E702">
        <v>80</v>
      </c>
    </row>
    <row r="703" spans="1:5">
      <c r="A703">
        <v>2019</v>
      </c>
      <c r="B703" t="s">
        <v>431</v>
      </c>
      <c r="C703" t="s">
        <v>36</v>
      </c>
      <c r="D703" t="s">
        <v>450</v>
      </c>
      <c r="E703">
        <v>35</v>
      </c>
    </row>
    <row r="704" spans="1:5">
      <c r="A704">
        <v>2019</v>
      </c>
      <c r="B704" t="s">
        <v>437</v>
      </c>
      <c r="C704" t="s">
        <v>51</v>
      </c>
      <c r="D704" t="s">
        <v>450</v>
      </c>
      <c r="E704">
        <v>315</v>
      </c>
    </row>
    <row r="705" spans="1:5">
      <c r="A705">
        <v>2021</v>
      </c>
      <c r="B705" t="s">
        <v>439</v>
      </c>
      <c r="C705" t="s">
        <v>53</v>
      </c>
      <c r="D705" t="s">
        <v>450</v>
      </c>
      <c r="E705">
        <v>70</v>
      </c>
    </row>
    <row r="706" spans="1:5">
      <c r="A706">
        <v>2020</v>
      </c>
      <c r="B706" t="s">
        <v>437</v>
      </c>
      <c r="C706" t="s">
        <v>51</v>
      </c>
      <c r="D706" t="s">
        <v>450</v>
      </c>
      <c r="E706">
        <v>310</v>
      </c>
    </row>
    <row r="707" spans="1:5">
      <c r="A707">
        <v>2020</v>
      </c>
      <c r="B707" t="s">
        <v>426</v>
      </c>
      <c r="C707" t="s">
        <v>427</v>
      </c>
      <c r="D707" t="s">
        <v>450</v>
      </c>
      <c r="E707">
        <v>245</v>
      </c>
    </row>
    <row r="708" spans="1:5">
      <c r="A708">
        <v>2019</v>
      </c>
      <c r="B708" t="s">
        <v>421</v>
      </c>
      <c r="C708" t="s">
        <v>13</v>
      </c>
      <c r="D708" t="s">
        <v>450</v>
      </c>
      <c r="E708">
        <v>620</v>
      </c>
    </row>
    <row r="709" spans="1:5">
      <c r="A709">
        <v>2019</v>
      </c>
      <c r="B709" t="s">
        <v>420</v>
      </c>
      <c r="C709" t="s">
        <v>8</v>
      </c>
      <c r="D709" t="s">
        <v>450</v>
      </c>
      <c r="E709">
        <v>670</v>
      </c>
    </row>
    <row r="710" spans="1:5">
      <c r="A710">
        <v>2021</v>
      </c>
      <c r="B710" t="s">
        <v>435</v>
      </c>
      <c r="C710" t="s">
        <v>48</v>
      </c>
      <c r="D710" t="s">
        <v>450</v>
      </c>
      <c r="E710">
        <v>95</v>
      </c>
    </row>
    <row r="711" spans="1:5">
      <c r="A711">
        <v>2019</v>
      </c>
      <c r="B711" t="s">
        <v>438</v>
      </c>
      <c r="C711" t="s">
        <v>52</v>
      </c>
      <c r="D711" t="s">
        <v>450</v>
      </c>
      <c r="E711">
        <v>55</v>
      </c>
    </row>
    <row r="712" spans="1:5">
      <c r="A712">
        <v>2019</v>
      </c>
      <c r="B712" t="s">
        <v>424</v>
      </c>
      <c r="C712" t="s">
        <v>21</v>
      </c>
      <c r="D712" t="s">
        <v>450</v>
      </c>
      <c r="E712">
        <v>390</v>
      </c>
    </row>
    <row r="713" spans="1:5">
      <c r="A713">
        <v>2020</v>
      </c>
      <c r="B713" t="s">
        <v>435</v>
      </c>
      <c r="C713" t="s">
        <v>48</v>
      </c>
      <c r="D713" t="s">
        <v>450</v>
      </c>
      <c r="E713">
        <v>100</v>
      </c>
    </row>
    <row r="714" spans="1:5">
      <c r="A714">
        <v>2021</v>
      </c>
      <c r="B714" t="s">
        <v>429</v>
      </c>
      <c r="C714" t="s">
        <v>30</v>
      </c>
      <c r="D714" t="s">
        <v>450</v>
      </c>
      <c r="E714">
        <v>490</v>
      </c>
    </row>
    <row r="715" spans="1:5">
      <c r="A715">
        <v>2019</v>
      </c>
      <c r="B715" t="s">
        <v>435</v>
      </c>
      <c r="C715" t="s">
        <v>48</v>
      </c>
      <c r="D715" t="s">
        <v>450</v>
      </c>
      <c r="E715">
        <v>85</v>
      </c>
    </row>
    <row r="716" spans="1:5">
      <c r="A716">
        <v>2022</v>
      </c>
      <c r="B716" t="s">
        <v>420</v>
      </c>
      <c r="C716" t="s">
        <v>8</v>
      </c>
      <c r="D716" t="s">
        <v>450</v>
      </c>
      <c r="E716">
        <v>575</v>
      </c>
    </row>
    <row r="717" spans="1:5">
      <c r="A717">
        <v>2019</v>
      </c>
      <c r="B717" t="s">
        <v>423</v>
      </c>
      <c r="C717" t="s">
        <v>18</v>
      </c>
      <c r="D717" t="s">
        <v>450</v>
      </c>
      <c r="E717">
        <v>105</v>
      </c>
    </row>
    <row r="718" spans="1:5">
      <c r="A718">
        <v>2019</v>
      </c>
      <c r="B718" t="s">
        <v>430</v>
      </c>
      <c r="C718" t="s">
        <v>33</v>
      </c>
      <c r="D718" t="s">
        <v>450</v>
      </c>
      <c r="E718">
        <v>100</v>
      </c>
    </row>
    <row r="719" spans="1:5">
      <c r="A719">
        <v>2021</v>
      </c>
      <c r="B719" t="s">
        <v>430</v>
      </c>
      <c r="C719" t="s">
        <v>33</v>
      </c>
      <c r="D719" t="s">
        <v>450</v>
      </c>
      <c r="E719">
        <v>90</v>
      </c>
    </row>
    <row r="720" spans="1:5">
      <c r="A720">
        <v>2020</v>
      </c>
      <c r="B720" t="s">
        <v>421</v>
      </c>
      <c r="C720" t="s">
        <v>13</v>
      </c>
      <c r="D720" t="s">
        <v>450</v>
      </c>
      <c r="E720">
        <v>580</v>
      </c>
    </row>
    <row r="721" spans="1:5">
      <c r="A721">
        <v>2020</v>
      </c>
      <c r="B721" t="s">
        <v>423</v>
      </c>
      <c r="C721" t="s">
        <v>18</v>
      </c>
      <c r="D721" t="s">
        <v>450</v>
      </c>
      <c r="E721">
        <v>100</v>
      </c>
    </row>
    <row r="722" spans="1:5">
      <c r="A722">
        <v>2021</v>
      </c>
      <c r="B722" t="s">
        <v>431</v>
      </c>
      <c r="C722" t="s">
        <v>36</v>
      </c>
      <c r="D722" t="s">
        <v>450</v>
      </c>
      <c r="E722">
        <v>45</v>
      </c>
    </row>
    <row r="723" spans="1:5">
      <c r="A723">
        <v>2020</v>
      </c>
      <c r="B723" t="s">
        <v>424</v>
      </c>
      <c r="C723" t="s">
        <v>21</v>
      </c>
      <c r="D723" t="s">
        <v>450</v>
      </c>
      <c r="E723">
        <v>340</v>
      </c>
    </row>
    <row r="724" spans="1:5">
      <c r="A724">
        <v>2019</v>
      </c>
      <c r="B724" t="s">
        <v>439</v>
      </c>
      <c r="C724" t="s">
        <v>53</v>
      </c>
      <c r="D724" t="s">
        <v>450</v>
      </c>
      <c r="E724">
        <v>75</v>
      </c>
    </row>
    <row r="725" spans="1:5">
      <c r="A725">
        <v>2020</v>
      </c>
      <c r="B725" t="s">
        <v>422</v>
      </c>
      <c r="C725" t="s">
        <v>15</v>
      </c>
      <c r="D725" t="s">
        <v>450</v>
      </c>
      <c r="E725">
        <v>495</v>
      </c>
    </row>
    <row r="726" spans="1:5">
      <c r="A726">
        <v>2020</v>
      </c>
      <c r="B726" t="s">
        <v>429</v>
      </c>
      <c r="C726" t="s">
        <v>30</v>
      </c>
      <c r="D726" t="s">
        <v>450</v>
      </c>
      <c r="E726">
        <v>465</v>
      </c>
    </row>
    <row r="727" spans="1:5">
      <c r="A727">
        <v>2020</v>
      </c>
      <c r="B727" t="s">
        <v>433</v>
      </c>
      <c r="C727" t="s">
        <v>42</v>
      </c>
      <c r="D727" t="s">
        <v>450</v>
      </c>
      <c r="E727">
        <v>35</v>
      </c>
    </row>
    <row r="728" spans="1:5">
      <c r="A728">
        <v>2021</v>
      </c>
      <c r="B728" t="s">
        <v>428</v>
      </c>
      <c r="C728" t="s">
        <v>27</v>
      </c>
      <c r="D728" t="s">
        <v>450</v>
      </c>
      <c r="E728">
        <v>140</v>
      </c>
    </row>
    <row r="729" spans="1:5">
      <c r="A729">
        <v>2019</v>
      </c>
      <c r="B729" t="s">
        <v>429</v>
      </c>
      <c r="C729" t="s">
        <v>30</v>
      </c>
      <c r="D729" t="s">
        <v>450</v>
      </c>
      <c r="E729">
        <v>475</v>
      </c>
    </row>
    <row r="730" spans="1:5">
      <c r="A730">
        <v>2020</v>
      </c>
      <c r="B730" t="s">
        <v>432</v>
      </c>
      <c r="C730" t="s">
        <v>39</v>
      </c>
      <c r="D730" t="s">
        <v>450</v>
      </c>
      <c r="E730">
        <v>275</v>
      </c>
    </row>
    <row r="731" spans="1:5">
      <c r="A731">
        <v>2020</v>
      </c>
      <c r="B731" t="s">
        <v>431</v>
      </c>
      <c r="C731" t="s">
        <v>36</v>
      </c>
      <c r="D731" t="s">
        <v>450</v>
      </c>
      <c r="E731">
        <v>40</v>
      </c>
    </row>
    <row r="732" spans="1:5">
      <c r="A732">
        <v>2019</v>
      </c>
      <c r="B732" t="s">
        <v>426</v>
      </c>
      <c r="C732" t="s">
        <v>427</v>
      </c>
      <c r="D732" t="s">
        <v>450</v>
      </c>
      <c r="E732">
        <v>250</v>
      </c>
    </row>
    <row r="733" spans="1:5">
      <c r="A733">
        <v>2019</v>
      </c>
      <c r="B733" t="s">
        <v>422</v>
      </c>
      <c r="C733" t="s">
        <v>15</v>
      </c>
      <c r="D733" t="s">
        <v>450</v>
      </c>
      <c r="E733">
        <v>520</v>
      </c>
    </row>
    <row r="734" spans="1:5">
      <c r="A734">
        <v>2020</v>
      </c>
      <c r="B734" t="s">
        <v>436</v>
      </c>
      <c r="C734" t="s">
        <v>49</v>
      </c>
      <c r="D734" t="s">
        <v>450</v>
      </c>
      <c r="E734">
        <v>660</v>
      </c>
    </row>
    <row r="735" spans="1:5">
      <c r="A735">
        <v>2019</v>
      </c>
      <c r="B735" t="s">
        <v>432</v>
      </c>
      <c r="C735" t="s">
        <v>39</v>
      </c>
      <c r="D735" t="s">
        <v>450</v>
      </c>
      <c r="E735">
        <v>285</v>
      </c>
    </row>
    <row r="736" spans="1:5">
      <c r="A736">
        <v>2020</v>
      </c>
      <c r="B736" t="s">
        <v>434</v>
      </c>
      <c r="C736" t="s">
        <v>45</v>
      </c>
      <c r="D736" t="s">
        <v>450</v>
      </c>
      <c r="E736">
        <v>30</v>
      </c>
    </row>
    <row r="737" spans="1:5">
      <c r="A737">
        <v>2020</v>
      </c>
      <c r="B737" t="s">
        <v>439</v>
      </c>
      <c r="C737" t="s">
        <v>53</v>
      </c>
      <c r="D737" t="s">
        <v>450</v>
      </c>
      <c r="E737">
        <v>75</v>
      </c>
    </row>
    <row r="738" spans="1:5">
      <c r="A738">
        <v>2019</v>
      </c>
      <c r="B738" t="s">
        <v>436</v>
      </c>
      <c r="C738" t="s">
        <v>49</v>
      </c>
      <c r="D738" t="s">
        <v>450</v>
      </c>
      <c r="E738">
        <v>660</v>
      </c>
    </row>
    <row r="739" spans="1:5">
      <c r="A739">
        <v>2020</v>
      </c>
      <c r="B739" t="s">
        <v>425</v>
      </c>
      <c r="C739" t="s">
        <v>24</v>
      </c>
      <c r="D739" t="s">
        <v>450</v>
      </c>
      <c r="E739">
        <v>80</v>
      </c>
    </row>
    <row r="740" spans="1:5">
      <c r="A740">
        <v>2019</v>
      </c>
      <c r="B740" t="s">
        <v>434</v>
      </c>
      <c r="C740" t="s">
        <v>45</v>
      </c>
      <c r="D740" t="s">
        <v>450</v>
      </c>
      <c r="E740">
        <v>35</v>
      </c>
    </row>
    <row r="741" spans="1:5">
      <c r="A741">
        <v>2020</v>
      </c>
      <c r="B741" t="s">
        <v>438</v>
      </c>
      <c r="C741" t="s">
        <v>52</v>
      </c>
      <c r="D741" t="s">
        <v>450</v>
      </c>
      <c r="E741">
        <v>55</v>
      </c>
    </row>
    <row r="742" spans="1:5">
      <c r="A742">
        <v>2019</v>
      </c>
      <c r="B742" t="s">
        <v>428</v>
      </c>
      <c r="C742" t="s">
        <v>27</v>
      </c>
      <c r="D742" t="s">
        <v>450</v>
      </c>
      <c r="E742">
        <v>170</v>
      </c>
    </row>
    <row r="743" spans="1:5">
      <c r="A743">
        <v>2018</v>
      </c>
      <c r="B743" t="s">
        <v>420</v>
      </c>
      <c r="C743" t="s">
        <v>8</v>
      </c>
      <c r="D743" t="s">
        <v>450</v>
      </c>
      <c r="E743">
        <v>665</v>
      </c>
    </row>
    <row r="744" spans="1:5">
      <c r="A744">
        <v>2018</v>
      </c>
      <c r="B744" t="s">
        <v>439</v>
      </c>
      <c r="C744" t="s">
        <v>53</v>
      </c>
      <c r="D744" t="s">
        <v>450</v>
      </c>
      <c r="E744">
        <v>80</v>
      </c>
    </row>
    <row r="745" spans="1:5">
      <c r="A745">
        <v>2018</v>
      </c>
      <c r="B745" t="s">
        <v>423</v>
      </c>
      <c r="C745" t="s">
        <v>18</v>
      </c>
      <c r="D745" t="s">
        <v>450</v>
      </c>
      <c r="E745">
        <v>105</v>
      </c>
    </row>
    <row r="746" spans="1:5">
      <c r="A746">
        <v>2018</v>
      </c>
      <c r="B746" t="s">
        <v>424</v>
      </c>
      <c r="C746" t="s">
        <v>21</v>
      </c>
      <c r="D746" t="s">
        <v>450</v>
      </c>
      <c r="E746">
        <v>370</v>
      </c>
    </row>
    <row r="747" spans="1:5">
      <c r="A747">
        <v>2018</v>
      </c>
      <c r="B747" t="s">
        <v>436</v>
      </c>
      <c r="C747" t="s">
        <v>49</v>
      </c>
      <c r="D747" t="s">
        <v>450</v>
      </c>
      <c r="E747">
        <v>685</v>
      </c>
    </row>
    <row r="748" spans="1:5">
      <c r="A748">
        <v>2018</v>
      </c>
      <c r="B748" t="s">
        <v>430</v>
      </c>
      <c r="C748" t="s">
        <v>33</v>
      </c>
      <c r="D748" t="s">
        <v>450</v>
      </c>
      <c r="E748">
        <v>100</v>
      </c>
    </row>
    <row r="749" spans="1:5">
      <c r="A749">
        <v>2018</v>
      </c>
      <c r="B749" t="s">
        <v>438</v>
      </c>
      <c r="C749" t="s">
        <v>52</v>
      </c>
      <c r="D749" t="s">
        <v>450</v>
      </c>
      <c r="E749">
        <v>65</v>
      </c>
    </row>
    <row r="750" spans="1:5">
      <c r="A750">
        <v>2018</v>
      </c>
      <c r="B750" t="s">
        <v>437</v>
      </c>
      <c r="C750" t="s">
        <v>51</v>
      </c>
      <c r="D750" t="s">
        <v>450</v>
      </c>
      <c r="E750">
        <v>325</v>
      </c>
    </row>
    <row r="751" spans="1:5">
      <c r="A751">
        <v>2018</v>
      </c>
      <c r="B751" t="s">
        <v>431</v>
      </c>
      <c r="C751" t="s">
        <v>36</v>
      </c>
      <c r="D751" t="s">
        <v>450</v>
      </c>
      <c r="E751">
        <v>50</v>
      </c>
    </row>
    <row r="752" spans="1:5">
      <c r="A752">
        <v>2018</v>
      </c>
      <c r="B752" t="s">
        <v>433</v>
      </c>
      <c r="C752" t="s">
        <v>42</v>
      </c>
      <c r="D752" t="s">
        <v>450</v>
      </c>
      <c r="E752">
        <v>45</v>
      </c>
    </row>
    <row r="753" spans="1:5">
      <c r="A753">
        <v>2018</v>
      </c>
      <c r="B753" t="s">
        <v>429</v>
      </c>
      <c r="C753" t="s">
        <v>30</v>
      </c>
      <c r="D753" t="s">
        <v>450</v>
      </c>
      <c r="E753">
        <v>490</v>
      </c>
    </row>
    <row r="754" spans="1:5">
      <c r="A754">
        <v>2018</v>
      </c>
      <c r="B754" t="s">
        <v>425</v>
      </c>
      <c r="C754" t="s">
        <v>24</v>
      </c>
      <c r="D754" t="s">
        <v>450</v>
      </c>
      <c r="E754">
        <v>95</v>
      </c>
    </row>
    <row r="755" spans="1:5">
      <c r="A755">
        <v>2018</v>
      </c>
      <c r="B755" t="s">
        <v>421</v>
      </c>
      <c r="C755" t="s">
        <v>13</v>
      </c>
      <c r="D755" t="s">
        <v>450</v>
      </c>
      <c r="E755">
        <v>655</v>
      </c>
    </row>
    <row r="756" spans="1:5">
      <c r="A756">
        <v>2018</v>
      </c>
      <c r="B756" t="s">
        <v>435</v>
      </c>
      <c r="C756" t="s">
        <v>48</v>
      </c>
      <c r="D756" t="s">
        <v>450</v>
      </c>
      <c r="E756">
        <v>95</v>
      </c>
    </row>
    <row r="757" spans="1:5">
      <c r="A757">
        <v>2018</v>
      </c>
      <c r="B757" t="s">
        <v>422</v>
      </c>
      <c r="C757" t="s">
        <v>15</v>
      </c>
      <c r="D757" t="s">
        <v>450</v>
      </c>
      <c r="E757">
        <v>555</v>
      </c>
    </row>
    <row r="758" spans="1:5">
      <c r="A758">
        <v>2018</v>
      </c>
      <c r="B758" t="s">
        <v>426</v>
      </c>
      <c r="C758" t="s">
        <v>427</v>
      </c>
      <c r="D758" t="s">
        <v>450</v>
      </c>
      <c r="E758">
        <v>265</v>
      </c>
    </row>
    <row r="759" spans="1:5">
      <c r="A759">
        <v>2018</v>
      </c>
      <c r="B759" t="s">
        <v>428</v>
      </c>
      <c r="C759" t="s">
        <v>27</v>
      </c>
      <c r="D759" t="s">
        <v>450</v>
      </c>
      <c r="E759">
        <v>155</v>
      </c>
    </row>
    <row r="760" spans="1:5">
      <c r="A760">
        <v>2018</v>
      </c>
      <c r="B760" t="s">
        <v>434</v>
      </c>
      <c r="C760" t="s">
        <v>45</v>
      </c>
      <c r="D760" t="s">
        <v>450</v>
      </c>
      <c r="E760">
        <v>15</v>
      </c>
    </row>
    <row r="761" spans="1:5">
      <c r="A761">
        <v>2018</v>
      </c>
      <c r="B761" t="s">
        <v>432</v>
      </c>
      <c r="C761" t="s">
        <v>39</v>
      </c>
      <c r="D761" t="s">
        <v>450</v>
      </c>
      <c r="E761">
        <v>260</v>
      </c>
    </row>
    <row r="762" spans="1:5">
      <c r="A762">
        <v>2023</v>
      </c>
      <c r="B762" t="s">
        <v>432</v>
      </c>
      <c r="C762" t="s">
        <v>39</v>
      </c>
      <c r="D762" t="s">
        <v>450</v>
      </c>
      <c r="E762">
        <v>225</v>
      </c>
    </row>
    <row r="763" spans="1:5">
      <c r="A763">
        <v>2023</v>
      </c>
      <c r="B763" t="s">
        <v>424</v>
      </c>
      <c r="C763" t="s">
        <v>21</v>
      </c>
      <c r="D763" t="s">
        <v>450</v>
      </c>
      <c r="E763">
        <v>270</v>
      </c>
    </row>
    <row r="764" spans="1:5">
      <c r="A764">
        <v>2023</v>
      </c>
      <c r="B764" t="s">
        <v>421</v>
      </c>
      <c r="C764" t="s">
        <v>13</v>
      </c>
      <c r="D764" t="s">
        <v>450</v>
      </c>
      <c r="E764">
        <v>510</v>
      </c>
    </row>
    <row r="765" spans="1:5">
      <c r="A765">
        <v>2023</v>
      </c>
      <c r="B765" t="s">
        <v>433</v>
      </c>
      <c r="C765" t="s">
        <v>42</v>
      </c>
      <c r="D765" t="s">
        <v>450</v>
      </c>
      <c r="E765">
        <v>40</v>
      </c>
    </row>
    <row r="766" spans="1:5">
      <c r="A766">
        <v>2023</v>
      </c>
      <c r="B766" t="s">
        <v>431</v>
      </c>
      <c r="C766" t="s">
        <v>36</v>
      </c>
      <c r="D766" t="s">
        <v>450</v>
      </c>
      <c r="E766">
        <v>40</v>
      </c>
    </row>
    <row r="767" spans="1:5">
      <c r="A767">
        <v>2023</v>
      </c>
      <c r="B767" t="s">
        <v>435</v>
      </c>
      <c r="C767" t="s">
        <v>48</v>
      </c>
      <c r="D767" t="s">
        <v>450</v>
      </c>
      <c r="E767">
        <v>85</v>
      </c>
    </row>
    <row r="768" spans="1:5">
      <c r="A768">
        <v>2023</v>
      </c>
      <c r="B768" t="s">
        <v>426</v>
      </c>
      <c r="C768" t="s">
        <v>427</v>
      </c>
      <c r="D768" t="s">
        <v>450</v>
      </c>
      <c r="E768">
        <v>245</v>
      </c>
    </row>
    <row r="769" spans="1:5">
      <c r="A769">
        <v>2023</v>
      </c>
      <c r="B769" t="s">
        <v>429</v>
      </c>
      <c r="C769" t="s">
        <v>30</v>
      </c>
      <c r="D769" t="s">
        <v>450</v>
      </c>
      <c r="E769">
        <v>440</v>
      </c>
    </row>
    <row r="770" spans="1:5">
      <c r="A770">
        <v>2023</v>
      </c>
      <c r="B770" t="s">
        <v>437</v>
      </c>
      <c r="C770" t="s">
        <v>51</v>
      </c>
      <c r="D770" t="s">
        <v>450</v>
      </c>
      <c r="E770">
        <v>260</v>
      </c>
    </row>
    <row r="771" spans="1:5">
      <c r="A771">
        <v>2023</v>
      </c>
      <c r="B771" t="s">
        <v>425</v>
      </c>
      <c r="C771" t="s">
        <v>24</v>
      </c>
      <c r="D771" t="s">
        <v>450</v>
      </c>
      <c r="E771">
        <v>65</v>
      </c>
    </row>
    <row r="772" spans="1:5">
      <c r="A772">
        <v>2023</v>
      </c>
      <c r="B772" t="s">
        <v>423</v>
      </c>
      <c r="C772" t="s">
        <v>18</v>
      </c>
      <c r="D772" t="s">
        <v>450</v>
      </c>
      <c r="E772">
        <v>75</v>
      </c>
    </row>
    <row r="773" spans="1:5">
      <c r="A773">
        <v>2023</v>
      </c>
      <c r="B773" t="s">
        <v>420</v>
      </c>
      <c r="C773" t="s">
        <v>8</v>
      </c>
      <c r="D773" t="s">
        <v>450</v>
      </c>
      <c r="E773">
        <v>510</v>
      </c>
    </row>
    <row r="774" spans="1:5">
      <c r="A774">
        <v>2023</v>
      </c>
      <c r="B774" t="s">
        <v>428</v>
      </c>
      <c r="C774" t="s">
        <v>27</v>
      </c>
      <c r="D774" t="s">
        <v>450</v>
      </c>
      <c r="E774">
        <v>135</v>
      </c>
    </row>
    <row r="775" spans="1:5">
      <c r="A775">
        <v>2023</v>
      </c>
      <c r="B775" t="s">
        <v>438</v>
      </c>
      <c r="C775" t="s">
        <v>52</v>
      </c>
      <c r="D775" t="s">
        <v>450</v>
      </c>
      <c r="E775">
        <v>45</v>
      </c>
    </row>
    <row r="776" spans="1:5">
      <c r="A776">
        <v>2023</v>
      </c>
      <c r="B776" t="s">
        <v>436</v>
      </c>
      <c r="C776" t="s">
        <v>49</v>
      </c>
      <c r="D776" t="s">
        <v>450</v>
      </c>
      <c r="E776">
        <v>540</v>
      </c>
    </row>
    <row r="777" spans="1:5">
      <c r="A777">
        <v>2023</v>
      </c>
      <c r="B777" t="s">
        <v>434</v>
      </c>
      <c r="C777" t="s">
        <v>45</v>
      </c>
      <c r="D777" t="s">
        <v>450</v>
      </c>
      <c r="E777">
        <v>25</v>
      </c>
    </row>
    <row r="778" spans="1:5">
      <c r="A778">
        <v>2023</v>
      </c>
      <c r="B778" t="s">
        <v>439</v>
      </c>
      <c r="C778" t="s">
        <v>53</v>
      </c>
      <c r="D778" t="s">
        <v>450</v>
      </c>
      <c r="E778">
        <v>65</v>
      </c>
    </row>
    <row r="779" spans="1:5">
      <c r="A779">
        <v>2023</v>
      </c>
      <c r="B779" t="s">
        <v>430</v>
      </c>
      <c r="C779" t="s">
        <v>33</v>
      </c>
      <c r="D779" t="s">
        <v>450</v>
      </c>
      <c r="E779">
        <v>75</v>
      </c>
    </row>
    <row r="780" spans="1:5">
      <c r="A780">
        <v>2024</v>
      </c>
      <c r="B780" t="s">
        <v>428</v>
      </c>
      <c r="C780" t="s">
        <v>27</v>
      </c>
      <c r="D780" t="s">
        <v>450</v>
      </c>
      <c r="E780">
        <v>140</v>
      </c>
    </row>
    <row r="781" spans="1:5">
      <c r="A781">
        <v>2024</v>
      </c>
      <c r="B781" t="s">
        <v>423</v>
      </c>
      <c r="C781" t="s">
        <v>18</v>
      </c>
      <c r="D781" t="s">
        <v>450</v>
      </c>
      <c r="E781">
        <v>65</v>
      </c>
    </row>
    <row r="782" spans="1:5">
      <c r="A782">
        <v>2023</v>
      </c>
      <c r="B782" t="s">
        <v>422</v>
      </c>
      <c r="C782" t="s">
        <v>15</v>
      </c>
      <c r="D782" t="s">
        <v>450</v>
      </c>
      <c r="E782">
        <v>435</v>
      </c>
    </row>
    <row r="783" spans="1:5">
      <c r="A783">
        <v>2024</v>
      </c>
      <c r="B783" t="s">
        <v>430</v>
      </c>
      <c r="C783" t="s">
        <v>33</v>
      </c>
      <c r="D783" t="s">
        <v>450</v>
      </c>
      <c r="E783">
        <v>65</v>
      </c>
    </row>
    <row r="784" spans="1:5">
      <c r="A784">
        <v>2024</v>
      </c>
      <c r="B784" t="s">
        <v>420</v>
      </c>
      <c r="C784" t="s">
        <v>8</v>
      </c>
      <c r="D784" t="s">
        <v>450</v>
      </c>
      <c r="E784">
        <v>500</v>
      </c>
    </row>
    <row r="785" spans="1:5">
      <c r="A785">
        <v>2024</v>
      </c>
      <c r="B785" t="s">
        <v>422</v>
      </c>
      <c r="C785" t="s">
        <v>15</v>
      </c>
      <c r="D785" t="s">
        <v>450</v>
      </c>
      <c r="E785">
        <v>435</v>
      </c>
    </row>
    <row r="786" spans="1:5">
      <c r="A786">
        <v>2024</v>
      </c>
      <c r="B786" t="s">
        <v>425</v>
      </c>
      <c r="C786" t="s">
        <v>24</v>
      </c>
      <c r="D786" t="s">
        <v>450</v>
      </c>
      <c r="E786">
        <v>70</v>
      </c>
    </row>
    <row r="787" spans="1:5">
      <c r="A787">
        <v>2024</v>
      </c>
      <c r="B787" t="s">
        <v>438</v>
      </c>
      <c r="C787" t="s">
        <v>52</v>
      </c>
      <c r="D787" t="s">
        <v>450</v>
      </c>
      <c r="E787">
        <v>50</v>
      </c>
    </row>
    <row r="788" spans="1:5">
      <c r="A788">
        <v>2024</v>
      </c>
      <c r="B788" t="s">
        <v>435</v>
      </c>
      <c r="C788" t="s">
        <v>48</v>
      </c>
      <c r="D788" t="s">
        <v>450</v>
      </c>
      <c r="E788">
        <v>90</v>
      </c>
    </row>
    <row r="789" spans="1:5">
      <c r="A789">
        <v>2024</v>
      </c>
      <c r="B789" t="s">
        <v>421</v>
      </c>
      <c r="C789" t="s">
        <v>13</v>
      </c>
      <c r="D789" t="s">
        <v>450</v>
      </c>
      <c r="E789">
        <v>505</v>
      </c>
    </row>
    <row r="790" spans="1:5">
      <c r="A790">
        <v>2024</v>
      </c>
      <c r="B790" t="s">
        <v>429</v>
      </c>
      <c r="C790" t="s">
        <v>30</v>
      </c>
      <c r="D790" t="s">
        <v>450</v>
      </c>
      <c r="E790">
        <v>405</v>
      </c>
    </row>
    <row r="791" spans="1:5">
      <c r="A791">
        <v>2024</v>
      </c>
      <c r="B791" t="s">
        <v>434</v>
      </c>
      <c r="C791" t="s">
        <v>45</v>
      </c>
      <c r="D791" t="s">
        <v>450</v>
      </c>
      <c r="E791">
        <v>15</v>
      </c>
    </row>
    <row r="792" spans="1:5">
      <c r="A792">
        <v>2024</v>
      </c>
      <c r="B792" t="s">
        <v>439</v>
      </c>
      <c r="C792" t="s">
        <v>53</v>
      </c>
      <c r="D792" t="s">
        <v>450</v>
      </c>
      <c r="E792">
        <v>60</v>
      </c>
    </row>
    <row r="793" spans="1:5">
      <c r="A793">
        <v>2024</v>
      </c>
      <c r="B793" t="s">
        <v>424</v>
      </c>
      <c r="C793" t="s">
        <v>21</v>
      </c>
      <c r="D793" t="s">
        <v>450</v>
      </c>
      <c r="E793">
        <v>285</v>
      </c>
    </row>
    <row r="794" spans="1:5">
      <c r="A794">
        <v>2024</v>
      </c>
      <c r="B794" t="s">
        <v>426</v>
      </c>
      <c r="C794" t="s">
        <v>427</v>
      </c>
      <c r="D794" t="s">
        <v>450</v>
      </c>
      <c r="E794">
        <v>220</v>
      </c>
    </row>
    <row r="795" spans="1:5">
      <c r="A795">
        <v>2024</v>
      </c>
      <c r="B795" t="s">
        <v>432</v>
      </c>
      <c r="C795" t="s">
        <v>39</v>
      </c>
      <c r="D795" t="s">
        <v>450</v>
      </c>
      <c r="E795">
        <v>210</v>
      </c>
    </row>
    <row r="796" spans="1:5">
      <c r="A796">
        <v>2024</v>
      </c>
      <c r="B796" t="s">
        <v>431</v>
      </c>
      <c r="C796" t="s">
        <v>36</v>
      </c>
      <c r="D796" t="s">
        <v>450</v>
      </c>
      <c r="E796">
        <v>35</v>
      </c>
    </row>
    <row r="797" spans="1:5">
      <c r="A797">
        <v>2024</v>
      </c>
      <c r="B797" t="s">
        <v>436</v>
      </c>
      <c r="C797" t="s">
        <v>49</v>
      </c>
      <c r="D797" t="s">
        <v>450</v>
      </c>
      <c r="E797">
        <v>495</v>
      </c>
    </row>
    <row r="798" spans="1:5">
      <c r="A798">
        <v>2024</v>
      </c>
      <c r="B798" t="s">
        <v>437</v>
      </c>
      <c r="C798" t="s">
        <v>51</v>
      </c>
      <c r="D798" t="s">
        <v>450</v>
      </c>
      <c r="E798">
        <v>220</v>
      </c>
    </row>
    <row r="799" spans="1:5">
      <c r="A799">
        <v>2024</v>
      </c>
      <c r="B799" t="s">
        <v>433</v>
      </c>
      <c r="C799" t="s">
        <v>42</v>
      </c>
      <c r="D799" t="s">
        <v>450</v>
      </c>
      <c r="E799">
        <v>35</v>
      </c>
    </row>
    <row r="800" spans="1:5">
      <c r="A800">
        <v>2022</v>
      </c>
      <c r="B800" t="s">
        <v>437</v>
      </c>
      <c r="C800" t="s">
        <v>51</v>
      </c>
      <c r="D800" t="s">
        <v>451</v>
      </c>
      <c r="E800">
        <v>70</v>
      </c>
    </row>
    <row r="801" spans="1:5">
      <c r="A801">
        <v>2022</v>
      </c>
      <c r="B801" t="s">
        <v>425</v>
      </c>
      <c r="C801" t="s">
        <v>24</v>
      </c>
      <c r="D801" t="s">
        <v>451</v>
      </c>
      <c r="E801">
        <v>15</v>
      </c>
    </row>
    <row r="802" spans="1:5">
      <c r="A802">
        <v>2022</v>
      </c>
      <c r="B802" t="s">
        <v>422</v>
      </c>
      <c r="C802" t="s">
        <v>15</v>
      </c>
      <c r="D802" t="s">
        <v>451</v>
      </c>
      <c r="E802">
        <v>195</v>
      </c>
    </row>
    <row r="803" spans="1:5">
      <c r="A803">
        <v>2022</v>
      </c>
      <c r="B803" t="s">
        <v>428</v>
      </c>
      <c r="C803" t="s">
        <v>27</v>
      </c>
      <c r="D803" t="s">
        <v>451</v>
      </c>
      <c r="E803">
        <v>40</v>
      </c>
    </row>
    <row r="804" spans="1:5">
      <c r="A804">
        <v>2022</v>
      </c>
      <c r="B804" t="s">
        <v>423</v>
      </c>
      <c r="C804" t="s">
        <v>18</v>
      </c>
      <c r="D804" t="s">
        <v>451</v>
      </c>
      <c r="E804">
        <v>35</v>
      </c>
    </row>
    <row r="805" spans="1:5">
      <c r="A805">
        <v>2022</v>
      </c>
      <c r="B805" t="s">
        <v>435</v>
      </c>
      <c r="C805" t="s">
        <v>48</v>
      </c>
      <c r="D805" t="s">
        <v>451</v>
      </c>
      <c r="E805">
        <v>35</v>
      </c>
    </row>
    <row r="806" spans="1:5">
      <c r="A806">
        <v>2021</v>
      </c>
      <c r="B806" t="s">
        <v>437</v>
      </c>
      <c r="C806" t="s">
        <v>51</v>
      </c>
      <c r="D806" t="s">
        <v>451</v>
      </c>
      <c r="E806">
        <v>60</v>
      </c>
    </row>
    <row r="807" spans="1:5">
      <c r="A807">
        <v>2021</v>
      </c>
      <c r="B807" t="s">
        <v>420</v>
      </c>
      <c r="C807" t="s">
        <v>8</v>
      </c>
      <c r="D807" t="s">
        <v>451</v>
      </c>
      <c r="E807">
        <v>185</v>
      </c>
    </row>
    <row r="808" spans="1:5">
      <c r="A808">
        <v>2021</v>
      </c>
      <c r="B808" t="s">
        <v>438</v>
      </c>
      <c r="C808" t="s">
        <v>52</v>
      </c>
      <c r="D808" t="s">
        <v>451</v>
      </c>
      <c r="E808">
        <v>30</v>
      </c>
    </row>
    <row r="809" spans="1:5">
      <c r="A809">
        <v>2021</v>
      </c>
      <c r="B809" t="s">
        <v>423</v>
      </c>
      <c r="C809" t="s">
        <v>18</v>
      </c>
      <c r="D809" t="s">
        <v>451</v>
      </c>
      <c r="E809">
        <v>30</v>
      </c>
    </row>
    <row r="810" spans="1:5">
      <c r="A810">
        <v>2021</v>
      </c>
      <c r="B810" t="s">
        <v>425</v>
      </c>
      <c r="C810" t="s">
        <v>24</v>
      </c>
      <c r="D810" t="s">
        <v>451</v>
      </c>
      <c r="E810">
        <v>20</v>
      </c>
    </row>
    <row r="811" spans="1:5">
      <c r="A811">
        <v>2022</v>
      </c>
      <c r="B811" t="s">
        <v>430</v>
      </c>
      <c r="C811" t="s">
        <v>33</v>
      </c>
      <c r="D811" t="s">
        <v>451</v>
      </c>
      <c r="E811">
        <v>25</v>
      </c>
    </row>
    <row r="812" spans="1:5">
      <c r="A812">
        <v>2021</v>
      </c>
      <c r="B812" t="s">
        <v>434</v>
      </c>
      <c r="C812" t="s">
        <v>45</v>
      </c>
      <c r="D812" t="s">
        <v>451</v>
      </c>
      <c r="E812">
        <v>5</v>
      </c>
    </row>
    <row r="813" spans="1:5">
      <c r="A813">
        <v>2022</v>
      </c>
      <c r="B813" t="s">
        <v>426</v>
      </c>
      <c r="C813" t="s">
        <v>427</v>
      </c>
      <c r="D813" t="s">
        <v>451</v>
      </c>
      <c r="E813">
        <v>130</v>
      </c>
    </row>
    <row r="814" spans="1:5">
      <c r="A814">
        <v>2022</v>
      </c>
      <c r="B814" t="s">
        <v>433</v>
      </c>
      <c r="C814" t="s">
        <v>42</v>
      </c>
      <c r="D814" t="s">
        <v>451</v>
      </c>
      <c r="E814">
        <v>15</v>
      </c>
    </row>
    <row r="815" spans="1:5">
      <c r="A815">
        <v>2021</v>
      </c>
      <c r="B815" t="s">
        <v>424</v>
      </c>
      <c r="C815" t="s">
        <v>21</v>
      </c>
      <c r="D815" t="s">
        <v>451</v>
      </c>
      <c r="E815">
        <v>90</v>
      </c>
    </row>
    <row r="816" spans="1:5">
      <c r="A816">
        <v>2022</v>
      </c>
      <c r="B816" t="s">
        <v>421</v>
      </c>
      <c r="C816" t="s">
        <v>13</v>
      </c>
      <c r="D816" t="s">
        <v>451</v>
      </c>
      <c r="E816">
        <v>145</v>
      </c>
    </row>
    <row r="817" spans="1:5">
      <c r="A817">
        <v>2022</v>
      </c>
      <c r="B817" t="s">
        <v>436</v>
      </c>
      <c r="C817" t="s">
        <v>49</v>
      </c>
      <c r="D817" t="s">
        <v>451</v>
      </c>
      <c r="E817">
        <v>170</v>
      </c>
    </row>
    <row r="818" spans="1:5">
      <c r="A818">
        <v>2022</v>
      </c>
      <c r="B818" t="s">
        <v>431</v>
      </c>
      <c r="C818" t="s">
        <v>36</v>
      </c>
      <c r="D818" t="s">
        <v>451</v>
      </c>
      <c r="E818">
        <v>20</v>
      </c>
    </row>
    <row r="819" spans="1:5">
      <c r="A819">
        <v>2021</v>
      </c>
      <c r="B819" t="s">
        <v>433</v>
      </c>
      <c r="C819" t="s">
        <v>42</v>
      </c>
      <c r="D819" t="s">
        <v>451</v>
      </c>
      <c r="E819">
        <v>10</v>
      </c>
    </row>
    <row r="820" spans="1:5">
      <c r="A820">
        <v>2022</v>
      </c>
      <c r="B820" t="s">
        <v>439</v>
      </c>
      <c r="C820" t="s">
        <v>53</v>
      </c>
      <c r="D820" t="s">
        <v>451</v>
      </c>
      <c r="E820">
        <v>30</v>
      </c>
    </row>
    <row r="821" spans="1:5">
      <c r="A821">
        <v>2021</v>
      </c>
      <c r="B821" t="s">
        <v>432</v>
      </c>
      <c r="C821" t="s">
        <v>39</v>
      </c>
      <c r="D821" t="s">
        <v>451</v>
      </c>
      <c r="E821">
        <v>60</v>
      </c>
    </row>
    <row r="822" spans="1:5">
      <c r="A822">
        <v>2021</v>
      </c>
      <c r="B822" t="s">
        <v>426</v>
      </c>
      <c r="C822" t="s">
        <v>427</v>
      </c>
      <c r="D822" t="s">
        <v>451</v>
      </c>
      <c r="E822">
        <v>120</v>
      </c>
    </row>
    <row r="823" spans="1:5">
      <c r="A823">
        <v>2022</v>
      </c>
      <c r="B823" t="s">
        <v>432</v>
      </c>
      <c r="C823" t="s">
        <v>39</v>
      </c>
      <c r="D823" t="s">
        <v>451</v>
      </c>
      <c r="E823">
        <v>65</v>
      </c>
    </row>
    <row r="824" spans="1:5">
      <c r="A824">
        <v>2022</v>
      </c>
      <c r="B824" t="s">
        <v>424</v>
      </c>
      <c r="C824" t="s">
        <v>21</v>
      </c>
      <c r="D824" t="s">
        <v>451</v>
      </c>
      <c r="E824">
        <v>90</v>
      </c>
    </row>
    <row r="825" spans="1:5">
      <c r="A825">
        <v>2022</v>
      </c>
      <c r="B825" t="s">
        <v>434</v>
      </c>
      <c r="C825" t="s">
        <v>45</v>
      </c>
      <c r="D825" t="s">
        <v>451</v>
      </c>
      <c r="E825">
        <v>10</v>
      </c>
    </row>
    <row r="826" spans="1:5">
      <c r="A826">
        <v>2021</v>
      </c>
      <c r="B826" t="s">
        <v>422</v>
      </c>
      <c r="C826" t="s">
        <v>15</v>
      </c>
      <c r="D826" t="s">
        <v>451</v>
      </c>
      <c r="E826">
        <v>180</v>
      </c>
    </row>
    <row r="827" spans="1:5">
      <c r="A827">
        <v>2021</v>
      </c>
      <c r="B827" t="s">
        <v>421</v>
      </c>
      <c r="C827" t="s">
        <v>13</v>
      </c>
      <c r="D827" t="s">
        <v>451</v>
      </c>
      <c r="E827">
        <v>130</v>
      </c>
    </row>
    <row r="828" spans="1:5">
      <c r="A828">
        <v>2020</v>
      </c>
      <c r="B828" t="s">
        <v>420</v>
      </c>
      <c r="C828" t="s">
        <v>8</v>
      </c>
      <c r="D828" t="s">
        <v>451</v>
      </c>
      <c r="E828">
        <v>175</v>
      </c>
    </row>
    <row r="829" spans="1:5">
      <c r="A829">
        <v>2020</v>
      </c>
      <c r="B829" t="s">
        <v>428</v>
      </c>
      <c r="C829" t="s">
        <v>27</v>
      </c>
      <c r="D829" t="s">
        <v>451</v>
      </c>
      <c r="E829">
        <v>35</v>
      </c>
    </row>
    <row r="830" spans="1:5">
      <c r="A830">
        <v>2022</v>
      </c>
      <c r="B830" t="s">
        <v>429</v>
      </c>
      <c r="C830" t="s">
        <v>30</v>
      </c>
      <c r="D830" t="s">
        <v>451</v>
      </c>
      <c r="E830">
        <v>150</v>
      </c>
    </row>
    <row r="831" spans="1:5">
      <c r="A831">
        <v>2020</v>
      </c>
      <c r="B831" t="s">
        <v>430</v>
      </c>
      <c r="C831" t="s">
        <v>33</v>
      </c>
      <c r="D831" t="s">
        <v>451</v>
      </c>
      <c r="E831">
        <v>30</v>
      </c>
    </row>
    <row r="832" spans="1:5">
      <c r="A832">
        <v>2021</v>
      </c>
      <c r="B832" t="s">
        <v>436</v>
      </c>
      <c r="C832" t="s">
        <v>49</v>
      </c>
      <c r="D832" t="s">
        <v>451</v>
      </c>
      <c r="E832">
        <v>155</v>
      </c>
    </row>
    <row r="833" spans="1:5">
      <c r="A833">
        <v>2022</v>
      </c>
      <c r="B833" t="s">
        <v>438</v>
      </c>
      <c r="C833" t="s">
        <v>52</v>
      </c>
      <c r="D833" t="s">
        <v>451</v>
      </c>
      <c r="E833">
        <v>25</v>
      </c>
    </row>
    <row r="834" spans="1:5">
      <c r="A834">
        <v>2019</v>
      </c>
      <c r="B834" t="s">
        <v>433</v>
      </c>
      <c r="C834" t="s">
        <v>42</v>
      </c>
      <c r="D834" t="s">
        <v>451</v>
      </c>
      <c r="E834">
        <v>10</v>
      </c>
    </row>
    <row r="835" spans="1:5">
      <c r="A835">
        <v>2019</v>
      </c>
      <c r="B835" t="s">
        <v>425</v>
      </c>
      <c r="C835" t="s">
        <v>24</v>
      </c>
      <c r="D835" t="s">
        <v>451</v>
      </c>
      <c r="E835">
        <v>15</v>
      </c>
    </row>
    <row r="836" spans="1:5">
      <c r="A836">
        <v>2019</v>
      </c>
      <c r="B836" t="s">
        <v>431</v>
      </c>
      <c r="C836" t="s">
        <v>36</v>
      </c>
      <c r="D836" t="s">
        <v>451</v>
      </c>
      <c r="E836">
        <v>5</v>
      </c>
    </row>
    <row r="837" spans="1:5">
      <c r="A837">
        <v>2019</v>
      </c>
      <c r="B837" t="s">
        <v>437</v>
      </c>
      <c r="C837" t="s">
        <v>51</v>
      </c>
      <c r="D837" t="s">
        <v>451</v>
      </c>
      <c r="E837">
        <v>85</v>
      </c>
    </row>
    <row r="838" spans="1:5">
      <c r="A838">
        <v>2021</v>
      </c>
      <c r="B838" t="s">
        <v>439</v>
      </c>
      <c r="C838" t="s">
        <v>53</v>
      </c>
      <c r="D838" t="s">
        <v>451</v>
      </c>
      <c r="E838">
        <v>15</v>
      </c>
    </row>
    <row r="839" spans="1:5">
      <c r="A839">
        <v>2020</v>
      </c>
      <c r="B839" t="s">
        <v>437</v>
      </c>
      <c r="C839" t="s">
        <v>51</v>
      </c>
      <c r="D839" t="s">
        <v>451</v>
      </c>
      <c r="E839">
        <v>75</v>
      </c>
    </row>
    <row r="840" spans="1:5">
      <c r="A840">
        <v>2020</v>
      </c>
      <c r="B840" t="s">
        <v>426</v>
      </c>
      <c r="C840" t="s">
        <v>427</v>
      </c>
      <c r="D840" t="s">
        <v>451</v>
      </c>
      <c r="E840">
        <v>105</v>
      </c>
    </row>
    <row r="841" spans="1:5">
      <c r="A841">
        <v>2019</v>
      </c>
      <c r="B841" t="s">
        <v>421</v>
      </c>
      <c r="C841" t="s">
        <v>13</v>
      </c>
      <c r="D841" t="s">
        <v>451</v>
      </c>
      <c r="E841">
        <v>150</v>
      </c>
    </row>
    <row r="842" spans="1:5">
      <c r="A842">
        <v>2019</v>
      </c>
      <c r="B842" t="s">
        <v>420</v>
      </c>
      <c r="C842" t="s">
        <v>8</v>
      </c>
      <c r="D842" t="s">
        <v>451</v>
      </c>
      <c r="E842">
        <v>185</v>
      </c>
    </row>
    <row r="843" spans="1:5">
      <c r="A843">
        <v>2021</v>
      </c>
      <c r="B843" t="s">
        <v>435</v>
      </c>
      <c r="C843" t="s">
        <v>48</v>
      </c>
      <c r="D843" t="s">
        <v>451</v>
      </c>
      <c r="E843">
        <v>30</v>
      </c>
    </row>
    <row r="844" spans="1:5">
      <c r="A844">
        <v>2019</v>
      </c>
      <c r="B844" t="s">
        <v>438</v>
      </c>
      <c r="C844" t="s">
        <v>52</v>
      </c>
      <c r="D844" t="s">
        <v>451</v>
      </c>
      <c r="E844">
        <v>25</v>
      </c>
    </row>
    <row r="845" spans="1:5">
      <c r="A845">
        <v>2019</v>
      </c>
      <c r="B845" t="s">
        <v>424</v>
      </c>
      <c r="C845" t="s">
        <v>21</v>
      </c>
      <c r="D845" t="s">
        <v>451</v>
      </c>
      <c r="E845">
        <v>100</v>
      </c>
    </row>
    <row r="846" spans="1:5">
      <c r="A846">
        <v>2020</v>
      </c>
      <c r="B846" t="s">
        <v>435</v>
      </c>
      <c r="C846" t="s">
        <v>48</v>
      </c>
      <c r="D846" t="s">
        <v>451</v>
      </c>
      <c r="E846">
        <v>35</v>
      </c>
    </row>
    <row r="847" spans="1:5">
      <c r="A847">
        <v>2021</v>
      </c>
      <c r="B847" t="s">
        <v>429</v>
      </c>
      <c r="C847" t="s">
        <v>30</v>
      </c>
      <c r="D847" t="s">
        <v>451</v>
      </c>
      <c r="E847">
        <v>150</v>
      </c>
    </row>
    <row r="848" spans="1:5">
      <c r="A848">
        <v>2019</v>
      </c>
      <c r="B848" t="s">
        <v>435</v>
      </c>
      <c r="C848" t="s">
        <v>48</v>
      </c>
      <c r="D848" t="s">
        <v>451</v>
      </c>
      <c r="E848">
        <v>25</v>
      </c>
    </row>
    <row r="849" spans="1:5">
      <c r="A849">
        <v>2022</v>
      </c>
      <c r="B849" t="s">
        <v>420</v>
      </c>
      <c r="C849" t="s">
        <v>8</v>
      </c>
      <c r="D849" t="s">
        <v>451</v>
      </c>
      <c r="E849">
        <v>190</v>
      </c>
    </row>
    <row r="850" spans="1:5">
      <c r="A850">
        <v>2019</v>
      </c>
      <c r="B850" t="s">
        <v>423</v>
      </c>
      <c r="C850" t="s">
        <v>18</v>
      </c>
      <c r="D850" t="s">
        <v>451</v>
      </c>
      <c r="E850">
        <v>30</v>
      </c>
    </row>
    <row r="851" spans="1:5">
      <c r="A851">
        <v>2019</v>
      </c>
      <c r="B851" t="s">
        <v>430</v>
      </c>
      <c r="C851" t="s">
        <v>33</v>
      </c>
      <c r="D851" t="s">
        <v>451</v>
      </c>
      <c r="E851">
        <v>35</v>
      </c>
    </row>
    <row r="852" spans="1:5">
      <c r="A852">
        <v>2021</v>
      </c>
      <c r="B852" t="s">
        <v>430</v>
      </c>
      <c r="C852" t="s">
        <v>33</v>
      </c>
      <c r="D852" t="s">
        <v>451</v>
      </c>
      <c r="E852">
        <v>25</v>
      </c>
    </row>
    <row r="853" spans="1:5">
      <c r="A853">
        <v>2020</v>
      </c>
      <c r="B853" t="s">
        <v>421</v>
      </c>
      <c r="C853" t="s">
        <v>13</v>
      </c>
      <c r="D853" t="s">
        <v>451</v>
      </c>
      <c r="E853">
        <v>135</v>
      </c>
    </row>
    <row r="854" spans="1:5">
      <c r="A854">
        <v>2020</v>
      </c>
      <c r="B854" t="s">
        <v>423</v>
      </c>
      <c r="C854" t="s">
        <v>18</v>
      </c>
      <c r="D854" t="s">
        <v>451</v>
      </c>
      <c r="E854">
        <v>30</v>
      </c>
    </row>
    <row r="855" spans="1:5">
      <c r="A855">
        <v>2021</v>
      </c>
      <c r="B855" t="s">
        <v>431</v>
      </c>
      <c r="C855" t="s">
        <v>36</v>
      </c>
      <c r="D855" t="s">
        <v>451</v>
      </c>
      <c r="E855">
        <v>10</v>
      </c>
    </row>
    <row r="856" spans="1:5">
      <c r="A856">
        <v>2020</v>
      </c>
      <c r="B856" t="s">
        <v>424</v>
      </c>
      <c r="C856" t="s">
        <v>21</v>
      </c>
      <c r="D856" t="s">
        <v>451</v>
      </c>
      <c r="E856">
        <v>90</v>
      </c>
    </row>
    <row r="857" spans="1:5">
      <c r="A857">
        <v>2019</v>
      </c>
      <c r="B857" t="s">
        <v>439</v>
      </c>
      <c r="C857" t="s">
        <v>53</v>
      </c>
      <c r="D857" t="s">
        <v>451</v>
      </c>
      <c r="E857">
        <v>15</v>
      </c>
    </row>
    <row r="858" spans="1:5">
      <c r="A858">
        <v>2020</v>
      </c>
      <c r="B858" t="s">
        <v>422</v>
      </c>
      <c r="C858" t="s">
        <v>15</v>
      </c>
      <c r="D858" t="s">
        <v>451</v>
      </c>
      <c r="E858">
        <v>160</v>
      </c>
    </row>
    <row r="859" spans="1:5">
      <c r="A859">
        <v>2020</v>
      </c>
      <c r="B859" t="s">
        <v>429</v>
      </c>
      <c r="C859" t="s">
        <v>30</v>
      </c>
      <c r="D859" t="s">
        <v>451</v>
      </c>
      <c r="E859">
        <v>150</v>
      </c>
    </row>
    <row r="860" spans="1:5">
      <c r="A860">
        <v>2020</v>
      </c>
      <c r="B860" t="s">
        <v>433</v>
      </c>
      <c r="C860" t="s">
        <v>42</v>
      </c>
      <c r="D860" t="s">
        <v>451</v>
      </c>
      <c r="E860">
        <v>15</v>
      </c>
    </row>
    <row r="861" spans="1:5">
      <c r="A861">
        <v>2021</v>
      </c>
      <c r="B861" t="s">
        <v>428</v>
      </c>
      <c r="C861" t="s">
        <v>27</v>
      </c>
      <c r="D861" t="s">
        <v>451</v>
      </c>
      <c r="E861">
        <v>35</v>
      </c>
    </row>
    <row r="862" spans="1:5">
      <c r="A862">
        <v>2019</v>
      </c>
      <c r="B862" t="s">
        <v>429</v>
      </c>
      <c r="C862" t="s">
        <v>30</v>
      </c>
      <c r="D862" t="s">
        <v>451</v>
      </c>
      <c r="E862">
        <v>140</v>
      </c>
    </row>
    <row r="863" spans="1:5">
      <c r="A863">
        <v>2020</v>
      </c>
      <c r="B863" t="s">
        <v>432</v>
      </c>
      <c r="C863" t="s">
        <v>39</v>
      </c>
      <c r="D863" t="s">
        <v>451</v>
      </c>
      <c r="E863">
        <v>60</v>
      </c>
    </row>
    <row r="864" spans="1:5">
      <c r="A864">
        <v>2020</v>
      </c>
      <c r="B864" t="s">
        <v>431</v>
      </c>
      <c r="C864" t="s">
        <v>36</v>
      </c>
      <c r="D864" t="s">
        <v>451</v>
      </c>
      <c r="E864">
        <v>10</v>
      </c>
    </row>
    <row r="865" spans="1:5">
      <c r="A865">
        <v>2019</v>
      </c>
      <c r="B865" t="s">
        <v>426</v>
      </c>
      <c r="C865" t="s">
        <v>427</v>
      </c>
      <c r="D865" t="s">
        <v>451</v>
      </c>
      <c r="E865">
        <v>105</v>
      </c>
    </row>
    <row r="866" spans="1:5">
      <c r="A866">
        <v>2019</v>
      </c>
      <c r="B866" t="s">
        <v>422</v>
      </c>
      <c r="C866" t="s">
        <v>15</v>
      </c>
      <c r="D866" t="s">
        <v>451</v>
      </c>
      <c r="E866">
        <v>170</v>
      </c>
    </row>
    <row r="867" spans="1:5">
      <c r="A867">
        <v>2020</v>
      </c>
      <c r="B867" t="s">
        <v>436</v>
      </c>
      <c r="C867" t="s">
        <v>49</v>
      </c>
      <c r="D867" t="s">
        <v>451</v>
      </c>
      <c r="E867">
        <v>145</v>
      </c>
    </row>
    <row r="868" spans="1:5">
      <c r="A868">
        <v>2019</v>
      </c>
      <c r="B868" t="s">
        <v>432</v>
      </c>
      <c r="C868" t="s">
        <v>39</v>
      </c>
      <c r="D868" t="s">
        <v>451</v>
      </c>
      <c r="E868">
        <v>75</v>
      </c>
    </row>
    <row r="869" spans="1:5">
      <c r="A869">
        <v>2020</v>
      </c>
      <c r="B869" t="s">
        <v>434</v>
      </c>
      <c r="C869" t="s">
        <v>45</v>
      </c>
      <c r="D869" t="s">
        <v>451</v>
      </c>
      <c r="E869">
        <v>5</v>
      </c>
    </row>
    <row r="870" spans="1:5">
      <c r="A870">
        <v>2020</v>
      </c>
      <c r="B870" t="s">
        <v>439</v>
      </c>
      <c r="C870" t="s">
        <v>53</v>
      </c>
      <c r="D870" t="s">
        <v>451</v>
      </c>
      <c r="E870">
        <v>10</v>
      </c>
    </row>
    <row r="871" spans="1:5">
      <c r="A871">
        <v>2019</v>
      </c>
      <c r="B871" t="s">
        <v>436</v>
      </c>
      <c r="C871" t="s">
        <v>49</v>
      </c>
      <c r="D871" t="s">
        <v>451</v>
      </c>
      <c r="E871">
        <v>155</v>
      </c>
    </row>
    <row r="872" spans="1:5">
      <c r="A872">
        <v>2020</v>
      </c>
      <c r="B872" t="s">
        <v>425</v>
      </c>
      <c r="C872" t="s">
        <v>24</v>
      </c>
      <c r="D872" t="s">
        <v>451</v>
      </c>
      <c r="E872">
        <v>15</v>
      </c>
    </row>
    <row r="873" spans="1:5">
      <c r="A873">
        <v>2019</v>
      </c>
      <c r="B873" t="s">
        <v>434</v>
      </c>
      <c r="C873" t="s">
        <v>45</v>
      </c>
      <c r="D873" t="s">
        <v>451</v>
      </c>
      <c r="E873">
        <v>5</v>
      </c>
    </row>
    <row r="874" spans="1:5">
      <c r="A874">
        <v>2020</v>
      </c>
      <c r="B874" t="s">
        <v>438</v>
      </c>
      <c r="C874" t="s">
        <v>52</v>
      </c>
      <c r="D874" t="s">
        <v>451</v>
      </c>
      <c r="E874">
        <v>15</v>
      </c>
    </row>
    <row r="875" spans="1:5">
      <c r="A875">
        <v>2019</v>
      </c>
      <c r="B875" t="s">
        <v>428</v>
      </c>
      <c r="C875" t="s">
        <v>27</v>
      </c>
      <c r="D875" t="s">
        <v>451</v>
      </c>
      <c r="E875">
        <v>45</v>
      </c>
    </row>
    <row r="876" spans="1:5">
      <c r="A876">
        <v>2018</v>
      </c>
      <c r="B876" t="s">
        <v>420</v>
      </c>
      <c r="C876" t="s">
        <v>8</v>
      </c>
      <c r="D876" t="s">
        <v>451</v>
      </c>
      <c r="E876">
        <v>205</v>
      </c>
    </row>
    <row r="877" spans="1:5">
      <c r="A877">
        <v>2018</v>
      </c>
      <c r="B877" t="s">
        <v>439</v>
      </c>
      <c r="C877" t="s">
        <v>53</v>
      </c>
      <c r="D877" t="s">
        <v>451</v>
      </c>
      <c r="E877">
        <v>15</v>
      </c>
    </row>
    <row r="878" spans="1:5">
      <c r="A878">
        <v>2018</v>
      </c>
      <c r="B878" t="s">
        <v>423</v>
      </c>
      <c r="C878" t="s">
        <v>18</v>
      </c>
      <c r="D878" t="s">
        <v>451</v>
      </c>
      <c r="E878">
        <v>25</v>
      </c>
    </row>
    <row r="879" spans="1:5">
      <c r="A879">
        <v>2018</v>
      </c>
      <c r="B879" t="s">
        <v>424</v>
      </c>
      <c r="C879" t="s">
        <v>21</v>
      </c>
      <c r="D879" t="s">
        <v>451</v>
      </c>
      <c r="E879">
        <v>90</v>
      </c>
    </row>
    <row r="880" spans="1:5">
      <c r="A880">
        <v>2018</v>
      </c>
      <c r="B880" t="s">
        <v>436</v>
      </c>
      <c r="C880" t="s">
        <v>49</v>
      </c>
      <c r="D880" t="s">
        <v>451</v>
      </c>
      <c r="E880">
        <v>140</v>
      </c>
    </row>
    <row r="881" spans="1:5">
      <c r="A881">
        <v>2018</v>
      </c>
      <c r="B881" t="s">
        <v>430</v>
      </c>
      <c r="C881" t="s">
        <v>33</v>
      </c>
      <c r="D881" t="s">
        <v>451</v>
      </c>
      <c r="E881">
        <v>20</v>
      </c>
    </row>
    <row r="882" spans="1:5">
      <c r="A882">
        <v>2018</v>
      </c>
      <c r="B882" t="s">
        <v>438</v>
      </c>
      <c r="C882" t="s">
        <v>52</v>
      </c>
      <c r="D882" t="s">
        <v>451</v>
      </c>
      <c r="E882">
        <v>25</v>
      </c>
    </row>
    <row r="883" spans="1:5">
      <c r="A883">
        <v>2018</v>
      </c>
      <c r="B883" t="s">
        <v>437</v>
      </c>
      <c r="C883" t="s">
        <v>51</v>
      </c>
      <c r="D883" t="s">
        <v>451</v>
      </c>
      <c r="E883">
        <v>80</v>
      </c>
    </row>
    <row r="884" spans="1:5">
      <c r="A884">
        <v>2018</v>
      </c>
      <c r="B884" t="s">
        <v>431</v>
      </c>
      <c r="C884" t="s">
        <v>36</v>
      </c>
      <c r="D884" t="s">
        <v>451</v>
      </c>
      <c r="E884">
        <v>10</v>
      </c>
    </row>
    <row r="885" spans="1:5">
      <c r="A885">
        <v>2018</v>
      </c>
      <c r="B885" t="s">
        <v>433</v>
      </c>
      <c r="C885" t="s">
        <v>42</v>
      </c>
      <c r="D885" t="s">
        <v>451</v>
      </c>
      <c r="E885">
        <v>10</v>
      </c>
    </row>
    <row r="886" spans="1:5">
      <c r="A886">
        <v>2018</v>
      </c>
      <c r="B886" t="s">
        <v>429</v>
      </c>
      <c r="C886" t="s">
        <v>30</v>
      </c>
      <c r="D886" t="s">
        <v>451</v>
      </c>
      <c r="E886">
        <v>150</v>
      </c>
    </row>
    <row r="887" spans="1:5">
      <c r="A887">
        <v>2018</v>
      </c>
      <c r="B887" t="s">
        <v>425</v>
      </c>
      <c r="C887" t="s">
        <v>24</v>
      </c>
      <c r="D887" t="s">
        <v>451</v>
      </c>
      <c r="E887">
        <v>20</v>
      </c>
    </row>
    <row r="888" spans="1:5">
      <c r="A888">
        <v>2018</v>
      </c>
      <c r="B888" t="s">
        <v>421</v>
      </c>
      <c r="C888" t="s">
        <v>13</v>
      </c>
      <c r="D888" t="s">
        <v>451</v>
      </c>
      <c r="E888">
        <v>155</v>
      </c>
    </row>
    <row r="889" spans="1:5">
      <c r="A889">
        <v>2018</v>
      </c>
      <c r="B889" t="s">
        <v>435</v>
      </c>
      <c r="C889" t="s">
        <v>48</v>
      </c>
      <c r="D889" t="s">
        <v>451</v>
      </c>
      <c r="E889">
        <v>20</v>
      </c>
    </row>
    <row r="890" spans="1:5">
      <c r="A890">
        <v>2018</v>
      </c>
      <c r="B890" t="s">
        <v>422</v>
      </c>
      <c r="C890" t="s">
        <v>15</v>
      </c>
      <c r="D890" t="s">
        <v>451</v>
      </c>
      <c r="E890">
        <v>170</v>
      </c>
    </row>
    <row r="891" spans="1:5">
      <c r="A891">
        <v>2018</v>
      </c>
      <c r="B891" t="s">
        <v>426</v>
      </c>
      <c r="C891" t="s">
        <v>427</v>
      </c>
      <c r="D891" t="s">
        <v>451</v>
      </c>
      <c r="E891">
        <v>85</v>
      </c>
    </row>
    <row r="892" spans="1:5">
      <c r="A892">
        <v>2018</v>
      </c>
      <c r="B892" t="s">
        <v>428</v>
      </c>
      <c r="C892" t="s">
        <v>27</v>
      </c>
      <c r="D892" t="s">
        <v>451</v>
      </c>
      <c r="E892">
        <v>35</v>
      </c>
    </row>
    <row r="893" spans="1:5">
      <c r="A893">
        <v>2018</v>
      </c>
      <c r="B893" t="s">
        <v>434</v>
      </c>
      <c r="C893" t="s">
        <v>45</v>
      </c>
      <c r="D893" t="s">
        <v>451</v>
      </c>
      <c r="E893">
        <v>5</v>
      </c>
    </row>
    <row r="894" spans="1:5">
      <c r="A894">
        <v>2018</v>
      </c>
      <c r="B894" t="s">
        <v>432</v>
      </c>
      <c r="C894" t="s">
        <v>39</v>
      </c>
      <c r="D894" t="s">
        <v>451</v>
      </c>
      <c r="E894">
        <v>70</v>
      </c>
    </row>
    <row r="895" spans="1:5">
      <c r="A895">
        <v>2023</v>
      </c>
      <c r="B895" t="s">
        <v>432</v>
      </c>
      <c r="C895" t="s">
        <v>39</v>
      </c>
      <c r="D895" t="s">
        <v>451</v>
      </c>
      <c r="E895">
        <v>75</v>
      </c>
    </row>
    <row r="896" spans="1:5">
      <c r="A896">
        <v>2023</v>
      </c>
      <c r="B896" t="s">
        <v>424</v>
      </c>
      <c r="C896" t="s">
        <v>21</v>
      </c>
      <c r="D896" t="s">
        <v>451</v>
      </c>
      <c r="E896">
        <v>120</v>
      </c>
    </row>
    <row r="897" spans="1:5">
      <c r="A897">
        <v>2023</v>
      </c>
      <c r="B897" t="s">
        <v>421</v>
      </c>
      <c r="C897" t="s">
        <v>13</v>
      </c>
      <c r="D897" t="s">
        <v>451</v>
      </c>
      <c r="E897">
        <v>130</v>
      </c>
    </row>
    <row r="898" spans="1:5">
      <c r="A898">
        <v>2023</v>
      </c>
      <c r="B898" t="s">
        <v>433</v>
      </c>
      <c r="C898" t="s">
        <v>42</v>
      </c>
      <c r="D898" t="s">
        <v>451</v>
      </c>
      <c r="E898">
        <v>5</v>
      </c>
    </row>
    <row r="899" spans="1:5">
      <c r="A899">
        <v>2023</v>
      </c>
      <c r="B899" t="s">
        <v>431</v>
      </c>
      <c r="C899" t="s">
        <v>36</v>
      </c>
      <c r="D899" t="s">
        <v>451</v>
      </c>
      <c r="E899">
        <v>15</v>
      </c>
    </row>
    <row r="900" spans="1:5">
      <c r="A900">
        <v>2023</v>
      </c>
      <c r="B900" t="s">
        <v>435</v>
      </c>
      <c r="C900" t="s">
        <v>48</v>
      </c>
      <c r="D900" t="s">
        <v>451</v>
      </c>
      <c r="E900">
        <v>30</v>
      </c>
    </row>
    <row r="901" spans="1:5">
      <c r="A901">
        <v>2023</v>
      </c>
      <c r="B901" t="s">
        <v>426</v>
      </c>
      <c r="C901" t="s">
        <v>427</v>
      </c>
      <c r="D901" t="s">
        <v>451</v>
      </c>
      <c r="E901">
        <v>130</v>
      </c>
    </row>
    <row r="902" spans="1:5">
      <c r="A902">
        <v>2023</v>
      </c>
      <c r="B902" t="s">
        <v>429</v>
      </c>
      <c r="C902" t="s">
        <v>30</v>
      </c>
      <c r="D902" t="s">
        <v>451</v>
      </c>
      <c r="E902">
        <v>155</v>
      </c>
    </row>
    <row r="903" spans="1:5">
      <c r="A903">
        <v>2023</v>
      </c>
      <c r="B903" t="s">
        <v>437</v>
      </c>
      <c r="C903" t="s">
        <v>51</v>
      </c>
      <c r="D903" t="s">
        <v>451</v>
      </c>
      <c r="E903">
        <v>70</v>
      </c>
    </row>
    <row r="904" spans="1:5">
      <c r="A904">
        <v>2023</v>
      </c>
      <c r="B904" t="s">
        <v>425</v>
      </c>
      <c r="C904" t="s">
        <v>24</v>
      </c>
      <c r="D904" t="s">
        <v>451</v>
      </c>
      <c r="E904">
        <v>35</v>
      </c>
    </row>
    <row r="905" spans="1:5">
      <c r="A905">
        <v>2023</v>
      </c>
      <c r="B905" t="s">
        <v>423</v>
      </c>
      <c r="C905" t="s">
        <v>18</v>
      </c>
      <c r="D905" t="s">
        <v>451</v>
      </c>
      <c r="E905">
        <v>25</v>
      </c>
    </row>
    <row r="906" spans="1:5">
      <c r="A906">
        <v>2023</v>
      </c>
      <c r="B906" t="s">
        <v>420</v>
      </c>
      <c r="C906" t="s">
        <v>8</v>
      </c>
      <c r="D906" t="s">
        <v>451</v>
      </c>
      <c r="E906">
        <v>180</v>
      </c>
    </row>
    <row r="907" spans="1:5">
      <c r="A907">
        <v>2023</v>
      </c>
      <c r="B907" t="s">
        <v>428</v>
      </c>
      <c r="C907" t="s">
        <v>27</v>
      </c>
      <c r="D907" t="s">
        <v>451</v>
      </c>
      <c r="E907">
        <v>45</v>
      </c>
    </row>
    <row r="908" spans="1:5">
      <c r="A908">
        <v>2023</v>
      </c>
      <c r="B908" t="s">
        <v>438</v>
      </c>
      <c r="C908" t="s">
        <v>52</v>
      </c>
      <c r="D908" t="s">
        <v>451</v>
      </c>
      <c r="E908">
        <v>25</v>
      </c>
    </row>
    <row r="909" spans="1:5">
      <c r="A909">
        <v>2023</v>
      </c>
      <c r="B909" t="s">
        <v>436</v>
      </c>
      <c r="C909" t="s">
        <v>49</v>
      </c>
      <c r="D909" t="s">
        <v>451</v>
      </c>
      <c r="E909">
        <v>180</v>
      </c>
    </row>
    <row r="910" spans="1:5">
      <c r="A910">
        <v>2023</v>
      </c>
      <c r="B910" t="s">
        <v>434</v>
      </c>
      <c r="C910" t="s">
        <v>45</v>
      </c>
      <c r="D910" t="s">
        <v>451</v>
      </c>
      <c r="E910">
        <v>5</v>
      </c>
    </row>
    <row r="911" spans="1:5">
      <c r="A911">
        <v>2023</v>
      </c>
      <c r="B911" t="s">
        <v>439</v>
      </c>
      <c r="C911" t="s">
        <v>53</v>
      </c>
      <c r="D911" t="s">
        <v>451</v>
      </c>
      <c r="E911">
        <v>25</v>
      </c>
    </row>
    <row r="912" spans="1:5">
      <c r="A912">
        <v>2023</v>
      </c>
      <c r="B912" t="s">
        <v>430</v>
      </c>
      <c r="C912" t="s">
        <v>33</v>
      </c>
      <c r="D912" t="s">
        <v>451</v>
      </c>
      <c r="E912">
        <v>30</v>
      </c>
    </row>
    <row r="913" spans="1:5">
      <c r="A913">
        <v>2024</v>
      </c>
      <c r="B913" t="s">
        <v>428</v>
      </c>
      <c r="C913" t="s">
        <v>27</v>
      </c>
      <c r="D913" t="s">
        <v>451</v>
      </c>
      <c r="E913">
        <v>40</v>
      </c>
    </row>
    <row r="914" spans="1:5">
      <c r="A914">
        <v>2024</v>
      </c>
      <c r="B914" t="s">
        <v>423</v>
      </c>
      <c r="C914" t="s">
        <v>18</v>
      </c>
      <c r="D914" t="s">
        <v>451</v>
      </c>
      <c r="E914">
        <v>25</v>
      </c>
    </row>
    <row r="915" spans="1:5">
      <c r="A915">
        <v>2023</v>
      </c>
      <c r="B915" t="s">
        <v>422</v>
      </c>
      <c r="C915" t="s">
        <v>15</v>
      </c>
      <c r="D915" t="s">
        <v>451</v>
      </c>
      <c r="E915">
        <v>190</v>
      </c>
    </row>
    <row r="916" spans="1:5">
      <c r="A916">
        <v>2024</v>
      </c>
      <c r="B916" t="s">
        <v>430</v>
      </c>
      <c r="C916" t="s">
        <v>33</v>
      </c>
      <c r="D916" t="s">
        <v>451</v>
      </c>
      <c r="E916">
        <v>25</v>
      </c>
    </row>
    <row r="917" spans="1:5">
      <c r="A917">
        <v>2024</v>
      </c>
      <c r="B917" t="s">
        <v>420</v>
      </c>
      <c r="C917" t="s">
        <v>8</v>
      </c>
      <c r="D917" t="s">
        <v>451</v>
      </c>
      <c r="E917">
        <v>185</v>
      </c>
    </row>
    <row r="918" spans="1:5">
      <c r="A918">
        <v>2024</v>
      </c>
      <c r="B918" t="s">
        <v>422</v>
      </c>
      <c r="C918" t="s">
        <v>15</v>
      </c>
      <c r="D918" t="s">
        <v>451</v>
      </c>
      <c r="E918">
        <v>180</v>
      </c>
    </row>
    <row r="919" spans="1:5">
      <c r="A919">
        <v>2024</v>
      </c>
      <c r="B919" t="s">
        <v>425</v>
      </c>
      <c r="C919" t="s">
        <v>24</v>
      </c>
      <c r="D919" t="s">
        <v>451</v>
      </c>
      <c r="E919">
        <v>25</v>
      </c>
    </row>
    <row r="920" spans="1:5">
      <c r="A920">
        <v>2024</v>
      </c>
      <c r="B920" t="s">
        <v>438</v>
      </c>
      <c r="C920" t="s">
        <v>52</v>
      </c>
      <c r="D920" t="s">
        <v>451</v>
      </c>
      <c r="E920">
        <v>25</v>
      </c>
    </row>
    <row r="921" spans="1:5">
      <c r="A921">
        <v>2024</v>
      </c>
      <c r="B921" t="s">
        <v>435</v>
      </c>
      <c r="C921" t="s">
        <v>48</v>
      </c>
      <c r="D921" t="s">
        <v>451</v>
      </c>
      <c r="E921">
        <v>30</v>
      </c>
    </row>
    <row r="922" spans="1:5">
      <c r="A922">
        <v>2024</v>
      </c>
      <c r="B922" t="s">
        <v>421</v>
      </c>
      <c r="C922" t="s">
        <v>13</v>
      </c>
      <c r="D922" t="s">
        <v>451</v>
      </c>
      <c r="E922">
        <v>145</v>
      </c>
    </row>
    <row r="923" spans="1:5">
      <c r="A923">
        <v>2024</v>
      </c>
      <c r="B923" t="s">
        <v>429</v>
      </c>
      <c r="C923" t="s">
        <v>30</v>
      </c>
      <c r="D923" t="s">
        <v>451</v>
      </c>
      <c r="E923">
        <v>165</v>
      </c>
    </row>
    <row r="924" spans="1:5">
      <c r="A924">
        <v>2024</v>
      </c>
      <c r="B924" t="s">
        <v>434</v>
      </c>
      <c r="C924" t="s">
        <v>45</v>
      </c>
      <c r="D924" t="s">
        <v>451</v>
      </c>
      <c r="E924">
        <v>10</v>
      </c>
    </row>
    <row r="925" spans="1:5">
      <c r="A925">
        <v>2024</v>
      </c>
      <c r="B925" t="s">
        <v>439</v>
      </c>
      <c r="C925" t="s">
        <v>53</v>
      </c>
      <c r="D925" t="s">
        <v>451</v>
      </c>
      <c r="E925">
        <v>20</v>
      </c>
    </row>
    <row r="926" spans="1:5">
      <c r="A926">
        <v>2024</v>
      </c>
      <c r="B926" t="s">
        <v>424</v>
      </c>
      <c r="C926" t="s">
        <v>21</v>
      </c>
      <c r="D926" t="s">
        <v>451</v>
      </c>
      <c r="E926">
        <v>125</v>
      </c>
    </row>
    <row r="927" spans="1:5">
      <c r="A927">
        <v>2024</v>
      </c>
      <c r="B927" t="s">
        <v>426</v>
      </c>
      <c r="C927" t="s">
        <v>427</v>
      </c>
      <c r="D927" t="s">
        <v>451</v>
      </c>
      <c r="E927">
        <v>120</v>
      </c>
    </row>
    <row r="928" spans="1:5">
      <c r="A928">
        <v>2024</v>
      </c>
      <c r="B928" t="s">
        <v>432</v>
      </c>
      <c r="C928" t="s">
        <v>39</v>
      </c>
      <c r="D928" t="s">
        <v>451</v>
      </c>
      <c r="E928">
        <v>65</v>
      </c>
    </row>
    <row r="929" spans="1:5">
      <c r="A929">
        <v>2024</v>
      </c>
      <c r="B929" t="s">
        <v>431</v>
      </c>
      <c r="C929" t="s">
        <v>36</v>
      </c>
      <c r="D929" t="s">
        <v>451</v>
      </c>
      <c r="E929">
        <v>10</v>
      </c>
    </row>
    <row r="930" spans="1:5">
      <c r="A930">
        <v>2024</v>
      </c>
      <c r="B930" t="s">
        <v>436</v>
      </c>
      <c r="C930" t="s">
        <v>49</v>
      </c>
      <c r="D930" t="s">
        <v>451</v>
      </c>
      <c r="E930">
        <v>155</v>
      </c>
    </row>
    <row r="931" spans="1:5">
      <c r="A931">
        <v>2024</v>
      </c>
      <c r="B931" t="s">
        <v>437</v>
      </c>
      <c r="C931" t="s">
        <v>51</v>
      </c>
      <c r="D931" t="s">
        <v>451</v>
      </c>
      <c r="E931">
        <v>55</v>
      </c>
    </row>
    <row r="932" spans="1:5">
      <c r="A932">
        <v>2024</v>
      </c>
      <c r="B932" t="s">
        <v>433</v>
      </c>
      <c r="C932" t="s">
        <v>42</v>
      </c>
      <c r="D932" t="s">
        <v>451</v>
      </c>
      <c r="E932">
        <v>10</v>
      </c>
    </row>
    <row r="933" spans="1:5">
      <c r="A933">
        <v>2022</v>
      </c>
      <c r="B933" t="s">
        <v>437</v>
      </c>
      <c r="C933" t="s">
        <v>51</v>
      </c>
      <c r="D933" t="s">
        <v>452</v>
      </c>
      <c r="E933">
        <v>0</v>
      </c>
    </row>
    <row r="934" spans="1:5">
      <c r="A934">
        <v>2022</v>
      </c>
      <c r="B934" t="s">
        <v>425</v>
      </c>
      <c r="C934" t="s">
        <v>24</v>
      </c>
      <c r="D934" t="s">
        <v>452</v>
      </c>
      <c r="E934">
        <v>0</v>
      </c>
    </row>
    <row r="935" spans="1:5">
      <c r="A935">
        <v>2022</v>
      </c>
      <c r="B935" t="s">
        <v>422</v>
      </c>
      <c r="C935" t="s">
        <v>15</v>
      </c>
      <c r="D935" t="s">
        <v>452</v>
      </c>
      <c r="E935">
        <v>5</v>
      </c>
    </row>
    <row r="936" spans="1:5">
      <c r="A936">
        <v>2022</v>
      </c>
      <c r="B936" t="s">
        <v>428</v>
      </c>
      <c r="C936" t="s">
        <v>27</v>
      </c>
      <c r="D936" t="s">
        <v>452</v>
      </c>
      <c r="E936">
        <v>0</v>
      </c>
    </row>
    <row r="937" spans="1:5">
      <c r="A937">
        <v>2022</v>
      </c>
      <c r="B937" t="s">
        <v>423</v>
      </c>
      <c r="C937" t="s">
        <v>18</v>
      </c>
      <c r="D937" t="s">
        <v>452</v>
      </c>
      <c r="E937">
        <v>0</v>
      </c>
    </row>
    <row r="938" spans="1:5">
      <c r="A938">
        <v>2022</v>
      </c>
      <c r="B938" t="s">
        <v>435</v>
      </c>
      <c r="C938" t="s">
        <v>48</v>
      </c>
      <c r="D938" t="s">
        <v>452</v>
      </c>
      <c r="E938">
        <v>0</v>
      </c>
    </row>
    <row r="939" spans="1:5">
      <c r="A939">
        <v>2021</v>
      </c>
      <c r="B939" t="s">
        <v>437</v>
      </c>
      <c r="C939" t="s">
        <v>51</v>
      </c>
      <c r="D939" t="s">
        <v>452</v>
      </c>
      <c r="E939">
        <v>0</v>
      </c>
    </row>
    <row r="940" spans="1:5">
      <c r="A940">
        <v>2021</v>
      </c>
      <c r="B940" t="s">
        <v>420</v>
      </c>
      <c r="C940" t="s">
        <v>8</v>
      </c>
      <c r="D940" t="s">
        <v>452</v>
      </c>
      <c r="E940">
        <v>5</v>
      </c>
    </row>
    <row r="941" spans="1:5">
      <c r="A941">
        <v>2021</v>
      </c>
      <c r="B941" t="s">
        <v>438</v>
      </c>
      <c r="C941" t="s">
        <v>52</v>
      </c>
      <c r="D941" t="s">
        <v>452</v>
      </c>
      <c r="E941">
        <v>0</v>
      </c>
    </row>
    <row r="942" spans="1:5">
      <c r="A942">
        <v>2021</v>
      </c>
      <c r="B942" t="s">
        <v>423</v>
      </c>
      <c r="C942" t="s">
        <v>18</v>
      </c>
      <c r="D942" t="s">
        <v>452</v>
      </c>
      <c r="E942">
        <v>0</v>
      </c>
    </row>
    <row r="943" spans="1:5">
      <c r="A943">
        <v>2021</v>
      </c>
      <c r="B943" t="s">
        <v>425</v>
      </c>
      <c r="C943" t="s">
        <v>24</v>
      </c>
      <c r="D943" t="s">
        <v>452</v>
      </c>
      <c r="E943">
        <v>0</v>
      </c>
    </row>
    <row r="944" spans="1:5">
      <c r="A944">
        <v>2022</v>
      </c>
      <c r="B944" t="s">
        <v>430</v>
      </c>
      <c r="C944" t="s">
        <v>33</v>
      </c>
      <c r="D944" t="s">
        <v>452</v>
      </c>
      <c r="E944">
        <v>0</v>
      </c>
    </row>
    <row r="945" spans="1:5">
      <c r="A945">
        <v>2021</v>
      </c>
      <c r="B945" t="s">
        <v>434</v>
      </c>
      <c r="C945" t="s">
        <v>45</v>
      </c>
      <c r="D945" t="s">
        <v>452</v>
      </c>
      <c r="E945">
        <v>0</v>
      </c>
    </row>
    <row r="946" spans="1:5">
      <c r="A946">
        <v>2022</v>
      </c>
      <c r="B946" t="s">
        <v>426</v>
      </c>
      <c r="C946" t="s">
        <v>427</v>
      </c>
      <c r="D946" t="s">
        <v>452</v>
      </c>
      <c r="E946">
        <v>0</v>
      </c>
    </row>
    <row r="947" spans="1:5">
      <c r="A947">
        <v>2022</v>
      </c>
      <c r="B947" t="s">
        <v>433</v>
      </c>
      <c r="C947" t="s">
        <v>42</v>
      </c>
      <c r="D947" t="s">
        <v>452</v>
      </c>
      <c r="E947">
        <v>0</v>
      </c>
    </row>
    <row r="948" spans="1:5">
      <c r="A948">
        <v>2021</v>
      </c>
      <c r="B948" t="s">
        <v>424</v>
      </c>
      <c r="C948" t="s">
        <v>21</v>
      </c>
      <c r="D948" t="s">
        <v>452</v>
      </c>
      <c r="E948">
        <v>5</v>
      </c>
    </row>
    <row r="949" spans="1:5">
      <c r="A949">
        <v>2022</v>
      </c>
      <c r="B949" t="s">
        <v>421</v>
      </c>
      <c r="C949" t="s">
        <v>13</v>
      </c>
      <c r="D949" t="s">
        <v>452</v>
      </c>
      <c r="E949">
        <v>10</v>
      </c>
    </row>
    <row r="950" spans="1:5">
      <c r="A950">
        <v>2022</v>
      </c>
      <c r="B950" t="s">
        <v>436</v>
      </c>
      <c r="C950" t="s">
        <v>49</v>
      </c>
      <c r="D950" t="s">
        <v>452</v>
      </c>
      <c r="E950">
        <v>0</v>
      </c>
    </row>
    <row r="951" spans="1:5">
      <c r="A951">
        <v>2022</v>
      </c>
      <c r="B951" t="s">
        <v>431</v>
      </c>
      <c r="C951" t="s">
        <v>36</v>
      </c>
      <c r="D951" t="s">
        <v>452</v>
      </c>
      <c r="E951">
        <v>0</v>
      </c>
    </row>
    <row r="952" spans="1:5">
      <c r="A952">
        <v>2021</v>
      </c>
      <c r="B952" t="s">
        <v>433</v>
      </c>
      <c r="C952" t="s">
        <v>42</v>
      </c>
      <c r="D952" t="s">
        <v>452</v>
      </c>
      <c r="E952">
        <v>0</v>
      </c>
    </row>
    <row r="953" spans="1:5">
      <c r="A953">
        <v>2022</v>
      </c>
      <c r="B953" t="s">
        <v>439</v>
      </c>
      <c r="C953" t="s">
        <v>53</v>
      </c>
      <c r="D953" t="s">
        <v>452</v>
      </c>
      <c r="E953">
        <v>0</v>
      </c>
    </row>
    <row r="954" spans="1:5">
      <c r="A954">
        <v>2021</v>
      </c>
      <c r="B954" t="s">
        <v>432</v>
      </c>
      <c r="C954" t="s">
        <v>39</v>
      </c>
      <c r="D954" t="s">
        <v>452</v>
      </c>
      <c r="E954">
        <v>0</v>
      </c>
    </row>
    <row r="955" spans="1:5">
      <c r="A955">
        <v>2021</v>
      </c>
      <c r="B955" t="s">
        <v>426</v>
      </c>
      <c r="C955" t="s">
        <v>427</v>
      </c>
      <c r="D955" t="s">
        <v>452</v>
      </c>
      <c r="E955">
        <v>5</v>
      </c>
    </row>
    <row r="956" spans="1:5">
      <c r="A956">
        <v>2022</v>
      </c>
      <c r="B956" t="s">
        <v>432</v>
      </c>
      <c r="C956" t="s">
        <v>39</v>
      </c>
      <c r="D956" t="s">
        <v>452</v>
      </c>
      <c r="E956">
        <v>0</v>
      </c>
    </row>
    <row r="957" spans="1:5">
      <c r="A957">
        <v>2022</v>
      </c>
      <c r="B957" t="s">
        <v>424</v>
      </c>
      <c r="C957" t="s">
        <v>21</v>
      </c>
      <c r="D957" t="s">
        <v>452</v>
      </c>
      <c r="E957">
        <v>0</v>
      </c>
    </row>
    <row r="958" spans="1:5">
      <c r="A958">
        <v>2022</v>
      </c>
      <c r="B958" t="s">
        <v>434</v>
      </c>
      <c r="C958" t="s">
        <v>45</v>
      </c>
      <c r="D958" t="s">
        <v>452</v>
      </c>
      <c r="E958">
        <v>0</v>
      </c>
    </row>
    <row r="959" spans="1:5">
      <c r="A959">
        <v>2021</v>
      </c>
      <c r="B959" t="s">
        <v>422</v>
      </c>
      <c r="C959" t="s">
        <v>15</v>
      </c>
      <c r="D959" t="s">
        <v>452</v>
      </c>
      <c r="E959">
        <v>5</v>
      </c>
    </row>
    <row r="960" spans="1:5">
      <c r="A960">
        <v>2021</v>
      </c>
      <c r="B960" t="s">
        <v>421</v>
      </c>
      <c r="C960" t="s">
        <v>13</v>
      </c>
      <c r="D960" t="s">
        <v>452</v>
      </c>
      <c r="E960">
        <v>5</v>
      </c>
    </row>
    <row r="961" spans="1:5">
      <c r="A961">
        <v>2020</v>
      </c>
      <c r="B961" t="s">
        <v>420</v>
      </c>
      <c r="C961" t="s">
        <v>8</v>
      </c>
      <c r="D961" t="s">
        <v>452</v>
      </c>
      <c r="E961">
        <v>5</v>
      </c>
    </row>
    <row r="962" spans="1:5">
      <c r="A962">
        <v>2020</v>
      </c>
      <c r="B962" t="s">
        <v>428</v>
      </c>
      <c r="C962" t="s">
        <v>27</v>
      </c>
      <c r="D962" t="s">
        <v>452</v>
      </c>
      <c r="E962">
        <v>0</v>
      </c>
    </row>
    <row r="963" spans="1:5">
      <c r="A963">
        <v>2022</v>
      </c>
      <c r="B963" t="s">
        <v>429</v>
      </c>
      <c r="C963" t="s">
        <v>30</v>
      </c>
      <c r="D963" t="s">
        <v>452</v>
      </c>
      <c r="E963">
        <v>5</v>
      </c>
    </row>
    <row r="964" spans="1:5">
      <c r="A964">
        <v>2020</v>
      </c>
      <c r="B964" t="s">
        <v>430</v>
      </c>
      <c r="C964" t="s">
        <v>33</v>
      </c>
      <c r="D964" t="s">
        <v>452</v>
      </c>
      <c r="E964">
        <v>0</v>
      </c>
    </row>
    <row r="965" spans="1:5">
      <c r="A965">
        <v>2021</v>
      </c>
      <c r="B965" t="s">
        <v>436</v>
      </c>
      <c r="C965" t="s">
        <v>49</v>
      </c>
      <c r="D965" t="s">
        <v>452</v>
      </c>
      <c r="E965">
        <v>5</v>
      </c>
    </row>
    <row r="966" spans="1:5">
      <c r="A966">
        <v>2022</v>
      </c>
      <c r="B966" t="s">
        <v>438</v>
      </c>
      <c r="C966" t="s">
        <v>52</v>
      </c>
      <c r="D966" t="s">
        <v>452</v>
      </c>
      <c r="E966">
        <v>0</v>
      </c>
    </row>
    <row r="967" spans="1:5">
      <c r="A967">
        <v>2019</v>
      </c>
      <c r="B967" t="s">
        <v>433</v>
      </c>
      <c r="C967" t="s">
        <v>42</v>
      </c>
      <c r="D967" t="s">
        <v>452</v>
      </c>
      <c r="E967">
        <v>0</v>
      </c>
    </row>
    <row r="968" spans="1:5">
      <c r="A968">
        <v>2019</v>
      </c>
      <c r="B968" t="s">
        <v>425</v>
      </c>
      <c r="C968" t="s">
        <v>24</v>
      </c>
      <c r="D968" t="s">
        <v>452</v>
      </c>
      <c r="E968">
        <v>0</v>
      </c>
    </row>
    <row r="969" spans="1:5">
      <c r="A969">
        <v>2019</v>
      </c>
      <c r="B969" t="s">
        <v>431</v>
      </c>
      <c r="C969" t="s">
        <v>36</v>
      </c>
      <c r="D969" t="s">
        <v>452</v>
      </c>
      <c r="E969">
        <v>0</v>
      </c>
    </row>
    <row r="970" spans="1:5">
      <c r="A970">
        <v>2019</v>
      </c>
      <c r="B970" t="s">
        <v>437</v>
      </c>
      <c r="C970" t="s">
        <v>51</v>
      </c>
      <c r="D970" t="s">
        <v>452</v>
      </c>
      <c r="E970">
        <v>5</v>
      </c>
    </row>
    <row r="971" spans="1:5">
      <c r="A971">
        <v>2021</v>
      </c>
      <c r="B971" t="s">
        <v>439</v>
      </c>
      <c r="C971" t="s">
        <v>53</v>
      </c>
      <c r="D971" t="s">
        <v>452</v>
      </c>
      <c r="E971">
        <v>0</v>
      </c>
    </row>
    <row r="972" spans="1:5">
      <c r="A972">
        <v>2020</v>
      </c>
      <c r="B972" t="s">
        <v>437</v>
      </c>
      <c r="C972" t="s">
        <v>51</v>
      </c>
      <c r="D972" t="s">
        <v>452</v>
      </c>
      <c r="E972">
        <v>5</v>
      </c>
    </row>
    <row r="973" spans="1:5">
      <c r="A973">
        <v>2020</v>
      </c>
      <c r="B973" t="s">
        <v>426</v>
      </c>
      <c r="C973" t="s">
        <v>427</v>
      </c>
      <c r="D973" t="s">
        <v>452</v>
      </c>
      <c r="E973">
        <v>0</v>
      </c>
    </row>
    <row r="974" spans="1:5">
      <c r="A974">
        <v>2019</v>
      </c>
      <c r="B974" t="s">
        <v>421</v>
      </c>
      <c r="C974" t="s">
        <v>13</v>
      </c>
      <c r="D974" t="s">
        <v>452</v>
      </c>
      <c r="E974">
        <v>5</v>
      </c>
    </row>
    <row r="975" spans="1:5">
      <c r="A975">
        <v>2019</v>
      </c>
      <c r="B975" t="s">
        <v>420</v>
      </c>
      <c r="C975" t="s">
        <v>8</v>
      </c>
      <c r="D975" t="s">
        <v>452</v>
      </c>
      <c r="E975">
        <v>5</v>
      </c>
    </row>
    <row r="976" spans="1:5">
      <c r="A976">
        <v>2021</v>
      </c>
      <c r="B976" t="s">
        <v>435</v>
      </c>
      <c r="C976" t="s">
        <v>48</v>
      </c>
      <c r="D976" t="s">
        <v>452</v>
      </c>
      <c r="E976">
        <v>0</v>
      </c>
    </row>
    <row r="977" spans="1:5">
      <c r="A977">
        <v>2019</v>
      </c>
      <c r="B977" t="s">
        <v>438</v>
      </c>
      <c r="C977" t="s">
        <v>52</v>
      </c>
      <c r="D977" t="s">
        <v>452</v>
      </c>
      <c r="E977">
        <v>0</v>
      </c>
    </row>
    <row r="978" spans="1:5">
      <c r="A978">
        <v>2019</v>
      </c>
      <c r="B978" t="s">
        <v>424</v>
      </c>
      <c r="C978" t="s">
        <v>21</v>
      </c>
      <c r="D978" t="s">
        <v>452</v>
      </c>
      <c r="E978">
        <v>5</v>
      </c>
    </row>
    <row r="979" spans="1:5">
      <c r="A979">
        <v>2020</v>
      </c>
      <c r="B979" t="s">
        <v>435</v>
      </c>
      <c r="C979" t="s">
        <v>48</v>
      </c>
      <c r="D979" t="s">
        <v>452</v>
      </c>
      <c r="E979">
        <v>0</v>
      </c>
    </row>
    <row r="980" spans="1:5">
      <c r="A980">
        <v>2021</v>
      </c>
      <c r="B980" t="s">
        <v>429</v>
      </c>
      <c r="C980" t="s">
        <v>30</v>
      </c>
      <c r="D980" t="s">
        <v>452</v>
      </c>
      <c r="E980">
        <v>10</v>
      </c>
    </row>
    <row r="981" spans="1:5">
      <c r="A981">
        <v>2019</v>
      </c>
      <c r="B981" t="s">
        <v>435</v>
      </c>
      <c r="C981" t="s">
        <v>48</v>
      </c>
      <c r="D981" t="s">
        <v>452</v>
      </c>
      <c r="E981">
        <v>0</v>
      </c>
    </row>
    <row r="982" spans="1:5">
      <c r="A982">
        <v>2022</v>
      </c>
      <c r="B982" t="s">
        <v>420</v>
      </c>
      <c r="C982" t="s">
        <v>8</v>
      </c>
      <c r="D982" t="s">
        <v>452</v>
      </c>
      <c r="E982">
        <v>5</v>
      </c>
    </row>
    <row r="983" spans="1:5">
      <c r="A983">
        <v>2019</v>
      </c>
      <c r="B983" t="s">
        <v>423</v>
      </c>
      <c r="C983" t="s">
        <v>18</v>
      </c>
      <c r="D983" t="s">
        <v>452</v>
      </c>
      <c r="E983">
        <v>0</v>
      </c>
    </row>
    <row r="984" spans="1:5">
      <c r="A984">
        <v>2019</v>
      </c>
      <c r="B984" t="s">
        <v>430</v>
      </c>
      <c r="C984" t="s">
        <v>33</v>
      </c>
      <c r="D984" t="s">
        <v>452</v>
      </c>
      <c r="E984">
        <v>5</v>
      </c>
    </row>
    <row r="985" spans="1:5">
      <c r="A985">
        <v>2021</v>
      </c>
      <c r="B985" t="s">
        <v>430</v>
      </c>
      <c r="C985" t="s">
        <v>33</v>
      </c>
      <c r="D985" t="s">
        <v>452</v>
      </c>
      <c r="E985">
        <v>0</v>
      </c>
    </row>
    <row r="986" spans="1:5">
      <c r="A986">
        <v>2020</v>
      </c>
      <c r="B986" t="s">
        <v>421</v>
      </c>
      <c r="C986" t="s">
        <v>13</v>
      </c>
      <c r="D986" t="s">
        <v>452</v>
      </c>
      <c r="E986">
        <v>10</v>
      </c>
    </row>
    <row r="987" spans="1:5">
      <c r="A987">
        <v>2020</v>
      </c>
      <c r="B987" t="s">
        <v>423</v>
      </c>
      <c r="C987" t="s">
        <v>18</v>
      </c>
      <c r="D987" t="s">
        <v>452</v>
      </c>
      <c r="E987">
        <v>0</v>
      </c>
    </row>
    <row r="988" spans="1:5">
      <c r="A988">
        <v>2021</v>
      </c>
      <c r="B988" t="s">
        <v>431</v>
      </c>
      <c r="C988" t="s">
        <v>36</v>
      </c>
      <c r="D988" t="s">
        <v>452</v>
      </c>
      <c r="E988">
        <v>0</v>
      </c>
    </row>
    <row r="989" spans="1:5">
      <c r="A989">
        <v>2020</v>
      </c>
      <c r="B989" t="s">
        <v>424</v>
      </c>
      <c r="C989" t="s">
        <v>21</v>
      </c>
      <c r="D989" t="s">
        <v>452</v>
      </c>
      <c r="E989">
        <v>5</v>
      </c>
    </row>
    <row r="990" spans="1:5">
      <c r="A990">
        <v>2019</v>
      </c>
      <c r="B990" t="s">
        <v>439</v>
      </c>
      <c r="C990" t="s">
        <v>53</v>
      </c>
      <c r="D990" t="s">
        <v>452</v>
      </c>
      <c r="E990">
        <v>0</v>
      </c>
    </row>
    <row r="991" spans="1:5">
      <c r="A991">
        <v>2020</v>
      </c>
      <c r="B991" t="s">
        <v>422</v>
      </c>
      <c r="C991" t="s">
        <v>15</v>
      </c>
      <c r="D991" t="s">
        <v>452</v>
      </c>
      <c r="E991">
        <v>5</v>
      </c>
    </row>
    <row r="992" spans="1:5">
      <c r="A992">
        <v>2020</v>
      </c>
      <c r="B992" t="s">
        <v>429</v>
      </c>
      <c r="C992" t="s">
        <v>30</v>
      </c>
      <c r="D992" t="s">
        <v>452</v>
      </c>
      <c r="E992">
        <v>5</v>
      </c>
    </row>
    <row r="993" spans="1:5">
      <c r="A993">
        <v>2020</v>
      </c>
      <c r="B993" t="s">
        <v>433</v>
      </c>
      <c r="C993" t="s">
        <v>42</v>
      </c>
      <c r="D993" t="s">
        <v>452</v>
      </c>
      <c r="E993">
        <v>0</v>
      </c>
    </row>
    <row r="994" spans="1:5">
      <c r="A994">
        <v>2021</v>
      </c>
      <c r="B994" t="s">
        <v>428</v>
      </c>
      <c r="C994" t="s">
        <v>27</v>
      </c>
      <c r="D994" t="s">
        <v>452</v>
      </c>
      <c r="E994">
        <v>0</v>
      </c>
    </row>
    <row r="995" spans="1:5">
      <c r="A995">
        <v>2019</v>
      </c>
      <c r="B995" t="s">
        <v>429</v>
      </c>
      <c r="C995" t="s">
        <v>30</v>
      </c>
      <c r="D995" t="s">
        <v>452</v>
      </c>
      <c r="E995">
        <v>5</v>
      </c>
    </row>
    <row r="996" spans="1:5">
      <c r="A996">
        <v>2020</v>
      </c>
      <c r="B996" t="s">
        <v>432</v>
      </c>
      <c r="C996" t="s">
        <v>39</v>
      </c>
      <c r="D996" t="s">
        <v>452</v>
      </c>
      <c r="E996">
        <v>0</v>
      </c>
    </row>
    <row r="997" spans="1:5">
      <c r="A997">
        <v>2020</v>
      </c>
      <c r="B997" t="s">
        <v>431</v>
      </c>
      <c r="C997" t="s">
        <v>36</v>
      </c>
      <c r="D997" t="s">
        <v>452</v>
      </c>
      <c r="E997">
        <v>0</v>
      </c>
    </row>
    <row r="998" spans="1:5">
      <c r="A998">
        <v>2019</v>
      </c>
      <c r="B998" t="s">
        <v>426</v>
      </c>
      <c r="C998" t="s">
        <v>427</v>
      </c>
      <c r="D998" t="s">
        <v>452</v>
      </c>
      <c r="E998">
        <v>0</v>
      </c>
    </row>
    <row r="999" spans="1:5">
      <c r="A999">
        <v>2019</v>
      </c>
      <c r="B999" t="s">
        <v>422</v>
      </c>
      <c r="C999" t="s">
        <v>15</v>
      </c>
      <c r="D999" t="s">
        <v>452</v>
      </c>
      <c r="E999">
        <v>5</v>
      </c>
    </row>
    <row r="1000" spans="1:5">
      <c r="A1000">
        <v>2020</v>
      </c>
      <c r="B1000" t="s">
        <v>436</v>
      </c>
      <c r="C1000" t="s">
        <v>49</v>
      </c>
      <c r="D1000" t="s">
        <v>452</v>
      </c>
      <c r="E1000">
        <v>5</v>
      </c>
    </row>
    <row r="1001" spans="1:5">
      <c r="A1001">
        <v>2019</v>
      </c>
      <c r="B1001" t="s">
        <v>432</v>
      </c>
      <c r="C1001" t="s">
        <v>39</v>
      </c>
      <c r="D1001" t="s">
        <v>452</v>
      </c>
      <c r="E1001">
        <v>5</v>
      </c>
    </row>
    <row r="1002" spans="1:5">
      <c r="A1002">
        <v>2020</v>
      </c>
      <c r="B1002" t="s">
        <v>434</v>
      </c>
      <c r="C1002" t="s">
        <v>45</v>
      </c>
      <c r="D1002" t="s">
        <v>452</v>
      </c>
      <c r="E1002">
        <v>0</v>
      </c>
    </row>
    <row r="1003" spans="1:5">
      <c r="A1003">
        <v>2020</v>
      </c>
      <c r="B1003" t="s">
        <v>439</v>
      </c>
      <c r="C1003" t="s">
        <v>53</v>
      </c>
      <c r="D1003" t="s">
        <v>452</v>
      </c>
      <c r="E1003">
        <v>0</v>
      </c>
    </row>
    <row r="1004" spans="1:5">
      <c r="A1004">
        <v>2019</v>
      </c>
      <c r="B1004" t="s">
        <v>436</v>
      </c>
      <c r="C1004" t="s">
        <v>49</v>
      </c>
      <c r="D1004" t="s">
        <v>452</v>
      </c>
      <c r="E1004">
        <v>5</v>
      </c>
    </row>
    <row r="1005" spans="1:5">
      <c r="A1005">
        <v>2020</v>
      </c>
      <c r="B1005" t="s">
        <v>425</v>
      </c>
      <c r="C1005" t="s">
        <v>24</v>
      </c>
      <c r="D1005" t="s">
        <v>452</v>
      </c>
      <c r="E1005">
        <v>0</v>
      </c>
    </row>
    <row r="1006" spans="1:5">
      <c r="A1006">
        <v>2019</v>
      </c>
      <c r="B1006" t="s">
        <v>434</v>
      </c>
      <c r="C1006" t="s">
        <v>45</v>
      </c>
      <c r="D1006" t="s">
        <v>452</v>
      </c>
      <c r="E1006">
        <v>0</v>
      </c>
    </row>
    <row r="1007" spans="1:5">
      <c r="A1007">
        <v>2020</v>
      </c>
      <c r="B1007" t="s">
        <v>438</v>
      </c>
      <c r="C1007" t="s">
        <v>52</v>
      </c>
      <c r="D1007" t="s">
        <v>452</v>
      </c>
      <c r="E1007">
        <v>0</v>
      </c>
    </row>
    <row r="1008" spans="1:5">
      <c r="A1008">
        <v>2019</v>
      </c>
      <c r="B1008" t="s">
        <v>428</v>
      </c>
      <c r="C1008" t="s">
        <v>27</v>
      </c>
      <c r="D1008" t="s">
        <v>452</v>
      </c>
      <c r="E1008">
        <v>0</v>
      </c>
    </row>
    <row r="1009" spans="1:5">
      <c r="A1009">
        <v>2018</v>
      </c>
      <c r="B1009" t="s">
        <v>420</v>
      </c>
      <c r="C1009" t="s">
        <v>8</v>
      </c>
      <c r="D1009" t="s">
        <v>452</v>
      </c>
      <c r="E1009">
        <v>10</v>
      </c>
    </row>
    <row r="1010" spans="1:5">
      <c r="A1010">
        <v>2018</v>
      </c>
      <c r="B1010" t="s">
        <v>439</v>
      </c>
      <c r="C1010" t="s">
        <v>53</v>
      </c>
      <c r="D1010" t="s">
        <v>452</v>
      </c>
      <c r="E1010">
        <v>0</v>
      </c>
    </row>
    <row r="1011" spans="1:5">
      <c r="A1011">
        <v>2018</v>
      </c>
      <c r="B1011" t="s">
        <v>423</v>
      </c>
      <c r="C1011" t="s">
        <v>18</v>
      </c>
      <c r="D1011" t="s">
        <v>452</v>
      </c>
      <c r="E1011">
        <v>0</v>
      </c>
    </row>
    <row r="1012" spans="1:5">
      <c r="A1012">
        <v>2018</v>
      </c>
      <c r="B1012" t="s">
        <v>424</v>
      </c>
      <c r="C1012" t="s">
        <v>21</v>
      </c>
      <c r="D1012" t="s">
        <v>452</v>
      </c>
      <c r="E1012">
        <v>5</v>
      </c>
    </row>
    <row r="1013" spans="1:5">
      <c r="A1013">
        <v>2018</v>
      </c>
      <c r="B1013" t="s">
        <v>436</v>
      </c>
      <c r="C1013" t="s">
        <v>49</v>
      </c>
      <c r="D1013" t="s">
        <v>452</v>
      </c>
      <c r="E1013">
        <v>5</v>
      </c>
    </row>
    <row r="1014" spans="1:5">
      <c r="A1014">
        <v>2018</v>
      </c>
      <c r="B1014" t="s">
        <v>430</v>
      </c>
      <c r="C1014" t="s">
        <v>33</v>
      </c>
      <c r="D1014" t="s">
        <v>452</v>
      </c>
      <c r="E1014">
        <v>5</v>
      </c>
    </row>
    <row r="1015" spans="1:5">
      <c r="A1015">
        <v>2018</v>
      </c>
      <c r="B1015" t="s">
        <v>438</v>
      </c>
      <c r="C1015" t="s">
        <v>52</v>
      </c>
      <c r="D1015" t="s">
        <v>452</v>
      </c>
      <c r="E1015">
        <v>0</v>
      </c>
    </row>
    <row r="1016" spans="1:5">
      <c r="A1016">
        <v>2018</v>
      </c>
      <c r="B1016" t="s">
        <v>437</v>
      </c>
      <c r="C1016" t="s">
        <v>51</v>
      </c>
      <c r="D1016" t="s">
        <v>452</v>
      </c>
      <c r="E1016">
        <v>5</v>
      </c>
    </row>
    <row r="1017" spans="1:5">
      <c r="A1017">
        <v>2018</v>
      </c>
      <c r="B1017" t="s">
        <v>431</v>
      </c>
      <c r="C1017" t="s">
        <v>36</v>
      </c>
      <c r="D1017" t="s">
        <v>452</v>
      </c>
      <c r="E1017">
        <v>0</v>
      </c>
    </row>
    <row r="1018" spans="1:5">
      <c r="A1018">
        <v>2018</v>
      </c>
      <c r="B1018" t="s">
        <v>433</v>
      </c>
      <c r="C1018" t="s">
        <v>42</v>
      </c>
      <c r="D1018" t="s">
        <v>452</v>
      </c>
      <c r="E1018">
        <v>0</v>
      </c>
    </row>
    <row r="1019" spans="1:5">
      <c r="A1019">
        <v>2018</v>
      </c>
      <c r="B1019" t="s">
        <v>429</v>
      </c>
      <c r="C1019" t="s">
        <v>30</v>
      </c>
      <c r="D1019" t="s">
        <v>452</v>
      </c>
      <c r="E1019">
        <v>5</v>
      </c>
    </row>
    <row r="1020" spans="1:5">
      <c r="A1020">
        <v>2018</v>
      </c>
      <c r="B1020" t="s">
        <v>425</v>
      </c>
      <c r="C1020" t="s">
        <v>24</v>
      </c>
      <c r="D1020" t="s">
        <v>452</v>
      </c>
      <c r="E1020">
        <v>0</v>
      </c>
    </row>
    <row r="1021" spans="1:5">
      <c r="A1021">
        <v>2018</v>
      </c>
      <c r="B1021" t="s">
        <v>421</v>
      </c>
      <c r="C1021" t="s">
        <v>13</v>
      </c>
      <c r="D1021" t="s">
        <v>452</v>
      </c>
      <c r="E1021">
        <v>10</v>
      </c>
    </row>
    <row r="1022" spans="1:5">
      <c r="A1022">
        <v>2018</v>
      </c>
      <c r="B1022" t="s">
        <v>435</v>
      </c>
      <c r="C1022" t="s">
        <v>48</v>
      </c>
      <c r="D1022" t="s">
        <v>452</v>
      </c>
      <c r="E1022">
        <v>0</v>
      </c>
    </row>
    <row r="1023" spans="1:5">
      <c r="A1023">
        <v>2018</v>
      </c>
      <c r="B1023" t="s">
        <v>422</v>
      </c>
      <c r="C1023" t="s">
        <v>15</v>
      </c>
      <c r="D1023" t="s">
        <v>452</v>
      </c>
      <c r="E1023">
        <v>10</v>
      </c>
    </row>
    <row r="1024" spans="1:5">
      <c r="A1024">
        <v>2018</v>
      </c>
      <c r="B1024" t="s">
        <v>426</v>
      </c>
      <c r="C1024" t="s">
        <v>427</v>
      </c>
      <c r="D1024" t="s">
        <v>452</v>
      </c>
      <c r="E1024">
        <v>0</v>
      </c>
    </row>
    <row r="1025" spans="1:5">
      <c r="A1025">
        <v>2018</v>
      </c>
      <c r="B1025" t="s">
        <v>428</v>
      </c>
      <c r="C1025" t="s">
        <v>27</v>
      </c>
      <c r="D1025" t="s">
        <v>452</v>
      </c>
      <c r="E1025">
        <v>0</v>
      </c>
    </row>
    <row r="1026" spans="1:5">
      <c r="A1026">
        <v>2018</v>
      </c>
      <c r="B1026" t="s">
        <v>434</v>
      </c>
      <c r="C1026" t="s">
        <v>45</v>
      </c>
      <c r="D1026" t="s">
        <v>452</v>
      </c>
      <c r="E1026">
        <v>0</v>
      </c>
    </row>
    <row r="1027" spans="1:5">
      <c r="A1027">
        <v>2018</v>
      </c>
      <c r="B1027" t="s">
        <v>432</v>
      </c>
      <c r="C1027" t="s">
        <v>39</v>
      </c>
      <c r="D1027" t="s">
        <v>452</v>
      </c>
      <c r="E1027">
        <v>5</v>
      </c>
    </row>
    <row r="1028" spans="1:5">
      <c r="A1028">
        <v>2023</v>
      </c>
      <c r="B1028" t="s">
        <v>432</v>
      </c>
      <c r="C1028" t="s">
        <v>39</v>
      </c>
      <c r="D1028" t="s">
        <v>452</v>
      </c>
      <c r="E1028">
        <v>0</v>
      </c>
    </row>
    <row r="1029" spans="1:5">
      <c r="A1029">
        <v>2023</v>
      </c>
      <c r="B1029" t="s">
        <v>424</v>
      </c>
      <c r="C1029" t="s">
        <v>21</v>
      </c>
      <c r="D1029" t="s">
        <v>452</v>
      </c>
      <c r="E1029">
        <v>0</v>
      </c>
    </row>
    <row r="1030" spans="1:5">
      <c r="A1030">
        <v>2023</v>
      </c>
      <c r="B1030" t="s">
        <v>421</v>
      </c>
      <c r="C1030" t="s">
        <v>13</v>
      </c>
      <c r="D1030" t="s">
        <v>452</v>
      </c>
      <c r="E1030">
        <v>10</v>
      </c>
    </row>
    <row r="1031" spans="1:5">
      <c r="A1031">
        <v>2023</v>
      </c>
      <c r="B1031" t="s">
        <v>433</v>
      </c>
      <c r="C1031" t="s">
        <v>42</v>
      </c>
      <c r="D1031" t="s">
        <v>452</v>
      </c>
      <c r="E1031">
        <v>0</v>
      </c>
    </row>
    <row r="1032" spans="1:5">
      <c r="A1032">
        <v>2023</v>
      </c>
      <c r="B1032" t="s">
        <v>431</v>
      </c>
      <c r="C1032" t="s">
        <v>36</v>
      </c>
      <c r="D1032" t="s">
        <v>452</v>
      </c>
      <c r="E1032">
        <v>0</v>
      </c>
    </row>
    <row r="1033" spans="1:5">
      <c r="A1033">
        <v>2023</v>
      </c>
      <c r="B1033" t="s">
        <v>435</v>
      </c>
      <c r="C1033" t="s">
        <v>48</v>
      </c>
      <c r="D1033" t="s">
        <v>452</v>
      </c>
      <c r="E1033">
        <v>0</v>
      </c>
    </row>
    <row r="1034" spans="1:5">
      <c r="A1034">
        <v>2023</v>
      </c>
      <c r="B1034" t="s">
        <v>426</v>
      </c>
      <c r="C1034" t="s">
        <v>427</v>
      </c>
      <c r="D1034" t="s">
        <v>452</v>
      </c>
      <c r="E1034">
        <v>0</v>
      </c>
    </row>
    <row r="1035" spans="1:5">
      <c r="A1035">
        <v>2023</v>
      </c>
      <c r="B1035" t="s">
        <v>429</v>
      </c>
      <c r="C1035" t="s">
        <v>30</v>
      </c>
      <c r="D1035" t="s">
        <v>452</v>
      </c>
      <c r="E1035">
        <v>5</v>
      </c>
    </row>
    <row r="1036" spans="1:5">
      <c r="A1036">
        <v>2023</v>
      </c>
      <c r="B1036" t="s">
        <v>437</v>
      </c>
      <c r="C1036" t="s">
        <v>51</v>
      </c>
      <c r="D1036" t="s">
        <v>452</v>
      </c>
      <c r="E1036">
        <v>0</v>
      </c>
    </row>
    <row r="1037" spans="1:5">
      <c r="A1037">
        <v>2023</v>
      </c>
      <c r="B1037" t="s">
        <v>425</v>
      </c>
      <c r="C1037" t="s">
        <v>24</v>
      </c>
      <c r="D1037" t="s">
        <v>452</v>
      </c>
      <c r="E1037">
        <v>0</v>
      </c>
    </row>
    <row r="1038" spans="1:5">
      <c r="A1038">
        <v>2023</v>
      </c>
      <c r="B1038" t="s">
        <v>423</v>
      </c>
      <c r="C1038" t="s">
        <v>18</v>
      </c>
      <c r="D1038" t="s">
        <v>452</v>
      </c>
      <c r="E1038">
        <v>0</v>
      </c>
    </row>
    <row r="1039" spans="1:5">
      <c r="A1039">
        <v>2023</v>
      </c>
      <c r="B1039" t="s">
        <v>420</v>
      </c>
      <c r="C1039" t="s">
        <v>8</v>
      </c>
      <c r="D1039" t="s">
        <v>452</v>
      </c>
      <c r="E1039">
        <v>5</v>
      </c>
    </row>
    <row r="1040" spans="1:5">
      <c r="A1040">
        <v>2023</v>
      </c>
      <c r="B1040" t="s">
        <v>428</v>
      </c>
      <c r="C1040" t="s">
        <v>27</v>
      </c>
      <c r="D1040" t="s">
        <v>452</v>
      </c>
      <c r="E1040">
        <v>0</v>
      </c>
    </row>
    <row r="1041" spans="1:5">
      <c r="A1041">
        <v>2023</v>
      </c>
      <c r="B1041" t="s">
        <v>438</v>
      </c>
      <c r="C1041" t="s">
        <v>52</v>
      </c>
      <c r="D1041" t="s">
        <v>452</v>
      </c>
      <c r="E1041">
        <v>0</v>
      </c>
    </row>
    <row r="1042" spans="1:5">
      <c r="A1042">
        <v>2023</v>
      </c>
      <c r="B1042" t="s">
        <v>436</v>
      </c>
      <c r="C1042" t="s">
        <v>49</v>
      </c>
      <c r="D1042" t="s">
        <v>452</v>
      </c>
      <c r="E1042">
        <v>5</v>
      </c>
    </row>
    <row r="1043" spans="1:5">
      <c r="A1043">
        <v>2023</v>
      </c>
      <c r="B1043" t="s">
        <v>434</v>
      </c>
      <c r="C1043" t="s">
        <v>45</v>
      </c>
      <c r="D1043" t="s">
        <v>452</v>
      </c>
      <c r="E1043">
        <v>0</v>
      </c>
    </row>
    <row r="1044" spans="1:5">
      <c r="A1044">
        <v>2023</v>
      </c>
      <c r="B1044" t="s">
        <v>439</v>
      </c>
      <c r="C1044" t="s">
        <v>53</v>
      </c>
      <c r="D1044" t="s">
        <v>452</v>
      </c>
      <c r="E1044">
        <v>0</v>
      </c>
    </row>
    <row r="1045" spans="1:5">
      <c r="A1045">
        <v>2023</v>
      </c>
      <c r="B1045" t="s">
        <v>430</v>
      </c>
      <c r="C1045" t="s">
        <v>33</v>
      </c>
      <c r="D1045" t="s">
        <v>452</v>
      </c>
      <c r="E1045">
        <v>0</v>
      </c>
    </row>
    <row r="1046" spans="1:5">
      <c r="A1046">
        <v>2024</v>
      </c>
      <c r="B1046" t="s">
        <v>428</v>
      </c>
      <c r="C1046" t="s">
        <v>27</v>
      </c>
      <c r="D1046" t="s">
        <v>452</v>
      </c>
      <c r="E1046">
        <v>0</v>
      </c>
    </row>
    <row r="1047" spans="1:5">
      <c r="A1047">
        <v>2024</v>
      </c>
      <c r="B1047" t="s">
        <v>423</v>
      </c>
      <c r="C1047" t="s">
        <v>18</v>
      </c>
      <c r="D1047" t="s">
        <v>452</v>
      </c>
      <c r="E1047">
        <v>0</v>
      </c>
    </row>
    <row r="1048" spans="1:5">
      <c r="A1048">
        <v>2023</v>
      </c>
      <c r="B1048" t="s">
        <v>422</v>
      </c>
      <c r="C1048" t="s">
        <v>15</v>
      </c>
      <c r="D1048" t="s">
        <v>452</v>
      </c>
      <c r="E1048">
        <v>0</v>
      </c>
    </row>
    <row r="1049" spans="1:5">
      <c r="A1049">
        <v>2024</v>
      </c>
      <c r="B1049" t="s">
        <v>430</v>
      </c>
      <c r="C1049" t="s">
        <v>33</v>
      </c>
      <c r="D1049" t="s">
        <v>452</v>
      </c>
      <c r="E1049">
        <v>0</v>
      </c>
    </row>
    <row r="1050" spans="1:5">
      <c r="A1050">
        <v>2024</v>
      </c>
      <c r="B1050" t="s">
        <v>420</v>
      </c>
      <c r="C1050" t="s">
        <v>8</v>
      </c>
      <c r="D1050" t="s">
        <v>452</v>
      </c>
      <c r="E1050">
        <v>0</v>
      </c>
    </row>
    <row r="1051" spans="1:5">
      <c r="A1051">
        <v>2024</v>
      </c>
      <c r="B1051" t="s">
        <v>422</v>
      </c>
      <c r="C1051" t="s">
        <v>15</v>
      </c>
      <c r="D1051" t="s">
        <v>452</v>
      </c>
      <c r="E1051">
        <v>0</v>
      </c>
    </row>
    <row r="1052" spans="1:5">
      <c r="A1052">
        <v>2024</v>
      </c>
      <c r="B1052" t="s">
        <v>425</v>
      </c>
      <c r="C1052" t="s">
        <v>24</v>
      </c>
      <c r="D1052" t="s">
        <v>452</v>
      </c>
      <c r="E1052">
        <v>0</v>
      </c>
    </row>
    <row r="1053" spans="1:5">
      <c r="A1053">
        <v>2024</v>
      </c>
      <c r="B1053" t="s">
        <v>438</v>
      </c>
      <c r="C1053" t="s">
        <v>52</v>
      </c>
      <c r="D1053" t="s">
        <v>452</v>
      </c>
      <c r="E1053">
        <v>0</v>
      </c>
    </row>
    <row r="1054" spans="1:5">
      <c r="A1054">
        <v>2024</v>
      </c>
      <c r="B1054" t="s">
        <v>435</v>
      </c>
      <c r="C1054" t="s">
        <v>48</v>
      </c>
      <c r="D1054" t="s">
        <v>452</v>
      </c>
      <c r="E1054">
        <v>0</v>
      </c>
    </row>
    <row r="1055" spans="1:5">
      <c r="A1055">
        <v>2024</v>
      </c>
      <c r="B1055" t="s">
        <v>421</v>
      </c>
      <c r="C1055" t="s">
        <v>13</v>
      </c>
      <c r="D1055" t="s">
        <v>452</v>
      </c>
      <c r="E1055">
        <v>5</v>
      </c>
    </row>
    <row r="1056" spans="1:5">
      <c r="A1056">
        <v>2024</v>
      </c>
      <c r="B1056" t="s">
        <v>429</v>
      </c>
      <c r="C1056" t="s">
        <v>30</v>
      </c>
      <c r="D1056" t="s">
        <v>452</v>
      </c>
      <c r="E1056">
        <v>0</v>
      </c>
    </row>
    <row r="1057" spans="1:5">
      <c r="A1057">
        <v>2024</v>
      </c>
      <c r="B1057" t="s">
        <v>434</v>
      </c>
      <c r="C1057" t="s">
        <v>45</v>
      </c>
      <c r="D1057" t="s">
        <v>452</v>
      </c>
      <c r="E1057">
        <v>0</v>
      </c>
    </row>
    <row r="1058" spans="1:5">
      <c r="A1058">
        <v>2024</v>
      </c>
      <c r="B1058" t="s">
        <v>439</v>
      </c>
      <c r="C1058" t="s">
        <v>53</v>
      </c>
      <c r="D1058" t="s">
        <v>452</v>
      </c>
      <c r="E1058">
        <v>0</v>
      </c>
    </row>
    <row r="1059" spans="1:5">
      <c r="A1059">
        <v>2024</v>
      </c>
      <c r="B1059" t="s">
        <v>424</v>
      </c>
      <c r="C1059" t="s">
        <v>21</v>
      </c>
      <c r="D1059" t="s">
        <v>452</v>
      </c>
      <c r="E1059">
        <v>0</v>
      </c>
    </row>
    <row r="1060" spans="1:5">
      <c r="A1060">
        <v>2024</v>
      </c>
      <c r="B1060" t="s">
        <v>426</v>
      </c>
      <c r="C1060" t="s">
        <v>427</v>
      </c>
      <c r="D1060" t="s">
        <v>452</v>
      </c>
      <c r="E1060">
        <v>0</v>
      </c>
    </row>
    <row r="1061" spans="1:5">
      <c r="A1061">
        <v>2024</v>
      </c>
      <c r="B1061" t="s">
        <v>432</v>
      </c>
      <c r="C1061" t="s">
        <v>39</v>
      </c>
      <c r="D1061" t="s">
        <v>452</v>
      </c>
      <c r="E1061">
        <v>0</v>
      </c>
    </row>
    <row r="1062" spans="1:5">
      <c r="A1062">
        <v>2024</v>
      </c>
      <c r="B1062" t="s">
        <v>431</v>
      </c>
      <c r="C1062" t="s">
        <v>36</v>
      </c>
      <c r="D1062" t="s">
        <v>452</v>
      </c>
      <c r="E1062">
        <v>0</v>
      </c>
    </row>
    <row r="1063" spans="1:5">
      <c r="A1063">
        <v>2024</v>
      </c>
      <c r="B1063" t="s">
        <v>436</v>
      </c>
      <c r="C1063" t="s">
        <v>49</v>
      </c>
      <c r="D1063" t="s">
        <v>452</v>
      </c>
      <c r="E1063">
        <v>5</v>
      </c>
    </row>
    <row r="1064" spans="1:5">
      <c r="A1064">
        <v>2024</v>
      </c>
      <c r="B1064" t="s">
        <v>437</v>
      </c>
      <c r="C1064" t="s">
        <v>51</v>
      </c>
      <c r="D1064" t="s">
        <v>452</v>
      </c>
      <c r="E1064">
        <v>5</v>
      </c>
    </row>
    <row r="1065" spans="1:5">
      <c r="A1065">
        <v>2024</v>
      </c>
      <c r="B1065" t="s">
        <v>433</v>
      </c>
      <c r="C1065" t="s">
        <v>42</v>
      </c>
      <c r="D1065" t="s">
        <v>452</v>
      </c>
      <c r="E1065">
        <v>0</v>
      </c>
    </row>
    <row r="1066" spans="1:5">
      <c r="A1066">
        <v>2021</v>
      </c>
      <c r="B1066" t="s">
        <v>423</v>
      </c>
      <c r="C1066" t="s">
        <v>18</v>
      </c>
      <c r="D1066" t="s">
        <v>453</v>
      </c>
      <c r="E1066">
        <v>205</v>
      </c>
    </row>
    <row r="1067" spans="1:5">
      <c r="A1067">
        <v>2022</v>
      </c>
      <c r="B1067" t="s">
        <v>422</v>
      </c>
      <c r="C1067" t="s">
        <v>15</v>
      </c>
      <c r="D1067" t="s">
        <v>453</v>
      </c>
      <c r="E1067">
        <v>1080</v>
      </c>
    </row>
    <row r="1068" spans="1:5">
      <c r="A1068">
        <v>2022</v>
      </c>
      <c r="B1068" t="s">
        <v>437</v>
      </c>
      <c r="C1068" t="s">
        <v>51</v>
      </c>
      <c r="D1068" t="s">
        <v>453</v>
      </c>
      <c r="E1068">
        <v>940</v>
      </c>
    </row>
    <row r="1069" spans="1:5">
      <c r="A1069">
        <v>2022</v>
      </c>
      <c r="B1069" t="s">
        <v>430</v>
      </c>
      <c r="C1069" t="s">
        <v>33</v>
      </c>
      <c r="D1069" t="s">
        <v>453</v>
      </c>
      <c r="E1069">
        <v>185</v>
      </c>
    </row>
    <row r="1070" spans="1:5">
      <c r="A1070">
        <v>2021</v>
      </c>
      <c r="B1070" t="s">
        <v>425</v>
      </c>
      <c r="C1070" t="s">
        <v>24</v>
      </c>
      <c r="D1070" t="s">
        <v>453</v>
      </c>
      <c r="E1070">
        <v>185</v>
      </c>
    </row>
    <row r="1071" spans="1:5">
      <c r="A1071">
        <v>2022</v>
      </c>
      <c r="B1071" t="s">
        <v>425</v>
      </c>
      <c r="C1071" t="s">
        <v>24</v>
      </c>
      <c r="D1071" t="s">
        <v>453</v>
      </c>
      <c r="E1071">
        <v>170</v>
      </c>
    </row>
    <row r="1072" spans="1:5">
      <c r="A1072">
        <v>2021</v>
      </c>
      <c r="B1072" t="s">
        <v>420</v>
      </c>
      <c r="C1072" t="s">
        <v>8</v>
      </c>
      <c r="D1072" t="s">
        <v>453</v>
      </c>
      <c r="E1072">
        <v>1430</v>
      </c>
    </row>
    <row r="1073" spans="1:5">
      <c r="A1073">
        <v>2022</v>
      </c>
      <c r="B1073" t="s">
        <v>423</v>
      </c>
      <c r="C1073" t="s">
        <v>18</v>
      </c>
      <c r="D1073" t="s">
        <v>453</v>
      </c>
      <c r="E1073">
        <v>230</v>
      </c>
    </row>
    <row r="1074" spans="1:5">
      <c r="A1074">
        <v>2022</v>
      </c>
      <c r="B1074" t="s">
        <v>426</v>
      </c>
      <c r="C1074" t="s">
        <v>427</v>
      </c>
      <c r="D1074" t="s">
        <v>453</v>
      </c>
      <c r="E1074">
        <v>395</v>
      </c>
    </row>
    <row r="1075" spans="1:5">
      <c r="A1075">
        <v>2022</v>
      </c>
      <c r="B1075" t="s">
        <v>435</v>
      </c>
      <c r="C1075" t="s">
        <v>48</v>
      </c>
      <c r="D1075" t="s">
        <v>453</v>
      </c>
      <c r="E1075">
        <v>180</v>
      </c>
    </row>
    <row r="1076" spans="1:5">
      <c r="A1076">
        <v>2021</v>
      </c>
      <c r="B1076" t="s">
        <v>437</v>
      </c>
      <c r="C1076" t="s">
        <v>51</v>
      </c>
      <c r="D1076" t="s">
        <v>453</v>
      </c>
      <c r="E1076">
        <v>950</v>
      </c>
    </row>
    <row r="1077" spans="1:5">
      <c r="A1077">
        <v>2021</v>
      </c>
      <c r="B1077" t="s">
        <v>434</v>
      </c>
      <c r="C1077" t="s">
        <v>45</v>
      </c>
      <c r="D1077" t="s">
        <v>453</v>
      </c>
      <c r="E1077">
        <v>60</v>
      </c>
    </row>
    <row r="1078" spans="1:5">
      <c r="A1078">
        <v>2022</v>
      </c>
      <c r="B1078" t="s">
        <v>428</v>
      </c>
      <c r="C1078" t="s">
        <v>27</v>
      </c>
      <c r="D1078" t="s">
        <v>453</v>
      </c>
      <c r="E1078">
        <v>305</v>
      </c>
    </row>
    <row r="1079" spans="1:5">
      <c r="A1079">
        <v>2021</v>
      </c>
      <c r="B1079" t="s">
        <v>438</v>
      </c>
      <c r="C1079" t="s">
        <v>52</v>
      </c>
      <c r="D1079" t="s">
        <v>453</v>
      </c>
      <c r="E1079">
        <v>135</v>
      </c>
    </row>
    <row r="1080" spans="1:5">
      <c r="A1080">
        <v>2022</v>
      </c>
      <c r="B1080" t="s">
        <v>439</v>
      </c>
      <c r="C1080" t="s">
        <v>53</v>
      </c>
      <c r="D1080" t="s">
        <v>453</v>
      </c>
      <c r="E1080">
        <v>195</v>
      </c>
    </row>
    <row r="1081" spans="1:5">
      <c r="A1081">
        <v>2022</v>
      </c>
      <c r="B1081" t="s">
        <v>434</v>
      </c>
      <c r="C1081" t="s">
        <v>45</v>
      </c>
      <c r="D1081" t="s">
        <v>453</v>
      </c>
      <c r="E1081">
        <v>60</v>
      </c>
    </row>
    <row r="1082" spans="1:5">
      <c r="A1082">
        <v>2021</v>
      </c>
      <c r="B1082" t="s">
        <v>421</v>
      </c>
      <c r="C1082" t="s">
        <v>13</v>
      </c>
      <c r="D1082" t="s">
        <v>453</v>
      </c>
      <c r="E1082">
        <v>1745</v>
      </c>
    </row>
    <row r="1083" spans="1:5">
      <c r="A1083">
        <v>2022</v>
      </c>
      <c r="B1083" t="s">
        <v>431</v>
      </c>
      <c r="C1083" t="s">
        <v>36</v>
      </c>
      <c r="D1083" t="s">
        <v>453</v>
      </c>
      <c r="E1083">
        <v>85</v>
      </c>
    </row>
    <row r="1084" spans="1:5">
      <c r="A1084">
        <v>2022</v>
      </c>
      <c r="B1084" t="s">
        <v>433</v>
      </c>
      <c r="C1084" t="s">
        <v>42</v>
      </c>
      <c r="D1084" t="s">
        <v>453</v>
      </c>
      <c r="E1084">
        <v>135</v>
      </c>
    </row>
    <row r="1085" spans="1:5">
      <c r="A1085">
        <v>2021</v>
      </c>
      <c r="B1085" t="s">
        <v>422</v>
      </c>
      <c r="C1085" t="s">
        <v>15</v>
      </c>
      <c r="D1085" t="s">
        <v>453</v>
      </c>
      <c r="E1085">
        <v>1120</v>
      </c>
    </row>
    <row r="1086" spans="1:5">
      <c r="A1086">
        <v>2022</v>
      </c>
      <c r="B1086" t="s">
        <v>424</v>
      </c>
      <c r="C1086" t="s">
        <v>21</v>
      </c>
      <c r="D1086" t="s">
        <v>453</v>
      </c>
      <c r="E1086">
        <v>720</v>
      </c>
    </row>
    <row r="1087" spans="1:5">
      <c r="A1087">
        <v>2021</v>
      </c>
      <c r="B1087" t="s">
        <v>433</v>
      </c>
      <c r="C1087" t="s">
        <v>42</v>
      </c>
      <c r="D1087" t="s">
        <v>453</v>
      </c>
      <c r="E1087">
        <v>140</v>
      </c>
    </row>
    <row r="1088" spans="1:5">
      <c r="A1088">
        <v>2021</v>
      </c>
      <c r="B1088" t="s">
        <v>426</v>
      </c>
      <c r="C1088" t="s">
        <v>427</v>
      </c>
      <c r="D1088" t="s">
        <v>453</v>
      </c>
      <c r="E1088">
        <v>400</v>
      </c>
    </row>
    <row r="1089" spans="1:5">
      <c r="A1089">
        <v>2022</v>
      </c>
      <c r="B1089" t="s">
        <v>421</v>
      </c>
      <c r="C1089" t="s">
        <v>13</v>
      </c>
      <c r="D1089" t="s">
        <v>453</v>
      </c>
      <c r="E1089">
        <v>1695</v>
      </c>
    </row>
    <row r="1090" spans="1:5">
      <c r="A1090">
        <v>2022</v>
      </c>
      <c r="B1090" t="s">
        <v>436</v>
      </c>
      <c r="C1090" t="s">
        <v>49</v>
      </c>
      <c r="D1090" t="s">
        <v>453</v>
      </c>
      <c r="E1090">
        <v>1420</v>
      </c>
    </row>
    <row r="1091" spans="1:5">
      <c r="A1091">
        <v>2021</v>
      </c>
      <c r="B1091" t="s">
        <v>432</v>
      </c>
      <c r="C1091" t="s">
        <v>39</v>
      </c>
      <c r="D1091" t="s">
        <v>453</v>
      </c>
      <c r="E1091">
        <v>510</v>
      </c>
    </row>
    <row r="1092" spans="1:5">
      <c r="A1092">
        <v>2022</v>
      </c>
      <c r="B1092" t="s">
        <v>432</v>
      </c>
      <c r="C1092" t="s">
        <v>39</v>
      </c>
      <c r="D1092" t="s">
        <v>453</v>
      </c>
      <c r="E1092">
        <v>540</v>
      </c>
    </row>
    <row r="1093" spans="1:5">
      <c r="A1093">
        <v>2021</v>
      </c>
      <c r="B1093" t="s">
        <v>424</v>
      </c>
      <c r="C1093" t="s">
        <v>21</v>
      </c>
      <c r="D1093" t="s">
        <v>453</v>
      </c>
      <c r="E1093">
        <v>685</v>
      </c>
    </row>
    <row r="1094" spans="1:5">
      <c r="A1094">
        <v>2020</v>
      </c>
      <c r="B1094" t="s">
        <v>431</v>
      </c>
      <c r="C1094" t="s">
        <v>36</v>
      </c>
      <c r="D1094" t="s">
        <v>453</v>
      </c>
      <c r="E1094">
        <v>105</v>
      </c>
    </row>
    <row r="1095" spans="1:5">
      <c r="A1095">
        <v>2019</v>
      </c>
      <c r="B1095" t="s">
        <v>421</v>
      </c>
      <c r="C1095" t="s">
        <v>13</v>
      </c>
      <c r="D1095" t="s">
        <v>453</v>
      </c>
      <c r="E1095">
        <v>1760</v>
      </c>
    </row>
    <row r="1096" spans="1:5">
      <c r="A1096">
        <v>2020</v>
      </c>
      <c r="B1096" t="s">
        <v>433</v>
      </c>
      <c r="C1096" t="s">
        <v>42</v>
      </c>
      <c r="D1096" t="s">
        <v>453</v>
      </c>
      <c r="E1096">
        <v>155</v>
      </c>
    </row>
    <row r="1097" spans="1:5">
      <c r="A1097">
        <v>2020</v>
      </c>
      <c r="B1097" t="s">
        <v>425</v>
      </c>
      <c r="C1097" t="s">
        <v>24</v>
      </c>
      <c r="D1097" t="s">
        <v>453</v>
      </c>
      <c r="E1097">
        <v>180</v>
      </c>
    </row>
    <row r="1098" spans="1:5">
      <c r="A1098">
        <v>2021</v>
      </c>
      <c r="B1098" t="s">
        <v>439</v>
      </c>
      <c r="C1098" t="s">
        <v>53</v>
      </c>
      <c r="D1098" t="s">
        <v>453</v>
      </c>
      <c r="E1098">
        <v>185</v>
      </c>
    </row>
    <row r="1099" spans="1:5">
      <c r="A1099">
        <v>2020</v>
      </c>
      <c r="B1099" t="s">
        <v>421</v>
      </c>
      <c r="C1099" t="s">
        <v>13</v>
      </c>
      <c r="D1099" t="s">
        <v>453</v>
      </c>
      <c r="E1099">
        <v>1735</v>
      </c>
    </row>
    <row r="1100" spans="1:5">
      <c r="A1100">
        <v>2022</v>
      </c>
      <c r="B1100" t="s">
        <v>420</v>
      </c>
      <c r="C1100" t="s">
        <v>8</v>
      </c>
      <c r="D1100" t="s">
        <v>453</v>
      </c>
      <c r="E1100">
        <v>1440</v>
      </c>
    </row>
    <row r="1101" spans="1:5">
      <c r="A1101">
        <v>2019</v>
      </c>
      <c r="B1101" t="s">
        <v>429</v>
      </c>
      <c r="C1101" t="s">
        <v>30</v>
      </c>
      <c r="D1101" t="s">
        <v>453</v>
      </c>
      <c r="E1101">
        <v>1045</v>
      </c>
    </row>
    <row r="1102" spans="1:5">
      <c r="A1102">
        <v>2021</v>
      </c>
      <c r="B1102" t="s">
        <v>430</v>
      </c>
      <c r="C1102" t="s">
        <v>33</v>
      </c>
      <c r="D1102" t="s">
        <v>453</v>
      </c>
      <c r="E1102">
        <v>185</v>
      </c>
    </row>
    <row r="1103" spans="1:5">
      <c r="A1103">
        <v>2021</v>
      </c>
      <c r="B1103" t="s">
        <v>431</v>
      </c>
      <c r="C1103" t="s">
        <v>36</v>
      </c>
      <c r="D1103" t="s">
        <v>453</v>
      </c>
      <c r="E1103">
        <v>110</v>
      </c>
    </row>
    <row r="1104" spans="1:5">
      <c r="A1104">
        <v>2020</v>
      </c>
      <c r="B1104" t="s">
        <v>424</v>
      </c>
      <c r="C1104" t="s">
        <v>21</v>
      </c>
      <c r="D1104" t="s">
        <v>453</v>
      </c>
      <c r="E1104">
        <v>700</v>
      </c>
    </row>
    <row r="1105" spans="1:5">
      <c r="A1105">
        <v>2020</v>
      </c>
      <c r="B1105" t="s">
        <v>428</v>
      </c>
      <c r="C1105" t="s">
        <v>27</v>
      </c>
      <c r="D1105" t="s">
        <v>453</v>
      </c>
      <c r="E1105">
        <v>315</v>
      </c>
    </row>
    <row r="1106" spans="1:5">
      <c r="A1106">
        <v>2019</v>
      </c>
      <c r="B1106" t="s">
        <v>437</v>
      </c>
      <c r="C1106" t="s">
        <v>51</v>
      </c>
      <c r="D1106" t="s">
        <v>453</v>
      </c>
      <c r="E1106">
        <v>1030</v>
      </c>
    </row>
    <row r="1107" spans="1:5">
      <c r="A1107">
        <v>2019</v>
      </c>
      <c r="B1107" t="s">
        <v>425</v>
      </c>
      <c r="C1107" t="s">
        <v>24</v>
      </c>
      <c r="D1107" t="s">
        <v>453</v>
      </c>
      <c r="E1107">
        <v>195</v>
      </c>
    </row>
    <row r="1108" spans="1:5">
      <c r="A1108">
        <v>2019</v>
      </c>
      <c r="B1108" t="s">
        <v>422</v>
      </c>
      <c r="C1108" t="s">
        <v>15</v>
      </c>
      <c r="D1108" t="s">
        <v>453</v>
      </c>
      <c r="E1108">
        <v>1225</v>
      </c>
    </row>
    <row r="1109" spans="1:5">
      <c r="A1109">
        <v>2020</v>
      </c>
      <c r="B1109" t="s">
        <v>429</v>
      </c>
      <c r="C1109" t="s">
        <v>30</v>
      </c>
      <c r="D1109" t="s">
        <v>453</v>
      </c>
      <c r="E1109">
        <v>1015</v>
      </c>
    </row>
    <row r="1110" spans="1:5">
      <c r="A1110">
        <v>2020</v>
      </c>
      <c r="B1110" t="s">
        <v>426</v>
      </c>
      <c r="C1110" t="s">
        <v>427</v>
      </c>
      <c r="D1110" t="s">
        <v>453</v>
      </c>
      <c r="E1110">
        <v>410</v>
      </c>
    </row>
    <row r="1111" spans="1:5">
      <c r="A1111">
        <v>2021</v>
      </c>
      <c r="B1111" t="s">
        <v>428</v>
      </c>
      <c r="C1111" t="s">
        <v>27</v>
      </c>
      <c r="D1111" t="s">
        <v>453</v>
      </c>
      <c r="E1111">
        <v>290</v>
      </c>
    </row>
    <row r="1112" spans="1:5">
      <c r="A1112">
        <v>2021</v>
      </c>
      <c r="B1112" t="s">
        <v>435</v>
      </c>
      <c r="C1112" t="s">
        <v>48</v>
      </c>
      <c r="D1112" t="s">
        <v>453</v>
      </c>
      <c r="E1112">
        <v>170</v>
      </c>
    </row>
    <row r="1113" spans="1:5">
      <c r="A1113">
        <v>2019</v>
      </c>
      <c r="B1113" t="s">
        <v>420</v>
      </c>
      <c r="C1113" t="s">
        <v>8</v>
      </c>
      <c r="D1113" t="s">
        <v>453</v>
      </c>
      <c r="E1113">
        <v>1550</v>
      </c>
    </row>
    <row r="1114" spans="1:5">
      <c r="A1114">
        <v>2021</v>
      </c>
      <c r="B1114" t="s">
        <v>436</v>
      </c>
      <c r="C1114" t="s">
        <v>49</v>
      </c>
      <c r="D1114" t="s">
        <v>453</v>
      </c>
      <c r="E1114">
        <v>1445</v>
      </c>
    </row>
    <row r="1115" spans="1:5">
      <c r="A1115">
        <v>2019</v>
      </c>
      <c r="B1115" t="s">
        <v>430</v>
      </c>
      <c r="C1115" t="s">
        <v>33</v>
      </c>
      <c r="D1115" t="s">
        <v>453</v>
      </c>
      <c r="E1115">
        <v>195</v>
      </c>
    </row>
    <row r="1116" spans="1:5">
      <c r="A1116">
        <v>2020</v>
      </c>
      <c r="B1116" t="s">
        <v>420</v>
      </c>
      <c r="C1116" t="s">
        <v>8</v>
      </c>
      <c r="D1116" t="s">
        <v>453</v>
      </c>
      <c r="E1116">
        <v>1525</v>
      </c>
    </row>
    <row r="1117" spans="1:5">
      <c r="A1117">
        <v>2019</v>
      </c>
      <c r="B1117" t="s">
        <v>439</v>
      </c>
      <c r="C1117" t="s">
        <v>53</v>
      </c>
      <c r="D1117" t="s">
        <v>453</v>
      </c>
      <c r="E1117">
        <v>215</v>
      </c>
    </row>
    <row r="1118" spans="1:5">
      <c r="A1118">
        <v>2020</v>
      </c>
      <c r="B1118" t="s">
        <v>439</v>
      </c>
      <c r="C1118" t="s">
        <v>53</v>
      </c>
      <c r="D1118" t="s">
        <v>453</v>
      </c>
      <c r="E1118">
        <v>190</v>
      </c>
    </row>
    <row r="1119" spans="1:5">
      <c r="A1119">
        <v>2020</v>
      </c>
      <c r="B1119" t="s">
        <v>430</v>
      </c>
      <c r="C1119" t="s">
        <v>33</v>
      </c>
      <c r="D1119" t="s">
        <v>453</v>
      </c>
      <c r="E1119">
        <v>175</v>
      </c>
    </row>
    <row r="1120" spans="1:5">
      <c r="A1120">
        <v>2019</v>
      </c>
      <c r="B1120" t="s">
        <v>433</v>
      </c>
      <c r="C1120" t="s">
        <v>42</v>
      </c>
      <c r="D1120" t="s">
        <v>453</v>
      </c>
      <c r="E1120">
        <v>150</v>
      </c>
    </row>
    <row r="1121" spans="1:5">
      <c r="A1121">
        <v>2020</v>
      </c>
      <c r="B1121" t="s">
        <v>438</v>
      </c>
      <c r="C1121" t="s">
        <v>52</v>
      </c>
      <c r="D1121" t="s">
        <v>453</v>
      </c>
      <c r="E1121">
        <v>140</v>
      </c>
    </row>
    <row r="1122" spans="1:5">
      <c r="A1122">
        <v>2020</v>
      </c>
      <c r="B1122" t="s">
        <v>432</v>
      </c>
      <c r="C1122" t="s">
        <v>39</v>
      </c>
      <c r="D1122" t="s">
        <v>453</v>
      </c>
      <c r="E1122">
        <v>525</v>
      </c>
    </row>
    <row r="1123" spans="1:5">
      <c r="A1123">
        <v>2020</v>
      </c>
      <c r="B1123" t="s">
        <v>437</v>
      </c>
      <c r="C1123" t="s">
        <v>51</v>
      </c>
      <c r="D1123" t="s">
        <v>453</v>
      </c>
      <c r="E1123">
        <v>1015</v>
      </c>
    </row>
    <row r="1124" spans="1:5">
      <c r="A1124">
        <v>2019</v>
      </c>
      <c r="B1124" t="s">
        <v>431</v>
      </c>
      <c r="C1124" t="s">
        <v>36</v>
      </c>
      <c r="D1124" t="s">
        <v>453</v>
      </c>
      <c r="E1124">
        <v>140</v>
      </c>
    </row>
    <row r="1125" spans="1:5">
      <c r="A1125">
        <v>2022</v>
      </c>
      <c r="B1125" t="s">
        <v>429</v>
      </c>
      <c r="C1125" t="s">
        <v>30</v>
      </c>
      <c r="D1125" t="s">
        <v>453</v>
      </c>
      <c r="E1125">
        <v>955</v>
      </c>
    </row>
    <row r="1126" spans="1:5">
      <c r="A1126">
        <v>2020</v>
      </c>
      <c r="B1126" t="s">
        <v>435</v>
      </c>
      <c r="C1126" t="s">
        <v>48</v>
      </c>
      <c r="D1126" t="s">
        <v>453</v>
      </c>
      <c r="E1126">
        <v>185</v>
      </c>
    </row>
    <row r="1127" spans="1:5">
      <c r="A1127">
        <v>2019</v>
      </c>
      <c r="B1127" t="s">
        <v>428</v>
      </c>
      <c r="C1127" t="s">
        <v>27</v>
      </c>
      <c r="D1127" t="s">
        <v>453</v>
      </c>
      <c r="E1127">
        <v>320</v>
      </c>
    </row>
    <row r="1128" spans="1:5">
      <c r="A1128">
        <v>2020</v>
      </c>
      <c r="B1128" t="s">
        <v>422</v>
      </c>
      <c r="C1128" t="s">
        <v>15</v>
      </c>
      <c r="D1128" t="s">
        <v>453</v>
      </c>
      <c r="E1128">
        <v>1155</v>
      </c>
    </row>
    <row r="1129" spans="1:5">
      <c r="A1129">
        <v>2021</v>
      </c>
      <c r="B1129" t="s">
        <v>429</v>
      </c>
      <c r="C1129" t="s">
        <v>30</v>
      </c>
      <c r="D1129" t="s">
        <v>453</v>
      </c>
      <c r="E1129">
        <v>965</v>
      </c>
    </row>
    <row r="1130" spans="1:5">
      <c r="A1130">
        <v>2019</v>
      </c>
      <c r="B1130" t="s">
        <v>426</v>
      </c>
      <c r="C1130" t="s">
        <v>427</v>
      </c>
      <c r="D1130" t="s">
        <v>453</v>
      </c>
      <c r="E1130">
        <v>420</v>
      </c>
    </row>
    <row r="1131" spans="1:5">
      <c r="A1131">
        <v>2019</v>
      </c>
      <c r="B1131" t="s">
        <v>423</v>
      </c>
      <c r="C1131" t="s">
        <v>18</v>
      </c>
      <c r="D1131" t="s">
        <v>453</v>
      </c>
      <c r="E1131">
        <v>220</v>
      </c>
    </row>
    <row r="1132" spans="1:5">
      <c r="A1132">
        <v>2020</v>
      </c>
      <c r="B1132" t="s">
        <v>423</v>
      </c>
      <c r="C1132" t="s">
        <v>18</v>
      </c>
      <c r="D1132" t="s">
        <v>453</v>
      </c>
      <c r="E1132">
        <v>215</v>
      </c>
    </row>
    <row r="1133" spans="1:5">
      <c r="A1133">
        <v>2020</v>
      </c>
      <c r="B1133" t="s">
        <v>434</v>
      </c>
      <c r="C1133" t="s">
        <v>45</v>
      </c>
      <c r="D1133" t="s">
        <v>453</v>
      </c>
      <c r="E1133">
        <v>60</v>
      </c>
    </row>
    <row r="1134" spans="1:5">
      <c r="A1134">
        <v>2019</v>
      </c>
      <c r="B1134" t="s">
        <v>434</v>
      </c>
      <c r="C1134" t="s">
        <v>45</v>
      </c>
      <c r="D1134" t="s">
        <v>453</v>
      </c>
      <c r="E1134">
        <v>60</v>
      </c>
    </row>
    <row r="1135" spans="1:5">
      <c r="A1135">
        <v>2019</v>
      </c>
      <c r="B1135" t="s">
        <v>432</v>
      </c>
      <c r="C1135" t="s">
        <v>39</v>
      </c>
      <c r="D1135" t="s">
        <v>453</v>
      </c>
      <c r="E1135">
        <v>510</v>
      </c>
    </row>
    <row r="1136" spans="1:5">
      <c r="A1136">
        <v>2019</v>
      </c>
      <c r="B1136" t="s">
        <v>436</v>
      </c>
      <c r="C1136" t="s">
        <v>49</v>
      </c>
      <c r="D1136" t="s">
        <v>453</v>
      </c>
      <c r="E1136">
        <v>1530</v>
      </c>
    </row>
    <row r="1137" spans="1:5">
      <c r="A1137">
        <v>2020</v>
      </c>
      <c r="B1137" t="s">
        <v>436</v>
      </c>
      <c r="C1137" t="s">
        <v>49</v>
      </c>
      <c r="D1137" t="s">
        <v>453</v>
      </c>
      <c r="E1137">
        <v>1445</v>
      </c>
    </row>
    <row r="1138" spans="1:5">
      <c r="A1138">
        <v>2019</v>
      </c>
      <c r="B1138" t="s">
        <v>424</v>
      </c>
      <c r="C1138" t="s">
        <v>21</v>
      </c>
      <c r="D1138" t="s">
        <v>453</v>
      </c>
      <c r="E1138">
        <v>705</v>
      </c>
    </row>
    <row r="1139" spans="1:5">
      <c r="A1139">
        <v>2022</v>
      </c>
      <c r="B1139" t="s">
        <v>438</v>
      </c>
      <c r="C1139" t="s">
        <v>52</v>
      </c>
      <c r="D1139" t="s">
        <v>453</v>
      </c>
      <c r="E1139">
        <v>140</v>
      </c>
    </row>
    <row r="1140" spans="1:5">
      <c r="A1140">
        <v>2019</v>
      </c>
      <c r="B1140" t="s">
        <v>435</v>
      </c>
      <c r="C1140" t="s">
        <v>48</v>
      </c>
      <c r="D1140" t="s">
        <v>453</v>
      </c>
      <c r="E1140">
        <v>195</v>
      </c>
    </row>
    <row r="1141" spans="1:5">
      <c r="A1141">
        <v>2019</v>
      </c>
      <c r="B1141" t="s">
        <v>438</v>
      </c>
      <c r="C1141" t="s">
        <v>52</v>
      </c>
      <c r="D1141" t="s">
        <v>453</v>
      </c>
      <c r="E1141">
        <v>125</v>
      </c>
    </row>
    <row r="1142" spans="1:5">
      <c r="A1142">
        <v>2018</v>
      </c>
      <c r="B1142" t="s">
        <v>426</v>
      </c>
      <c r="C1142" t="s">
        <v>427</v>
      </c>
      <c r="D1142" t="s">
        <v>453</v>
      </c>
      <c r="E1142">
        <v>460</v>
      </c>
    </row>
    <row r="1143" spans="1:5">
      <c r="A1143">
        <v>2018</v>
      </c>
      <c r="B1143" t="s">
        <v>439</v>
      </c>
      <c r="C1143" t="s">
        <v>53</v>
      </c>
      <c r="D1143" t="s">
        <v>453</v>
      </c>
      <c r="E1143">
        <v>240</v>
      </c>
    </row>
    <row r="1144" spans="1:5">
      <c r="A1144">
        <v>2018</v>
      </c>
      <c r="B1144" t="s">
        <v>423</v>
      </c>
      <c r="C1144" t="s">
        <v>18</v>
      </c>
      <c r="D1144" t="s">
        <v>453</v>
      </c>
      <c r="E1144">
        <v>230</v>
      </c>
    </row>
    <row r="1145" spans="1:5">
      <c r="A1145">
        <v>2018</v>
      </c>
      <c r="B1145" t="s">
        <v>433</v>
      </c>
      <c r="C1145" t="s">
        <v>42</v>
      </c>
      <c r="D1145" t="s">
        <v>453</v>
      </c>
      <c r="E1145">
        <v>160</v>
      </c>
    </row>
    <row r="1146" spans="1:5">
      <c r="A1146">
        <v>2018</v>
      </c>
      <c r="B1146" t="s">
        <v>420</v>
      </c>
      <c r="C1146" t="s">
        <v>8</v>
      </c>
      <c r="D1146" t="s">
        <v>453</v>
      </c>
      <c r="E1146">
        <v>1565</v>
      </c>
    </row>
    <row r="1147" spans="1:5">
      <c r="A1147">
        <v>2018</v>
      </c>
      <c r="B1147" t="s">
        <v>425</v>
      </c>
      <c r="C1147" t="s">
        <v>24</v>
      </c>
      <c r="D1147" t="s">
        <v>453</v>
      </c>
      <c r="E1147">
        <v>200</v>
      </c>
    </row>
    <row r="1148" spans="1:5">
      <c r="A1148">
        <v>2018</v>
      </c>
      <c r="B1148" t="s">
        <v>436</v>
      </c>
      <c r="C1148" t="s">
        <v>49</v>
      </c>
      <c r="D1148" t="s">
        <v>453</v>
      </c>
      <c r="E1148">
        <v>1600</v>
      </c>
    </row>
    <row r="1149" spans="1:5">
      <c r="A1149">
        <v>2018</v>
      </c>
      <c r="B1149" t="s">
        <v>438</v>
      </c>
      <c r="C1149" t="s">
        <v>52</v>
      </c>
      <c r="D1149" t="s">
        <v>453</v>
      </c>
      <c r="E1149">
        <v>125</v>
      </c>
    </row>
    <row r="1150" spans="1:5">
      <c r="A1150">
        <v>2018</v>
      </c>
      <c r="B1150" t="s">
        <v>430</v>
      </c>
      <c r="C1150" t="s">
        <v>33</v>
      </c>
      <c r="D1150" t="s">
        <v>453</v>
      </c>
      <c r="E1150">
        <v>215</v>
      </c>
    </row>
    <row r="1151" spans="1:5">
      <c r="A1151">
        <v>2018</v>
      </c>
      <c r="B1151" t="s">
        <v>431</v>
      </c>
      <c r="C1151" t="s">
        <v>36</v>
      </c>
      <c r="D1151" t="s">
        <v>453</v>
      </c>
      <c r="E1151">
        <v>140</v>
      </c>
    </row>
    <row r="1152" spans="1:5">
      <c r="A1152">
        <v>2018</v>
      </c>
      <c r="B1152" t="s">
        <v>429</v>
      </c>
      <c r="C1152" t="s">
        <v>30</v>
      </c>
      <c r="D1152" t="s">
        <v>453</v>
      </c>
      <c r="E1152">
        <v>1065</v>
      </c>
    </row>
    <row r="1153" spans="1:5">
      <c r="A1153">
        <v>2018</v>
      </c>
      <c r="B1153" t="s">
        <v>432</v>
      </c>
      <c r="C1153" t="s">
        <v>39</v>
      </c>
      <c r="D1153" t="s">
        <v>453</v>
      </c>
      <c r="E1153">
        <v>560</v>
      </c>
    </row>
    <row r="1154" spans="1:5">
      <c r="A1154">
        <v>2018</v>
      </c>
      <c r="B1154" t="s">
        <v>435</v>
      </c>
      <c r="C1154" t="s">
        <v>48</v>
      </c>
      <c r="D1154" t="s">
        <v>453</v>
      </c>
      <c r="E1154">
        <v>190</v>
      </c>
    </row>
    <row r="1155" spans="1:5">
      <c r="A1155">
        <v>2018</v>
      </c>
      <c r="B1155" t="s">
        <v>434</v>
      </c>
      <c r="C1155" t="s">
        <v>45</v>
      </c>
      <c r="D1155" t="s">
        <v>453</v>
      </c>
      <c r="E1155">
        <v>65</v>
      </c>
    </row>
    <row r="1156" spans="1:5">
      <c r="A1156">
        <v>2018</v>
      </c>
      <c r="B1156" t="s">
        <v>437</v>
      </c>
      <c r="C1156" t="s">
        <v>51</v>
      </c>
      <c r="D1156" t="s">
        <v>453</v>
      </c>
      <c r="E1156">
        <v>1005</v>
      </c>
    </row>
    <row r="1157" spans="1:5">
      <c r="A1157">
        <v>2018</v>
      </c>
      <c r="B1157" t="s">
        <v>422</v>
      </c>
      <c r="C1157" t="s">
        <v>15</v>
      </c>
      <c r="D1157" t="s">
        <v>453</v>
      </c>
      <c r="E1157">
        <v>1245</v>
      </c>
    </row>
    <row r="1158" spans="1:5">
      <c r="A1158">
        <v>2018</v>
      </c>
      <c r="B1158" t="s">
        <v>424</v>
      </c>
      <c r="C1158" t="s">
        <v>21</v>
      </c>
      <c r="D1158" t="s">
        <v>453</v>
      </c>
      <c r="E1158">
        <v>755</v>
      </c>
    </row>
    <row r="1159" spans="1:5">
      <c r="A1159">
        <v>2018</v>
      </c>
      <c r="B1159" t="s">
        <v>428</v>
      </c>
      <c r="C1159" t="s">
        <v>27</v>
      </c>
      <c r="D1159" t="s">
        <v>453</v>
      </c>
      <c r="E1159">
        <v>320</v>
      </c>
    </row>
    <row r="1160" spans="1:5">
      <c r="A1160">
        <v>2018</v>
      </c>
      <c r="B1160" t="s">
        <v>421</v>
      </c>
      <c r="C1160" t="s">
        <v>13</v>
      </c>
      <c r="D1160" t="s">
        <v>453</v>
      </c>
      <c r="E1160">
        <v>1890</v>
      </c>
    </row>
    <row r="1161" spans="1:5">
      <c r="A1161">
        <v>2023</v>
      </c>
      <c r="B1161" t="s">
        <v>421</v>
      </c>
      <c r="C1161" t="s">
        <v>13</v>
      </c>
      <c r="D1161" t="s">
        <v>453</v>
      </c>
      <c r="E1161">
        <v>1610</v>
      </c>
    </row>
    <row r="1162" spans="1:5">
      <c r="A1162">
        <v>2023</v>
      </c>
      <c r="B1162" t="s">
        <v>424</v>
      </c>
      <c r="C1162" t="s">
        <v>21</v>
      </c>
      <c r="D1162" t="s">
        <v>453</v>
      </c>
      <c r="E1162">
        <v>685</v>
      </c>
    </row>
    <row r="1163" spans="1:5">
      <c r="A1163">
        <v>2023</v>
      </c>
      <c r="B1163" t="s">
        <v>432</v>
      </c>
      <c r="C1163" t="s">
        <v>39</v>
      </c>
      <c r="D1163" t="s">
        <v>453</v>
      </c>
      <c r="E1163">
        <v>515</v>
      </c>
    </row>
    <row r="1164" spans="1:5">
      <c r="A1164">
        <v>2023</v>
      </c>
      <c r="B1164" t="s">
        <v>435</v>
      </c>
      <c r="C1164" t="s">
        <v>48</v>
      </c>
      <c r="D1164" t="s">
        <v>453</v>
      </c>
      <c r="E1164">
        <v>185</v>
      </c>
    </row>
    <row r="1165" spans="1:5">
      <c r="A1165">
        <v>2023</v>
      </c>
      <c r="B1165" t="s">
        <v>437</v>
      </c>
      <c r="C1165" t="s">
        <v>51</v>
      </c>
      <c r="D1165" t="s">
        <v>453</v>
      </c>
      <c r="E1165">
        <v>925</v>
      </c>
    </row>
    <row r="1166" spans="1:5">
      <c r="A1166">
        <v>2023</v>
      </c>
      <c r="B1166" t="s">
        <v>430</v>
      </c>
      <c r="C1166" t="s">
        <v>33</v>
      </c>
      <c r="D1166" t="s">
        <v>453</v>
      </c>
      <c r="E1166">
        <v>185</v>
      </c>
    </row>
    <row r="1167" spans="1:5">
      <c r="A1167">
        <v>2023</v>
      </c>
      <c r="B1167" t="s">
        <v>425</v>
      </c>
      <c r="C1167" t="s">
        <v>24</v>
      </c>
      <c r="D1167" t="s">
        <v>453</v>
      </c>
      <c r="E1167">
        <v>170</v>
      </c>
    </row>
    <row r="1168" spans="1:5">
      <c r="A1168">
        <v>2023</v>
      </c>
      <c r="B1168" t="s">
        <v>439</v>
      </c>
      <c r="C1168" t="s">
        <v>53</v>
      </c>
      <c r="D1168" t="s">
        <v>453</v>
      </c>
      <c r="E1168">
        <v>170</v>
      </c>
    </row>
    <row r="1169" spans="1:5">
      <c r="A1169">
        <v>2023</v>
      </c>
      <c r="B1169" t="s">
        <v>436</v>
      </c>
      <c r="C1169" t="s">
        <v>49</v>
      </c>
      <c r="D1169" t="s">
        <v>453</v>
      </c>
      <c r="E1169">
        <v>1385</v>
      </c>
    </row>
    <row r="1170" spans="1:5">
      <c r="A1170">
        <v>2023</v>
      </c>
      <c r="B1170" t="s">
        <v>426</v>
      </c>
      <c r="C1170" t="s">
        <v>427</v>
      </c>
      <c r="D1170" t="s">
        <v>453</v>
      </c>
      <c r="E1170">
        <v>370</v>
      </c>
    </row>
    <row r="1171" spans="1:5">
      <c r="A1171">
        <v>2023</v>
      </c>
      <c r="B1171" t="s">
        <v>433</v>
      </c>
      <c r="C1171" t="s">
        <v>42</v>
      </c>
      <c r="D1171" t="s">
        <v>453</v>
      </c>
      <c r="E1171">
        <v>125</v>
      </c>
    </row>
    <row r="1172" spans="1:5">
      <c r="A1172">
        <v>2023</v>
      </c>
      <c r="B1172" t="s">
        <v>423</v>
      </c>
      <c r="C1172" t="s">
        <v>18</v>
      </c>
      <c r="D1172" t="s">
        <v>453</v>
      </c>
      <c r="E1172">
        <v>215</v>
      </c>
    </row>
    <row r="1173" spans="1:5">
      <c r="A1173">
        <v>2023</v>
      </c>
      <c r="B1173" t="s">
        <v>429</v>
      </c>
      <c r="C1173" t="s">
        <v>30</v>
      </c>
      <c r="D1173" t="s">
        <v>453</v>
      </c>
      <c r="E1173">
        <v>915</v>
      </c>
    </row>
    <row r="1174" spans="1:5">
      <c r="A1174">
        <v>2023</v>
      </c>
      <c r="B1174" t="s">
        <v>420</v>
      </c>
      <c r="C1174" t="s">
        <v>8</v>
      </c>
      <c r="D1174" t="s">
        <v>453</v>
      </c>
      <c r="E1174">
        <v>1395</v>
      </c>
    </row>
    <row r="1175" spans="1:5">
      <c r="A1175">
        <v>2023</v>
      </c>
      <c r="B1175" t="s">
        <v>438</v>
      </c>
      <c r="C1175" t="s">
        <v>52</v>
      </c>
      <c r="D1175" t="s">
        <v>453</v>
      </c>
      <c r="E1175">
        <v>120</v>
      </c>
    </row>
    <row r="1176" spans="1:5">
      <c r="A1176">
        <v>2023</v>
      </c>
      <c r="B1176" t="s">
        <v>434</v>
      </c>
      <c r="C1176" t="s">
        <v>45</v>
      </c>
      <c r="D1176" t="s">
        <v>453</v>
      </c>
      <c r="E1176">
        <v>55</v>
      </c>
    </row>
    <row r="1177" spans="1:5">
      <c r="A1177">
        <v>2023</v>
      </c>
      <c r="B1177" t="s">
        <v>431</v>
      </c>
      <c r="C1177" t="s">
        <v>36</v>
      </c>
      <c r="D1177" t="s">
        <v>453</v>
      </c>
      <c r="E1177">
        <v>100</v>
      </c>
    </row>
    <row r="1178" spans="1:5">
      <c r="A1178">
        <v>2023</v>
      </c>
      <c r="B1178" t="s">
        <v>428</v>
      </c>
      <c r="C1178" t="s">
        <v>27</v>
      </c>
      <c r="D1178" t="s">
        <v>453</v>
      </c>
      <c r="E1178">
        <v>280</v>
      </c>
    </row>
    <row r="1179" spans="1:5">
      <c r="A1179">
        <v>2024</v>
      </c>
      <c r="B1179" t="s">
        <v>420</v>
      </c>
      <c r="C1179" t="s">
        <v>8</v>
      </c>
      <c r="D1179" t="s">
        <v>453</v>
      </c>
      <c r="E1179">
        <v>1465</v>
      </c>
    </row>
    <row r="1180" spans="1:5">
      <c r="A1180">
        <v>2024</v>
      </c>
      <c r="B1180" t="s">
        <v>438</v>
      </c>
      <c r="C1180" t="s">
        <v>52</v>
      </c>
      <c r="D1180" t="s">
        <v>453</v>
      </c>
      <c r="E1180">
        <v>110</v>
      </c>
    </row>
    <row r="1181" spans="1:5">
      <c r="A1181">
        <v>2024</v>
      </c>
      <c r="B1181" t="s">
        <v>423</v>
      </c>
      <c r="C1181" t="s">
        <v>18</v>
      </c>
      <c r="D1181" t="s">
        <v>453</v>
      </c>
      <c r="E1181">
        <v>210</v>
      </c>
    </row>
    <row r="1182" spans="1:5">
      <c r="A1182">
        <v>2024</v>
      </c>
      <c r="B1182" t="s">
        <v>425</v>
      </c>
      <c r="C1182" t="s">
        <v>24</v>
      </c>
      <c r="D1182" t="s">
        <v>453</v>
      </c>
      <c r="E1182">
        <v>180</v>
      </c>
    </row>
    <row r="1183" spans="1:5">
      <c r="A1183">
        <v>2024</v>
      </c>
      <c r="B1183" t="s">
        <v>430</v>
      </c>
      <c r="C1183" t="s">
        <v>33</v>
      </c>
      <c r="D1183" t="s">
        <v>453</v>
      </c>
      <c r="E1183">
        <v>170</v>
      </c>
    </row>
    <row r="1184" spans="1:5">
      <c r="A1184">
        <v>2024</v>
      </c>
      <c r="B1184" t="s">
        <v>422</v>
      </c>
      <c r="C1184" t="s">
        <v>15</v>
      </c>
      <c r="D1184" t="s">
        <v>453</v>
      </c>
      <c r="E1184">
        <v>1075</v>
      </c>
    </row>
    <row r="1185" spans="1:5">
      <c r="A1185">
        <v>2023</v>
      </c>
      <c r="B1185" t="s">
        <v>422</v>
      </c>
      <c r="C1185" t="s">
        <v>15</v>
      </c>
      <c r="D1185" t="s">
        <v>453</v>
      </c>
      <c r="E1185">
        <v>1095</v>
      </c>
    </row>
    <row r="1186" spans="1:5">
      <c r="A1186">
        <v>2024</v>
      </c>
      <c r="B1186" t="s">
        <v>428</v>
      </c>
      <c r="C1186" t="s">
        <v>27</v>
      </c>
      <c r="D1186" t="s">
        <v>453</v>
      </c>
      <c r="E1186">
        <v>295</v>
      </c>
    </row>
    <row r="1187" spans="1:5">
      <c r="A1187">
        <v>2024</v>
      </c>
      <c r="B1187" t="s">
        <v>429</v>
      </c>
      <c r="C1187" t="s">
        <v>30</v>
      </c>
      <c r="D1187" t="s">
        <v>453</v>
      </c>
      <c r="E1187">
        <v>940</v>
      </c>
    </row>
    <row r="1188" spans="1:5">
      <c r="A1188">
        <v>2024</v>
      </c>
      <c r="B1188" t="s">
        <v>424</v>
      </c>
      <c r="C1188" t="s">
        <v>21</v>
      </c>
      <c r="D1188" t="s">
        <v>453</v>
      </c>
      <c r="E1188">
        <v>665</v>
      </c>
    </row>
    <row r="1189" spans="1:5">
      <c r="A1189">
        <v>2024</v>
      </c>
      <c r="B1189" t="s">
        <v>436</v>
      </c>
      <c r="C1189" t="s">
        <v>49</v>
      </c>
      <c r="D1189" t="s">
        <v>453</v>
      </c>
      <c r="E1189">
        <v>1365</v>
      </c>
    </row>
    <row r="1190" spans="1:5">
      <c r="A1190">
        <v>2024</v>
      </c>
      <c r="B1190" t="s">
        <v>439</v>
      </c>
      <c r="C1190" t="s">
        <v>53</v>
      </c>
      <c r="D1190" t="s">
        <v>453</v>
      </c>
      <c r="E1190">
        <v>185</v>
      </c>
    </row>
    <row r="1191" spans="1:5">
      <c r="A1191">
        <v>2024</v>
      </c>
      <c r="B1191" t="s">
        <v>435</v>
      </c>
      <c r="C1191" t="s">
        <v>48</v>
      </c>
      <c r="D1191" t="s">
        <v>453</v>
      </c>
      <c r="E1191">
        <v>180</v>
      </c>
    </row>
    <row r="1192" spans="1:5">
      <c r="A1192">
        <v>2024</v>
      </c>
      <c r="B1192" t="s">
        <v>434</v>
      </c>
      <c r="C1192" t="s">
        <v>45</v>
      </c>
      <c r="D1192" t="s">
        <v>453</v>
      </c>
      <c r="E1192">
        <v>60</v>
      </c>
    </row>
    <row r="1193" spans="1:5">
      <c r="A1193">
        <v>2024</v>
      </c>
      <c r="B1193" t="s">
        <v>426</v>
      </c>
      <c r="C1193" t="s">
        <v>427</v>
      </c>
      <c r="D1193" t="s">
        <v>453</v>
      </c>
      <c r="E1193">
        <v>385</v>
      </c>
    </row>
    <row r="1194" spans="1:5">
      <c r="A1194">
        <v>2024</v>
      </c>
      <c r="B1194" t="s">
        <v>431</v>
      </c>
      <c r="C1194" t="s">
        <v>36</v>
      </c>
      <c r="D1194" t="s">
        <v>453</v>
      </c>
      <c r="E1194">
        <v>105</v>
      </c>
    </row>
    <row r="1195" spans="1:5">
      <c r="A1195">
        <v>2024</v>
      </c>
      <c r="B1195" t="s">
        <v>421</v>
      </c>
      <c r="C1195" t="s">
        <v>13</v>
      </c>
      <c r="D1195" t="s">
        <v>453</v>
      </c>
      <c r="E1195">
        <v>1590</v>
      </c>
    </row>
    <row r="1196" spans="1:5">
      <c r="A1196">
        <v>2024</v>
      </c>
      <c r="B1196" t="s">
        <v>432</v>
      </c>
      <c r="C1196" t="s">
        <v>39</v>
      </c>
      <c r="D1196" t="s">
        <v>453</v>
      </c>
      <c r="E1196">
        <v>475</v>
      </c>
    </row>
    <row r="1197" spans="1:5">
      <c r="A1197">
        <v>2024</v>
      </c>
      <c r="B1197" t="s">
        <v>433</v>
      </c>
      <c r="C1197" t="s">
        <v>42</v>
      </c>
      <c r="D1197" t="s">
        <v>453</v>
      </c>
      <c r="E1197">
        <v>130</v>
      </c>
    </row>
    <row r="1198" spans="1:5">
      <c r="A1198">
        <v>2024</v>
      </c>
      <c r="B1198" t="s">
        <v>437</v>
      </c>
      <c r="C1198" t="s">
        <v>51</v>
      </c>
      <c r="D1198" t="s">
        <v>453</v>
      </c>
      <c r="E1198">
        <v>910</v>
      </c>
    </row>
    <row r="1199" spans="1:5">
      <c r="A1199">
        <v>2021</v>
      </c>
      <c r="B1199" t="s">
        <v>423</v>
      </c>
      <c r="C1199" t="s">
        <v>18</v>
      </c>
      <c r="D1199" t="s">
        <v>454</v>
      </c>
      <c r="E1199">
        <v>75</v>
      </c>
    </row>
    <row r="1200" spans="1:5">
      <c r="A1200">
        <v>2022</v>
      </c>
      <c r="B1200" t="s">
        <v>422</v>
      </c>
      <c r="C1200" t="s">
        <v>15</v>
      </c>
      <c r="D1200" t="s">
        <v>454</v>
      </c>
      <c r="E1200">
        <v>325</v>
      </c>
    </row>
    <row r="1201" spans="1:5">
      <c r="A1201">
        <v>2022</v>
      </c>
      <c r="B1201" t="s">
        <v>437</v>
      </c>
      <c r="C1201" t="s">
        <v>51</v>
      </c>
      <c r="D1201" t="s">
        <v>454</v>
      </c>
      <c r="E1201">
        <v>135</v>
      </c>
    </row>
    <row r="1202" spans="1:5">
      <c r="A1202">
        <v>2022</v>
      </c>
      <c r="B1202" t="s">
        <v>430</v>
      </c>
      <c r="C1202" t="s">
        <v>33</v>
      </c>
      <c r="D1202" t="s">
        <v>454</v>
      </c>
      <c r="E1202">
        <v>75</v>
      </c>
    </row>
    <row r="1203" spans="1:5">
      <c r="A1203">
        <v>2021</v>
      </c>
      <c r="B1203" t="s">
        <v>425</v>
      </c>
      <c r="C1203" t="s">
        <v>24</v>
      </c>
      <c r="D1203" t="s">
        <v>454</v>
      </c>
      <c r="E1203">
        <v>55</v>
      </c>
    </row>
    <row r="1204" spans="1:5">
      <c r="A1204">
        <v>2022</v>
      </c>
      <c r="B1204" t="s">
        <v>425</v>
      </c>
      <c r="C1204" t="s">
        <v>24</v>
      </c>
      <c r="D1204" t="s">
        <v>454</v>
      </c>
      <c r="E1204">
        <v>40</v>
      </c>
    </row>
    <row r="1205" spans="1:5">
      <c r="A1205">
        <v>2021</v>
      </c>
      <c r="B1205" t="s">
        <v>420</v>
      </c>
      <c r="C1205" t="s">
        <v>8</v>
      </c>
      <c r="D1205" t="s">
        <v>454</v>
      </c>
      <c r="E1205">
        <v>390</v>
      </c>
    </row>
    <row r="1206" spans="1:5">
      <c r="A1206">
        <v>2022</v>
      </c>
      <c r="B1206" t="s">
        <v>423</v>
      </c>
      <c r="C1206" t="s">
        <v>18</v>
      </c>
      <c r="D1206" t="s">
        <v>454</v>
      </c>
      <c r="E1206">
        <v>60</v>
      </c>
    </row>
    <row r="1207" spans="1:5">
      <c r="A1207">
        <v>2022</v>
      </c>
      <c r="B1207" t="s">
        <v>426</v>
      </c>
      <c r="C1207" t="s">
        <v>427</v>
      </c>
      <c r="D1207" t="s">
        <v>454</v>
      </c>
      <c r="E1207">
        <v>195</v>
      </c>
    </row>
    <row r="1208" spans="1:5">
      <c r="A1208">
        <v>2022</v>
      </c>
      <c r="B1208" t="s">
        <v>435</v>
      </c>
      <c r="C1208" t="s">
        <v>48</v>
      </c>
      <c r="D1208" t="s">
        <v>454</v>
      </c>
      <c r="E1208">
        <v>70</v>
      </c>
    </row>
    <row r="1209" spans="1:5">
      <c r="A1209">
        <v>2021</v>
      </c>
      <c r="B1209" t="s">
        <v>437</v>
      </c>
      <c r="C1209" t="s">
        <v>51</v>
      </c>
      <c r="D1209" t="s">
        <v>454</v>
      </c>
      <c r="E1209">
        <v>150</v>
      </c>
    </row>
    <row r="1210" spans="1:5">
      <c r="A1210">
        <v>2021</v>
      </c>
      <c r="B1210" t="s">
        <v>434</v>
      </c>
      <c r="C1210" t="s">
        <v>45</v>
      </c>
      <c r="D1210" t="s">
        <v>454</v>
      </c>
      <c r="E1210">
        <v>15</v>
      </c>
    </row>
    <row r="1211" spans="1:5">
      <c r="A1211">
        <v>2022</v>
      </c>
      <c r="B1211" t="s">
        <v>428</v>
      </c>
      <c r="C1211" t="s">
        <v>27</v>
      </c>
      <c r="D1211" t="s">
        <v>454</v>
      </c>
      <c r="E1211">
        <v>85</v>
      </c>
    </row>
    <row r="1212" spans="1:5">
      <c r="A1212">
        <v>2021</v>
      </c>
      <c r="B1212" t="s">
        <v>438</v>
      </c>
      <c r="C1212" t="s">
        <v>52</v>
      </c>
      <c r="D1212" t="s">
        <v>454</v>
      </c>
      <c r="E1212">
        <v>45</v>
      </c>
    </row>
    <row r="1213" spans="1:5">
      <c r="A1213">
        <v>2022</v>
      </c>
      <c r="B1213" t="s">
        <v>439</v>
      </c>
      <c r="C1213" t="s">
        <v>53</v>
      </c>
      <c r="D1213" t="s">
        <v>454</v>
      </c>
      <c r="E1213">
        <v>40</v>
      </c>
    </row>
    <row r="1214" spans="1:5">
      <c r="A1214">
        <v>2022</v>
      </c>
      <c r="B1214" t="s">
        <v>434</v>
      </c>
      <c r="C1214" t="s">
        <v>45</v>
      </c>
      <c r="D1214" t="s">
        <v>454</v>
      </c>
      <c r="E1214">
        <v>20</v>
      </c>
    </row>
    <row r="1215" spans="1:5">
      <c r="A1215">
        <v>2021</v>
      </c>
      <c r="B1215" t="s">
        <v>421</v>
      </c>
      <c r="C1215" t="s">
        <v>13</v>
      </c>
      <c r="D1215" t="s">
        <v>454</v>
      </c>
      <c r="E1215">
        <v>355</v>
      </c>
    </row>
    <row r="1216" spans="1:5">
      <c r="A1216">
        <v>2022</v>
      </c>
      <c r="B1216" t="s">
        <v>431</v>
      </c>
      <c r="C1216" t="s">
        <v>36</v>
      </c>
      <c r="D1216" t="s">
        <v>454</v>
      </c>
      <c r="E1216">
        <v>20</v>
      </c>
    </row>
    <row r="1217" spans="1:5">
      <c r="A1217">
        <v>2022</v>
      </c>
      <c r="B1217" t="s">
        <v>433</v>
      </c>
      <c r="C1217" t="s">
        <v>42</v>
      </c>
      <c r="D1217" t="s">
        <v>454</v>
      </c>
      <c r="E1217">
        <v>15</v>
      </c>
    </row>
    <row r="1218" spans="1:5">
      <c r="A1218">
        <v>2021</v>
      </c>
      <c r="B1218" t="s">
        <v>422</v>
      </c>
      <c r="C1218" t="s">
        <v>15</v>
      </c>
      <c r="D1218" t="s">
        <v>454</v>
      </c>
      <c r="E1218">
        <v>360</v>
      </c>
    </row>
    <row r="1219" spans="1:5">
      <c r="A1219">
        <v>2022</v>
      </c>
      <c r="B1219" t="s">
        <v>424</v>
      </c>
      <c r="C1219" t="s">
        <v>21</v>
      </c>
      <c r="D1219" t="s">
        <v>454</v>
      </c>
      <c r="E1219">
        <v>210</v>
      </c>
    </row>
    <row r="1220" spans="1:5">
      <c r="A1220">
        <v>2021</v>
      </c>
      <c r="B1220" t="s">
        <v>433</v>
      </c>
      <c r="C1220" t="s">
        <v>42</v>
      </c>
      <c r="D1220" t="s">
        <v>454</v>
      </c>
      <c r="E1220">
        <v>20</v>
      </c>
    </row>
    <row r="1221" spans="1:5">
      <c r="A1221">
        <v>2021</v>
      </c>
      <c r="B1221" t="s">
        <v>426</v>
      </c>
      <c r="C1221" t="s">
        <v>427</v>
      </c>
      <c r="D1221" t="s">
        <v>454</v>
      </c>
      <c r="E1221">
        <v>205</v>
      </c>
    </row>
    <row r="1222" spans="1:5">
      <c r="A1222">
        <v>2022</v>
      </c>
      <c r="B1222" t="s">
        <v>421</v>
      </c>
      <c r="C1222" t="s">
        <v>13</v>
      </c>
      <c r="D1222" t="s">
        <v>454</v>
      </c>
      <c r="E1222">
        <v>320</v>
      </c>
    </row>
    <row r="1223" spans="1:5">
      <c r="A1223">
        <v>2022</v>
      </c>
      <c r="B1223" t="s">
        <v>436</v>
      </c>
      <c r="C1223" t="s">
        <v>49</v>
      </c>
      <c r="D1223" t="s">
        <v>454</v>
      </c>
      <c r="E1223">
        <v>375</v>
      </c>
    </row>
    <row r="1224" spans="1:5">
      <c r="A1224">
        <v>2021</v>
      </c>
      <c r="B1224" t="s">
        <v>432</v>
      </c>
      <c r="C1224" t="s">
        <v>39</v>
      </c>
      <c r="D1224" t="s">
        <v>454</v>
      </c>
      <c r="E1224">
        <v>150</v>
      </c>
    </row>
    <row r="1225" spans="1:5">
      <c r="A1225">
        <v>2022</v>
      </c>
      <c r="B1225" t="s">
        <v>432</v>
      </c>
      <c r="C1225" t="s">
        <v>39</v>
      </c>
      <c r="D1225" t="s">
        <v>454</v>
      </c>
      <c r="E1225">
        <v>180</v>
      </c>
    </row>
    <row r="1226" spans="1:5">
      <c r="A1226">
        <v>2021</v>
      </c>
      <c r="B1226" t="s">
        <v>424</v>
      </c>
      <c r="C1226" t="s">
        <v>21</v>
      </c>
      <c r="D1226" t="s">
        <v>454</v>
      </c>
      <c r="E1226">
        <v>215</v>
      </c>
    </row>
    <row r="1227" spans="1:5">
      <c r="A1227">
        <v>2020</v>
      </c>
      <c r="B1227" t="s">
        <v>431</v>
      </c>
      <c r="C1227" t="s">
        <v>36</v>
      </c>
      <c r="D1227" t="s">
        <v>454</v>
      </c>
      <c r="E1227">
        <v>25</v>
      </c>
    </row>
    <row r="1228" spans="1:5">
      <c r="A1228">
        <v>2019</v>
      </c>
      <c r="B1228" t="s">
        <v>421</v>
      </c>
      <c r="C1228" t="s">
        <v>13</v>
      </c>
      <c r="D1228" t="s">
        <v>454</v>
      </c>
      <c r="E1228">
        <v>320</v>
      </c>
    </row>
    <row r="1229" spans="1:5">
      <c r="A1229">
        <v>2020</v>
      </c>
      <c r="B1229" t="s">
        <v>433</v>
      </c>
      <c r="C1229" t="s">
        <v>42</v>
      </c>
      <c r="D1229" t="s">
        <v>454</v>
      </c>
      <c r="E1229">
        <v>30</v>
      </c>
    </row>
    <row r="1230" spans="1:5">
      <c r="A1230">
        <v>2020</v>
      </c>
      <c r="B1230" t="s">
        <v>425</v>
      </c>
      <c r="C1230" t="s">
        <v>24</v>
      </c>
      <c r="D1230" t="s">
        <v>454</v>
      </c>
      <c r="E1230">
        <v>45</v>
      </c>
    </row>
    <row r="1231" spans="1:5">
      <c r="A1231">
        <v>2021</v>
      </c>
      <c r="B1231" t="s">
        <v>439</v>
      </c>
      <c r="C1231" t="s">
        <v>53</v>
      </c>
      <c r="D1231" t="s">
        <v>454</v>
      </c>
      <c r="E1231">
        <v>50</v>
      </c>
    </row>
    <row r="1232" spans="1:5">
      <c r="A1232">
        <v>2020</v>
      </c>
      <c r="B1232" t="s">
        <v>421</v>
      </c>
      <c r="C1232" t="s">
        <v>13</v>
      </c>
      <c r="D1232" t="s">
        <v>454</v>
      </c>
      <c r="E1232">
        <v>330</v>
      </c>
    </row>
    <row r="1233" spans="1:5">
      <c r="A1233">
        <v>2022</v>
      </c>
      <c r="B1233" t="s">
        <v>420</v>
      </c>
      <c r="C1233" t="s">
        <v>8</v>
      </c>
      <c r="D1233" t="s">
        <v>454</v>
      </c>
      <c r="E1233">
        <v>360</v>
      </c>
    </row>
    <row r="1234" spans="1:5">
      <c r="A1234">
        <v>2019</v>
      </c>
      <c r="B1234" t="s">
        <v>429</v>
      </c>
      <c r="C1234" t="s">
        <v>30</v>
      </c>
      <c r="D1234" t="s">
        <v>454</v>
      </c>
      <c r="E1234">
        <v>320</v>
      </c>
    </row>
    <row r="1235" spans="1:5">
      <c r="A1235">
        <v>2021</v>
      </c>
      <c r="B1235" t="s">
        <v>430</v>
      </c>
      <c r="C1235" t="s">
        <v>33</v>
      </c>
      <c r="D1235" t="s">
        <v>454</v>
      </c>
      <c r="E1235">
        <v>80</v>
      </c>
    </row>
    <row r="1236" spans="1:5">
      <c r="A1236">
        <v>2021</v>
      </c>
      <c r="B1236" t="s">
        <v>431</v>
      </c>
      <c r="C1236" t="s">
        <v>36</v>
      </c>
      <c r="D1236" t="s">
        <v>454</v>
      </c>
      <c r="E1236">
        <v>30</v>
      </c>
    </row>
    <row r="1237" spans="1:5">
      <c r="A1237">
        <v>2020</v>
      </c>
      <c r="B1237" t="s">
        <v>424</v>
      </c>
      <c r="C1237" t="s">
        <v>21</v>
      </c>
      <c r="D1237" t="s">
        <v>454</v>
      </c>
      <c r="E1237">
        <v>195</v>
      </c>
    </row>
    <row r="1238" spans="1:5">
      <c r="A1238">
        <v>2020</v>
      </c>
      <c r="B1238" t="s">
        <v>428</v>
      </c>
      <c r="C1238" t="s">
        <v>27</v>
      </c>
      <c r="D1238" t="s">
        <v>454</v>
      </c>
      <c r="E1238">
        <v>95</v>
      </c>
    </row>
    <row r="1239" spans="1:5">
      <c r="A1239">
        <v>2019</v>
      </c>
      <c r="B1239" t="s">
        <v>437</v>
      </c>
      <c r="C1239" t="s">
        <v>51</v>
      </c>
      <c r="D1239" t="s">
        <v>454</v>
      </c>
      <c r="E1239">
        <v>135</v>
      </c>
    </row>
    <row r="1240" spans="1:5">
      <c r="A1240">
        <v>2019</v>
      </c>
      <c r="B1240" t="s">
        <v>425</v>
      </c>
      <c r="C1240" t="s">
        <v>24</v>
      </c>
      <c r="D1240" t="s">
        <v>454</v>
      </c>
      <c r="E1240">
        <v>35</v>
      </c>
    </row>
    <row r="1241" spans="1:5">
      <c r="A1241">
        <v>2019</v>
      </c>
      <c r="B1241" t="s">
        <v>422</v>
      </c>
      <c r="C1241" t="s">
        <v>15</v>
      </c>
      <c r="D1241" t="s">
        <v>454</v>
      </c>
      <c r="E1241">
        <v>345</v>
      </c>
    </row>
    <row r="1242" spans="1:5">
      <c r="A1242">
        <v>2020</v>
      </c>
      <c r="B1242" t="s">
        <v>429</v>
      </c>
      <c r="C1242" t="s">
        <v>30</v>
      </c>
      <c r="D1242" t="s">
        <v>454</v>
      </c>
      <c r="E1242">
        <v>345</v>
      </c>
    </row>
    <row r="1243" spans="1:5">
      <c r="A1243">
        <v>2020</v>
      </c>
      <c r="B1243" t="s">
        <v>426</v>
      </c>
      <c r="C1243" t="s">
        <v>427</v>
      </c>
      <c r="D1243" t="s">
        <v>454</v>
      </c>
      <c r="E1243">
        <v>210</v>
      </c>
    </row>
    <row r="1244" spans="1:5">
      <c r="A1244">
        <v>2021</v>
      </c>
      <c r="B1244" t="s">
        <v>428</v>
      </c>
      <c r="C1244" t="s">
        <v>27</v>
      </c>
      <c r="D1244" t="s">
        <v>454</v>
      </c>
      <c r="E1244">
        <v>95</v>
      </c>
    </row>
    <row r="1245" spans="1:5">
      <c r="A1245">
        <v>2021</v>
      </c>
      <c r="B1245" t="s">
        <v>435</v>
      </c>
      <c r="C1245" t="s">
        <v>48</v>
      </c>
      <c r="D1245" t="s">
        <v>454</v>
      </c>
      <c r="E1245">
        <v>65</v>
      </c>
    </row>
    <row r="1246" spans="1:5">
      <c r="A1246">
        <v>2019</v>
      </c>
      <c r="B1246" t="s">
        <v>420</v>
      </c>
      <c r="C1246" t="s">
        <v>8</v>
      </c>
      <c r="D1246" t="s">
        <v>454</v>
      </c>
      <c r="E1246">
        <v>380</v>
      </c>
    </row>
    <row r="1247" spans="1:5">
      <c r="A1247">
        <v>2021</v>
      </c>
      <c r="B1247" t="s">
        <v>436</v>
      </c>
      <c r="C1247" t="s">
        <v>49</v>
      </c>
      <c r="D1247" t="s">
        <v>454</v>
      </c>
      <c r="E1247">
        <v>420</v>
      </c>
    </row>
    <row r="1248" spans="1:5">
      <c r="A1248">
        <v>2019</v>
      </c>
      <c r="B1248" t="s">
        <v>430</v>
      </c>
      <c r="C1248" t="s">
        <v>33</v>
      </c>
      <c r="D1248" t="s">
        <v>454</v>
      </c>
      <c r="E1248">
        <v>70</v>
      </c>
    </row>
    <row r="1249" spans="1:5">
      <c r="A1249">
        <v>2020</v>
      </c>
      <c r="B1249" t="s">
        <v>420</v>
      </c>
      <c r="C1249" t="s">
        <v>8</v>
      </c>
      <c r="D1249" t="s">
        <v>454</v>
      </c>
      <c r="E1249">
        <v>380</v>
      </c>
    </row>
    <row r="1250" spans="1:5">
      <c r="A1250">
        <v>2019</v>
      </c>
      <c r="B1250" t="s">
        <v>439</v>
      </c>
      <c r="C1250" t="s">
        <v>53</v>
      </c>
      <c r="D1250" t="s">
        <v>454</v>
      </c>
      <c r="E1250">
        <v>50</v>
      </c>
    </row>
    <row r="1251" spans="1:5">
      <c r="A1251">
        <v>2020</v>
      </c>
      <c r="B1251" t="s">
        <v>439</v>
      </c>
      <c r="C1251" t="s">
        <v>53</v>
      </c>
      <c r="D1251" t="s">
        <v>454</v>
      </c>
      <c r="E1251">
        <v>60</v>
      </c>
    </row>
    <row r="1252" spans="1:5">
      <c r="A1252">
        <v>2020</v>
      </c>
      <c r="B1252" t="s">
        <v>430</v>
      </c>
      <c r="C1252" t="s">
        <v>33</v>
      </c>
      <c r="D1252" t="s">
        <v>454</v>
      </c>
      <c r="E1252">
        <v>75</v>
      </c>
    </row>
    <row r="1253" spans="1:5">
      <c r="A1253">
        <v>2019</v>
      </c>
      <c r="B1253" t="s">
        <v>433</v>
      </c>
      <c r="C1253" t="s">
        <v>42</v>
      </c>
      <c r="D1253" t="s">
        <v>454</v>
      </c>
      <c r="E1253">
        <v>20</v>
      </c>
    </row>
    <row r="1254" spans="1:5">
      <c r="A1254">
        <v>2020</v>
      </c>
      <c r="B1254" t="s">
        <v>438</v>
      </c>
      <c r="C1254" t="s">
        <v>52</v>
      </c>
      <c r="D1254" t="s">
        <v>454</v>
      </c>
      <c r="E1254">
        <v>45</v>
      </c>
    </row>
    <row r="1255" spans="1:5">
      <c r="A1255">
        <v>2020</v>
      </c>
      <c r="B1255" t="s">
        <v>432</v>
      </c>
      <c r="C1255" t="s">
        <v>39</v>
      </c>
      <c r="D1255" t="s">
        <v>454</v>
      </c>
      <c r="E1255">
        <v>155</v>
      </c>
    </row>
    <row r="1256" spans="1:5">
      <c r="A1256">
        <v>2020</v>
      </c>
      <c r="B1256" t="s">
        <v>437</v>
      </c>
      <c r="C1256" t="s">
        <v>51</v>
      </c>
      <c r="D1256" t="s">
        <v>454</v>
      </c>
      <c r="E1256">
        <v>150</v>
      </c>
    </row>
    <row r="1257" spans="1:5">
      <c r="A1257">
        <v>2019</v>
      </c>
      <c r="B1257" t="s">
        <v>431</v>
      </c>
      <c r="C1257" t="s">
        <v>36</v>
      </c>
      <c r="D1257" t="s">
        <v>454</v>
      </c>
      <c r="E1257">
        <v>40</v>
      </c>
    </row>
    <row r="1258" spans="1:5">
      <c r="A1258">
        <v>2022</v>
      </c>
      <c r="B1258" t="s">
        <v>429</v>
      </c>
      <c r="C1258" t="s">
        <v>30</v>
      </c>
      <c r="D1258" t="s">
        <v>454</v>
      </c>
      <c r="E1258">
        <v>310</v>
      </c>
    </row>
    <row r="1259" spans="1:5">
      <c r="A1259">
        <v>2020</v>
      </c>
      <c r="B1259" t="s">
        <v>435</v>
      </c>
      <c r="C1259" t="s">
        <v>48</v>
      </c>
      <c r="D1259" t="s">
        <v>454</v>
      </c>
      <c r="E1259">
        <v>70</v>
      </c>
    </row>
    <row r="1260" spans="1:5">
      <c r="A1260">
        <v>2019</v>
      </c>
      <c r="B1260" t="s">
        <v>428</v>
      </c>
      <c r="C1260" t="s">
        <v>27</v>
      </c>
      <c r="D1260" t="s">
        <v>454</v>
      </c>
      <c r="E1260">
        <v>95</v>
      </c>
    </row>
    <row r="1261" spans="1:5">
      <c r="A1261">
        <v>2020</v>
      </c>
      <c r="B1261" t="s">
        <v>422</v>
      </c>
      <c r="C1261" t="s">
        <v>15</v>
      </c>
      <c r="D1261" t="s">
        <v>454</v>
      </c>
      <c r="E1261">
        <v>350</v>
      </c>
    </row>
    <row r="1262" spans="1:5">
      <c r="A1262">
        <v>2021</v>
      </c>
      <c r="B1262" t="s">
        <v>429</v>
      </c>
      <c r="C1262" t="s">
        <v>30</v>
      </c>
      <c r="D1262" t="s">
        <v>454</v>
      </c>
      <c r="E1262">
        <v>320</v>
      </c>
    </row>
    <row r="1263" spans="1:5">
      <c r="A1263">
        <v>2019</v>
      </c>
      <c r="B1263" t="s">
        <v>426</v>
      </c>
      <c r="C1263" t="s">
        <v>427</v>
      </c>
      <c r="D1263" t="s">
        <v>454</v>
      </c>
      <c r="E1263">
        <v>200</v>
      </c>
    </row>
    <row r="1264" spans="1:5">
      <c r="A1264">
        <v>2019</v>
      </c>
      <c r="B1264" t="s">
        <v>423</v>
      </c>
      <c r="C1264" t="s">
        <v>18</v>
      </c>
      <c r="D1264" t="s">
        <v>454</v>
      </c>
      <c r="E1264">
        <v>75</v>
      </c>
    </row>
    <row r="1265" spans="1:5">
      <c r="A1265">
        <v>2020</v>
      </c>
      <c r="B1265" t="s">
        <v>423</v>
      </c>
      <c r="C1265" t="s">
        <v>18</v>
      </c>
      <c r="D1265" t="s">
        <v>454</v>
      </c>
      <c r="E1265">
        <v>65</v>
      </c>
    </row>
    <row r="1266" spans="1:5">
      <c r="A1266">
        <v>2020</v>
      </c>
      <c r="B1266" t="s">
        <v>434</v>
      </c>
      <c r="C1266" t="s">
        <v>45</v>
      </c>
      <c r="D1266" t="s">
        <v>454</v>
      </c>
      <c r="E1266">
        <v>15</v>
      </c>
    </row>
    <row r="1267" spans="1:5">
      <c r="A1267">
        <v>2019</v>
      </c>
      <c r="B1267" t="s">
        <v>434</v>
      </c>
      <c r="C1267" t="s">
        <v>45</v>
      </c>
      <c r="D1267" t="s">
        <v>454</v>
      </c>
      <c r="E1267">
        <v>15</v>
      </c>
    </row>
    <row r="1268" spans="1:5">
      <c r="A1268">
        <v>2019</v>
      </c>
      <c r="B1268" t="s">
        <v>432</v>
      </c>
      <c r="C1268" t="s">
        <v>39</v>
      </c>
      <c r="D1268" t="s">
        <v>454</v>
      </c>
      <c r="E1268">
        <v>135</v>
      </c>
    </row>
    <row r="1269" spans="1:5">
      <c r="A1269">
        <v>2019</v>
      </c>
      <c r="B1269" t="s">
        <v>436</v>
      </c>
      <c r="C1269" t="s">
        <v>49</v>
      </c>
      <c r="D1269" t="s">
        <v>454</v>
      </c>
      <c r="E1269">
        <v>385</v>
      </c>
    </row>
    <row r="1270" spans="1:5">
      <c r="A1270">
        <v>2020</v>
      </c>
      <c r="B1270" t="s">
        <v>436</v>
      </c>
      <c r="C1270" t="s">
        <v>49</v>
      </c>
      <c r="D1270" t="s">
        <v>454</v>
      </c>
      <c r="E1270">
        <v>395</v>
      </c>
    </row>
    <row r="1271" spans="1:5">
      <c r="A1271">
        <v>2019</v>
      </c>
      <c r="B1271" t="s">
        <v>424</v>
      </c>
      <c r="C1271" t="s">
        <v>21</v>
      </c>
      <c r="D1271" t="s">
        <v>454</v>
      </c>
      <c r="E1271">
        <v>185</v>
      </c>
    </row>
    <row r="1272" spans="1:5">
      <c r="A1272">
        <v>2022</v>
      </c>
      <c r="B1272" t="s">
        <v>438</v>
      </c>
      <c r="C1272" t="s">
        <v>52</v>
      </c>
      <c r="D1272" t="s">
        <v>454</v>
      </c>
      <c r="E1272">
        <v>45</v>
      </c>
    </row>
    <row r="1273" spans="1:5">
      <c r="A1273">
        <v>2019</v>
      </c>
      <c r="B1273" t="s">
        <v>435</v>
      </c>
      <c r="C1273" t="s">
        <v>48</v>
      </c>
      <c r="D1273" t="s">
        <v>454</v>
      </c>
      <c r="E1273">
        <v>80</v>
      </c>
    </row>
    <row r="1274" spans="1:5">
      <c r="A1274">
        <v>2019</v>
      </c>
      <c r="B1274" t="s">
        <v>438</v>
      </c>
      <c r="C1274" t="s">
        <v>52</v>
      </c>
      <c r="D1274" t="s">
        <v>454</v>
      </c>
      <c r="E1274">
        <v>45</v>
      </c>
    </row>
    <row r="1275" spans="1:5">
      <c r="A1275">
        <v>2018</v>
      </c>
      <c r="B1275" t="s">
        <v>426</v>
      </c>
      <c r="C1275" t="s">
        <v>427</v>
      </c>
      <c r="D1275" t="s">
        <v>454</v>
      </c>
      <c r="E1275">
        <v>230</v>
      </c>
    </row>
    <row r="1276" spans="1:5">
      <c r="A1276">
        <v>2018</v>
      </c>
      <c r="B1276" t="s">
        <v>439</v>
      </c>
      <c r="C1276" t="s">
        <v>53</v>
      </c>
      <c r="D1276" t="s">
        <v>454</v>
      </c>
      <c r="E1276">
        <v>55</v>
      </c>
    </row>
    <row r="1277" spans="1:5">
      <c r="A1277">
        <v>2018</v>
      </c>
      <c r="B1277" t="s">
        <v>423</v>
      </c>
      <c r="C1277" t="s">
        <v>18</v>
      </c>
      <c r="D1277" t="s">
        <v>454</v>
      </c>
      <c r="E1277">
        <v>75</v>
      </c>
    </row>
    <row r="1278" spans="1:5">
      <c r="A1278">
        <v>2018</v>
      </c>
      <c r="B1278" t="s">
        <v>433</v>
      </c>
      <c r="C1278" t="s">
        <v>42</v>
      </c>
      <c r="D1278" t="s">
        <v>454</v>
      </c>
      <c r="E1278">
        <v>20</v>
      </c>
    </row>
    <row r="1279" spans="1:5">
      <c r="A1279">
        <v>2018</v>
      </c>
      <c r="B1279" t="s">
        <v>420</v>
      </c>
      <c r="C1279" t="s">
        <v>8</v>
      </c>
      <c r="D1279" t="s">
        <v>454</v>
      </c>
      <c r="E1279">
        <v>390</v>
      </c>
    </row>
    <row r="1280" spans="1:5">
      <c r="A1280">
        <v>2018</v>
      </c>
      <c r="B1280" t="s">
        <v>425</v>
      </c>
      <c r="C1280" t="s">
        <v>24</v>
      </c>
      <c r="D1280" t="s">
        <v>454</v>
      </c>
      <c r="E1280">
        <v>40</v>
      </c>
    </row>
    <row r="1281" spans="1:5">
      <c r="A1281">
        <v>2018</v>
      </c>
      <c r="B1281" t="s">
        <v>436</v>
      </c>
      <c r="C1281" t="s">
        <v>49</v>
      </c>
      <c r="D1281" t="s">
        <v>454</v>
      </c>
      <c r="E1281">
        <v>410</v>
      </c>
    </row>
    <row r="1282" spans="1:5">
      <c r="A1282">
        <v>2018</v>
      </c>
      <c r="B1282" t="s">
        <v>438</v>
      </c>
      <c r="C1282" t="s">
        <v>52</v>
      </c>
      <c r="D1282" t="s">
        <v>454</v>
      </c>
      <c r="E1282">
        <v>45</v>
      </c>
    </row>
    <row r="1283" spans="1:5">
      <c r="A1283">
        <v>2018</v>
      </c>
      <c r="B1283" t="s">
        <v>430</v>
      </c>
      <c r="C1283" t="s">
        <v>33</v>
      </c>
      <c r="D1283" t="s">
        <v>454</v>
      </c>
      <c r="E1283">
        <v>85</v>
      </c>
    </row>
    <row r="1284" spans="1:5">
      <c r="A1284">
        <v>2018</v>
      </c>
      <c r="B1284" t="s">
        <v>431</v>
      </c>
      <c r="C1284" t="s">
        <v>36</v>
      </c>
      <c r="D1284" t="s">
        <v>454</v>
      </c>
      <c r="E1284">
        <v>45</v>
      </c>
    </row>
    <row r="1285" spans="1:5">
      <c r="A1285">
        <v>2018</v>
      </c>
      <c r="B1285" t="s">
        <v>429</v>
      </c>
      <c r="C1285" t="s">
        <v>30</v>
      </c>
      <c r="D1285" t="s">
        <v>454</v>
      </c>
      <c r="E1285">
        <v>360</v>
      </c>
    </row>
    <row r="1286" spans="1:5">
      <c r="A1286">
        <v>2018</v>
      </c>
      <c r="B1286" t="s">
        <v>432</v>
      </c>
      <c r="C1286" t="s">
        <v>39</v>
      </c>
      <c r="D1286" t="s">
        <v>454</v>
      </c>
      <c r="E1286">
        <v>155</v>
      </c>
    </row>
    <row r="1287" spans="1:5">
      <c r="A1287">
        <v>2018</v>
      </c>
      <c r="B1287" t="s">
        <v>435</v>
      </c>
      <c r="C1287" t="s">
        <v>48</v>
      </c>
      <c r="D1287" t="s">
        <v>454</v>
      </c>
      <c r="E1287">
        <v>90</v>
      </c>
    </row>
    <row r="1288" spans="1:5">
      <c r="A1288">
        <v>2018</v>
      </c>
      <c r="B1288" t="s">
        <v>434</v>
      </c>
      <c r="C1288" t="s">
        <v>45</v>
      </c>
      <c r="D1288" t="s">
        <v>454</v>
      </c>
      <c r="E1288">
        <v>25</v>
      </c>
    </row>
    <row r="1289" spans="1:5">
      <c r="A1289">
        <v>2018</v>
      </c>
      <c r="B1289" t="s">
        <v>437</v>
      </c>
      <c r="C1289" t="s">
        <v>51</v>
      </c>
      <c r="D1289" t="s">
        <v>454</v>
      </c>
      <c r="E1289">
        <v>145</v>
      </c>
    </row>
    <row r="1290" spans="1:5">
      <c r="A1290">
        <v>2018</v>
      </c>
      <c r="B1290" t="s">
        <v>422</v>
      </c>
      <c r="C1290" t="s">
        <v>15</v>
      </c>
      <c r="D1290" t="s">
        <v>454</v>
      </c>
      <c r="E1290">
        <v>385</v>
      </c>
    </row>
    <row r="1291" spans="1:5">
      <c r="A1291">
        <v>2018</v>
      </c>
      <c r="B1291" t="s">
        <v>424</v>
      </c>
      <c r="C1291" t="s">
        <v>21</v>
      </c>
      <c r="D1291" t="s">
        <v>454</v>
      </c>
      <c r="E1291">
        <v>245</v>
      </c>
    </row>
    <row r="1292" spans="1:5">
      <c r="A1292">
        <v>2018</v>
      </c>
      <c r="B1292" t="s">
        <v>428</v>
      </c>
      <c r="C1292" t="s">
        <v>27</v>
      </c>
      <c r="D1292" t="s">
        <v>454</v>
      </c>
      <c r="E1292">
        <v>95</v>
      </c>
    </row>
    <row r="1293" spans="1:5">
      <c r="A1293">
        <v>2018</v>
      </c>
      <c r="B1293" t="s">
        <v>421</v>
      </c>
      <c r="C1293" t="s">
        <v>13</v>
      </c>
      <c r="D1293" t="s">
        <v>454</v>
      </c>
      <c r="E1293">
        <v>365</v>
      </c>
    </row>
    <row r="1294" spans="1:5">
      <c r="A1294">
        <v>2023</v>
      </c>
      <c r="B1294" t="s">
        <v>421</v>
      </c>
      <c r="C1294" t="s">
        <v>13</v>
      </c>
      <c r="D1294" t="s">
        <v>454</v>
      </c>
      <c r="E1294">
        <v>330</v>
      </c>
    </row>
    <row r="1295" spans="1:5">
      <c r="A1295">
        <v>2023</v>
      </c>
      <c r="B1295" t="s">
        <v>424</v>
      </c>
      <c r="C1295" t="s">
        <v>21</v>
      </c>
      <c r="D1295" t="s">
        <v>454</v>
      </c>
      <c r="E1295">
        <v>215</v>
      </c>
    </row>
    <row r="1296" spans="1:5">
      <c r="A1296">
        <v>2023</v>
      </c>
      <c r="B1296" t="s">
        <v>432</v>
      </c>
      <c r="C1296" t="s">
        <v>39</v>
      </c>
      <c r="D1296" t="s">
        <v>454</v>
      </c>
      <c r="E1296">
        <v>170</v>
      </c>
    </row>
    <row r="1297" spans="1:5">
      <c r="A1297">
        <v>2023</v>
      </c>
      <c r="B1297" t="s">
        <v>435</v>
      </c>
      <c r="C1297" t="s">
        <v>48</v>
      </c>
      <c r="D1297" t="s">
        <v>454</v>
      </c>
      <c r="E1297">
        <v>75</v>
      </c>
    </row>
    <row r="1298" spans="1:5">
      <c r="A1298">
        <v>2023</v>
      </c>
      <c r="B1298" t="s">
        <v>437</v>
      </c>
      <c r="C1298" t="s">
        <v>51</v>
      </c>
      <c r="D1298" t="s">
        <v>454</v>
      </c>
      <c r="E1298">
        <v>145</v>
      </c>
    </row>
    <row r="1299" spans="1:5">
      <c r="A1299">
        <v>2023</v>
      </c>
      <c r="B1299" t="s">
        <v>430</v>
      </c>
      <c r="C1299" t="s">
        <v>33</v>
      </c>
      <c r="D1299" t="s">
        <v>454</v>
      </c>
      <c r="E1299">
        <v>65</v>
      </c>
    </row>
    <row r="1300" spans="1:5">
      <c r="A1300">
        <v>2023</v>
      </c>
      <c r="B1300" t="s">
        <v>425</v>
      </c>
      <c r="C1300" t="s">
        <v>24</v>
      </c>
      <c r="D1300" t="s">
        <v>454</v>
      </c>
      <c r="E1300">
        <v>50</v>
      </c>
    </row>
    <row r="1301" spans="1:5">
      <c r="A1301">
        <v>2023</v>
      </c>
      <c r="B1301" t="s">
        <v>439</v>
      </c>
      <c r="C1301" t="s">
        <v>53</v>
      </c>
      <c r="D1301" t="s">
        <v>454</v>
      </c>
      <c r="E1301">
        <v>40</v>
      </c>
    </row>
    <row r="1302" spans="1:5">
      <c r="A1302">
        <v>2023</v>
      </c>
      <c r="B1302" t="s">
        <v>436</v>
      </c>
      <c r="C1302" t="s">
        <v>49</v>
      </c>
      <c r="D1302" t="s">
        <v>454</v>
      </c>
      <c r="E1302">
        <v>365</v>
      </c>
    </row>
    <row r="1303" spans="1:5">
      <c r="A1303">
        <v>2023</v>
      </c>
      <c r="B1303" t="s">
        <v>426</v>
      </c>
      <c r="C1303" t="s">
        <v>427</v>
      </c>
      <c r="D1303" t="s">
        <v>454</v>
      </c>
      <c r="E1303">
        <v>190</v>
      </c>
    </row>
    <row r="1304" spans="1:5">
      <c r="A1304">
        <v>2023</v>
      </c>
      <c r="B1304" t="s">
        <v>433</v>
      </c>
      <c r="C1304" t="s">
        <v>42</v>
      </c>
      <c r="D1304" t="s">
        <v>454</v>
      </c>
      <c r="E1304">
        <v>20</v>
      </c>
    </row>
    <row r="1305" spans="1:5">
      <c r="A1305">
        <v>2023</v>
      </c>
      <c r="B1305" t="s">
        <v>423</v>
      </c>
      <c r="C1305" t="s">
        <v>18</v>
      </c>
      <c r="D1305" t="s">
        <v>454</v>
      </c>
      <c r="E1305">
        <v>70</v>
      </c>
    </row>
    <row r="1306" spans="1:5">
      <c r="A1306">
        <v>2023</v>
      </c>
      <c r="B1306" t="s">
        <v>429</v>
      </c>
      <c r="C1306" t="s">
        <v>30</v>
      </c>
      <c r="D1306" t="s">
        <v>454</v>
      </c>
      <c r="E1306">
        <v>340</v>
      </c>
    </row>
    <row r="1307" spans="1:5">
      <c r="A1307">
        <v>2023</v>
      </c>
      <c r="B1307" t="s">
        <v>420</v>
      </c>
      <c r="C1307" t="s">
        <v>8</v>
      </c>
      <c r="D1307" t="s">
        <v>454</v>
      </c>
      <c r="E1307">
        <v>380</v>
      </c>
    </row>
    <row r="1308" spans="1:5">
      <c r="A1308">
        <v>2023</v>
      </c>
      <c r="B1308" t="s">
        <v>438</v>
      </c>
      <c r="C1308" t="s">
        <v>52</v>
      </c>
      <c r="D1308" t="s">
        <v>454</v>
      </c>
      <c r="E1308">
        <v>45</v>
      </c>
    </row>
    <row r="1309" spans="1:5">
      <c r="A1309">
        <v>2023</v>
      </c>
      <c r="B1309" t="s">
        <v>434</v>
      </c>
      <c r="C1309" t="s">
        <v>45</v>
      </c>
      <c r="D1309" t="s">
        <v>454</v>
      </c>
      <c r="E1309">
        <v>20</v>
      </c>
    </row>
    <row r="1310" spans="1:5">
      <c r="A1310">
        <v>2023</v>
      </c>
      <c r="B1310" t="s">
        <v>431</v>
      </c>
      <c r="C1310" t="s">
        <v>36</v>
      </c>
      <c r="D1310" t="s">
        <v>454</v>
      </c>
      <c r="E1310">
        <v>35</v>
      </c>
    </row>
    <row r="1311" spans="1:5">
      <c r="A1311">
        <v>2023</v>
      </c>
      <c r="B1311" t="s">
        <v>428</v>
      </c>
      <c r="C1311" t="s">
        <v>27</v>
      </c>
      <c r="D1311" t="s">
        <v>454</v>
      </c>
      <c r="E1311">
        <v>85</v>
      </c>
    </row>
    <row r="1312" spans="1:5">
      <c r="A1312">
        <v>2024</v>
      </c>
      <c r="B1312" t="s">
        <v>420</v>
      </c>
      <c r="C1312" t="s">
        <v>8</v>
      </c>
      <c r="D1312" t="s">
        <v>454</v>
      </c>
      <c r="E1312">
        <v>400</v>
      </c>
    </row>
    <row r="1313" spans="1:5">
      <c r="A1313">
        <v>2024</v>
      </c>
      <c r="B1313" t="s">
        <v>438</v>
      </c>
      <c r="C1313" t="s">
        <v>52</v>
      </c>
      <c r="D1313" t="s">
        <v>454</v>
      </c>
      <c r="E1313">
        <v>35</v>
      </c>
    </row>
    <row r="1314" spans="1:5">
      <c r="A1314">
        <v>2024</v>
      </c>
      <c r="B1314" t="s">
        <v>423</v>
      </c>
      <c r="C1314" t="s">
        <v>18</v>
      </c>
      <c r="D1314" t="s">
        <v>454</v>
      </c>
      <c r="E1314">
        <v>65</v>
      </c>
    </row>
    <row r="1315" spans="1:5">
      <c r="A1315">
        <v>2024</v>
      </c>
      <c r="B1315" t="s">
        <v>425</v>
      </c>
      <c r="C1315" t="s">
        <v>24</v>
      </c>
      <c r="D1315" t="s">
        <v>454</v>
      </c>
      <c r="E1315">
        <v>35</v>
      </c>
    </row>
    <row r="1316" spans="1:5">
      <c r="A1316">
        <v>2024</v>
      </c>
      <c r="B1316" t="s">
        <v>430</v>
      </c>
      <c r="C1316" t="s">
        <v>33</v>
      </c>
      <c r="D1316" t="s">
        <v>454</v>
      </c>
      <c r="E1316">
        <v>60</v>
      </c>
    </row>
    <row r="1317" spans="1:5">
      <c r="A1317">
        <v>2024</v>
      </c>
      <c r="B1317" t="s">
        <v>422</v>
      </c>
      <c r="C1317" t="s">
        <v>15</v>
      </c>
      <c r="D1317" t="s">
        <v>454</v>
      </c>
      <c r="E1317">
        <v>330</v>
      </c>
    </row>
    <row r="1318" spans="1:5">
      <c r="A1318">
        <v>2023</v>
      </c>
      <c r="B1318" t="s">
        <v>422</v>
      </c>
      <c r="C1318" t="s">
        <v>15</v>
      </c>
      <c r="D1318" t="s">
        <v>454</v>
      </c>
      <c r="E1318">
        <v>345</v>
      </c>
    </row>
    <row r="1319" spans="1:5">
      <c r="A1319">
        <v>2024</v>
      </c>
      <c r="B1319" t="s">
        <v>428</v>
      </c>
      <c r="C1319" t="s">
        <v>27</v>
      </c>
      <c r="D1319" t="s">
        <v>454</v>
      </c>
      <c r="E1319">
        <v>100</v>
      </c>
    </row>
    <row r="1320" spans="1:5">
      <c r="A1320">
        <v>2024</v>
      </c>
      <c r="B1320" t="s">
        <v>429</v>
      </c>
      <c r="C1320" t="s">
        <v>30</v>
      </c>
      <c r="D1320" t="s">
        <v>454</v>
      </c>
      <c r="E1320">
        <v>335</v>
      </c>
    </row>
    <row r="1321" spans="1:5">
      <c r="A1321">
        <v>2024</v>
      </c>
      <c r="B1321" t="s">
        <v>424</v>
      </c>
      <c r="C1321" t="s">
        <v>21</v>
      </c>
      <c r="D1321" t="s">
        <v>454</v>
      </c>
      <c r="E1321">
        <v>210</v>
      </c>
    </row>
    <row r="1322" spans="1:5">
      <c r="A1322">
        <v>2024</v>
      </c>
      <c r="B1322" t="s">
        <v>436</v>
      </c>
      <c r="C1322" t="s">
        <v>49</v>
      </c>
      <c r="D1322" t="s">
        <v>454</v>
      </c>
      <c r="E1322">
        <v>360</v>
      </c>
    </row>
    <row r="1323" spans="1:5">
      <c r="A1323">
        <v>2024</v>
      </c>
      <c r="B1323" t="s">
        <v>439</v>
      </c>
      <c r="C1323" t="s">
        <v>53</v>
      </c>
      <c r="D1323" t="s">
        <v>454</v>
      </c>
      <c r="E1323">
        <v>50</v>
      </c>
    </row>
    <row r="1324" spans="1:5">
      <c r="A1324">
        <v>2024</v>
      </c>
      <c r="B1324" t="s">
        <v>435</v>
      </c>
      <c r="C1324" t="s">
        <v>48</v>
      </c>
      <c r="D1324" t="s">
        <v>454</v>
      </c>
      <c r="E1324">
        <v>85</v>
      </c>
    </row>
    <row r="1325" spans="1:5">
      <c r="A1325">
        <v>2024</v>
      </c>
      <c r="B1325" t="s">
        <v>434</v>
      </c>
      <c r="C1325" t="s">
        <v>45</v>
      </c>
      <c r="D1325" t="s">
        <v>454</v>
      </c>
      <c r="E1325">
        <v>15</v>
      </c>
    </row>
    <row r="1326" spans="1:5">
      <c r="A1326">
        <v>2024</v>
      </c>
      <c r="B1326" t="s">
        <v>426</v>
      </c>
      <c r="C1326" t="s">
        <v>427</v>
      </c>
      <c r="D1326" t="s">
        <v>454</v>
      </c>
      <c r="E1326">
        <v>215</v>
      </c>
    </row>
    <row r="1327" spans="1:5">
      <c r="A1327">
        <v>2024</v>
      </c>
      <c r="B1327" t="s">
        <v>431</v>
      </c>
      <c r="C1327" t="s">
        <v>36</v>
      </c>
      <c r="D1327" t="s">
        <v>454</v>
      </c>
      <c r="E1327">
        <v>35</v>
      </c>
    </row>
    <row r="1328" spans="1:5">
      <c r="A1328">
        <v>2024</v>
      </c>
      <c r="B1328" t="s">
        <v>421</v>
      </c>
      <c r="C1328" t="s">
        <v>13</v>
      </c>
      <c r="D1328" t="s">
        <v>454</v>
      </c>
      <c r="E1328">
        <v>310</v>
      </c>
    </row>
    <row r="1329" spans="1:5">
      <c r="A1329">
        <v>2024</v>
      </c>
      <c r="B1329" t="s">
        <v>432</v>
      </c>
      <c r="C1329" t="s">
        <v>39</v>
      </c>
      <c r="D1329" t="s">
        <v>454</v>
      </c>
      <c r="E1329">
        <v>160</v>
      </c>
    </row>
    <row r="1330" spans="1:5">
      <c r="A1330">
        <v>2024</v>
      </c>
      <c r="B1330" t="s">
        <v>433</v>
      </c>
      <c r="C1330" t="s">
        <v>42</v>
      </c>
      <c r="D1330" t="s">
        <v>454</v>
      </c>
      <c r="E1330">
        <v>25</v>
      </c>
    </row>
    <row r="1331" spans="1:5">
      <c r="A1331">
        <v>2024</v>
      </c>
      <c r="B1331" t="s">
        <v>437</v>
      </c>
      <c r="C1331" t="s">
        <v>51</v>
      </c>
      <c r="D1331" t="s">
        <v>454</v>
      </c>
      <c r="E1331">
        <v>155</v>
      </c>
    </row>
    <row r="1332" spans="1:5">
      <c r="A1332">
        <v>2021</v>
      </c>
      <c r="B1332" t="s">
        <v>423</v>
      </c>
      <c r="C1332" t="s">
        <v>18</v>
      </c>
      <c r="D1332" t="s">
        <v>455</v>
      </c>
      <c r="E1332">
        <v>0</v>
      </c>
    </row>
    <row r="1333" spans="1:5">
      <c r="A1333">
        <v>2022</v>
      </c>
      <c r="B1333" t="s">
        <v>422</v>
      </c>
      <c r="C1333" t="s">
        <v>15</v>
      </c>
      <c r="D1333" t="s">
        <v>455</v>
      </c>
      <c r="E1333">
        <v>0</v>
      </c>
    </row>
    <row r="1334" spans="1:5">
      <c r="A1334">
        <v>2022</v>
      </c>
      <c r="B1334" t="s">
        <v>437</v>
      </c>
      <c r="C1334" t="s">
        <v>51</v>
      </c>
      <c r="D1334" t="s">
        <v>455</v>
      </c>
      <c r="E1334">
        <v>45</v>
      </c>
    </row>
    <row r="1335" spans="1:5">
      <c r="A1335">
        <v>2022</v>
      </c>
      <c r="B1335" t="s">
        <v>430</v>
      </c>
      <c r="C1335" t="s">
        <v>33</v>
      </c>
      <c r="D1335" t="s">
        <v>455</v>
      </c>
      <c r="E1335">
        <v>0</v>
      </c>
    </row>
    <row r="1336" spans="1:5">
      <c r="A1336">
        <v>2021</v>
      </c>
      <c r="B1336" t="s">
        <v>425</v>
      </c>
      <c r="C1336" t="s">
        <v>24</v>
      </c>
      <c r="D1336" t="s">
        <v>455</v>
      </c>
      <c r="E1336">
        <v>5</v>
      </c>
    </row>
    <row r="1337" spans="1:5">
      <c r="A1337">
        <v>2022</v>
      </c>
      <c r="B1337" t="s">
        <v>425</v>
      </c>
      <c r="C1337" t="s">
        <v>24</v>
      </c>
      <c r="D1337" t="s">
        <v>455</v>
      </c>
      <c r="E1337">
        <v>5</v>
      </c>
    </row>
    <row r="1338" spans="1:5">
      <c r="A1338">
        <v>2021</v>
      </c>
      <c r="B1338" t="s">
        <v>420</v>
      </c>
      <c r="C1338" t="s">
        <v>8</v>
      </c>
      <c r="D1338" t="s">
        <v>455</v>
      </c>
      <c r="E1338">
        <v>65</v>
      </c>
    </row>
    <row r="1339" spans="1:5">
      <c r="A1339">
        <v>2022</v>
      </c>
      <c r="B1339" t="s">
        <v>423</v>
      </c>
      <c r="C1339" t="s">
        <v>18</v>
      </c>
      <c r="D1339" t="s">
        <v>455</v>
      </c>
      <c r="E1339">
        <v>5</v>
      </c>
    </row>
    <row r="1340" spans="1:5">
      <c r="A1340">
        <v>2022</v>
      </c>
      <c r="B1340" t="s">
        <v>426</v>
      </c>
      <c r="C1340" t="s">
        <v>427</v>
      </c>
      <c r="D1340" t="s">
        <v>455</v>
      </c>
      <c r="E1340">
        <v>0</v>
      </c>
    </row>
    <row r="1341" spans="1:5">
      <c r="A1341">
        <v>2022</v>
      </c>
      <c r="B1341" t="s">
        <v>435</v>
      </c>
      <c r="C1341" t="s">
        <v>48</v>
      </c>
      <c r="D1341" t="s">
        <v>455</v>
      </c>
      <c r="E1341">
        <v>0</v>
      </c>
    </row>
    <row r="1342" spans="1:5">
      <c r="A1342">
        <v>2021</v>
      </c>
      <c r="B1342" t="s">
        <v>437</v>
      </c>
      <c r="C1342" t="s">
        <v>51</v>
      </c>
      <c r="D1342" t="s">
        <v>455</v>
      </c>
      <c r="E1342">
        <v>35</v>
      </c>
    </row>
    <row r="1343" spans="1:5">
      <c r="A1343">
        <v>2021</v>
      </c>
      <c r="B1343" t="s">
        <v>434</v>
      </c>
      <c r="C1343" t="s">
        <v>45</v>
      </c>
      <c r="D1343" t="s">
        <v>455</v>
      </c>
      <c r="E1343">
        <v>0</v>
      </c>
    </row>
    <row r="1344" spans="1:5">
      <c r="A1344">
        <v>2022</v>
      </c>
      <c r="B1344" t="s">
        <v>428</v>
      </c>
      <c r="C1344" t="s">
        <v>27</v>
      </c>
      <c r="D1344" t="s">
        <v>455</v>
      </c>
      <c r="E1344">
        <v>5</v>
      </c>
    </row>
    <row r="1345" spans="1:5">
      <c r="A1345">
        <v>2021</v>
      </c>
      <c r="B1345" t="s">
        <v>438</v>
      </c>
      <c r="C1345" t="s">
        <v>52</v>
      </c>
      <c r="D1345" t="s">
        <v>455</v>
      </c>
      <c r="E1345">
        <v>0</v>
      </c>
    </row>
    <row r="1346" spans="1:5">
      <c r="A1346">
        <v>2022</v>
      </c>
      <c r="B1346" t="s">
        <v>439</v>
      </c>
      <c r="C1346" t="s">
        <v>53</v>
      </c>
      <c r="D1346" t="s">
        <v>455</v>
      </c>
      <c r="E1346">
        <v>0</v>
      </c>
    </row>
    <row r="1347" spans="1:5">
      <c r="A1347">
        <v>2022</v>
      </c>
      <c r="B1347" t="s">
        <v>434</v>
      </c>
      <c r="C1347" t="s">
        <v>45</v>
      </c>
      <c r="D1347" t="s">
        <v>455</v>
      </c>
      <c r="E1347">
        <v>0</v>
      </c>
    </row>
    <row r="1348" spans="1:5">
      <c r="A1348">
        <v>2021</v>
      </c>
      <c r="B1348" t="s">
        <v>421</v>
      </c>
      <c r="C1348" t="s">
        <v>13</v>
      </c>
      <c r="D1348" t="s">
        <v>455</v>
      </c>
      <c r="E1348">
        <v>25</v>
      </c>
    </row>
    <row r="1349" spans="1:5">
      <c r="A1349">
        <v>2022</v>
      </c>
      <c r="B1349" t="s">
        <v>431</v>
      </c>
      <c r="C1349" t="s">
        <v>36</v>
      </c>
      <c r="D1349" t="s">
        <v>455</v>
      </c>
      <c r="E1349">
        <v>0</v>
      </c>
    </row>
    <row r="1350" spans="1:5">
      <c r="A1350">
        <v>2022</v>
      </c>
      <c r="B1350" t="s">
        <v>433</v>
      </c>
      <c r="C1350" t="s">
        <v>42</v>
      </c>
      <c r="D1350" t="s">
        <v>455</v>
      </c>
      <c r="E1350">
        <v>0</v>
      </c>
    </row>
    <row r="1351" spans="1:5">
      <c r="A1351">
        <v>2021</v>
      </c>
      <c r="B1351" t="s">
        <v>422</v>
      </c>
      <c r="C1351" t="s">
        <v>15</v>
      </c>
      <c r="D1351" t="s">
        <v>455</v>
      </c>
      <c r="E1351">
        <v>0</v>
      </c>
    </row>
    <row r="1352" spans="1:5">
      <c r="A1352">
        <v>2022</v>
      </c>
      <c r="B1352" t="s">
        <v>424</v>
      </c>
      <c r="C1352" t="s">
        <v>21</v>
      </c>
      <c r="D1352" t="s">
        <v>455</v>
      </c>
      <c r="E1352">
        <v>10</v>
      </c>
    </row>
    <row r="1353" spans="1:5">
      <c r="A1353">
        <v>2021</v>
      </c>
      <c r="B1353" t="s">
        <v>433</v>
      </c>
      <c r="C1353" t="s">
        <v>42</v>
      </c>
      <c r="D1353" t="s">
        <v>455</v>
      </c>
      <c r="E1353">
        <v>5</v>
      </c>
    </row>
    <row r="1354" spans="1:5">
      <c r="A1354">
        <v>2021</v>
      </c>
      <c r="B1354" t="s">
        <v>426</v>
      </c>
      <c r="C1354" t="s">
        <v>427</v>
      </c>
      <c r="D1354" t="s">
        <v>455</v>
      </c>
      <c r="E1354">
        <v>0</v>
      </c>
    </row>
    <row r="1355" spans="1:5">
      <c r="A1355">
        <v>2022</v>
      </c>
      <c r="B1355" t="s">
        <v>421</v>
      </c>
      <c r="C1355" t="s">
        <v>13</v>
      </c>
      <c r="D1355" t="s">
        <v>455</v>
      </c>
      <c r="E1355">
        <v>25</v>
      </c>
    </row>
    <row r="1356" spans="1:5">
      <c r="A1356">
        <v>2022</v>
      </c>
      <c r="B1356" t="s">
        <v>436</v>
      </c>
      <c r="C1356" t="s">
        <v>49</v>
      </c>
      <c r="D1356" t="s">
        <v>455</v>
      </c>
      <c r="E1356">
        <v>10</v>
      </c>
    </row>
    <row r="1357" spans="1:5">
      <c r="A1357">
        <v>2021</v>
      </c>
      <c r="B1357" t="s">
        <v>432</v>
      </c>
      <c r="C1357" t="s">
        <v>39</v>
      </c>
      <c r="D1357" t="s">
        <v>455</v>
      </c>
      <c r="E1357">
        <v>5</v>
      </c>
    </row>
    <row r="1358" spans="1:5">
      <c r="A1358">
        <v>2022</v>
      </c>
      <c r="B1358" t="s">
        <v>432</v>
      </c>
      <c r="C1358" t="s">
        <v>39</v>
      </c>
      <c r="D1358" t="s">
        <v>455</v>
      </c>
      <c r="E1358">
        <v>5</v>
      </c>
    </row>
    <row r="1359" spans="1:5">
      <c r="A1359">
        <v>2021</v>
      </c>
      <c r="B1359" t="s">
        <v>424</v>
      </c>
      <c r="C1359" t="s">
        <v>21</v>
      </c>
      <c r="D1359" t="s">
        <v>455</v>
      </c>
      <c r="E1359">
        <v>15</v>
      </c>
    </row>
    <row r="1360" spans="1:5">
      <c r="A1360">
        <v>2020</v>
      </c>
      <c r="B1360" t="s">
        <v>431</v>
      </c>
      <c r="C1360" t="s">
        <v>36</v>
      </c>
      <c r="D1360" t="s">
        <v>455</v>
      </c>
      <c r="E1360">
        <v>0</v>
      </c>
    </row>
    <row r="1361" spans="1:5">
      <c r="A1361">
        <v>2019</v>
      </c>
      <c r="B1361" t="s">
        <v>421</v>
      </c>
      <c r="C1361" t="s">
        <v>13</v>
      </c>
      <c r="D1361" t="s">
        <v>455</v>
      </c>
      <c r="E1361">
        <v>30</v>
      </c>
    </row>
    <row r="1362" spans="1:5">
      <c r="A1362">
        <v>2020</v>
      </c>
      <c r="B1362" t="s">
        <v>433</v>
      </c>
      <c r="C1362" t="s">
        <v>42</v>
      </c>
      <c r="D1362" t="s">
        <v>455</v>
      </c>
      <c r="E1362">
        <v>5</v>
      </c>
    </row>
    <row r="1363" spans="1:5">
      <c r="A1363">
        <v>2020</v>
      </c>
      <c r="B1363" t="s">
        <v>425</v>
      </c>
      <c r="C1363" t="s">
        <v>24</v>
      </c>
      <c r="D1363" t="s">
        <v>455</v>
      </c>
      <c r="E1363">
        <v>5</v>
      </c>
    </row>
    <row r="1364" spans="1:5">
      <c r="A1364">
        <v>2021</v>
      </c>
      <c r="B1364" t="s">
        <v>439</v>
      </c>
      <c r="C1364" t="s">
        <v>53</v>
      </c>
      <c r="D1364" t="s">
        <v>455</v>
      </c>
      <c r="E1364">
        <v>0</v>
      </c>
    </row>
    <row r="1365" spans="1:5">
      <c r="A1365">
        <v>2020</v>
      </c>
      <c r="B1365" t="s">
        <v>421</v>
      </c>
      <c r="C1365" t="s">
        <v>13</v>
      </c>
      <c r="D1365" t="s">
        <v>455</v>
      </c>
      <c r="E1365">
        <v>25</v>
      </c>
    </row>
    <row r="1366" spans="1:5">
      <c r="A1366">
        <v>2022</v>
      </c>
      <c r="B1366" t="s">
        <v>420</v>
      </c>
      <c r="C1366" t="s">
        <v>8</v>
      </c>
      <c r="D1366" t="s">
        <v>455</v>
      </c>
      <c r="E1366">
        <v>80</v>
      </c>
    </row>
    <row r="1367" spans="1:5">
      <c r="A1367">
        <v>2019</v>
      </c>
      <c r="B1367" t="s">
        <v>429</v>
      </c>
      <c r="C1367" t="s">
        <v>30</v>
      </c>
      <c r="D1367" t="s">
        <v>455</v>
      </c>
      <c r="E1367">
        <v>30</v>
      </c>
    </row>
    <row r="1368" spans="1:5">
      <c r="A1368">
        <v>2021</v>
      </c>
      <c r="B1368" t="s">
        <v>430</v>
      </c>
      <c r="C1368" t="s">
        <v>33</v>
      </c>
      <c r="D1368" t="s">
        <v>455</v>
      </c>
      <c r="E1368">
        <v>0</v>
      </c>
    </row>
    <row r="1369" spans="1:5">
      <c r="A1369">
        <v>2021</v>
      </c>
      <c r="B1369" t="s">
        <v>431</v>
      </c>
      <c r="C1369" t="s">
        <v>36</v>
      </c>
      <c r="D1369" t="s">
        <v>455</v>
      </c>
      <c r="E1369">
        <v>0</v>
      </c>
    </row>
    <row r="1370" spans="1:5">
      <c r="A1370">
        <v>2020</v>
      </c>
      <c r="B1370" t="s">
        <v>424</v>
      </c>
      <c r="C1370" t="s">
        <v>21</v>
      </c>
      <c r="D1370" t="s">
        <v>455</v>
      </c>
      <c r="E1370">
        <v>20</v>
      </c>
    </row>
    <row r="1371" spans="1:5">
      <c r="A1371">
        <v>2020</v>
      </c>
      <c r="B1371" t="s">
        <v>428</v>
      </c>
      <c r="C1371" t="s">
        <v>27</v>
      </c>
      <c r="D1371" t="s">
        <v>455</v>
      </c>
      <c r="E1371">
        <v>0</v>
      </c>
    </row>
    <row r="1372" spans="1:5">
      <c r="A1372">
        <v>2019</v>
      </c>
      <c r="B1372" t="s">
        <v>437</v>
      </c>
      <c r="C1372" t="s">
        <v>51</v>
      </c>
      <c r="D1372" t="s">
        <v>455</v>
      </c>
      <c r="E1372">
        <v>20</v>
      </c>
    </row>
    <row r="1373" spans="1:5">
      <c r="A1373">
        <v>2019</v>
      </c>
      <c r="B1373" t="s">
        <v>425</v>
      </c>
      <c r="C1373" t="s">
        <v>24</v>
      </c>
      <c r="D1373" t="s">
        <v>455</v>
      </c>
      <c r="E1373">
        <v>10</v>
      </c>
    </row>
    <row r="1374" spans="1:5">
      <c r="A1374">
        <v>2019</v>
      </c>
      <c r="B1374" t="s">
        <v>422</v>
      </c>
      <c r="C1374" t="s">
        <v>15</v>
      </c>
      <c r="D1374" t="s">
        <v>455</v>
      </c>
      <c r="E1374">
        <v>5</v>
      </c>
    </row>
    <row r="1375" spans="1:5">
      <c r="A1375">
        <v>2020</v>
      </c>
      <c r="B1375" t="s">
        <v>429</v>
      </c>
      <c r="C1375" t="s">
        <v>30</v>
      </c>
      <c r="D1375" t="s">
        <v>455</v>
      </c>
      <c r="E1375">
        <v>30</v>
      </c>
    </row>
    <row r="1376" spans="1:5">
      <c r="A1376">
        <v>2020</v>
      </c>
      <c r="B1376" t="s">
        <v>426</v>
      </c>
      <c r="C1376" t="s">
        <v>427</v>
      </c>
      <c r="D1376" t="s">
        <v>455</v>
      </c>
      <c r="E1376">
        <v>0</v>
      </c>
    </row>
    <row r="1377" spans="1:5">
      <c r="A1377">
        <v>2021</v>
      </c>
      <c r="B1377" t="s">
        <v>428</v>
      </c>
      <c r="C1377" t="s">
        <v>27</v>
      </c>
      <c r="D1377" t="s">
        <v>455</v>
      </c>
      <c r="E1377">
        <v>5</v>
      </c>
    </row>
    <row r="1378" spans="1:5">
      <c r="A1378">
        <v>2021</v>
      </c>
      <c r="B1378" t="s">
        <v>435</v>
      </c>
      <c r="C1378" t="s">
        <v>48</v>
      </c>
      <c r="D1378" t="s">
        <v>455</v>
      </c>
      <c r="E1378">
        <v>0</v>
      </c>
    </row>
    <row r="1379" spans="1:5">
      <c r="A1379">
        <v>2019</v>
      </c>
      <c r="B1379" t="s">
        <v>420</v>
      </c>
      <c r="C1379" t="s">
        <v>8</v>
      </c>
      <c r="D1379" t="s">
        <v>455</v>
      </c>
      <c r="E1379">
        <v>45</v>
      </c>
    </row>
    <row r="1380" spans="1:5">
      <c r="A1380">
        <v>2021</v>
      </c>
      <c r="B1380" t="s">
        <v>436</v>
      </c>
      <c r="C1380" t="s">
        <v>49</v>
      </c>
      <c r="D1380" t="s">
        <v>455</v>
      </c>
      <c r="E1380">
        <v>5</v>
      </c>
    </row>
    <row r="1381" spans="1:5">
      <c r="A1381">
        <v>2019</v>
      </c>
      <c r="B1381" t="s">
        <v>430</v>
      </c>
      <c r="C1381" t="s">
        <v>33</v>
      </c>
      <c r="D1381" t="s">
        <v>455</v>
      </c>
      <c r="E1381">
        <v>0</v>
      </c>
    </row>
    <row r="1382" spans="1:5">
      <c r="A1382">
        <v>2020</v>
      </c>
      <c r="B1382" t="s">
        <v>420</v>
      </c>
      <c r="C1382" t="s">
        <v>8</v>
      </c>
      <c r="D1382" t="s">
        <v>455</v>
      </c>
      <c r="E1382">
        <v>45</v>
      </c>
    </row>
    <row r="1383" spans="1:5">
      <c r="A1383">
        <v>2019</v>
      </c>
      <c r="B1383" t="s">
        <v>439</v>
      </c>
      <c r="C1383" t="s">
        <v>53</v>
      </c>
      <c r="D1383" t="s">
        <v>455</v>
      </c>
      <c r="E1383">
        <v>0</v>
      </c>
    </row>
    <row r="1384" spans="1:5">
      <c r="A1384">
        <v>2020</v>
      </c>
      <c r="B1384" t="s">
        <v>439</v>
      </c>
      <c r="C1384" t="s">
        <v>53</v>
      </c>
      <c r="D1384" t="s">
        <v>455</v>
      </c>
      <c r="E1384">
        <v>0</v>
      </c>
    </row>
    <row r="1385" spans="1:5">
      <c r="A1385">
        <v>2020</v>
      </c>
      <c r="B1385" t="s">
        <v>430</v>
      </c>
      <c r="C1385" t="s">
        <v>33</v>
      </c>
      <c r="D1385" t="s">
        <v>455</v>
      </c>
      <c r="E1385">
        <v>0</v>
      </c>
    </row>
    <row r="1386" spans="1:5">
      <c r="A1386">
        <v>2019</v>
      </c>
      <c r="B1386" t="s">
        <v>433</v>
      </c>
      <c r="C1386" t="s">
        <v>42</v>
      </c>
      <c r="D1386" t="s">
        <v>455</v>
      </c>
      <c r="E1386">
        <v>0</v>
      </c>
    </row>
    <row r="1387" spans="1:5">
      <c r="A1387">
        <v>2020</v>
      </c>
      <c r="B1387" t="s">
        <v>438</v>
      </c>
      <c r="C1387" t="s">
        <v>52</v>
      </c>
      <c r="D1387" t="s">
        <v>455</v>
      </c>
      <c r="E1387">
        <v>0</v>
      </c>
    </row>
    <row r="1388" spans="1:5">
      <c r="A1388">
        <v>2020</v>
      </c>
      <c r="B1388" t="s">
        <v>432</v>
      </c>
      <c r="C1388" t="s">
        <v>39</v>
      </c>
      <c r="D1388" t="s">
        <v>455</v>
      </c>
      <c r="E1388">
        <v>5</v>
      </c>
    </row>
    <row r="1389" spans="1:5">
      <c r="A1389">
        <v>2020</v>
      </c>
      <c r="B1389" t="s">
        <v>437</v>
      </c>
      <c r="C1389" t="s">
        <v>51</v>
      </c>
      <c r="D1389" t="s">
        <v>455</v>
      </c>
      <c r="E1389">
        <v>30</v>
      </c>
    </row>
    <row r="1390" spans="1:5">
      <c r="A1390">
        <v>2019</v>
      </c>
      <c r="B1390" t="s">
        <v>431</v>
      </c>
      <c r="C1390" t="s">
        <v>36</v>
      </c>
      <c r="D1390" t="s">
        <v>455</v>
      </c>
      <c r="E1390">
        <v>0</v>
      </c>
    </row>
    <row r="1391" spans="1:5">
      <c r="A1391">
        <v>2022</v>
      </c>
      <c r="B1391" t="s">
        <v>429</v>
      </c>
      <c r="C1391" t="s">
        <v>30</v>
      </c>
      <c r="D1391" t="s">
        <v>455</v>
      </c>
      <c r="E1391">
        <v>25</v>
      </c>
    </row>
    <row r="1392" spans="1:5">
      <c r="A1392">
        <v>2020</v>
      </c>
      <c r="B1392" t="s">
        <v>435</v>
      </c>
      <c r="C1392" t="s">
        <v>48</v>
      </c>
      <c r="D1392" t="s">
        <v>455</v>
      </c>
      <c r="E1392">
        <v>0</v>
      </c>
    </row>
    <row r="1393" spans="1:5">
      <c r="A1393">
        <v>2019</v>
      </c>
      <c r="B1393" t="s">
        <v>428</v>
      </c>
      <c r="C1393" t="s">
        <v>27</v>
      </c>
      <c r="D1393" t="s">
        <v>455</v>
      </c>
      <c r="E1393">
        <v>0</v>
      </c>
    </row>
    <row r="1394" spans="1:5">
      <c r="A1394">
        <v>2020</v>
      </c>
      <c r="B1394" t="s">
        <v>422</v>
      </c>
      <c r="C1394" t="s">
        <v>15</v>
      </c>
      <c r="D1394" t="s">
        <v>455</v>
      </c>
      <c r="E1394">
        <v>0</v>
      </c>
    </row>
    <row r="1395" spans="1:5">
      <c r="A1395">
        <v>2021</v>
      </c>
      <c r="B1395" t="s">
        <v>429</v>
      </c>
      <c r="C1395" t="s">
        <v>30</v>
      </c>
      <c r="D1395" t="s">
        <v>455</v>
      </c>
      <c r="E1395">
        <v>20</v>
      </c>
    </row>
    <row r="1396" spans="1:5">
      <c r="A1396">
        <v>2019</v>
      </c>
      <c r="B1396" t="s">
        <v>426</v>
      </c>
      <c r="C1396" t="s">
        <v>427</v>
      </c>
      <c r="D1396" t="s">
        <v>455</v>
      </c>
      <c r="E1396">
        <v>0</v>
      </c>
    </row>
    <row r="1397" spans="1:5">
      <c r="A1397">
        <v>2019</v>
      </c>
      <c r="B1397" t="s">
        <v>423</v>
      </c>
      <c r="C1397" t="s">
        <v>18</v>
      </c>
      <c r="D1397" t="s">
        <v>455</v>
      </c>
      <c r="E1397">
        <v>5</v>
      </c>
    </row>
    <row r="1398" spans="1:5">
      <c r="A1398">
        <v>2020</v>
      </c>
      <c r="B1398" t="s">
        <v>423</v>
      </c>
      <c r="C1398" t="s">
        <v>18</v>
      </c>
      <c r="D1398" t="s">
        <v>455</v>
      </c>
      <c r="E1398">
        <v>5</v>
      </c>
    </row>
    <row r="1399" spans="1:5">
      <c r="A1399">
        <v>2020</v>
      </c>
      <c r="B1399" t="s">
        <v>434</v>
      </c>
      <c r="C1399" t="s">
        <v>45</v>
      </c>
      <c r="D1399" t="s">
        <v>455</v>
      </c>
      <c r="E1399">
        <v>0</v>
      </c>
    </row>
    <row r="1400" spans="1:5">
      <c r="A1400">
        <v>2019</v>
      </c>
      <c r="B1400" t="s">
        <v>434</v>
      </c>
      <c r="C1400" t="s">
        <v>45</v>
      </c>
      <c r="D1400" t="s">
        <v>455</v>
      </c>
      <c r="E1400">
        <v>0</v>
      </c>
    </row>
    <row r="1401" spans="1:5">
      <c r="A1401">
        <v>2019</v>
      </c>
      <c r="B1401" t="s">
        <v>432</v>
      </c>
      <c r="C1401" t="s">
        <v>39</v>
      </c>
      <c r="D1401" t="s">
        <v>455</v>
      </c>
      <c r="E1401">
        <v>10</v>
      </c>
    </row>
    <row r="1402" spans="1:5">
      <c r="A1402">
        <v>2019</v>
      </c>
      <c r="B1402" t="s">
        <v>436</v>
      </c>
      <c r="C1402" t="s">
        <v>49</v>
      </c>
      <c r="D1402" t="s">
        <v>455</v>
      </c>
      <c r="E1402">
        <v>10</v>
      </c>
    </row>
    <row r="1403" spans="1:5">
      <c r="A1403">
        <v>2020</v>
      </c>
      <c r="B1403" t="s">
        <v>436</v>
      </c>
      <c r="C1403" t="s">
        <v>49</v>
      </c>
      <c r="D1403" t="s">
        <v>455</v>
      </c>
      <c r="E1403">
        <v>10</v>
      </c>
    </row>
    <row r="1404" spans="1:5">
      <c r="A1404">
        <v>2019</v>
      </c>
      <c r="B1404" t="s">
        <v>424</v>
      </c>
      <c r="C1404" t="s">
        <v>21</v>
      </c>
      <c r="D1404" t="s">
        <v>455</v>
      </c>
      <c r="E1404">
        <v>15</v>
      </c>
    </row>
    <row r="1405" spans="1:5">
      <c r="A1405">
        <v>2022</v>
      </c>
      <c r="B1405" t="s">
        <v>438</v>
      </c>
      <c r="C1405" t="s">
        <v>52</v>
      </c>
      <c r="D1405" t="s">
        <v>455</v>
      </c>
      <c r="E1405">
        <v>0</v>
      </c>
    </row>
    <row r="1406" spans="1:5">
      <c r="A1406">
        <v>2019</v>
      </c>
      <c r="B1406" t="s">
        <v>435</v>
      </c>
      <c r="C1406" t="s">
        <v>48</v>
      </c>
      <c r="D1406" t="s">
        <v>455</v>
      </c>
      <c r="E1406">
        <v>0</v>
      </c>
    </row>
    <row r="1407" spans="1:5">
      <c r="A1407">
        <v>2019</v>
      </c>
      <c r="B1407" t="s">
        <v>438</v>
      </c>
      <c r="C1407" t="s">
        <v>52</v>
      </c>
      <c r="D1407" t="s">
        <v>455</v>
      </c>
      <c r="E1407">
        <v>0</v>
      </c>
    </row>
    <row r="1408" spans="1:5">
      <c r="A1408">
        <v>2018</v>
      </c>
      <c r="B1408" t="s">
        <v>426</v>
      </c>
      <c r="C1408" t="s">
        <v>427</v>
      </c>
      <c r="D1408" t="s">
        <v>455</v>
      </c>
      <c r="E1408">
        <v>0</v>
      </c>
    </row>
    <row r="1409" spans="1:5">
      <c r="A1409">
        <v>2018</v>
      </c>
      <c r="B1409" t="s">
        <v>439</v>
      </c>
      <c r="C1409" t="s">
        <v>53</v>
      </c>
      <c r="D1409" t="s">
        <v>455</v>
      </c>
      <c r="E1409">
        <v>0</v>
      </c>
    </row>
    <row r="1410" spans="1:5">
      <c r="A1410">
        <v>2018</v>
      </c>
      <c r="B1410" t="s">
        <v>423</v>
      </c>
      <c r="C1410" t="s">
        <v>18</v>
      </c>
      <c r="D1410" t="s">
        <v>455</v>
      </c>
      <c r="E1410">
        <v>10</v>
      </c>
    </row>
    <row r="1411" spans="1:5">
      <c r="A1411">
        <v>2018</v>
      </c>
      <c r="B1411" t="s">
        <v>433</v>
      </c>
      <c r="C1411" t="s">
        <v>42</v>
      </c>
      <c r="D1411" t="s">
        <v>455</v>
      </c>
      <c r="E1411">
        <v>5</v>
      </c>
    </row>
    <row r="1412" spans="1:5">
      <c r="A1412">
        <v>2018</v>
      </c>
      <c r="B1412" t="s">
        <v>420</v>
      </c>
      <c r="C1412" t="s">
        <v>8</v>
      </c>
      <c r="D1412" t="s">
        <v>455</v>
      </c>
      <c r="E1412">
        <v>35</v>
      </c>
    </row>
    <row r="1413" spans="1:5">
      <c r="A1413">
        <v>2018</v>
      </c>
      <c r="B1413" t="s">
        <v>425</v>
      </c>
      <c r="C1413" t="s">
        <v>24</v>
      </c>
      <c r="D1413" t="s">
        <v>455</v>
      </c>
      <c r="E1413">
        <v>5</v>
      </c>
    </row>
    <row r="1414" spans="1:5">
      <c r="A1414">
        <v>2018</v>
      </c>
      <c r="B1414" t="s">
        <v>436</v>
      </c>
      <c r="C1414" t="s">
        <v>49</v>
      </c>
      <c r="D1414" t="s">
        <v>455</v>
      </c>
      <c r="E1414">
        <v>15</v>
      </c>
    </row>
    <row r="1415" spans="1:5">
      <c r="A1415">
        <v>2018</v>
      </c>
      <c r="B1415" t="s">
        <v>438</v>
      </c>
      <c r="C1415" t="s">
        <v>52</v>
      </c>
      <c r="D1415" t="s">
        <v>455</v>
      </c>
      <c r="E1415">
        <v>0</v>
      </c>
    </row>
    <row r="1416" spans="1:5">
      <c r="A1416">
        <v>2018</v>
      </c>
      <c r="B1416" t="s">
        <v>430</v>
      </c>
      <c r="C1416" t="s">
        <v>33</v>
      </c>
      <c r="D1416" t="s">
        <v>455</v>
      </c>
      <c r="E1416">
        <v>0</v>
      </c>
    </row>
    <row r="1417" spans="1:5">
      <c r="A1417">
        <v>2018</v>
      </c>
      <c r="B1417" t="s">
        <v>431</v>
      </c>
      <c r="C1417" t="s">
        <v>36</v>
      </c>
      <c r="D1417" t="s">
        <v>455</v>
      </c>
      <c r="E1417">
        <v>0</v>
      </c>
    </row>
    <row r="1418" spans="1:5">
      <c r="A1418">
        <v>2018</v>
      </c>
      <c r="B1418" t="s">
        <v>429</v>
      </c>
      <c r="C1418" t="s">
        <v>30</v>
      </c>
      <c r="D1418" t="s">
        <v>455</v>
      </c>
      <c r="E1418">
        <v>20</v>
      </c>
    </row>
    <row r="1419" spans="1:5">
      <c r="A1419">
        <v>2018</v>
      </c>
      <c r="B1419" t="s">
        <v>432</v>
      </c>
      <c r="C1419" t="s">
        <v>39</v>
      </c>
      <c r="D1419" t="s">
        <v>455</v>
      </c>
      <c r="E1419">
        <v>10</v>
      </c>
    </row>
    <row r="1420" spans="1:5">
      <c r="A1420">
        <v>2018</v>
      </c>
      <c r="B1420" t="s">
        <v>435</v>
      </c>
      <c r="C1420" t="s">
        <v>48</v>
      </c>
      <c r="D1420" t="s">
        <v>455</v>
      </c>
      <c r="E1420">
        <v>0</v>
      </c>
    </row>
    <row r="1421" spans="1:5">
      <c r="A1421">
        <v>2018</v>
      </c>
      <c r="B1421" t="s">
        <v>434</v>
      </c>
      <c r="C1421" t="s">
        <v>45</v>
      </c>
      <c r="D1421" t="s">
        <v>455</v>
      </c>
      <c r="E1421">
        <v>0</v>
      </c>
    </row>
    <row r="1422" spans="1:5">
      <c r="A1422">
        <v>2018</v>
      </c>
      <c r="B1422" t="s">
        <v>437</v>
      </c>
      <c r="C1422" t="s">
        <v>51</v>
      </c>
      <c r="D1422" t="s">
        <v>455</v>
      </c>
      <c r="E1422">
        <v>25</v>
      </c>
    </row>
    <row r="1423" spans="1:5">
      <c r="A1423">
        <v>2018</v>
      </c>
      <c r="B1423" t="s">
        <v>422</v>
      </c>
      <c r="C1423" t="s">
        <v>15</v>
      </c>
      <c r="D1423" t="s">
        <v>455</v>
      </c>
      <c r="E1423">
        <v>0</v>
      </c>
    </row>
    <row r="1424" spans="1:5">
      <c r="A1424">
        <v>2018</v>
      </c>
      <c r="B1424" t="s">
        <v>424</v>
      </c>
      <c r="C1424" t="s">
        <v>21</v>
      </c>
      <c r="D1424" t="s">
        <v>455</v>
      </c>
      <c r="E1424">
        <v>15</v>
      </c>
    </row>
    <row r="1425" spans="1:5">
      <c r="A1425">
        <v>2018</v>
      </c>
      <c r="B1425" t="s">
        <v>428</v>
      </c>
      <c r="C1425" t="s">
        <v>27</v>
      </c>
      <c r="D1425" t="s">
        <v>455</v>
      </c>
      <c r="E1425">
        <v>5</v>
      </c>
    </row>
    <row r="1426" spans="1:5">
      <c r="A1426">
        <v>2018</v>
      </c>
      <c r="B1426" t="s">
        <v>421</v>
      </c>
      <c r="C1426" t="s">
        <v>13</v>
      </c>
      <c r="D1426" t="s">
        <v>455</v>
      </c>
      <c r="E1426">
        <v>30</v>
      </c>
    </row>
    <row r="1427" spans="1:5">
      <c r="A1427">
        <v>2023</v>
      </c>
      <c r="B1427" t="s">
        <v>421</v>
      </c>
      <c r="C1427" t="s">
        <v>13</v>
      </c>
      <c r="D1427" t="s">
        <v>455</v>
      </c>
      <c r="E1427">
        <v>10</v>
      </c>
    </row>
    <row r="1428" spans="1:5">
      <c r="A1428">
        <v>2023</v>
      </c>
      <c r="B1428" t="s">
        <v>424</v>
      </c>
      <c r="C1428" t="s">
        <v>21</v>
      </c>
      <c r="D1428" t="s">
        <v>455</v>
      </c>
      <c r="E1428">
        <v>15</v>
      </c>
    </row>
    <row r="1429" spans="1:5">
      <c r="A1429">
        <v>2023</v>
      </c>
      <c r="B1429" t="s">
        <v>432</v>
      </c>
      <c r="C1429" t="s">
        <v>39</v>
      </c>
      <c r="D1429" t="s">
        <v>455</v>
      </c>
      <c r="E1429">
        <v>10</v>
      </c>
    </row>
    <row r="1430" spans="1:5">
      <c r="A1430">
        <v>2023</v>
      </c>
      <c r="B1430" t="s">
        <v>435</v>
      </c>
      <c r="C1430" t="s">
        <v>48</v>
      </c>
      <c r="D1430" t="s">
        <v>455</v>
      </c>
      <c r="E1430">
        <v>0</v>
      </c>
    </row>
    <row r="1431" spans="1:5">
      <c r="A1431">
        <v>2023</v>
      </c>
      <c r="B1431" t="s">
        <v>437</v>
      </c>
      <c r="C1431" t="s">
        <v>51</v>
      </c>
      <c r="D1431" t="s">
        <v>455</v>
      </c>
      <c r="E1431">
        <v>35</v>
      </c>
    </row>
    <row r="1432" spans="1:5">
      <c r="A1432">
        <v>2023</v>
      </c>
      <c r="B1432" t="s">
        <v>430</v>
      </c>
      <c r="C1432" t="s">
        <v>33</v>
      </c>
      <c r="D1432" t="s">
        <v>455</v>
      </c>
      <c r="E1432">
        <v>0</v>
      </c>
    </row>
    <row r="1433" spans="1:5">
      <c r="A1433">
        <v>2023</v>
      </c>
      <c r="B1433" t="s">
        <v>425</v>
      </c>
      <c r="C1433" t="s">
        <v>24</v>
      </c>
      <c r="D1433" t="s">
        <v>455</v>
      </c>
      <c r="E1433">
        <v>5</v>
      </c>
    </row>
    <row r="1434" spans="1:5">
      <c r="A1434">
        <v>2023</v>
      </c>
      <c r="B1434" t="s">
        <v>439</v>
      </c>
      <c r="C1434" t="s">
        <v>53</v>
      </c>
      <c r="D1434" t="s">
        <v>455</v>
      </c>
      <c r="E1434">
        <v>0</v>
      </c>
    </row>
    <row r="1435" spans="1:5">
      <c r="A1435">
        <v>2023</v>
      </c>
      <c r="B1435" t="s">
        <v>436</v>
      </c>
      <c r="C1435" t="s">
        <v>49</v>
      </c>
      <c r="D1435" t="s">
        <v>455</v>
      </c>
      <c r="E1435">
        <v>10</v>
      </c>
    </row>
    <row r="1436" spans="1:5">
      <c r="A1436">
        <v>2023</v>
      </c>
      <c r="B1436" t="s">
        <v>426</v>
      </c>
      <c r="C1436" t="s">
        <v>427</v>
      </c>
      <c r="D1436" t="s">
        <v>455</v>
      </c>
      <c r="E1436">
        <v>0</v>
      </c>
    </row>
    <row r="1437" spans="1:5">
      <c r="A1437">
        <v>2023</v>
      </c>
      <c r="B1437" t="s">
        <v>433</v>
      </c>
      <c r="C1437" t="s">
        <v>42</v>
      </c>
      <c r="D1437" t="s">
        <v>455</v>
      </c>
      <c r="E1437">
        <v>5</v>
      </c>
    </row>
    <row r="1438" spans="1:5">
      <c r="A1438">
        <v>2023</v>
      </c>
      <c r="B1438" t="s">
        <v>423</v>
      </c>
      <c r="C1438" t="s">
        <v>18</v>
      </c>
      <c r="D1438" t="s">
        <v>455</v>
      </c>
      <c r="E1438">
        <v>0</v>
      </c>
    </row>
    <row r="1439" spans="1:5">
      <c r="A1439">
        <v>2023</v>
      </c>
      <c r="B1439" t="s">
        <v>429</v>
      </c>
      <c r="C1439" t="s">
        <v>30</v>
      </c>
      <c r="D1439" t="s">
        <v>455</v>
      </c>
      <c r="E1439">
        <v>25</v>
      </c>
    </row>
    <row r="1440" spans="1:5">
      <c r="A1440">
        <v>2023</v>
      </c>
      <c r="B1440" t="s">
        <v>420</v>
      </c>
      <c r="C1440" t="s">
        <v>8</v>
      </c>
      <c r="D1440" t="s">
        <v>455</v>
      </c>
      <c r="E1440">
        <v>65</v>
      </c>
    </row>
    <row r="1441" spans="1:5">
      <c r="A1441">
        <v>2023</v>
      </c>
      <c r="B1441" t="s">
        <v>438</v>
      </c>
      <c r="C1441" t="s">
        <v>52</v>
      </c>
      <c r="D1441" t="s">
        <v>455</v>
      </c>
      <c r="E1441">
        <v>0</v>
      </c>
    </row>
    <row r="1442" spans="1:5">
      <c r="A1442">
        <v>2023</v>
      </c>
      <c r="B1442" t="s">
        <v>434</v>
      </c>
      <c r="C1442" t="s">
        <v>45</v>
      </c>
      <c r="D1442" t="s">
        <v>455</v>
      </c>
      <c r="E1442">
        <v>0</v>
      </c>
    </row>
    <row r="1443" spans="1:5">
      <c r="A1443">
        <v>2023</v>
      </c>
      <c r="B1443" t="s">
        <v>431</v>
      </c>
      <c r="C1443" t="s">
        <v>36</v>
      </c>
      <c r="D1443" t="s">
        <v>455</v>
      </c>
      <c r="E1443">
        <v>0</v>
      </c>
    </row>
    <row r="1444" spans="1:5">
      <c r="A1444">
        <v>2023</v>
      </c>
      <c r="B1444" t="s">
        <v>428</v>
      </c>
      <c r="C1444" t="s">
        <v>27</v>
      </c>
      <c r="D1444" t="s">
        <v>455</v>
      </c>
      <c r="E1444">
        <v>0</v>
      </c>
    </row>
    <row r="1445" spans="1:5">
      <c r="A1445">
        <v>2024</v>
      </c>
      <c r="B1445" t="s">
        <v>420</v>
      </c>
      <c r="C1445" t="s">
        <v>8</v>
      </c>
      <c r="D1445" t="s">
        <v>455</v>
      </c>
      <c r="E1445">
        <v>75</v>
      </c>
    </row>
    <row r="1446" spans="1:5">
      <c r="A1446">
        <v>2024</v>
      </c>
      <c r="B1446" t="s">
        <v>438</v>
      </c>
      <c r="C1446" t="s">
        <v>52</v>
      </c>
      <c r="D1446" t="s">
        <v>455</v>
      </c>
      <c r="E1446">
        <v>0</v>
      </c>
    </row>
    <row r="1447" spans="1:5">
      <c r="A1447">
        <v>2024</v>
      </c>
      <c r="B1447" t="s">
        <v>423</v>
      </c>
      <c r="C1447" t="s">
        <v>18</v>
      </c>
      <c r="D1447" t="s">
        <v>455</v>
      </c>
      <c r="E1447">
        <v>5</v>
      </c>
    </row>
    <row r="1448" spans="1:5">
      <c r="A1448">
        <v>2024</v>
      </c>
      <c r="B1448" t="s">
        <v>425</v>
      </c>
      <c r="C1448" t="s">
        <v>24</v>
      </c>
      <c r="D1448" t="s">
        <v>455</v>
      </c>
      <c r="E1448">
        <v>5</v>
      </c>
    </row>
    <row r="1449" spans="1:5">
      <c r="A1449">
        <v>2024</v>
      </c>
      <c r="B1449" t="s">
        <v>430</v>
      </c>
      <c r="C1449" t="s">
        <v>33</v>
      </c>
      <c r="D1449" t="s">
        <v>455</v>
      </c>
      <c r="E1449">
        <v>0</v>
      </c>
    </row>
    <row r="1450" spans="1:5">
      <c r="A1450">
        <v>2024</v>
      </c>
      <c r="B1450" t="s">
        <v>422</v>
      </c>
      <c r="C1450" t="s">
        <v>15</v>
      </c>
      <c r="D1450" t="s">
        <v>455</v>
      </c>
      <c r="E1450">
        <v>5</v>
      </c>
    </row>
    <row r="1451" spans="1:5">
      <c r="A1451">
        <v>2023</v>
      </c>
      <c r="B1451" t="s">
        <v>422</v>
      </c>
      <c r="C1451" t="s">
        <v>15</v>
      </c>
      <c r="D1451" t="s">
        <v>455</v>
      </c>
      <c r="E1451">
        <v>5</v>
      </c>
    </row>
    <row r="1452" spans="1:5">
      <c r="A1452">
        <v>2024</v>
      </c>
      <c r="B1452" t="s">
        <v>428</v>
      </c>
      <c r="C1452" t="s">
        <v>27</v>
      </c>
      <c r="D1452" t="s">
        <v>455</v>
      </c>
      <c r="E1452">
        <v>0</v>
      </c>
    </row>
    <row r="1453" spans="1:5">
      <c r="A1453">
        <v>2024</v>
      </c>
      <c r="B1453" t="s">
        <v>429</v>
      </c>
      <c r="C1453" t="s">
        <v>30</v>
      </c>
      <c r="D1453" t="s">
        <v>455</v>
      </c>
      <c r="E1453">
        <v>15</v>
      </c>
    </row>
    <row r="1454" spans="1:5">
      <c r="A1454">
        <v>2024</v>
      </c>
      <c r="B1454" t="s">
        <v>424</v>
      </c>
      <c r="C1454" t="s">
        <v>21</v>
      </c>
      <c r="D1454" t="s">
        <v>455</v>
      </c>
      <c r="E1454">
        <v>10</v>
      </c>
    </row>
    <row r="1455" spans="1:5">
      <c r="A1455">
        <v>2024</v>
      </c>
      <c r="B1455" t="s">
        <v>436</v>
      </c>
      <c r="C1455" t="s">
        <v>49</v>
      </c>
      <c r="D1455" t="s">
        <v>455</v>
      </c>
      <c r="E1455">
        <v>10</v>
      </c>
    </row>
    <row r="1456" spans="1:5">
      <c r="A1456">
        <v>2024</v>
      </c>
      <c r="B1456" t="s">
        <v>439</v>
      </c>
      <c r="C1456" t="s">
        <v>53</v>
      </c>
      <c r="D1456" t="s">
        <v>455</v>
      </c>
      <c r="E1456">
        <v>0</v>
      </c>
    </row>
    <row r="1457" spans="1:5">
      <c r="A1457">
        <v>2024</v>
      </c>
      <c r="B1457" t="s">
        <v>435</v>
      </c>
      <c r="C1457" t="s">
        <v>48</v>
      </c>
      <c r="D1457" t="s">
        <v>455</v>
      </c>
      <c r="E1457">
        <v>0</v>
      </c>
    </row>
    <row r="1458" spans="1:5">
      <c r="A1458">
        <v>2024</v>
      </c>
      <c r="B1458" t="s">
        <v>434</v>
      </c>
      <c r="C1458" t="s">
        <v>45</v>
      </c>
      <c r="D1458" t="s">
        <v>455</v>
      </c>
      <c r="E1458">
        <v>0</v>
      </c>
    </row>
    <row r="1459" spans="1:5">
      <c r="A1459">
        <v>2024</v>
      </c>
      <c r="B1459" t="s">
        <v>426</v>
      </c>
      <c r="C1459" t="s">
        <v>427</v>
      </c>
      <c r="D1459" t="s">
        <v>455</v>
      </c>
      <c r="E1459">
        <v>0</v>
      </c>
    </row>
    <row r="1460" spans="1:5">
      <c r="A1460">
        <v>2024</v>
      </c>
      <c r="B1460" t="s">
        <v>431</v>
      </c>
      <c r="C1460" t="s">
        <v>36</v>
      </c>
      <c r="D1460" t="s">
        <v>455</v>
      </c>
      <c r="E1460">
        <v>0</v>
      </c>
    </row>
    <row r="1461" spans="1:5">
      <c r="A1461">
        <v>2024</v>
      </c>
      <c r="B1461" t="s">
        <v>421</v>
      </c>
      <c r="C1461" t="s">
        <v>13</v>
      </c>
      <c r="D1461" t="s">
        <v>455</v>
      </c>
      <c r="E1461">
        <v>20</v>
      </c>
    </row>
    <row r="1462" spans="1:5">
      <c r="A1462">
        <v>2024</v>
      </c>
      <c r="B1462" t="s">
        <v>432</v>
      </c>
      <c r="C1462" t="s">
        <v>39</v>
      </c>
      <c r="D1462" t="s">
        <v>455</v>
      </c>
      <c r="E1462">
        <v>10</v>
      </c>
    </row>
    <row r="1463" spans="1:5">
      <c r="A1463">
        <v>2024</v>
      </c>
      <c r="B1463" t="s">
        <v>433</v>
      </c>
      <c r="C1463" t="s">
        <v>42</v>
      </c>
      <c r="D1463" t="s">
        <v>455</v>
      </c>
      <c r="E1463">
        <v>5</v>
      </c>
    </row>
    <row r="1464" spans="1:5">
      <c r="A1464">
        <v>2024</v>
      </c>
      <c r="B1464" t="s">
        <v>437</v>
      </c>
      <c r="C1464" t="s">
        <v>51</v>
      </c>
      <c r="D1464" t="s">
        <v>455</v>
      </c>
      <c r="E1464">
        <v>35</v>
      </c>
    </row>
    <row r="1465" spans="1:5">
      <c r="A1465">
        <v>2021</v>
      </c>
      <c r="B1465" t="s">
        <v>423</v>
      </c>
      <c r="C1465" t="s">
        <v>18</v>
      </c>
      <c r="D1465" t="s">
        <v>456</v>
      </c>
      <c r="E1465">
        <v>20</v>
      </c>
    </row>
    <row r="1466" spans="1:5">
      <c r="A1466">
        <v>2022</v>
      </c>
      <c r="B1466" t="s">
        <v>422</v>
      </c>
      <c r="C1466" t="s">
        <v>15</v>
      </c>
      <c r="D1466" t="s">
        <v>456</v>
      </c>
      <c r="E1466">
        <v>180</v>
      </c>
    </row>
    <row r="1467" spans="1:5">
      <c r="A1467">
        <v>2022</v>
      </c>
      <c r="B1467" t="s">
        <v>437</v>
      </c>
      <c r="C1467" t="s">
        <v>51</v>
      </c>
      <c r="D1467" t="s">
        <v>456</v>
      </c>
      <c r="E1467">
        <v>170</v>
      </c>
    </row>
    <row r="1468" spans="1:5">
      <c r="A1468">
        <v>2022</v>
      </c>
      <c r="B1468" t="s">
        <v>430</v>
      </c>
      <c r="C1468" t="s">
        <v>33</v>
      </c>
      <c r="D1468" t="s">
        <v>456</v>
      </c>
      <c r="E1468">
        <v>10</v>
      </c>
    </row>
    <row r="1469" spans="1:5">
      <c r="A1469">
        <v>2021</v>
      </c>
      <c r="B1469" t="s">
        <v>425</v>
      </c>
      <c r="C1469" t="s">
        <v>24</v>
      </c>
      <c r="D1469" t="s">
        <v>456</v>
      </c>
      <c r="E1469">
        <v>15</v>
      </c>
    </row>
    <row r="1470" spans="1:5">
      <c r="A1470">
        <v>2022</v>
      </c>
      <c r="B1470" t="s">
        <v>425</v>
      </c>
      <c r="C1470" t="s">
        <v>24</v>
      </c>
      <c r="D1470" t="s">
        <v>456</v>
      </c>
      <c r="E1470">
        <v>15</v>
      </c>
    </row>
    <row r="1471" spans="1:5">
      <c r="A1471">
        <v>2021</v>
      </c>
      <c r="B1471" t="s">
        <v>420</v>
      </c>
      <c r="C1471" t="s">
        <v>8</v>
      </c>
      <c r="D1471" t="s">
        <v>456</v>
      </c>
      <c r="E1471">
        <v>230</v>
      </c>
    </row>
    <row r="1472" spans="1:5">
      <c r="A1472">
        <v>2022</v>
      </c>
      <c r="B1472" t="s">
        <v>423</v>
      </c>
      <c r="C1472" t="s">
        <v>18</v>
      </c>
      <c r="D1472" t="s">
        <v>456</v>
      </c>
      <c r="E1472">
        <v>20</v>
      </c>
    </row>
    <row r="1473" spans="1:5">
      <c r="A1473">
        <v>2022</v>
      </c>
      <c r="B1473" t="s">
        <v>426</v>
      </c>
      <c r="C1473" t="s">
        <v>427</v>
      </c>
      <c r="D1473" t="s">
        <v>456</v>
      </c>
      <c r="E1473">
        <v>20</v>
      </c>
    </row>
    <row r="1474" spans="1:5">
      <c r="A1474">
        <v>2022</v>
      </c>
      <c r="B1474" t="s">
        <v>435</v>
      </c>
      <c r="C1474" t="s">
        <v>48</v>
      </c>
      <c r="D1474" t="s">
        <v>456</v>
      </c>
      <c r="E1474">
        <v>15</v>
      </c>
    </row>
    <row r="1475" spans="1:5">
      <c r="A1475">
        <v>2021</v>
      </c>
      <c r="B1475" t="s">
        <v>437</v>
      </c>
      <c r="C1475" t="s">
        <v>51</v>
      </c>
      <c r="D1475" t="s">
        <v>456</v>
      </c>
      <c r="E1475">
        <v>180</v>
      </c>
    </row>
    <row r="1476" spans="1:5">
      <c r="A1476">
        <v>2021</v>
      </c>
      <c r="B1476" t="s">
        <v>434</v>
      </c>
      <c r="C1476" t="s">
        <v>45</v>
      </c>
      <c r="D1476" t="s">
        <v>456</v>
      </c>
      <c r="E1476">
        <v>0</v>
      </c>
    </row>
    <row r="1477" spans="1:5">
      <c r="A1477">
        <v>2022</v>
      </c>
      <c r="B1477" t="s">
        <v>428</v>
      </c>
      <c r="C1477" t="s">
        <v>27</v>
      </c>
      <c r="D1477" t="s">
        <v>456</v>
      </c>
      <c r="E1477">
        <v>15</v>
      </c>
    </row>
    <row r="1478" spans="1:5">
      <c r="A1478">
        <v>2021</v>
      </c>
      <c r="B1478" t="s">
        <v>438</v>
      </c>
      <c r="C1478" t="s">
        <v>52</v>
      </c>
      <c r="D1478" t="s">
        <v>456</v>
      </c>
      <c r="E1478">
        <v>25</v>
      </c>
    </row>
    <row r="1479" spans="1:5">
      <c r="A1479">
        <v>2022</v>
      </c>
      <c r="B1479" t="s">
        <v>439</v>
      </c>
      <c r="C1479" t="s">
        <v>53</v>
      </c>
      <c r="D1479" t="s">
        <v>456</v>
      </c>
      <c r="E1479">
        <v>10</v>
      </c>
    </row>
    <row r="1480" spans="1:5">
      <c r="A1480">
        <v>2022</v>
      </c>
      <c r="B1480" t="s">
        <v>434</v>
      </c>
      <c r="C1480" t="s">
        <v>45</v>
      </c>
      <c r="D1480" t="s">
        <v>456</v>
      </c>
      <c r="E1480">
        <v>0</v>
      </c>
    </row>
    <row r="1481" spans="1:5">
      <c r="A1481">
        <v>2021</v>
      </c>
      <c r="B1481" t="s">
        <v>421</v>
      </c>
      <c r="C1481" t="s">
        <v>13</v>
      </c>
      <c r="D1481" t="s">
        <v>456</v>
      </c>
      <c r="E1481">
        <v>380</v>
      </c>
    </row>
    <row r="1482" spans="1:5">
      <c r="A1482">
        <v>2022</v>
      </c>
      <c r="B1482" t="s">
        <v>431</v>
      </c>
      <c r="C1482" t="s">
        <v>36</v>
      </c>
      <c r="D1482" t="s">
        <v>456</v>
      </c>
      <c r="E1482">
        <v>15</v>
      </c>
    </row>
    <row r="1483" spans="1:5">
      <c r="A1483">
        <v>2022</v>
      </c>
      <c r="B1483" t="s">
        <v>433</v>
      </c>
      <c r="C1483" t="s">
        <v>42</v>
      </c>
      <c r="D1483" t="s">
        <v>456</v>
      </c>
      <c r="E1483">
        <v>50</v>
      </c>
    </row>
    <row r="1484" spans="1:5">
      <c r="A1484">
        <v>2021</v>
      </c>
      <c r="B1484" t="s">
        <v>422</v>
      </c>
      <c r="C1484" t="s">
        <v>15</v>
      </c>
      <c r="D1484" t="s">
        <v>456</v>
      </c>
      <c r="E1484">
        <v>205</v>
      </c>
    </row>
    <row r="1485" spans="1:5">
      <c r="A1485">
        <v>2022</v>
      </c>
      <c r="B1485" t="s">
        <v>424</v>
      </c>
      <c r="C1485" t="s">
        <v>21</v>
      </c>
      <c r="D1485" t="s">
        <v>456</v>
      </c>
      <c r="E1485">
        <v>85</v>
      </c>
    </row>
    <row r="1486" spans="1:5">
      <c r="A1486">
        <v>2021</v>
      </c>
      <c r="B1486" t="s">
        <v>433</v>
      </c>
      <c r="C1486" t="s">
        <v>42</v>
      </c>
      <c r="D1486" t="s">
        <v>456</v>
      </c>
      <c r="E1486">
        <v>50</v>
      </c>
    </row>
    <row r="1487" spans="1:5">
      <c r="A1487">
        <v>2021</v>
      </c>
      <c r="B1487" t="s">
        <v>426</v>
      </c>
      <c r="C1487" t="s">
        <v>427</v>
      </c>
      <c r="D1487" t="s">
        <v>456</v>
      </c>
      <c r="E1487">
        <v>25</v>
      </c>
    </row>
    <row r="1488" spans="1:5">
      <c r="A1488">
        <v>2022</v>
      </c>
      <c r="B1488" t="s">
        <v>421</v>
      </c>
      <c r="C1488" t="s">
        <v>13</v>
      </c>
      <c r="D1488" t="s">
        <v>456</v>
      </c>
      <c r="E1488">
        <v>335</v>
      </c>
    </row>
    <row r="1489" spans="1:5">
      <c r="A1489">
        <v>2022</v>
      </c>
      <c r="B1489" t="s">
        <v>436</v>
      </c>
      <c r="C1489" t="s">
        <v>49</v>
      </c>
      <c r="D1489" t="s">
        <v>456</v>
      </c>
      <c r="E1489">
        <v>310</v>
      </c>
    </row>
    <row r="1490" spans="1:5">
      <c r="A1490">
        <v>2021</v>
      </c>
      <c r="B1490" t="s">
        <v>432</v>
      </c>
      <c r="C1490" t="s">
        <v>39</v>
      </c>
      <c r="D1490" t="s">
        <v>456</v>
      </c>
      <c r="E1490">
        <v>65</v>
      </c>
    </row>
    <row r="1491" spans="1:5">
      <c r="A1491">
        <v>2022</v>
      </c>
      <c r="B1491" t="s">
        <v>432</v>
      </c>
      <c r="C1491" t="s">
        <v>39</v>
      </c>
      <c r="D1491" t="s">
        <v>456</v>
      </c>
      <c r="E1491">
        <v>60</v>
      </c>
    </row>
    <row r="1492" spans="1:5">
      <c r="A1492">
        <v>2021</v>
      </c>
      <c r="B1492" t="s">
        <v>424</v>
      </c>
      <c r="C1492" t="s">
        <v>21</v>
      </c>
      <c r="D1492" t="s">
        <v>456</v>
      </c>
      <c r="E1492">
        <v>110</v>
      </c>
    </row>
    <row r="1493" spans="1:5">
      <c r="A1493">
        <v>2020</v>
      </c>
      <c r="B1493" t="s">
        <v>431</v>
      </c>
      <c r="C1493" t="s">
        <v>36</v>
      </c>
      <c r="D1493" t="s">
        <v>456</v>
      </c>
      <c r="E1493">
        <v>20</v>
      </c>
    </row>
    <row r="1494" spans="1:5">
      <c r="A1494">
        <v>2019</v>
      </c>
      <c r="B1494" t="s">
        <v>421</v>
      </c>
      <c r="C1494" t="s">
        <v>13</v>
      </c>
      <c r="D1494" t="s">
        <v>456</v>
      </c>
      <c r="E1494">
        <v>400</v>
      </c>
    </row>
    <row r="1495" spans="1:5">
      <c r="A1495">
        <v>2020</v>
      </c>
      <c r="B1495" t="s">
        <v>433</v>
      </c>
      <c r="C1495" t="s">
        <v>42</v>
      </c>
      <c r="D1495" t="s">
        <v>456</v>
      </c>
      <c r="E1495">
        <v>50</v>
      </c>
    </row>
    <row r="1496" spans="1:5">
      <c r="A1496">
        <v>2020</v>
      </c>
      <c r="B1496" t="s">
        <v>425</v>
      </c>
      <c r="C1496" t="s">
        <v>24</v>
      </c>
      <c r="D1496" t="s">
        <v>456</v>
      </c>
      <c r="E1496">
        <v>30</v>
      </c>
    </row>
    <row r="1497" spans="1:5">
      <c r="A1497">
        <v>2021</v>
      </c>
      <c r="B1497" t="s">
        <v>439</v>
      </c>
      <c r="C1497" t="s">
        <v>53</v>
      </c>
      <c r="D1497" t="s">
        <v>456</v>
      </c>
      <c r="E1497">
        <v>20</v>
      </c>
    </row>
    <row r="1498" spans="1:5">
      <c r="A1498">
        <v>2020</v>
      </c>
      <c r="B1498" t="s">
        <v>421</v>
      </c>
      <c r="C1498" t="s">
        <v>13</v>
      </c>
      <c r="D1498" t="s">
        <v>456</v>
      </c>
      <c r="E1498">
        <v>400</v>
      </c>
    </row>
    <row r="1499" spans="1:5">
      <c r="A1499">
        <v>2022</v>
      </c>
      <c r="B1499" t="s">
        <v>420</v>
      </c>
      <c r="C1499" t="s">
        <v>8</v>
      </c>
      <c r="D1499" t="s">
        <v>456</v>
      </c>
      <c r="E1499">
        <v>195</v>
      </c>
    </row>
    <row r="1500" spans="1:5">
      <c r="A1500">
        <v>2019</v>
      </c>
      <c r="B1500" t="s">
        <v>429</v>
      </c>
      <c r="C1500" t="s">
        <v>30</v>
      </c>
      <c r="D1500" t="s">
        <v>456</v>
      </c>
      <c r="E1500">
        <v>100</v>
      </c>
    </row>
    <row r="1501" spans="1:5">
      <c r="A1501">
        <v>2021</v>
      </c>
      <c r="B1501" t="s">
        <v>430</v>
      </c>
      <c r="C1501" t="s">
        <v>33</v>
      </c>
      <c r="D1501" t="s">
        <v>456</v>
      </c>
      <c r="E1501">
        <v>15</v>
      </c>
    </row>
    <row r="1502" spans="1:5">
      <c r="A1502">
        <v>2021</v>
      </c>
      <c r="B1502" t="s">
        <v>431</v>
      </c>
      <c r="C1502" t="s">
        <v>36</v>
      </c>
      <c r="D1502" t="s">
        <v>456</v>
      </c>
      <c r="E1502">
        <v>20</v>
      </c>
    </row>
    <row r="1503" spans="1:5">
      <c r="A1503">
        <v>2020</v>
      </c>
      <c r="B1503" t="s">
        <v>424</v>
      </c>
      <c r="C1503" t="s">
        <v>21</v>
      </c>
      <c r="D1503" t="s">
        <v>456</v>
      </c>
      <c r="E1503">
        <v>130</v>
      </c>
    </row>
    <row r="1504" spans="1:5">
      <c r="A1504">
        <v>2020</v>
      </c>
      <c r="B1504" t="s">
        <v>428</v>
      </c>
      <c r="C1504" t="s">
        <v>27</v>
      </c>
      <c r="D1504" t="s">
        <v>456</v>
      </c>
      <c r="E1504">
        <v>20</v>
      </c>
    </row>
    <row r="1505" spans="1:5">
      <c r="A1505">
        <v>2019</v>
      </c>
      <c r="B1505" t="s">
        <v>437</v>
      </c>
      <c r="C1505" t="s">
        <v>51</v>
      </c>
      <c r="D1505" t="s">
        <v>456</v>
      </c>
      <c r="E1505">
        <v>250</v>
      </c>
    </row>
    <row r="1506" spans="1:5">
      <c r="A1506">
        <v>2019</v>
      </c>
      <c r="B1506" t="s">
        <v>425</v>
      </c>
      <c r="C1506" t="s">
        <v>24</v>
      </c>
      <c r="D1506" t="s">
        <v>456</v>
      </c>
      <c r="E1506">
        <v>25</v>
      </c>
    </row>
    <row r="1507" spans="1:5">
      <c r="A1507">
        <v>2019</v>
      </c>
      <c r="B1507" t="s">
        <v>422</v>
      </c>
      <c r="C1507" t="s">
        <v>15</v>
      </c>
      <c r="D1507" t="s">
        <v>456</v>
      </c>
      <c r="E1507">
        <v>225</v>
      </c>
    </row>
    <row r="1508" spans="1:5">
      <c r="A1508">
        <v>2020</v>
      </c>
      <c r="B1508" t="s">
        <v>429</v>
      </c>
      <c r="C1508" t="s">
        <v>30</v>
      </c>
      <c r="D1508" t="s">
        <v>456</v>
      </c>
      <c r="E1508">
        <v>85</v>
      </c>
    </row>
    <row r="1509" spans="1:5">
      <c r="A1509">
        <v>2020</v>
      </c>
      <c r="B1509" t="s">
        <v>426</v>
      </c>
      <c r="C1509" t="s">
        <v>427</v>
      </c>
      <c r="D1509" t="s">
        <v>456</v>
      </c>
      <c r="E1509">
        <v>25</v>
      </c>
    </row>
    <row r="1510" spans="1:5">
      <c r="A1510">
        <v>2021</v>
      </c>
      <c r="B1510" t="s">
        <v>428</v>
      </c>
      <c r="C1510" t="s">
        <v>27</v>
      </c>
      <c r="D1510" t="s">
        <v>456</v>
      </c>
      <c r="E1510">
        <v>15</v>
      </c>
    </row>
    <row r="1511" spans="1:5">
      <c r="A1511">
        <v>2021</v>
      </c>
      <c r="B1511" t="s">
        <v>435</v>
      </c>
      <c r="C1511" t="s">
        <v>48</v>
      </c>
      <c r="D1511" t="s">
        <v>456</v>
      </c>
      <c r="E1511">
        <v>20</v>
      </c>
    </row>
    <row r="1512" spans="1:5">
      <c r="A1512">
        <v>2019</v>
      </c>
      <c r="B1512" t="s">
        <v>420</v>
      </c>
      <c r="C1512" t="s">
        <v>8</v>
      </c>
      <c r="D1512" t="s">
        <v>456</v>
      </c>
      <c r="E1512">
        <v>310</v>
      </c>
    </row>
    <row r="1513" spans="1:5">
      <c r="A1513">
        <v>2021</v>
      </c>
      <c r="B1513" t="s">
        <v>436</v>
      </c>
      <c r="C1513" t="s">
        <v>49</v>
      </c>
      <c r="D1513" t="s">
        <v>456</v>
      </c>
      <c r="E1513">
        <v>295</v>
      </c>
    </row>
    <row r="1514" spans="1:5">
      <c r="A1514">
        <v>2019</v>
      </c>
      <c r="B1514" t="s">
        <v>430</v>
      </c>
      <c r="C1514" t="s">
        <v>33</v>
      </c>
      <c r="D1514" t="s">
        <v>456</v>
      </c>
      <c r="E1514">
        <v>10</v>
      </c>
    </row>
    <row r="1515" spans="1:5">
      <c r="A1515">
        <v>2020</v>
      </c>
      <c r="B1515" t="s">
        <v>420</v>
      </c>
      <c r="C1515" t="s">
        <v>8</v>
      </c>
      <c r="D1515" t="s">
        <v>456</v>
      </c>
      <c r="E1515">
        <v>280</v>
      </c>
    </row>
    <row r="1516" spans="1:5">
      <c r="A1516">
        <v>2019</v>
      </c>
      <c r="B1516" t="s">
        <v>439</v>
      </c>
      <c r="C1516" t="s">
        <v>53</v>
      </c>
      <c r="D1516" t="s">
        <v>456</v>
      </c>
      <c r="E1516">
        <v>15</v>
      </c>
    </row>
    <row r="1517" spans="1:5">
      <c r="A1517">
        <v>2020</v>
      </c>
      <c r="B1517" t="s">
        <v>439</v>
      </c>
      <c r="C1517" t="s">
        <v>53</v>
      </c>
      <c r="D1517" t="s">
        <v>456</v>
      </c>
      <c r="E1517">
        <v>10</v>
      </c>
    </row>
    <row r="1518" spans="1:5">
      <c r="A1518">
        <v>2020</v>
      </c>
      <c r="B1518" t="s">
        <v>430</v>
      </c>
      <c r="C1518" t="s">
        <v>33</v>
      </c>
      <c r="D1518" t="s">
        <v>456</v>
      </c>
      <c r="E1518">
        <v>15</v>
      </c>
    </row>
    <row r="1519" spans="1:5">
      <c r="A1519">
        <v>2019</v>
      </c>
      <c r="B1519" t="s">
        <v>433</v>
      </c>
      <c r="C1519" t="s">
        <v>42</v>
      </c>
      <c r="D1519" t="s">
        <v>456</v>
      </c>
      <c r="E1519">
        <v>50</v>
      </c>
    </row>
    <row r="1520" spans="1:5">
      <c r="A1520">
        <v>2020</v>
      </c>
      <c r="B1520" t="s">
        <v>438</v>
      </c>
      <c r="C1520" t="s">
        <v>52</v>
      </c>
      <c r="D1520" t="s">
        <v>456</v>
      </c>
      <c r="E1520">
        <v>15</v>
      </c>
    </row>
    <row r="1521" spans="1:5">
      <c r="A1521">
        <v>2020</v>
      </c>
      <c r="B1521" t="s">
        <v>432</v>
      </c>
      <c r="C1521" t="s">
        <v>39</v>
      </c>
      <c r="D1521" t="s">
        <v>456</v>
      </c>
      <c r="E1521">
        <v>80</v>
      </c>
    </row>
    <row r="1522" spans="1:5">
      <c r="A1522">
        <v>2020</v>
      </c>
      <c r="B1522" t="s">
        <v>437</v>
      </c>
      <c r="C1522" t="s">
        <v>51</v>
      </c>
      <c r="D1522" t="s">
        <v>456</v>
      </c>
      <c r="E1522">
        <v>200</v>
      </c>
    </row>
    <row r="1523" spans="1:5">
      <c r="A1523">
        <v>2019</v>
      </c>
      <c r="B1523" t="s">
        <v>431</v>
      </c>
      <c r="C1523" t="s">
        <v>36</v>
      </c>
      <c r="D1523" t="s">
        <v>456</v>
      </c>
      <c r="E1523">
        <v>35</v>
      </c>
    </row>
    <row r="1524" spans="1:5">
      <c r="A1524">
        <v>2022</v>
      </c>
      <c r="B1524" t="s">
        <v>429</v>
      </c>
      <c r="C1524" t="s">
        <v>30</v>
      </c>
      <c r="D1524" t="s">
        <v>456</v>
      </c>
      <c r="E1524">
        <v>50</v>
      </c>
    </row>
    <row r="1525" spans="1:5">
      <c r="A1525">
        <v>2020</v>
      </c>
      <c r="B1525" t="s">
        <v>435</v>
      </c>
      <c r="C1525" t="s">
        <v>48</v>
      </c>
      <c r="D1525" t="s">
        <v>456</v>
      </c>
      <c r="E1525">
        <v>15</v>
      </c>
    </row>
    <row r="1526" spans="1:5">
      <c r="A1526">
        <v>2019</v>
      </c>
      <c r="B1526" t="s">
        <v>428</v>
      </c>
      <c r="C1526" t="s">
        <v>27</v>
      </c>
      <c r="D1526" t="s">
        <v>456</v>
      </c>
      <c r="E1526">
        <v>20</v>
      </c>
    </row>
    <row r="1527" spans="1:5">
      <c r="A1527">
        <v>2020</v>
      </c>
      <c r="B1527" t="s">
        <v>422</v>
      </c>
      <c r="C1527" t="s">
        <v>15</v>
      </c>
      <c r="D1527" t="s">
        <v>456</v>
      </c>
      <c r="E1527">
        <v>210</v>
      </c>
    </row>
    <row r="1528" spans="1:5">
      <c r="A1528">
        <v>2021</v>
      </c>
      <c r="B1528" t="s">
        <v>429</v>
      </c>
      <c r="C1528" t="s">
        <v>30</v>
      </c>
      <c r="D1528" t="s">
        <v>456</v>
      </c>
      <c r="E1528">
        <v>65</v>
      </c>
    </row>
    <row r="1529" spans="1:5">
      <c r="A1529">
        <v>2019</v>
      </c>
      <c r="B1529" t="s">
        <v>426</v>
      </c>
      <c r="C1529" t="s">
        <v>427</v>
      </c>
      <c r="D1529" t="s">
        <v>456</v>
      </c>
      <c r="E1529">
        <v>25</v>
      </c>
    </row>
    <row r="1530" spans="1:5">
      <c r="A1530">
        <v>2019</v>
      </c>
      <c r="B1530" t="s">
        <v>423</v>
      </c>
      <c r="C1530" t="s">
        <v>18</v>
      </c>
      <c r="D1530" t="s">
        <v>456</v>
      </c>
      <c r="E1530">
        <v>25</v>
      </c>
    </row>
    <row r="1531" spans="1:5">
      <c r="A1531">
        <v>2020</v>
      </c>
      <c r="B1531" t="s">
        <v>423</v>
      </c>
      <c r="C1531" t="s">
        <v>18</v>
      </c>
      <c r="D1531" t="s">
        <v>456</v>
      </c>
      <c r="E1531">
        <v>25</v>
      </c>
    </row>
    <row r="1532" spans="1:5">
      <c r="A1532">
        <v>2020</v>
      </c>
      <c r="B1532" t="s">
        <v>434</v>
      </c>
      <c r="C1532" t="s">
        <v>45</v>
      </c>
      <c r="D1532" t="s">
        <v>456</v>
      </c>
      <c r="E1532">
        <v>5</v>
      </c>
    </row>
    <row r="1533" spans="1:5">
      <c r="A1533">
        <v>2019</v>
      </c>
      <c r="B1533" t="s">
        <v>434</v>
      </c>
      <c r="C1533" t="s">
        <v>45</v>
      </c>
      <c r="D1533" t="s">
        <v>456</v>
      </c>
      <c r="E1533">
        <v>5</v>
      </c>
    </row>
    <row r="1534" spans="1:5">
      <c r="A1534">
        <v>2019</v>
      </c>
      <c r="B1534" t="s">
        <v>432</v>
      </c>
      <c r="C1534" t="s">
        <v>39</v>
      </c>
      <c r="D1534" t="s">
        <v>456</v>
      </c>
      <c r="E1534">
        <v>70</v>
      </c>
    </row>
    <row r="1535" spans="1:5">
      <c r="A1535">
        <v>2019</v>
      </c>
      <c r="B1535" t="s">
        <v>436</v>
      </c>
      <c r="C1535" t="s">
        <v>49</v>
      </c>
      <c r="D1535" t="s">
        <v>456</v>
      </c>
      <c r="E1535">
        <v>365</v>
      </c>
    </row>
    <row r="1536" spans="1:5">
      <c r="A1536">
        <v>2020</v>
      </c>
      <c r="B1536" t="s">
        <v>436</v>
      </c>
      <c r="C1536" t="s">
        <v>49</v>
      </c>
      <c r="D1536" t="s">
        <v>456</v>
      </c>
      <c r="E1536">
        <v>345</v>
      </c>
    </row>
    <row r="1537" spans="1:5">
      <c r="A1537">
        <v>2019</v>
      </c>
      <c r="B1537" t="s">
        <v>424</v>
      </c>
      <c r="C1537" t="s">
        <v>21</v>
      </c>
      <c r="D1537" t="s">
        <v>456</v>
      </c>
      <c r="E1537">
        <v>140</v>
      </c>
    </row>
    <row r="1538" spans="1:5">
      <c r="A1538">
        <v>2022</v>
      </c>
      <c r="B1538" t="s">
        <v>438</v>
      </c>
      <c r="C1538" t="s">
        <v>52</v>
      </c>
      <c r="D1538" t="s">
        <v>456</v>
      </c>
      <c r="E1538">
        <v>15</v>
      </c>
    </row>
    <row r="1539" spans="1:5">
      <c r="A1539">
        <v>2019</v>
      </c>
      <c r="B1539" t="s">
        <v>435</v>
      </c>
      <c r="C1539" t="s">
        <v>48</v>
      </c>
      <c r="D1539" t="s">
        <v>456</v>
      </c>
      <c r="E1539">
        <v>15</v>
      </c>
    </row>
    <row r="1540" spans="1:5">
      <c r="A1540">
        <v>2019</v>
      </c>
      <c r="B1540" t="s">
        <v>438</v>
      </c>
      <c r="C1540" t="s">
        <v>52</v>
      </c>
      <c r="D1540" t="s">
        <v>456</v>
      </c>
      <c r="E1540">
        <v>20</v>
      </c>
    </row>
    <row r="1541" spans="1:5">
      <c r="A1541">
        <v>2018</v>
      </c>
      <c r="B1541" t="s">
        <v>426</v>
      </c>
      <c r="C1541" t="s">
        <v>427</v>
      </c>
      <c r="D1541" t="s">
        <v>456</v>
      </c>
      <c r="E1541">
        <v>25</v>
      </c>
    </row>
    <row r="1542" spans="1:5">
      <c r="A1542">
        <v>2018</v>
      </c>
      <c r="B1542" t="s">
        <v>439</v>
      </c>
      <c r="C1542" t="s">
        <v>53</v>
      </c>
      <c r="D1542" t="s">
        <v>456</v>
      </c>
      <c r="E1542">
        <v>20</v>
      </c>
    </row>
    <row r="1543" spans="1:5">
      <c r="A1543">
        <v>2018</v>
      </c>
      <c r="B1543" t="s">
        <v>423</v>
      </c>
      <c r="C1543" t="s">
        <v>18</v>
      </c>
      <c r="D1543" t="s">
        <v>456</v>
      </c>
      <c r="E1543">
        <v>25</v>
      </c>
    </row>
    <row r="1544" spans="1:5">
      <c r="A1544">
        <v>2018</v>
      </c>
      <c r="B1544" t="s">
        <v>433</v>
      </c>
      <c r="C1544" t="s">
        <v>42</v>
      </c>
      <c r="D1544" t="s">
        <v>456</v>
      </c>
      <c r="E1544">
        <v>50</v>
      </c>
    </row>
    <row r="1545" spans="1:5">
      <c r="A1545">
        <v>2018</v>
      </c>
      <c r="B1545" t="s">
        <v>420</v>
      </c>
      <c r="C1545" t="s">
        <v>8</v>
      </c>
      <c r="D1545" t="s">
        <v>456</v>
      </c>
      <c r="E1545">
        <v>365</v>
      </c>
    </row>
    <row r="1546" spans="1:5">
      <c r="A1546">
        <v>2018</v>
      </c>
      <c r="B1546" t="s">
        <v>425</v>
      </c>
      <c r="C1546" t="s">
        <v>24</v>
      </c>
      <c r="D1546" t="s">
        <v>456</v>
      </c>
      <c r="E1546">
        <v>30</v>
      </c>
    </row>
    <row r="1547" spans="1:5">
      <c r="A1547">
        <v>2018</v>
      </c>
      <c r="B1547" t="s">
        <v>436</v>
      </c>
      <c r="C1547" t="s">
        <v>49</v>
      </c>
      <c r="D1547" t="s">
        <v>456</v>
      </c>
      <c r="E1547">
        <v>365</v>
      </c>
    </row>
    <row r="1548" spans="1:5">
      <c r="A1548">
        <v>2018</v>
      </c>
      <c r="B1548" t="s">
        <v>438</v>
      </c>
      <c r="C1548" t="s">
        <v>52</v>
      </c>
      <c r="D1548" t="s">
        <v>456</v>
      </c>
      <c r="E1548">
        <v>20</v>
      </c>
    </row>
    <row r="1549" spans="1:5">
      <c r="A1549">
        <v>2018</v>
      </c>
      <c r="B1549" t="s">
        <v>430</v>
      </c>
      <c r="C1549" t="s">
        <v>33</v>
      </c>
      <c r="D1549" t="s">
        <v>456</v>
      </c>
      <c r="E1549">
        <v>10</v>
      </c>
    </row>
    <row r="1550" spans="1:5">
      <c r="A1550">
        <v>2018</v>
      </c>
      <c r="B1550" t="s">
        <v>431</v>
      </c>
      <c r="C1550" t="s">
        <v>36</v>
      </c>
      <c r="D1550" t="s">
        <v>456</v>
      </c>
      <c r="E1550">
        <v>35</v>
      </c>
    </row>
    <row r="1551" spans="1:5">
      <c r="A1551">
        <v>2018</v>
      </c>
      <c r="B1551" t="s">
        <v>429</v>
      </c>
      <c r="C1551" t="s">
        <v>30</v>
      </c>
      <c r="D1551" t="s">
        <v>456</v>
      </c>
      <c r="E1551">
        <v>110</v>
      </c>
    </row>
    <row r="1552" spans="1:5">
      <c r="A1552">
        <v>2018</v>
      </c>
      <c r="B1552" t="s">
        <v>432</v>
      </c>
      <c r="C1552" t="s">
        <v>39</v>
      </c>
      <c r="D1552" t="s">
        <v>456</v>
      </c>
      <c r="E1552">
        <v>100</v>
      </c>
    </row>
    <row r="1553" spans="1:5">
      <c r="A1553">
        <v>2018</v>
      </c>
      <c r="B1553" t="s">
        <v>435</v>
      </c>
      <c r="C1553" t="s">
        <v>48</v>
      </c>
      <c r="D1553" t="s">
        <v>456</v>
      </c>
      <c r="E1553">
        <v>15</v>
      </c>
    </row>
    <row r="1554" spans="1:5">
      <c r="A1554">
        <v>2018</v>
      </c>
      <c r="B1554" t="s">
        <v>434</v>
      </c>
      <c r="C1554" t="s">
        <v>45</v>
      </c>
      <c r="D1554" t="s">
        <v>456</v>
      </c>
      <c r="E1554">
        <v>5</v>
      </c>
    </row>
    <row r="1555" spans="1:5">
      <c r="A1555">
        <v>2018</v>
      </c>
      <c r="B1555" t="s">
        <v>437</v>
      </c>
      <c r="C1555" t="s">
        <v>51</v>
      </c>
      <c r="D1555" t="s">
        <v>456</v>
      </c>
      <c r="E1555">
        <v>240</v>
      </c>
    </row>
    <row r="1556" spans="1:5">
      <c r="A1556">
        <v>2018</v>
      </c>
      <c r="B1556" t="s">
        <v>422</v>
      </c>
      <c r="C1556" t="s">
        <v>15</v>
      </c>
      <c r="D1556" t="s">
        <v>456</v>
      </c>
      <c r="E1556">
        <v>240</v>
      </c>
    </row>
    <row r="1557" spans="1:5">
      <c r="A1557">
        <v>2018</v>
      </c>
      <c r="B1557" t="s">
        <v>424</v>
      </c>
      <c r="C1557" t="s">
        <v>21</v>
      </c>
      <c r="D1557" t="s">
        <v>456</v>
      </c>
      <c r="E1557">
        <v>140</v>
      </c>
    </row>
    <row r="1558" spans="1:5">
      <c r="A1558">
        <v>2018</v>
      </c>
      <c r="B1558" t="s">
        <v>428</v>
      </c>
      <c r="C1558" t="s">
        <v>27</v>
      </c>
      <c r="D1558" t="s">
        <v>456</v>
      </c>
      <c r="E1558">
        <v>25</v>
      </c>
    </row>
    <row r="1559" spans="1:5">
      <c r="A1559">
        <v>2018</v>
      </c>
      <c r="B1559" t="s">
        <v>421</v>
      </c>
      <c r="C1559" t="s">
        <v>13</v>
      </c>
      <c r="D1559" t="s">
        <v>456</v>
      </c>
      <c r="E1559">
        <v>425</v>
      </c>
    </row>
    <row r="1560" spans="1:5">
      <c r="A1560">
        <v>2023</v>
      </c>
      <c r="B1560" t="s">
        <v>421</v>
      </c>
      <c r="C1560" t="s">
        <v>13</v>
      </c>
      <c r="D1560" t="s">
        <v>456</v>
      </c>
      <c r="E1560">
        <v>260</v>
      </c>
    </row>
    <row r="1561" spans="1:5">
      <c r="A1561">
        <v>2023</v>
      </c>
      <c r="B1561" t="s">
        <v>424</v>
      </c>
      <c r="C1561" t="s">
        <v>21</v>
      </c>
      <c r="D1561" t="s">
        <v>456</v>
      </c>
      <c r="E1561">
        <v>90</v>
      </c>
    </row>
    <row r="1562" spans="1:5">
      <c r="A1562">
        <v>2023</v>
      </c>
      <c r="B1562" t="s">
        <v>432</v>
      </c>
      <c r="C1562" t="s">
        <v>39</v>
      </c>
      <c r="D1562" t="s">
        <v>456</v>
      </c>
      <c r="E1562">
        <v>40</v>
      </c>
    </row>
    <row r="1563" spans="1:5">
      <c r="A1563">
        <v>2023</v>
      </c>
      <c r="B1563" t="s">
        <v>435</v>
      </c>
      <c r="C1563" t="s">
        <v>48</v>
      </c>
      <c r="D1563" t="s">
        <v>456</v>
      </c>
      <c r="E1563">
        <v>15</v>
      </c>
    </row>
    <row r="1564" spans="1:5">
      <c r="A1564">
        <v>2023</v>
      </c>
      <c r="B1564" t="s">
        <v>437</v>
      </c>
      <c r="C1564" t="s">
        <v>51</v>
      </c>
      <c r="D1564" t="s">
        <v>456</v>
      </c>
      <c r="E1564">
        <v>135</v>
      </c>
    </row>
    <row r="1565" spans="1:5">
      <c r="A1565">
        <v>2023</v>
      </c>
      <c r="B1565" t="s">
        <v>430</v>
      </c>
      <c r="C1565" t="s">
        <v>33</v>
      </c>
      <c r="D1565" t="s">
        <v>456</v>
      </c>
      <c r="E1565">
        <v>10</v>
      </c>
    </row>
    <row r="1566" spans="1:5">
      <c r="A1566">
        <v>2023</v>
      </c>
      <c r="B1566" t="s">
        <v>425</v>
      </c>
      <c r="C1566" t="s">
        <v>24</v>
      </c>
      <c r="D1566" t="s">
        <v>456</v>
      </c>
      <c r="E1566">
        <v>15</v>
      </c>
    </row>
    <row r="1567" spans="1:5">
      <c r="A1567">
        <v>2023</v>
      </c>
      <c r="B1567" t="s">
        <v>439</v>
      </c>
      <c r="C1567" t="s">
        <v>53</v>
      </c>
      <c r="D1567" t="s">
        <v>456</v>
      </c>
      <c r="E1567">
        <v>10</v>
      </c>
    </row>
    <row r="1568" spans="1:5">
      <c r="A1568">
        <v>2023</v>
      </c>
      <c r="B1568" t="s">
        <v>436</v>
      </c>
      <c r="C1568" t="s">
        <v>49</v>
      </c>
      <c r="D1568" t="s">
        <v>456</v>
      </c>
      <c r="E1568">
        <v>245</v>
      </c>
    </row>
    <row r="1569" spans="1:5">
      <c r="A1569">
        <v>2023</v>
      </c>
      <c r="B1569" t="s">
        <v>426</v>
      </c>
      <c r="C1569" t="s">
        <v>427</v>
      </c>
      <c r="D1569" t="s">
        <v>456</v>
      </c>
      <c r="E1569">
        <v>15</v>
      </c>
    </row>
    <row r="1570" spans="1:5">
      <c r="A1570">
        <v>2023</v>
      </c>
      <c r="B1570" t="s">
        <v>433</v>
      </c>
      <c r="C1570" t="s">
        <v>42</v>
      </c>
      <c r="D1570" t="s">
        <v>456</v>
      </c>
      <c r="E1570">
        <v>40</v>
      </c>
    </row>
    <row r="1571" spans="1:5">
      <c r="A1571">
        <v>2023</v>
      </c>
      <c r="B1571" t="s">
        <v>423</v>
      </c>
      <c r="C1571" t="s">
        <v>18</v>
      </c>
      <c r="D1571" t="s">
        <v>456</v>
      </c>
      <c r="E1571">
        <v>20</v>
      </c>
    </row>
    <row r="1572" spans="1:5">
      <c r="A1572">
        <v>2023</v>
      </c>
      <c r="B1572" t="s">
        <v>429</v>
      </c>
      <c r="C1572" t="s">
        <v>30</v>
      </c>
      <c r="D1572" t="s">
        <v>456</v>
      </c>
      <c r="E1572">
        <v>45</v>
      </c>
    </row>
    <row r="1573" spans="1:5">
      <c r="A1573">
        <v>2023</v>
      </c>
      <c r="B1573" t="s">
        <v>420</v>
      </c>
      <c r="C1573" t="s">
        <v>8</v>
      </c>
      <c r="D1573" t="s">
        <v>456</v>
      </c>
      <c r="E1573">
        <v>145</v>
      </c>
    </row>
    <row r="1574" spans="1:5">
      <c r="A1574">
        <v>2023</v>
      </c>
      <c r="B1574" t="s">
        <v>438</v>
      </c>
      <c r="C1574" t="s">
        <v>52</v>
      </c>
      <c r="D1574" t="s">
        <v>456</v>
      </c>
      <c r="E1574">
        <v>15</v>
      </c>
    </row>
    <row r="1575" spans="1:5">
      <c r="A1575">
        <v>2023</v>
      </c>
      <c r="B1575" t="s">
        <v>434</v>
      </c>
      <c r="C1575" t="s">
        <v>45</v>
      </c>
      <c r="D1575" t="s">
        <v>456</v>
      </c>
      <c r="E1575">
        <v>0</v>
      </c>
    </row>
    <row r="1576" spans="1:5">
      <c r="A1576">
        <v>2023</v>
      </c>
      <c r="B1576" t="s">
        <v>431</v>
      </c>
      <c r="C1576" t="s">
        <v>36</v>
      </c>
      <c r="D1576" t="s">
        <v>456</v>
      </c>
      <c r="E1576">
        <v>20</v>
      </c>
    </row>
    <row r="1577" spans="1:5">
      <c r="A1577">
        <v>2023</v>
      </c>
      <c r="B1577" t="s">
        <v>428</v>
      </c>
      <c r="C1577" t="s">
        <v>27</v>
      </c>
      <c r="D1577" t="s">
        <v>456</v>
      </c>
      <c r="E1577">
        <v>10</v>
      </c>
    </row>
    <row r="1578" spans="1:5">
      <c r="A1578">
        <v>2024</v>
      </c>
      <c r="B1578" t="s">
        <v>420</v>
      </c>
      <c r="C1578" t="s">
        <v>8</v>
      </c>
      <c r="D1578" t="s">
        <v>456</v>
      </c>
      <c r="E1578">
        <v>190</v>
      </c>
    </row>
    <row r="1579" spans="1:5">
      <c r="A1579">
        <v>2024</v>
      </c>
      <c r="B1579" t="s">
        <v>438</v>
      </c>
      <c r="C1579" t="s">
        <v>52</v>
      </c>
      <c r="D1579" t="s">
        <v>456</v>
      </c>
      <c r="E1579">
        <v>15</v>
      </c>
    </row>
    <row r="1580" spans="1:5">
      <c r="A1580">
        <v>2024</v>
      </c>
      <c r="B1580" t="s">
        <v>423</v>
      </c>
      <c r="C1580" t="s">
        <v>18</v>
      </c>
      <c r="D1580" t="s">
        <v>456</v>
      </c>
      <c r="E1580">
        <v>20</v>
      </c>
    </row>
    <row r="1581" spans="1:5">
      <c r="A1581">
        <v>2024</v>
      </c>
      <c r="B1581" t="s">
        <v>425</v>
      </c>
      <c r="C1581" t="s">
        <v>24</v>
      </c>
      <c r="D1581" t="s">
        <v>456</v>
      </c>
      <c r="E1581">
        <v>20</v>
      </c>
    </row>
    <row r="1582" spans="1:5">
      <c r="A1582">
        <v>2024</v>
      </c>
      <c r="B1582" t="s">
        <v>430</v>
      </c>
      <c r="C1582" t="s">
        <v>33</v>
      </c>
      <c r="D1582" t="s">
        <v>456</v>
      </c>
      <c r="E1582">
        <v>10</v>
      </c>
    </row>
    <row r="1583" spans="1:5">
      <c r="A1583">
        <v>2024</v>
      </c>
      <c r="B1583" t="s">
        <v>422</v>
      </c>
      <c r="C1583" t="s">
        <v>15</v>
      </c>
      <c r="D1583" t="s">
        <v>456</v>
      </c>
      <c r="E1583">
        <v>150</v>
      </c>
    </row>
    <row r="1584" spans="1:5">
      <c r="A1584">
        <v>2023</v>
      </c>
      <c r="B1584" t="s">
        <v>422</v>
      </c>
      <c r="C1584" t="s">
        <v>15</v>
      </c>
      <c r="D1584" t="s">
        <v>456</v>
      </c>
      <c r="E1584">
        <v>145</v>
      </c>
    </row>
    <row r="1585" spans="1:5">
      <c r="A1585">
        <v>2024</v>
      </c>
      <c r="B1585" t="s">
        <v>428</v>
      </c>
      <c r="C1585" t="s">
        <v>27</v>
      </c>
      <c r="D1585" t="s">
        <v>456</v>
      </c>
      <c r="E1585">
        <v>15</v>
      </c>
    </row>
    <row r="1586" spans="1:5">
      <c r="A1586">
        <v>2024</v>
      </c>
      <c r="B1586" t="s">
        <v>429</v>
      </c>
      <c r="C1586" t="s">
        <v>30</v>
      </c>
      <c r="D1586" t="s">
        <v>456</v>
      </c>
      <c r="E1586">
        <v>65</v>
      </c>
    </row>
    <row r="1587" spans="1:5">
      <c r="A1587">
        <v>2024</v>
      </c>
      <c r="B1587" t="s">
        <v>424</v>
      </c>
      <c r="C1587" t="s">
        <v>21</v>
      </c>
      <c r="D1587" t="s">
        <v>456</v>
      </c>
      <c r="E1587">
        <v>85</v>
      </c>
    </row>
    <row r="1588" spans="1:5">
      <c r="A1588">
        <v>2024</v>
      </c>
      <c r="B1588" t="s">
        <v>436</v>
      </c>
      <c r="C1588" t="s">
        <v>49</v>
      </c>
      <c r="D1588" t="s">
        <v>456</v>
      </c>
      <c r="E1588">
        <v>275</v>
      </c>
    </row>
    <row r="1589" spans="1:5">
      <c r="A1589">
        <v>2024</v>
      </c>
      <c r="B1589" t="s">
        <v>439</v>
      </c>
      <c r="C1589" t="s">
        <v>53</v>
      </c>
      <c r="D1589" t="s">
        <v>456</v>
      </c>
      <c r="E1589">
        <v>15</v>
      </c>
    </row>
    <row r="1590" spans="1:5">
      <c r="A1590">
        <v>2024</v>
      </c>
      <c r="B1590" t="s">
        <v>435</v>
      </c>
      <c r="C1590" t="s">
        <v>48</v>
      </c>
      <c r="D1590" t="s">
        <v>456</v>
      </c>
      <c r="E1590">
        <v>5</v>
      </c>
    </row>
    <row r="1591" spans="1:5">
      <c r="A1591">
        <v>2024</v>
      </c>
      <c r="B1591" t="s">
        <v>434</v>
      </c>
      <c r="C1591" t="s">
        <v>45</v>
      </c>
      <c r="D1591" t="s">
        <v>456</v>
      </c>
      <c r="E1591">
        <v>0</v>
      </c>
    </row>
    <row r="1592" spans="1:5">
      <c r="A1592">
        <v>2024</v>
      </c>
      <c r="B1592" t="s">
        <v>426</v>
      </c>
      <c r="C1592" t="s">
        <v>427</v>
      </c>
      <c r="D1592" t="s">
        <v>456</v>
      </c>
      <c r="E1592">
        <v>15</v>
      </c>
    </row>
    <row r="1593" spans="1:5">
      <c r="A1593">
        <v>2024</v>
      </c>
      <c r="B1593" t="s">
        <v>431</v>
      </c>
      <c r="C1593" t="s">
        <v>36</v>
      </c>
      <c r="D1593" t="s">
        <v>456</v>
      </c>
      <c r="E1593">
        <v>20</v>
      </c>
    </row>
    <row r="1594" spans="1:5">
      <c r="A1594">
        <v>2024</v>
      </c>
      <c r="B1594" t="s">
        <v>421</v>
      </c>
      <c r="C1594" t="s">
        <v>13</v>
      </c>
      <c r="D1594" t="s">
        <v>456</v>
      </c>
      <c r="E1594">
        <v>265</v>
      </c>
    </row>
    <row r="1595" spans="1:5">
      <c r="A1595">
        <v>2024</v>
      </c>
      <c r="B1595" t="s">
        <v>432</v>
      </c>
      <c r="C1595" t="s">
        <v>39</v>
      </c>
      <c r="D1595" t="s">
        <v>456</v>
      </c>
      <c r="E1595">
        <v>35</v>
      </c>
    </row>
    <row r="1596" spans="1:5">
      <c r="A1596">
        <v>2024</v>
      </c>
      <c r="B1596" t="s">
        <v>433</v>
      </c>
      <c r="C1596" t="s">
        <v>42</v>
      </c>
      <c r="D1596" t="s">
        <v>456</v>
      </c>
      <c r="E1596">
        <v>30</v>
      </c>
    </row>
    <row r="1597" spans="1:5">
      <c r="A1597">
        <v>2024</v>
      </c>
      <c r="B1597" t="s">
        <v>437</v>
      </c>
      <c r="C1597" t="s">
        <v>51</v>
      </c>
      <c r="D1597" t="s">
        <v>456</v>
      </c>
      <c r="E1597">
        <v>125</v>
      </c>
    </row>
    <row r="1598" spans="1:5">
      <c r="A1598">
        <v>2021</v>
      </c>
      <c r="B1598" t="s">
        <v>423</v>
      </c>
      <c r="C1598" t="s">
        <v>18</v>
      </c>
      <c r="D1598" t="s">
        <v>457</v>
      </c>
      <c r="E1598">
        <v>0</v>
      </c>
    </row>
    <row r="1599" spans="1:5">
      <c r="A1599">
        <v>2022</v>
      </c>
      <c r="B1599" t="s">
        <v>422</v>
      </c>
      <c r="C1599" t="s">
        <v>15</v>
      </c>
      <c r="D1599" t="s">
        <v>457</v>
      </c>
      <c r="E1599">
        <v>10</v>
      </c>
    </row>
    <row r="1600" spans="1:5">
      <c r="A1600">
        <v>2022</v>
      </c>
      <c r="B1600" t="s">
        <v>437</v>
      </c>
      <c r="C1600" t="s">
        <v>51</v>
      </c>
      <c r="D1600" t="s">
        <v>457</v>
      </c>
      <c r="E1600">
        <v>15</v>
      </c>
    </row>
    <row r="1601" spans="1:5">
      <c r="A1601">
        <v>2022</v>
      </c>
      <c r="B1601" t="s">
        <v>430</v>
      </c>
      <c r="C1601" t="s">
        <v>33</v>
      </c>
      <c r="D1601" t="s">
        <v>457</v>
      </c>
      <c r="E1601">
        <v>5</v>
      </c>
    </row>
    <row r="1602" spans="1:5">
      <c r="A1602">
        <v>2021</v>
      </c>
      <c r="B1602" t="s">
        <v>425</v>
      </c>
      <c r="C1602" t="s">
        <v>24</v>
      </c>
      <c r="D1602" t="s">
        <v>457</v>
      </c>
      <c r="E1602">
        <v>0</v>
      </c>
    </row>
    <row r="1603" spans="1:5">
      <c r="A1603">
        <v>2022</v>
      </c>
      <c r="B1603" t="s">
        <v>425</v>
      </c>
      <c r="C1603" t="s">
        <v>24</v>
      </c>
      <c r="D1603" t="s">
        <v>457</v>
      </c>
      <c r="E1603">
        <v>5</v>
      </c>
    </row>
    <row r="1604" spans="1:5">
      <c r="A1604">
        <v>2021</v>
      </c>
      <c r="B1604" t="s">
        <v>420</v>
      </c>
      <c r="C1604" t="s">
        <v>8</v>
      </c>
      <c r="D1604" t="s">
        <v>457</v>
      </c>
      <c r="E1604">
        <v>20</v>
      </c>
    </row>
    <row r="1605" spans="1:5">
      <c r="A1605">
        <v>2022</v>
      </c>
      <c r="B1605" t="s">
        <v>423</v>
      </c>
      <c r="C1605" t="s">
        <v>18</v>
      </c>
      <c r="D1605" t="s">
        <v>457</v>
      </c>
      <c r="E1605">
        <v>5</v>
      </c>
    </row>
    <row r="1606" spans="1:5">
      <c r="A1606">
        <v>2022</v>
      </c>
      <c r="B1606" t="s">
        <v>426</v>
      </c>
      <c r="C1606" t="s">
        <v>427</v>
      </c>
      <c r="D1606" t="s">
        <v>457</v>
      </c>
      <c r="E1606">
        <v>5</v>
      </c>
    </row>
    <row r="1607" spans="1:5">
      <c r="A1607">
        <v>2022</v>
      </c>
      <c r="B1607" t="s">
        <v>435</v>
      </c>
      <c r="C1607" t="s">
        <v>48</v>
      </c>
      <c r="D1607" t="s">
        <v>457</v>
      </c>
      <c r="E1607">
        <v>0</v>
      </c>
    </row>
    <row r="1608" spans="1:5">
      <c r="A1608">
        <v>2021</v>
      </c>
      <c r="B1608" t="s">
        <v>437</v>
      </c>
      <c r="C1608" t="s">
        <v>51</v>
      </c>
      <c r="D1608" t="s">
        <v>457</v>
      </c>
      <c r="E1608">
        <v>25</v>
      </c>
    </row>
    <row r="1609" spans="1:5">
      <c r="A1609">
        <v>2021</v>
      </c>
      <c r="B1609" t="s">
        <v>434</v>
      </c>
      <c r="C1609" t="s">
        <v>45</v>
      </c>
      <c r="D1609" t="s">
        <v>457</v>
      </c>
      <c r="E1609">
        <v>0</v>
      </c>
    </row>
    <row r="1610" spans="1:5">
      <c r="A1610">
        <v>2022</v>
      </c>
      <c r="B1610" t="s">
        <v>428</v>
      </c>
      <c r="C1610" t="s">
        <v>27</v>
      </c>
      <c r="D1610" t="s">
        <v>457</v>
      </c>
      <c r="E1610">
        <v>0</v>
      </c>
    </row>
    <row r="1611" spans="1:5">
      <c r="A1611">
        <v>2021</v>
      </c>
      <c r="B1611" t="s">
        <v>438</v>
      </c>
      <c r="C1611" t="s">
        <v>52</v>
      </c>
      <c r="D1611" t="s">
        <v>457</v>
      </c>
      <c r="E1611">
        <v>5</v>
      </c>
    </row>
    <row r="1612" spans="1:5">
      <c r="A1612">
        <v>2022</v>
      </c>
      <c r="B1612" t="s">
        <v>439</v>
      </c>
      <c r="C1612" t="s">
        <v>53</v>
      </c>
      <c r="D1612" t="s">
        <v>457</v>
      </c>
      <c r="E1612">
        <v>0</v>
      </c>
    </row>
    <row r="1613" spans="1:5">
      <c r="A1613">
        <v>2022</v>
      </c>
      <c r="B1613" t="s">
        <v>434</v>
      </c>
      <c r="C1613" t="s">
        <v>45</v>
      </c>
      <c r="D1613" t="s">
        <v>457</v>
      </c>
      <c r="E1613">
        <v>0</v>
      </c>
    </row>
    <row r="1614" spans="1:5">
      <c r="A1614">
        <v>2021</v>
      </c>
      <c r="B1614" t="s">
        <v>421</v>
      </c>
      <c r="C1614" t="s">
        <v>13</v>
      </c>
      <c r="D1614" t="s">
        <v>457</v>
      </c>
      <c r="E1614">
        <v>25</v>
      </c>
    </row>
    <row r="1615" spans="1:5">
      <c r="A1615">
        <v>2022</v>
      </c>
      <c r="B1615" t="s">
        <v>431</v>
      </c>
      <c r="C1615" t="s">
        <v>36</v>
      </c>
      <c r="D1615" t="s">
        <v>457</v>
      </c>
      <c r="E1615">
        <v>0</v>
      </c>
    </row>
    <row r="1616" spans="1:5">
      <c r="A1616">
        <v>2022</v>
      </c>
      <c r="B1616" t="s">
        <v>433</v>
      </c>
      <c r="C1616" t="s">
        <v>42</v>
      </c>
      <c r="D1616" t="s">
        <v>457</v>
      </c>
      <c r="E1616">
        <v>5</v>
      </c>
    </row>
    <row r="1617" spans="1:5">
      <c r="A1617">
        <v>2021</v>
      </c>
      <c r="B1617" t="s">
        <v>422</v>
      </c>
      <c r="C1617" t="s">
        <v>15</v>
      </c>
      <c r="D1617" t="s">
        <v>457</v>
      </c>
      <c r="E1617">
        <v>10</v>
      </c>
    </row>
    <row r="1618" spans="1:5">
      <c r="A1618">
        <v>2022</v>
      </c>
      <c r="B1618" t="s">
        <v>424</v>
      </c>
      <c r="C1618" t="s">
        <v>21</v>
      </c>
      <c r="D1618" t="s">
        <v>457</v>
      </c>
      <c r="E1618">
        <v>5</v>
      </c>
    </row>
    <row r="1619" spans="1:5">
      <c r="A1619">
        <v>2021</v>
      </c>
      <c r="B1619" t="s">
        <v>433</v>
      </c>
      <c r="C1619" t="s">
        <v>42</v>
      </c>
      <c r="D1619" t="s">
        <v>457</v>
      </c>
      <c r="E1619">
        <v>5</v>
      </c>
    </row>
    <row r="1620" spans="1:5">
      <c r="A1620">
        <v>2021</v>
      </c>
      <c r="B1620" t="s">
        <v>426</v>
      </c>
      <c r="C1620" t="s">
        <v>427</v>
      </c>
      <c r="D1620" t="s">
        <v>457</v>
      </c>
      <c r="E1620">
        <v>5</v>
      </c>
    </row>
    <row r="1621" spans="1:5">
      <c r="A1621">
        <v>2022</v>
      </c>
      <c r="B1621" t="s">
        <v>421</v>
      </c>
      <c r="C1621" t="s">
        <v>13</v>
      </c>
      <c r="D1621" t="s">
        <v>457</v>
      </c>
      <c r="E1621">
        <v>20</v>
      </c>
    </row>
    <row r="1622" spans="1:5">
      <c r="A1622">
        <v>2022</v>
      </c>
      <c r="B1622" t="s">
        <v>436</v>
      </c>
      <c r="C1622" t="s">
        <v>49</v>
      </c>
      <c r="D1622" t="s">
        <v>457</v>
      </c>
      <c r="E1622">
        <v>10</v>
      </c>
    </row>
    <row r="1623" spans="1:5">
      <c r="A1623">
        <v>2021</v>
      </c>
      <c r="B1623" t="s">
        <v>432</v>
      </c>
      <c r="C1623" t="s">
        <v>39</v>
      </c>
      <c r="D1623" t="s">
        <v>457</v>
      </c>
      <c r="E1623">
        <v>15</v>
      </c>
    </row>
    <row r="1624" spans="1:5">
      <c r="A1624">
        <v>2022</v>
      </c>
      <c r="B1624" t="s">
        <v>432</v>
      </c>
      <c r="C1624" t="s">
        <v>39</v>
      </c>
      <c r="D1624" t="s">
        <v>457</v>
      </c>
      <c r="E1624">
        <v>10</v>
      </c>
    </row>
    <row r="1625" spans="1:5">
      <c r="A1625">
        <v>2021</v>
      </c>
      <c r="B1625" t="s">
        <v>424</v>
      </c>
      <c r="C1625" t="s">
        <v>21</v>
      </c>
      <c r="D1625" t="s">
        <v>457</v>
      </c>
      <c r="E1625">
        <v>10</v>
      </c>
    </row>
    <row r="1626" spans="1:5">
      <c r="A1626">
        <v>2020</v>
      </c>
      <c r="B1626" t="s">
        <v>431</v>
      </c>
      <c r="C1626" t="s">
        <v>36</v>
      </c>
      <c r="D1626" t="s">
        <v>457</v>
      </c>
      <c r="E1626">
        <v>0</v>
      </c>
    </row>
    <row r="1627" spans="1:5">
      <c r="A1627">
        <v>2019</v>
      </c>
      <c r="B1627" t="s">
        <v>421</v>
      </c>
      <c r="C1627" t="s">
        <v>13</v>
      </c>
      <c r="D1627" t="s">
        <v>457</v>
      </c>
      <c r="E1627">
        <v>15</v>
      </c>
    </row>
    <row r="1628" spans="1:5">
      <c r="A1628">
        <v>2020</v>
      </c>
      <c r="B1628" t="s">
        <v>433</v>
      </c>
      <c r="C1628" t="s">
        <v>42</v>
      </c>
      <c r="D1628" t="s">
        <v>457</v>
      </c>
      <c r="E1628">
        <v>0</v>
      </c>
    </row>
    <row r="1629" spans="1:5">
      <c r="A1629">
        <v>2020</v>
      </c>
      <c r="B1629" t="s">
        <v>425</v>
      </c>
      <c r="C1629" t="s">
        <v>24</v>
      </c>
      <c r="D1629" t="s">
        <v>457</v>
      </c>
      <c r="E1629">
        <v>0</v>
      </c>
    </row>
    <row r="1630" spans="1:5">
      <c r="A1630">
        <v>2021</v>
      </c>
      <c r="B1630" t="s">
        <v>439</v>
      </c>
      <c r="C1630" t="s">
        <v>53</v>
      </c>
      <c r="D1630" t="s">
        <v>457</v>
      </c>
      <c r="E1630">
        <v>0</v>
      </c>
    </row>
    <row r="1631" spans="1:5">
      <c r="A1631">
        <v>2020</v>
      </c>
      <c r="B1631" t="s">
        <v>421</v>
      </c>
      <c r="C1631" t="s">
        <v>13</v>
      </c>
      <c r="D1631" t="s">
        <v>457</v>
      </c>
      <c r="E1631">
        <v>20</v>
      </c>
    </row>
    <row r="1632" spans="1:5">
      <c r="A1632">
        <v>2022</v>
      </c>
      <c r="B1632" t="s">
        <v>420</v>
      </c>
      <c r="C1632" t="s">
        <v>8</v>
      </c>
      <c r="D1632" t="s">
        <v>457</v>
      </c>
      <c r="E1632">
        <v>30</v>
      </c>
    </row>
    <row r="1633" spans="1:5">
      <c r="A1633">
        <v>2019</v>
      </c>
      <c r="B1633" t="s">
        <v>429</v>
      </c>
      <c r="C1633" t="s">
        <v>30</v>
      </c>
      <c r="D1633" t="s">
        <v>457</v>
      </c>
      <c r="E1633">
        <v>25</v>
      </c>
    </row>
    <row r="1634" spans="1:5">
      <c r="A1634">
        <v>2021</v>
      </c>
      <c r="B1634" t="s">
        <v>430</v>
      </c>
      <c r="C1634" t="s">
        <v>33</v>
      </c>
      <c r="D1634" t="s">
        <v>457</v>
      </c>
      <c r="E1634">
        <v>5</v>
      </c>
    </row>
    <row r="1635" spans="1:5">
      <c r="A1635">
        <v>2021</v>
      </c>
      <c r="B1635" t="s">
        <v>431</v>
      </c>
      <c r="C1635" t="s">
        <v>36</v>
      </c>
      <c r="D1635" t="s">
        <v>457</v>
      </c>
      <c r="E1635">
        <v>0</v>
      </c>
    </row>
    <row r="1636" spans="1:5">
      <c r="A1636">
        <v>2020</v>
      </c>
      <c r="B1636" t="s">
        <v>424</v>
      </c>
      <c r="C1636" t="s">
        <v>21</v>
      </c>
      <c r="D1636" t="s">
        <v>457</v>
      </c>
      <c r="E1636">
        <v>5</v>
      </c>
    </row>
    <row r="1637" spans="1:5">
      <c r="A1637">
        <v>2020</v>
      </c>
      <c r="B1637" t="s">
        <v>428</v>
      </c>
      <c r="C1637" t="s">
        <v>27</v>
      </c>
      <c r="D1637" t="s">
        <v>457</v>
      </c>
      <c r="E1637">
        <v>5</v>
      </c>
    </row>
    <row r="1638" spans="1:5">
      <c r="A1638">
        <v>2019</v>
      </c>
      <c r="B1638" t="s">
        <v>437</v>
      </c>
      <c r="C1638" t="s">
        <v>51</v>
      </c>
      <c r="D1638" t="s">
        <v>457</v>
      </c>
      <c r="E1638">
        <v>25</v>
      </c>
    </row>
    <row r="1639" spans="1:5">
      <c r="A1639">
        <v>2019</v>
      </c>
      <c r="B1639" t="s">
        <v>425</v>
      </c>
      <c r="C1639" t="s">
        <v>24</v>
      </c>
      <c r="D1639" t="s">
        <v>457</v>
      </c>
      <c r="E1639">
        <v>0</v>
      </c>
    </row>
    <row r="1640" spans="1:5">
      <c r="A1640">
        <v>2019</v>
      </c>
      <c r="B1640" t="s">
        <v>422</v>
      </c>
      <c r="C1640" t="s">
        <v>15</v>
      </c>
      <c r="D1640" t="s">
        <v>457</v>
      </c>
      <c r="E1640">
        <v>10</v>
      </c>
    </row>
    <row r="1641" spans="1:5">
      <c r="A1641">
        <v>2020</v>
      </c>
      <c r="B1641" t="s">
        <v>429</v>
      </c>
      <c r="C1641" t="s">
        <v>30</v>
      </c>
      <c r="D1641" t="s">
        <v>457</v>
      </c>
      <c r="E1641">
        <v>10</v>
      </c>
    </row>
    <row r="1642" spans="1:5">
      <c r="A1642">
        <v>2020</v>
      </c>
      <c r="B1642" t="s">
        <v>426</v>
      </c>
      <c r="C1642" t="s">
        <v>427</v>
      </c>
      <c r="D1642" t="s">
        <v>457</v>
      </c>
      <c r="E1642">
        <v>5</v>
      </c>
    </row>
    <row r="1643" spans="1:5">
      <c r="A1643">
        <v>2021</v>
      </c>
      <c r="B1643" t="s">
        <v>428</v>
      </c>
      <c r="C1643" t="s">
        <v>27</v>
      </c>
      <c r="D1643" t="s">
        <v>457</v>
      </c>
      <c r="E1643">
        <v>0</v>
      </c>
    </row>
    <row r="1644" spans="1:5">
      <c r="A1644">
        <v>2021</v>
      </c>
      <c r="B1644" t="s">
        <v>435</v>
      </c>
      <c r="C1644" t="s">
        <v>48</v>
      </c>
      <c r="D1644" t="s">
        <v>457</v>
      </c>
      <c r="E1644">
        <v>0</v>
      </c>
    </row>
    <row r="1645" spans="1:5">
      <c r="A1645">
        <v>2019</v>
      </c>
      <c r="B1645" t="s">
        <v>420</v>
      </c>
      <c r="C1645" t="s">
        <v>8</v>
      </c>
      <c r="D1645" t="s">
        <v>457</v>
      </c>
      <c r="E1645">
        <v>15</v>
      </c>
    </row>
    <row r="1646" spans="1:5">
      <c r="A1646">
        <v>2021</v>
      </c>
      <c r="B1646" t="s">
        <v>436</v>
      </c>
      <c r="C1646" t="s">
        <v>49</v>
      </c>
      <c r="D1646" t="s">
        <v>457</v>
      </c>
      <c r="E1646">
        <v>20</v>
      </c>
    </row>
    <row r="1647" spans="1:5">
      <c r="A1647">
        <v>2019</v>
      </c>
      <c r="B1647" t="s">
        <v>430</v>
      </c>
      <c r="C1647" t="s">
        <v>33</v>
      </c>
      <c r="D1647" t="s">
        <v>457</v>
      </c>
      <c r="E1647">
        <v>5</v>
      </c>
    </row>
    <row r="1648" spans="1:5">
      <c r="A1648">
        <v>2020</v>
      </c>
      <c r="B1648" t="s">
        <v>420</v>
      </c>
      <c r="C1648" t="s">
        <v>8</v>
      </c>
      <c r="D1648" t="s">
        <v>457</v>
      </c>
      <c r="E1648">
        <v>15</v>
      </c>
    </row>
    <row r="1649" spans="1:5">
      <c r="A1649">
        <v>2019</v>
      </c>
      <c r="B1649" t="s">
        <v>439</v>
      </c>
      <c r="C1649" t="s">
        <v>53</v>
      </c>
      <c r="D1649" t="s">
        <v>457</v>
      </c>
      <c r="E1649">
        <v>0</v>
      </c>
    </row>
    <row r="1650" spans="1:5">
      <c r="A1650">
        <v>2020</v>
      </c>
      <c r="B1650" t="s">
        <v>439</v>
      </c>
      <c r="C1650" t="s">
        <v>53</v>
      </c>
      <c r="D1650" t="s">
        <v>457</v>
      </c>
      <c r="E1650">
        <v>5</v>
      </c>
    </row>
    <row r="1651" spans="1:5">
      <c r="A1651">
        <v>2020</v>
      </c>
      <c r="B1651" t="s">
        <v>430</v>
      </c>
      <c r="C1651" t="s">
        <v>33</v>
      </c>
      <c r="D1651" t="s">
        <v>457</v>
      </c>
      <c r="E1651">
        <v>0</v>
      </c>
    </row>
    <row r="1652" spans="1:5">
      <c r="A1652">
        <v>2019</v>
      </c>
      <c r="B1652" t="s">
        <v>433</v>
      </c>
      <c r="C1652" t="s">
        <v>42</v>
      </c>
      <c r="D1652" t="s">
        <v>457</v>
      </c>
      <c r="E1652">
        <v>0</v>
      </c>
    </row>
    <row r="1653" spans="1:5">
      <c r="A1653">
        <v>2020</v>
      </c>
      <c r="B1653" t="s">
        <v>438</v>
      </c>
      <c r="C1653" t="s">
        <v>52</v>
      </c>
      <c r="D1653" t="s">
        <v>457</v>
      </c>
      <c r="E1653">
        <v>0</v>
      </c>
    </row>
    <row r="1654" spans="1:5">
      <c r="A1654">
        <v>2020</v>
      </c>
      <c r="B1654" t="s">
        <v>432</v>
      </c>
      <c r="C1654" t="s">
        <v>39</v>
      </c>
      <c r="D1654" t="s">
        <v>457</v>
      </c>
      <c r="E1654">
        <v>10</v>
      </c>
    </row>
    <row r="1655" spans="1:5">
      <c r="A1655">
        <v>2020</v>
      </c>
      <c r="B1655" t="s">
        <v>437</v>
      </c>
      <c r="C1655" t="s">
        <v>51</v>
      </c>
      <c r="D1655" t="s">
        <v>457</v>
      </c>
      <c r="E1655">
        <v>20</v>
      </c>
    </row>
    <row r="1656" spans="1:5">
      <c r="A1656">
        <v>2019</v>
      </c>
      <c r="B1656" t="s">
        <v>431</v>
      </c>
      <c r="C1656" t="s">
        <v>36</v>
      </c>
      <c r="D1656" t="s">
        <v>457</v>
      </c>
      <c r="E1656">
        <v>0</v>
      </c>
    </row>
    <row r="1657" spans="1:5">
      <c r="A1657">
        <v>2022</v>
      </c>
      <c r="B1657" t="s">
        <v>429</v>
      </c>
      <c r="C1657" t="s">
        <v>30</v>
      </c>
      <c r="D1657" t="s">
        <v>457</v>
      </c>
      <c r="E1657">
        <v>10</v>
      </c>
    </row>
    <row r="1658" spans="1:5">
      <c r="A1658">
        <v>2020</v>
      </c>
      <c r="B1658" t="s">
        <v>435</v>
      </c>
      <c r="C1658" t="s">
        <v>48</v>
      </c>
      <c r="D1658" t="s">
        <v>457</v>
      </c>
      <c r="E1658">
        <v>5</v>
      </c>
    </row>
    <row r="1659" spans="1:5">
      <c r="A1659">
        <v>2019</v>
      </c>
      <c r="B1659" t="s">
        <v>428</v>
      </c>
      <c r="C1659" t="s">
        <v>27</v>
      </c>
      <c r="D1659" t="s">
        <v>457</v>
      </c>
      <c r="E1659">
        <v>0</v>
      </c>
    </row>
    <row r="1660" spans="1:5">
      <c r="A1660">
        <v>2020</v>
      </c>
      <c r="B1660" t="s">
        <v>422</v>
      </c>
      <c r="C1660" t="s">
        <v>15</v>
      </c>
      <c r="D1660" t="s">
        <v>457</v>
      </c>
      <c r="E1660">
        <v>10</v>
      </c>
    </row>
    <row r="1661" spans="1:5">
      <c r="A1661">
        <v>2021</v>
      </c>
      <c r="B1661" t="s">
        <v>429</v>
      </c>
      <c r="C1661" t="s">
        <v>30</v>
      </c>
      <c r="D1661" t="s">
        <v>457</v>
      </c>
      <c r="E1661">
        <v>15</v>
      </c>
    </row>
    <row r="1662" spans="1:5">
      <c r="A1662">
        <v>2019</v>
      </c>
      <c r="B1662" t="s">
        <v>426</v>
      </c>
      <c r="C1662" t="s">
        <v>427</v>
      </c>
      <c r="D1662" t="s">
        <v>457</v>
      </c>
      <c r="E1662">
        <v>5</v>
      </c>
    </row>
    <row r="1663" spans="1:5">
      <c r="A1663">
        <v>2019</v>
      </c>
      <c r="B1663" t="s">
        <v>423</v>
      </c>
      <c r="C1663" t="s">
        <v>18</v>
      </c>
      <c r="D1663" t="s">
        <v>457</v>
      </c>
      <c r="E1663">
        <v>0</v>
      </c>
    </row>
    <row r="1664" spans="1:5">
      <c r="A1664">
        <v>2020</v>
      </c>
      <c r="B1664" t="s">
        <v>423</v>
      </c>
      <c r="C1664" t="s">
        <v>18</v>
      </c>
      <c r="D1664" t="s">
        <v>457</v>
      </c>
      <c r="E1664">
        <v>0</v>
      </c>
    </row>
    <row r="1665" spans="1:5">
      <c r="A1665">
        <v>2020</v>
      </c>
      <c r="B1665" t="s">
        <v>434</v>
      </c>
      <c r="C1665" t="s">
        <v>45</v>
      </c>
      <c r="D1665" t="s">
        <v>457</v>
      </c>
      <c r="E1665">
        <v>5</v>
      </c>
    </row>
    <row r="1666" spans="1:5">
      <c r="A1666">
        <v>2019</v>
      </c>
      <c r="B1666" t="s">
        <v>434</v>
      </c>
      <c r="C1666" t="s">
        <v>45</v>
      </c>
      <c r="D1666" t="s">
        <v>457</v>
      </c>
      <c r="E1666">
        <v>5</v>
      </c>
    </row>
    <row r="1667" spans="1:5">
      <c r="A1667">
        <v>2019</v>
      </c>
      <c r="B1667" t="s">
        <v>432</v>
      </c>
      <c r="C1667" t="s">
        <v>39</v>
      </c>
      <c r="D1667" t="s">
        <v>457</v>
      </c>
      <c r="E1667">
        <v>5</v>
      </c>
    </row>
    <row r="1668" spans="1:5">
      <c r="A1668">
        <v>2019</v>
      </c>
      <c r="B1668" t="s">
        <v>436</v>
      </c>
      <c r="C1668" t="s">
        <v>49</v>
      </c>
      <c r="D1668" t="s">
        <v>457</v>
      </c>
      <c r="E1668">
        <v>10</v>
      </c>
    </row>
    <row r="1669" spans="1:5">
      <c r="A1669">
        <v>2020</v>
      </c>
      <c r="B1669" t="s">
        <v>436</v>
      </c>
      <c r="C1669" t="s">
        <v>49</v>
      </c>
      <c r="D1669" t="s">
        <v>457</v>
      </c>
      <c r="E1669">
        <v>10</v>
      </c>
    </row>
    <row r="1670" spans="1:5">
      <c r="A1670">
        <v>2019</v>
      </c>
      <c r="B1670" t="s">
        <v>424</v>
      </c>
      <c r="C1670" t="s">
        <v>21</v>
      </c>
      <c r="D1670" t="s">
        <v>457</v>
      </c>
      <c r="E1670">
        <v>5</v>
      </c>
    </row>
    <row r="1671" spans="1:5">
      <c r="A1671">
        <v>2022</v>
      </c>
      <c r="B1671" t="s">
        <v>438</v>
      </c>
      <c r="C1671" t="s">
        <v>52</v>
      </c>
      <c r="D1671" t="s">
        <v>457</v>
      </c>
      <c r="E1671">
        <v>0</v>
      </c>
    </row>
    <row r="1672" spans="1:5">
      <c r="A1672">
        <v>2019</v>
      </c>
      <c r="B1672" t="s">
        <v>435</v>
      </c>
      <c r="C1672" t="s">
        <v>48</v>
      </c>
      <c r="D1672" t="s">
        <v>457</v>
      </c>
      <c r="E1672">
        <v>0</v>
      </c>
    </row>
    <row r="1673" spans="1:5">
      <c r="A1673">
        <v>2019</v>
      </c>
      <c r="B1673" t="s">
        <v>438</v>
      </c>
      <c r="C1673" t="s">
        <v>52</v>
      </c>
      <c r="D1673" t="s">
        <v>457</v>
      </c>
      <c r="E1673">
        <v>0</v>
      </c>
    </row>
    <row r="1674" spans="1:5">
      <c r="A1674">
        <v>2018</v>
      </c>
      <c r="B1674" t="s">
        <v>426</v>
      </c>
      <c r="C1674" t="s">
        <v>427</v>
      </c>
      <c r="D1674" t="s">
        <v>457</v>
      </c>
    </row>
    <row r="1675" spans="1:5">
      <c r="A1675">
        <v>2018</v>
      </c>
      <c r="B1675" t="s">
        <v>439</v>
      </c>
      <c r="C1675" t="s">
        <v>53</v>
      </c>
      <c r="D1675" t="s">
        <v>457</v>
      </c>
    </row>
    <row r="1676" spans="1:5">
      <c r="A1676">
        <v>2018</v>
      </c>
      <c r="B1676" t="s">
        <v>423</v>
      </c>
      <c r="C1676" t="s">
        <v>18</v>
      </c>
      <c r="D1676" t="s">
        <v>457</v>
      </c>
    </row>
    <row r="1677" spans="1:5">
      <c r="A1677">
        <v>2018</v>
      </c>
      <c r="B1677" t="s">
        <v>433</v>
      </c>
      <c r="C1677" t="s">
        <v>42</v>
      </c>
      <c r="D1677" t="s">
        <v>457</v>
      </c>
    </row>
    <row r="1678" spans="1:5">
      <c r="A1678">
        <v>2018</v>
      </c>
      <c r="B1678" t="s">
        <v>420</v>
      </c>
      <c r="C1678" t="s">
        <v>8</v>
      </c>
      <c r="D1678" t="s">
        <v>457</v>
      </c>
    </row>
    <row r="1679" spans="1:5">
      <c r="A1679">
        <v>2018</v>
      </c>
      <c r="B1679" t="s">
        <v>425</v>
      </c>
      <c r="C1679" t="s">
        <v>24</v>
      </c>
      <c r="D1679" t="s">
        <v>457</v>
      </c>
    </row>
    <row r="1680" spans="1:5">
      <c r="A1680">
        <v>2018</v>
      </c>
      <c r="B1680" t="s">
        <v>436</v>
      </c>
      <c r="C1680" t="s">
        <v>49</v>
      </c>
      <c r="D1680" t="s">
        <v>457</v>
      </c>
    </row>
    <row r="1681" spans="1:5">
      <c r="A1681">
        <v>2018</v>
      </c>
      <c r="B1681" t="s">
        <v>438</v>
      </c>
      <c r="C1681" t="s">
        <v>52</v>
      </c>
      <c r="D1681" t="s">
        <v>457</v>
      </c>
    </row>
    <row r="1682" spans="1:5">
      <c r="A1682">
        <v>2018</v>
      </c>
      <c r="B1682" t="s">
        <v>430</v>
      </c>
      <c r="C1682" t="s">
        <v>33</v>
      </c>
      <c r="D1682" t="s">
        <v>457</v>
      </c>
    </row>
    <row r="1683" spans="1:5">
      <c r="A1683">
        <v>2018</v>
      </c>
      <c r="B1683" t="s">
        <v>431</v>
      </c>
      <c r="C1683" t="s">
        <v>36</v>
      </c>
      <c r="D1683" t="s">
        <v>457</v>
      </c>
    </row>
    <row r="1684" spans="1:5">
      <c r="A1684">
        <v>2018</v>
      </c>
      <c r="B1684" t="s">
        <v>429</v>
      </c>
      <c r="C1684" t="s">
        <v>30</v>
      </c>
      <c r="D1684" t="s">
        <v>457</v>
      </c>
    </row>
    <row r="1685" spans="1:5">
      <c r="A1685">
        <v>2018</v>
      </c>
      <c r="B1685" t="s">
        <v>432</v>
      </c>
      <c r="C1685" t="s">
        <v>39</v>
      </c>
      <c r="D1685" t="s">
        <v>457</v>
      </c>
    </row>
    <row r="1686" spans="1:5">
      <c r="A1686">
        <v>2018</v>
      </c>
      <c r="B1686" t="s">
        <v>435</v>
      </c>
      <c r="C1686" t="s">
        <v>48</v>
      </c>
      <c r="D1686" t="s">
        <v>457</v>
      </c>
    </row>
    <row r="1687" spans="1:5">
      <c r="A1687">
        <v>2018</v>
      </c>
      <c r="B1687" t="s">
        <v>434</v>
      </c>
      <c r="C1687" t="s">
        <v>45</v>
      </c>
      <c r="D1687" t="s">
        <v>457</v>
      </c>
    </row>
    <row r="1688" spans="1:5">
      <c r="A1688">
        <v>2018</v>
      </c>
      <c r="B1688" t="s">
        <v>437</v>
      </c>
      <c r="C1688" t="s">
        <v>51</v>
      </c>
      <c r="D1688" t="s">
        <v>457</v>
      </c>
    </row>
    <row r="1689" spans="1:5">
      <c r="A1689">
        <v>2018</v>
      </c>
      <c r="B1689" t="s">
        <v>422</v>
      </c>
      <c r="C1689" t="s">
        <v>15</v>
      </c>
      <c r="D1689" t="s">
        <v>457</v>
      </c>
    </row>
    <row r="1690" spans="1:5">
      <c r="A1690">
        <v>2018</v>
      </c>
      <c r="B1690" t="s">
        <v>424</v>
      </c>
      <c r="C1690" t="s">
        <v>21</v>
      </c>
      <c r="D1690" t="s">
        <v>457</v>
      </c>
    </row>
    <row r="1691" spans="1:5">
      <c r="A1691">
        <v>2018</v>
      </c>
      <c r="B1691" t="s">
        <v>428</v>
      </c>
      <c r="C1691" t="s">
        <v>27</v>
      </c>
      <c r="D1691" t="s">
        <v>457</v>
      </c>
    </row>
    <row r="1692" spans="1:5">
      <c r="A1692">
        <v>2018</v>
      </c>
      <c r="B1692" t="s">
        <v>421</v>
      </c>
      <c r="C1692" t="s">
        <v>13</v>
      </c>
      <c r="D1692" t="s">
        <v>457</v>
      </c>
    </row>
    <row r="1693" spans="1:5">
      <c r="A1693">
        <v>2023</v>
      </c>
      <c r="B1693" t="s">
        <v>421</v>
      </c>
      <c r="C1693" t="s">
        <v>13</v>
      </c>
      <c r="D1693" t="s">
        <v>457</v>
      </c>
      <c r="E1693">
        <v>15</v>
      </c>
    </row>
    <row r="1694" spans="1:5">
      <c r="A1694">
        <v>2023</v>
      </c>
      <c r="B1694" t="s">
        <v>424</v>
      </c>
      <c r="C1694" t="s">
        <v>21</v>
      </c>
      <c r="D1694" t="s">
        <v>457</v>
      </c>
      <c r="E1694">
        <v>5</v>
      </c>
    </row>
    <row r="1695" spans="1:5">
      <c r="A1695">
        <v>2023</v>
      </c>
      <c r="B1695" t="s">
        <v>432</v>
      </c>
      <c r="C1695" t="s">
        <v>39</v>
      </c>
      <c r="D1695" t="s">
        <v>457</v>
      </c>
      <c r="E1695">
        <v>10</v>
      </c>
    </row>
    <row r="1696" spans="1:5">
      <c r="A1696">
        <v>2023</v>
      </c>
      <c r="B1696" t="s">
        <v>435</v>
      </c>
      <c r="C1696" t="s">
        <v>48</v>
      </c>
      <c r="D1696" t="s">
        <v>457</v>
      </c>
      <c r="E1696">
        <v>0</v>
      </c>
    </row>
    <row r="1697" spans="1:5">
      <c r="A1697">
        <v>2023</v>
      </c>
      <c r="B1697" t="s">
        <v>437</v>
      </c>
      <c r="C1697" t="s">
        <v>51</v>
      </c>
      <c r="D1697" t="s">
        <v>457</v>
      </c>
      <c r="E1697">
        <v>15</v>
      </c>
    </row>
    <row r="1698" spans="1:5">
      <c r="A1698">
        <v>2023</v>
      </c>
      <c r="B1698" t="s">
        <v>430</v>
      </c>
      <c r="C1698" t="s">
        <v>33</v>
      </c>
      <c r="D1698" t="s">
        <v>457</v>
      </c>
      <c r="E1698">
        <v>0</v>
      </c>
    </row>
    <row r="1699" spans="1:5">
      <c r="A1699">
        <v>2023</v>
      </c>
      <c r="B1699" t="s">
        <v>425</v>
      </c>
      <c r="C1699" t="s">
        <v>24</v>
      </c>
      <c r="D1699" t="s">
        <v>457</v>
      </c>
      <c r="E1699">
        <v>0</v>
      </c>
    </row>
    <row r="1700" spans="1:5">
      <c r="A1700">
        <v>2023</v>
      </c>
      <c r="B1700" t="s">
        <v>439</v>
      </c>
      <c r="C1700" t="s">
        <v>53</v>
      </c>
      <c r="D1700" t="s">
        <v>457</v>
      </c>
      <c r="E1700">
        <v>0</v>
      </c>
    </row>
    <row r="1701" spans="1:5">
      <c r="A1701">
        <v>2023</v>
      </c>
      <c r="B1701" t="s">
        <v>436</v>
      </c>
      <c r="C1701" t="s">
        <v>49</v>
      </c>
      <c r="D1701" t="s">
        <v>457</v>
      </c>
      <c r="E1701">
        <v>15</v>
      </c>
    </row>
    <row r="1702" spans="1:5">
      <c r="A1702">
        <v>2023</v>
      </c>
      <c r="B1702" t="s">
        <v>426</v>
      </c>
      <c r="C1702" t="s">
        <v>427</v>
      </c>
      <c r="D1702" t="s">
        <v>457</v>
      </c>
      <c r="E1702">
        <v>5</v>
      </c>
    </row>
    <row r="1703" spans="1:5">
      <c r="A1703">
        <v>2023</v>
      </c>
      <c r="B1703" t="s">
        <v>433</v>
      </c>
      <c r="C1703" t="s">
        <v>42</v>
      </c>
      <c r="D1703" t="s">
        <v>457</v>
      </c>
      <c r="E1703">
        <v>0</v>
      </c>
    </row>
    <row r="1704" spans="1:5">
      <c r="A1704">
        <v>2023</v>
      </c>
      <c r="B1704" t="s">
        <v>423</v>
      </c>
      <c r="C1704" t="s">
        <v>18</v>
      </c>
      <c r="D1704" t="s">
        <v>457</v>
      </c>
      <c r="E1704">
        <v>0</v>
      </c>
    </row>
    <row r="1705" spans="1:5">
      <c r="A1705">
        <v>2023</v>
      </c>
      <c r="B1705" t="s">
        <v>429</v>
      </c>
      <c r="C1705" t="s">
        <v>30</v>
      </c>
      <c r="D1705" t="s">
        <v>457</v>
      </c>
      <c r="E1705">
        <v>10</v>
      </c>
    </row>
    <row r="1706" spans="1:5">
      <c r="A1706">
        <v>2023</v>
      </c>
      <c r="B1706" t="s">
        <v>420</v>
      </c>
      <c r="C1706" t="s">
        <v>8</v>
      </c>
      <c r="D1706" t="s">
        <v>457</v>
      </c>
      <c r="E1706">
        <v>30</v>
      </c>
    </row>
    <row r="1707" spans="1:5">
      <c r="A1707">
        <v>2023</v>
      </c>
      <c r="B1707" t="s">
        <v>438</v>
      </c>
      <c r="C1707" t="s">
        <v>52</v>
      </c>
      <c r="D1707" t="s">
        <v>457</v>
      </c>
      <c r="E1707">
        <v>0</v>
      </c>
    </row>
    <row r="1708" spans="1:5">
      <c r="A1708">
        <v>2023</v>
      </c>
      <c r="B1708" t="s">
        <v>434</v>
      </c>
      <c r="C1708" t="s">
        <v>45</v>
      </c>
      <c r="D1708" t="s">
        <v>457</v>
      </c>
      <c r="E1708">
        <v>5</v>
      </c>
    </row>
    <row r="1709" spans="1:5">
      <c r="A1709">
        <v>2023</v>
      </c>
      <c r="B1709" t="s">
        <v>431</v>
      </c>
      <c r="C1709" t="s">
        <v>36</v>
      </c>
      <c r="D1709" t="s">
        <v>457</v>
      </c>
      <c r="E1709">
        <v>0</v>
      </c>
    </row>
    <row r="1710" spans="1:5">
      <c r="A1710">
        <v>2023</v>
      </c>
      <c r="B1710" t="s">
        <v>428</v>
      </c>
      <c r="C1710" t="s">
        <v>27</v>
      </c>
      <c r="D1710" t="s">
        <v>457</v>
      </c>
      <c r="E1710">
        <v>0</v>
      </c>
    </row>
    <row r="1711" spans="1:5">
      <c r="A1711">
        <v>2024</v>
      </c>
      <c r="B1711" t="s">
        <v>420</v>
      </c>
      <c r="C1711" t="s">
        <v>8</v>
      </c>
      <c r="D1711" t="s">
        <v>457</v>
      </c>
      <c r="E1711">
        <v>15</v>
      </c>
    </row>
    <row r="1712" spans="1:5">
      <c r="A1712">
        <v>2024</v>
      </c>
      <c r="B1712" t="s">
        <v>438</v>
      </c>
      <c r="C1712" t="s">
        <v>52</v>
      </c>
      <c r="D1712" t="s">
        <v>457</v>
      </c>
      <c r="E1712">
        <v>0</v>
      </c>
    </row>
    <row r="1713" spans="1:5">
      <c r="A1713">
        <v>2024</v>
      </c>
      <c r="B1713" t="s">
        <v>423</v>
      </c>
      <c r="C1713" t="s">
        <v>18</v>
      </c>
      <c r="D1713" t="s">
        <v>457</v>
      </c>
      <c r="E1713">
        <v>0</v>
      </c>
    </row>
    <row r="1714" spans="1:5">
      <c r="A1714">
        <v>2024</v>
      </c>
      <c r="B1714" t="s">
        <v>425</v>
      </c>
      <c r="C1714" t="s">
        <v>24</v>
      </c>
      <c r="D1714" t="s">
        <v>457</v>
      </c>
      <c r="E1714">
        <v>0</v>
      </c>
    </row>
    <row r="1715" spans="1:5">
      <c r="A1715">
        <v>2024</v>
      </c>
      <c r="B1715" t="s">
        <v>430</v>
      </c>
      <c r="C1715" t="s">
        <v>33</v>
      </c>
      <c r="D1715" t="s">
        <v>457</v>
      </c>
      <c r="E1715">
        <v>0</v>
      </c>
    </row>
    <row r="1716" spans="1:5">
      <c r="A1716">
        <v>2024</v>
      </c>
      <c r="B1716" t="s">
        <v>422</v>
      </c>
      <c r="C1716" t="s">
        <v>15</v>
      </c>
      <c r="D1716" t="s">
        <v>457</v>
      </c>
      <c r="E1716">
        <v>5</v>
      </c>
    </row>
    <row r="1717" spans="1:5">
      <c r="A1717">
        <v>2023</v>
      </c>
      <c r="B1717" t="s">
        <v>422</v>
      </c>
      <c r="C1717" t="s">
        <v>15</v>
      </c>
      <c r="D1717" t="s">
        <v>457</v>
      </c>
      <c r="E1717">
        <v>15</v>
      </c>
    </row>
    <row r="1718" spans="1:5">
      <c r="A1718">
        <v>2024</v>
      </c>
      <c r="B1718" t="s">
        <v>428</v>
      </c>
      <c r="C1718" t="s">
        <v>27</v>
      </c>
      <c r="D1718" t="s">
        <v>457</v>
      </c>
      <c r="E1718">
        <v>0</v>
      </c>
    </row>
    <row r="1719" spans="1:5">
      <c r="A1719">
        <v>2024</v>
      </c>
      <c r="B1719" t="s">
        <v>429</v>
      </c>
      <c r="C1719" t="s">
        <v>30</v>
      </c>
      <c r="D1719" t="s">
        <v>457</v>
      </c>
      <c r="E1719">
        <v>15</v>
      </c>
    </row>
    <row r="1720" spans="1:5">
      <c r="A1720">
        <v>2024</v>
      </c>
      <c r="B1720" t="s">
        <v>424</v>
      </c>
      <c r="C1720" t="s">
        <v>21</v>
      </c>
      <c r="D1720" t="s">
        <v>457</v>
      </c>
      <c r="E1720">
        <v>5</v>
      </c>
    </row>
    <row r="1721" spans="1:5">
      <c r="A1721">
        <v>2024</v>
      </c>
      <c r="B1721" t="s">
        <v>436</v>
      </c>
      <c r="C1721" t="s">
        <v>49</v>
      </c>
      <c r="D1721" t="s">
        <v>457</v>
      </c>
      <c r="E1721">
        <v>15</v>
      </c>
    </row>
    <row r="1722" spans="1:5">
      <c r="A1722">
        <v>2024</v>
      </c>
      <c r="B1722" t="s">
        <v>439</v>
      </c>
      <c r="C1722" t="s">
        <v>53</v>
      </c>
      <c r="D1722" t="s">
        <v>457</v>
      </c>
      <c r="E1722">
        <v>0</v>
      </c>
    </row>
    <row r="1723" spans="1:5">
      <c r="A1723">
        <v>2024</v>
      </c>
      <c r="B1723" t="s">
        <v>435</v>
      </c>
      <c r="C1723" t="s">
        <v>48</v>
      </c>
      <c r="D1723" t="s">
        <v>457</v>
      </c>
      <c r="E1723">
        <v>5</v>
      </c>
    </row>
    <row r="1724" spans="1:5">
      <c r="A1724">
        <v>2024</v>
      </c>
      <c r="B1724" t="s">
        <v>434</v>
      </c>
      <c r="C1724" t="s">
        <v>45</v>
      </c>
      <c r="D1724" t="s">
        <v>457</v>
      </c>
      <c r="E1724">
        <v>0</v>
      </c>
    </row>
    <row r="1725" spans="1:5">
      <c r="A1725">
        <v>2024</v>
      </c>
      <c r="B1725" t="s">
        <v>426</v>
      </c>
      <c r="C1725" t="s">
        <v>427</v>
      </c>
      <c r="D1725" t="s">
        <v>457</v>
      </c>
      <c r="E1725">
        <v>5</v>
      </c>
    </row>
    <row r="1726" spans="1:5">
      <c r="A1726">
        <v>2024</v>
      </c>
      <c r="B1726" t="s">
        <v>431</v>
      </c>
      <c r="C1726" t="s">
        <v>36</v>
      </c>
      <c r="D1726" t="s">
        <v>457</v>
      </c>
      <c r="E1726">
        <v>0</v>
      </c>
    </row>
    <row r="1727" spans="1:5">
      <c r="A1727">
        <v>2024</v>
      </c>
      <c r="B1727" t="s">
        <v>421</v>
      </c>
      <c r="C1727" t="s">
        <v>13</v>
      </c>
      <c r="D1727" t="s">
        <v>457</v>
      </c>
      <c r="E1727">
        <v>10</v>
      </c>
    </row>
    <row r="1728" spans="1:5">
      <c r="A1728">
        <v>2024</v>
      </c>
      <c r="B1728" t="s">
        <v>432</v>
      </c>
      <c r="C1728" t="s">
        <v>39</v>
      </c>
      <c r="D1728" t="s">
        <v>457</v>
      </c>
      <c r="E1728">
        <v>5</v>
      </c>
    </row>
    <row r="1729" spans="1:5">
      <c r="A1729">
        <v>2024</v>
      </c>
      <c r="B1729" t="s">
        <v>433</v>
      </c>
      <c r="C1729" t="s">
        <v>42</v>
      </c>
      <c r="D1729" t="s">
        <v>457</v>
      </c>
      <c r="E1729">
        <v>0</v>
      </c>
    </row>
    <row r="1730" spans="1:5">
      <c r="A1730">
        <v>2024</v>
      </c>
      <c r="B1730" t="s">
        <v>437</v>
      </c>
      <c r="C1730" t="s">
        <v>51</v>
      </c>
      <c r="D1730" t="s">
        <v>457</v>
      </c>
      <c r="E1730">
        <v>15</v>
      </c>
    </row>
    <row r="1731" spans="1:5">
      <c r="A1731">
        <v>2021</v>
      </c>
      <c r="B1731" t="s">
        <v>423</v>
      </c>
      <c r="C1731" t="s">
        <v>18</v>
      </c>
      <c r="D1731" t="s">
        <v>458</v>
      </c>
      <c r="E1731">
        <v>85</v>
      </c>
    </row>
    <row r="1732" spans="1:5">
      <c r="A1732">
        <v>2022</v>
      </c>
      <c r="B1732" t="s">
        <v>422</v>
      </c>
      <c r="C1732" t="s">
        <v>15</v>
      </c>
      <c r="D1732" t="s">
        <v>458</v>
      </c>
      <c r="E1732">
        <v>420</v>
      </c>
    </row>
    <row r="1733" spans="1:5">
      <c r="A1733">
        <v>2022</v>
      </c>
      <c r="B1733" t="s">
        <v>437</v>
      </c>
      <c r="C1733" t="s">
        <v>51</v>
      </c>
      <c r="D1733" t="s">
        <v>458</v>
      </c>
      <c r="E1733">
        <v>245</v>
      </c>
    </row>
    <row r="1734" spans="1:5">
      <c r="A1734">
        <v>2022</v>
      </c>
      <c r="B1734" t="s">
        <v>430</v>
      </c>
      <c r="C1734" t="s">
        <v>33</v>
      </c>
      <c r="D1734" t="s">
        <v>458</v>
      </c>
      <c r="E1734">
        <v>80</v>
      </c>
    </row>
    <row r="1735" spans="1:5">
      <c r="A1735">
        <v>2021</v>
      </c>
      <c r="B1735" t="s">
        <v>425</v>
      </c>
      <c r="C1735" t="s">
        <v>24</v>
      </c>
      <c r="D1735" t="s">
        <v>458</v>
      </c>
      <c r="E1735">
        <v>70</v>
      </c>
    </row>
    <row r="1736" spans="1:5">
      <c r="A1736">
        <v>2022</v>
      </c>
      <c r="B1736" t="s">
        <v>425</v>
      </c>
      <c r="C1736" t="s">
        <v>24</v>
      </c>
      <c r="D1736" t="s">
        <v>458</v>
      </c>
      <c r="E1736">
        <v>75</v>
      </c>
    </row>
    <row r="1737" spans="1:5">
      <c r="A1737">
        <v>2021</v>
      </c>
      <c r="B1737" t="s">
        <v>420</v>
      </c>
      <c r="C1737" t="s">
        <v>8</v>
      </c>
      <c r="D1737" t="s">
        <v>458</v>
      </c>
      <c r="E1737">
        <v>570</v>
      </c>
    </row>
    <row r="1738" spans="1:5">
      <c r="A1738">
        <v>2022</v>
      </c>
      <c r="B1738" t="s">
        <v>423</v>
      </c>
      <c r="C1738" t="s">
        <v>18</v>
      </c>
      <c r="D1738" t="s">
        <v>458</v>
      </c>
      <c r="E1738">
        <v>90</v>
      </c>
    </row>
    <row r="1739" spans="1:5">
      <c r="A1739">
        <v>2022</v>
      </c>
      <c r="B1739" t="s">
        <v>426</v>
      </c>
      <c r="C1739" t="s">
        <v>427</v>
      </c>
      <c r="D1739" t="s">
        <v>458</v>
      </c>
      <c r="E1739">
        <v>225</v>
      </c>
    </row>
    <row r="1740" spans="1:5">
      <c r="A1740">
        <v>2022</v>
      </c>
      <c r="B1740" t="s">
        <v>435</v>
      </c>
      <c r="C1740" t="s">
        <v>48</v>
      </c>
      <c r="D1740" t="s">
        <v>458</v>
      </c>
      <c r="E1740">
        <v>75</v>
      </c>
    </row>
    <row r="1741" spans="1:5">
      <c r="A1741">
        <v>2021</v>
      </c>
      <c r="B1741" t="s">
        <v>437</v>
      </c>
      <c r="C1741" t="s">
        <v>51</v>
      </c>
      <c r="D1741" t="s">
        <v>458</v>
      </c>
      <c r="E1741">
        <v>245</v>
      </c>
    </row>
    <row r="1742" spans="1:5">
      <c r="A1742">
        <v>2021</v>
      </c>
      <c r="B1742" t="s">
        <v>434</v>
      </c>
      <c r="C1742" t="s">
        <v>45</v>
      </c>
      <c r="D1742" t="s">
        <v>458</v>
      </c>
      <c r="E1742">
        <v>15</v>
      </c>
    </row>
    <row r="1743" spans="1:5">
      <c r="A1743">
        <v>2022</v>
      </c>
      <c r="B1743" t="s">
        <v>428</v>
      </c>
      <c r="C1743" t="s">
        <v>27</v>
      </c>
      <c r="D1743" t="s">
        <v>458</v>
      </c>
      <c r="E1743">
        <v>135</v>
      </c>
    </row>
    <row r="1744" spans="1:5">
      <c r="A1744">
        <v>2021</v>
      </c>
      <c r="B1744" t="s">
        <v>438</v>
      </c>
      <c r="C1744" t="s">
        <v>52</v>
      </c>
      <c r="D1744" t="s">
        <v>458</v>
      </c>
      <c r="E1744">
        <v>50</v>
      </c>
    </row>
    <row r="1745" spans="1:5">
      <c r="A1745">
        <v>2022</v>
      </c>
      <c r="B1745" t="s">
        <v>439</v>
      </c>
      <c r="C1745" t="s">
        <v>53</v>
      </c>
      <c r="D1745" t="s">
        <v>458</v>
      </c>
      <c r="E1745">
        <v>65</v>
      </c>
    </row>
    <row r="1746" spans="1:5">
      <c r="A1746">
        <v>2022</v>
      </c>
      <c r="B1746" t="s">
        <v>434</v>
      </c>
      <c r="C1746" t="s">
        <v>45</v>
      </c>
      <c r="D1746" t="s">
        <v>458</v>
      </c>
      <c r="E1746">
        <v>25</v>
      </c>
    </row>
    <row r="1747" spans="1:5">
      <c r="A1747">
        <v>2021</v>
      </c>
      <c r="B1747" t="s">
        <v>421</v>
      </c>
      <c r="C1747" t="s">
        <v>13</v>
      </c>
      <c r="D1747" t="s">
        <v>458</v>
      </c>
      <c r="E1747">
        <v>520</v>
      </c>
    </row>
    <row r="1748" spans="1:5">
      <c r="A1748">
        <v>2022</v>
      </c>
      <c r="B1748" t="s">
        <v>431</v>
      </c>
      <c r="C1748" t="s">
        <v>36</v>
      </c>
      <c r="D1748" t="s">
        <v>458</v>
      </c>
      <c r="E1748">
        <v>35</v>
      </c>
    </row>
    <row r="1749" spans="1:5">
      <c r="A1749">
        <v>2022</v>
      </c>
      <c r="B1749" t="s">
        <v>433</v>
      </c>
      <c r="C1749" t="s">
        <v>42</v>
      </c>
      <c r="D1749" t="s">
        <v>458</v>
      </c>
      <c r="E1749">
        <v>30</v>
      </c>
    </row>
    <row r="1750" spans="1:5">
      <c r="A1750">
        <v>2021</v>
      </c>
      <c r="B1750" t="s">
        <v>422</v>
      </c>
      <c r="C1750" t="s">
        <v>15</v>
      </c>
      <c r="D1750" t="s">
        <v>458</v>
      </c>
      <c r="E1750">
        <v>420</v>
      </c>
    </row>
    <row r="1751" spans="1:5">
      <c r="A1751">
        <v>2022</v>
      </c>
      <c r="B1751" t="s">
        <v>424</v>
      </c>
      <c r="C1751" t="s">
        <v>21</v>
      </c>
      <c r="D1751" t="s">
        <v>458</v>
      </c>
      <c r="E1751">
        <v>285</v>
      </c>
    </row>
    <row r="1752" spans="1:5">
      <c r="A1752">
        <v>2021</v>
      </c>
      <c r="B1752" t="s">
        <v>433</v>
      </c>
      <c r="C1752" t="s">
        <v>42</v>
      </c>
      <c r="D1752" t="s">
        <v>458</v>
      </c>
      <c r="E1752">
        <v>25</v>
      </c>
    </row>
    <row r="1753" spans="1:5">
      <c r="A1753">
        <v>2021</v>
      </c>
      <c r="B1753" t="s">
        <v>426</v>
      </c>
      <c r="C1753" t="s">
        <v>427</v>
      </c>
      <c r="D1753" t="s">
        <v>458</v>
      </c>
      <c r="E1753">
        <v>230</v>
      </c>
    </row>
    <row r="1754" spans="1:5">
      <c r="A1754">
        <v>2022</v>
      </c>
      <c r="B1754" t="s">
        <v>421</v>
      </c>
      <c r="C1754" t="s">
        <v>13</v>
      </c>
      <c r="D1754" t="s">
        <v>458</v>
      </c>
      <c r="E1754">
        <v>495</v>
      </c>
    </row>
    <row r="1755" spans="1:5">
      <c r="A1755">
        <v>2022</v>
      </c>
      <c r="B1755" t="s">
        <v>436</v>
      </c>
      <c r="C1755" t="s">
        <v>49</v>
      </c>
      <c r="D1755" t="s">
        <v>458</v>
      </c>
      <c r="E1755">
        <v>565</v>
      </c>
    </row>
    <row r="1756" spans="1:5">
      <c r="A1756">
        <v>2021</v>
      </c>
      <c r="B1756" t="s">
        <v>432</v>
      </c>
      <c r="C1756" t="s">
        <v>39</v>
      </c>
      <c r="D1756" t="s">
        <v>458</v>
      </c>
      <c r="E1756">
        <v>215</v>
      </c>
    </row>
    <row r="1757" spans="1:5">
      <c r="A1757">
        <v>2022</v>
      </c>
      <c r="B1757" t="s">
        <v>432</v>
      </c>
      <c r="C1757" t="s">
        <v>39</v>
      </c>
      <c r="D1757" t="s">
        <v>458</v>
      </c>
      <c r="E1757">
        <v>245</v>
      </c>
    </row>
    <row r="1758" spans="1:5">
      <c r="A1758">
        <v>2021</v>
      </c>
      <c r="B1758" t="s">
        <v>424</v>
      </c>
      <c r="C1758" t="s">
        <v>21</v>
      </c>
      <c r="D1758" t="s">
        <v>458</v>
      </c>
      <c r="E1758">
        <v>275</v>
      </c>
    </row>
    <row r="1759" spans="1:5">
      <c r="A1759">
        <v>2020</v>
      </c>
      <c r="B1759" t="s">
        <v>431</v>
      </c>
      <c r="C1759" t="s">
        <v>36</v>
      </c>
      <c r="D1759" t="s">
        <v>458</v>
      </c>
      <c r="E1759">
        <v>40</v>
      </c>
    </row>
    <row r="1760" spans="1:5">
      <c r="A1760">
        <v>2019</v>
      </c>
      <c r="B1760" t="s">
        <v>421</v>
      </c>
      <c r="C1760" t="s">
        <v>13</v>
      </c>
      <c r="D1760" t="s">
        <v>458</v>
      </c>
      <c r="E1760">
        <v>565</v>
      </c>
    </row>
    <row r="1761" spans="1:5">
      <c r="A1761">
        <v>2020</v>
      </c>
      <c r="B1761" t="s">
        <v>433</v>
      </c>
      <c r="C1761" t="s">
        <v>42</v>
      </c>
      <c r="D1761" t="s">
        <v>458</v>
      </c>
      <c r="E1761">
        <v>40</v>
      </c>
    </row>
    <row r="1762" spans="1:5">
      <c r="A1762">
        <v>2020</v>
      </c>
      <c r="B1762" t="s">
        <v>425</v>
      </c>
      <c r="C1762" t="s">
        <v>24</v>
      </c>
      <c r="D1762" t="s">
        <v>458</v>
      </c>
      <c r="E1762">
        <v>70</v>
      </c>
    </row>
    <row r="1763" spans="1:5">
      <c r="A1763">
        <v>2021</v>
      </c>
      <c r="B1763" t="s">
        <v>439</v>
      </c>
      <c r="C1763" t="s">
        <v>53</v>
      </c>
      <c r="D1763" t="s">
        <v>458</v>
      </c>
      <c r="E1763">
        <v>65</v>
      </c>
    </row>
    <row r="1764" spans="1:5">
      <c r="A1764">
        <v>2020</v>
      </c>
      <c r="B1764" t="s">
        <v>421</v>
      </c>
      <c r="C1764" t="s">
        <v>13</v>
      </c>
      <c r="D1764" t="s">
        <v>458</v>
      </c>
      <c r="E1764">
        <v>550</v>
      </c>
    </row>
    <row r="1765" spans="1:5">
      <c r="A1765">
        <v>2022</v>
      </c>
      <c r="B1765" t="s">
        <v>420</v>
      </c>
      <c r="C1765" t="s">
        <v>8</v>
      </c>
      <c r="D1765" t="s">
        <v>458</v>
      </c>
      <c r="E1765">
        <v>530</v>
      </c>
    </row>
    <row r="1766" spans="1:5">
      <c r="A1766">
        <v>2019</v>
      </c>
      <c r="B1766" t="s">
        <v>429</v>
      </c>
      <c r="C1766" t="s">
        <v>30</v>
      </c>
      <c r="D1766" t="s">
        <v>458</v>
      </c>
      <c r="E1766">
        <v>485</v>
      </c>
    </row>
    <row r="1767" spans="1:5">
      <c r="A1767">
        <v>2021</v>
      </c>
      <c r="B1767" t="s">
        <v>430</v>
      </c>
      <c r="C1767" t="s">
        <v>33</v>
      </c>
      <c r="D1767" t="s">
        <v>458</v>
      </c>
      <c r="E1767">
        <v>85</v>
      </c>
    </row>
    <row r="1768" spans="1:5">
      <c r="A1768">
        <v>2021</v>
      </c>
      <c r="B1768" t="s">
        <v>431</v>
      </c>
      <c r="C1768" t="s">
        <v>36</v>
      </c>
      <c r="D1768" t="s">
        <v>458</v>
      </c>
      <c r="E1768">
        <v>45</v>
      </c>
    </row>
    <row r="1769" spans="1:5">
      <c r="A1769">
        <v>2020</v>
      </c>
      <c r="B1769" t="s">
        <v>424</v>
      </c>
      <c r="C1769" t="s">
        <v>21</v>
      </c>
      <c r="D1769" t="s">
        <v>458</v>
      </c>
      <c r="E1769">
        <v>315</v>
      </c>
    </row>
    <row r="1770" spans="1:5">
      <c r="A1770">
        <v>2020</v>
      </c>
      <c r="B1770" t="s">
        <v>428</v>
      </c>
      <c r="C1770" t="s">
        <v>27</v>
      </c>
      <c r="D1770" t="s">
        <v>458</v>
      </c>
      <c r="E1770">
        <v>135</v>
      </c>
    </row>
    <row r="1771" spans="1:5">
      <c r="A1771">
        <v>2019</v>
      </c>
      <c r="B1771" t="s">
        <v>437</v>
      </c>
      <c r="C1771" t="s">
        <v>51</v>
      </c>
      <c r="D1771" t="s">
        <v>458</v>
      </c>
      <c r="E1771">
        <v>300</v>
      </c>
    </row>
    <row r="1772" spans="1:5">
      <c r="A1772">
        <v>2019</v>
      </c>
      <c r="B1772" t="s">
        <v>425</v>
      </c>
      <c r="C1772" t="s">
        <v>24</v>
      </c>
      <c r="D1772" t="s">
        <v>458</v>
      </c>
      <c r="E1772">
        <v>70</v>
      </c>
    </row>
    <row r="1773" spans="1:5">
      <c r="A1773">
        <v>2019</v>
      </c>
      <c r="B1773" t="s">
        <v>422</v>
      </c>
      <c r="C1773" t="s">
        <v>15</v>
      </c>
      <c r="D1773" t="s">
        <v>458</v>
      </c>
      <c r="E1773">
        <v>495</v>
      </c>
    </row>
    <row r="1774" spans="1:5">
      <c r="A1774">
        <v>2020</v>
      </c>
      <c r="B1774" t="s">
        <v>429</v>
      </c>
      <c r="C1774" t="s">
        <v>30</v>
      </c>
      <c r="D1774" t="s">
        <v>458</v>
      </c>
      <c r="E1774">
        <v>470</v>
      </c>
    </row>
    <row r="1775" spans="1:5">
      <c r="A1775">
        <v>2020</v>
      </c>
      <c r="B1775" t="s">
        <v>426</v>
      </c>
      <c r="C1775" t="s">
        <v>427</v>
      </c>
      <c r="D1775" t="s">
        <v>458</v>
      </c>
      <c r="E1775">
        <v>230</v>
      </c>
    </row>
    <row r="1776" spans="1:5">
      <c r="A1776">
        <v>2021</v>
      </c>
      <c r="B1776" t="s">
        <v>428</v>
      </c>
      <c r="C1776" t="s">
        <v>27</v>
      </c>
      <c r="D1776" t="s">
        <v>458</v>
      </c>
      <c r="E1776">
        <v>125</v>
      </c>
    </row>
    <row r="1777" spans="1:5">
      <c r="A1777">
        <v>2021</v>
      </c>
      <c r="B1777" t="s">
        <v>435</v>
      </c>
      <c r="C1777" t="s">
        <v>48</v>
      </c>
      <c r="D1777" t="s">
        <v>458</v>
      </c>
      <c r="E1777">
        <v>65</v>
      </c>
    </row>
    <row r="1778" spans="1:5">
      <c r="A1778">
        <v>2019</v>
      </c>
      <c r="B1778" t="s">
        <v>420</v>
      </c>
      <c r="C1778" t="s">
        <v>8</v>
      </c>
      <c r="D1778" t="s">
        <v>458</v>
      </c>
      <c r="E1778">
        <v>610</v>
      </c>
    </row>
    <row r="1779" spans="1:5">
      <c r="A1779">
        <v>2021</v>
      </c>
      <c r="B1779" t="s">
        <v>436</v>
      </c>
      <c r="C1779" t="s">
        <v>49</v>
      </c>
      <c r="D1779" t="s">
        <v>458</v>
      </c>
      <c r="E1779">
        <v>595</v>
      </c>
    </row>
    <row r="1780" spans="1:5">
      <c r="A1780">
        <v>2019</v>
      </c>
      <c r="B1780" t="s">
        <v>430</v>
      </c>
      <c r="C1780" t="s">
        <v>33</v>
      </c>
      <c r="D1780" t="s">
        <v>458</v>
      </c>
      <c r="E1780">
        <v>95</v>
      </c>
    </row>
    <row r="1781" spans="1:5">
      <c r="A1781">
        <v>2020</v>
      </c>
      <c r="B1781" t="s">
        <v>420</v>
      </c>
      <c r="C1781" t="s">
        <v>8</v>
      </c>
      <c r="D1781" t="s">
        <v>458</v>
      </c>
      <c r="E1781">
        <v>595</v>
      </c>
    </row>
    <row r="1782" spans="1:5">
      <c r="A1782">
        <v>2019</v>
      </c>
      <c r="B1782" t="s">
        <v>439</v>
      </c>
      <c r="C1782" t="s">
        <v>53</v>
      </c>
      <c r="D1782" t="s">
        <v>458</v>
      </c>
      <c r="E1782">
        <v>65</v>
      </c>
    </row>
    <row r="1783" spans="1:5">
      <c r="A1783">
        <v>2020</v>
      </c>
      <c r="B1783" t="s">
        <v>439</v>
      </c>
      <c r="C1783" t="s">
        <v>53</v>
      </c>
      <c r="D1783" t="s">
        <v>458</v>
      </c>
      <c r="E1783">
        <v>70</v>
      </c>
    </row>
    <row r="1784" spans="1:5">
      <c r="A1784">
        <v>2020</v>
      </c>
      <c r="B1784" t="s">
        <v>430</v>
      </c>
      <c r="C1784" t="s">
        <v>33</v>
      </c>
      <c r="D1784" t="s">
        <v>458</v>
      </c>
      <c r="E1784">
        <v>70</v>
      </c>
    </row>
    <row r="1785" spans="1:5">
      <c r="A1785">
        <v>2019</v>
      </c>
      <c r="B1785" t="s">
        <v>433</v>
      </c>
      <c r="C1785" t="s">
        <v>42</v>
      </c>
      <c r="D1785" t="s">
        <v>458</v>
      </c>
      <c r="E1785">
        <v>40</v>
      </c>
    </row>
    <row r="1786" spans="1:5">
      <c r="A1786">
        <v>2020</v>
      </c>
      <c r="B1786" t="s">
        <v>438</v>
      </c>
      <c r="C1786" t="s">
        <v>52</v>
      </c>
      <c r="D1786" t="s">
        <v>458</v>
      </c>
      <c r="E1786">
        <v>55</v>
      </c>
    </row>
    <row r="1787" spans="1:5">
      <c r="A1787">
        <v>2020</v>
      </c>
      <c r="B1787" t="s">
        <v>432</v>
      </c>
      <c r="C1787" t="s">
        <v>39</v>
      </c>
      <c r="D1787" t="s">
        <v>458</v>
      </c>
      <c r="E1787">
        <v>240</v>
      </c>
    </row>
    <row r="1788" spans="1:5">
      <c r="A1788">
        <v>2020</v>
      </c>
      <c r="B1788" t="s">
        <v>437</v>
      </c>
      <c r="C1788" t="s">
        <v>51</v>
      </c>
      <c r="D1788" t="s">
        <v>458</v>
      </c>
      <c r="E1788">
        <v>275</v>
      </c>
    </row>
    <row r="1789" spans="1:5">
      <c r="A1789">
        <v>2019</v>
      </c>
      <c r="B1789" t="s">
        <v>431</v>
      </c>
      <c r="C1789" t="s">
        <v>36</v>
      </c>
      <c r="D1789" t="s">
        <v>458</v>
      </c>
      <c r="E1789">
        <v>60</v>
      </c>
    </row>
    <row r="1790" spans="1:5">
      <c r="A1790">
        <v>2022</v>
      </c>
      <c r="B1790" t="s">
        <v>429</v>
      </c>
      <c r="C1790" t="s">
        <v>30</v>
      </c>
      <c r="D1790" t="s">
        <v>458</v>
      </c>
      <c r="E1790">
        <v>395</v>
      </c>
    </row>
    <row r="1791" spans="1:5">
      <c r="A1791">
        <v>2020</v>
      </c>
      <c r="B1791" t="s">
        <v>435</v>
      </c>
      <c r="C1791" t="s">
        <v>48</v>
      </c>
      <c r="D1791" t="s">
        <v>458</v>
      </c>
      <c r="E1791">
        <v>90</v>
      </c>
    </row>
    <row r="1792" spans="1:5">
      <c r="A1792">
        <v>2019</v>
      </c>
      <c r="B1792" t="s">
        <v>428</v>
      </c>
      <c r="C1792" t="s">
        <v>27</v>
      </c>
      <c r="D1792" t="s">
        <v>458</v>
      </c>
      <c r="E1792">
        <v>150</v>
      </c>
    </row>
    <row r="1793" spans="1:5">
      <c r="A1793">
        <v>2020</v>
      </c>
      <c r="B1793" t="s">
        <v>422</v>
      </c>
      <c r="C1793" t="s">
        <v>15</v>
      </c>
      <c r="D1793" t="s">
        <v>458</v>
      </c>
      <c r="E1793">
        <v>495</v>
      </c>
    </row>
    <row r="1794" spans="1:5">
      <c r="A1794">
        <v>2021</v>
      </c>
      <c r="B1794" t="s">
        <v>429</v>
      </c>
      <c r="C1794" t="s">
        <v>30</v>
      </c>
      <c r="D1794" t="s">
        <v>458</v>
      </c>
      <c r="E1794">
        <v>410</v>
      </c>
    </row>
    <row r="1795" spans="1:5">
      <c r="A1795">
        <v>2019</v>
      </c>
      <c r="B1795" t="s">
        <v>426</v>
      </c>
      <c r="C1795" t="s">
        <v>427</v>
      </c>
      <c r="D1795" t="s">
        <v>458</v>
      </c>
      <c r="E1795">
        <v>230</v>
      </c>
    </row>
    <row r="1796" spans="1:5">
      <c r="A1796">
        <v>2019</v>
      </c>
      <c r="B1796" t="s">
        <v>423</v>
      </c>
      <c r="C1796" t="s">
        <v>18</v>
      </c>
      <c r="D1796" t="s">
        <v>458</v>
      </c>
      <c r="E1796">
        <v>95</v>
      </c>
    </row>
    <row r="1797" spans="1:5">
      <c r="A1797">
        <v>2020</v>
      </c>
      <c r="B1797" t="s">
        <v>423</v>
      </c>
      <c r="C1797" t="s">
        <v>18</v>
      </c>
      <c r="D1797" t="s">
        <v>458</v>
      </c>
      <c r="E1797">
        <v>90</v>
      </c>
    </row>
    <row r="1798" spans="1:5">
      <c r="A1798">
        <v>2020</v>
      </c>
      <c r="B1798" t="s">
        <v>434</v>
      </c>
      <c r="C1798" t="s">
        <v>45</v>
      </c>
      <c r="D1798" t="s">
        <v>458</v>
      </c>
      <c r="E1798">
        <v>15</v>
      </c>
    </row>
    <row r="1799" spans="1:5">
      <c r="A1799">
        <v>2019</v>
      </c>
      <c r="B1799" t="s">
        <v>434</v>
      </c>
      <c r="C1799" t="s">
        <v>45</v>
      </c>
      <c r="D1799" t="s">
        <v>458</v>
      </c>
      <c r="E1799">
        <v>20</v>
      </c>
    </row>
    <row r="1800" spans="1:5">
      <c r="A1800">
        <v>2019</v>
      </c>
      <c r="B1800" t="s">
        <v>432</v>
      </c>
      <c r="C1800" t="s">
        <v>39</v>
      </c>
      <c r="D1800" t="s">
        <v>458</v>
      </c>
      <c r="E1800">
        <v>230</v>
      </c>
    </row>
    <row r="1801" spans="1:5">
      <c r="A1801">
        <v>2019</v>
      </c>
      <c r="B1801" t="s">
        <v>436</v>
      </c>
      <c r="C1801" t="s">
        <v>49</v>
      </c>
      <c r="D1801" t="s">
        <v>458</v>
      </c>
      <c r="E1801">
        <v>670</v>
      </c>
    </row>
    <row r="1802" spans="1:5">
      <c r="A1802">
        <v>2020</v>
      </c>
      <c r="B1802" t="s">
        <v>436</v>
      </c>
      <c r="C1802" t="s">
        <v>49</v>
      </c>
      <c r="D1802" t="s">
        <v>458</v>
      </c>
      <c r="E1802">
        <v>635</v>
      </c>
    </row>
    <row r="1803" spans="1:5">
      <c r="A1803">
        <v>2019</v>
      </c>
      <c r="B1803" t="s">
        <v>424</v>
      </c>
      <c r="C1803" t="s">
        <v>21</v>
      </c>
      <c r="D1803" t="s">
        <v>458</v>
      </c>
      <c r="E1803">
        <v>305</v>
      </c>
    </row>
    <row r="1804" spans="1:5">
      <c r="A1804">
        <v>2022</v>
      </c>
      <c r="B1804" t="s">
        <v>438</v>
      </c>
      <c r="C1804" t="s">
        <v>52</v>
      </c>
      <c r="D1804" t="s">
        <v>458</v>
      </c>
      <c r="E1804">
        <v>50</v>
      </c>
    </row>
    <row r="1805" spans="1:5">
      <c r="A1805">
        <v>2019</v>
      </c>
      <c r="B1805" t="s">
        <v>435</v>
      </c>
      <c r="C1805" t="s">
        <v>48</v>
      </c>
      <c r="D1805" t="s">
        <v>458</v>
      </c>
      <c r="E1805">
        <v>95</v>
      </c>
    </row>
    <row r="1806" spans="1:5">
      <c r="A1806">
        <v>2019</v>
      </c>
      <c r="B1806" t="s">
        <v>438</v>
      </c>
      <c r="C1806" t="s">
        <v>52</v>
      </c>
      <c r="D1806" t="s">
        <v>458</v>
      </c>
      <c r="E1806">
        <v>55</v>
      </c>
    </row>
    <row r="1807" spans="1:5">
      <c r="A1807">
        <v>2018</v>
      </c>
      <c r="B1807" t="s">
        <v>426</v>
      </c>
      <c r="C1807" t="s">
        <v>427</v>
      </c>
      <c r="D1807" t="s">
        <v>458</v>
      </c>
      <c r="E1807">
        <v>285</v>
      </c>
    </row>
    <row r="1808" spans="1:5">
      <c r="A1808">
        <v>2018</v>
      </c>
      <c r="B1808" t="s">
        <v>439</v>
      </c>
      <c r="C1808" t="s">
        <v>53</v>
      </c>
      <c r="D1808" t="s">
        <v>458</v>
      </c>
      <c r="E1808">
        <v>75</v>
      </c>
    </row>
    <row r="1809" spans="1:5">
      <c r="A1809">
        <v>2018</v>
      </c>
      <c r="B1809" t="s">
        <v>423</v>
      </c>
      <c r="C1809" t="s">
        <v>18</v>
      </c>
      <c r="D1809" t="s">
        <v>458</v>
      </c>
      <c r="E1809">
        <v>110</v>
      </c>
    </row>
    <row r="1810" spans="1:5">
      <c r="A1810">
        <v>2018</v>
      </c>
      <c r="B1810" t="s">
        <v>433</v>
      </c>
      <c r="C1810" t="s">
        <v>42</v>
      </c>
      <c r="D1810" t="s">
        <v>458</v>
      </c>
      <c r="E1810">
        <v>40</v>
      </c>
    </row>
    <row r="1811" spans="1:5">
      <c r="A1811">
        <v>2018</v>
      </c>
      <c r="B1811" t="s">
        <v>420</v>
      </c>
      <c r="C1811" t="s">
        <v>8</v>
      </c>
      <c r="D1811" t="s">
        <v>458</v>
      </c>
      <c r="E1811">
        <v>625</v>
      </c>
    </row>
    <row r="1812" spans="1:5">
      <c r="A1812">
        <v>2018</v>
      </c>
      <c r="B1812" t="s">
        <v>425</v>
      </c>
      <c r="C1812" t="s">
        <v>24</v>
      </c>
      <c r="D1812" t="s">
        <v>458</v>
      </c>
      <c r="E1812">
        <v>75</v>
      </c>
    </row>
    <row r="1813" spans="1:5">
      <c r="A1813">
        <v>2018</v>
      </c>
      <c r="B1813" t="s">
        <v>436</v>
      </c>
      <c r="C1813" t="s">
        <v>49</v>
      </c>
      <c r="D1813" t="s">
        <v>458</v>
      </c>
      <c r="E1813">
        <v>715</v>
      </c>
    </row>
    <row r="1814" spans="1:5">
      <c r="A1814">
        <v>2018</v>
      </c>
      <c r="B1814" t="s">
        <v>438</v>
      </c>
      <c r="C1814" t="s">
        <v>52</v>
      </c>
      <c r="D1814" t="s">
        <v>458</v>
      </c>
      <c r="E1814">
        <v>65</v>
      </c>
    </row>
    <row r="1815" spans="1:5">
      <c r="A1815">
        <v>2018</v>
      </c>
      <c r="B1815" t="s">
        <v>430</v>
      </c>
      <c r="C1815" t="s">
        <v>33</v>
      </c>
      <c r="D1815" t="s">
        <v>458</v>
      </c>
      <c r="E1815">
        <v>100</v>
      </c>
    </row>
    <row r="1816" spans="1:5">
      <c r="A1816">
        <v>2018</v>
      </c>
      <c r="B1816" t="s">
        <v>431</v>
      </c>
      <c r="C1816" t="s">
        <v>36</v>
      </c>
      <c r="D1816" t="s">
        <v>458</v>
      </c>
      <c r="E1816">
        <v>50</v>
      </c>
    </row>
    <row r="1817" spans="1:5">
      <c r="A1817">
        <v>2018</v>
      </c>
      <c r="B1817" t="s">
        <v>429</v>
      </c>
      <c r="C1817" t="s">
        <v>30</v>
      </c>
      <c r="D1817" t="s">
        <v>458</v>
      </c>
      <c r="E1817">
        <v>500</v>
      </c>
    </row>
    <row r="1818" spans="1:5">
      <c r="A1818">
        <v>2018</v>
      </c>
      <c r="B1818" t="s">
        <v>432</v>
      </c>
      <c r="C1818" t="s">
        <v>39</v>
      </c>
      <c r="D1818" t="s">
        <v>458</v>
      </c>
      <c r="E1818">
        <v>265</v>
      </c>
    </row>
    <row r="1819" spans="1:5">
      <c r="A1819">
        <v>2018</v>
      </c>
      <c r="B1819" t="s">
        <v>435</v>
      </c>
      <c r="C1819" t="s">
        <v>48</v>
      </c>
      <c r="D1819" t="s">
        <v>458</v>
      </c>
      <c r="E1819">
        <v>95</v>
      </c>
    </row>
    <row r="1820" spans="1:5">
      <c r="A1820">
        <v>2018</v>
      </c>
      <c r="B1820" t="s">
        <v>434</v>
      </c>
      <c r="C1820" t="s">
        <v>45</v>
      </c>
      <c r="D1820" t="s">
        <v>458</v>
      </c>
      <c r="E1820">
        <v>30</v>
      </c>
    </row>
    <row r="1821" spans="1:5">
      <c r="A1821">
        <v>2018</v>
      </c>
      <c r="B1821" t="s">
        <v>437</v>
      </c>
      <c r="C1821" t="s">
        <v>51</v>
      </c>
      <c r="D1821" t="s">
        <v>458</v>
      </c>
      <c r="E1821">
        <v>295</v>
      </c>
    </row>
    <row r="1822" spans="1:5">
      <c r="A1822">
        <v>2018</v>
      </c>
      <c r="B1822" t="s">
        <v>422</v>
      </c>
      <c r="C1822" t="s">
        <v>15</v>
      </c>
      <c r="D1822" t="s">
        <v>458</v>
      </c>
      <c r="E1822">
        <v>530</v>
      </c>
    </row>
    <row r="1823" spans="1:5">
      <c r="A1823">
        <v>2018</v>
      </c>
      <c r="B1823" t="s">
        <v>424</v>
      </c>
      <c r="C1823" t="s">
        <v>21</v>
      </c>
      <c r="D1823" t="s">
        <v>458</v>
      </c>
      <c r="E1823">
        <v>365</v>
      </c>
    </row>
    <row r="1824" spans="1:5">
      <c r="A1824">
        <v>2018</v>
      </c>
      <c r="B1824" t="s">
        <v>428</v>
      </c>
      <c r="C1824" t="s">
        <v>27</v>
      </c>
      <c r="D1824" t="s">
        <v>458</v>
      </c>
      <c r="E1824">
        <v>150</v>
      </c>
    </row>
    <row r="1825" spans="1:5">
      <c r="A1825">
        <v>2018</v>
      </c>
      <c r="B1825" t="s">
        <v>421</v>
      </c>
      <c r="C1825" t="s">
        <v>13</v>
      </c>
      <c r="D1825" t="s">
        <v>458</v>
      </c>
      <c r="E1825">
        <v>620</v>
      </c>
    </row>
    <row r="1826" spans="1:5">
      <c r="A1826">
        <v>2023</v>
      </c>
      <c r="B1826" t="s">
        <v>421</v>
      </c>
      <c r="C1826" t="s">
        <v>13</v>
      </c>
      <c r="D1826" t="s">
        <v>458</v>
      </c>
      <c r="E1826">
        <v>470</v>
      </c>
    </row>
    <row r="1827" spans="1:5">
      <c r="A1827">
        <v>2023</v>
      </c>
      <c r="B1827" t="s">
        <v>424</v>
      </c>
      <c r="C1827" t="s">
        <v>21</v>
      </c>
      <c r="D1827" t="s">
        <v>458</v>
      </c>
      <c r="E1827">
        <v>270</v>
      </c>
    </row>
    <row r="1828" spans="1:5">
      <c r="A1828">
        <v>2023</v>
      </c>
      <c r="B1828" t="s">
        <v>432</v>
      </c>
      <c r="C1828" t="s">
        <v>39</v>
      </c>
      <c r="D1828" t="s">
        <v>458</v>
      </c>
      <c r="E1828">
        <v>215</v>
      </c>
    </row>
    <row r="1829" spans="1:5">
      <c r="A1829">
        <v>2023</v>
      </c>
      <c r="B1829" t="s">
        <v>435</v>
      </c>
      <c r="C1829" t="s">
        <v>48</v>
      </c>
      <c r="D1829" t="s">
        <v>458</v>
      </c>
      <c r="E1829">
        <v>75</v>
      </c>
    </row>
    <row r="1830" spans="1:5">
      <c r="A1830">
        <v>2023</v>
      </c>
      <c r="B1830" t="s">
        <v>437</v>
      </c>
      <c r="C1830" t="s">
        <v>51</v>
      </c>
      <c r="D1830" t="s">
        <v>458</v>
      </c>
      <c r="E1830">
        <v>240</v>
      </c>
    </row>
    <row r="1831" spans="1:5">
      <c r="A1831">
        <v>2023</v>
      </c>
      <c r="B1831" t="s">
        <v>430</v>
      </c>
      <c r="C1831" t="s">
        <v>33</v>
      </c>
      <c r="D1831" t="s">
        <v>458</v>
      </c>
      <c r="E1831">
        <v>65</v>
      </c>
    </row>
    <row r="1832" spans="1:5">
      <c r="A1832">
        <v>2023</v>
      </c>
      <c r="B1832" t="s">
        <v>425</v>
      </c>
      <c r="C1832" t="s">
        <v>24</v>
      </c>
      <c r="D1832" t="s">
        <v>458</v>
      </c>
      <c r="E1832">
        <v>60</v>
      </c>
    </row>
    <row r="1833" spans="1:5">
      <c r="A1833">
        <v>2023</v>
      </c>
      <c r="B1833" t="s">
        <v>439</v>
      </c>
      <c r="C1833" t="s">
        <v>53</v>
      </c>
      <c r="D1833" t="s">
        <v>458</v>
      </c>
      <c r="E1833">
        <v>55</v>
      </c>
    </row>
    <row r="1834" spans="1:5">
      <c r="A1834">
        <v>2023</v>
      </c>
      <c r="B1834" t="s">
        <v>436</v>
      </c>
      <c r="C1834" t="s">
        <v>49</v>
      </c>
      <c r="D1834" t="s">
        <v>458</v>
      </c>
      <c r="E1834">
        <v>545</v>
      </c>
    </row>
    <row r="1835" spans="1:5">
      <c r="A1835">
        <v>2023</v>
      </c>
      <c r="B1835" t="s">
        <v>426</v>
      </c>
      <c r="C1835" t="s">
        <v>427</v>
      </c>
      <c r="D1835" t="s">
        <v>458</v>
      </c>
      <c r="E1835">
        <v>195</v>
      </c>
    </row>
    <row r="1836" spans="1:5">
      <c r="A1836">
        <v>2023</v>
      </c>
      <c r="B1836" t="s">
        <v>433</v>
      </c>
      <c r="C1836" t="s">
        <v>42</v>
      </c>
      <c r="D1836" t="s">
        <v>458</v>
      </c>
      <c r="E1836">
        <v>30</v>
      </c>
    </row>
    <row r="1837" spans="1:5">
      <c r="A1837">
        <v>2023</v>
      </c>
      <c r="B1837" t="s">
        <v>423</v>
      </c>
      <c r="C1837" t="s">
        <v>18</v>
      </c>
      <c r="D1837" t="s">
        <v>458</v>
      </c>
      <c r="E1837">
        <v>80</v>
      </c>
    </row>
    <row r="1838" spans="1:5">
      <c r="A1838">
        <v>2023</v>
      </c>
      <c r="B1838" t="s">
        <v>429</v>
      </c>
      <c r="C1838" t="s">
        <v>30</v>
      </c>
      <c r="D1838" t="s">
        <v>458</v>
      </c>
      <c r="E1838">
        <v>395</v>
      </c>
    </row>
    <row r="1839" spans="1:5">
      <c r="A1839">
        <v>2023</v>
      </c>
      <c r="B1839" t="s">
        <v>420</v>
      </c>
      <c r="C1839" t="s">
        <v>8</v>
      </c>
      <c r="D1839" t="s">
        <v>458</v>
      </c>
      <c r="E1839">
        <v>485</v>
      </c>
    </row>
    <row r="1840" spans="1:5">
      <c r="A1840">
        <v>2023</v>
      </c>
      <c r="B1840" t="s">
        <v>438</v>
      </c>
      <c r="C1840" t="s">
        <v>52</v>
      </c>
      <c r="D1840" t="s">
        <v>458</v>
      </c>
      <c r="E1840">
        <v>45</v>
      </c>
    </row>
    <row r="1841" spans="1:5">
      <c r="A1841">
        <v>2023</v>
      </c>
      <c r="B1841" t="s">
        <v>434</v>
      </c>
      <c r="C1841" t="s">
        <v>45</v>
      </c>
      <c r="D1841" t="s">
        <v>458</v>
      </c>
      <c r="E1841">
        <v>20</v>
      </c>
    </row>
    <row r="1842" spans="1:5">
      <c r="A1842">
        <v>2023</v>
      </c>
      <c r="B1842" t="s">
        <v>431</v>
      </c>
      <c r="C1842" t="s">
        <v>36</v>
      </c>
      <c r="D1842" t="s">
        <v>458</v>
      </c>
      <c r="E1842">
        <v>35</v>
      </c>
    </row>
    <row r="1843" spans="1:5">
      <c r="A1843">
        <v>2023</v>
      </c>
      <c r="B1843" t="s">
        <v>428</v>
      </c>
      <c r="C1843" t="s">
        <v>27</v>
      </c>
      <c r="D1843" t="s">
        <v>458</v>
      </c>
      <c r="E1843">
        <v>110</v>
      </c>
    </row>
    <row r="1844" spans="1:5">
      <c r="A1844">
        <v>2024</v>
      </c>
      <c r="B1844" t="s">
        <v>420</v>
      </c>
      <c r="C1844" t="s">
        <v>8</v>
      </c>
      <c r="D1844" t="s">
        <v>458</v>
      </c>
      <c r="E1844">
        <v>520</v>
      </c>
    </row>
    <row r="1845" spans="1:5">
      <c r="A1845">
        <v>2024</v>
      </c>
      <c r="B1845" t="s">
        <v>438</v>
      </c>
      <c r="C1845" t="s">
        <v>52</v>
      </c>
      <c r="D1845" t="s">
        <v>458</v>
      </c>
      <c r="E1845">
        <v>45</v>
      </c>
    </row>
    <row r="1846" spans="1:5">
      <c r="A1846">
        <v>2024</v>
      </c>
      <c r="B1846" t="s">
        <v>423</v>
      </c>
      <c r="C1846" t="s">
        <v>18</v>
      </c>
      <c r="D1846" t="s">
        <v>458</v>
      </c>
      <c r="E1846">
        <v>80</v>
      </c>
    </row>
    <row r="1847" spans="1:5">
      <c r="A1847">
        <v>2024</v>
      </c>
      <c r="B1847" t="s">
        <v>425</v>
      </c>
      <c r="C1847" t="s">
        <v>24</v>
      </c>
      <c r="D1847" t="s">
        <v>458</v>
      </c>
      <c r="E1847">
        <v>55</v>
      </c>
    </row>
    <row r="1848" spans="1:5">
      <c r="A1848">
        <v>2024</v>
      </c>
      <c r="B1848" t="s">
        <v>430</v>
      </c>
      <c r="C1848" t="s">
        <v>33</v>
      </c>
      <c r="D1848" t="s">
        <v>458</v>
      </c>
      <c r="E1848">
        <v>60</v>
      </c>
    </row>
    <row r="1849" spans="1:5">
      <c r="A1849">
        <v>2024</v>
      </c>
      <c r="B1849" t="s">
        <v>422</v>
      </c>
      <c r="C1849" t="s">
        <v>15</v>
      </c>
      <c r="D1849" t="s">
        <v>458</v>
      </c>
      <c r="E1849">
        <v>375</v>
      </c>
    </row>
    <row r="1850" spans="1:5">
      <c r="A1850">
        <v>2023</v>
      </c>
      <c r="B1850" t="s">
        <v>422</v>
      </c>
      <c r="C1850" t="s">
        <v>15</v>
      </c>
      <c r="D1850" t="s">
        <v>458</v>
      </c>
      <c r="E1850">
        <v>405</v>
      </c>
    </row>
    <row r="1851" spans="1:5">
      <c r="A1851">
        <v>2024</v>
      </c>
      <c r="B1851" t="s">
        <v>428</v>
      </c>
      <c r="C1851" t="s">
        <v>27</v>
      </c>
      <c r="D1851" t="s">
        <v>458</v>
      </c>
      <c r="E1851">
        <v>115</v>
      </c>
    </row>
    <row r="1852" spans="1:5">
      <c r="A1852">
        <v>2024</v>
      </c>
      <c r="B1852" t="s">
        <v>429</v>
      </c>
      <c r="C1852" t="s">
        <v>30</v>
      </c>
      <c r="D1852" t="s">
        <v>458</v>
      </c>
      <c r="E1852">
        <v>410</v>
      </c>
    </row>
    <row r="1853" spans="1:5">
      <c r="A1853">
        <v>2024</v>
      </c>
      <c r="B1853" t="s">
        <v>424</v>
      </c>
      <c r="C1853" t="s">
        <v>21</v>
      </c>
      <c r="D1853" t="s">
        <v>458</v>
      </c>
      <c r="E1853">
        <v>235</v>
      </c>
    </row>
    <row r="1854" spans="1:5">
      <c r="A1854">
        <v>2024</v>
      </c>
      <c r="B1854" t="s">
        <v>436</v>
      </c>
      <c r="C1854" t="s">
        <v>49</v>
      </c>
      <c r="D1854" t="s">
        <v>458</v>
      </c>
      <c r="E1854">
        <v>505</v>
      </c>
    </row>
    <row r="1855" spans="1:5">
      <c r="A1855">
        <v>2024</v>
      </c>
      <c r="B1855" t="s">
        <v>439</v>
      </c>
      <c r="C1855" t="s">
        <v>53</v>
      </c>
      <c r="D1855" t="s">
        <v>458</v>
      </c>
      <c r="E1855">
        <v>55</v>
      </c>
    </row>
    <row r="1856" spans="1:5">
      <c r="A1856">
        <v>2024</v>
      </c>
      <c r="B1856" t="s">
        <v>435</v>
      </c>
      <c r="C1856" t="s">
        <v>48</v>
      </c>
      <c r="D1856" t="s">
        <v>458</v>
      </c>
      <c r="E1856">
        <v>75</v>
      </c>
    </row>
    <row r="1857" spans="1:5">
      <c r="A1857">
        <v>2024</v>
      </c>
      <c r="B1857" t="s">
        <v>434</v>
      </c>
      <c r="C1857" t="s">
        <v>45</v>
      </c>
      <c r="D1857" t="s">
        <v>458</v>
      </c>
      <c r="E1857">
        <v>15</v>
      </c>
    </row>
    <row r="1858" spans="1:5">
      <c r="A1858">
        <v>2024</v>
      </c>
      <c r="B1858" t="s">
        <v>426</v>
      </c>
      <c r="C1858" t="s">
        <v>427</v>
      </c>
      <c r="D1858" t="s">
        <v>458</v>
      </c>
      <c r="E1858">
        <v>205</v>
      </c>
    </row>
    <row r="1859" spans="1:5">
      <c r="A1859">
        <v>2024</v>
      </c>
      <c r="B1859" t="s">
        <v>431</v>
      </c>
      <c r="C1859" t="s">
        <v>36</v>
      </c>
      <c r="D1859" t="s">
        <v>458</v>
      </c>
      <c r="E1859">
        <v>35</v>
      </c>
    </row>
    <row r="1860" spans="1:5">
      <c r="A1860">
        <v>2024</v>
      </c>
      <c r="B1860" t="s">
        <v>421</v>
      </c>
      <c r="C1860" t="s">
        <v>13</v>
      </c>
      <c r="D1860" t="s">
        <v>458</v>
      </c>
      <c r="E1860">
        <v>455</v>
      </c>
    </row>
    <row r="1861" spans="1:5">
      <c r="A1861">
        <v>2024</v>
      </c>
      <c r="B1861" t="s">
        <v>432</v>
      </c>
      <c r="C1861" t="s">
        <v>39</v>
      </c>
      <c r="D1861" t="s">
        <v>458</v>
      </c>
      <c r="E1861">
        <v>190</v>
      </c>
    </row>
    <row r="1862" spans="1:5">
      <c r="A1862">
        <v>2024</v>
      </c>
      <c r="B1862" t="s">
        <v>433</v>
      </c>
      <c r="C1862" t="s">
        <v>42</v>
      </c>
      <c r="D1862" t="s">
        <v>458</v>
      </c>
      <c r="E1862">
        <v>40</v>
      </c>
    </row>
    <row r="1863" spans="1:5">
      <c r="A1863">
        <v>2024</v>
      </c>
      <c r="B1863" t="s">
        <v>437</v>
      </c>
      <c r="C1863" t="s">
        <v>51</v>
      </c>
      <c r="D1863" t="s">
        <v>458</v>
      </c>
      <c r="E1863">
        <v>225</v>
      </c>
    </row>
    <row r="1864" spans="1:5">
      <c r="A1864">
        <v>2021</v>
      </c>
      <c r="B1864" t="s">
        <v>423</v>
      </c>
      <c r="C1864" t="s">
        <v>18</v>
      </c>
      <c r="D1864" t="s">
        <v>459</v>
      </c>
      <c r="E1864">
        <v>45</v>
      </c>
    </row>
    <row r="1865" spans="1:5">
      <c r="A1865">
        <v>2022</v>
      </c>
      <c r="B1865" t="s">
        <v>422</v>
      </c>
      <c r="C1865" t="s">
        <v>15</v>
      </c>
      <c r="D1865" t="s">
        <v>459</v>
      </c>
      <c r="E1865">
        <v>240</v>
      </c>
    </row>
    <row r="1866" spans="1:5">
      <c r="A1866">
        <v>2022</v>
      </c>
      <c r="B1866" t="s">
        <v>437</v>
      </c>
      <c r="C1866" t="s">
        <v>51</v>
      </c>
      <c r="D1866" t="s">
        <v>459</v>
      </c>
      <c r="E1866">
        <v>125</v>
      </c>
    </row>
    <row r="1867" spans="1:5">
      <c r="A1867">
        <v>2022</v>
      </c>
      <c r="B1867" t="s">
        <v>430</v>
      </c>
      <c r="C1867" t="s">
        <v>33</v>
      </c>
      <c r="D1867" t="s">
        <v>459</v>
      </c>
      <c r="E1867">
        <v>45</v>
      </c>
    </row>
    <row r="1868" spans="1:5">
      <c r="A1868">
        <v>2021</v>
      </c>
      <c r="B1868" t="s">
        <v>425</v>
      </c>
      <c r="C1868" t="s">
        <v>24</v>
      </c>
      <c r="D1868" t="s">
        <v>459</v>
      </c>
      <c r="E1868">
        <v>35</v>
      </c>
    </row>
    <row r="1869" spans="1:5">
      <c r="A1869">
        <v>2022</v>
      </c>
      <c r="B1869" t="s">
        <v>425</v>
      </c>
      <c r="C1869" t="s">
        <v>24</v>
      </c>
      <c r="D1869" t="s">
        <v>459</v>
      </c>
      <c r="E1869">
        <v>30</v>
      </c>
    </row>
    <row r="1870" spans="1:5">
      <c r="A1870">
        <v>2021</v>
      </c>
      <c r="B1870" t="s">
        <v>420</v>
      </c>
      <c r="C1870" t="s">
        <v>8</v>
      </c>
      <c r="D1870" t="s">
        <v>459</v>
      </c>
      <c r="E1870">
        <v>270</v>
      </c>
    </row>
    <row r="1871" spans="1:5">
      <c r="A1871">
        <v>2022</v>
      </c>
      <c r="B1871" t="s">
        <v>423</v>
      </c>
      <c r="C1871" t="s">
        <v>18</v>
      </c>
      <c r="D1871" t="s">
        <v>459</v>
      </c>
      <c r="E1871">
        <v>50</v>
      </c>
    </row>
    <row r="1872" spans="1:5">
      <c r="A1872">
        <v>2022</v>
      </c>
      <c r="B1872" t="s">
        <v>426</v>
      </c>
      <c r="C1872" t="s">
        <v>427</v>
      </c>
      <c r="D1872" t="s">
        <v>459</v>
      </c>
      <c r="E1872">
        <v>145</v>
      </c>
    </row>
    <row r="1873" spans="1:5">
      <c r="A1873">
        <v>2022</v>
      </c>
      <c r="B1873" t="s">
        <v>435</v>
      </c>
      <c r="C1873" t="s">
        <v>48</v>
      </c>
      <c r="D1873" t="s">
        <v>459</v>
      </c>
      <c r="E1873">
        <v>45</v>
      </c>
    </row>
    <row r="1874" spans="1:5">
      <c r="A1874">
        <v>2021</v>
      </c>
      <c r="B1874" t="s">
        <v>437</v>
      </c>
      <c r="C1874" t="s">
        <v>51</v>
      </c>
      <c r="D1874" t="s">
        <v>459</v>
      </c>
      <c r="E1874">
        <v>120</v>
      </c>
    </row>
    <row r="1875" spans="1:5">
      <c r="A1875">
        <v>2021</v>
      </c>
      <c r="B1875" t="s">
        <v>434</v>
      </c>
      <c r="C1875" t="s">
        <v>45</v>
      </c>
      <c r="D1875" t="s">
        <v>459</v>
      </c>
      <c r="E1875">
        <v>5</v>
      </c>
    </row>
    <row r="1876" spans="1:5">
      <c r="A1876">
        <v>2022</v>
      </c>
      <c r="B1876" t="s">
        <v>428</v>
      </c>
      <c r="C1876" t="s">
        <v>27</v>
      </c>
      <c r="D1876" t="s">
        <v>459</v>
      </c>
      <c r="E1876">
        <v>60</v>
      </c>
    </row>
    <row r="1877" spans="1:5">
      <c r="A1877">
        <v>2021</v>
      </c>
      <c r="B1877" t="s">
        <v>438</v>
      </c>
      <c r="C1877" t="s">
        <v>52</v>
      </c>
      <c r="D1877" t="s">
        <v>459</v>
      </c>
      <c r="E1877">
        <v>35</v>
      </c>
    </row>
    <row r="1878" spans="1:5">
      <c r="A1878">
        <v>2022</v>
      </c>
      <c r="B1878" t="s">
        <v>439</v>
      </c>
      <c r="C1878" t="s">
        <v>53</v>
      </c>
      <c r="D1878" t="s">
        <v>459</v>
      </c>
      <c r="E1878">
        <v>30</v>
      </c>
    </row>
    <row r="1879" spans="1:5">
      <c r="A1879">
        <v>2022</v>
      </c>
      <c r="B1879" t="s">
        <v>434</v>
      </c>
      <c r="C1879" t="s">
        <v>45</v>
      </c>
      <c r="D1879" t="s">
        <v>459</v>
      </c>
      <c r="E1879">
        <v>10</v>
      </c>
    </row>
    <row r="1880" spans="1:5">
      <c r="A1880">
        <v>2021</v>
      </c>
      <c r="B1880" t="s">
        <v>421</v>
      </c>
      <c r="C1880" t="s">
        <v>13</v>
      </c>
      <c r="D1880" t="s">
        <v>459</v>
      </c>
      <c r="E1880">
        <v>255</v>
      </c>
    </row>
    <row r="1881" spans="1:5">
      <c r="A1881">
        <v>2022</v>
      </c>
      <c r="B1881" t="s">
        <v>431</v>
      </c>
      <c r="C1881" t="s">
        <v>36</v>
      </c>
      <c r="D1881" t="s">
        <v>459</v>
      </c>
      <c r="E1881">
        <v>10</v>
      </c>
    </row>
    <row r="1882" spans="1:5">
      <c r="A1882">
        <v>2022</v>
      </c>
      <c r="B1882" t="s">
        <v>433</v>
      </c>
      <c r="C1882" t="s">
        <v>42</v>
      </c>
      <c r="D1882" t="s">
        <v>459</v>
      </c>
      <c r="E1882">
        <v>15</v>
      </c>
    </row>
    <row r="1883" spans="1:5">
      <c r="A1883">
        <v>2021</v>
      </c>
      <c r="B1883" t="s">
        <v>422</v>
      </c>
      <c r="C1883" t="s">
        <v>15</v>
      </c>
      <c r="D1883" t="s">
        <v>459</v>
      </c>
      <c r="E1883">
        <v>260</v>
      </c>
    </row>
    <row r="1884" spans="1:5">
      <c r="A1884">
        <v>2022</v>
      </c>
      <c r="B1884" t="s">
        <v>424</v>
      </c>
      <c r="C1884" t="s">
        <v>21</v>
      </c>
      <c r="D1884" t="s">
        <v>459</v>
      </c>
      <c r="E1884">
        <v>165</v>
      </c>
    </row>
    <row r="1885" spans="1:5">
      <c r="A1885">
        <v>2021</v>
      </c>
      <c r="B1885" t="s">
        <v>433</v>
      </c>
      <c r="C1885" t="s">
        <v>42</v>
      </c>
      <c r="D1885" t="s">
        <v>459</v>
      </c>
      <c r="E1885">
        <v>20</v>
      </c>
    </row>
    <row r="1886" spans="1:5">
      <c r="A1886">
        <v>2021</v>
      </c>
      <c r="B1886" t="s">
        <v>426</v>
      </c>
      <c r="C1886" t="s">
        <v>427</v>
      </c>
      <c r="D1886" t="s">
        <v>459</v>
      </c>
      <c r="E1886">
        <v>125</v>
      </c>
    </row>
    <row r="1887" spans="1:5">
      <c r="A1887">
        <v>2022</v>
      </c>
      <c r="B1887" t="s">
        <v>421</v>
      </c>
      <c r="C1887" t="s">
        <v>13</v>
      </c>
      <c r="D1887" t="s">
        <v>459</v>
      </c>
      <c r="E1887">
        <v>240</v>
      </c>
    </row>
    <row r="1888" spans="1:5">
      <c r="A1888">
        <v>2022</v>
      </c>
      <c r="B1888" t="s">
        <v>436</v>
      </c>
      <c r="C1888" t="s">
        <v>49</v>
      </c>
      <c r="D1888" t="s">
        <v>459</v>
      </c>
      <c r="E1888">
        <v>250</v>
      </c>
    </row>
    <row r="1889" spans="1:5">
      <c r="A1889">
        <v>2021</v>
      </c>
      <c r="B1889" t="s">
        <v>432</v>
      </c>
      <c r="C1889" t="s">
        <v>39</v>
      </c>
      <c r="D1889" t="s">
        <v>459</v>
      </c>
      <c r="E1889">
        <v>95</v>
      </c>
    </row>
    <row r="1890" spans="1:5">
      <c r="A1890">
        <v>2022</v>
      </c>
      <c r="B1890" t="s">
        <v>432</v>
      </c>
      <c r="C1890" t="s">
        <v>39</v>
      </c>
      <c r="D1890" t="s">
        <v>459</v>
      </c>
      <c r="E1890">
        <v>115</v>
      </c>
    </row>
    <row r="1891" spans="1:5">
      <c r="A1891">
        <v>2021</v>
      </c>
      <c r="B1891" t="s">
        <v>424</v>
      </c>
      <c r="C1891" t="s">
        <v>21</v>
      </c>
      <c r="D1891" t="s">
        <v>459</v>
      </c>
      <c r="E1891">
        <v>130</v>
      </c>
    </row>
    <row r="1892" spans="1:5">
      <c r="A1892">
        <v>2020</v>
      </c>
      <c r="B1892" t="s">
        <v>431</v>
      </c>
      <c r="C1892" t="s">
        <v>36</v>
      </c>
      <c r="D1892" t="s">
        <v>459</v>
      </c>
      <c r="E1892">
        <v>10</v>
      </c>
    </row>
    <row r="1893" spans="1:5">
      <c r="A1893">
        <v>2019</v>
      </c>
      <c r="B1893" t="s">
        <v>421</v>
      </c>
      <c r="C1893" t="s">
        <v>13</v>
      </c>
      <c r="D1893" t="s">
        <v>459</v>
      </c>
      <c r="E1893">
        <v>250</v>
      </c>
    </row>
    <row r="1894" spans="1:5">
      <c r="A1894">
        <v>2020</v>
      </c>
      <c r="B1894" t="s">
        <v>433</v>
      </c>
      <c r="C1894" t="s">
        <v>42</v>
      </c>
      <c r="D1894" t="s">
        <v>459</v>
      </c>
      <c r="E1894">
        <v>25</v>
      </c>
    </row>
    <row r="1895" spans="1:5">
      <c r="A1895">
        <v>2020</v>
      </c>
      <c r="B1895" t="s">
        <v>425</v>
      </c>
      <c r="C1895" t="s">
        <v>24</v>
      </c>
      <c r="D1895" t="s">
        <v>459</v>
      </c>
      <c r="E1895">
        <v>30</v>
      </c>
    </row>
    <row r="1896" spans="1:5">
      <c r="A1896">
        <v>2021</v>
      </c>
      <c r="B1896" t="s">
        <v>439</v>
      </c>
      <c r="C1896" t="s">
        <v>53</v>
      </c>
      <c r="D1896" t="s">
        <v>459</v>
      </c>
      <c r="E1896">
        <v>30</v>
      </c>
    </row>
    <row r="1897" spans="1:5">
      <c r="A1897">
        <v>2020</v>
      </c>
      <c r="B1897" t="s">
        <v>421</v>
      </c>
      <c r="C1897" t="s">
        <v>13</v>
      </c>
      <c r="D1897" t="s">
        <v>459</v>
      </c>
      <c r="E1897">
        <v>255</v>
      </c>
    </row>
    <row r="1898" spans="1:5">
      <c r="A1898">
        <v>2022</v>
      </c>
      <c r="B1898" t="s">
        <v>420</v>
      </c>
      <c r="C1898" t="s">
        <v>8</v>
      </c>
      <c r="D1898" t="s">
        <v>459</v>
      </c>
      <c r="E1898">
        <v>270</v>
      </c>
    </row>
    <row r="1899" spans="1:5">
      <c r="A1899">
        <v>2019</v>
      </c>
      <c r="B1899" t="s">
        <v>429</v>
      </c>
      <c r="C1899" t="s">
        <v>30</v>
      </c>
      <c r="D1899" t="s">
        <v>459</v>
      </c>
      <c r="E1899">
        <v>240</v>
      </c>
    </row>
    <row r="1900" spans="1:5">
      <c r="A1900">
        <v>2021</v>
      </c>
      <c r="B1900" t="s">
        <v>430</v>
      </c>
      <c r="C1900" t="s">
        <v>33</v>
      </c>
      <c r="D1900" t="s">
        <v>459</v>
      </c>
      <c r="E1900">
        <v>45</v>
      </c>
    </row>
    <row r="1901" spans="1:5">
      <c r="A1901">
        <v>2021</v>
      </c>
      <c r="B1901" t="s">
        <v>431</v>
      </c>
      <c r="C1901" t="s">
        <v>36</v>
      </c>
      <c r="D1901" t="s">
        <v>459</v>
      </c>
      <c r="E1901">
        <v>15</v>
      </c>
    </row>
    <row r="1902" spans="1:5">
      <c r="A1902">
        <v>2020</v>
      </c>
      <c r="B1902" t="s">
        <v>424</v>
      </c>
      <c r="C1902" t="s">
        <v>21</v>
      </c>
      <c r="D1902" t="s">
        <v>459</v>
      </c>
      <c r="E1902">
        <v>120</v>
      </c>
    </row>
    <row r="1903" spans="1:5">
      <c r="A1903">
        <v>2020</v>
      </c>
      <c r="B1903" t="s">
        <v>428</v>
      </c>
      <c r="C1903" t="s">
        <v>27</v>
      </c>
      <c r="D1903" t="s">
        <v>459</v>
      </c>
      <c r="E1903">
        <v>65</v>
      </c>
    </row>
    <row r="1904" spans="1:5">
      <c r="A1904">
        <v>2019</v>
      </c>
      <c r="B1904" t="s">
        <v>437</v>
      </c>
      <c r="C1904" t="s">
        <v>51</v>
      </c>
      <c r="D1904" t="s">
        <v>459</v>
      </c>
      <c r="E1904">
        <v>155</v>
      </c>
    </row>
    <row r="1905" spans="1:5">
      <c r="A1905">
        <v>2019</v>
      </c>
      <c r="B1905" t="s">
        <v>425</v>
      </c>
      <c r="C1905" t="s">
        <v>24</v>
      </c>
      <c r="D1905" t="s">
        <v>459</v>
      </c>
      <c r="E1905">
        <v>35</v>
      </c>
    </row>
    <row r="1906" spans="1:5">
      <c r="A1906">
        <v>2019</v>
      </c>
      <c r="B1906" t="s">
        <v>422</v>
      </c>
      <c r="C1906" t="s">
        <v>15</v>
      </c>
      <c r="D1906" t="s">
        <v>459</v>
      </c>
      <c r="E1906">
        <v>285</v>
      </c>
    </row>
    <row r="1907" spans="1:5">
      <c r="A1907">
        <v>2020</v>
      </c>
      <c r="B1907" t="s">
        <v>429</v>
      </c>
      <c r="C1907" t="s">
        <v>30</v>
      </c>
      <c r="D1907" t="s">
        <v>459</v>
      </c>
      <c r="E1907">
        <v>255</v>
      </c>
    </row>
    <row r="1908" spans="1:5">
      <c r="A1908">
        <v>2020</v>
      </c>
      <c r="B1908" t="s">
        <v>426</v>
      </c>
      <c r="C1908" t="s">
        <v>427</v>
      </c>
      <c r="D1908" t="s">
        <v>459</v>
      </c>
      <c r="E1908">
        <v>130</v>
      </c>
    </row>
    <row r="1909" spans="1:5">
      <c r="A1909">
        <v>2021</v>
      </c>
      <c r="B1909" t="s">
        <v>428</v>
      </c>
      <c r="C1909" t="s">
        <v>27</v>
      </c>
      <c r="D1909" t="s">
        <v>459</v>
      </c>
      <c r="E1909">
        <v>65</v>
      </c>
    </row>
    <row r="1910" spans="1:5">
      <c r="A1910">
        <v>2021</v>
      </c>
      <c r="B1910" t="s">
        <v>435</v>
      </c>
      <c r="C1910" t="s">
        <v>48</v>
      </c>
      <c r="D1910" t="s">
        <v>459</v>
      </c>
      <c r="E1910">
        <v>30</v>
      </c>
    </row>
    <row r="1911" spans="1:5">
      <c r="A1911">
        <v>2019</v>
      </c>
      <c r="B1911" t="s">
        <v>420</v>
      </c>
      <c r="C1911" t="s">
        <v>8</v>
      </c>
      <c r="D1911" t="s">
        <v>459</v>
      </c>
      <c r="E1911">
        <v>290</v>
      </c>
    </row>
    <row r="1912" spans="1:5">
      <c r="A1912">
        <v>2021</v>
      </c>
      <c r="B1912" t="s">
        <v>436</v>
      </c>
      <c r="C1912" t="s">
        <v>49</v>
      </c>
      <c r="D1912" t="s">
        <v>459</v>
      </c>
      <c r="E1912">
        <v>240</v>
      </c>
    </row>
    <row r="1913" spans="1:5">
      <c r="A1913">
        <v>2019</v>
      </c>
      <c r="B1913" t="s">
        <v>430</v>
      </c>
      <c r="C1913" t="s">
        <v>33</v>
      </c>
      <c r="D1913" t="s">
        <v>459</v>
      </c>
      <c r="E1913">
        <v>50</v>
      </c>
    </row>
    <row r="1914" spans="1:5">
      <c r="A1914">
        <v>2020</v>
      </c>
      <c r="B1914" t="s">
        <v>420</v>
      </c>
      <c r="C1914" t="s">
        <v>8</v>
      </c>
      <c r="D1914" t="s">
        <v>459</v>
      </c>
      <c r="E1914">
        <v>280</v>
      </c>
    </row>
    <row r="1915" spans="1:5">
      <c r="A1915">
        <v>2019</v>
      </c>
      <c r="B1915" t="s">
        <v>439</v>
      </c>
      <c r="C1915" t="s">
        <v>53</v>
      </c>
      <c r="D1915" t="s">
        <v>459</v>
      </c>
      <c r="E1915">
        <v>30</v>
      </c>
    </row>
    <row r="1916" spans="1:5">
      <c r="A1916">
        <v>2020</v>
      </c>
      <c r="B1916" t="s">
        <v>439</v>
      </c>
      <c r="C1916" t="s">
        <v>53</v>
      </c>
      <c r="D1916" t="s">
        <v>459</v>
      </c>
      <c r="E1916">
        <v>25</v>
      </c>
    </row>
    <row r="1917" spans="1:5">
      <c r="A1917">
        <v>2020</v>
      </c>
      <c r="B1917" t="s">
        <v>430</v>
      </c>
      <c r="C1917" t="s">
        <v>33</v>
      </c>
      <c r="D1917" t="s">
        <v>459</v>
      </c>
      <c r="E1917">
        <v>45</v>
      </c>
    </row>
    <row r="1918" spans="1:5">
      <c r="A1918">
        <v>2019</v>
      </c>
      <c r="B1918" t="s">
        <v>433</v>
      </c>
      <c r="C1918" t="s">
        <v>42</v>
      </c>
      <c r="D1918" t="s">
        <v>459</v>
      </c>
      <c r="E1918">
        <v>15</v>
      </c>
    </row>
    <row r="1919" spans="1:5">
      <c r="A1919">
        <v>2020</v>
      </c>
      <c r="B1919" t="s">
        <v>438</v>
      </c>
      <c r="C1919" t="s">
        <v>52</v>
      </c>
      <c r="D1919" t="s">
        <v>459</v>
      </c>
      <c r="E1919">
        <v>35</v>
      </c>
    </row>
    <row r="1920" spans="1:5">
      <c r="A1920">
        <v>2020</v>
      </c>
      <c r="B1920" t="s">
        <v>432</v>
      </c>
      <c r="C1920" t="s">
        <v>39</v>
      </c>
      <c r="D1920" t="s">
        <v>459</v>
      </c>
      <c r="E1920">
        <v>100</v>
      </c>
    </row>
    <row r="1921" spans="1:5">
      <c r="A1921">
        <v>2020</v>
      </c>
      <c r="B1921" t="s">
        <v>437</v>
      </c>
      <c r="C1921" t="s">
        <v>51</v>
      </c>
      <c r="D1921" t="s">
        <v>459</v>
      </c>
      <c r="E1921">
        <v>140</v>
      </c>
    </row>
    <row r="1922" spans="1:5">
      <c r="A1922">
        <v>2019</v>
      </c>
      <c r="B1922" t="s">
        <v>431</v>
      </c>
      <c r="C1922" t="s">
        <v>36</v>
      </c>
      <c r="D1922" t="s">
        <v>459</v>
      </c>
      <c r="E1922">
        <v>25</v>
      </c>
    </row>
    <row r="1923" spans="1:5">
      <c r="A1923">
        <v>2022</v>
      </c>
      <c r="B1923" t="s">
        <v>429</v>
      </c>
      <c r="C1923" t="s">
        <v>30</v>
      </c>
      <c r="D1923" t="s">
        <v>459</v>
      </c>
      <c r="E1923">
        <v>235</v>
      </c>
    </row>
    <row r="1924" spans="1:5">
      <c r="A1924">
        <v>2020</v>
      </c>
      <c r="B1924" t="s">
        <v>435</v>
      </c>
      <c r="C1924" t="s">
        <v>48</v>
      </c>
      <c r="D1924" t="s">
        <v>459</v>
      </c>
      <c r="E1924">
        <v>40</v>
      </c>
    </row>
    <row r="1925" spans="1:5">
      <c r="A1925">
        <v>2019</v>
      </c>
      <c r="B1925" t="s">
        <v>428</v>
      </c>
      <c r="C1925" t="s">
        <v>27</v>
      </c>
      <c r="D1925" t="s">
        <v>459</v>
      </c>
      <c r="E1925">
        <v>75</v>
      </c>
    </row>
    <row r="1926" spans="1:5">
      <c r="A1926">
        <v>2020</v>
      </c>
      <c r="B1926" t="s">
        <v>422</v>
      </c>
      <c r="C1926" t="s">
        <v>15</v>
      </c>
      <c r="D1926" t="s">
        <v>459</v>
      </c>
      <c r="E1926">
        <v>280</v>
      </c>
    </row>
    <row r="1927" spans="1:5">
      <c r="A1927">
        <v>2021</v>
      </c>
      <c r="B1927" t="s">
        <v>429</v>
      </c>
      <c r="C1927" t="s">
        <v>30</v>
      </c>
      <c r="D1927" t="s">
        <v>459</v>
      </c>
      <c r="E1927">
        <v>255</v>
      </c>
    </row>
    <row r="1928" spans="1:5">
      <c r="A1928">
        <v>2019</v>
      </c>
      <c r="B1928" t="s">
        <v>426</v>
      </c>
      <c r="C1928" t="s">
        <v>427</v>
      </c>
      <c r="D1928" t="s">
        <v>459</v>
      </c>
      <c r="E1928">
        <v>120</v>
      </c>
    </row>
    <row r="1929" spans="1:5">
      <c r="A1929">
        <v>2019</v>
      </c>
      <c r="B1929" t="s">
        <v>423</v>
      </c>
      <c r="C1929" t="s">
        <v>18</v>
      </c>
      <c r="D1929" t="s">
        <v>459</v>
      </c>
      <c r="E1929">
        <v>40</v>
      </c>
    </row>
    <row r="1930" spans="1:5">
      <c r="A1930">
        <v>2020</v>
      </c>
      <c r="B1930" t="s">
        <v>423</v>
      </c>
      <c r="C1930" t="s">
        <v>18</v>
      </c>
      <c r="D1930" t="s">
        <v>459</v>
      </c>
      <c r="E1930">
        <v>50</v>
      </c>
    </row>
    <row r="1931" spans="1:5">
      <c r="A1931">
        <v>2020</v>
      </c>
      <c r="B1931" t="s">
        <v>434</v>
      </c>
      <c r="C1931" t="s">
        <v>45</v>
      </c>
      <c r="D1931" t="s">
        <v>459</v>
      </c>
      <c r="E1931">
        <v>5</v>
      </c>
    </row>
    <row r="1932" spans="1:5">
      <c r="A1932">
        <v>2019</v>
      </c>
      <c r="B1932" t="s">
        <v>434</v>
      </c>
      <c r="C1932" t="s">
        <v>45</v>
      </c>
      <c r="D1932" t="s">
        <v>459</v>
      </c>
      <c r="E1932">
        <v>5</v>
      </c>
    </row>
    <row r="1933" spans="1:5">
      <c r="A1933">
        <v>2019</v>
      </c>
      <c r="B1933" t="s">
        <v>432</v>
      </c>
      <c r="C1933" t="s">
        <v>39</v>
      </c>
      <c r="D1933" t="s">
        <v>459</v>
      </c>
      <c r="E1933">
        <v>90</v>
      </c>
    </row>
    <row r="1934" spans="1:5">
      <c r="A1934">
        <v>2019</v>
      </c>
      <c r="B1934" t="s">
        <v>436</v>
      </c>
      <c r="C1934" t="s">
        <v>49</v>
      </c>
      <c r="D1934" t="s">
        <v>459</v>
      </c>
      <c r="E1934">
        <v>240</v>
      </c>
    </row>
    <row r="1935" spans="1:5">
      <c r="A1935">
        <v>2020</v>
      </c>
      <c r="B1935" t="s">
        <v>436</v>
      </c>
      <c r="C1935" t="s">
        <v>49</v>
      </c>
      <c r="D1935" t="s">
        <v>459</v>
      </c>
      <c r="E1935">
        <v>240</v>
      </c>
    </row>
    <row r="1936" spans="1:5">
      <c r="A1936">
        <v>2019</v>
      </c>
      <c r="B1936" t="s">
        <v>424</v>
      </c>
      <c r="C1936" t="s">
        <v>21</v>
      </c>
      <c r="D1936" t="s">
        <v>459</v>
      </c>
      <c r="E1936">
        <v>110</v>
      </c>
    </row>
    <row r="1937" spans="1:5">
      <c r="A1937">
        <v>2022</v>
      </c>
      <c r="B1937" t="s">
        <v>438</v>
      </c>
      <c r="C1937" t="s">
        <v>52</v>
      </c>
      <c r="D1937" t="s">
        <v>459</v>
      </c>
      <c r="E1937">
        <v>30</v>
      </c>
    </row>
    <row r="1938" spans="1:5">
      <c r="A1938">
        <v>2019</v>
      </c>
      <c r="B1938" t="s">
        <v>435</v>
      </c>
      <c r="C1938" t="s">
        <v>48</v>
      </c>
      <c r="D1938" t="s">
        <v>459</v>
      </c>
      <c r="E1938">
        <v>50</v>
      </c>
    </row>
    <row r="1939" spans="1:5">
      <c r="A1939">
        <v>2019</v>
      </c>
      <c r="B1939" t="s">
        <v>438</v>
      </c>
      <c r="C1939" t="s">
        <v>52</v>
      </c>
      <c r="D1939" t="s">
        <v>459</v>
      </c>
      <c r="E1939">
        <v>30</v>
      </c>
    </row>
    <row r="1940" spans="1:5">
      <c r="A1940">
        <v>2018</v>
      </c>
      <c r="B1940" t="s">
        <v>426</v>
      </c>
      <c r="C1940" t="s">
        <v>427</v>
      </c>
      <c r="D1940" t="s">
        <v>459</v>
      </c>
      <c r="E1940">
        <v>130</v>
      </c>
    </row>
    <row r="1941" spans="1:5">
      <c r="A1941">
        <v>2018</v>
      </c>
      <c r="B1941" t="s">
        <v>439</v>
      </c>
      <c r="C1941" t="s">
        <v>53</v>
      </c>
      <c r="D1941" t="s">
        <v>459</v>
      </c>
      <c r="E1941">
        <v>30</v>
      </c>
    </row>
    <row r="1942" spans="1:5">
      <c r="A1942">
        <v>2018</v>
      </c>
      <c r="B1942" t="s">
        <v>423</v>
      </c>
      <c r="C1942" t="s">
        <v>18</v>
      </c>
      <c r="D1942" t="s">
        <v>459</v>
      </c>
      <c r="E1942">
        <v>40</v>
      </c>
    </row>
    <row r="1943" spans="1:5">
      <c r="A1943">
        <v>2018</v>
      </c>
      <c r="B1943" t="s">
        <v>433</v>
      </c>
      <c r="C1943" t="s">
        <v>42</v>
      </c>
      <c r="D1943" t="s">
        <v>459</v>
      </c>
      <c r="E1943">
        <v>10</v>
      </c>
    </row>
    <row r="1944" spans="1:5">
      <c r="A1944">
        <v>2018</v>
      </c>
      <c r="B1944" t="s">
        <v>420</v>
      </c>
      <c r="C1944" t="s">
        <v>8</v>
      </c>
      <c r="D1944" t="s">
        <v>459</v>
      </c>
      <c r="E1944">
        <v>270</v>
      </c>
    </row>
    <row r="1945" spans="1:5">
      <c r="A1945">
        <v>2018</v>
      </c>
      <c r="B1945" t="s">
        <v>425</v>
      </c>
      <c r="C1945" t="s">
        <v>24</v>
      </c>
      <c r="D1945" t="s">
        <v>459</v>
      </c>
      <c r="E1945">
        <v>40</v>
      </c>
    </row>
    <row r="1946" spans="1:5">
      <c r="A1946">
        <v>2018</v>
      </c>
      <c r="B1946" t="s">
        <v>436</v>
      </c>
      <c r="C1946" t="s">
        <v>49</v>
      </c>
      <c r="D1946" t="s">
        <v>459</v>
      </c>
      <c r="E1946">
        <v>230</v>
      </c>
    </row>
    <row r="1947" spans="1:5">
      <c r="A1947">
        <v>2018</v>
      </c>
      <c r="B1947" t="s">
        <v>438</v>
      </c>
      <c r="C1947" t="s">
        <v>52</v>
      </c>
      <c r="D1947" t="s">
        <v>459</v>
      </c>
      <c r="E1947">
        <v>30</v>
      </c>
    </row>
    <row r="1948" spans="1:5">
      <c r="A1948">
        <v>2018</v>
      </c>
      <c r="B1948" t="s">
        <v>430</v>
      </c>
      <c r="C1948" t="s">
        <v>33</v>
      </c>
      <c r="D1948" t="s">
        <v>459</v>
      </c>
      <c r="E1948">
        <v>50</v>
      </c>
    </row>
    <row r="1949" spans="1:5">
      <c r="A1949">
        <v>2018</v>
      </c>
      <c r="B1949" t="s">
        <v>431</v>
      </c>
      <c r="C1949" t="s">
        <v>36</v>
      </c>
      <c r="D1949" t="s">
        <v>459</v>
      </c>
      <c r="E1949">
        <v>25</v>
      </c>
    </row>
    <row r="1950" spans="1:5">
      <c r="A1950">
        <v>2018</v>
      </c>
      <c r="B1950" t="s">
        <v>429</v>
      </c>
      <c r="C1950" t="s">
        <v>30</v>
      </c>
      <c r="D1950" t="s">
        <v>459</v>
      </c>
      <c r="E1950">
        <v>245</v>
      </c>
    </row>
    <row r="1951" spans="1:5">
      <c r="A1951">
        <v>2018</v>
      </c>
      <c r="B1951" t="s">
        <v>432</v>
      </c>
      <c r="C1951" t="s">
        <v>39</v>
      </c>
      <c r="D1951" t="s">
        <v>459</v>
      </c>
      <c r="E1951">
        <v>100</v>
      </c>
    </row>
    <row r="1952" spans="1:5">
      <c r="A1952">
        <v>2018</v>
      </c>
      <c r="B1952" t="s">
        <v>435</v>
      </c>
      <c r="C1952" t="s">
        <v>48</v>
      </c>
      <c r="D1952" t="s">
        <v>459</v>
      </c>
      <c r="E1952">
        <v>55</v>
      </c>
    </row>
    <row r="1953" spans="1:5">
      <c r="A1953">
        <v>2018</v>
      </c>
      <c r="B1953" t="s">
        <v>434</v>
      </c>
      <c r="C1953" t="s">
        <v>45</v>
      </c>
      <c r="D1953" t="s">
        <v>459</v>
      </c>
      <c r="E1953">
        <v>15</v>
      </c>
    </row>
    <row r="1954" spans="1:5">
      <c r="A1954">
        <v>2018</v>
      </c>
      <c r="B1954" t="s">
        <v>437</v>
      </c>
      <c r="C1954" t="s">
        <v>51</v>
      </c>
      <c r="D1954" t="s">
        <v>459</v>
      </c>
      <c r="E1954">
        <v>135</v>
      </c>
    </row>
    <row r="1955" spans="1:5">
      <c r="A1955">
        <v>2018</v>
      </c>
      <c r="B1955" t="s">
        <v>422</v>
      </c>
      <c r="C1955" t="s">
        <v>15</v>
      </c>
      <c r="D1955" t="s">
        <v>459</v>
      </c>
      <c r="E1955">
        <v>290</v>
      </c>
    </row>
    <row r="1956" spans="1:5">
      <c r="A1956">
        <v>2018</v>
      </c>
      <c r="B1956" t="s">
        <v>424</v>
      </c>
      <c r="C1956" t="s">
        <v>21</v>
      </c>
      <c r="D1956" t="s">
        <v>459</v>
      </c>
      <c r="E1956">
        <v>170</v>
      </c>
    </row>
    <row r="1957" spans="1:5">
      <c r="A1957">
        <v>2018</v>
      </c>
      <c r="B1957" t="s">
        <v>428</v>
      </c>
      <c r="C1957" t="s">
        <v>27</v>
      </c>
      <c r="D1957" t="s">
        <v>459</v>
      </c>
      <c r="E1957">
        <v>70</v>
      </c>
    </row>
    <row r="1958" spans="1:5">
      <c r="A1958">
        <v>2018</v>
      </c>
      <c r="B1958" t="s">
        <v>421</v>
      </c>
      <c r="C1958" t="s">
        <v>13</v>
      </c>
      <c r="D1958" t="s">
        <v>459</v>
      </c>
      <c r="E1958">
        <v>260</v>
      </c>
    </row>
    <row r="1959" spans="1:5">
      <c r="A1959">
        <v>2023</v>
      </c>
      <c r="B1959" t="s">
        <v>421</v>
      </c>
      <c r="C1959" t="s">
        <v>13</v>
      </c>
      <c r="D1959" t="s">
        <v>459</v>
      </c>
      <c r="E1959">
        <v>240</v>
      </c>
    </row>
    <row r="1960" spans="1:5">
      <c r="A1960">
        <v>2023</v>
      </c>
      <c r="B1960" t="s">
        <v>424</v>
      </c>
      <c r="C1960" t="s">
        <v>21</v>
      </c>
      <c r="D1960" t="s">
        <v>459</v>
      </c>
      <c r="E1960">
        <v>150</v>
      </c>
    </row>
    <row r="1961" spans="1:5">
      <c r="A1961">
        <v>2023</v>
      </c>
      <c r="B1961" t="s">
        <v>432</v>
      </c>
      <c r="C1961" t="s">
        <v>39</v>
      </c>
      <c r="D1961" t="s">
        <v>459</v>
      </c>
      <c r="E1961">
        <v>120</v>
      </c>
    </row>
    <row r="1962" spans="1:5">
      <c r="A1962">
        <v>2023</v>
      </c>
      <c r="B1962" t="s">
        <v>435</v>
      </c>
      <c r="C1962" t="s">
        <v>48</v>
      </c>
      <c r="D1962" t="s">
        <v>459</v>
      </c>
      <c r="E1962">
        <v>55</v>
      </c>
    </row>
    <row r="1963" spans="1:5">
      <c r="A1963">
        <v>2023</v>
      </c>
      <c r="B1963" t="s">
        <v>437</v>
      </c>
      <c r="C1963" t="s">
        <v>51</v>
      </c>
      <c r="D1963" t="s">
        <v>459</v>
      </c>
      <c r="E1963">
        <v>140</v>
      </c>
    </row>
    <row r="1964" spans="1:5">
      <c r="A1964">
        <v>2023</v>
      </c>
      <c r="B1964" t="s">
        <v>430</v>
      </c>
      <c r="C1964" t="s">
        <v>33</v>
      </c>
      <c r="D1964" t="s">
        <v>459</v>
      </c>
      <c r="E1964">
        <v>45</v>
      </c>
    </row>
    <row r="1965" spans="1:5">
      <c r="A1965">
        <v>2023</v>
      </c>
      <c r="B1965" t="s">
        <v>425</v>
      </c>
      <c r="C1965" t="s">
        <v>24</v>
      </c>
      <c r="D1965" t="s">
        <v>459</v>
      </c>
      <c r="E1965">
        <v>25</v>
      </c>
    </row>
    <row r="1966" spans="1:5">
      <c r="A1966">
        <v>2023</v>
      </c>
      <c r="B1966" t="s">
        <v>439</v>
      </c>
      <c r="C1966" t="s">
        <v>53</v>
      </c>
      <c r="D1966" t="s">
        <v>459</v>
      </c>
      <c r="E1966">
        <v>30</v>
      </c>
    </row>
    <row r="1967" spans="1:5">
      <c r="A1967">
        <v>2023</v>
      </c>
      <c r="B1967" t="s">
        <v>436</v>
      </c>
      <c r="C1967" t="s">
        <v>49</v>
      </c>
      <c r="D1967" t="s">
        <v>459</v>
      </c>
      <c r="E1967">
        <v>240</v>
      </c>
    </row>
    <row r="1968" spans="1:5">
      <c r="A1968">
        <v>2023</v>
      </c>
      <c r="B1968" t="s">
        <v>426</v>
      </c>
      <c r="C1968" t="s">
        <v>427</v>
      </c>
      <c r="D1968" t="s">
        <v>459</v>
      </c>
      <c r="E1968">
        <v>140</v>
      </c>
    </row>
    <row r="1969" spans="1:5">
      <c r="A1969">
        <v>2023</v>
      </c>
      <c r="B1969" t="s">
        <v>433</v>
      </c>
      <c r="C1969" t="s">
        <v>42</v>
      </c>
      <c r="D1969" t="s">
        <v>459</v>
      </c>
      <c r="E1969">
        <v>15</v>
      </c>
    </row>
    <row r="1970" spans="1:5">
      <c r="A1970">
        <v>2023</v>
      </c>
      <c r="B1970" t="s">
        <v>423</v>
      </c>
      <c r="C1970" t="s">
        <v>18</v>
      </c>
      <c r="D1970" t="s">
        <v>459</v>
      </c>
      <c r="E1970">
        <v>40</v>
      </c>
    </row>
    <row r="1971" spans="1:5">
      <c r="A1971">
        <v>2023</v>
      </c>
      <c r="B1971" t="s">
        <v>429</v>
      </c>
      <c r="C1971" t="s">
        <v>30</v>
      </c>
      <c r="D1971" t="s">
        <v>459</v>
      </c>
      <c r="E1971">
        <v>245</v>
      </c>
    </row>
    <row r="1972" spans="1:5">
      <c r="A1972">
        <v>2023</v>
      </c>
      <c r="B1972" t="s">
        <v>420</v>
      </c>
      <c r="C1972" t="s">
        <v>8</v>
      </c>
      <c r="D1972" t="s">
        <v>459</v>
      </c>
      <c r="E1972">
        <v>260</v>
      </c>
    </row>
    <row r="1973" spans="1:5">
      <c r="A1973">
        <v>2023</v>
      </c>
      <c r="B1973" t="s">
        <v>438</v>
      </c>
      <c r="C1973" t="s">
        <v>52</v>
      </c>
      <c r="D1973" t="s">
        <v>459</v>
      </c>
      <c r="E1973">
        <v>35</v>
      </c>
    </row>
    <row r="1974" spans="1:5">
      <c r="A1974">
        <v>2023</v>
      </c>
      <c r="B1974" t="s">
        <v>434</v>
      </c>
      <c r="C1974" t="s">
        <v>45</v>
      </c>
      <c r="D1974" t="s">
        <v>459</v>
      </c>
      <c r="E1974">
        <v>5</v>
      </c>
    </row>
    <row r="1975" spans="1:5">
      <c r="A1975">
        <v>2023</v>
      </c>
      <c r="B1975" t="s">
        <v>431</v>
      </c>
      <c r="C1975" t="s">
        <v>36</v>
      </c>
      <c r="D1975" t="s">
        <v>459</v>
      </c>
      <c r="E1975">
        <v>15</v>
      </c>
    </row>
    <row r="1976" spans="1:5">
      <c r="A1976">
        <v>2023</v>
      </c>
      <c r="B1976" t="s">
        <v>428</v>
      </c>
      <c r="C1976" t="s">
        <v>27</v>
      </c>
      <c r="D1976" t="s">
        <v>459</v>
      </c>
      <c r="E1976">
        <v>65</v>
      </c>
    </row>
    <row r="1977" spans="1:5">
      <c r="A1977">
        <v>2024</v>
      </c>
      <c r="B1977" t="s">
        <v>420</v>
      </c>
      <c r="C1977" t="s">
        <v>8</v>
      </c>
      <c r="D1977" t="s">
        <v>459</v>
      </c>
      <c r="E1977">
        <v>280</v>
      </c>
    </row>
    <row r="1978" spans="1:5">
      <c r="A1978">
        <v>2024</v>
      </c>
      <c r="B1978" t="s">
        <v>438</v>
      </c>
      <c r="C1978" t="s">
        <v>52</v>
      </c>
      <c r="D1978" t="s">
        <v>459</v>
      </c>
      <c r="E1978">
        <v>30</v>
      </c>
    </row>
    <row r="1979" spans="1:5">
      <c r="A1979">
        <v>2024</v>
      </c>
      <c r="B1979" t="s">
        <v>423</v>
      </c>
      <c r="C1979" t="s">
        <v>18</v>
      </c>
      <c r="D1979" t="s">
        <v>459</v>
      </c>
      <c r="E1979">
        <v>50</v>
      </c>
    </row>
    <row r="1980" spans="1:5">
      <c r="A1980">
        <v>2024</v>
      </c>
      <c r="B1980" t="s">
        <v>425</v>
      </c>
      <c r="C1980" t="s">
        <v>24</v>
      </c>
      <c r="D1980" t="s">
        <v>459</v>
      </c>
      <c r="E1980">
        <v>35</v>
      </c>
    </row>
    <row r="1981" spans="1:5">
      <c r="A1981">
        <v>2024</v>
      </c>
      <c r="B1981" t="s">
        <v>430</v>
      </c>
      <c r="C1981" t="s">
        <v>33</v>
      </c>
      <c r="D1981" t="s">
        <v>459</v>
      </c>
      <c r="E1981">
        <v>40</v>
      </c>
    </row>
    <row r="1982" spans="1:5">
      <c r="A1982">
        <v>2024</v>
      </c>
      <c r="B1982" t="s">
        <v>422</v>
      </c>
      <c r="C1982" t="s">
        <v>15</v>
      </c>
      <c r="D1982" t="s">
        <v>459</v>
      </c>
      <c r="E1982">
        <v>250</v>
      </c>
    </row>
    <row r="1983" spans="1:5">
      <c r="A1983">
        <v>2023</v>
      </c>
      <c r="B1983" t="s">
        <v>422</v>
      </c>
      <c r="C1983" t="s">
        <v>15</v>
      </c>
      <c r="D1983" t="s">
        <v>459</v>
      </c>
      <c r="E1983">
        <v>250</v>
      </c>
    </row>
    <row r="1984" spans="1:5">
      <c r="A1984">
        <v>2024</v>
      </c>
      <c r="B1984" t="s">
        <v>428</v>
      </c>
      <c r="C1984" t="s">
        <v>27</v>
      </c>
      <c r="D1984" t="s">
        <v>459</v>
      </c>
      <c r="E1984">
        <v>70</v>
      </c>
    </row>
    <row r="1985" spans="1:5">
      <c r="A1985">
        <v>2024</v>
      </c>
      <c r="B1985" t="s">
        <v>429</v>
      </c>
      <c r="C1985" t="s">
        <v>30</v>
      </c>
      <c r="D1985" t="s">
        <v>459</v>
      </c>
      <c r="E1985">
        <v>240</v>
      </c>
    </row>
    <row r="1986" spans="1:5">
      <c r="A1986">
        <v>2024</v>
      </c>
      <c r="B1986" t="s">
        <v>424</v>
      </c>
      <c r="C1986" t="s">
        <v>21</v>
      </c>
      <c r="D1986" t="s">
        <v>459</v>
      </c>
      <c r="E1986">
        <v>160</v>
      </c>
    </row>
    <row r="1987" spans="1:5">
      <c r="A1987">
        <v>2024</v>
      </c>
      <c r="B1987" t="s">
        <v>436</v>
      </c>
      <c r="C1987" t="s">
        <v>49</v>
      </c>
      <c r="D1987" t="s">
        <v>459</v>
      </c>
      <c r="E1987">
        <v>245</v>
      </c>
    </row>
    <row r="1988" spans="1:5">
      <c r="A1988">
        <v>2024</v>
      </c>
      <c r="B1988" t="s">
        <v>439</v>
      </c>
      <c r="C1988" t="s">
        <v>53</v>
      </c>
      <c r="D1988" t="s">
        <v>459</v>
      </c>
      <c r="E1988">
        <v>45</v>
      </c>
    </row>
    <row r="1989" spans="1:5">
      <c r="A1989">
        <v>2024</v>
      </c>
      <c r="B1989" t="s">
        <v>435</v>
      </c>
      <c r="C1989" t="s">
        <v>48</v>
      </c>
      <c r="D1989" t="s">
        <v>459</v>
      </c>
      <c r="E1989">
        <v>60</v>
      </c>
    </row>
    <row r="1990" spans="1:5">
      <c r="A1990">
        <v>2024</v>
      </c>
      <c r="B1990" t="s">
        <v>434</v>
      </c>
      <c r="C1990" t="s">
        <v>45</v>
      </c>
      <c r="D1990" t="s">
        <v>459</v>
      </c>
      <c r="E1990">
        <v>10</v>
      </c>
    </row>
    <row r="1991" spans="1:5">
      <c r="A1991">
        <v>2024</v>
      </c>
      <c r="B1991" t="s">
        <v>426</v>
      </c>
      <c r="C1991" t="s">
        <v>427</v>
      </c>
      <c r="D1991" t="s">
        <v>459</v>
      </c>
      <c r="E1991">
        <v>150</v>
      </c>
    </row>
    <row r="1992" spans="1:5">
      <c r="A1992">
        <v>2024</v>
      </c>
      <c r="B1992" t="s">
        <v>431</v>
      </c>
      <c r="C1992" t="s">
        <v>36</v>
      </c>
      <c r="D1992" t="s">
        <v>459</v>
      </c>
      <c r="E1992">
        <v>15</v>
      </c>
    </row>
    <row r="1993" spans="1:5">
      <c r="A1993">
        <v>2024</v>
      </c>
      <c r="B1993" t="s">
        <v>421</v>
      </c>
      <c r="C1993" t="s">
        <v>13</v>
      </c>
      <c r="D1993" t="s">
        <v>459</v>
      </c>
      <c r="E1993">
        <v>235</v>
      </c>
    </row>
    <row r="1994" spans="1:5">
      <c r="A1994">
        <v>2024</v>
      </c>
      <c r="B1994" t="s">
        <v>432</v>
      </c>
      <c r="C1994" t="s">
        <v>39</v>
      </c>
      <c r="D1994" t="s">
        <v>459</v>
      </c>
      <c r="E1994">
        <v>125</v>
      </c>
    </row>
    <row r="1995" spans="1:5">
      <c r="A1995">
        <v>2024</v>
      </c>
      <c r="B1995" t="s">
        <v>433</v>
      </c>
      <c r="C1995" t="s">
        <v>42</v>
      </c>
      <c r="D1995" t="s">
        <v>459</v>
      </c>
      <c r="E1995">
        <v>15</v>
      </c>
    </row>
    <row r="1996" spans="1:5">
      <c r="A1996">
        <v>2024</v>
      </c>
      <c r="B1996" t="s">
        <v>437</v>
      </c>
      <c r="C1996" t="s">
        <v>51</v>
      </c>
      <c r="D1996" t="s">
        <v>459</v>
      </c>
      <c r="E1996">
        <v>140</v>
      </c>
    </row>
    <row r="1997" spans="1:5">
      <c r="A1997">
        <v>2021</v>
      </c>
      <c r="B1997" t="s">
        <v>423</v>
      </c>
      <c r="C1997" t="s">
        <v>18</v>
      </c>
      <c r="D1997" t="s">
        <v>460</v>
      </c>
      <c r="E1997">
        <v>0</v>
      </c>
    </row>
    <row r="1998" spans="1:5">
      <c r="A1998">
        <v>2022</v>
      </c>
      <c r="B1998" t="s">
        <v>422</v>
      </c>
      <c r="C1998" t="s">
        <v>15</v>
      </c>
      <c r="D1998" t="s">
        <v>460</v>
      </c>
      <c r="E1998">
        <v>15</v>
      </c>
    </row>
    <row r="1999" spans="1:5">
      <c r="A1999">
        <v>2022</v>
      </c>
      <c r="B1999" t="s">
        <v>437</v>
      </c>
      <c r="C1999" t="s">
        <v>51</v>
      </c>
      <c r="D1999" t="s">
        <v>460</v>
      </c>
      <c r="E1999">
        <v>15</v>
      </c>
    </row>
    <row r="2000" spans="1:5">
      <c r="A2000">
        <v>2022</v>
      </c>
      <c r="B2000" t="s">
        <v>430</v>
      </c>
      <c r="C2000" t="s">
        <v>33</v>
      </c>
      <c r="D2000" t="s">
        <v>460</v>
      </c>
      <c r="E2000">
        <v>5</v>
      </c>
    </row>
    <row r="2001" spans="1:5">
      <c r="A2001">
        <v>2021</v>
      </c>
      <c r="B2001" t="s">
        <v>425</v>
      </c>
      <c r="C2001" t="s">
        <v>24</v>
      </c>
      <c r="D2001" t="s">
        <v>460</v>
      </c>
      <c r="E2001">
        <v>5</v>
      </c>
    </row>
    <row r="2002" spans="1:5">
      <c r="A2002">
        <v>2022</v>
      </c>
      <c r="B2002" t="s">
        <v>425</v>
      </c>
      <c r="C2002" t="s">
        <v>24</v>
      </c>
      <c r="D2002" t="s">
        <v>460</v>
      </c>
      <c r="E2002">
        <v>0</v>
      </c>
    </row>
    <row r="2003" spans="1:5">
      <c r="A2003">
        <v>2021</v>
      </c>
      <c r="B2003" t="s">
        <v>420</v>
      </c>
      <c r="C2003" t="s">
        <v>8</v>
      </c>
      <c r="D2003" t="s">
        <v>460</v>
      </c>
      <c r="E2003">
        <v>25</v>
      </c>
    </row>
    <row r="2004" spans="1:5">
      <c r="A2004">
        <v>2022</v>
      </c>
      <c r="B2004" t="s">
        <v>423</v>
      </c>
      <c r="C2004" t="s">
        <v>18</v>
      </c>
      <c r="D2004" t="s">
        <v>460</v>
      </c>
      <c r="E2004">
        <v>0</v>
      </c>
    </row>
    <row r="2005" spans="1:5">
      <c r="A2005">
        <v>2022</v>
      </c>
      <c r="B2005" t="s">
        <v>426</v>
      </c>
      <c r="C2005" t="s">
        <v>427</v>
      </c>
      <c r="D2005" t="s">
        <v>460</v>
      </c>
      <c r="E2005">
        <v>10</v>
      </c>
    </row>
    <row r="2006" spans="1:5">
      <c r="A2006">
        <v>2022</v>
      </c>
      <c r="B2006" t="s">
        <v>435</v>
      </c>
      <c r="C2006" t="s">
        <v>48</v>
      </c>
      <c r="D2006" t="s">
        <v>460</v>
      </c>
      <c r="E2006">
        <v>0</v>
      </c>
    </row>
    <row r="2007" spans="1:5">
      <c r="A2007">
        <v>2021</v>
      </c>
      <c r="B2007" t="s">
        <v>437</v>
      </c>
      <c r="C2007" t="s">
        <v>51</v>
      </c>
      <c r="D2007" t="s">
        <v>460</v>
      </c>
      <c r="E2007">
        <v>5</v>
      </c>
    </row>
    <row r="2008" spans="1:5">
      <c r="A2008">
        <v>2021</v>
      </c>
      <c r="B2008" t="s">
        <v>434</v>
      </c>
      <c r="C2008" t="s">
        <v>45</v>
      </c>
      <c r="D2008" t="s">
        <v>460</v>
      </c>
      <c r="E2008">
        <v>0</v>
      </c>
    </row>
    <row r="2009" spans="1:5">
      <c r="A2009">
        <v>2022</v>
      </c>
      <c r="B2009" t="s">
        <v>428</v>
      </c>
      <c r="C2009" t="s">
        <v>27</v>
      </c>
      <c r="D2009" t="s">
        <v>460</v>
      </c>
      <c r="E2009">
        <v>0</v>
      </c>
    </row>
    <row r="2010" spans="1:5">
      <c r="A2010">
        <v>2021</v>
      </c>
      <c r="B2010" t="s">
        <v>438</v>
      </c>
      <c r="C2010" t="s">
        <v>52</v>
      </c>
      <c r="D2010" t="s">
        <v>460</v>
      </c>
      <c r="E2010">
        <v>5</v>
      </c>
    </row>
    <row r="2011" spans="1:5">
      <c r="A2011">
        <v>2022</v>
      </c>
      <c r="B2011" t="s">
        <v>439</v>
      </c>
      <c r="C2011" t="s">
        <v>53</v>
      </c>
      <c r="D2011" t="s">
        <v>460</v>
      </c>
      <c r="E2011">
        <v>0</v>
      </c>
    </row>
    <row r="2012" spans="1:5">
      <c r="A2012">
        <v>2022</v>
      </c>
      <c r="B2012" t="s">
        <v>434</v>
      </c>
      <c r="C2012" t="s">
        <v>45</v>
      </c>
      <c r="D2012" t="s">
        <v>460</v>
      </c>
      <c r="E2012">
        <v>0</v>
      </c>
    </row>
    <row r="2013" spans="1:5">
      <c r="A2013">
        <v>2021</v>
      </c>
      <c r="B2013" t="s">
        <v>421</v>
      </c>
      <c r="C2013" t="s">
        <v>13</v>
      </c>
      <c r="D2013" t="s">
        <v>460</v>
      </c>
      <c r="E2013">
        <v>25</v>
      </c>
    </row>
    <row r="2014" spans="1:5">
      <c r="A2014">
        <v>2022</v>
      </c>
      <c r="B2014" t="s">
        <v>431</v>
      </c>
      <c r="C2014" t="s">
        <v>36</v>
      </c>
      <c r="D2014" t="s">
        <v>460</v>
      </c>
      <c r="E2014">
        <v>0</v>
      </c>
    </row>
    <row r="2015" spans="1:5">
      <c r="A2015">
        <v>2022</v>
      </c>
      <c r="B2015" t="s">
        <v>433</v>
      </c>
      <c r="C2015" t="s">
        <v>42</v>
      </c>
      <c r="D2015" t="s">
        <v>460</v>
      </c>
      <c r="E2015">
        <v>0</v>
      </c>
    </row>
    <row r="2016" spans="1:5">
      <c r="A2016">
        <v>2021</v>
      </c>
      <c r="B2016" t="s">
        <v>422</v>
      </c>
      <c r="C2016" t="s">
        <v>15</v>
      </c>
      <c r="D2016" t="s">
        <v>460</v>
      </c>
      <c r="E2016">
        <v>10</v>
      </c>
    </row>
    <row r="2017" spans="1:5">
      <c r="A2017">
        <v>2022</v>
      </c>
      <c r="B2017" t="s">
        <v>424</v>
      </c>
      <c r="C2017" t="s">
        <v>21</v>
      </c>
      <c r="D2017" t="s">
        <v>460</v>
      </c>
      <c r="E2017">
        <v>15</v>
      </c>
    </row>
    <row r="2018" spans="1:5">
      <c r="A2018">
        <v>2021</v>
      </c>
      <c r="B2018" t="s">
        <v>433</v>
      </c>
      <c r="C2018" t="s">
        <v>42</v>
      </c>
      <c r="D2018" t="s">
        <v>460</v>
      </c>
      <c r="E2018">
        <v>0</v>
      </c>
    </row>
    <row r="2019" spans="1:5">
      <c r="A2019">
        <v>2021</v>
      </c>
      <c r="B2019" t="s">
        <v>426</v>
      </c>
      <c r="C2019" t="s">
        <v>427</v>
      </c>
      <c r="D2019" t="s">
        <v>460</v>
      </c>
      <c r="E2019">
        <v>5</v>
      </c>
    </row>
    <row r="2020" spans="1:5">
      <c r="A2020">
        <v>2022</v>
      </c>
      <c r="B2020" t="s">
        <v>421</v>
      </c>
      <c r="C2020" t="s">
        <v>13</v>
      </c>
      <c r="D2020" t="s">
        <v>460</v>
      </c>
      <c r="E2020">
        <v>30</v>
      </c>
    </row>
    <row r="2021" spans="1:5">
      <c r="A2021">
        <v>2022</v>
      </c>
      <c r="B2021" t="s">
        <v>436</v>
      </c>
      <c r="C2021" t="s">
        <v>49</v>
      </c>
      <c r="D2021" t="s">
        <v>460</v>
      </c>
      <c r="E2021">
        <v>15</v>
      </c>
    </row>
    <row r="2022" spans="1:5">
      <c r="A2022">
        <v>2021</v>
      </c>
      <c r="B2022" t="s">
        <v>432</v>
      </c>
      <c r="C2022" t="s">
        <v>39</v>
      </c>
      <c r="D2022" t="s">
        <v>460</v>
      </c>
      <c r="E2022">
        <v>5</v>
      </c>
    </row>
    <row r="2023" spans="1:5">
      <c r="A2023">
        <v>2022</v>
      </c>
      <c r="B2023" t="s">
        <v>432</v>
      </c>
      <c r="C2023" t="s">
        <v>39</v>
      </c>
      <c r="D2023" t="s">
        <v>460</v>
      </c>
      <c r="E2023">
        <v>10</v>
      </c>
    </row>
    <row r="2024" spans="1:5">
      <c r="A2024">
        <v>2021</v>
      </c>
      <c r="B2024" t="s">
        <v>424</v>
      </c>
      <c r="C2024" t="s">
        <v>21</v>
      </c>
      <c r="D2024" t="s">
        <v>460</v>
      </c>
      <c r="E2024">
        <v>10</v>
      </c>
    </row>
    <row r="2025" spans="1:5">
      <c r="A2025">
        <v>2020</v>
      </c>
      <c r="B2025" t="s">
        <v>431</v>
      </c>
      <c r="C2025" t="s">
        <v>36</v>
      </c>
      <c r="D2025" t="s">
        <v>460</v>
      </c>
      <c r="E2025">
        <v>0</v>
      </c>
    </row>
    <row r="2026" spans="1:5">
      <c r="A2026">
        <v>2019</v>
      </c>
      <c r="B2026" t="s">
        <v>421</v>
      </c>
      <c r="C2026" t="s">
        <v>13</v>
      </c>
      <c r="D2026" t="s">
        <v>460</v>
      </c>
      <c r="E2026">
        <v>20</v>
      </c>
    </row>
    <row r="2027" spans="1:5">
      <c r="A2027">
        <v>2020</v>
      </c>
      <c r="B2027" t="s">
        <v>433</v>
      </c>
      <c r="C2027" t="s">
        <v>42</v>
      </c>
      <c r="D2027" t="s">
        <v>460</v>
      </c>
      <c r="E2027">
        <v>0</v>
      </c>
    </row>
    <row r="2028" spans="1:5">
      <c r="A2028">
        <v>2020</v>
      </c>
      <c r="B2028" t="s">
        <v>425</v>
      </c>
      <c r="C2028" t="s">
        <v>24</v>
      </c>
      <c r="D2028" t="s">
        <v>460</v>
      </c>
      <c r="E2028">
        <v>5</v>
      </c>
    </row>
    <row r="2029" spans="1:5">
      <c r="A2029">
        <v>2021</v>
      </c>
      <c r="B2029" t="s">
        <v>439</v>
      </c>
      <c r="C2029" t="s">
        <v>53</v>
      </c>
      <c r="D2029" t="s">
        <v>460</v>
      </c>
      <c r="E2029">
        <v>0</v>
      </c>
    </row>
    <row r="2030" spans="1:5">
      <c r="A2030">
        <v>2020</v>
      </c>
      <c r="B2030" t="s">
        <v>421</v>
      </c>
      <c r="C2030" t="s">
        <v>13</v>
      </c>
      <c r="D2030" t="s">
        <v>460</v>
      </c>
      <c r="E2030">
        <v>20</v>
      </c>
    </row>
    <row r="2031" spans="1:5">
      <c r="A2031">
        <v>2022</v>
      </c>
      <c r="B2031" t="s">
        <v>420</v>
      </c>
      <c r="C2031" t="s">
        <v>8</v>
      </c>
      <c r="D2031" t="s">
        <v>460</v>
      </c>
      <c r="E2031">
        <v>25</v>
      </c>
    </row>
    <row r="2032" spans="1:5">
      <c r="A2032">
        <v>2019</v>
      </c>
      <c r="B2032" t="s">
        <v>429</v>
      </c>
      <c r="C2032" t="s">
        <v>30</v>
      </c>
      <c r="D2032" t="s">
        <v>460</v>
      </c>
      <c r="E2032">
        <v>15</v>
      </c>
    </row>
    <row r="2033" spans="1:5">
      <c r="A2033">
        <v>2021</v>
      </c>
      <c r="B2033" t="s">
        <v>430</v>
      </c>
      <c r="C2033" t="s">
        <v>33</v>
      </c>
      <c r="D2033" t="s">
        <v>460</v>
      </c>
      <c r="E2033">
        <v>5</v>
      </c>
    </row>
    <row r="2034" spans="1:5">
      <c r="A2034">
        <v>2021</v>
      </c>
      <c r="B2034" t="s">
        <v>431</v>
      </c>
      <c r="C2034" t="s">
        <v>36</v>
      </c>
      <c r="D2034" t="s">
        <v>460</v>
      </c>
      <c r="E2034">
        <v>0</v>
      </c>
    </row>
    <row r="2035" spans="1:5">
      <c r="A2035">
        <v>2020</v>
      </c>
      <c r="B2035" t="s">
        <v>424</v>
      </c>
      <c r="C2035" t="s">
        <v>21</v>
      </c>
      <c r="D2035" t="s">
        <v>460</v>
      </c>
      <c r="E2035">
        <v>10</v>
      </c>
    </row>
    <row r="2036" spans="1:5">
      <c r="A2036">
        <v>2020</v>
      </c>
      <c r="B2036" t="s">
        <v>428</v>
      </c>
      <c r="C2036" t="s">
        <v>27</v>
      </c>
      <c r="D2036" t="s">
        <v>460</v>
      </c>
      <c r="E2036">
        <v>0</v>
      </c>
    </row>
    <row r="2037" spans="1:5">
      <c r="A2037">
        <v>2019</v>
      </c>
      <c r="B2037" t="s">
        <v>437</v>
      </c>
      <c r="C2037" t="s">
        <v>51</v>
      </c>
      <c r="D2037" t="s">
        <v>460</v>
      </c>
      <c r="E2037">
        <v>10</v>
      </c>
    </row>
    <row r="2038" spans="1:5">
      <c r="A2038">
        <v>2019</v>
      </c>
      <c r="B2038" t="s">
        <v>425</v>
      </c>
      <c r="C2038" t="s">
        <v>24</v>
      </c>
      <c r="D2038" t="s">
        <v>460</v>
      </c>
      <c r="E2038">
        <v>5</v>
      </c>
    </row>
    <row r="2039" spans="1:5">
      <c r="A2039">
        <v>2019</v>
      </c>
      <c r="B2039" t="s">
        <v>422</v>
      </c>
      <c r="C2039" t="s">
        <v>15</v>
      </c>
      <c r="D2039" t="s">
        <v>460</v>
      </c>
      <c r="E2039">
        <v>15</v>
      </c>
    </row>
    <row r="2040" spans="1:5">
      <c r="A2040">
        <v>2020</v>
      </c>
      <c r="B2040" t="s">
        <v>429</v>
      </c>
      <c r="C2040" t="s">
        <v>30</v>
      </c>
      <c r="D2040" t="s">
        <v>460</v>
      </c>
      <c r="E2040">
        <v>15</v>
      </c>
    </row>
    <row r="2041" spans="1:5">
      <c r="A2041">
        <v>2020</v>
      </c>
      <c r="B2041" t="s">
        <v>426</v>
      </c>
      <c r="C2041" t="s">
        <v>427</v>
      </c>
      <c r="D2041" t="s">
        <v>460</v>
      </c>
      <c r="E2041">
        <v>5</v>
      </c>
    </row>
    <row r="2042" spans="1:5">
      <c r="A2042">
        <v>2021</v>
      </c>
      <c r="B2042" t="s">
        <v>428</v>
      </c>
      <c r="C2042" t="s">
        <v>27</v>
      </c>
      <c r="D2042" t="s">
        <v>460</v>
      </c>
      <c r="E2042">
        <v>0</v>
      </c>
    </row>
    <row r="2043" spans="1:5">
      <c r="A2043">
        <v>2021</v>
      </c>
      <c r="B2043" t="s">
        <v>435</v>
      </c>
      <c r="C2043" t="s">
        <v>48</v>
      </c>
      <c r="D2043" t="s">
        <v>460</v>
      </c>
      <c r="E2043">
        <v>0</v>
      </c>
    </row>
    <row r="2044" spans="1:5">
      <c r="A2044">
        <v>2019</v>
      </c>
      <c r="B2044" t="s">
        <v>420</v>
      </c>
      <c r="C2044" t="s">
        <v>8</v>
      </c>
      <c r="D2044" t="s">
        <v>460</v>
      </c>
      <c r="E2044">
        <v>25</v>
      </c>
    </row>
    <row r="2045" spans="1:5">
      <c r="A2045">
        <v>2021</v>
      </c>
      <c r="B2045" t="s">
        <v>436</v>
      </c>
      <c r="C2045" t="s">
        <v>49</v>
      </c>
      <c r="D2045" t="s">
        <v>460</v>
      </c>
      <c r="E2045">
        <v>15</v>
      </c>
    </row>
    <row r="2046" spans="1:5">
      <c r="A2046">
        <v>2019</v>
      </c>
      <c r="B2046" t="s">
        <v>430</v>
      </c>
      <c r="C2046" t="s">
        <v>33</v>
      </c>
      <c r="D2046" t="s">
        <v>460</v>
      </c>
      <c r="E2046">
        <v>5</v>
      </c>
    </row>
    <row r="2047" spans="1:5">
      <c r="A2047">
        <v>2020</v>
      </c>
      <c r="B2047" t="s">
        <v>420</v>
      </c>
      <c r="C2047" t="s">
        <v>8</v>
      </c>
      <c r="D2047" t="s">
        <v>460</v>
      </c>
      <c r="E2047">
        <v>25</v>
      </c>
    </row>
    <row r="2048" spans="1:5">
      <c r="A2048">
        <v>2019</v>
      </c>
      <c r="B2048" t="s">
        <v>439</v>
      </c>
      <c r="C2048" t="s">
        <v>53</v>
      </c>
      <c r="D2048" t="s">
        <v>460</v>
      </c>
      <c r="E2048">
        <v>0</v>
      </c>
    </row>
    <row r="2049" spans="1:5">
      <c r="A2049">
        <v>2020</v>
      </c>
      <c r="B2049" t="s">
        <v>439</v>
      </c>
      <c r="C2049" t="s">
        <v>53</v>
      </c>
      <c r="D2049" t="s">
        <v>460</v>
      </c>
      <c r="E2049">
        <v>0</v>
      </c>
    </row>
    <row r="2050" spans="1:5">
      <c r="A2050">
        <v>2020</v>
      </c>
      <c r="B2050" t="s">
        <v>430</v>
      </c>
      <c r="C2050" t="s">
        <v>33</v>
      </c>
      <c r="D2050" t="s">
        <v>460</v>
      </c>
      <c r="E2050">
        <v>0</v>
      </c>
    </row>
    <row r="2051" spans="1:5">
      <c r="A2051">
        <v>2019</v>
      </c>
      <c r="B2051" t="s">
        <v>433</v>
      </c>
      <c r="C2051" t="s">
        <v>42</v>
      </c>
      <c r="D2051" t="s">
        <v>460</v>
      </c>
      <c r="E2051">
        <v>0</v>
      </c>
    </row>
    <row r="2052" spans="1:5">
      <c r="A2052">
        <v>2020</v>
      </c>
      <c r="B2052" t="s">
        <v>438</v>
      </c>
      <c r="C2052" t="s">
        <v>52</v>
      </c>
      <c r="D2052" t="s">
        <v>460</v>
      </c>
      <c r="E2052">
        <v>5</v>
      </c>
    </row>
    <row r="2053" spans="1:5">
      <c r="A2053">
        <v>2020</v>
      </c>
      <c r="B2053" t="s">
        <v>432</v>
      </c>
      <c r="C2053" t="s">
        <v>39</v>
      </c>
      <c r="D2053" t="s">
        <v>460</v>
      </c>
      <c r="E2053">
        <v>5</v>
      </c>
    </row>
    <row r="2054" spans="1:5">
      <c r="A2054">
        <v>2020</v>
      </c>
      <c r="B2054" t="s">
        <v>437</v>
      </c>
      <c r="C2054" t="s">
        <v>51</v>
      </c>
      <c r="D2054" t="s">
        <v>460</v>
      </c>
      <c r="E2054">
        <v>10</v>
      </c>
    </row>
    <row r="2055" spans="1:5">
      <c r="A2055">
        <v>2019</v>
      </c>
      <c r="B2055" t="s">
        <v>431</v>
      </c>
      <c r="C2055" t="s">
        <v>36</v>
      </c>
      <c r="D2055" t="s">
        <v>460</v>
      </c>
      <c r="E2055">
        <v>0</v>
      </c>
    </row>
    <row r="2056" spans="1:5">
      <c r="A2056">
        <v>2022</v>
      </c>
      <c r="B2056" t="s">
        <v>429</v>
      </c>
      <c r="C2056" t="s">
        <v>30</v>
      </c>
      <c r="D2056" t="s">
        <v>460</v>
      </c>
      <c r="E2056">
        <v>20</v>
      </c>
    </row>
    <row r="2057" spans="1:5">
      <c r="A2057">
        <v>2020</v>
      </c>
      <c r="B2057" t="s">
        <v>435</v>
      </c>
      <c r="C2057" t="s">
        <v>48</v>
      </c>
      <c r="D2057" t="s">
        <v>460</v>
      </c>
      <c r="E2057">
        <v>0</v>
      </c>
    </row>
    <row r="2058" spans="1:5">
      <c r="A2058">
        <v>2019</v>
      </c>
      <c r="B2058" t="s">
        <v>428</v>
      </c>
      <c r="C2058" t="s">
        <v>27</v>
      </c>
      <c r="D2058" t="s">
        <v>460</v>
      </c>
      <c r="E2058">
        <v>0</v>
      </c>
    </row>
    <row r="2059" spans="1:5">
      <c r="A2059">
        <v>2020</v>
      </c>
      <c r="B2059" t="s">
        <v>422</v>
      </c>
      <c r="C2059" t="s">
        <v>15</v>
      </c>
      <c r="D2059" t="s">
        <v>460</v>
      </c>
      <c r="E2059">
        <v>15</v>
      </c>
    </row>
    <row r="2060" spans="1:5">
      <c r="A2060">
        <v>2021</v>
      </c>
      <c r="B2060" t="s">
        <v>429</v>
      </c>
      <c r="C2060" t="s">
        <v>30</v>
      </c>
      <c r="D2060" t="s">
        <v>460</v>
      </c>
      <c r="E2060">
        <v>15</v>
      </c>
    </row>
    <row r="2061" spans="1:5">
      <c r="A2061">
        <v>2019</v>
      </c>
      <c r="B2061" t="s">
        <v>426</v>
      </c>
      <c r="C2061" t="s">
        <v>427</v>
      </c>
      <c r="D2061" t="s">
        <v>460</v>
      </c>
      <c r="E2061">
        <v>10</v>
      </c>
    </row>
    <row r="2062" spans="1:5">
      <c r="A2062">
        <v>2019</v>
      </c>
      <c r="B2062" t="s">
        <v>423</v>
      </c>
      <c r="C2062" t="s">
        <v>18</v>
      </c>
      <c r="D2062" t="s">
        <v>460</v>
      </c>
      <c r="E2062">
        <v>0</v>
      </c>
    </row>
    <row r="2063" spans="1:5">
      <c r="A2063">
        <v>2020</v>
      </c>
      <c r="B2063" t="s">
        <v>423</v>
      </c>
      <c r="C2063" t="s">
        <v>18</v>
      </c>
      <c r="D2063" t="s">
        <v>460</v>
      </c>
      <c r="E2063">
        <v>0</v>
      </c>
    </row>
    <row r="2064" spans="1:5">
      <c r="A2064">
        <v>2020</v>
      </c>
      <c r="B2064" t="s">
        <v>434</v>
      </c>
      <c r="C2064" t="s">
        <v>45</v>
      </c>
      <c r="D2064" t="s">
        <v>460</v>
      </c>
      <c r="E2064">
        <v>0</v>
      </c>
    </row>
    <row r="2065" spans="1:5">
      <c r="A2065">
        <v>2019</v>
      </c>
      <c r="B2065" t="s">
        <v>434</v>
      </c>
      <c r="C2065" t="s">
        <v>45</v>
      </c>
      <c r="D2065" t="s">
        <v>460</v>
      </c>
      <c r="E2065">
        <v>0</v>
      </c>
    </row>
    <row r="2066" spans="1:5">
      <c r="A2066">
        <v>2019</v>
      </c>
      <c r="B2066" t="s">
        <v>432</v>
      </c>
      <c r="C2066" t="s">
        <v>39</v>
      </c>
      <c r="D2066" t="s">
        <v>460</v>
      </c>
      <c r="E2066">
        <v>5</v>
      </c>
    </row>
    <row r="2067" spans="1:5">
      <c r="A2067">
        <v>2019</v>
      </c>
      <c r="B2067" t="s">
        <v>436</v>
      </c>
      <c r="C2067" t="s">
        <v>49</v>
      </c>
      <c r="D2067" t="s">
        <v>460</v>
      </c>
      <c r="E2067">
        <v>20</v>
      </c>
    </row>
    <row r="2068" spans="1:5">
      <c r="A2068">
        <v>2020</v>
      </c>
      <c r="B2068" t="s">
        <v>436</v>
      </c>
      <c r="C2068" t="s">
        <v>49</v>
      </c>
      <c r="D2068" t="s">
        <v>460</v>
      </c>
      <c r="E2068">
        <v>15</v>
      </c>
    </row>
    <row r="2069" spans="1:5">
      <c r="A2069">
        <v>2019</v>
      </c>
      <c r="B2069" t="s">
        <v>424</v>
      </c>
      <c r="C2069" t="s">
        <v>21</v>
      </c>
      <c r="D2069" t="s">
        <v>460</v>
      </c>
      <c r="E2069">
        <v>10</v>
      </c>
    </row>
    <row r="2070" spans="1:5">
      <c r="A2070">
        <v>2022</v>
      </c>
      <c r="B2070" t="s">
        <v>438</v>
      </c>
      <c r="C2070" t="s">
        <v>52</v>
      </c>
      <c r="D2070" t="s">
        <v>460</v>
      </c>
      <c r="E2070">
        <v>0</v>
      </c>
    </row>
    <row r="2071" spans="1:5">
      <c r="A2071">
        <v>2019</v>
      </c>
      <c r="B2071" t="s">
        <v>435</v>
      </c>
      <c r="C2071" t="s">
        <v>48</v>
      </c>
      <c r="D2071" t="s">
        <v>460</v>
      </c>
      <c r="E2071">
        <v>0</v>
      </c>
    </row>
    <row r="2072" spans="1:5">
      <c r="A2072">
        <v>2019</v>
      </c>
      <c r="B2072" t="s">
        <v>438</v>
      </c>
      <c r="C2072" t="s">
        <v>52</v>
      </c>
      <c r="D2072" t="s">
        <v>460</v>
      </c>
      <c r="E2072">
        <v>5</v>
      </c>
    </row>
    <row r="2073" spans="1:5">
      <c r="A2073">
        <v>2018</v>
      </c>
      <c r="B2073" t="s">
        <v>426</v>
      </c>
      <c r="C2073" t="s">
        <v>427</v>
      </c>
      <c r="D2073" t="s">
        <v>460</v>
      </c>
      <c r="E2073">
        <v>5</v>
      </c>
    </row>
    <row r="2074" spans="1:5">
      <c r="A2074">
        <v>2018</v>
      </c>
      <c r="B2074" t="s">
        <v>439</v>
      </c>
      <c r="C2074" t="s">
        <v>53</v>
      </c>
      <c r="D2074" t="s">
        <v>460</v>
      </c>
      <c r="E2074">
        <v>0</v>
      </c>
    </row>
    <row r="2075" spans="1:5">
      <c r="A2075">
        <v>2018</v>
      </c>
      <c r="B2075" t="s">
        <v>423</v>
      </c>
      <c r="C2075" t="s">
        <v>18</v>
      </c>
      <c r="D2075" t="s">
        <v>460</v>
      </c>
      <c r="E2075">
        <v>0</v>
      </c>
    </row>
    <row r="2076" spans="1:5">
      <c r="A2076">
        <v>2018</v>
      </c>
      <c r="B2076" t="s">
        <v>433</v>
      </c>
      <c r="C2076" t="s">
        <v>42</v>
      </c>
      <c r="D2076" t="s">
        <v>460</v>
      </c>
      <c r="E2076">
        <v>0</v>
      </c>
    </row>
    <row r="2077" spans="1:5">
      <c r="A2077">
        <v>2018</v>
      </c>
      <c r="B2077" t="s">
        <v>420</v>
      </c>
      <c r="C2077" t="s">
        <v>8</v>
      </c>
      <c r="D2077" t="s">
        <v>460</v>
      </c>
      <c r="E2077">
        <v>25</v>
      </c>
    </row>
    <row r="2078" spans="1:5">
      <c r="A2078">
        <v>2018</v>
      </c>
      <c r="B2078" t="s">
        <v>425</v>
      </c>
      <c r="C2078" t="s">
        <v>24</v>
      </c>
      <c r="D2078" t="s">
        <v>460</v>
      </c>
      <c r="E2078">
        <v>0</v>
      </c>
    </row>
    <row r="2079" spans="1:5">
      <c r="A2079">
        <v>2018</v>
      </c>
      <c r="B2079" t="s">
        <v>436</v>
      </c>
      <c r="C2079" t="s">
        <v>49</v>
      </c>
      <c r="D2079" t="s">
        <v>460</v>
      </c>
      <c r="E2079">
        <v>25</v>
      </c>
    </row>
    <row r="2080" spans="1:5">
      <c r="A2080">
        <v>2018</v>
      </c>
      <c r="B2080" t="s">
        <v>438</v>
      </c>
      <c r="C2080" t="s">
        <v>52</v>
      </c>
      <c r="D2080" t="s">
        <v>460</v>
      </c>
      <c r="E2080">
        <v>0</v>
      </c>
    </row>
    <row r="2081" spans="1:5">
      <c r="A2081">
        <v>2018</v>
      </c>
      <c r="B2081" t="s">
        <v>430</v>
      </c>
      <c r="C2081" t="s">
        <v>33</v>
      </c>
      <c r="D2081" t="s">
        <v>460</v>
      </c>
      <c r="E2081">
        <v>5</v>
      </c>
    </row>
    <row r="2082" spans="1:5">
      <c r="A2082">
        <v>2018</v>
      </c>
      <c r="B2082" t="s">
        <v>431</v>
      </c>
      <c r="C2082" t="s">
        <v>36</v>
      </c>
      <c r="D2082" t="s">
        <v>460</v>
      </c>
      <c r="E2082">
        <v>0</v>
      </c>
    </row>
    <row r="2083" spans="1:5">
      <c r="A2083">
        <v>2018</v>
      </c>
      <c r="B2083" t="s">
        <v>429</v>
      </c>
      <c r="C2083" t="s">
        <v>30</v>
      </c>
      <c r="D2083" t="s">
        <v>460</v>
      </c>
      <c r="E2083">
        <v>20</v>
      </c>
    </row>
    <row r="2084" spans="1:5">
      <c r="A2084">
        <v>2018</v>
      </c>
      <c r="B2084" t="s">
        <v>432</v>
      </c>
      <c r="C2084" t="s">
        <v>39</v>
      </c>
      <c r="D2084" t="s">
        <v>460</v>
      </c>
      <c r="E2084">
        <v>5</v>
      </c>
    </row>
    <row r="2085" spans="1:5">
      <c r="A2085">
        <v>2018</v>
      </c>
      <c r="B2085" t="s">
        <v>435</v>
      </c>
      <c r="C2085" t="s">
        <v>48</v>
      </c>
      <c r="D2085" t="s">
        <v>460</v>
      </c>
      <c r="E2085">
        <v>5</v>
      </c>
    </row>
    <row r="2086" spans="1:5">
      <c r="A2086">
        <v>2018</v>
      </c>
      <c r="B2086" t="s">
        <v>434</v>
      </c>
      <c r="C2086" t="s">
        <v>45</v>
      </c>
      <c r="D2086" t="s">
        <v>460</v>
      </c>
      <c r="E2086">
        <v>0</v>
      </c>
    </row>
    <row r="2087" spans="1:5">
      <c r="A2087">
        <v>2018</v>
      </c>
      <c r="B2087" t="s">
        <v>437</v>
      </c>
      <c r="C2087" t="s">
        <v>51</v>
      </c>
      <c r="D2087" t="s">
        <v>460</v>
      </c>
      <c r="E2087">
        <v>15</v>
      </c>
    </row>
    <row r="2088" spans="1:5">
      <c r="A2088">
        <v>2018</v>
      </c>
      <c r="B2088" t="s">
        <v>422</v>
      </c>
      <c r="C2088" t="s">
        <v>15</v>
      </c>
      <c r="D2088" t="s">
        <v>460</v>
      </c>
      <c r="E2088">
        <v>15</v>
      </c>
    </row>
    <row r="2089" spans="1:5">
      <c r="A2089">
        <v>2018</v>
      </c>
      <c r="B2089" t="s">
        <v>424</v>
      </c>
      <c r="C2089" t="s">
        <v>21</v>
      </c>
      <c r="D2089" t="s">
        <v>460</v>
      </c>
      <c r="E2089">
        <v>15</v>
      </c>
    </row>
    <row r="2090" spans="1:5">
      <c r="A2090">
        <v>2018</v>
      </c>
      <c r="B2090" t="s">
        <v>428</v>
      </c>
      <c r="C2090" t="s">
        <v>27</v>
      </c>
      <c r="D2090" t="s">
        <v>460</v>
      </c>
      <c r="E2090">
        <v>5</v>
      </c>
    </row>
    <row r="2091" spans="1:5">
      <c r="A2091">
        <v>2018</v>
      </c>
      <c r="B2091" t="s">
        <v>421</v>
      </c>
      <c r="C2091" t="s">
        <v>13</v>
      </c>
      <c r="D2091" t="s">
        <v>460</v>
      </c>
      <c r="E2091">
        <v>15</v>
      </c>
    </row>
    <row r="2092" spans="1:5">
      <c r="A2092">
        <v>2023</v>
      </c>
      <c r="B2092" t="s">
        <v>421</v>
      </c>
      <c r="C2092" t="s">
        <v>13</v>
      </c>
      <c r="D2092" t="s">
        <v>460</v>
      </c>
      <c r="E2092">
        <v>30</v>
      </c>
    </row>
    <row r="2093" spans="1:5">
      <c r="A2093">
        <v>2023</v>
      </c>
      <c r="B2093" t="s">
        <v>424</v>
      </c>
      <c r="C2093" t="s">
        <v>21</v>
      </c>
      <c r="D2093" t="s">
        <v>460</v>
      </c>
      <c r="E2093">
        <v>15</v>
      </c>
    </row>
    <row r="2094" spans="1:5">
      <c r="A2094">
        <v>2023</v>
      </c>
      <c r="B2094" t="s">
        <v>432</v>
      </c>
      <c r="C2094" t="s">
        <v>39</v>
      </c>
      <c r="D2094" t="s">
        <v>460</v>
      </c>
      <c r="E2094">
        <v>15</v>
      </c>
    </row>
    <row r="2095" spans="1:5">
      <c r="A2095">
        <v>2023</v>
      </c>
      <c r="B2095" t="s">
        <v>435</v>
      </c>
      <c r="C2095" t="s">
        <v>48</v>
      </c>
      <c r="D2095" t="s">
        <v>460</v>
      </c>
      <c r="E2095">
        <v>0</v>
      </c>
    </row>
    <row r="2096" spans="1:5">
      <c r="A2096">
        <v>2023</v>
      </c>
      <c r="B2096" t="s">
        <v>437</v>
      </c>
      <c r="C2096" t="s">
        <v>51</v>
      </c>
      <c r="D2096" t="s">
        <v>460</v>
      </c>
      <c r="E2096">
        <v>10</v>
      </c>
    </row>
    <row r="2097" spans="1:5">
      <c r="A2097">
        <v>2023</v>
      </c>
      <c r="B2097" t="s">
        <v>430</v>
      </c>
      <c r="C2097" t="s">
        <v>33</v>
      </c>
      <c r="D2097" t="s">
        <v>460</v>
      </c>
      <c r="E2097">
        <v>0</v>
      </c>
    </row>
    <row r="2098" spans="1:5">
      <c r="A2098">
        <v>2023</v>
      </c>
      <c r="B2098" t="s">
        <v>425</v>
      </c>
      <c r="C2098" t="s">
        <v>24</v>
      </c>
      <c r="D2098" t="s">
        <v>460</v>
      </c>
      <c r="E2098">
        <v>0</v>
      </c>
    </row>
    <row r="2099" spans="1:5">
      <c r="A2099">
        <v>2023</v>
      </c>
      <c r="B2099" t="s">
        <v>439</v>
      </c>
      <c r="C2099" t="s">
        <v>53</v>
      </c>
      <c r="D2099" t="s">
        <v>460</v>
      </c>
      <c r="E2099">
        <v>0</v>
      </c>
    </row>
    <row r="2100" spans="1:5">
      <c r="A2100">
        <v>2023</v>
      </c>
      <c r="B2100" t="s">
        <v>436</v>
      </c>
      <c r="C2100" t="s">
        <v>49</v>
      </c>
      <c r="D2100" t="s">
        <v>460</v>
      </c>
      <c r="E2100">
        <v>25</v>
      </c>
    </row>
    <row r="2101" spans="1:5">
      <c r="A2101">
        <v>2023</v>
      </c>
      <c r="B2101" t="s">
        <v>426</v>
      </c>
      <c r="C2101" t="s">
        <v>427</v>
      </c>
      <c r="D2101" t="s">
        <v>460</v>
      </c>
      <c r="E2101">
        <v>15</v>
      </c>
    </row>
    <row r="2102" spans="1:5">
      <c r="A2102">
        <v>2023</v>
      </c>
      <c r="B2102" t="s">
        <v>433</v>
      </c>
      <c r="C2102" t="s">
        <v>42</v>
      </c>
      <c r="D2102" t="s">
        <v>460</v>
      </c>
      <c r="E2102">
        <v>0</v>
      </c>
    </row>
    <row r="2103" spans="1:5">
      <c r="A2103">
        <v>2023</v>
      </c>
      <c r="B2103" t="s">
        <v>423</v>
      </c>
      <c r="C2103" t="s">
        <v>18</v>
      </c>
      <c r="D2103" t="s">
        <v>460</v>
      </c>
      <c r="E2103">
        <v>0</v>
      </c>
    </row>
    <row r="2104" spans="1:5">
      <c r="A2104">
        <v>2023</v>
      </c>
      <c r="B2104" t="s">
        <v>429</v>
      </c>
      <c r="C2104" t="s">
        <v>30</v>
      </c>
      <c r="D2104" t="s">
        <v>460</v>
      </c>
      <c r="E2104">
        <v>20</v>
      </c>
    </row>
    <row r="2105" spans="1:5">
      <c r="A2105">
        <v>2023</v>
      </c>
      <c r="B2105" t="s">
        <v>420</v>
      </c>
      <c r="C2105" t="s">
        <v>8</v>
      </c>
      <c r="D2105" t="s">
        <v>460</v>
      </c>
      <c r="E2105">
        <v>20</v>
      </c>
    </row>
    <row r="2106" spans="1:5">
      <c r="A2106">
        <v>2023</v>
      </c>
      <c r="B2106" t="s">
        <v>438</v>
      </c>
      <c r="C2106" t="s">
        <v>52</v>
      </c>
      <c r="D2106" t="s">
        <v>460</v>
      </c>
      <c r="E2106">
        <v>0</v>
      </c>
    </row>
    <row r="2107" spans="1:5">
      <c r="A2107">
        <v>2023</v>
      </c>
      <c r="B2107" t="s">
        <v>434</v>
      </c>
      <c r="C2107" t="s">
        <v>45</v>
      </c>
      <c r="D2107" t="s">
        <v>460</v>
      </c>
      <c r="E2107">
        <v>0</v>
      </c>
    </row>
    <row r="2108" spans="1:5">
      <c r="A2108">
        <v>2023</v>
      </c>
      <c r="B2108" t="s">
        <v>431</v>
      </c>
      <c r="C2108" t="s">
        <v>36</v>
      </c>
      <c r="D2108" t="s">
        <v>460</v>
      </c>
      <c r="E2108">
        <v>0</v>
      </c>
    </row>
    <row r="2109" spans="1:5">
      <c r="A2109">
        <v>2023</v>
      </c>
      <c r="B2109" t="s">
        <v>428</v>
      </c>
      <c r="C2109" t="s">
        <v>27</v>
      </c>
      <c r="D2109" t="s">
        <v>460</v>
      </c>
      <c r="E2109">
        <v>0</v>
      </c>
    </row>
    <row r="2110" spans="1:5">
      <c r="A2110">
        <v>2024</v>
      </c>
      <c r="B2110" t="s">
        <v>420</v>
      </c>
      <c r="C2110" t="s">
        <v>8</v>
      </c>
      <c r="D2110" t="s">
        <v>460</v>
      </c>
      <c r="E2110">
        <v>20</v>
      </c>
    </row>
    <row r="2111" spans="1:5">
      <c r="A2111">
        <v>2024</v>
      </c>
      <c r="B2111" t="s">
        <v>438</v>
      </c>
      <c r="C2111" t="s">
        <v>52</v>
      </c>
      <c r="D2111" t="s">
        <v>460</v>
      </c>
      <c r="E2111">
        <v>0</v>
      </c>
    </row>
    <row r="2112" spans="1:5">
      <c r="A2112">
        <v>2024</v>
      </c>
      <c r="B2112" t="s">
        <v>423</v>
      </c>
      <c r="C2112" t="s">
        <v>18</v>
      </c>
      <c r="D2112" t="s">
        <v>460</v>
      </c>
      <c r="E2112">
        <v>5</v>
      </c>
    </row>
    <row r="2113" spans="1:5">
      <c r="A2113">
        <v>2024</v>
      </c>
      <c r="B2113" t="s">
        <v>425</v>
      </c>
      <c r="C2113" t="s">
        <v>24</v>
      </c>
      <c r="D2113" t="s">
        <v>460</v>
      </c>
      <c r="E2113">
        <v>5</v>
      </c>
    </row>
    <row r="2114" spans="1:5">
      <c r="A2114">
        <v>2024</v>
      </c>
      <c r="B2114" t="s">
        <v>430</v>
      </c>
      <c r="C2114" t="s">
        <v>33</v>
      </c>
      <c r="D2114" t="s">
        <v>460</v>
      </c>
      <c r="E2114">
        <v>5</v>
      </c>
    </row>
    <row r="2115" spans="1:5">
      <c r="A2115">
        <v>2024</v>
      </c>
      <c r="B2115" t="s">
        <v>422</v>
      </c>
      <c r="C2115" t="s">
        <v>15</v>
      </c>
      <c r="D2115" t="s">
        <v>460</v>
      </c>
      <c r="E2115">
        <v>15</v>
      </c>
    </row>
    <row r="2116" spans="1:5">
      <c r="A2116">
        <v>2023</v>
      </c>
      <c r="B2116" t="s">
        <v>422</v>
      </c>
      <c r="C2116" t="s">
        <v>15</v>
      </c>
      <c r="D2116" t="s">
        <v>460</v>
      </c>
      <c r="E2116">
        <v>15</v>
      </c>
    </row>
    <row r="2117" spans="1:5">
      <c r="A2117">
        <v>2024</v>
      </c>
      <c r="B2117" t="s">
        <v>428</v>
      </c>
      <c r="C2117" t="s">
        <v>27</v>
      </c>
      <c r="D2117" t="s">
        <v>460</v>
      </c>
      <c r="E2117">
        <v>0</v>
      </c>
    </row>
    <row r="2118" spans="1:5">
      <c r="A2118">
        <v>2024</v>
      </c>
      <c r="B2118" t="s">
        <v>429</v>
      </c>
      <c r="C2118" t="s">
        <v>30</v>
      </c>
      <c r="D2118" t="s">
        <v>460</v>
      </c>
      <c r="E2118">
        <v>25</v>
      </c>
    </row>
    <row r="2119" spans="1:5">
      <c r="A2119">
        <v>2024</v>
      </c>
      <c r="B2119" t="s">
        <v>424</v>
      </c>
      <c r="C2119" t="s">
        <v>21</v>
      </c>
      <c r="D2119" t="s">
        <v>460</v>
      </c>
      <c r="E2119">
        <v>10</v>
      </c>
    </row>
    <row r="2120" spans="1:5">
      <c r="A2120">
        <v>2024</v>
      </c>
      <c r="B2120" t="s">
        <v>436</v>
      </c>
      <c r="C2120" t="s">
        <v>49</v>
      </c>
      <c r="D2120" t="s">
        <v>460</v>
      </c>
      <c r="E2120">
        <v>25</v>
      </c>
    </row>
    <row r="2121" spans="1:5">
      <c r="A2121">
        <v>2024</v>
      </c>
      <c r="B2121" t="s">
        <v>439</v>
      </c>
      <c r="C2121" t="s">
        <v>53</v>
      </c>
      <c r="D2121" t="s">
        <v>460</v>
      </c>
      <c r="E2121">
        <v>0</v>
      </c>
    </row>
    <row r="2122" spans="1:5">
      <c r="A2122">
        <v>2024</v>
      </c>
      <c r="B2122" t="s">
        <v>435</v>
      </c>
      <c r="C2122" t="s">
        <v>48</v>
      </c>
      <c r="D2122" t="s">
        <v>460</v>
      </c>
      <c r="E2122">
        <v>0</v>
      </c>
    </row>
    <row r="2123" spans="1:5">
      <c r="A2123">
        <v>2024</v>
      </c>
      <c r="B2123" t="s">
        <v>434</v>
      </c>
      <c r="C2123" t="s">
        <v>45</v>
      </c>
      <c r="D2123" t="s">
        <v>460</v>
      </c>
      <c r="E2123">
        <v>0</v>
      </c>
    </row>
    <row r="2124" spans="1:5">
      <c r="A2124">
        <v>2024</v>
      </c>
      <c r="B2124" t="s">
        <v>426</v>
      </c>
      <c r="C2124" t="s">
        <v>427</v>
      </c>
      <c r="D2124" t="s">
        <v>460</v>
      </c>
      <c r="E2124">
        <v>15</v>
      </c>
    </row>
    <row r="2125" spans="1:5">
      <c r="A2125">
        <v>2024</v>
      </c>
      <c r="B2125" t="s">
        <v>431</v>
      </c>
      <c r="C2125" t="s">
        <v>36</v>
      </c>
      <c r="D2125" t="s">
        <v>460</v>
      </c>
      <c r="E2125">
        <v>5</v>
      </c>
    </row>
    <row r="2126" spans="1:5">
      <c r="A2126">
        <v>2024</v>
      </c>
      <c r="B2126" t="s">
        <v>421</v>
      </c>
      <c r="C2126" t="s">
        <v>13</v>
      </c>
      <c r="D2126" t="s">
        <v>460</v>
      </c>
      <c r="E2126">
        <v>30</v>
      </c>
    </row>
    <row r="2127" spans="1:5">
      <c r="A2127">
        <v>2024</v>
      </c>
      <c r="B2127" t="s">
        <v>432</v>
      </c>
      <c r="C2127" t="s">
        <v>39</v>
      </c>
      <c r="D2127" t="s">
        <v>460</v>
      </c>
      <c r="E2127">
        <v>10</v>
      </c>
    </row>
    <row r="2128" spans="1:5">
      <c r="A2128">
        <v>2024</v>
      </c>
      <c r="B2128" t="s">
        <v>433</v>
      </c>
      <c r="C2128" t="s">
        <v>42</v>
      </c>
      <c r="D2128" t="s">
        <v>460</v>
      </c>
      <c r="E2128">
        <v>0</v>
      </c>
    </row>
    <row r="2129" spans="1:5">
      <c r="A2129">
        <v>2024</v>
      </c>
      <c r="B2129" t="s">
        <v>437</v>
      </c>
      <c r="C2129" t="s">
        <v>51</v>
      </c>
      <c r="D2129" t="s">
        <v>460</v>
      </c>
      <c r="E2129">
        <v>5</v>
      </c>
    </row>
    <row r="2130" spans="1:5">
      <c r="A2130">
        <v>2021</v>
      </c>
      <c r="B2130" t="s">
        <v>423</v>
      </c>
      <c r="C2130" t="s">
        <v>18</v>
      </c>
      <c r="D2130" t="s">
        <v>461</v>
      </c>
      <c r="E2130">
        <v>540</v>
      </c>
    </row>
    <row r="2131" spans="1:5">
      <c r="A2131">
        <v>2021</v>
      </c>
      <c r="B2131" t="s">
        <v>425</v>
      </c>
      <c r="C2131" t="s">
        <v>24</v>
      </c>
      <c r="D2131" t="s">
        <v>461</v>
      </c>
      <c r="E2131">
        <v>455</v>
      </c>
    </row>
    <row r="2132" spans="1:5">
      <c r="A2132">
        <v>2022</v>
      </c>
      <c r="B2132" t="s">
        <v>428</v>
      </c>
      <c r="C2132" t="s">
        <v>27</v>
      </c>
      <c r="D2132" t="s">
        <v>461</v>
      </c>
      <c r="E2132">
        <v>715</v>
      </c>
    </row>
    <row r="2133" spans="1:5">
      <c r="A2133">
        <v>2021</v>
      </c>
      <c r="B2133" t="s">
        <v>438</v>
      </c>
      <c r="C2133" t="s">
        <v>52</v>
      </c>
      <c r="D2133" t="s">
        <v>461</v>
      </c>
      <c r="E2133">
        <v>325</v>
      </c>
    </row>
    <row r="2134" spans="1:5">
      <c r="A2134">
        <v>2022</v>
      </c>
      <c r="B2134" t="s">
        <v>426</v>
      </c>
      <c r="C2134" t="s">
        <v>427</v>
      </c>
      <c r="D2134" t="s">
        <v>461</v>
      </c>
      <c r="E2134">
        <v>990</v>
      </c>
    </row>
    <row r="2135" spans="1:5">
      <c r="A2135">
        <v>2022</v>
      </c>
      <c r="B2135" t="s">
        <v>435</v>
      </c>
      <c r="C2135" t="s">
        <v>48</v>
      </c>
      <c r="D2135" t="s">
        <v>461</v>
      </c>
      <c r="E2135">
        <v>425</v>
      </c>
    </row>
    <row r="2136" spans="1:5">
      <c r="A2136">
        <v>2022</v>
      </c>
      <c r="B2136" t="s">
        <v>430</v>
      </c>
      <c r="C2136" t="s">
        <v>33</v>
      </c>
      <c r="D2136" t="s">
        <v>461</v>
      </c>
      <c r="E2136">
        <v>480</v>
      </c>
    </row>
    <row r="2137" spans="1:5">
      <c r="A2137">
        <v>2022</v>
      </c>
      <c r="B2137" t="s">
        <v>423</v>
      </c>
      <c r="C2137" t="s">
        <v>18</v>
      </c>
      <c r="D2137" t="s">
        <v>461</v>
      </c>
      <c r="E2137">
        <v>550</v>
      </c>
    </row>
    <row r="2138" spans="1:5">
      <c r="A2138">
        <v>2021</v>
      </c>
      <c r="B2138" t="s">
        <v>420</v>
      </c>
      <c r="C2138" t="s">
        <v>8</v>
      </c>
      <c r="D2138" t="s">
        <v>461</v>
      </c>
      <c r="E2138">
        <v>3400</v>
      </c>
    </row>
    <row r="2139" spans="1:5">
      <c r="A2139">
        <v>2021</v>
      </c>
      <c r="B2139" t="s">
        <v>434</v>
      </c>
      <c r="C2139" t="s">
        <v>45</v>
      </c>
      <c r="D2139" t="s">
        <v>461</v>
      </c>
      <c r="E2139">
        <v>135</v>
      </c>
    </row>
    <row r="2140" spans="1:5">
      <c r="A2140">
        <v>2021</v>
      </c>
      <c r="B2140" t="s">
        <v>437</v>
      </c>
      <c r="C2140" t="s">
        <v>51</v>
      </c>
      <c r="D2140" t="s">
        <v>461</v>
      </c>
      <c r="E2140">
        <v>2260</v>
      </c>
    </row>
    <row r="2141" spans="1:5">
      <c r="A2141">
        <v>2022</v>
      </c>
      <c r="B2141" t="s">
        <v>425</v>
      </c>
      <c r="C2141" t="s">
        <v>24</v>
      </c>
      <c r="D2141" t="s">
        <v>461</v>
      </c>
      <c r="E2141">
        <v>450</v>
      </c>
    </row>
    <row r="2142" spans="1:5">
      <c r="A2142">
        <v>2022</v>
      </c>
      <c r="B2142" t="s">
        <v>437</v>
      </c>
      <c r="C2142" t="s">
        <v>51</v>
      </c>
      <c r="D2142" t="s">
        <v>461</v>
      </c>
      <c r="E2142">
        <v>2260</v>
      </c>
    </row>
    <row r="2143" spans="1:5">
      <c r="A2143">
        <v>2022</v>
      </c>
      <c r="B2143" t="s">
        <v>422</v>
      </c>
      <c r="C2143" t="s">
        <v>15</v>
      </c>
      <c r="D2143" t="s">
        <v>461</v>
      </c>
      <c r="E2143">
        <v>2685</v>
      </c>
    </row>
    <row r="2144" spans="1:5">
      <c r="A2144">
        <v>2022</v>
      </c>
      <c r="B2144" t="s">
        <v>434</v>
      </c>
      <c r="C2144" t="s">
        <v>45</v>
      </c>
      <c r="D2144" t="s">
        <v>461</v>
      </c>
      <c r="E2144">
        <v>140</v>
      </c>
    </row>
    <row r="2145" spans="1:5">
      <c r="A2145">
        <v>2021</v>
      </c>
      <c r="B2145" t="s">
        <v>424</v>
      </c>
      <c r="C2145" t="s">
        <v>21</v>
      </c>
      <c r="D2145" t="s">
        <v>461</v>
      </c>
      <c r="E2145">
        <v>1635</v>
      </c>
    </row>
    <row r="2146" spans="1:5">
      <c r="A2146">
        <v>2022</v>
      </c>
      <c r="B2146" t="s">
        <v>432</v>
      </c>
      <c r="C2146" t="s">
        <v>39</v>
      </c>
      <c r="D2146" t="s">
        <v>461</v>
      </c>
      <c r="E2146">
        <v>1275</v>
      </c>
    </row>
    <row r="2147" spans="1:5">
      <c r="A2147">
        <v>2021</v>
      </c>
      <c r="B2147" t="s">
        <v>433</v>
      </c>
      <c r="C2147" t="s">
        <v>42</v>
      </c>
      <c r="D2147" t="s">
        <v>461</v>
      </c>
      <c r="E2147">
        <v>360</v>
      </c>
    </row>
    <row r="2148" spans="1:5">
      <c r="A2148">
        <v>2022</v>
      </c>
      <c r="B2148" t="s">
        <v>424</v>
      </c>
      <c r="C2148" t="s">
        <v>21</v>
      </c>
      <c r="D2148" t="s">
        <v>461</v>
      </c>
      <c r="E2148">
        <v>1575</v>
      </c>
    </row>
    <row r="2149" spans="1:5">
      <c r="A2149">
        <v>2021</v>
      </c>
      <c r="B2149" t="s">
        <v>426</v>
      </c>
      <c r="C2149" t="s">
        <v>427</v>
      </c>
      <c r="D2149" t="s">
        <v>461</v>
      </c>
      <c r="E2149">
        <v>1030</v>
      </c>
    </row>
    <row r="2150" spans="1:5">
      <c r="A2150">
        <v>2022</v>
      </c>
      <c r="B2150" t="s">
        <v>436</v>
      </c>
      <c r="C2150" t="s">
        <v>49</v>
      </c>
      <c r="D2150" t="s">
        <v>461</v>
      </c>
      <c r="E2150">
        <v>3340</v>
      </c>
    </row>
    <row r="2151" spans="1:5">
      <c r="A2151">
        <v>2022</v>
      </c>
      <c r="B2151" t="s">
        <v>433</v>
      </c>
      <c r="C2151" t="s">
        <v>42</v>
      </c>
      <c r="D2151" t="s">
        <v>461</v>
      </c>
      <c r="E2151">
        <v>345</v>
      </c>
    </row>
    <row r="2152" spans="1:5">
      <c r="A2152">
        <v>2022</v>
      </c>
      <c r="B2152" t="s">
        <v>439</v>
      </c>
      <c r="C2152" t="s">
        <v>53</v>
      </c>
      <c r="D2152" t="s">
        <v>461</v>
      </c>
      <c r="E2152">
        <v>535</v>
      </c>
    </row>
    <row r="2153" spans="1:5">
      <c r="A2153">
        <v>2022</v>
      </c>
      <c r="B2153" t="s">
        <v>421</v>
      </c>
      <c r="C2153" t="s">
        <v>13</v>
      </c>
      <c r="D2153" t="s">
        <v>461</v>
      </c>
      <c r="E2153">
        <v>3995</v>
      </c>
    </row>
    <row r="2154" spans="1:5">
      <c r="A2154">
        <v>2021</v>
      </c>
      <c r="B2154" t="s">
        <v>422</v>
      </c>
      <c r="C2154" t="s">
        <v>15</v>
      </c>
      <c r="D2154" t="s">
        <v>461</v>
      </c>
      <c r="E2154">
        <v>2745</v>
      </c>
    </row>
    <row r="2155" spans="1:5">
      <c r="A2155">
        <v>2022</v>
      </c>
      <c r="B2155" t="s">
        <v>431</v>
      </c>
      <c r="C2155" t="s">
        <v>36</v>
      </c>
      <c r="D2155" t="s">
        <v>461</v>
      </c>
      <c r="E2155">
        <v>275</v>
      </c>
    </row>
    <row r="2156" spans="1:5">
      <c r="A2156">
        <v>2021</v>
      </c>
      <c r="B2156" t="s">
        <v>432</v>
      </c>
      <c r="C2156" t="s">
        <v>39</v>
      </c>
      <c r="D2156" t="s">
        <v>461</v>
      </c>
      <c r="E2156">
        <v>1275</v>
      </c>
    </row>
    <row r="2157" spans="1:5">
      <c r="A2157">
        <v>2021</v>
      </c>
      <c r="B2157" t="s">
        <v>421</v>
      </c>
      <c r="C2157" t="s">
        <v>13</v>
      </c>
      <c r="D2157" t="s">
        <v>461</v>
      </c>
      <c r="E2157">
        <v>4020</v>
      </c>
    </row>
    <row r="2158" spans="1:5">
      <c r="A2158">
        <v>2020</v>
      </c>
      <c r="B2158" t="s">
        <v>436</v>
      </c>
      <c r="C2158" t="s">
        <v>49</v>
      </c>
      <c r="D2158" t="s">
        <v>461</v>
      </c>
      <c r="E2158">
        <v>3515</v>
      </c>
    </row>
    <row r="2159" spans="1:5">
      <c r="A2159">
        <v>2019</v>
      </c>
      <c r="B2159" t="s">
        <v>436</v>
      </c>
      <c r="C2159" t="s">
        <v>49</v>
      </c>
      <c r="D2159" t="s">
        <v>461</v>
      </c>
      <c r="E2159">
        <v>3475</v>
      </c>
    </row>
    <row r="2160" spans="1:5">
      <c r="A2160">
        <v>2020</v>
      </c>
      <c r="B2160" t="s">
        <v>421</v>
      </c>
      <c r="C2160" t="s">
        <v>13</v>
      </c>
      <c r="D2160" t="s">
        <v>461</v>
      </c>
      <c r="E2160">
        <v>4095</v>
      </c>
    </row>
    <row r="2161" spans="1:5">
      <c r="A2161">
        <v>2021</v>
      </c>
      <c r="B2161" t="s">
        <v>439</v>
      </c>
      <c r="C2161" t="s">
        <v>53</v>
      </c>
      <c r="D2161" t="s">
        <v>461</v>
      </c>
      <c r="E2161">
        <v>560</v>
      </c>
    </row>
    <row r="2162" spans="1:5">
      <c r="A2162">
        <v>2020</v>
      </c>
      <c r="B2162" t="s">
        <v>425</v>
      </c>
      <c r="C2162" t="s">
        <v>24</v>
      </c>
      <c r="D2162" t="s">
        <v>461</v>
      </c>
      <c r="E2162">
        <v>470</v>
      </c>
    </row>
    <row r="2163" spans="1:5">
      <c r="A2163">
        <v>2021</v>
      </c>
      <c r="B2163" t="s">
        <v>436</v>
      </c>
      <c r="C2163" t="s">
        <v>49</v>
      </c>
      <c r="D2163" t="s">
        <v>461</v>
      </c>
      <c r="E2163">
        <v>3475</v>
      </c>
    </row>
    <row r="2164" spans="1:5">
      <c r="A2164">
        <v>2020</v>
      </c>
      <c r="B2164" t="s">
        <v>429</v>
      </c>
      <c r="C2164" t="s">
        <v>30</v>
      </c>
      <c r="D2164" t="s">
        <v>461</v>
      </c>
      <c r="E2164">
        <v>2380</v>
      </c>
    </row>
    <row r="2165" spans="1:5">
      <c r="A2165">
        <v>2020</v>
      </c>
      <c r="B2165" t="s">
        <v>428</v>
      </c>
      <c r="C2165" t="s">
        <v>27</v>
      </c>
      <c r="D2165" t="s">
        <v>461</v>
      </c>
      <c r="E2165">
        <v>765</v>
      </c>
    </row>
    <row r="2166" spans="1:5">
      <c r="A2166">
        <v>2019</v>
      </c>
      <c r="B2166" t="s">
        <v>425</v>
      </c>
      <c r="C2166" t="s">
        <v>24</v>
      </c>
      <c r="D2166" t="s">
        <v>461</v>
      </c>
      <c r="E2166">
        <v>460</v>
      </c>
    </row>
    <row r="2167" spans="1:5">
      <c r="A2167">
        <v>2019</v>
      </c>
      <c r="B2167" t="s">
        <v>439</v>
      </c>
      <c r="C2167" t="s">
        <v>53</v>
      </c>
      <c r="D2167" t="s">
        <v>461</v>
      </c>
      <c r="E2167">
        <v>565</v>
      </c>
    </row>
    <row r="2168" spans="1:5">
      <c r="A2168">
        <v>2020</v>
      </c>
      <c r="B2168" t="s">
        <v>435</v>
      </c>
      <c r="C2168" t="s">
        <v>48</v>
      </c>
      <c r="D2168" t="s">
        <v>461</v>
      </c>
      <c r="E2168">
        <v>450</v>
      </c>
    </row>
    <row r="2169" spans="1:5">
      <c r="A2169">
        <v>2019</v>
      </c>
      <c r="B2169" t="s">
        <v>426</v>
      </c>
      <c r="C2169" t="s">
        <v>427</v>
      </c>
      <c r="D2169" t="s">
        <v>461</v>
      </c>
      <c r="E2169">
        <v>1015</v>
      </c>
    </row>
    <row r="2170" spans="1:5">
      <c r="A2170">
        <v>2019</v>
      </c>
      <c r="B2170" t="s">
        <v>424</v>
      </c>
      <c r="C2170" t="s">
        <v>21</v>
      </c>
      <c r="D2170" t="s">
        <v>461</v>
      </c>
      <c r="E2170">
        <v>1665</v>
      </c>
    </row>
    <row r="2171" spans="1:5">
      <c r="A2171">
        <v>2021</v>
      </c>
      <c r="B2171" t="s">
        <v>430</v>
      </c>
      <c r="C2171" t="s">
        <v>33</v>
      </c>
      <c r="D2171" t="s">
        <v>461</v>
      </c>
      <c r="E2171">
        <v>495</v>
      </c>
    </row>
    <row r="2172" spans="1:5">
      <c r="A2172">
        <v>2021</v>
      </c>
      <c r="B2172" t="s">
        <v>429</v>
      </c>
      <c r="C2172" t="s">
        <v>30</v>
      </c>
      <c r="D2172" t="s">
        <v>461</v>
      </c>
      <c r="E2172">
        <v>2370</v>
      </c>
    </row>
    <row r="2173" spans="1:5">
      <c r="A2173">
        <v>2022</v>
      </c>
      <c r="B2173" t="s">
        <v>429</v>
      </c>
      <c r="C2173" t="s">
        <v>30</v>
      </c>
      <c r="D2173" t="s">
        <v>461</v>
      </c>
      <c r="E2173">
        <v>2315</v>
      </c>
    </row>
    <row r="2174" spans="1:5">
      <c r="A2174">
        <v>2020</v>
      </c>
      <c r="B2174" t="s">
        <v>420</v>
      </c>
      <c r="C2174" t="s">
        <v>8</v>
      </c>
      <c r="D2174" t="s">
        <v>461</v>
      </c>
      <c r="E2174">
        <v>3395</v>
      </c>
    </row>
    <row r="2175" spans="1:5">
      <c r="A2175">
        <v>2020</v>
      </c>
      <c r="B2175" t="s">
        <v>431</v>
      </c>
      <c r="C2175" t="s">
        <v>36</v>
      </c>
      <c r="D2175" t="s">
        <v>461</v>
      </c>
      <c r="E2175">
        <v>280</v>
      </c>
    </row>
    <row r="2176" spans="1:5">
      <c r="A2176">
        <v>2020</v>
      </c>
      <c r="B2176" t="s">
        <v>437</v>
      </c>
      <c r="C2176" t="s">
        <v>51</v>
      </c>
      <c r="D2176" t="s">
        <v>461</v>
      </c>
      <c r="E2176">
        <v>2215</v>
      </c>
    </row>
    <row r="2177" spans="1:5">
      <c r="A2177">
        <v>2019</v>
      </c>
      <c r="B2177" t="s">
        <v>438</v>
      </c>
      <c r="C2177" t="s">
        <v>52</v>
      </c>
      <c r="D2177" t="s">
        <v>461</v>
      </c>
      <c r="E2177">
        <v>335</v>
      </c>
    </row>
    <row r="2178" spans="1:5">
      <c r="A2178">
        <v>2019</v>
      </c>
      <c r="B2178" t="s">
        <v>423</v>
      </c>
      <c r="C2178" t="s">
        <v>18</v>
      </c>
      <c r="D2178" t="s">
        <v>461</v>
      </c>
      <c r="E2178">
        <v>505</v>
      </c>
    </row>
    <row r="2179" spans="1:5">
      <c r="A2179">
        <v>2021</v>
      </c>
      <c r="B2179" t="s">
        <v>435</v>
      </c>
      <c r="C2179" t="s">
        <v>48</v>
      </c>
      <c r="D2179" t="s">
        <v>461</v>
      </c>
      <c r="E2179">
        <v>450</v>
      </c>
    </row>
    <row r="2180" spans="1:5">
      <c r="A2180">
        <v>2020</v>
      </c>
      <c r="B2180" t="s">
        <v>434</v>
      </c>
      <c r="C2180" t="s">
        <v>45</v>
      </c>
      <c r="D2180" t="s">
        <v>461</v>
      </c>
      <c r="E2180">
        <v>135</v>
      </c>
    </row>
    <row r="2181" spans="1:5">
      <c r="A2181">
        <v>2022</v>
      </c>
      <c r="B2181" t="s">
        <v>438</v>
      </c>
      <c r="C2181" t="s">
        <v>52</v>
      </c>
      <c r="D2181" t="s">
        <v>461</v>
      </c>
      <c r="E2181">
        <v>310</v>
      </c>
    </row>
    <row r="2182" spans="1:5">
      <c r="A2182">
        <v>2019</v>
      </c>
      <c r="B2182" t="s">
        <v>421</v>
      </c>
      <c r="C2182" t="s">
        <v>13</v>
      </c>
      <c r="D2182" t="s">
        <v>461</v>
      </c>
      <c r="E2182">
        <v>3985</v>
      </c>
    </row>
    <row r="2183" spans="1:5">
      <c r="A2183">
        <v>2020</v>
      </c>
      <c r="B2183" t="s">
        <v>422</v>
      </c>
      <c r="C2183" t="s">
        <v>15</v>
      </c>
      <c r="D2183" t="s">
        <v>461</v>
      </c>
      <c r="E2183">
        <v>2720</v>
      </c>
    </row>
    <row r="2184" spans="1:5">
      <c r="A2184">
        <v>2019</v>
      </c>
      <c r="B2184" t="s">
        <v>420</v>
      </c>
      <c r="C2184" t="s">
        <v>8</v>
      </c>
      <c r="D2184" t="s">
        <v>461</v>
      </c>
      <c r="E2184">
        <v>3440</v>
      </c>
    </row>
    <row r="2185" spans="1:5">
      <c r="A2185">
        <v>2019</v>
      </c>
      <c r="B2185" t="s">
        <v>433</v>
      </c>
      <c r="C2185" t="s">
        <v>42</v>
      </c>
      <c r="D2185" t="s">
        <v>461</v>
      </c>
      <c r="E2185">
        <v>390</v>
      </c>
    </row>
    <row r="2186" spans="1:5">
      <c r="A2186">
        <v>2020</v>
      </c>
      <c r="B2186" t="s">
        <v>433</v>
      </c>
      <c r="C2186" t="s">
        <v>42</v>
      </c>
      <c r="D2186" t="s">
        <v>461</v>
      </c>
      <c r="E2186">
        <v>370</v>
      </c>
    </row>
    <row r="2187" spans="1:5">
      <c r="A2187">
        <v>2020</v>
      </c>
      <c r="B2187" t="s">
        <v>423</v>
      </c>
      <c r="C2187" t="s">
        <v>18</v>
      </c>
      <c r="D2187" t="s">
        <v>461</v>
      </c>
      <c r="E2187">
        <v>515</v>
      </c>
    </row>
    <row r="2188" spans="1:5">
      <c r="A2188">
        <v>2019</v>
      </c>
      <c r="B2188" t="s">
        <v>430</v>
      </c>
      <c r="C2188" t="s">
        <v>33</v>
      </c>
      <c r="D2188" t="s">
        <v>461</v>
      </c>
      <c r="E2188">
        <v>495</v>
      </c>
    </row>
    <row r="2189" spans="1:5">
      <c r="A2189">
        <v>2019</v>
      </c>
      <c r="B2189" t="s">
        <v>434</v>
      </c>
      <c r="C2189" t="s">
        <v>45</v>
      </c>
      <c r="D2189" t="s">
        <v>461</v>
      </c>
      <c r="E2189">
        <v>145</v>
      </c>
    </row>
    <row r="2190" spans="1:5">
      <c r="A2190">
        <v>2019</v>
      </c>
      <c r="B2190" t="s">
        <v>429</v>
      </c>
      <c r="C2190" t="s">
        <v>30</v>
      </c>
      <c r="D2190" t="s">
        <v>461</v>
      </c>
      <c r="E2190">
        <v>2380</v>
      </c>
    </row>
    <row r="2191" spans="1:5">
      <c r="A2191">
        <v>2021</v>
      </c>
      <c r="B2191" t="s">
        <v>431</v>
      </c>
      <c r="C2191" t="s">
        <v>36</v>
      </c>
      <c r="D2191" t="s">
        <v>461</v>
      </c>
      <c r="E2191">
        <v>295</v>
      </c>
    </row>
    <row r="2192" spans="1:5">
      <c r="A2192">
        <v>2019</v>
      </c>
      <c r="B2192" t="s">
        <v>428</v>
      </c>
      <c r="C2192" t="s">
        <v>27</v>
      </c>
      <c r="D2192" t="s">
        <v>461</v>
      </c>
      <c r="E2192">
        <v>785</v>
      </c>
    </row>
    <row r="2193" spans="1:5">
      <c r="A2193">
        <v>2019</v>
      </c>
      <c r="B2193" t="s">
        <v>422</v>
      </c>
      <c r="C2193" t="s">
        <v>15</v>
      </c>
      <c r="D2193" t="s">
        <v>461</v>
      </c>
      <c r="E2193">
        <v>2735</v>
      </c>
    </row>
    <row r="2194" spans="1:5">
      <c r="A2194">
        <v>2020</v>
      </c>
      <c r="B2194" t="s">
        <v>438</v>
      </c>
      <c r="C2194" t="s">
        <v>52</v>
      </c>
      <c r="D2194" t="s">
        <v>461</v>
      </c>
      <c r="E2194">
        <v>320</v>
      </c>
    </row>
    <row r="2195" spans="1:5">
      <c r="A2195">
        <v>2020</v>
      </c>
      <c r="B2195" t="s">
        <v>430</v>
      </c>
      <c r="C2195" t="s">
        <v>33</v>
      </c>
      <c r="D2195" t="s">
        <v>461</v>
      </c>
      <c r="E2195">
        <v>480</v>
      </c>
    </row>
    <row r="2196" spans="1:5">
      <c r="A2196">
        <v>2019</v>
      </c>
      <c r="B2196" t="s">
        <v>431</v>
      </c>
      <c r="C2196" t="s">
        <v>36</v>
      </c>
      <c r="D2196" t="s">
        <v>461</v>
      </c>
      <c r="E2196">
        <v>275</v>
      </c>
    </row>
    <row r="2197" spans="1:5">
      <c r="A2197">
        <v>2020</v>
      </c>
      <c r="B2197" t="s">
        <v>432</v>
      </c>
      <c r="C2197" t="s">
        <v>39</v>
      </c>
      <c r="D2197" t="s">
        <v>461</v>
      </c>
      <c r="E2197">
        <v>1275</v>
      </c>
    </row>
    <row r="2198" spans="1:5">
      <c r="A2198">
        <v>2020</v>
      </c>
      <c r="B2198" t="s">
        <v>426</v>
      </c>
      <c r="C2198" t="s">
        <v>427</v>
      </c>
      <c r="D2198" t="s">
        <v>461</v>
      </c>
      <c r="E2198">
        <v>1015</v>
      </c>
    </row>
    <row r="2199" spans="1:5">
      <c r="A2199">
        <v>2019</v>
      </c>
      <c r="B2199" t="s">
        <v>435</v>
      </c>
      <c r="C2199" t="s">
        <v>48</v>
      </c>
      <c r="D2199" t="s">
        <v>461</v>
      </c>
      <c r="E2199">
        <v>430</v>
      </c>
    </row>
    <row r="2200" spans="1:5">
      <c r="A2200">
        <v>2022</v>
      </c>
      <c r="B2200" t="s">
        <v>420</v>
      </c>
      <c r="C2200" t="s">
        <v>8</v>
      </c>
      <c r="D2200" t="s">
        <v>461</v>
      </c>
      <c r="E2200">
        <v>3400</v>
      </c>
    </row>
    <row r="2201" spans="1:5">
      <c r="A2201">
        <v>2020</v>
      </c>
      <c r="B2201" t="s">
        <v>424</v>
      </c>
      <c r="C2201" t="s">
        <v>21</v>
      </c>
      <c r="D2201" t="s">
        <v>461</v>
      </c>
      <c r="E2201">
        <v>1635</v>
      </c>
    </row>
    <row r="2202" spans="1:5">
      <c r="A2202">
        <v>2019</v>
      </c>
      <c r="B2202" t="s">
        <v>437</v>
      </c>
      <c r="C2202" t="s">
        <v>51</v>
      </c>
      <c r="D2202" t="s">
        <v>461</v>
      </c>
      <c r="E2202">
        <v>2180</v>
      </c>
    </row>
    <row r="2203" spans="1:5">
      <c r="A2203">
        <v>2021</v>
      </c>
      <c r="B2203" t="s">
        <v>428</v>
      </c>
      <c r="C2203" t="s">
        <v>27</v>
      </c>
      <c r="D2203" t="s">
        <v>461</v>
      </c>
      <c r="E2203">
        <v>740</v>
      </c>
    </row>
    <row r="2204" spans="1:5">
      <c r="A2204">
        <v>2020</v>
      </c>
      <c r="B2204" t="s">
        <v>439</v>
      </c>
      <c r="C2204" t="s">
        <v>53</v>
      </c>
      <c r="D2204" t="s">
        <v>461</v>
      </c>
      <c r="E2204">
        <v>575</v>
      </c>
    </row>
    <row r="2205" spans="1:5">
      <c r="A2205">
        <v>2019</v>
      </c>
      <c r="B2205" t="s">
        <v>432</v>
      </c>
      <c r="C2205" t="s">
        <v>39</v>
      </c>
      <c r="D2205" t="s">
        <v>461</v>
      </c>
      <c r="E2205">
        <v>1300</v>
      </c>
    </row>
    <row r="2206" spans="1:5">
      <c r="A2206">
        <v>2018</v>
      </c>
      <c r="B2206" t="s">
        <v>422</v>
      </c>
      <c r="C2206" t="s">
        <v>15</v>
      </c>
      <c r="D2206" t="s">
        <v>461</v>
      </c>
      <c r="E2206">
        <v>2820</v>
      </c>
    </row>
    <row r="2207" spans="1:5">
      <c r="A2207">
        <v>2018</v>
      </c>
      <c r="B2207" t="s">
        <v>420</v>
      </c>
      <c r="C2207" t="s">
        <v>8</v>
      </c>
      <c r="D2207" t="s">
        <v>461</v>
      </c>
      <c r="E2207">
        <v>3490</v>
      </c>
    </row>
    <row r="2208" spans="1:5">
      <c r="A2208">
        <v>2018</v>
      </c>
      <c r="B2208" t="s">
        <v>435</v>
      </c>
      <c r="C2208" t="s">
        <v>48</v>
      </c>
      <c r="D2208" t="s">
        <v>461</v>
      </c>
      <c r="E2208">
        <v>420</v>
      </c>
    </row>
    <row r="2209" spans="1:5">
      <c r="A2209">
        <v>2018</v>
      </c>
      <c r="B2209" t="s">
        <v>437</v>
      </c>
      <c r="C2209" t="s">
        <v>51</v>
      </c>
      <c r="D2209" t="s">
        <v>461</v>
      </c>
      <c r="E2209">
        <v>2170</v>
      </c>
    </row>
    <row r="2210" spans="1:5">
      <c r="A2210">
        <v>2018</v>
      </c>
      <c r="B2210" t="s">
        <v>430</v>
      </c>
      <c r="C2210" t="s">
        <v>33</v>
      </c>
      <c r="D2210" t="s">
        <v>461</v>
      </c>
      <c r="E2210">
        <v>515</v>
      </c>
    </row>
    <row r="2211" spans="1:5">
      <c r="A2211">
        <v>2018</v>
      </c>
      <c r="B2211" t="s">
        <v>424</v>
      </c>
      <c r="C2211" t="s">
        <v>21</v>
      </c>
      <c r="D2211" t="s">
        <v>461</v>
      </c>
      <c r="E2211">
        <v>1625</v>
      </c>
    </row>
    <row r="2212" spans="1:5">
      <c r="A2212">
        <v>2018</v>
      </c>
      <c r="B2212" t="s">
        <v>428</v>
      </c>
      <c r="C2212" t="s">
        <v>27</v>
      </c>
      <c r="D2212" t="s">
        <v>461</v>
      </c>
      <c r="E2212">
        <v>770</v>
      </c>
    </row>
    <row r="2213" spans="1:5">
      <c r="A2213">
        <v>2018</v>
      </c>
      <c r="B2213" t="s">
        <v>425</v>
      </c>
      <c r="C2213" t="s">
        <v>24</v>
      </c>
      <c r="D2213" t="s">
        <v>461</v>
      </c>
      <c r="E2213">
        <v>465</v>
      </c>
    </row>
    <row r="2214" spans="1:5">
      <c r="A2214">
        <v>2018</v>
      </c>
      <c r="B2214" t="s">
        <v>433</v>
      </c>
      <c r="C2214" t="s">
        <v>42</v>
      </c>
      <c r="D2214" t="s">
        <v>461</v>
      </c>
      <c r="E2214">
        <v>400</v>
      </c>
    </row>
    <row r="2215" spans="1:5">
      <c r="A2215">
        <v>2018</v>
      </c>
      <c r="B2215" t="s">
        <v>429</v>
      </c>
      <c r="C2215" t="s">
        <v>30</v>
      </c>
      <c r="D2215" t="s">
        <v>461</v>
      </c>
      <c r="E2215">
        <v>2420</v>
      </c>
    </row>
    <row r="2216" spans="1:5">
      <c r="A2216">
        <v>2018</v>
      </c>
      <c r="B2216" t="s">
        <v>434</v>
      </c>
      <c r="C2216" t="s">
        <v>45</v>
      </c>
      <c r="D2216" t="s">
        <v>461</v>
      </c>
      <c r="E2216">
        <v>150</v>
      </c>
    </row>
    <row r="2217" spans="1:5">
      <c r="A2217">
        <v>2018</v>
      </c>
      <c r="B2217" t="s">
        <v>431</v>
      </c>
      <c r="C2217" t="s">
        <v>36</v>
      </c>
      <c r="D2217" t="s">
        <v>461</v>
      </c>
      <c r="E2217">
        <v>285</v>
      </c>
    </row>
    <row r="2218" spans="1:5">
      <c r="A2218">
        <v>2018</v>
      </c>
      <c r="B2218" t="s">
        <v>423</v>
      </c>
      <c r="C2218" t="s">
        <v>18</v>
      </c>
      <c r="D2218" t="s">
        <v>461</v>
      </c>
      <c r="E2218">
        <v>510</v>
      </c>
    </row>
    <row r="2219" spans="1:5">
      <c r="A2219">
        <v>2018</v>
      </c>
      <c r="B2219" t="s">
        <v>426</v>
      </c>
      <c r="C2219" t="s">
        <v>427</v>
      </c>
      <c r="D2219" t="s">
        <v>461</v>
      </c>
      <c r="E2219">
        <v>1030</v>
      </c>
    </row>
    <row r="2220" spans="1:5">
      <c r="A2220">
        <v>2018</v>
      </c>
      <c r="B2220" t="s">
        <v>438</v>
      </c>
      <c r="C2220" t="s">
        <v>52</v>
      </c>
      <c r="D2220" t="s">
        <v>461</v>
      </c>
      <c r="E2220">
        <v>365</v>
      </c>
    </row>
    <row r="2221" spans="1:5">
      <c r="A2221">
        <v>2018</v>
      </c>
      <c r="B2221" t="s">
        <v>421</v>
      </c>
      <c r="C2221" t="s">
        <v>13</v>
      </c>
      <c r="D2221" t="s">
        <v>461</v>
      </c>
      <c r="E2221">
        <v>4000</v>
      </c>
    </row>
    <row r="2222" spans="1:5">
      <c r="A2222">
        <v>2018</v>
      </c>
      <c r="B2222" t="s">
        <v>432</v>
      </c>
      <c r="C2222" t="s">
        <v>39</v>
      </c>
      <c r="D2222" t="s">
        <v>461</v>
      </c>
      <c r="E2222">
        <v>1315</v>
      </c>
    </row>
    <row r="2223" spans="1:5">
      <c r="A2223">
        <v>2018</v>
      </c>
      <c r="B2223" t="s">
        <v>439</v>
      </c>
      <c r="C2223" t="s">
        <v>53</v>
      </c>
      <c r="D2223" t="s">
        <v>461</v>
      </c>
      <c r="E2223">
        <v>580</v>
      </c>
    </row>
    <row r="2224" spans="1:5">
      <c r="A2224">
        <v>2018</v>
      </c>
      <c r="B2224" t="s">
        <v>436</v>
      </c>
      <c r="C2224" t="s">
        <v>49</v>
      </c>
      <c r="D2224" t="s">
        <v>461</v>
      </c>
      <c r="E2224">
        <v>3625</v>
      </c>
    </row>
    <row r="2225" spans="1:5">
      <c r="A2225">
        <v>2023</v>
      </c>
      <c r="B2225" t="s">
        <v>421</v>
      </c>
      <c r="C2225" t="s">
        <v>13</v>
      </c>
      <c r="D2225" t="s">
        <v>461</v>
      </c>
      <c r="E2225">
        <v>3945</v>
      </c>
    </row>
    <row r="2226" spans="1:5">
      <c r="A2226">
        <v>2023</v>
      </c>
      <c r="B2226" t="s">
        <v>424</v>
      </c>
      <c r="C2226" t="s">
        <v>21</v>
      </c>
      <c r="D2226" t="s">
        <v>461</v>
      </c>
      <c r="E2226">
        <v>1575</v>
      </c>
    </row>
    <row r="2227" spans="1:5">
      <c r="A2227">
        <v>2023</v>
      </c>
      <c r="B2227" t="s">
        <v>432</v>
      </c>
      <c r="C2227" t="s">
        <v>39</v>
      </c>
      <c r="D2227" t="s">
        <v>461</v>
      </c>
      <c r="E2227">
        <v>1245</v>
      </c>
    </row>
    <row r="2228" spans="1:5">
      <c r="A2228">
        <v>2023</v>
      </c>
      <c r="B2228" t="s">
        <v>438</v>
      </c>
      <c r="C2228" t="s">
        <v>52</v>
      </c>
      <c r="D2228" t="s">
        <v>461</v>
      </c>
      <c r="E2228">
        <v>305</v>
      </c>
    </row>
    <row r="2229" spans="1:5">
      <c r="A2229">
        <v>2023</v>
      </c>
      <c r="B2229" t="s">
        <v>423</v>
      </c>
      <c r="C2229" t="s">
        <v>18</v>
      </c>
      <c r="D2229" t="s">
        <v>461</v>
      </c>
      <c r="E2229">
        <v>525</v>
      </c>
    </row>
    <row r="2230" spans="1:5">
      <c r="A2230">
        <v>2023</v>
      </c>
      <c r="B2230" t="s">
        <v>429</v>
      </c>
      <c r="C2230" t="s">
        <v>30</v>
      </c>
      <c r="D2230" t="s">
        <v>461</v>
      </c>
      <c r="E2230">
        <v>2275</v>
      </c>
    </row>
    <row r="2231" spans="1:5">
      <c r="A2231">
        <v>2023</v>
      </c>
      <c r="B2231" t="s">
        <v>426</v>
      </c>
      <c r="C2231" t="s">
        <v>427</v>
      </c>
      <c r="D2231" t="s">
        <v>461</v>
      </c>
      <c r="E2231">
        <v>955</v>
      </c>
    </row>
    <row r="2232" spans="1:5">
      <c r="A2232">
        <v>2023</v>
      </c>
      <c r="B2232" t="s">
        <v>431</v>
      </c>
      <c r="C2232" t="s">
        <v>36</v>
      </c>
      <c r="D2232" t="s">
        <v>461</v>
      </c>
      <c r="E2232">
        <v>250</v>
      </c>
    </row>
    <row r="2233" spans="1:5">
      <c r="A2233">
        <v>2023</v>
      </c>
      <c r="B2233" t="s">
        <v>439</v>
      </c>
      <c r="C2233" t="s">
        <v>53</v>
      </c>
      <c r="D2233" t="s">
        <v>461</v>
      </c>
      <c r="E2233">
        <v>525</v>
      </c>
    </row>
    <row r="2234" spans="1:5">
      <c r="A2234">
        <v>2023</v>
      </c>
      <c r="B2234" t="s">
        <v>425</v>
      </c>
      <c r="C2234" t="s">
        <v>24</v>
      </c>
      <c r="D2234" t="s">
        <v>461</v>
      </c>
      <c r="E2234">
        <v>450</v>
      </c>
    </row>
    <row r="2235" spans="1:5">
      <c r="A2235">
        <v>2023</v>
      </c>
      <c r="B2235" t="s">
        <v>430</v>
      </c>
      <c r="C2235" t="s">
        <v>33</v>
      </c>
      <c r="D2235" t="s">
        <v>461</v>
      </c>
      <c r="E2235">
        <v>470</v>
      </c>
    </row>
    <row r="2236" spans="1:5">
      <c r="A2236">
        <v>2023</v>
      </c>
      <c r="B2236" t="s">
        <v>420</v>
      </c>
      <c r="C2236" t="s">
        <v>8</v>
      </c>
      <c r="D2236" t="s">
        <v>461</v>
      </c>
      <c r="E2236">
        <v>3340</v>
      </c>
    </row>
    <row r="2237" spans="1:5">
      <c r="A2237">
        <v>2023</v>
      </c>
      <c r="B2237" t="s">
        <v>437</v>
      </c>
      <c r="C2237" t="s">
        <v>51</v>
      </c>
      <c r="D2237" t="s">
        <v>461</v>
      </c>
      <c r="E2237">
        <v>2205</v>
      </c>
    </row>
    <row r="2238" spans="1:5">
      <c r="A2238">
        <v>2023</v>
      </c>
      <c r="B2238" t="s">
        <v>435</v>
      </c>
      <c r="C2238" t="s">
        <v>48</v>
      </c>
      <c r="D2238" t="s">
        <v>461</v>
      </c>
      <c r="E2238">
        <v>410</v>
      </c>
    </row>
    <row r="2239" spans="1:5">
      <c r="A2239">
        <v>2023</v>
      </c>
      <c r="B2239" t="s">
        <v>433</v>
      </c>
      <c r="C2239" t="s">
        <v>42</v>
      </c>
      <c r="D2239" t="s">
        <v>461</v>
      </c>
      <c r="E2239">
        <v>335</v>
      </c>
    </row>
    <row r="2240" spans="1:5">
      <c r="A2240">
        <v>2023</v>
      </c>
      <c r="B2240" t="s">
        <v>436</v>
      </c>
      <c r="C2240" t="s">
        <v>49</v>
      </c>
      <c r="D2240" t="s">
        <v>461</v>
      </c>
      <c r="E2240">
        <v>3230</v>
      </c>
    </row>
    <row r="2241" spans="1:5">
      <c r="A2241">
        <v>2023</v>
      </c>
      <c r="B2241" t="s">
        <v>434</v>
      </c>
      <c r="C2241" t="s">
        <v>45</v>
      </c>
      <c r="D2241" t="s">
        <v>461</v>
      </c>
      <c r="E2241">
        <v>140</v>
      </c>
    </row>
    <row r="2242" spans="1:5">
      <c r="A2242">
        <v>2023</v>
      </c>
      <c r="B2242" t="s">
        <v>428</v>
      </c>
      <c r="C2242" t="s">
        <v>27</v>
      </c>
      <c r="D2242" t="s">
        <v>461</v>
      </c>
      <c r="E2242">
        <v>715</v>
      </c>
    </row>
    <row r="2243" spans="1:5">
      <c r="A2243">
        <v>2024</v>
      </c>
      <c r="B2243" t="s">
        <v>423</v>
      </c>
      <c r="C2243" t="s">
        <v>18</v>
      </c>
      <c r="D2243" t="s">
        <v>461</v>
      </c>
      <c r="E2243">
        <v>525</v>
      </c>
    </row>
    <row r="2244" spans="1:5">
      <c r="A2244">
        <v>2024</v>
      </c>
      <c r="B2244" t="s">
        <v>422</v>
      </c>
      <c r="C2244" t="s">
        <v>15</v>
      </c>
      <c r="D2244" t="s">
        <v>461</v>
      </c>
      <c r="E2244">
        <v>2580</v>
      </c>
    </row>
    <row r="2245" spans="1:5">
      <c r="A2245">
        <v>2024</v>
      </c>
      <c r="B2245" t="s">
        <v>430</v>
      </c>
      <c r="C2245" t="s">
        <v>33</v>
      </c>
      <c r="D2245" t="s">
        <v>461</v>
      </c>
      <c r="E2245">
        <v>455</v>
      </c>
    </row>
    <row r="2246" spans="1:5">
      <c r="A2246">
        <v>2024</v>
      </c>
      <c r="B2246" t="s">
        <v>425</v>
      </c>
      <c r="C2246" t="s">
        <v>24</v>
      </c>
      <c r="D2246" t="s">
        <v>461</v>
      </c>
      <c r="E2246">
        <v>420</v>
      </c>
    </row>
    <row r="2247" spans="1:5">
      <c r="A2247">
        <v>2024</v>
      </c>
      <c r="B2247" t="s">
        <v>428</v>
      </c>
      <c r="C2247" t="s">
        <v>27</v>
      </c>
      <c r="D2247" t="s">
        <v>461</v>
      </c>
      <c r="E2247">
        <v>700</v>
      </c>
    </row>
    <row r="2248" spans="1:5">
      <c r="A2248">
        <v>2023</v>
      </c>
      <c r="B2248" t="s">
        <v>422</v>
      </c>
      <c r="C2248" t="s">
        <v>15</v>
      </c>
      <c r="D2248" t="s">
        <v>461</v>
      </c>
      <c r="E2248">
        <v>2645</v>
      </c>
    </row>
    <row r="2249" spans="1:5">
      <c r="A2249">
        <v>2024</v>
      </c>
      <c r="B2249" t="s">
        <v>438</v>
      </c>
      <c r="C2249" t="s">
        <v>52</v>
      </c>
      <c r="D2249" t="s">
        <v>461</v>
      </c>
      <c r="E2249">
        <v>295</v>
      </c>
    </row>
    <row r="2250" spans="1:5">
      <c r="A2250">
        <v>2024</v>
      </c>
      <c r="B2250" t="s">
        <v>420</v>
      </c>
      <c r="C2250" t="s">
        <v>8</v>
      </c>
      <c r="D2250" t="s">
        <v>461</v>
      </c>
      <c r="E2250">
        <v>3275</v>
      </c>
    </row>
    <row r="2251" spans="1:5">
      <c r="A2251">
        <v>2024</v>
      </c>
      <c r="B2251" t="s">
        <v>424</v>
      </c>
      <c r="C2251" t="s">
        <v>21</v>
      </c>
      <c r="D2251" t="s">
        <v>461</v>
      </c>
      <c r="E2251">
        <v>1545</v>
      </c>
    </row>
    <row r="2252" spans="1:5">
      <c r="A2252">
        <v>2024</v>
      </c>
      <c r="B2252" t="s">
        <v>434</v>
      </c>
      <c r="C2252" t="s">
        <v>45</v>
      </c>
      <c r="D2252" t="s">
        <v>461</v>
      </c>
      <c r="E2252">
        <v>130</v>
      </c>
    </row>
    <row r="2253" spans="1:5">
      <c r="A2253">
        <v>2024</v>
      </c>
      <c r="B2253" t="s">
        <v>439</v>
      </c>
      <c r="C2253" t="s">
        <v>53</v>
      </c>
      <c r="D2253" t="s">
        <v>461</v>
      </c>
      <c r="E2253">
        <v>500</v>
      </c>
    </row>
    <row r="2254" spans="1:5">
      <c r="A2254">
        <v>2024</v>
      </c>
      <c r="B2254" t="s">
        <v>429</v>
      </c>
      <c r="C2254" t="s">
        <v>30</v>
      </c>
      <c r="D2254" t="s">
        <v>461</v>
      </c>
      <c r="E2254">
        <v>2220</v>
      </c>
    </row>
    <row r="2255" spans="1:5">
      <c r="A2255">
        <v>2024</v>
      </c>
      <c r="B2255" t="s">
        <v>426</v>
      </c>
      <c r="C2255" t="s">
        <v>427</v>
      </c>
      <c r="D2255" t="s">
        <v>461</v>
      </c>
      <c r="E2255">
        <v>935</v>
      </c>
    </row>
    <row r="2256" spans="1:5">
      <c r="A2256">
        <v>2024</v>
      </c>
      <c r="B2256" t="s">
        <v>431</v>
      </c>
      <c r="C2256" t="s">
        <v>36</v>
      </c>
      <c r="D2256" t="s">
        <v>461</v>
      </c>
      <c r="E2256">
        <v>240</v>
      </c>
    </row>
    <row r="2257" spans="1:5">
      <c r="A2257">
        <v>2024</v>
      </c>
      <c r="B2257" t="s">
        <v>432</v>
      </c>
      <c r="C2257" t="s">
        <v>39</v>
      </c>
      <c r="D2257" t="s">
        <v>461</v>
      </c>
      <c r="E2257">
        <v>1155</v>
      </c>
    </row>
    <row r="2258" spans="1:5">
      <c r="A2258">
        <v>2024</v>
      </c>
      <c r="B2258" t="s">
        <v>435</v>
      </c>
      <c r="C2258" t="s">
        <v>48</v>
      </c>
      <c r="D2258" t="s">
        <v>461</v>
      </c>
      <c r="E2258">
        <v>405</v>
      </c>
    </row>
    <row r="2259" spans="1:5">
      <c r="A2259">
        <v>2024</v>
      </c>
      <c r="B2259" t="s">
        <v>421</v>
      </c>
      <c r="C2259" t="s">
        <v>13</v>
      </c>
      <c r="D2259" t="s">
        <v>461</v>
      </c>
      <c r="E2259">
        <v>3850</v>
      </c>
    </row>
    <row r="2260" spans="1:5">
      <c r="A2260">
        <v>2024</v>
      </c>
      <c r="B2260" t="s">
        <v>436</v>
      </c>
      <c r="C2260" t="s">
        <v>49</v>
      </c>
      <c r="D2260" t="s">
        <v>461</v>
      </c>
      <c r="E2260">
        <v>3195</v>
      </c>
    </row>
    <row r="2261" spans="1:5">
      <c r="A2261">
        <v>2024</v>
      </c>
      <c r="B2261" t="s">
        <v>437</v>
      </c>
      <c r="C2261" t="s">
        <v>51</v>
      </c>
      <c r="D2261" t="s">
        <v>461</v>
      </c>
      <c r="E2261">
        <v>2145</v>
      </c>
    </row>
    <row r="2262" spans="1:5">
      <c r="A2262">
        <v>2024</v>
      </c>
      <c r="B2262" t="s">
        <v>433</v>
      </c>
      <c r="C2262" t="s">
        <v>42</v>
      </c>
      <c r="D2262" t="s">
        <v>461</v>
      </c>
      <c r="E2262">
        <v>305</v>
      </c>
    </row>
    <row r="2263" spans="1:5">
      <c r="A2263">
        <v>2021</v>
      </c>
      <c r="B2263" t="s">
        <v>423</v>
      </c>
      <c r="C2263" t="s">
        <v>18</v>
      </c>
      <c r="D2263" t="s">
        <v>462</v>
      </c>
      <c r="E2263">
        <v>175</v>
      </c>
    </row>
    <row r="2264" spans="1:5">
      <c r="A2264">
        <v>2021</v>
      </c>
      <c r="B2264" t="s">
        <v>425</v>
      </c>
      <c r="C2264" t="s">
        <v>24</v>
      </c>
      <c r="D2264" t="s">
        <v>462</v>
      </c>
      <c r="E2264">
        <v>105</v>
      </c>
    </row>
    <row r="2265" spans="1:5">
      <c r="A2265">
        <v>2022</v>
      </c>
      <c r="B2265" t="s">
        <v>428</v>
      </c>
      <c r="C2265" t="s">
        <v>27</v>
      </c>
      <c r="D2265" t="s">
        <v>462</v>
      </c>
      <c r="E2265">
        <v>200</v>
      </c>
    </row>
    <row r="2266" spans="1:5">
      <c r="A2266">
        <v>2021</v>
      </c>
      <c r="B2266" t="s">
        <v>438</v>
      </c>
      <c r="C2266" t="s">
        <v>52</v>
      </c>
      <c r="D2266" t="s">
        <v>462</v>
      </c>
      <c r="E2266">
        <v>125</v>
      </c>
    </row>
    <row r="2267" spans="1:5">
      <c r="A2267">
        <v>2022</v>
      </c>
      <c r="B2267" t="s">
        <v>426</v>
      </c>
      <c r="C2267" t="s">
        <v>427</v>
      </c>
      <c r="D2267" t="s">
        <v>462</v>
      </c>
      <c r="E2267">
        <v>435</v>
      </c>
    </row>
    <row r="2268" spans="1:5">
      <c r="A2268">
        <v>2022</v>
      </c>
      <c r="B2268" t="s">
        <v>435</v>
      </c>
      <c r="C2268" t="s">
        <v>48</v>
      </c>
      <c r="D2268" t="s">
        <v>462</v>
      </c>
      <c r="E2268">
        <v>195</v>
      </c>
    </row>
    <row r="2269" spans="1:5">
      <c r="A2269">
        <v>2022</v>
      </c>
      <c r="B2269" t="s">
        <v>430</v>
      </c>
      <c r="C2269" t="s">
        <v>33</v>
      </c>
      <c r="D2269" t="s">
        <v>462</v>
      </c>
      <c r="E2269">
        <v>185</v>
      </c>
    </row>
    <row r="2270" spans="1:5">
      <c r="A2270">
        <v>2022</v>
      </c>
      <c r="B2270" t="s">
        <v>423</v>
      </c>
      <c r="C2270" t="s">
        <v>18</v>
      </c>
      <c r="D2270" t="s">
        <v>462</v>
      </c>
      <c r="E2270">
        <v>150</v>
      </c>
    </row>
    <row r="2271" spans="1:5">
      <c r="A2271">
        <v>2021</v>
      </c>
      <c r="B2271" t="s">
        <v>420</v>
      </c>
      <c r="C2271" t="s">
        <v>8</v>
      </c>
      <c r="D2271" t="s">
        <v>462</v>
      </c>
      <c r="E2271">
        <v>850</v>
      </c>
    </row>
    <row r="2272" spans="1:5">
      <c r="A2272">
        <v>2021</v>
      </c>
      <c r="B2272" t="s">
        <v>434</v>
      </c>
      <c r="C2272" t="s">
        <v>45</v>
      </c>
      <c r="D2272" t="s">
        <v>462</v>
      </c>
      <c r="E2272">
        <v>45</v>
      </c>
    </row>
    <row r="2273" spans="1:5">
      <c r="A2273">
        <v>2021</v>
      </c>
      <c r="B2273" t="s">
        <v>437</v>
      </c>
      <c r="C2273" t="s">
        <v>51</v>
      </c>
      <c r="D2273" t="s">
        <v>462</v>
      </c>
      <c r="E2273">
        <v>360</v>
      </c>
    </row>
    <row r="2274" spans="1:5">
      <c r="A2274">
        <v>2022</v>
      </c>
      <c r="B2274" t="s">
        <v>425</v>
      </c>
      <c r="C2274" t="s">
        <v>24</v>
      </c>
      <c r="D2274" t="s">
        <v>462</v>
      </c>
      <c r="E2274">
        <v>90</v>
      </c>
    </row>
    <row r="2275" spans="1:5">
      <c r="A2275">
        <v>2022</v>
      </c>
      <c r="B2275" t="s">
        <v>437</v>
      </c>
      <c r="C2275" t="s">
        <v>51</v>
      </c>
      <c r="D2275" t="s">
        <v>462</v>
      </c>
      <c r="E2275">
        <v>325</v>
      </c>
    </row>
    <row r="2276" spans="1:5">
      <c r="A2276">
        <v>2022</v>
      </c>
      <c r="B2276" t="s">
        <v>422</v>
      </c>
      <c r="C2276" t="s">
        <v>15</v>
      </c>
      <c r="D2276" t="s">
        <v>462</v>
      </c>
      <c r="E2276">
        <v>785</v>
      </c>
    </row>
    <row r="2277" spans="1:5">
      <c r="A2277">
        <v>2022</v>
      </c>
      <c r="B2277" t="s">
        <v>434</v>
      </c>
      <c r="C2277" t="s">
        <v>45</v>
      </c>
      <c r="D2277" t="s">
        <v>462</v>
      </c>
      <c r="E2277">
        <v>45</v>
      </c>
    </row>
    <row r="2278" spans="1:5">
      <c r="A2278">
        <v>2021</v>
      </c>
      <c r="B2278" t="s">
        <v>424</v>
      </c>
      <c r="C2278" t="s">
        <v>21</v>
      </c>
      <c r="D2278" t="s">
        <v>462</v>
      </c>
      <c r="E2278">
        <v>470</v>
      </c>
    </row>
    <row r="2279" spans="1:5">
      <c r="A2279">
        <v>2022</v>
      </c>
      <c r="B2279" t="s">
        <v>432</v>
      </c>
      <c r="C2279" t="s">
        <v>39</v>
      </c>
      <c r="D2279" t="s">
        <v>462</v>
      </c>
      <c r="E2279">
        <v>350</v>
      </c>
    </row>
    <row r="2280" spans="1:5">
      <c r="A2280">
        <v>2021</v>
      </c>
      <c r="B2280" t="s">
        <v>433</v>
      </c>
      <c r="C2280" t="s">
        <v>42</v>
      </c>
      <c r="D2280" t="s">
        <v>462</v>
      </c>
      <c r="E2280">
        <v>60</v>
      </c>
    </row>
    <row r="2281" spans="1:5">
      <c r="A2281">
        <v>2022</v>
      </c>
      <c r="B2281" t="s">
        <v>424</v>
      </c>
      <c r="C2281" t="s">
        <v>21</v>
      </c>
      <c r="D2281" t="s">
        <v>462</v>
      </c>
      <c r="E2281">
        <v>410</v>
      </c>
    </row>
    <row r="2282" spans="1:5">
      <c r="A2282">
        <v>2021</v>
      </c>
      <c r="B2282" t="s">
        <v>426</v>
      </c>
      <c r="C2282" t="s">
        <v>427</v>
      </c>
      <c r="D2282" t="s">
        <v>462</v>
      </c>
      <c r="E2282">
        <v>495</v>
      </c>
    </row>
    <row r="2283" spans="1:5">
      <c r="A2283">
        <v>2022</v>
      </c>
      <c r="B2283" t="s">
        <v>436</v>
      </c>
      <c r="C2283" t="s">
        <v>49</v>
      </c>
      <c r="D2283" t="s">
        <v>462</v>
      </c>
      <c r="E2283">
        <v>830</v>
      </c>
    </row>
    <row r="2284" spans="1:5">
      <c r="A2284">
        <v>2022</v>
      </c>
      <c r="B2284" t="s">
        <v>433</v>
      </c>
      <c r="C2284" t="s">
        <v>42</v>
      </c>
      <c r="D2284" t="s">
        <v>462</v>
      </c>
      <c r="E2284">
        <v>40</v>
      </c>
    </row>
    <row r="2285" spans="1:5">
      <c r="A2285">
        <v>2022</v>
      </c>
      <c r="B2285" t="s">
        <v>439</v>
      </c>
      <c r="C2285" t="s">
        <v>53</v>
      </c>
      <c r="D2285" t="s">
        <v>462</v>
      </c>
      <c r="E2285">
        <v>135</v>
      </c>
    </row>
    <row r="2286" spans="1:5">
      <c r="A2286">
        <v>2022</v>
      </c>
      <c r="B2286" t="s">
        <v>421</v>
      </c>
      <c r="C2286" t="s">
        <v>13</v>
      </c>
      <c r="D2286" t="s">
        <v>462</v>
      </c>
      <c r="E2286">
        <v>735</v>
      </c>
    </row>
    <row r="2287" spans="1:5">
      <c r="A2287">
        <v>2021</v>
      </c>
      <c r="B2287" t="s">
        <v>422</v>
      </c>
      <c r="C2287" t="s">
        <v>15</v>
      </c>
      <c r="D2287" t="s">
        <v>462</v>
      </c>
      <c r="E2287">
        <v>825</v>
      </c>
    </row>
    <row r="2288" spans="1:5">
      <c r="A2288">
        <v>2022</v>
      </c>
      <c r="B2288" t="s">
        <v>431</v>
      </c>
      <c r="C2288" t="s">
        <v>36</v>
      </c>
      <c r="D2288" t="s">
        <v>462</v>
      </c>
      <c r="E2288">
        <v>75</v>
      </c>
    </row>
    <row r="2289" spans="1:5">
      <c r="A2289">
        <v>2021</v>
      </c>
      <c r="B2289" t="s">
        <v>432</v>
      </c>
      <c r="C2289" t="s">
        <v>39</v>
      </c>
      <c r="D2289" t="s">
        <v>462</v>
      </c>
      <c r="E2289">
        <v>380</v>
      </c>
    </row>
    <row r="2290" spans="1:5">
      <c r="A2290">
        <v>2021</v>
      </c>
      <c r="B2290" t="s">
        <v>421</v>
      </c>
      <c r="C2290" t="s">
        <v>13</v>
      </c>
      <c r="D2290" t="s">
        <v>462</v>
      </c>
      <c r="E2290">
        <v>790</v>
      </c>
    </row>
    <row r="2291" spans="1:5">
      <c r="A2291">
        <v>2020</v>
      </c>
      <c r="B2291" t="s">
        <v>436</v>
      </c>
      <c r="C2291" t="s">
        <v>49</v>
      </c>
      <c r="D2291" t="s">
        <v>462</v>
      </c>
      <c r="E2291">
        <v>865</v>
      </c>
    </row>
    <row r="2292" spans="1:5">
      <c r="A2292">
        <v>2019</v>
      </c>
      <c r="B2292" t="s">
        <v>436</v>
      </c>
      <c r="C2292" t="s">
        <v>49</v>
      </c>
      <c r="D2292" t="s">
        <v>462</v>
      </c>
      <c r="E2292">
        <v>810</v>
      </c>
    </row>
    <row r="2293" spans="1:5">
      <c r="A2293">
        <v>2020</v>
      </c>
      <c r="B2293" t="s">
        <v>421</v>
      </c>
      <c r="C2293" t="s">
        <v>13</v>
      </c>
      <c r="D2293" t="s">
        <v>462</v>
      </c>
      <c r="E2293">
        <v>735</v>
      </c>
    </row>
    <row r="2294" spans="1:5">
      <c r="A2294">
        <v>2021</v>
      </c>
      <c r="B2294" t="s">
        <v>439</v>
      </c>
      <c r="C2294" t="s">
        <v>53</v>
      </c>
      <c r="D2294" t="s">
        <v>462</v>
      </c>
      <c r="E2294">
        <v>155</v>
      </c>
    </row>
    <row r="2295" spans="1:5">
      <c r="A2295">
        <v>2020</v>
      </c>
      <c r="B2295" t="s">
        <v>425</v>
      </c>
      <c r="C2295" t="s">
        <v>24</v>
      </c>
      <c r="D2295" t="s">
        <v>462</v>
      </c>
      <c r="E2295">
        <v>105</v>
      </c>
    </row>
    <row r="2296" spans="1:5">
      <c r="A2296">
        <v>2021</v>
      </c>
      <c r="B2296" t="s">
        <v>436</v>
      </c>
      <c r="C2296" t="s">
        <v>49</v>
      </c>
      <c r="D2296" t="s">
        <v>462</v>
      </c>
      <c r="E2296">
        <v>970</v>
      </c>
    </row>
    <row r="2297" spans="1:5">
      <c r="A2297">
        <v>2020</v>
      </c>
      <c r="B2297" t="s">
        <v>429</v>
      </c>
      <c r="C2297" t="s">
        <v>30</v>
      </c>
      <c r="D2297" t="s">
        <v>462</v>
      </c>
      <c r="E2297">
        <v>760</v>
      </c>
    </row>
    <row r="2298" spans="1:5">
      <c r="A2298">
        <v>2020</v>
      </c>
      <c r="B2298" t="s">
        <v>428</v>
      </c>
      <c r="C2298" t="s">
        <v>27</v>
      </c>
      <c r="D2298" t="s">
        <v>462</v>
      </c>
      <c r="E2298">
        <v>205</v>
      </c>
    </row>
    <row r="2299" spans="1:5">
      <c r="A2299">
        <v>2019</v>
      </c>
      <c r="B2299" t="s">
        <v>425</v>
      </c>
      <c r="C2299" t="s">
        <v>24</v>
      </c>
      <c r="D2299" t="s">
        <v>462</v>
      </c>
      <c r="E2299">
        <v>95</v>
      </c>
    </row>
    <row r="2300" spans="1:5">
      <c r="A2300">
        <v>2019</v>
      </c>
      <c r="B2300" t="s">
        <v>439</v>
      </c>
      <c r="C2300" t="s">
        <v>53</v>
      </c>
      <c r="D2300" t="s">
        <v>462</v>
      </c>
      <c r="E2300">
        <v>125</v>
      </c>
    </row>
    <row r="2301" spans="1:5">
      <c r="A2301">
        <v>2020</v>
      </c>
      <c r="B2301" t="s">
        <v>435</v>
      </c>
      <c r="C2301" t="s">
        <v>48</v>
      </c>
      <c r="D2301" t="s">
        <v>462</v>
      </c>
      <c r="E2301">
        <v>190</v>
      </c>
    </row>
    <row r="2302" spans="1:5">
      <c r="A2302">
        <v>2019</v>
      </c>
      <c r="B2302" t="s">
        <v>426</v>
      </c>
      <c r="C2302" t="s">
        <v>427</v>
      </c>
      <c r="D2302" t="s">
        <v>462</v>
      </c>
      <c r="E2302">
        <v>485</v>
      </c>
    </row>
    <row r="2303" spans="1:5">
      <c r="A2303">
        <v>2019</v>
      </c>
      <c r="B2303" t="s">
        <v>424</v>
      </c>
      <c r="C2303" t="s">
        <v>21</v>
      </c>
      <c r="D2303" t="s">
        <v>462</v>
      </c>
      <c r="E2303">
        <v>455</v>
      </c>
    </row>
    <row r="2304" spans="1:5">
      <c r="A2304">
        <v>2021</v>
      </c>
      <c r="B2304" t="s">
        <v>430</v>
      </c>
      <c r="C2304" t="s">
        <v>33</v>
      </c>
      <c r="D2304" t="s">
        <v>462</v>
      </c>
      <c r="E2304">
        <v>215</v>
      </c>
    </row>
    <row r="2305" spans="1:5">
      <c r="A2305">
        <v>2021</v>
      </c>
      <c r="B2305" t="s">
        <v>429</v>
      </c>
      <c r="C2305" t="s">
        <v>30</v>
      </c>
      <c r="D2305" t="s">
        <v>462</v>
      </c>
      <c r="E2305">
        <v>815</v>
      </c>
    </row>
    <row r="2306" spans="1:5">
      <c r="A2306">
        <v>2022</v>
      </c>
      <c r="B2306" t="s">
        <v>429</v>
      </c>
      <c r="C2306" t="s">
        <v>30</v>
      </c>
      <c r="D2306" t="s">
        <v>462</v>
      </c>
      <c r="E2306">
        <v>700</v>
      </c>
    </row>
    <row r="2307" spans="1:5">
      <c r="A2307">
        <v>2020</v>
      </c>
      <c r="B2307" t="s">
        <v>420</v>
      </c>
      <c r="C2307" t="s">
        <v>8</v>
      </c>
      <c r="D2307" t="s">
        <v>462</v>
      </c>
      <c r="E2307">
        <v>800</v>
      </c>
    </row>
    <row r="2308" spans="1:5">
      <c r="A2308">
        <v>2020</v>
      </c>
      <c r="B2308" t="s">
        <v>431</v>
      </c>
      <c r="C2308" t="s">
        <v>36</v>
      </c>
      <c r="D2308" t="s">
        <v>462</v>
      </c>
      <c r="E2308">
        <v>70</v>
      </c>
    </row>
    <row r="2309" spans="1:5">
      <c r="A2309">
        <v>2020</v>
      </c>
      <c r="B2309" t="s">
        <v>437</v>
      </c>
      <c r="C2309" t="s">
        <v>51</v>
      </c>
      <c r="D2309" t="s">
        <v>462</v>
      </c>
      <c r="E2309">
        <v>315</v>
      </c>
    </row>
    <row r="2310" spans="1:5">
      <c r="A2310">
        <v>2019</v>
      </c>
      <c r="B2310" t="s">
        <v>438</v>
      </c>
      <c r="C2310" t="s">
        <v>52</v>
      </c>
      <c r="D2310" t="s">
        <v>462</v>
      </c>
      <c r="E2310">
        <v>110</v>
      </c>
    </row>
    <row r="2311" spans="1:5">
      <c r="A2311">
        <v>2019</v>
      </c>
      <c r="B2311" t="s">
        <v>423</v>
      </c>
      <c r="C2311" t="s">
        <v>18</v>
      </c>
      <c r="D2311" t="s">
        <v>462</v>
      </c>
      <c r="E2311">
        <v>130</v>
      </c>
    </row>
    <row r="2312" spans="1:5">
      <c r="A2312">
        <v>2021</v>
      </c>
      <c r="B2312" t="s">
        <v>435</v>
      </c>
      <c r="C2312" t="s">
        <v>48</v>
      </c>
      <c r="D2312" t="s">
        <v>462</v>
      </c>
      <c r="E2312">
        <v>195</v>
      </c>
    </row>
    <row r="2313" spans="1:5">
      <c r="A2313">
        <v>2020</v>
      </c>
      <c r="B2313" t="s">
        <v>434</v>
      </c>
      <c r="C2313" t="s">
        <v>45</v>
      </c>
      <c r="D2313" t="s">
        <v>462</v>
      </c>
      <c r="E2313">
        <v>40</v>
      </c>
    </row>
    <row r="2314" spans="1:5">
      <c r="A2314">
        <v>2022</v>
      </c>
      <c r="B2314" t="s">
        <v>438</v>
      </c>
      <c r="C2314" t="s">
        <v>52</v>
      </c>
      <c r="D2314" t="s">
        <v>462</v>
      </c>
      <c r="E2314">
        <v>90</v>
      </c>
    </row>
    <row r="2315" spans="1:5">
      <c r="A2315">
        <v>2019</v>
      </c>
      <c r="B2315" t="s">
        <v>421</v>
      </c>
      <c r="C2315" t="s">
        <v>13</v>
      </c>
      <c r="D2315" t="s">
        <v>462</v>
      </c>
      <c r="E2315">
        <v>765</v>
      </c>
    </row>
    <row r="2316" spans="1:5">
      <c r="A2316">
        <v>2020</v>
      </c>
      <c r="B2316" t="s">
        <v>422</v>
      </c>
      <c r="C2316" t="s">
        <v>15</v>
      </c>
      <c r="D2316" t="s">
        <v>462</v>
      </c>
      <c r="E2316">
        <v>735</v>
      </c>
    </row>
    <row r="2317" spans="1:5">
      <c r="A2317">
        <v>2019</v>
      </c>
      <c r="B2317" t="s">
        <v>420</v>
      </c>
      <c r="C2317" t="s">
        <v>8</v>
      </c>
      <c r="D2317" t="s">
        <v>462</v>
      </c>
      <c r="E2317">
        <v>815</v>
      </c>
    </row>
    <row r="2318" spans="1:5">
      <c r="A2318">
        <v>2019</v>
      </c>
      <c r="B2318" t="s">
        <v>433</v>
      </c>
      <c r="C2318" t="s">
        <v>42</v>
      </c>
      <c r="D2318" t="s">
        <v>462</v>
      </c>
      <c r="E2318">
        <v>45</v>
      </c>
    </row>
    <row r="2319" spans="1:5">
      <c r="A2319">
        <v>2020</v>
      </c>
      <c r="B2319" t="s">
        <v>433</v>
      </c>
      <c r="C2319" t="s">
        <v>42</v>
      </c>
      <c r="D2319" t="s">
        <v>462</v>
      </c>
      <c r="E2319">
        <v>45</v>
      </c>
    </row>
    <row r="2320" spans="1:5">
      <c r="A2320">
        <v>2020</v>
      </c>
      <c r="B2320" t="s">
        <v>423</v>
      </c>
      <c r="C2320" t="s">
        <v>18</v>
      </c>
      <c r="D2320" t="s">
        <v>462</v>
      </c>
      <c r="E2320">
        <v>130</v>
      </c>
    </row>
    <row r="2321" spans="1:5">
      <c r="A2321">
        <v>2019</v>
      </c>
      <c r="B2321" t="s">
        <v>430</v>
      </c>
      <c r="C2321" t="s">
        <v>33</v>
      </c>
      <c r="D2321" t="s">
        <v>462</v>
      </c>
      <c r="E2321">
        <v>195</v>
      </c>
    </row>
    <row r="2322" spans="1:5">
      <c r="A2322">
        <v>2019</v>
      </c>
      <c r="B2322" t="s">
        <v>434</v>
      </c>
      <c r="C2322" t="s">
        <v>45</v>
      </c>
      <c r="D2322" t="s">
        <v>462</v>
      </c>
      <c r="E2322">
        <v>40</v>
      </c>
    </row>
    <row r="2323" spans="1:5">
      <c r="A2323">
        <v>2019</v>
      </c>
      <c r="B2323" t="s">
        <v>429</v>
      </c>
      <c r="C2323" t="s">
        <v>30</v>
      </c>
      <c r="D2323" t="s">
        <v>462</v>
      </c>
      <c r="E2323">
        <v>735</v>
      </c>
    </row>
    <row r="2324" spans="1:5">
      <c r="A2324">
        <v>2021</v>
      </c>
      <c r="B2324" t="s">
        <v>431</v>
      </c>
      <c r="C2324" t="s">
        <v>36</v>
      </c>
      <c r="D2324" t="s">
        <v>462</v>
      </c>
      <c r="E2324">
        <v>85</v>
      </c>
    </row>
    <row r="2325" spans="1:5">
      <c r="A2325">
        <v>2019</v>
      </c>
      <c r="B2325" t="s">
        <v>428</v>
      </c>
      <c r="C2325" t="s">
        <v>27</v>
      </c>
      <c r="D2325" t="s">
        <v>462</v>
      </c>
      <c r="E2325">
        <v>215</v>
      </c>
    </row>
    <row r="2326" spans="1:5">
      <c r="A2326">
        <v>2019</v>
      </c>
      <c r="B2326" t="s">
        <v>422</v>
      </c>
      <c r="C2326" t="s">
        <v>15</v>
      </c>
      <c r="D2326" t="s">
        <v>462</v>
      </c>
      <c r="E2326">
        <v>705</v>
      </c>
    </row>
    <row r="2327" spans="1:5">
      <c r="A2327">
        <v>2020</v>
      </c>
      <c r="B2327" t="s">
        <v>438</v>
      </c>
      <c r="C2327" t="s">
        <v>52</v>
      </c>
      <c r="D2327" t="s">
        <v>462</v>
      </c>
      <c r="E2327">
        <v>105</v>
      </c>
    </row>
    <row r="2328" spans="1:5">
      <c r="A2328">
        <v>2020</v>
      </c>
      <c r="B2328" t="s">
        <v>430</v>
      </c>
      <c r="C2328" t="s">
        <v>33</v>
      </c>
      <c r="D2328" t="s">
        <v>462</v>
      </c>
      <c r="E2328">
        <v>200</v>
      </c>
    </row>
    <row r="2329" spans="1:5">
      <c r="A2329">
        <v>2019</v>
      </c>
      <c r="B2329" t="s">
        <v>431</v>
      </c>
      <c r="C2329" t="s">
        <v>36</v>
      </c>
      <c r="D2329" t="s">
        <v>462</v>
      </c>
      <c r="E2329">
        <v>60</v>
      </c>
    </row>
    <row r="2330" spans="1:5">
      <c r="A2330">
        <v>2020</v>
      </c>
      <c r="B2330" t="s">
        <v>432</v>
      </c>
      <c r="C2330" t="s">
        <v>39</v>
      </c>
      <c r="D2330" t="s">
        <v>462</v>
      </c>
      <c r="E2330">
        <v>365</v>
      </c>
    </row>
    <row r="2331" spans="1:5">
      <c r="A2331">
        <v>2020</v>
      </c>
      <c r="B2331" t="s">
        <v>426</v>
      </c>
      <c r="C2331" t="s">
        <v>427</v>
      </c>
      <c r="D2331" t="s">
        <v>462</v>
      </c>
      <c r="E2331">
        <v>495</v>
      </c>
    </row>
    <row r="2332" spans="1:5">
      <c r="A2332">
        <v>2019</v>
      </c>
      <c r="B2332" t="s">
        <v>435</v>
      </c>
      <c r="C2332" t="s">
        <v>48</v>
      </c>
      <c r="D2332" t="s">
        <v>462</v>
      </c>
      <c r="E2332">
        <v>200</v>
      </c>
    </row>
    <row r="2333" spans="1:5">
      <c r="A2333">
        <v>2022</v>
      </c>
      <c r="B2333" t="s">
        <v>420</v>
      </c>
      <c r="C2333" t="s">
        <v>8</v>
      </c>
      <c r="D2333" t="s">
        <v>462</v>
      </c>
      <c r="E2333">
        <v>795</v>
      </c>
    </row>
    <row r="2334" spans="1:5">
      <c r="A2334">
        <v>2020</v>
      </c>
      <c r="B2334" t="s">
        <v>424</v>
      </c>
      <c r="C2334" t="s">
        <v>21</v>
      </c>
      <c r="D2334" t="s">
        <v>462</v>
      </c>
      <c r="E2334">
        <v>440</v>
      </c>
    </row>
    <row r="2335" spans="1:5">
      <c r="A2335">
        <v>2019</v>
      </c>
      <c r="B2335" t="s">
        <v>437</v>
      </c>
      <c r="C2335" t="s">
        <v>51</v>
      </c>
      <c r="D2335" t="s">
        <v>462</v>
      </c>
      <c r="E2335">
        <v>315</v>
      </c>
    </row>
    <row r="2336" spans="1:5">
      <c r="A2336">
        <v>2021</v>
      </c>
      <c r="B2336" t="s">
        <v>428</v>
      </c>
      <c r="C2336" t="s">
        <v>27</v>
      </c>
      <c r="D2336" t="s">
        <v>462</v>
      </c>
      <c r="E2336">
        <v>235</v>
      </c>
    </row>
    <row r="2337" spans="1:5">
      <c r="A2337">
        <v>2020</v>
      </c>
      <c r="B2337" t="s">
        <v>439</v>
      </c>
      <c r="C2337" t="s">
        <v>53</v>
      </c>
      <c r="D2337" t="s">
        <v>462</v>
      </c>
      <c r="E2337">
        <v>130</v>
      </c>
    </row>
    <row r="2338" spans="1:5">
      <c r="A2338">
        <v>2019</v>
      </c>
      <c r="B2338" t="s">
        <v>432</v>
      </c>
      <c r="C2338" t="s">
        <v>39</v>
      </c>
      <c r="D2338" t="s">
        <v>462</v>
      </c>
      <c r="E2338">
        <v>365</v>
      </c>
    </row>
    <row r="2339" spans="1:5">
      <c r="A2339">
        <v>2018</v>
      </c>
      <c r="B2339" t="s">
        <v>422</v>
      </c>
      <c r="C2339" t="s">
        <v>15</v>
      </c>
      <c r="D2339" t="s">
        <v>462</v>
      </c>
      <c r="E2339">
        <v>725</v>
      </c>
    </row>
    <row r="2340" spans="1:5">
      <c r="A2340">
        <v>2018</v>
      </c>
      <c r="B2340" t="s">
        <v>420</v>
      </c>
      <c r="C2340" t="s">
        <v>8</v>
      </c>
      <c r="D2340" t="s">
        <v>462</v>
      </c>
      <c r="E2340">
        <v>865</v>
      </c>
    </row>
    <row r="2341" spans="1:5">
      <c r="A2341">
        <v>2018</v>
      </c>
      <c r="B2341" t="s">
        <v>435</v>
      </c>
      <c r="C2341" t="s">
        <v>48</v>
      </c>
      <c r="D2341" t="s">
        <v>462</v>
      </c>
      <c r="E2341">
        <v>195</v>
      </c>
    </row>
    <row r="2342" spans="1:5">
      <c r="A2342">
        <v>2018</v>
      </c>
      <c r="B2342" t="s">
        <v>437</v>
      </c>
      <c r="C2342" t="s">
        <v>51</v>
      </c>
      <c r="D2342" t="s">
        <v>462</v>
      </c>
      <c r="E2342">
        <v>340</v>
      </c>
    </row>
    <row r="2343" spans="1:5">
      <c r="A2343">
        <v>2018</v>
      </c>
      <c r="B2343" t="s">
        <v>430</v>
      </c>
      <c r="C2343" t="s">
        <v>33</v>
      </c>
      <c r="D2343" t="s">
        <v>462</v>
      </c>
      <c r="E2343">
        <v>200</v>
      </c>
    </row>
    <row r="2344" spans="1:5">
      <c r="A2344">
        <v>2018</v>
      </c>
      <c r="B2344" t="s">
        <v>424</v>
      </c>
      <c r="C2344" t="s">
        <v>21</v>
      </c>
      <c r="D2344" t="s">
        <v>462</v>
      </c>
      <c r="E2344">
        <v>480</v>
      </c>
    </row>
    <row r="2345" spans="1:5">
      <c r="A2345">
        <v>2018</v>
      </c>
      <c r="B2345" t="s">
        <v>428</v>
      </c>
      <c r="C2345" t="s">
        <v>27</v>
      </c>
      <c r="D2345" t="s">
        <v>462</v>
      </c>
      <c r="E2345">
        <v>230</v>
      </c>
    </row>
    <row r="2346" spans="1:5">
      <c r="A2346">
        <v>2018</v>
      </c>
      <c r="B2346" t="s">
        <v>425</v>
      </c>
      <c r="C2346" t="s">
        <v>24</v>
      </c>
      <c r="D2346" t="s">
        <v>462</v>
      </c>
      <c r="E2346">
        <v>110</v>
      </c>
    </row>
    <row r="2347" spans="1:5">
      <c r="A2347">
        <v>2018</v>
      </c>
      <c r="B2347" t="s">
        <v>433</v>
      </c>
      <c r="C2347" t="s">
        <v>42</v>
      </c>
      <c r="D2347" t="s">
        <v>462</v>
      </c>
      <c r="E2347">
        <v>60</v>
      </c>
    </row>
    <row r="2348" spans="1:5">
      <c r="A2348">
        <v>2018</v>
      </c>
      <c r="B2348" t="s">
        <v>429</v>
      </c>
      <c r="C2348" t="s">
        <v>30</v>
      </c>
      <c r="D2348" t="s">
        <v>462</v>
      </c>
      <c r="E2348">
        <v>770</v>
      </c>
    </row>
    <row r="2349" spans="1:5">
      <c r="A2349">
        <v>2018</v>
      </c>
      <c r="B2349" t="s">
        <v>434</v>
      </c>
      <c r="C2349" t="s">
        <v>45</v>
      </c>
      <c r="D2349" t="s">
        <v>462</v>
      </c>
      <c r="E2349">
        <v>45</v>
      </c>
    </row>
    <row r="2350" spans="1:5">
      <c r="A2350">
        <v>2018</v>
      </c>
      <c r="B2350" t="s">
        <v>431</v>
      </c>
      <c r="C2350" t="s">
        <v>36</v>
      </c>
      <c r="D2350" t="s">
        <v>462</v>
      </c>
      <c r="E2350">
        <v>70</v>
      </c>
    </row>
    <row r="2351" spans="1:5">
      <c r="A2351">
        <v>2018</v>
      </c>
      <c r="B2351" t="s">
        <v>423</v>
      </c>
      <c r="C2351" t="s">
        <v>18</v>
      </c>
      <c r="D2351" t="s">
        <v>462</v>
      </c>
      <c r="E2351">
        <v>150</v>
      </c>
    </row>
    <row r="2352" spans="1:5">
      <c r="A2352">
        <v>2018</v>
      </c>
      <c r="B2352" t="s">
        <v>426</v>
      </c>
      <c r="C2352" t="s">
        <v>427</v>
      </c>
      <c r="D2352" t="s">
        <v>462</v>
      </c>
      <c r="E2352">
        <v>475</v>
      </c>
    </row>
    <row r="2353" spans="1:5">
      <c r="A2353">
        <v>2018</v>
      </c>
      <c r="B2353" t="s">
        <v>438</v>
      </c>
      <c r="C2353" t="s">
        <v>52</v>
      </c>
      <c r="D2353" t="s">
        <v>462</v>
      </c>
      <c r="E2353">
        <v>120</v>
      </c>
    </row>
    <row r="2354" spans="1:5">
      <c r="A2354">
        <v>2018</v>
      </c>
      <c r="B2354" t="s">
        <v>421</v>
      </c>
      <c r="C2354" t="s">
        <v>13</v>
      </c>
      <c r="D2354" t="s">
        <v>462</v>
      </c>
      <c r="E2354">
        <v>730</v>
      </c>
    </row>
    <row r="2355" spans="1:5">
      <c r="A2355">
        <v>2018</v>
      </c>
      <c r="B2355" t="s">
        <v>432</v>
      </c>
      <c r="C2355" t="s">
        <v>39</v>
      </c>
      <c r="D2355" t="s">
        <v>462</v>
      </c>
      <c r="E2355">
        <v>365</v>
      </c>
    </row>
    <row r="2356" spans="1:5">
      <c r="A2356">
        <v>2018</v>
      </c>
      <c r="B2356" t="s">
        <v>439</v>
      </c>
      <c r="C2356" t="s">
        <v>53</v>
      </c>
      <c r="D2356" t="s">
        <v>462</v>
      </c>
      <c r="E2356">
        <v>125</v>
      </c>
    </row>
    <row r="2357" spans="1:5">
      <c r="A2357">
        <v>2018</v>
      </c>
      <c r="B2357" t="s">
        <v>436</v>
      </c>
      <c r="C2357" t="s">
        <v>49</v>
      </c>
      <c r="D2357" t="s">
        <v>462</v>
      </c>
      <c r="E2357">
        <v>885</v>
      </c>
    </row>
    <row r="2358" spans="1:5">
      <c r="A2358">
        <v>2023</v>
      </c>
      <c r="B2358" t="s">
        <v>421</v>
      </c>
      <c r="C2358" t="s">
        <v>13</v>
      </c>
      <c r="D2358" t="s">
        <v>462</v>
      </c>
      <c r="E2358">
        <v>830</v>
      </c>
    </row>
    <row r="2359" spans="1:5">
      <c r="A2359">
        <v>2023</v>
      </c>
      <c r="B2359" t="s">
        <v>424</v>
      </c>
      <c r="C2359" t="s">
        <v>21</v>
      </c>
      <c r="D2359" t="s">
        <v>462</v>
      </c>
      <c r="E2359">
        <v>465</v>
      </c>
    </row>
    <row r="2360" spans="1:5">
      <c r="A2360">
        <v>2023</v>
      </c>
      <c r="B2360" t="s">
        <v>432</v>
      </c>
      <c r="C2360" t="s">
        <v>39</v>
      </c>
      <c r="D2360" t="s">
        <v>462</v>
      </c>
      <c r="E2360">
        <v>395</v>
      </c>
    </row>
    <row r="2361" spans="1:5">
      <c r="A2361">
        <v>2023</v>
      </c>
      <c r="B2361" t="s">
        <v>438</v>
      </c>
      <c r="C2361" t="s">
        <v>52</v>
      </c>
      <c r="D2361" t="s">
        <v>462</v>
      </c>
      <c r="E2361">
        <v>115</v>
      </c>
    </row>
    <row r="2362" spans="1:5">
      <c r="A2362">
        <v>2023</v>
      </c>
      <c r="B2362" t="s">
        <v>423</v>
      </c>
      <c r="C2362" t="s">
        <v>18</v>
      </c>
      <c r="D2362" t="s">
        <v>462</v>
      </c>
      <c r="E2362">
        <v>170</v>
      </c>
    </row>
    <row r="2363" spans="1:5">
      <c r="A2363">
        <v>2023</v>
      </c>
      <c r="B2363" t="s">
        <v>429</v>
      </c>
      <c r="C2363" t="s">
        <v>30</v>
      </c>
      <c r="D2363" t="s">
        <v>462</v>
      </c>
      <c r="E2363">
        <v>755</v>
      </c>
    </row>
    <row r="2364" spans="1:5">
      <c r="A2364">
        <v>2023</v>
      </c>
      <c r="B2364" t="s">
        <v>426</v>
      </c>
      <c r="C2364" t="s">
        <v>427</v>
      </c>
      <c r="D2364" t="s">
        <v>462</v>
      </c>
      <c r="E2364">
        <v>480</v>
      </c>
    </row>
    <row r="2365" spans="1:5">
      <c r="A2365">
        <v>2023</v>
      </c>
      <c r="B2365" t="s">
        <v>431</v>
      </c>
      <c r="C2365" t="s">
        <v>36</v>
      </c>
      <c r="D2365" t="s">
        <v>462</v>
      </c>
      <c r="E2365">
        <v>80</v>
      </c>
    </row>
    <row r="2366" spans="1:5">
      <c r="A2366">
        <v>2023</v>
      </c>
      <c r="B2366" t="s">
        <v>439</v>
      </c>
      <c r="C2366" t="s">
        <v>53</v>
      </c>
      <c r="D2366" t="s">
        <v>462</v>
      </c>
      <c r="E2366">
        <v>160</v>
      </c>
    </row>
    <row r="2367" spans="1:5">
      <c r="A2367">
        <v>2023</v>
      </c>
      <c r="B2367" t="s">
        <v>425</v>
      </c>
      <c r="C2367" t="s">
        <v>24</v>
      </c>
      <c r="D2367" t="s">
        <v>462</v>
      </c>
      <c r="E2367">
        <v>110</v>
      </c>
    </row>
    <row r="2368" spans="1:5">
      <c r="A2368">
        <v>2023</v>
      </c>
      <c r="B2368" t="s">
        <v>430</v>
      </c>
      <c r="C2368" t="s">
        <v>33</v>
      </c>
      <c r="D2368" t="s">
        <v>462</v>
      </c>
      <c r="E2368">
        <v>210</v>
      </c>
    </row>
    <row r="2369" spans="1:5">
      <c r="A2369">
        <v>2023</v>
      </c>
      <c r="B2369" t="s">
        <v>420</v>
      </c>
      <c r="C2369" t="s">
        <v>8</v>
      </c>
      <c r="D2369" t="s">
        <v>462</v>
      </c>
      <c r="E2369">
        <v>910</v>
      </c>
    </row>
    <row r="2370" spans="1:5">
      <c r="A2370">
        <v>2023</v>
      </c>
      <c r="B2370" t="s">
        <v>437</v>
      </c>
      <c r="C2370" t="s">
        <v>51</v>
      </c>
      <c r="D2370" t="s">
        <v>462</v>
      </c>
      <c r="E2370">
        <v>345</v>
      </c>
    </row>
    <row r="2371" spans="1:5">
      <c r="A2371">
        <v>2023</v>
      </c>
      <c r="B2371" t="s">
        <v>435</v>
      </c>
      <c r="C2371" t="s">
        <v>48</v>
      </c>
      <c r="D2371" t="s">
        <v>462</v>
      </c>
      <c r="E2371">
        <v>195</v>
      </c>
    </row>
    <row r="2372" spans="1:5">
      <c r="A2372">
        <v>2023</v>
      </c>
      <c r="B2372" t="s">
        <v>433</v>
      </c>
      <c r="C2372" t="s">
        <v>42</v>
      </c>
      <c r="D2372" t="s">
        <v>462</v>
      </c>
      <c r="E2372">
        <v>55</v>
      </c>
    </row>
    <row r="2373" spans="1:5">
      <c r="A2373">
        <v>2023</v>
      </c>
      <c r="B2373" t="s">
        <v>436</v>
      </c>
      <c r="C2373" t="s">
        <v>49</v>
      </c>
      <c r="D2373" t="s">
        <v>462</v>
      </c>
      <c r="E2373">
        <v>900</v>
      </c>
    </row>
    <row r="2374" spans="1:5">
      <c r="A2374">
        <v>2023</v>
      </c>
      <c r="B2374" t="s">
        <v>434</v>
      </c>
      <c r="C2374" t="s">
        <v>45</v>
      </c>
      <c r="D2374" t="s">
        <v>462</v>
      </c>
      <c r="E2374">
        <v>45</v>
      </c>
    </row>
    <row r="2375" spans="1:5">
      <c r="A2375">
        <v>2023</v>
      </c>
      <c r="B2375" t="s">
        <v>428</v>
      </c>
      <c r="C2375" t="s">
        <v>27</v>
      </c>
      <c r="D2375" t="s">
        <v>462</v>
      </c>
      <c r="E2375">
        <v>210</v>
      </c>
    </row>
    <row r="2376" spans="1:5">
      <c r="A2376">
        <v>2024</v>
      </c>
      <c r="B2376" t="s">
        <v>423</v>
      </c>
      <c r="C2376" t="s">
        <v>18</v>
      </c>
      <c r="D2376" t="s">
        <v>462</v>
      </c>
      <c r="E2376">
        <v>185</v>
      </c>
    </row>
    <row r="2377" spans="1:5">
      <c r="A2377">
        <v>2024</v>
      </c>
      <c r="B2377" t="s">
        <v>422</v>
      </c>
      <c r="C2377" t="s">
        <v>15</v>
      </c>
      <c r="D2377" t="s">
        <v>462</v>
      </c>
      <c r="E2377">
        <v>845</v>
      </c>
    </row>
    <row r="2378" spans="1:5">
      <c r="A2378">
        <v>2024</v>
      </c>
      <c r="B2378" t="s">
        <v>430</v>
      </c>
      <c r="C2378" t="s">
        <v>33</v>
      </c>
      <c r="D2378" t="s">
        <v>462</v>
      </c>
      <c r="E2378">
        <v>195</v>
      </c>
    </row>
    <row r="2379" spans="1:5">
      <c r="A2379">
        <v>2024</v>
      </c>
      <c r="B2379" t="s">
        <v>425</v>
      </c>
      <c r="C2379" t="s">
        <v>24</v>
      </c>
      <c r="D2379" t="s">
        <v>462</v>
      </c>
      <c r="E2379">
        <v>105</v>
      </c>
    </row>
    <row r="2380" spans="1:5">
      <c r="A2380">
        <v>2024</v>
      </c>
      <c r="B2380" t="s">
        <v>428</v>
      </c>
      <c r="C2380" t="s">
        <v>27</v>
      </c>
      <c r="D2380" t="s">
        <v>462</v>
      </c>
      <c r="E2380">
        <v>220</v>
      </c>
    </row>
    <row r="2381" spans="1:5">
      <c r="A2381">
        <v>2023</v>
      </c>
      <c r="B2381" t="s">
        <v>422</v>
      </c>
      <c r="C2381" t="s">
        <v>15</v>
      </c>
      <c r="D2381" t="s">
        <v>462</v>
      </c>
      <c r="E2381">
        <v>860</v>
      </c>
    </row>
    <row r="2382" spans="1:5">
      <c r="A2382">
        <v>2024</v>
      </c>
      <c r="B2382" t="s">
        <v>438</v>
      </c>
      <c r="C2382" t="s">
        <v>52</v>
      </c>
      <c r="D2382" t="s">
        <v>462</v>
      </c>
      <c r="E2382">
        <v>110</v>
      </c>
    </row>
    <row r="2383" spans="1:5">
      <c r="A2383">
        <v>2024</v>
      </c>
      <c r="B2383" t="s">
        <v>420</v>
      </c>
      <c r="C2383" t="s">
        <v>8</v>
      </c>
      <c r="D2383" t="s">
        <v>462</v>
      </c>
      <c r="E2383">
        <v>855</v>
      </c>
    </row>
    <row r="2384" spans="1:5">
      <c r="A2384">
        <v>2024</v>
      </c>
      <c r="B2384" t="s">
        <v>424</v>
      </c>
      <c r="C2384" t="s">
        <v>21</v>
      </c>
      <c r="D2384" t="s">
        <v>462</v>
      </c>
      <c r="E2384">
        <v>480</v>
      </c>
    </row>
    <row r="2385" spans="1:5">
      <c r="A2385">
        <v>2024</v>
      </c>
      <c r="B2385" t="s">
        <v>434</v>
      </c>
      <c r="C2385" t="s">
        <v>45</v>
      </c>
      <c r="D2385" t="s">
        <v>462</v>
      </c>
      <c r="E2385">
        <v>40</v>
      </c>
    </row>
    <row r="2386" spans="1:5">
      <c r="A2386">
        <v>2024</v>
      </c>
      <c r="B2386" t="s">
        <v>439</v>
      </c>
      <c r="C2386" t="s">
        <v>53</v>
      </c>
      <c r="D2386" t="s">
        <v>462</v>
      </c>
      <c r="E2386">
        <v>150</v>
      </c>
    </row>
    <row r="2387" spans="1:5">
      <c r="A2387">
        <v>2024</v>
      </c>
      <c r="B2387" t="s">
        <v>429</v>
      </c>
      <c r="C2387" t="s">
        <v>30</v>
      </c>
      <c r="D2387" t="s">
        <v>462</v>
      </c>
      <c r="E2387">
        <v>765</v>
      </c>
    </row>
    <row r="2388" spans="1:5">
      <c r="A2388">
        <v>2024</v>
      </c>
      <c r="B2388" t="s">
        <v>426</v>
      </c>
      <c r="C2388" t="s">
        <v>427</v>
      </c>
      <c r="D2388" t="s">
        <v>462</v>
      </c>
      <c r="E2388">
        <v>455</v>
      </c>
    </row>
    <row r="2389" spans="1:5">
      <c r="A2389">
        <v>2024</v>
      </c>
      <c r="B2389" t="s">
        <v>431</v>
      </c>
      <c r="C2389" t="s">
        <v>36</v>
      </c>
      <c r="D2389" t="s">
        <v>462</v>
      </c>
      <c r="E2389">
        <v>65</v>
      </c>
    </row>
    <row r="2390" spans="1:5">
      <c r="A2390">
        <v>2024</v>
      </c>
      <c r="B2390" t="s">
        <v>432</v>
      </c>
      <c r="C2390" t="s">
        <v>39</v>
      </c>
      <c r="D2390" t="s">
        <v>462</v>
      </c>
      <c r="E2390">
        <v>345</v>
      </c>
    </row>
    <row r="2391" spans="1:5">
      <c r="A2391">
        <v>2024</v>
      </c>
      <c r="B2391" t="s">
        <v>435</v>
      </c>
      <c r="C2391" t="s">
        <v>48</v>
      </c>
      <c r="D2391" t="s">
        <v>462</v>
      </c>
      <c r="E2391">
        <v>185</v>
      </c>
    </row>
    <row r="2392" spans="1:5">
      <c r="A2392">
        <v>2024</v>
      </c>
      <c r="B2392" t="s">
        <v>421</v>
      </c>
      <c r="C2392" t="s">
        <v>13</v>
      </c>
      <c r="D2392" t="s">
        <v>462</v>
      </c>
      <c r="E2392">
        <v>830</v>
      </c>
    </row>
    <row r="2393" spans="1:5">
      <c r="A2393">
        <v>2024</v>
      </c>
      <c r="B2393" t="s">
        <v>436</v>
      </c>
      <c r="C2393" t="s">
        <v>49</v>
      </c>
      <c r="D2393" t="s">
        <v>462</v>
      </c>
      <c r="E2393">
        <v>880</v>
      </c>
    </row>
    <row r="2394" spans="1:5">
      <c r="A2394">
        <v>2024</v>
      </c>
      <c r="B2394" t="s">
        <v>437</v>
      </c>
      <c r="C2394" t="s">
        <v>51</v>
      </c>
      <c r="D2394" t="s">
        <v>462</v>
      </c>
      <c r="E2394">
        <v>340</v>
      </c>
    </row>
    <row r="2395" spans="1:5">
      <c r="A2395">
        <v>2024</v>
      </c>
      <c r="B2395" t="s">
        <v>433</v>
      </c>
      <c r="C2395" t="s">
        <v>42</v>
      </c>
      <c r="D2395" t="s">
        <v>462</v>
      </c>
      <c r="E2395">
        <v>50</v>
      </c>
    </row>
    <row r="2396" spans="1:5">
      <c r="A2396">
        <v>2021</v>
      </c>
      <c r="B2396" t="s">
        <v>423</v>
      </c>
      <c r="C2396" t="s">
        <v>18</v>
      </c>
      <c r="D2396" t="s">
        <v>463</v>
      </c>
      <c r="E2396">
        <v>200</v>
      </c>
    </row>
    <row r="2397" spans="1:5">
      <c r="A2397">
        <v>2021</v>
      </c>
      <c r="B2397" t="s">
        <v>425</v>
      </c>
      <c r="C2397" t="s">
        <v>24</v>
      </c>
      <c r="D2397" t="s">
        <v>463</v>
      </c>
      <c r="E2397">
        <v>135</v>
      </c>
    </row>
    <row r="2398" spans="1:5">
      <c r="A2398">
        <v>2022</v>
      </c>
      <c r="B2398" t="s">
        <v>428</v>
      </c>
      <c r="C2398" t="s">
        <v>27</v>
      </c>
      <c r="D2398" t="s">
        <v>463</v>
      </c>
      <c r="E2398">
        <v>240</v>
      </c>
    </row>
    <row r="2399" spans="1:5">
      <c r="A2399">
        <v>2021</v>
      </c>
      <c r="B2399" t="s">
        <v>438</v>
      </c>
      <c r="C2399" t="s">
        <v>52</v>
      </c>
      <c r="D2399" t="s">
        <v>463</v>
      </c>
      <c r="E2399">
        <v>105</v>
      </c>
    </row>
    <row r="2400" spans="1:5">
      <c r="A2400">
        <v>2022</v>
      </c>
      <c r="B2400" t="s">
        <v>426</v>
      </c>
      <c r="C2400" t="s">
        <v>427</v>
      </c>
      <c r="D2400" t="s">
        <v>463</v>
      </c>
      <c r="E2400">
        <v>465</v>
      </c>
    </row>
    <row r="2401" spans="1:5">
      <c r="A2401">
        <v>2022</v>
      </c>
      <c r="B2401" t="s">
        <v>435</v>
      </c>
      <c r="C2401" t="s">
        <v>48</v>
      </c>
      <c r="D2401" t="s">
        <v>463</v>
      </c>
      <c r="E2401">
        <v>165</v>
      </c>
    </row>
    <row r="2402" spans="1:5">
      <c r="A2402">
        <v>2022</v>
      </c>
      <c r="B2402" t="s">
        <v>430</v>
      </c>
      <c r="C2402" t="s">
        <v>33</v>
      </c>
      <c r="D2402" t="s">
        <v>463</v>
      </c>
      <c r="E2402">
        <v>180</v>
      </c>
    </row>
    <row r="2403" spans="1:5">
      <c r="A2403">
        <v>2022</v>
      </c>
      <c r="B2403" t="s">
        <v>423</v>
      </c>
      <c r="C2403" t="s">
        <v>18</v>
      </c>
      <c r="D2403" t="s">
        <v>463</v>
      </c>
      <c r="E2403">
        <v>180</v>
      </c>
    </row>
    <row r="2404" spans="1:5">
      <c r="A2404">
        <v>2021</v>
      </c>
      <c r="B2404" t="s">
        <v>420</v>
      </c>
      <c r="C2404" t="s">
        <v>8</v>
      </c>
      <c r="D2404" t="s">
        <v>463</v>
      </c>
      <c r="E2404">
        <v>1135</v>
      </c>
    </row>
    <row r="2405" spans="1:5">
      <c r="A2405">
        <v>2021</v>
      </c>
      <c r="B2405" t="s">
        <v>434</v>
      </c>
      <c r="C2405" t="s">
        <v>45</v>
      </c>
      <c r="D2405" t="s">
        <v>463</v>
      </c>
      <c r="E2405">
        <v>55</v>
      </c>
    </row>
    <row r="2406" spans="1:5">
      <c r="A2406">
        <v>2021</v>
      </c>
      <c r="B2406" t="s">
        <v>437</v>
      </c>
      <c r="C2406" t="s">
        <v>51</v>
      </c>
      <c r="D2406" t="s">
        <v>463</v>
      </c>
      <c r="E2406">
        <v>550</v>
      </c>
    </row>
    <row r="2407" spans="1:5">
      <c r="A2407">
        <v>2022</v>
      </c>
      <c r="B2407" t="s">
        <v>425</v>
      </c>
      <c r="C2407" t="s">
        <v>24</v>
      </c>
      <c r="D2407" t="s">
        <v>463</v>
      </c>
      <c r="E2407">
        <v>120</v>
      </c>
    </row>
    <row r="2408" spans="1:5">
      <c r="A2408">
        <v>2022</v>
      </c>
      <c r="B2408" t="s">
        <v>437</v>
      </c>
      <c r="C2408" t="s">
        <v>51</v>
      </c>
      <c r="D2408" t="s">
        <v>463</v>
      </c>
      <c r="E2408">
        <v>500</v>
      </c>
    </row>
    <row r="2409" spans="1:5">
      <c r="A2409">
        <v>2022</v>
      </c>
      <c r="B2409" t="s">
        <v>422</v>
      </c>
      <c r="C2409" t="s">
        <v>15</v>
      </c>
      <c r="D2409" t="s">
        <v>463</v>
      </c>
      <c r="E2409">
        <v>925</v>
      </c>
    </row>
    <row r="2410" spans="1:5">
      <c r="A2410">
        <v>2022</v>
      </c>
      <c r="B2410" t="s">
        <v>434</v>
      </c>
      <c r="C2410" t="s">
        <v>45</v>
      </c>
      <c r="D2410" t="s">
        <v>463</v>
      </c>
      <c r="E2410">
        <v>45</v>
      </c>
    </row>
    <row r="2411" spans="1:5">
      <c r="A2411">
        <v>2021</v>
      </c>
      <c r="B2411" t="s">
        <v>424</v>
      </c>
      <c r="C2411" t="s">
        <v>21</v>
      </c>
      <c r="D2411" t="s">
        <v>463</v>
      </c>
      <c r="E2411">
        <v>605</v>
      </c>
    </row>
    <row r="2412" spans="1:5">
      <c r="A2412">
        <v>2022</v>
      </c>
      <c r="B2412" t="s">
        <v>432</v>
      </c>
      <c r="C2412" t="s">
        <v>39</v>
      </c>
      <c r="D2412" t="s">
        <v>463</v>
      </c>
      <c r="E2412">
        <v>515</v>
      </c>
    </row>
    <row r="2413" spans="1:5">
      <c r="A2413">
        <v>2021</v>
      </c>
      <c r="B2413" t="s">
        <v>433</v>
      </c>
      <c r="C2413" t="s">
        <v>42</v>
      </c>
      <c r="D2413" t="s">
        <v>463</v>
      </c>
      <c r="E2413">
        <v>65</v>
      </c>
    </row>
    <row r="2414" spans="1:5">
      <c r="A2414">
        <v>2022</v>
      </c>
      <c r="B2414" t="s">
        <v>424</v>
      </c>
      <c r="C2414" t="s">
        <v>21</v>
      </c>
      <c r="D2414" t="s">
        <v>463</v>
      </c>
      <c r="E2414">
        <v>555</v>
      </c>
    </row>
    <row r="2415" spans="1:5">
      <c r="A2415">
        <v>2021</v>
      </c>
      <c r="B2415" t="s">
        <v>426</v>
      </c>
      <c r="C2415" t="s">
        <v>427</v>
      </c>
      <c r="D2415" t="s">
        <v>463</v>
      </c>
      <c r="E2415">
        <v>540</v>
      </c>
    </row>
    <row r="2416" spans="1:5">
      <c r="A2416">
        <v>2022</v>
      </c>
      <c r="B2416" t="s">
        <v>436</v>
      </c>
      <c r="C2416" t="s">
        <v>49</v>
      </c>
      <c r="D2416" t="s">
        <v>463</v>
      </c>
      <c r="E2416">
        <v>1185</v>
      </c>
    </row>
    <row r="2417" spans="1:5">
      <c r="A2417">
        <v>2022</v>
      </c>
      <c r="B2417" t="s">
        <v>433</v>
      </c>
      <c r="C2417" t="s">
        <v>42</v>
      </c>
      <c r="D2417" t="s">
        <v>463</v>
      </c>
      <c r="E2417">
        <v>60</v>
      </c>
    </row>
    <row r="2418" spans="1:5">
      <c r="A2418">
        <v>2022</v>
      </c>
      <c r="B2418" t="s">
        <v>439</v>
      </c>
      <c r="C2418" t="s">
        <v>53</v>
      </c>
      <c r="D2418" t="s">
        <v>463</v>
      </c>
      <c r="E2418">
        <v>145</v>
      </c>
    </row>
    <row r="2419" spans="1:5">
      <c r="A2419">
        <v>2022</v>
      </c>
      <c r="B2419" t="s">
        <v>421</v>
      </c>
      <c r="C2419" t="s">
        <v>13</v>
      </c>
      <c r="D2419" t="s">
        <v>463</v>
      </c>
      <c r="E2419">
        <v>1045</v>
      </c>
    </row>
    <row r="2420" spans="1:5">
      <c r="A2420">
        <v>2021</v>
      </c>
      <c r="B2420" t="s">
        <v>422</v>
      </c>
      <c r="C2420" t="s">
        <v>15</v>
      </c>
      <c r="D2420" t="s">
        <v>463</v>
      </c>
      <c r="E2420">
        <v>920</v>
      </c>
    </row>
    <row r="2421" spans="1:5">
      <c r="A2421">
        <v>2022</v>
      </c>
      <c r="B2421" t="s">
        <v>431</v>
      </c>
      <c r="C2421" t="s">
        <v>36</v>
      </c>
      <c r="D2421" t="s">
        <v>463</v>
      </c>
      <c r="E2421">
        <v>95</v>
      </c>
    </row>
    <row r="2422" spans="1:5">
      <c r="A2422">
        <v>2021</v>
      </c>
      <c r="B2422" t="s">
        <v>432</v>
      </c>
      <c r="C2422" t="s">
        <v>39</v>
      </c>
      <c r="D2422" t="s">
        <v>463</v>
      </c>
      <c r="E2422">
        <v>520</v>
      </c>
    </row>
    <row r="2423" spans="1:5">
      <c r="A2423">
        <v>2021</v>
      </c>
      <c r="B2423" t="s">
        <v>421</v>
      </c>
      <c r="C2423" t="s">
        <v>13</v>
      </c>
      <c r="D2423" t="s">
        <v>463</v>
      </c>
      <c r="E2423">
        <v>1090</v>
      </c>
    </row>
    <row r="2424" spans="1:5">
      <c r="A2424">
        <v>2020</v>
      </c>
      <c r="B2424" t="s">
        <v>436</v>
      </c>
      <c r="C2424" t="s">
        <v>49</v>
      </c>
      <c r="D2424" t="s">
        <v>463</v>
      </c>
      <c r="E2424">
        <v>1380</v>
      </c>
    </row>
    <row r="2425" spans="1:5">
      <c r="A2425">
        <v>2019</v>
      </c>
      <c r="B2425" t="s">
        <v>436</v>
      </c>
      <c r="C2425" t="s">
        <v>49</v>
      </c>
      <c r="D2425" t="s">
        <v>463</v>
      </c>
      <c r="E2425">
        <v>1360</v>
      </c>
    </row>
    <row r="2426" spans="1:5">
      <c r="A2426">
        <v>2020</v>
      </c>
      <c r="B2426" t="s">
        <v>421</v>
      </c>
      <c r="C2426" t="s">
        <v>13</v>
      </c>
      <c r="D2426" t="s">
        <v>463</v>
      </c>
      <c r="E2426">
        <v>1155</v>
      </c>
    </row>
    <row r="2427" spans="1:5">
      <c r="A2427">
        <v>2021</v>
      </c>
      <c r="B2427" t="s">
        <v>439</v>
      </c>
      <c r="C2427" t="s">
        <v>53</v>
      </c>
      <c r="D2427" t="s">
        <v>463</v>
      </c>
      <c r="E2427">
        <v>155</v>
      </c>
    </row>
    <row r="2428" spans="1:5">
      <c r="A2428">
        <v>2020</v>
      </c>
      <c r="B2428" t="s">
        <v>425</v>
      </c>
      <c r="C2428" t="s">
        <v>24</v>
      </c>
      <c r="D2428" t="s">
        <v>463</v>
      </c>
      <c r="E2428">
        <v>155</v>
      </c>
    </row>
    <row r="2429" spans="1:5">
      <c r="A2429">
        <v>2021</v>
      </c>
      <c r="B2429" t="s">
        <v>436</v>
      </c>
      <c r="C2429" t="s">
        <v>49</v>
      </c>
      <c r="D2429" t="s">
        <v>463</v>
      </c>
      <c r="E2429">
        <v>1270</v>
      </c>
    </row>
    <row r="2430" spans="1:5">
      <c r="A2430">
        <v>2020</v>
      </c>
      <c r="B2430" t="s">
        <v>429</v>
      </c>
      <c r="C2430" t="s">
        <v>30</v>
      </c>
      <c r="D2430" t="s">
        <v>463</v>
      </c>
      <c r="E2430">
        <v>945</v>
      </c>
    </row>
    <row r="2431" spans="1:5">
      <c r="A2431">
        <v>2020</v>
      </c>
      <c r="B2431" t="s">
        <v>428</v>
      </c>
      <c r="C2431" t="s">
        <v>27</v>
      </c>
      <c r="D2431" t="s">
        <v>463</v>
      </c>
      <c r="E2431">
        <v>305</v>
      </c>
    </row>
    <row r="2432" spans="1:5">
      <c r="A2432">
        <v>2019</v>
      </c>
      <c r="B2432" t="s">
        <v>425</v>
      </c>
      <c r="C2432" t="s">
        <v>24</v>
      </c>
      <c r="D2432" t="s">
        <v>463</v>
      </c>
      <c r="E2432">
        <v>150</v>
      </c>
    </row>
    <row r="2433" spans="1:5">
      <c r="A2433">
        <v>2019</v>
      </c>
      <c r="B2433" t="s">
        <v>439</v>
      </c>
      <c r="C2433" t="s">
        <v>53</v>
      </c>
      <c r="D2433" t="s">
        <v>463</v>
      </c>
      <c r="E2433">
        <v>150</v>
      </c>
    </row>
    <row r="2434" spans="1:5">
      <c r="A2434">
        <v>2020</v>
      </c>
      <c r="B2434" t="s">
        <v>435</v>
      </c>
      <c r="C2434" t="s">
        <v>48</v>
      </c>
      <c r="D2434" t="s">
        <v>463</v>
      </c>
      <c r="E2434">
        <v>210</v>
      </c>
    </row>
    <row r="2435" spans="1:5">
      <c r="A2435">
        <v>2019</v>
      </c>
      <c r="B2435" t="s">
        <v>426</v>
      </c>
      <c r="C2435" t="s">
        <v>427</v>
      </c>
      <c r="D2435" t="s">
        <v>463</v>
      </c>
      <c r="E2435">
        <v>545</v>
      </c>
    </row>
    <row r="2436" spans="1:5">
      <c r="A2436">
        <v>2019</v>
      </c>
      <c r="B2436" t="s">
        <v>424</v>
      </c>
      <c r="C2436" t="s">
        <v>21</v>
      </c>
      <c r="D2436" t="s">
        <v>463</v>
      </c>
      <c r="E2436">
        <v>675</v>
      </c>
    </row>
    <row r="2437" spans="1:5">
      <c r="A2437">
        <v>2021</v>
      </c>
      <c r="B2437" t="s">
        <v>430</v>
      </c>
      <c r="C2437" t="s">
        <v>33</v>
      </c>
      <c r="D2437" t="s">
        <v>463</v>
      </c>
      <c r="E2437">
        <v>195</v>
      </c>
    </row>
    <row r="2438" spans="1:5">
      <c r="A2438">
        <v>2021</v>
      </c>
      <c r="B2438" t="s">
        <v>429</v>
      </c>
      <c r="C2438" t="s">
        <v>30</v>
      </c>
      <c r="D2438" t="s">
        <v>463</v>
      </c>
      <c r="E2438">
        <v>885</v>
      </c>
    </row>
    <row r="2439" spans="1:5">
      <c r="A2439">
        <v>2022</v>
      </c>
      <c r="B2439" t="s">
        <v>429</v>
      </c>
      <c r="C2439" t="s">
        <v>30</v>
      </c>
      <c r="D2439" t="s">
        <v>463</v>
      </c>
      <c r="E2439">
        <v>840</v>
      </c>
    </row>
    <row r="2440" spans="1:5">
      <c r="A2440">
        <v>2020</v>
      </c>
      <c r="B2440" t="s">
        <v>420</v>
      </c>
      <c r="C2440" t="s">
        <v>8</v>
      </c>
      <c r="D2440" t="s">
        <v>463</v>
      </c>
      <c r="E2440">
        <v>1195</v>
      </c>
    </row>
    <row r="2441" spans="1:5">
      <c r="A2441">
        <v>2020</v>
      </c>
      <c r="B2441" t="s">
        <v>431</v>
      </c>
      <c r="C2441" t="s">
        <v>36</v>
      </c>
      <c r="D2441" t="s">
        <v>463</v>
      </c>
      <c r="E2441">
        <v>95</v>
      </c>
    </row>
    <row r="2442" spans="1:5">
      <c r="A2442">
        <v>2020</v>
      </c>
      <c r="B2442" t="s">
        <v>437</v>
      </c>
      <c r="C2442" t="s">
        <v>51</v>
      </c>
      <c r="D2442" t="s">
        <v>463</v>
      </c>
      <c r="E2442">
        <v>575</v>
      </c>
    </row>
    <row r="2443" spans="1:5">
      <c r="A2443">
        <v>2019</v>
      </c>
      <c r="B2443" t="s">
        <v>438</v>
      </c>
      <c r="C2443" t="s">
        <v>52</v>
      </c>
      <c r="D2443" t="s">
        <v>463</v>
      </c>
      <c r="E2443">
        <v>120</v>
      </c>
    </row>
    <row r="2444" spans="1:5">
      <c r="A2444">
        <v>2019</v>
      </c>
      <c r="B2444" t="s">
        <v>423</v>
      </c>
      <c r="C2444" t="s">
        <v>18</v>
      </c>
      <c r="D2444" t="s">
        <v>463</v>
      </c>
      <c r="E2444">
        <v>185</v>
      </c>
    </row>
    <row r="2445" spans="1:5">
      <c r="A2445">
        <v>2021</v>
      </c>
      <c r="B2445" t="s">
        <v>435</v>
      </c>
      <c r="C2445" t="s">
        <v>48</v>
      </c>
      <c r="D2445" t="s">
        <v>463</v>
      </c>
      <c r="E2445">
        <v>185</v>
      </c>
    </row>
    <row r="2446" spans="1:5">
      <c r="A2446">
        <v>2020</v>
      </c>
      <c r="B2446" t="s">
        <v>434</v>
      </c>
      <c r="C2446" t="s">
        <v>45</v>
      </c>
      <c r="D2446" t="s">
        <v>463</v>
      </c>
      <c r="E2446">
        <v>50</v>
      </c>
    </row>
    <row r="2447" spans="1:5">
      <c r="A2447">
        <v>2022</v>
      </c>
      <c r="B2447" t="s">
        <v>438</v>
      </c>
      <c r="C2447" t="s">
        <v>52</v>
      </c>
      <c r="D2447" t="s">
        <v>463</v>
      </c>
      <c r="E2447">
        <v>105</v>
      </c>
    </row>
    <row r="2448" spans="1:5">
      <c r="A2448">
        <v>2019</v>
      </c>
      <c r="B2448" t="s">
        <v>421</v>
      </c>
      <c r="C2448" t="s">
        <v>13</v>
      </c>
      <c r="D2448" t="s">
        <v>463</v>
      </c>
      <c r="E2448">
        <v>1115</v>
      </c>
    </row>
    <row r="2449" spans="1:5">
      <c r="A2449">
        <v>2020</v>
      </c>
      <c r="B2449" t="s">
        <v>422</v>
      </c>
      <c r="C2449" t="s">
        <v>15</v>
      </c>
      <c r="D2449" t="s">
        <v>463</v>
      </c>
      <c r="E2449">
        <v>960</v>
      </c>
    </row>
    <row r="2450" spans="1:5">
      <c r="A2450">
        <v>2019</v>
      </c>
      <c r="B2450" t="s">
        <v>420</v>
      </c>
      <c r="C2450" t="s">
        <v>8</v>
      </c>
      <c r="D2450" t="s">
        <v>463</v>
      </c>
      <c r="E2450">
        <v>1120</v>
      </c>
    </row>
    <row r="2451" spans="1:5">
      <c r="A2451">
        <v>2019</v>
      </c>
      <c r="B2451" t="s">
        <v>433</v>
      </c>
      <c r="C2451" t="s">
        <v>42</v>
      </c>
      <c r="D2451" t="s">
        <v>463</v>
      </c>
      <c r="E2451">
        <v>80</v>
      </c>
    </row>
    <row r="2452" spans="1:5">
      <c r="A2452">
        <v>2020</v>
      </c>
      <c r="B2452" t="s">
        <v>433</v>
      </c>
      <c r="C2452" t="s">
        <v>42</v>
      </c>
      <c r="D2452" t="s">
        <v>463</v>
      </c>
      <c r="E2452">
        <v>85</v>
      </c>
    </row>
    <row r="2453" spans="1:5">
      <c r="A2453">
        <v>2020</v>
      </c>
      <c r="B2453" t="s">
        <v>423</v>
      </c>
      <c r="C2453" t="s">
        <v>18</v>
      </c>
      <c r="D2453" t="s">
        <v>463</v>
      </c>
      <c r="E2453">
        <v>175</v>
      </c>
    </row>
    <row r="2454" spans="1:5">
      <c r="A2454">
        <v>2019</v>
      </c>
      <c r="B2454" t="s">
        <v>430</v>
      </c>
      <c r="C2454" t="s">
        <v>33</v>
      </c>
      <c r="D2454" t="s">
        <v>463</v>
      </c>
      <c r="E2454">
        <v>210</v>
      </c>
    </row>
    <row r="2455" spans="1:5">
      <c r="A2455">
        <v>2019</v>
      </c>
      <c r="B2455" t="s">
        <v>434</v>
      </c>
      <c r="C2455" t="s">
        <v>45</v>
      </c>
      <c r="D2455" t="s">
        <v>463</v>
      </c>
      <c r="E2455">
        <v>50</v>
      </c>
    </row>
    <row r="2456" spans="1:5">
      <c r="A2456">
        <v>2019</v>
      </c>
      <c r="B2456" t="s">
        <v>429</v>
      </c>
      <c r="C2456" t="s">
        <v>30</v>
      </c>
      <c r="D2456" t="s">
        <v>463</v>
      </c>
      <c r="E2456">
        <v>910</v>
      </c>
    </row>
    <row r="2457" spans="1:5">
      <c r="A2457">
        <v>2021</v>
      </c>
      <c r="B2457" t="s">
        <v>431</v>
      </c>
      <c r="C2457" t="s">
        <v>36</v>
      </c>
      <c r="D2457" t="s">
        <v>463</v>
      </c>
      <c r="E2457">
        <v>105</v>
      </c>
    </row>
    <row r="2458" spans="1:5">
      <c r="A2458">
        <v>2019</v>
      </c>
      <c r="B2458" t="s">
        <v>428</v>
      </c>
      <c r="C2458" t="s">
        <v>27</v>
      </c>
      <c r="D2458" t="s">
        <v>463</v>
      </c>
      <c r="E2458">
        <v>325</v>
      </c>
    </row>
    <row r="2459" spans="1:5">
      <c r="A2459">
        <v>2019</v>
      </c>
      <c r="B2459" t="s">
        <v>422</v>
      </c>
      <c r="C2459" t="s">
        <v>15</v>
      </c>
      <c r="D2459" t="s">
        <v>463</v>
      </c>
      <c r="E2459">
        <v>905</v>
      </c>
    </row>
    <row r="2460" spans="1:5">
      <c r="A2460">
        <v>2020</v>
      </c>
      <c r="B2460" t="s">
        <v>438</v>
      </c>
      <c r="C2460" t="s">
        <v>52</v>
      </c>
      <c r="D2460" t="s">
        <v>463</v>
      </c>
      <c r="E2460">
        <v>120</v>
      </c>
    </row>
    <row r="2461" spans="1:5">
      <c r="A2461">
        <v>2020</v>
      </c>
      <c r="B2461" t="s">
        <v>430</v>
      </c>
      <c r="C2461" t="s">
        <v>33</v>
      </c>
      <c r="D2461" t="s">
        <v>463</v>
      </c>
      <c r="E2461">
        <v>200</v>
      </c>
    </row>
    <row r="2462" spans="1:5">
      <c r="A2462">
        <v>2019</v>
      </c>
      <c r="B2462" t="s">
        <v>431</v>
      </c>
      <c r="C2462" t="s">
        <v>36</v>
      </c>
      <c r="D2462" t="s">
        <v>463</v>
      </c>
      <c r="E2462">
        <v>80</v>
      </c>
    </row>
    <row r="2463" spans="1:5">
      <c r="A2463">
        <v>2020</v>
      </c>
      <c r="B2463" t="s">
        <v>432</v>
      </c>
      <c r="C2463" t="s">
        <v>39</v>
      </c>
      <c r="D2463" t="s">
        <v>463</v>
      </c>
      <c r="E2463">
        <v>550</v>
      </c>
    </row>
    <row r="2464" spans="1:5">
      <c r="A2464">
        <v>2020</v>
      </c>
      <c r="B2464" t="s">
        <v>426</v>
      </c>
      <c r="C2464" t="s">
        <v>427</v>
      </c>
      <c r="D2464" t="s">
        <v>463</v>
      </c>
      <c r="E2464">
        <v>530</v>
      </c>
    </row>
    <row r="2465" spans="1:5">
      <c r="A2465">
        <v>2019</v>
      </c>
      <c r="B2465" t="s">
        <v>435</v>
      </c>
      <c r="C2465" t="s">
        <v>48</v>
      </c>
      <c r="D2465" t="s">
        <v>463</v>
      </c>
      <c r="E2465">
        <v>195</v>
      </c>
    </row>
    <row r="2466" spans="1:5">
      <c r="A2466">
        <v>2022</v>
      </c>
      <c r="B2466" t="s">
        <v>420</v>
      </c>
      <c r="C2466" t="s">
        <v>8</v>
      </c>
      <c r="D2466" t="s">
        <v>463</v>
      </c>
      <c r="E2466">
        <v>1080</v>
      </c>
    </row>
    <row r="2467" spans="1:5">
      <c r="A2467">
        <v>2020</v>
      </c>
      <c r="B2467" t="s">
        <v>424</v>
      </c>
      <c r="C2467" t="s">
        <v>21</v>
      </c>
      <c r="D2467" t="s">
        <v>463</v>
      </c>
      <c r="E2467">
        <v>650</v>
      </c>
    </row>
    <row r="2468" spans="1:5">
      <c r="A2468">
        <v>2019</v>
      </c>
      <c r="B2468" t="s">
        <v>437</v>
      </c>
      <c r="C2468" t="s">
        <v>51</v>
      </c>
      <c r="D2468" t="s">
        <v>463</v>
      </c>
      <c r="E2468">
        <v>555</v>
      </c>
    </row>
    <row r="2469" spans="1:5">
      <c r="A2469">
        <v>2021</v>
      </c>
      <c r="B2469" t="s">
        <v>428</v>
      </c>
      <c r="C2469" t="s">
        <v>27</v>
      </c>
      <c r="D2469" t="s">
        <v>463</v>
      </c>
      <c r="E2469">
        <v>270</v>
      </c>
    </row>
    <row r="2470" spans="1:5">
      <c r="A2470">
        <v>2020</v>
      </c>
      <c r="B2470" t="s">
        <v>439</v>
      </c>
      <c r="C2470" t="s">
        <v>53</v>
      </c>
      <c r="D2470" t="s">
        <v>463</v>
      </c>
      <c r="E2470">
        <v>165</v>
      </c>
    </row>
    <row r="2471" spans="1:5">
      <c r="A2471">
        <v>2019</v>
      </c>
      <c r="B2471" t="s">
        <v>432</v>
      </c>
      <c r="C2471" t="s">
        <v>39</v>
      </c>
      <c r="D2471" t="s">
        <v>463</v>
      </c>
      <c r="E2471">
        <v>560</v>
      </c>
    </row>
    <row r="2472" spans="1:5">
      <c r="A2472">
        <v>2018</v>
      </c>
      <c r="B2472" t="s">
        <v>422</v>
      </c>
      <c r="C2472" t="s">
        <v>15</v>
      </c>
      <c r="D2472" t="s">
        <v>463</v>
      </c>
      <c r="E2472">
        <v>1000</v>
      </c>
    </row>
    <row r="2473" spans="1:5">
      <c r="A2473">
        <v>2018</v>
      </c>
      <c r="B2473" t="s">
        <v>420</v>
      </c>
      <c r="C2473" t="s">
        <v>8</v>
      </c>
      <c r="D2473" t="s">
        <v>463</v>
      </c>
      <c r="E2473">
        <v>1255</v>
      </c>
    </row>
    <row r="2474" spans="1:5">
      <c r="A2474">
        <v>2018</v>
      </c>
      <c r="B2474" t="s">
        <v>435</v>
      </c>
      <c r="C2474" t="s">
        <v>48</v>
      </c>
      <c r="D2474" t="s">
        <v>463</v>
      </c>
      <c r="E2474">
        <v>195</v>
      </c>
    </row>
    <row r="2475" spans="1:5">
      <c r="A2475">
        <v>2018</v>
      </c>
      <c r="B2475" t="s">
        <v>437</v>
      </c>
      <c r="C2475" t="s">
        <v>51</v>
      </c>
      <c r="D2475" t="s">
        <v>463</v>
      </c>
      <c r="E2475">
        <v>560</v>
      </c>
    </row>
    <row r="2476" spans="1:5">
      <c r="A2476">
        <v>2018</v>
      </c>
      <c r="B2476" t="s">
        <v>430</v>
      </c>
      <c r="C2476" t="s">
        <v>33</v>
      </c>
      <c r="D2476" t="s">
        <v>463</v>
      </c>
      <c r="E2476">
        <v>210</v>
      </c>
    </row>
    <row r="2477" spans="1:5">
      <c r="A2477">
        <v>2018</v>
      </c>
      <c r="B2477" t="s">
        <v>424</v>
      </c>
      <c r="C2477" t="s">
        <v>21</v>
      </c>
      <c r="D2477" t="s">
        <v>463</v>
      </c>
      <c r="E2477">
        <v>680</v>
      </c>
    </row>
    <row r="2478" spans="1:5">
      <c r="A2478">
        <v>2018</v>
      </c>
      <c r="B2478" t="s">
        <v>428</v>
      </c>
      <c r="C2478" t="s">
        <v>27</v>
      </c>
      <c r="D2478" t="s">
        <v>463</v>
      </c>
      <c r="E2478">
        <v>325</v>
      </c>
    </row>
    <row r="2479" spans="1:5">
      <c r="A2479">
        <v>2018</v>
      </c>
      <c r="B2479" t="s">
        <v>425</v>
      </c>
      <c r="C2479" t="s">
        <v>24</v>
      </c>
      <c r="D2479" t="s">
        <v>463</v>
      </c>
      <c r="E2479">
        <v>150</v>
      </c>
    </row>
    <row r="2480" spans="1:5">
      <c r="A2480">
        <v>2018</v>
      </c>
      <c r="B2480" t="s">
        <v>433</v>
      </c>
      <c r="C2480" t="s">
        <v>42</v>
      </c>
      <c r="D2480" t="s">
        <v>463</v>
      </c>
      <c r="E2480">
        <v>110</v>
      </c>
    </row>
    <row r="2481" spans="1:5">
      <c r="A2481">
        <v>2018</v>
      </c>
      <c r="B2481" t="s">
        <v>429</v>
      </c>
      <c r="C2481" t="s">
        <v>30</v>
      </c>
      <c r="D2481" t="s">
        <v>463</v>
      </c>
      <c r="E2481">
        <v>955</v>
      </c>
    </row>
    <row r="2482" spans="1:5">
      <c r="A2482">
        <v>2018</v>
      </c>
      <c r="B2482" t="s">
        <v>434</v>
      </c>
      <c r="C2482" t="s">
        <v>45</v>
      </c>
      <c r="D2482" t="s">
        <v>463</v>
      </c>
      <c r="E2482">
        <v>45</v>
      </c>
    </row>
    <row r="2483" spans="1:5">
      <c r="A2483">
        <v>2018</v>
      </c>
      <c r="B2483" t="s">
        <v>431</v>
      </c>
      <c r="C2483" t="s">
        <v>36</v>
      </c>
      <c r="D2483" t="s">
        <v>463</v>
      </c>
      <c r="E2483">
        <v>80</v>
      </c>
    </row>
    <row r="2484" spans="1:5">
      <c r="A2484">
        <v>2018</v>
      </c>
      <c r="B2484" t="s">
        <v>423</v>
      </c>
      <c r="C2484" t="s">
        <v>18</v>
      </c>
      <c r="D2484" t="s">
        <v>463</v>
      </c>
      <c r="E2484">
        <v>190</v>
      </c>
    </row>
    <row r="2485" spans="1:5">
      <c r="A2485">
        <v>2018</v>
      </c>
      <c r="B2485" t="s">
        <v>426</v>
      </c>
      <c r="C2485" t="s">
        <v>427</v>
      </c>
      <c r="D2485" t="s">
        <v>463</v>
      </c>
      <c r="E2485">
        <v>565</v>
      </c>
    </row>
    <row r="2486" spans="1:5">
      <c r="A2486">
        <v>2018</v>
      </c>
      <c r="B2486" t="s">
        <v>438</v>
      </c>
      <c r="C2486" t="s">
        <v>52</v>
      </c>
      <c r="D2486" t="s">
        <v>463</v>
      </c>
      <c r="E2486">
        <v>135</v>
      </c>
    </row>
    <row r="2487" spans="1:5">
      <c r="A2487">
        <v>2018</v>
      </c>
      <c r="B2487" t="s">
        <v>421</v>
      </c>
      <c r="C2487" t="s">
        <v>13</v>
      </c>
      <c r="D2487" t="s">
        <v>463</v>
      </c>
      <c r="E2487">
        <v>1160</v>
      </c>
    </row>
    <row r="2488" spans="1:5">
      <c r="A2488">
        <v>2018</v>
      </c>
      <c r="B2488" t="s">
        <v>432</v>
      </c>
      <c r="C2488" t="s">
        <v>39</v>
      </c>
      <c r="D2488" t="s">
        <v>463</v>
      </c>
      <c r="E2488">
        <v>570</v>
      </c>
    </row>
    <row r="2489" spans="1:5">
      <c r="A2489">
        <v>2018</v>
      </c>
      <c r="B2489" t="s">
        <v>439</v>
      </c>
      <c r="C2489" t="s">
        <v>53</v>
      </c>
      <c r="D2489" t="s">
        <v>463</v>
      </c>
      <c r="E2489">
        <v>145</v>
      </c>
    </row>
    <row r="2490" spans="1:5">
      <c r="A2490">
        <v>2018</v>
      </c>
      <c r="B2490" t="s">
        <v>436</v>
      </c>
      <c r="C2490" t="s">
        <v>49</v>
      </c>
      <c r="D2490" t="s">
        <v>463</v>
      </c>
      <c r="E2490">
        <v>1480</v>
      </c>
    </row>
    <row r="2491" spans="1:5">
      <c r="A2491">
        <v>2023</v>
      </c>
      <c r="B2491" t="s">
        <v>421</v>
      </c>
      <c r="C2491" t="s">
        <v>13</v>
      </c>
      <c r="D2491" t="s">
        <v>463</v>
      </c>
      <c r="E2491">
        <v>1010</v>
      </c>
    </row>
    <row r="2492" spans="1:5">
      <c r="A2492">
        <v>2023</v>
      </c>
      <c r="B2492" t="s">
        <v>424</v>
      </c>
      <c r="C2492" t="s">
        <v>21</v>
      </c>
      <c r="D2492" t="s">
        <v>463</v>
      </c>
      <c r="E2492">
        <v>565</v>
      </c>
    </row>
    <row r="2493" spans="1:5">
      <c r="A2493">
        <v>2023</v>
      </c>
      <c r="B2493" t="s">
        <v>432</v>
      </c>
      <c r="C2493" t="s">
        <v>39</v>
      </c>
      <c r="D2493" t="s">
        <v>463</v>
      </c>
      <c r="E2493">
        <v>460</v>
      </c>
    </row>
    <row r="2494" spans="1:5">
      <c r="A2494">
        <v>2023</v>
      </c>
      <c r="B2494" t="s">
        <v>438</v>
      </c>
      <c r="C2494" t="s">
        <v>52</v>
      </c>
      <c r="D2494" t="s">
        <v>463</v>
      </c>
      <c r="E2494">
        <v>105</v>
      </c>
    </row>
    <row r="2495" spans="1:5">
      <c r="A2495">
        <v>2023</v>
      </c>
      <c r="B2495" t="s">
        <v>423</v>
      </c>
      <c r="C2495" t="s">
        <v>18</v>
      </c>
      <c r="D2495" t="s">
        <v>463</v>
      </c>
      <c r="E2495">
        <v>190</v>
      </c>
    </row>
    <row r="2496" spans="1:5">
      <c r="A2496">
        <v>2023</v>
      </c>
      <c r="B2496" t="s">
        <v>429</v>
      </c>
      <c r="C2496" t="s">
        <v>30</v>
      </c>
      <c r="D2496" t="s">
        <v>463</v>
      </c>
      <c r="E2496">
        <v>800</v>
      </c>
    </row>
    <row r="2497" spans="1:5">
      <c r="A2497">
        <v>2023</v>
      </c>
      <c r="B2497" t="s">
        <v>426</v>
      </c>
      <c r="C2497" t="s">
        <v>427</v>
      </c>
      <c r="D2497" t="s">
        <v>463</v>
      </c>
      <c r="E2497">
        <v>435</v>
      </c>
    </row>
    <row r="2498" spans="1:5">
      <c r="A2498">
        <v>2023</v>
      </c>
      <c r="B2498" t="s">
        <v>431</v>
      </c>
      <c r="C2498" t="s">
        <v>36</v>
      </c>
      <c r="D2498" t="s">
        <v>463</v>
      </c>
      <c r="E2498">
        <v>80</v>
      </c>
    </row>
    <row r="2499" spans="1:5">
      <c r="A2499">
        <v>2023</v>
      </c>
      <c r="B2499" t="s">
        <v>439</v>
      </c>
      <c r="C2499" t="s">
        <v>53</v>
      </c>
      <c r="D2499" t="s">
        <v>463</v>
      </c>
      <c r="E2499">
        <v>145</v>
      </c>
    </row>
    <row r="2500" spans="1:5">
      <c r="A2500">
        <v>2023</v>
      </c>
      <c r="B2500" t="s">
        <v>425</v>
      </c>
      <c r="C2500" t="s">
        <v>24</v>
      </c>
      <c r="D2500" t="s">
        <v>463</v>
      </c>
      <c r="E2500">
        <v>130</v>
      </c>
    </row>
    <row r="2501" spans="1:5">
      <c r="A2501">
        <v>2023</v>
      </c>
      <c r="B2501" t="s">
        <v>430</v>
      </c>
      <c r="C2501" t="s">
        <v>33</v>
      </c>
      <c r="D2501" t="s">
        <v>463</v>
      </c>
      <c r="E2501">
        <v>140</v>
      </c>
    </row>
    <row r="2502" spans="1:5">
      <c r="A2502">
        <v>2023</v>
      </c>
      <c r="B2502" t="s">
        <v>420</v>
      </c>
      <c r="C2502" t="s">
        <v>8</v>
      </c>
      <c r="D2502" t="s">
        <v>463</v>
      </c>
      <c r="E2502">
        <v>1075</v>
      </c>
    </row>
    <row r="2503" spans="1:5">
      <c r="A2503">
        <v>2023</v>
      </c>
      <c r="B2503" t="s">
        <v>437</v>
      </c>
      <c r="C2503" t="s">
        <v>51</v>
      </c>
      <c r="D2503" t="s">
        <v>463</v>
      </c>
      <c r="E2503">
        <v>435</v>
      </c>
    </row>
    <row r="2504" spans="1:5">
      <c r="A2504">
        <v>2023</v>
      </c>
      <c r="B2504" t="s">
        <v>435</v>
      </c>
      <c r="C2504" t="s">
        <v>48</v>
      </c>
      <c r="D2504" t="s">
        <v>463</v>
      </c>
      <c r="E2504">
        <v>145</v>
      </c>
    </row>
    <row r="2505" spans="1:5">
      <c r="A2505">
        <v>2023</v>
      </c>
      <c r="B2505" t="s">
        <v>433</v>
      </c>
      <c r="C2505" t="s">
        <v>42</v>
      </c>
      <c r="D2505" t="s">
        <v>463</v>
      </c>
      <c r="E2505">
        <v>65</v>
      </c>
    </row>
    <row r="2506" spans="1:5">
      <c r="A2506">
        <v>2023</v>
      </c>
      <c r="B2506" t="s">
        <v>436</v>
      </c>
      <c r="C2506" t="s">
        <v>49</v>
      </c>
      <c r="D2506" t="s">
        <v>463</v>
      </c>
      <c r="E2506">
        <v>1135</v>
      </c>
    </row>
    <row r="2507" spans="1:5">
      <c r="A2507">
        <v>2023</v>
      </c>
      <c r="B2507" t="s">
        <v>434</v>
      </c>
      <c r="C2507" t="s">
        <v>45</v>
      </c>
      <c r="D2507" t="s">
        <v>463</v>
      </c>
      <c r="E2507">
        <v>50</v>
      </c>
    </row>
    <row r="2508" spans="1:5">
      <c r="A2508">
        <v>2023</v>
      </c>
      <c r="B2508" t="s">
        <v>428</v>
      </c>
      <c r="C2508" t="s">
        <v>27</v>
      </c>
      <c r="D2508" t="s">
        <v>463</v>
      </c>
      <c r="E2508">
        <v>220</v>
      </c>
    </row>
    <row r="2509" spans="1:5">
      <c r="A2509">
        <v>2024</v>
      </c>
      <c r="B2509" t="s">
        <v>423</v>
      </c>
      <c r="C2509" t="s">
        <v>18</v>
      </c>
      <c r="D2509" t="s">
        <v>463</v>
      </c>
      <c r="E2509">
        <v>170</v>
      </c>
    </row>
    <row r="2510" spans="1:5">
      <c r="A2510">
        <v>2024</v>
      </c>
      <c r="B2510" t="s">
        <v>422</v>
      </c>
      <c r="C2510" t="s">
        <v>15</v>
      </c>
      <c r="D2510" t="s">
        <v>463</v>
      </c>
      <c r="E2510">
        <v>820</v>
      </c>
    </row>
    <row r="2511" spans="1:5">
      <c r="A2511">
        <v>2024</v>
      </c>
      <c r="B2511" t="s">
        <v>430</v>
      </c>
      <c r="C2511" t="s">
        <v>33</v>
      </c>
      <c r="D2511" t="s">
        <v>463</v>
      </c>
      <c r="E2511">
        <v>145</v>
      </c>
    </row>
    <row r="2512" spans="1:5">
      <c r="A2512">
        <v>2024</v>
      </c>
      <c r="B2512" t="s">
        <v>425</v>
      </c>
      <c r="C2512" t="s">
        <v>24</v>
      </c>
      <c r="D2512" t="s">
        <v>463</v>
      </c>
      <c r="E2512">
        <v>130</v>
      </c>
    </row>
    <row r="2513" spans="1:5">
      <c r="A2513">
        <v>2024</v>
      </c>
      <c r="B2513" t="s">
        <v>428</v>
      </c>
      <c r="C2513" t="s">
        <v>27</v>
      </c>
      <c r="D2513" t="s">
        <v>463</v>
      </c>
      <c r="E2513">
        <v>240</v>
      </c>
    </row>
    <row r="2514" spans="1:5">
      <c r="A2514">
        <v>2023</v>
      </c>
      <c r="B2514" t="s">
        <v>422</v>
      </c>
      <c r="C2514" t="s">
        <v>15</v>
      </c>
      <c r="D2514" t="s">
        <v>463</v>
      </c>
      <c r="E2514">
        <v>885</v>
      </c>
    </row>
    <row r="2515" spans="1:5">
      <c r="A2515">
        <v>2024</v>
      </c>
      <c r="B2515" t="s">
        <v>438</v>
      </c>
      <c r="C2515" t="s">
        <v>52</v>
      </c>
      <c r="D2515" t="s">
        <v>463</v>
      </c>
      <c r="E2515">
        <v>100</v>
      </c>
    </row>
    <row r="2516" spans="1:5">
      <c r="A2516">
        <v>2024</v>
      </c>
      <c r="B2516" t="s">
        <v>420</v>
      </c>
      <c r="C2516" t="s">
        <v>8</v>
      </c>
      <c r="D2516" t="s">
        <v>463</v>
      </c>
      <c r="E2516">
        <v>1015</v>
      </c>
    </row>
    <row r="2517" spans="1:5">
      <c r="A2517">
        <v>2024</v>
      </c>
      <c r="B2517" t="s">
        <v>424</v>
      </c>
      <c r="C2517" t="s">
        <v>21</v>
      </c>
      <c r="D2517" t="s">
        <v>463</v>
      </c>
      <c r="E2517">
        <v>520</v>
      </c>
    </row>
    <row r="2518" spans="1:5">
      <c r="A2518">
        <v>2024</v>
      </c>
      <c r="B2518" t="s">
        <v>434</v>
      </c>
      <c r="C2518" t="s">
        <v>45</v>
      </c>
      <c r="D2518" t="s">
        <v>463</v>
      </c>
      <c r="E2518">
        <v>40</v>
      </c>
    </row>
    <row r="2519" spans="1:5">
      <c r="A2519">
        <v>2024</v>
      </c>
      <c r="B2519" t="s">
        <v>439</v>
      </c>
      <c r="C2519" t="s">
        <v>53</v>
      </c>
      <c r="D2519" t="s">
        <v>463</v>
      </c>
      <c r="E2519">
        <v>130</v>
      </c>
    </row>
    <row r="2520" spans="1:5">
      <c r="A2520">
        <v>2024</v>
      </c>
      <c r="B2520" t="s">
        <v>429</v>
      </c>
      <c r="C2520" t="s">
        <v>30</v>
      </c>
      <c r="D2520" t="s">
        <v>463</v>
      </c>
      <c r="E2520">
        <v>785</v>
      </c>
    </row>
    <row r="2521" spans="1:5">
      <c r="A2521">
        <v>2024</v>
      </c>
      <c r="B2521" t="s">
        <v>426</v>
      </c>
      <c r="C2521" t="s">
        <v>427</v>
      </c>
      <c r="D2521" t="s">
        <v>463</v>
      </c>
      <c r="E2521">
        <v>415</v>
      </c>
    </row>
    <row r="2522" spans="1:5">
      <c r="A2522">
        <v>2024</v>
      </c>
      <c r="B2522" t="s">
        <v>431</v>
      </c>
      <c r="C2522" t="s">
        <v>36</v>
      </c>
      <c r="D2522" t="s">
        <v>463</v>
      </c>
      <c r="E2522">
        <v>70</v>
      </c>
    </row>
    <row r="2523" spans="1:5">
      <c r="A2523">
        <v>2024</v>
      </c>
      <c r="B2523" t="s">
        <v>432</v>
      </c>
      <c r="C2523" t="s">
        <v>39</v>
      </c>
      <c r="D2523" t="s">
        <v>463</v>
      </c>
      <c r="E2523">
        <v>405</v>
      </c>
    </row>
    <row r="2524" spans="1:5">
      <c r="A2524">
        <v>2024</v>
      </c>
      <c r="B2524" t="s">
        <v>435</v>
      </c>
      <c r="C2524" t="s">
        <v>48</v>
      </c>
      <c r="D2524" t="s">
        <v>463</v>
      </c>
      <c r="E2524">
        <v>130</v>
      </c>
    </row>
    <row r="2525" spans="1:5">
      <c r="A2525">
        <v>2024</v>
      </c>
      <c r="B2525" t="s">
        <v>421</v>
      </c>
      <c r="C2525" t="s">
        <v>13</v>
      </c>
      <c r="D2525" t="s">
        <v>463</v>
      </c>
      <c r="E2525">
        <v>985</v>
      </c>
    </row>
    <row r="2526" spans="1:5">
      <c r="A2526">
        <v>2024</v>
      </c>
      <c r="B2526" t="s">
        <v>436</v>
      </c>
      <c r="C2526" t="s">
        <v>49</v>
      </c>
      <c r="D2526" t="s">
        <v>463</v>
      </c>
      <c r="E2526">
        <v>1105</v>
      </c>
    </row>
    <row r="2527" spans="1:5">
      <c r="A2527">
        <v>2024</v>
      </c>
      <c r="B2527" t="s">
        <v>437</v>
      </c>
      <c r="C2527" t="s">
        <v>51</v>
      </c>
      <c r="D2527" t="s">
        <v>463</v>
      </c>
      <c r="E2527">
        <v>430</v>
      </c>
    </row>
    <row r="2528" spans="1:5">
      <c r="A2528">
        <v>2024</v>
      </c>
      <c r="B2528" t="s">
        <v>433</v>
      </c>
      <c r="C2528" t="s">
        <v>42</v>
      </c>
      <c r="D2528" t="s">
        <v>463</v>
      </c>
      <c r="E2528">
        <v>55</v>
      </c>
    </row>
    <row r="2529" spans="1:5">
      <c r="A2529">
        <v>2021</v>
      </c>
      <c r="B2529" t="s">
        <v>423</v>
      </c>
      <c r="C2529" t="s">
        <v>18</v>
      </c>
      <c r="D2529" t="s">
        <v>464</v>
      </c>
      <c r="E2529">
        <v>145</v>
      </c>
    </row>
    <row r="2530" spans="1:5">
      <c r="A2530">
        <v>2021</v>
      </c>
      <c r="B2530" t="s">
        <v>425</v>
      </c>
      <c r="C2530" t="s">
        <v>24</v>
      </c>
      <c r="D2530" t="s">
        <v>464</v>
      </c>
      <c r="E2530">
        <v>120</v>
      </c>
    </row>
    <row r="2531" spans="1:5">
      <c r="A2531">
        <v>2022</v>
      </c>
      <c r="B2531" t="s">
        <v>428</v>
      </c>
      <c r="C2531" t="s">
        <v>27</v>
      </c>
      <c r="D2531" t="s">
        <v>464</v>
      </c>
      <c r="E2531">
        <v>195</v>
      </c>
    </row>
    <row r="2532" spans="1:5">
      <c r="A2532">
        <v>2021</v>
      </c>
      <c r="B2532" t="s">
        <v>438</v>
      </c>
      <c r="C2532" t="s">
        <v>52</v>
      </c>
      <c r="D2532" t="s">
        <v>464</v>
      </c>
      <c r="E2532">
        <v>115</v>
      </c>
    </row>
    <row r="2533" spans="1:5">
      <c r="A2533">
        <v>2022</v>
      </c>
      <c r="B2533" t="s">
        <v>426</v>
      </c>
      <c r="C2533" t="s">
        <v>427</v>
      </c>
      <c r="D2533" t="s">
        <v>464</v>
      </c>
      <c r="E2533">
        <v>345</v>
      </c>
    </row>
    <row r="2534" spans="1:5">
      <c r="A2534">
        <v>2022</v>
      </c>
      <c r="B2534" t="s">
        <v>435</v>
      </c>
      <c r="C2534" t="s">
        <v>48</v>
      </c>
      <c r="D2534" t="s">
        <v>464</v>
      </c>
      <c r="E2534">
        <v>160</v>
      </c>
    </row>
    <row r="2535" spans="1:5">
      <c r="A2535">
        <v>2022</v>
      </c>
      <c r="B2535" t="s">
        <v>430</v>
      </c>
      <c r="C2535" t="s">
        <v>33</v>
      </c>
      <c r="D2535" t="s">
        <v>464</v>
      </c>
      <c r="E2535">
        <v>145</v>
      </c>
    </row>
    <row r="2536" spans="1:5">
      <c r="A2536">
        <v>2022</v>
      </c>
      <c r="B2536" t="s">
        <v>423</v>
      </c>
      <c r="C2536" t="s">
        <v>18</v>
      </c>
      <c r="D2536" t="s">
        <v>464</v>
      </c>
      <c r="E2536">
        <v>160</v>
      </c>
    </row>
    <row r="2537" spans="1:5">
      <c r="A2537">
        <v>2021</v>
      </c>
      <c r="B2537" t="s">
        <v>420</v>
      </c>
      <c r="C2537" t="s">
        <v>8</v>
      </c>
      <c r="D2537" t="s">
        <v>464</v>
      </c>
      <c r="E2537">
        <v>750</v>
      </c>
    </row>
    <row r="2538" spans="1:5">
      <c r="A2538">
        <v>2021</v>
      </c>
      <c r="B2538" t="s">
        <v>434</v>
      </c>
      <c r="C2538" t="s">
        <v>45</v>
      </c>
      <c r="D2538" t="s">
        <v>464</v>
      </c>
      <c r="E2538">
        <v>20</v>
      </c>
    </row>
    <row r="2539" spans="1:5">
      <c r="A2539">
        <v>2021</v>
      </c>
      <c r="B2539" t="s">
        <v>437</v>
      </c>
      <c r="C2539" t="s">
        <v>51</v>
      </c>
      <c r="D2539" t="s">
        <v>464</v>
      </c>
      <c r="E2539">
        <v>465</v>
      </c>
    </row>
    <row r="2540" spans="1:5">
      <c r="A2540">
        <v>2022</v>
      </c>
      <c r="B2540" t="s">
        <v>425</v>
      </c>
      <c r="C2540" t="s">
        <v>24</v>
      </c>
      <c r="D2540" t="s">
        <v>464</v>
      </c>
      <c r="E2540">
        <v>125</v>
      </c>
    </row>
    <row r="2541" spans="1:5">
      <c r="A2541">
        <v>2022</v>
      </c>
      <c r="B2541" t="s">
        <v>437</v>
      </c>
      <c r="C2541" t="s">
        <v>51</v>
      </c>
      <c r="D2541" t="s">
        <v>464</v>
      </c>
      <c r="E2541">
        <v>475</v>
      </c>
    </row>
    <row r="2542" spans="1:5">
      <c r="A2542">
        <v>2022</v>
      </c>
      <c r="B2542" t="s">
        <v>422</v>
      </c>
      <c r="C2542" t="s">
        <v>15</v>
      </c>
      <c r="D2542" t="s">
        <v>464</v>
      </c>
      <c r="E2542">
        <v>800</v>
      </c>
    </row>
    <row r="2543" spans="1:5">
      <c r="A2543">
        <v>2022</v>
      </c>
      <c r="B2543" t="s">
        <v>434</v>
      </c>
      <c r="C2543" t="s">
        <v>45</v>
      </c>
      <c r="D2543" t="s">
        <v>464</v>
      </c>
      <c r="E2543">
        <v>25</v>
      </c>
    </row>
    <row r="2544" spans="1:5">
      <c r="A2544">
        <v>2021</v>
      </c>
      <c r="B2544" t="s">
        <v>424</v>
      </c>
      <c r="C2544" t="s">
        <v>21</v>
      </c>
      <c r="D2544" t="s">
        <v>464</v>
      </c>
      <c r="E2544">
        <v>370</v>
      </c>
    </row>
    <row r="2545" spans="1:5">
      <c r="A2545">
        <v>2022</v>
      </c>
      <c r="B2545" t="s">
        <v>432</v>
      </c>
      <c r="C2545" t="s">
        <v>39</v>
      </c>
      <c r="D2545" t="s">
        <v>464</v>
      </c>
      <c r="E2545">
        <v>295</v>
      </c>
    </row>
    <row r="2546" spans="1:5">
      <c r="A2546">
        <v>2021</v>
      </c>
      <c r="B2546" t="s">
        <v>433</v>
      </c>
      <c r="C2546" t="s">
        <v>42</v>
      </c>
      <c r="D2546" t="s">
        <v>464</v>
      </c>
      <c r="E2546">
        <v>55</v>
      </c>
    </row>
    <row r="2547" spans="1:5">
      <c r="A2547">
        <v>2022</v>
      </c>
      <c r="B2547" t="s">
        <v>424</v>
      </c>
      <c r="C2547" t="s">
        <v>21</v>
      </c>
      <c r="D2547" t="s">
        <v>464</v>
      </c>
      <c r="E2547">
        <v>385</v>
      </c>
    </row>
    <row r="2548" spans="1:5">
      <c r="A2548">
        <v>2021</v>
      </c>
      <c r="B2548" t="s">
        <v>426</v>
      </c>
      <c r="C2548" t="s">
        <v>427</v>
      </c>
      <c r="D2548" t="s">
        <v>464</v>
      </c>
      <c r="E2548">
        <v>345</v>
      </c>
    </row>
    <row r="2549" spans="1:5">
      <c r="A2549">
        <v>2022</v>
      </c>
      <c r="B2549" t="s">
        <v>436</v>
      </c>
      <c r="C2549" t="s">
        <v>49</v>
      </c>
      <c r="D2549" t="s">
        <v>464</v>
      </c>
      <c r="E2549">
        <v>710</v>
      </c>
    </row>
    <row r="2550" spans="1:5">
      <c r="A2550">
        <v>2022</v>
      </c>
      <c r="B2550" t="s">
        <v>433</v>
      </c>
      <c r="C2550" t="s">
        <v>42</v>
      </c>
      <c r="D2550" t="s">
        <v>464</v>
      </c>
      <c r="E2550">
        <v>50</v>
      </c>
    </row>
    <row r="2551" spans="1:5">
      <c r="A2551">
        <v>2022</v>
      </c>
      <c r="B2551" t="s">
        <v>439</v>
      </c>
      <c r="C2551" t="s">
        <v>53</v>
      </c>
      <c r="D2551" t="s">
        <v>464</v>
      </c>
      <c r="E2551">
        <v>125</v>
      </c>
    </row>
    <row r="2552" spans="1:5">
      <c r="A2552">
        <v>2022</v>
      </c>
      <c r="B2552" t="s">
        <v>421</v>
      </c>
      <c r="C2552" t="s">
        <v>13</v>
      </c>
      <c r="D2552" t="s">
        <v>464</v>
      </c>
      <c r="E2552">
        <v>795</v>
      </c>
    </row>
    <row r="2553" spans="1:5">
      <c r="A2553">
        <v>2021</v>
      </c>
      <c r="B2553" t="s">
        <v>422</v>
      </c>
      <c r="C2553" t="s">
        <v>15</v>
      </c>
      <c r="D2553" t="s">
        <v>464</v>
      </c>
      <c r="E2553">
        <v>780</v>
      </c>
    </row>
    <row r="2554" spans="1:5">
      <c r="A2554">
        <v>2022</v>
      </c>
      <c r="B2554" t="s">
        <v>431</v>
      </c>
      <c r="C2554" t="s">
        <v>36</v>
      </c>
      <c r="D2554" t="s">
        <v>464</v>
      </c>
      <c r="E2554">
        <v>45</v>
      </c>
    </row>
    <row r="2555" spans="1:5">
      <c r="A2555">
        <v>2021</v>
      </c>
      <c r="B2555" t="s">
        <v>432</v>
      </c>
      <c r="C2555" t="s">
        <v>39</v>
      </c>
      <c r="D2555" t="s">
        <v>464</v>
      </c>
      <c r="E2555">
        <v>265</v>
      </c>
    </row>
    <row r="2556" spans="1:5">
      <c r="A2556">
        <v>2021</v>
      </c>
      <c r="B2556" t="s">
        <v>421</v>
      </c>
      <c r="C2556" t="s">
        <v>13</v>
      </c>
      <c r="D2556" t="s">
        <v>464</v>
      </c>
      <c r="E2556">
        <v>785</v>
      </c>
    </row>
    <row r="2557" spans="1:5">
      <c r="A2557">
        <v>2020</v>
      </c>
      <c r="B2557" t="s">
        <v>436</v>
      </c>
      <c r="C2557" t="s">
        <v>49</v>
      </c>
      <c r="D2557" t="s">
        <v>464</v>
      </c>
      <c r="E2557">
        <v>695</v>
      </c>
    </row>
    <row r="2558" spans="1:5">
      <c r="A2558">
        <v>2019</v>
      </c>
      <c r="B2558" t="s">
        <v>436</v>
      </c>
      <c r="C2558" t="s">
        <v>49</v>
      </c>
      <c r="D2558" t="s">
        <v>464</v>
      </c>
      <c r="E2558">
        <v>695</v>
      </c>
    </row>
    <row r="2559" spans="1:5">
      <c r="A2559">
        <v>2020</v>
      </c>
      <c r="B2559" t="s">
        <v>421</v>
      </c>
      <c r="C2559" t="s">
        <v>13</v>
      </c>
      <c r="D2559" t="s">
        <v>464</v>
      </c>
      <c r="E2559">
        <v>800</v>
      </c>
    </row>
    <row r="2560" spans="1:5">
      <c r="A2560">
        <v>2021</v>
      </c>
      <c r="B2560" t="s">
        <v>439</v>
      </c>
      <c r="C2560" t="s">
        <v>53</v>
      </c>
      <c r="D2560" t="s">
        <v>464</v>
      </c>
      <c r="E2560">
        <v>120</v>
      </c>
    </row>
    <row r="2561" spans="1:5">
      <c r="A2561">
        <v>2020</v>
      </c>
      <c r="B2561" t="s">
        <v>425</v>
      </c>
      <c r="C2561" t="s">
        <v>24</v>
      </c>
      <c r="D2561" t="s">
        <v>464</v>
      </c>
      <c r="E2561">
        <v>125</v>
      </c>
    </row>
    <row r="2562" spans="1:5">
      <c r="A2562">
        <v>2021</v>
      </c>
      <c r="B2562" t="s">
        <v>436</v>
      </c>
      <c r="C2562" t="s">
        <v>49</v>
      </c>
      <c r="D2562" t="s">
        <v>464</v>
      </c>
      <c r="E2562">
        <v>735</v>
      </c>
    </row>
    <row r="2563" spans="1:5">
      <c r="A2563">
        <v>2020</v>
      </c>
      <c r="B2563" t="s">
        <v>429</v>
      </c>
      <c r="C2563" t="s">
        <v>30</v>
      </c>
      <c r="D2563" t="s">
        <v>464</v>
      </c>
      <c r="E2563">
        <v>730</v>
      </c>
    </row>
    <row r="2564" spans="1:5">
      <c r="A2564">
        <v>2020</v>
      </c>
      <c r="B2564" t="s">
        <v>428</v>
      </c>
      <c r="C2564" t="s">
        <v>27</v>
      </c>
      <c r="D2564" t="s">
        <v>464</v>
      </c>
      <c r="E2564">
        <v>190</v>
      </c>
    </row>
    <row r="2565" spans="1:5">
      <c r="A2565">
        <v>2019</v>
      </c>
      <c r="B2565" t="s">
        <v>425</v>
      </c>
      <c r="C2565" t="s">
        <v>24</v>
      </c>
      <c r="D2565" t="s">
        <v>464</v>
      </c>
      <c r="E2565">
        <v>120</v>
      </c>
    </row>
    <row r="2566" spans="1:5">
      <c r="A2566">
        <v>2019</v>
      </c>
      <c r="B2566" t="s">
        <v>439</v>
      </c>
      <c r="C2566" t="s">
        <v>53</v>
      </c>
      <c r="D2566" t="s">
        <v>464</v>
      </c>
      <c r="E2566">
        <v>120</v>
      </c>
    </row>
    <row r="2567" spans="1:5">
      <c r="A2567">
        <v>2020</v>
      </c>
      <c r="B2567" t="s">
        <v>435</v>
      </c>
      <c r="C2567" t="s">
        <v>48</v>
      </c>
      <c r="D2567" t="s">
        <v>464</v>
      </c>
      <c r="E2567">
        <v>170</v>
      </c>
    </row>
    <row r="2568" spans="1:5">
      <c r="A2568">
        <v>2019</v>
      </c>
      <c r="B2568" t="s">
        <v>426</v>
      </c>
      <c r="C2568" t="s">
        <v>427</v>
      </c>
      <c r="D2568" t="s">
        <v>464</v>
      </c>
      <c r="E2568">
        <v>335</v>
      </c>
    </row>
    <row r="2569" spans="1:5">
      <c r="A2569">
        <v>2019</v>
      </c>
      <c r="B2569" t="s">
        <v>424</v>
      </c>
      <c r="C2569" t="s">
        <v>21</v>
      </c>
      <c r="D2569" t="s">
        <v>464</v>
      </c>
      <c r="E2569">
        <v>380</v>
      </c>
    </row>
    <row r="2570" spans="1:5">
      <c r="A2570">
        <v>2021</v>
      </c>
      <c r="B2570" t="s">
        <v>430</v>
      </c>
      <c r="C2570" t="s">
        <v>33</v>
      </c>
      <c r="D2570" t="s">
        <v>464</v>
      </c>
      <c r="E2570">
        <v>155</v>
      </c>
    </row>
    <row r="2571" spans="1:5">
      <c r="A2571">
        <v>2021</v>
      </c>
      <c r="B2571" t="s">
        <v>429</v>
      </c>
      <c r="C2571" t="s">
        <v>30</v>
      </c>
      <c r="D2571" t="s">
        <v>464</v>
      </c>
      <c r="E2571">
        <v>750</v>
      </c>
    </row>
    <row r="2572" spans="1:5">
      <c r="A2572">
        <v>2022</v>
      </c>
      <c r="B2572" t="s">
        <v>429</v>
      </c>
      <c r="C2572" t="s">
        <v>30</v>
      </c>
      <c r="D2572" t="s">
        <v>464</v>
      </c>
      <c r="E2572">
        <v>695</v>
      </c>
    </row>
    <row r="2573" spans="1:5">
      <c r="A2573">
        <v>2020</v>
      </c>
      <c r="B2573" t="s">
        <v>420</v>
      </c>
      <c r="C2573" t="s">
        <v>8</v>
      </c>
      <c r="D2573" t="s">
        <v>464</v>
      </c>
      <c r="E2573">
        <v>730</v>
      </c>
    </row>
    <row r="2574" spans="1:5">
      <c r="A2574">
        <v>2020</v>
      </c>
      <c r="B2574" t="s">
        <v>431</v>
      </c>
      <c r="C2574" t="s">
        <v>36</v>
      </c>
      <c r="D2574" t="s">
        <v>464</v>
      </c>
      <c r="E2574">
        <v>55</v>
      </c>
    </row>
    <row r="2575" spans="1:5">
      <c r="A2575">
        <v>2020</v>
      </c>
      <c r="B2575" t="s">
        <v>437</v>
      </c>
      <c r="C2575" t="s">
        <v>51</v>
      </c>
      <c r="D2575" t="s">
        <v>464</v>
      </c>
      <c r="E2575">
        <v>450</v>
      </c>
    </row>
    <row r="2576" spans="1:5">
      <c r="A2576">
        <v>2019</v>
      </c>
      <c r="B2576" t="s">
        <v>438</v>
      </c>
      <c r="C2576" t="s">
        <v>52</v>
      </c>
      <c r="D2576" t="s">
        <v>464</v>
      </c>
      <c r="E2576">
        <v>100</v>
      </c>
    </row>
    <row r="2577" spans="1:5">
      <c r="A2577">
        <v>2019</v>
      </c>
      <c r="B2577" t="s">
        <v>423</v>
      </c>
      <c r="C2577" t="s">
        <v>18</v>
      </c>
      <c r="D2577" t="s">
        <v>464</v>
      </c>
      <c r="E2577">
        <v>130</v>
      </c>
    </row>
    <row r="2578" spans="1:5">
      <c r="A2578">
        <v>2021</v>
      </c>
      <c r="B2578" t="s">
        <v>435</v>
      </c>
      <c r="C2578" t="s">
        <v>48</v>
      </c>
      <c r="D2578" t="s">
        <v>464</v>
      </c>
      <c r="E2578">
        <v>165</v>
      </c>
    </row>
    <row r="2579" spans="1:5">
      <c r="A2579">
        <v>2020</v>
      </c>
      <c r="B2579" t="s">
        <v>434</v>
      </c>
      <c r="C2579" t="s">
        <v>45</v>
      </c>
      <c r="D2579" t="s">
        <v>464</v>
      </c>
      <c r="E2579">
        <v>25</v>
      </c>
    </row>
    <row r="2580" spans="1:5">
      <c r="A2580">
        <v>2022</v>
      </c>
      <c r="B2580" t="s">
        <v>438</v>
      </c>
      <c r="C2580" t="s">
        <v>52</v>
      </c>
      <c r="D2580" t="s">
        <v>464</v>
      </c>
      <c r="E2580">
        <v>95</v>
      </c>
    </row>
    <row r="2581" spans="1:5">
      <c r="A2581">
        <v>2019</v>
      </c>
      <c r="B2581" t="s">
        <v>421</v>
      </c>
      <c r="C2581" t="s">
        <v>13</v>
      </c>
      <c r="D2581" t="s">
        <v>464</v>
      </c>
      <c r="E2581">
        <v>795</v>
      </c>
    </row>
    <row r="2582" spans="1:5">
      <c r="A2582">
        <v>2020</v>
      </c>
      <c r="B2582" t="s">
        <v>422</v>
      </c>
      <c r="C2582" t="s">
        <v>15</v>
      </c>
      <c r="D2582" t="s">
        <v>464</v>
      </c>
      <c r="E2582">
        <v>780</v>
      </c>
    </row>
    <row r="2583" spans="1:5">
      <c r="A2583">
        <v>2019</v>
      </c>
      <c r="B2583" t="s">
        <v>420</v>
      </c>
      <c r="C2583" t="s">
        <v>8</v>
      </c>
      <c r="D2583" t="s">
        <v>464</v>
      </c>
      <c r="E2583">
        <v>770</v>
      </c>
    </row>
    <row r="2584" spans="1:5">
      <c r="A2584">
        <v>2019</v>
      </c>
      <c r="B2584" t="s">
        <v>433</v>
      </c>
      <c r="C2584" t="s">
        <v>42</v>
      </c>
      <c r="D2584" t="s">
        <v>464</v>
      </c>
      <c r="E2584">
        <v>40</v>
      </c>
    </row>
    <row r="2585" spans="1:5">
      <c r="A2585">
        <v>2020</v>
      </c>
      <c r="B2585" t="s">
        <v>433</v>
      </c>
      <c r="C2585" t="s">
        <v>42</v>
      </c>
      <c r="D2585" t="s">
        <v>464</v>
      </c>
      <c r="E2585">
        <v>50</v>
      </c>
    </row>
    <row r="2586" spans="1:5">
      <c r="A2586">
        <v>2020</v>
      </c>
      <c r="B2586" t="s">
        <v>423</v>
      </c>
      <c r="C2586" t="s">
        <v>18</v>
      </c>
      <c r="D2586" t="s">
        <v>464</v>
      </c>
      <c r="E2586">
        <v>140</v>
      </c>
    </row>
    <row r="2587" spans="1:5">
      <c r="A2587">
        <v>2019</v>
      </c>
      <c r="B2587" t="s">
        <v>430</v>
      </c>
      <c r="C2587" t="s">
        <v>33</v>
      </c>
      <c r="D2587" t="s">
        <v>464</v>
      </c>
      <c r="E2587">
        <v>140</v>
      </c>
    </row>
    <row r="2588" spans="1:5">
      <c r="A2588">
        <v>2019</v>
      </c>
      <c r="B2588" t="s">
        <v>434</v>
      </c>
      <c r="C2588" t="s">
        <v>45</v>
      </c>
      <c r="D2588" t="s">
        <v>464</v>
      </c>
      <c r="E2588">
        <v>30</v>
      </c>
    </row>
    <row r="2589" spans="1:5">
      <c r="A2589">
        <v>2019</v>
      </c>
      <c r="B2589" t="s">
        <v>429</v>
      </c>
      <c r="C2589" t="s">
        <v>30</v>
      </c>
      <c r="D2589" t="s">
        <v>464</v>
      </c>
      <c r="E2589">
        <v>715</v>
      </c>
    </row>
    <row r="2590" spans="1:5">
      <c r="A2590">
        <v>2021</v>
      </c>
      <c r="B2590" t="s">
        <v>431</v>
      </c>
      <c r="C2590" t="s">
        <v>36</v>
      </c>
      <c r="D2590" t="s">
        <v>464</v>
      </c>
      <c r="E2590">
        <v>50</v>
      </c>
    </row>
    <row r="2591" spans="1:5">
      <c r="A2591">
        <v>2019</v>
      </c>
      <c r="B2591" t="s">
        <v>428</v>
      </c>
      <c r="C2591" t="s">
        <v>27</v>
      </c>
      <c r="D2591" t="s">
        <v>464</v>
      </c>
      <c r="E2591">
        <v>185</v>
      </c>
    </row>
    <row r="2592" spans="1:5">
      <c r="A2592">
        <v>2019</v>
      </c>
      <c r="B2592" t="s">
        <v>422</v>
      </c>
      <c r="C2592" t="s">
        <v>15</v>
      </c>
      <c r="D2592" t="s">
        <v>464</v>
      </c>
      <c r="E2592">
        <v>720</v>
      </c>
    </row>
    <row r="2593" spans="1:5">
      <c r="A2593">
        <v>2020</v>
      </c>
      <c r="B2593" t="s">
        <v>438</v>
      </c>
      <c r="C2593" t="s">
        <v>52</v>
      </c>
      <c r="D2593" t="s">
        <v>464</v>
      </c>
      <c r="E2593">
        <v>100</v>
      </c>
    </row>
    <row r="2594" spans="1:5">
      <c r="A2594">
        <v>2020</v>
      </c>
      <c r="B2594" t="s">
        <v>430</v>
      </c>
      <c r="C2594" t="s">
        <v>33</v>
      </c>
      <c r="D2594" t="s">
        <v>464</v>
      </c>
      <c r="E2594">
        <v>135</v>
      </c>
    </row>
    <row r="2595" spans="1:5">
      <c r="A2595">
        <v>2019</v>
      </c>
      <c r="B2595" t="s">
        <v>431</v>
      </c>
      <c r="C2595" t="s">
        <v>36</v>
      </c>
      <c r="D2595" t="s">
        <v>464</v>
      </c>
      <c r="E2595">
        <v>50</v>
      </c>
    </row>
    <row r="2596" spans="1:5">
      <c r="A2596">
        <v>2020</v>
      </c>
      <c r="B2596" t="s">
        <v>432</v>
      </c>
      <c r="C2596" t="s">
        <v>39</v>
      </c>
      <c r="D2596" t="s">
        <v>464</v>
      </c>
      <c r="E2596">
        <v>275</v>
      </c>
    </row>
    <row r="2597" spans="1:5">
      <c r="A2597">
        <v>2020</v>
      </c>
      <c r="B2597" t="s">
        <v>426</v>
      </c>
      <c r="C2597" t="s">
        <v>427</v>
      </c>
      <c r="D2597" t="s">
        <v>464</v>
      </c>
      <c r="E2597">
        <v>335</v>
      </c>
    </row>
    <row r="2598" spans="1:5">
      <c r="A2598">
        <v>2019</v>
      </c>
      <c r="B2598" t="s">
        <v>435</v>
      </c>
      <c r="C2598" t="s">
        <v>48</v>
      </c>
      <c r="D2598" t="s">
        <v>464</v>
      </c>
      <c r="E2598">
        <v>160</v>
      </c>
    </row>
    <row r="2599" spans="1:5">
      <c r="A2599">
        <v>2022</v>
      </c>
      <c r="B2599" t="s">
        <v>420</v>
      </c>
      <c r="C2599" t="s">
        <v>8</v>
      </c>
      <c r="D2599" t="s">
        <v>464</v>
      </c>
      <c r="E2599">
        <v>780</v>
      </c>
    </row>
    <row r="2600" spans="1:5">
      <c r="A2600">
        <v>2020</v>
      </c>
      <c r="B2600" t="s">
        <v>424</v>
      </c>
      <c r="C2600" t="s">
        <v>21</v>
      </c>
      <c r="D2600" t="s">
        <v>464</v>
      </c>
      <c r="E2600">
        <v>350</v>
      </c>
    </row>
    <row r="2601" spans="1:5">
      <c r="A2601">
        <v>2019</v>
      </c>
      <c r="B2601" t="s">
        <v>437</v>
      </c>
      <c r="C2601" t="s">
        <v>51</v>
      </c>
      <c r="D2601" t="s">
        <v>464</v>
      </c>
      <c r="E2601">
        <v>435</v>
      </c>
    </row>
    <row r="2602" spans="1:5">
      <c r="A2602">
        <v>2021</v>
      </c>
      <c r="B2602" t="s">
        <v>428</v>
      </c>
      <c r="C2602" t="s">
        <v>27</v>
      </c>
      <c r="D2602" t="s">
        <v>464</v>
      </c>
      <c r="E2602">
        <v>200</v>
      </c>
    </row>
    <row r="2603" spans="1:5">
      <c r="A2603">
        <v>2020</v>
      </c>
      <c r="B2603" t="s">
        <v>439</v>
      </c>
      <c r="C2603" t="s">
        <v>53</v>
      </c>
      <c r="D2603" t="s">
        <v>464</v>
      </c>
      <c r="E2603">
        <v>120</v>
      </c>
    </row>
    <row r="2604" spans="1:5">
      <c r="A2604">
        <v>2019</v>
      </c>
      <c r="B2604" t="s">
        <v>432</v>
      </c>
      <c r="C2604" t="s">
        <v>39</v>
      </c>
      <c r="D2604" t="s">
        <v>464</v>
      </c>
      <c r="E2604">
        <v>290</v>
      </c>
    </row>
    <row r="2605" spans="1:5">
      <c r="A2605">
        <v>2018</v>
      </c>
      <c r="B2605" t="s">
        <v>422</v>
      </c>
      <c r="C2605" t="s">
        <v>15</v>
      </c>
      <c r="D2605" t="s">
        <v>464</v>
      </c>
      <c r="E2605">
        <v>705</v>
      </c>
    </row>
    <row r="2606" spans="1:5">
      <c r="A2606">
        <v>2018</v>
      </c>
      <c r="B2606" t="s">
        <v>420</v>
      </c>
      <c r="C2606" t="s">
        <v>8</v>
      </c>
      <c r="D2606" t="s">
        <v>464</v>
      </c>
      <c r="E2606">
        <v>740</v>
      </c>
    </row>
    <row r="2607" spans="1:5">
      <c r="A2607">
        <v>2018</v>
      </c>
      <c r="B2607" t="s">
        <v>435</v>
      </c>
      <c r="C2607" t="s">
        <v>48</v>
      </c>
      <c r="D2607" t="s">
        <v>464</v>
      </c>
      <c r="E2607">
        <v>145</v>
      </c>
    </row>
    <row r="2608" spans="1:5">
      <c r="A2608">
        <v>2018</v>
      </c>
      <c r="B2608" t="s">
        <v>437</v>
      </c>
      <c r="C2608" t="s">
        <v>51</v>
      </c>
      <c r="D2608" t="s">
        <v>464</v>
      </c>
      <c r="E2608">
        <v>415</v>
      </c>
    </row>
    <row r="2609" spans="1:5">
      <c r="A2609">
        <v>2018</v>
      </c>
      <c r="B2609" t="s">
        <v>430</v>
      </c>
      <c r="C2609" t="s">
        <v>33</v>
      </c>
      <c r="D2609" t="s">
        <v>464</v>
      </c>
      <c r="E2609">
        <v>145</v>
      </c>
    </row>
    <row r="2610" spans="1:5">
      <c r="A2610">
        <v>2018</v>
      </c>
      <c r="B2610" t="s">
        <v>424</v>
      </c>
      <c r="C2610" t="s">
        <v>21</v>
      </c>
      <c r="D2610" t="s">
        <v>464</v>
      </c>
      <c r="E2610">
        <v>380</v>
      </c>
    </row>
    <row r="2611" spans="1:5">
      <c r="A2611">
        <v>2018</v>
      </c>
      <c r="B2611" t="s">
        <v>428</v>
      </c>
      <c r="C2611" t="s">
        <v>27</v>
      </c>
      <c r="D2611" t="s">
        <v>464</v>
      </c>
      <c r="E2611">
        <v>175</v>
      </c>
    </row>
    <row r="2612" spans="1:5">
      <c r="A2612">
        <v>2018</v>
      </c>
      <c r="B2612" t="s">
        <v>425</v>
      </c>
      <c r="C2612" t="s">
        <v>24</v>
      </c>
      <c r="D2612" t="s">
        <v>464</v>
      </c>
      <c r="E2612">
        <v>115</v>
      </c>
    </row>
    <row r="2613" spans="1:5">
      <c r="A2613">
        <v>2018</v>
      </c>
      <c r="B2613" t="s">
        <v>433</v>
      </c>
      <c r="C2613" t="s">
        <v>42</v>
      </c>
      <c r="D2613" t="s">
        <v>464</v>
      </c>
      <c r="E2613">
        <v>40</v>
      </c>
    </row>
    <row r="2614" spans="1:5">
      <c r="A2614">
        <v>2018</v>
      </c>
      <c r="B2614" t="s">
        <v>429</v>
      </c>
      <c r="C2614" t="s">
        <v>30</v>
      </c>
      <c r="D2614" t="s">
        <v>464</v>
      </c>
      <c r="E2614">
        <v>720</v>
      </c>
    </row>
    <row r="2615" spans="1:5">
      <c r="A2615">
        <v>2018</v>
      </c>
      <c r="B2615" t="s">
        <v>434</v>
      </c>
      <c r="C2615" t="s">
        <v>45</v>
      </c>
      <c r="D2615" t="s">
        <v>464</v>
      </c>
      <c r="E2615">
        <v>25</v>
      </c>
    </row>
    <row r="2616" spans="1:5">
      <c r="A2616">
        <v>2018</v>
      </c>
      <c r="B2616" t="s">
        <v>431</v>
      </c>
      <c r="C2616" t="s">
        <v>36</v>
      </c>
      <c r="D2616" t="s">
        <v>464</v>
      </c>
      <c r="E2616">
        <v>60</v>
      </c>
    </row>
    <row r="2617" spans="1:5">
      <c r="A2617">
        <v>2018</v>
      </c>
      <c r="B2617" t="s">
        <v>423</v>
      </c>
      <c r="C2617" t="s">
        <v>18</v>
      </c>
      <c r="D2617" t="s">
        <v>464</v>
      </c>
      <c r="E2617">
        <v>140</v>
      </c>
    </row>
    <row r="2618" spans="1:5">
      <c r="A2618">
        <v>2018</v>
      </c>
      <c r="B2618" t="s">
        <v>426</v>
      </c>
      <c r="C2618" t="s">
        <v>427</v>
      </c>
      <c r="D2618" t="s">
        <v>464</v>
      </c>
      <c r="E2618">
        <v>315</v>
      </c>
    </row>
    <row r="2619" spans="1:5">
      <c r="A2619">
        <v>2018</v>
      </c>
      <c r="B2619" t="s">
        <v>438</v>
      </c>
      <c r="C2619" t="s">
        <v>52</v>
      </c>
      <c r="D2619" t="s">
        <v>464</v>
      </c>
      <c r="E2619">
        <v>100</v>
      </c>
    </row>
    <row r="2620" spans="1:5">
      <c r="A2620">
        <v>2018</v>
      </c>
      <c r="B2620" t="s">
        <v>421</v>
      </c>
      <c r="C2620" t="s">
        <v>13</v>
      </c>
      <c r="D2620" t="s">
        <v>464</v>
      </c>
      <c r="E2620">
        <v>780</v>
      </c>
    </row>
    <row r="2621" spans="1:5">
      <c r="A2621">
        <v>2018</v>
      </c>
      <c r="B2621" t="s">
        <v>432</v>
      </c>
      <c r="C2621" t="s">
        <v>39</v>
      </c>
      <c r="D2621" t="s">
        <v>464</v>
      </c>
      <c r="E2621">
        <v>280</v>
      </c>
    </row>
    <row r="2622" spans="1:5">
      <c r="A2622">
        <v>2018</v>
      </c>
      <c r="B2622" t="s">
        <v>439</v>
      </c>
      <c r="C2622" t="s">
        <v>53</v>
      </c>
      <c r="D2622" t="s">
        <v>464</v>
      </c>
      <c r="E2622">
        <v>95</v>
      </c>
    </row>
    <row r="2623" spans="1:5">
      <c r="A2623">
        <v>2018</v>
      </c>
      <c r="B2623" t="s">
        <v>436</v>
      </c>
      <c r="C2623" t="s">
        <v>49</v>
      </c>
      <c r="D2623" t="s">
        <v>464</v>
      </c>
      <c r="E2623">
        <v>655</v>
      </c>
    </row>
    <row r="2624" spans="1:5">
      <c r="A2624">
        <v>2023</v>
      </c>
      <c r="B2624" t="s">
        <v>421</v>
      </c>
      <c r="C2624" t="s">
        <v>13</v>
      </c>
      <c r="D2624" t="s">
        <v>464</v>
      </c>
      <c r="E2624">
        <v>790</v>
      </c>
    </row>
    <row r="2625" spans="1:5">
      <c r="A2625">
        <v>2023</v>
      </c>
      <c r="B2625" t="s">
        <v>424</v>
      </c>
      <c r="C2625" t="s">
        <v>21</v>
      </c>
      <c r="D2625" t="s">
        <v>464</v>
      </c>
      <c r="E2625">
        <v>405</v>
      </c>
    </row>
    <row r="2626" spans="1:5">
      <c r="A2626">
        <v>2023</v>
      </c>
      <c r="B2626" t="s">
        <v>432</v>
      </c>
      <c r="C2626" t="s">
        <v>39</v>
      </c>
      <c r="D2626" t="s">
        <v>464</v>
      </c>
      <c r="E2626">
        <v>305</v>
      </c>
    </row>
    <row r="2627" spans="1:5">
      <c r="A2627">
        <v>2023</v>
      </c>
      <c r="B2627" t="s">
        <v>438</v>
      </c>
      <c r="C2627" t="s">
        <v>52</v>
      </c>
      <c r="D2627" t="s">
        <v>464</v>
      </c>
      <c r="E2627">
        <v>110</v>
      </c>
    </row>
    <row r="2628" spans="1:5">
      <c r="A2628">
        <v>2023</v>
      </c>
      <c r="B2628" t="s">
        <v>423</v>
      </c>
      <c r="C2628" t="s">
        <v>18</v>
      </c>
      <c r="D2628" t="s">
        <v>464</v>
      </c>
      <c r="E2628">
        <v>140</v>
      </c>
    </row>
    <row r="2629" spans="1:5">
      <c r="A2629">
        <v>2023</v>
      </c>
      <c r="B2629" t="s">
        <v>429</v>
      </c>
      <c r="C2629" t="s">
        <v>30</v>
      </c>
      <c r="D2629" t="s">
        <v>464</v>
      </c>
      <c r="E2629">
        <v>690</v>
      </c>
    </row>
    <row r="2630" spans="1:5">
      <c r="A2630">
        <v>2023</v>
      </c>
      <c r="B2630" t="s">
        <v>426</v>
      </c>
      <c r="C2630" t="s">
        <v>427</v>
      </c>
      <c r="D2630" t="s">
        <v>464</v>
      </c>
      <c r="E2630">
        <v>340</v>
      </c>
    </row>
    <row r="2631" spans="1:5">
      <c r="A2631">
        <v>2023</v>
      </c>
      <c r="B2631" t="s">
        <v>431</v>
      </c>
      <c r="C2631" t="s">
        <v>36</v>
      </c>
      <c r="D2631" t="s">
        <v>464</v>
      </c>
      <c r="E2631">
        <v>50</v>
      </c>
    </row>
    <row r="2632" spans="1:5">
      <c r="A2632">
        <v>2023</v>
      </c>
      <c r="B2632" t="s">
        <v>439</v>
      </c>
      <c r="C2632" t="s">
        <v>53</v>
      </c>
      <c r="D2632" t="s">
        <v>464</v>
      </c>
      <c r="E2632">
        <v>145</v>
      </c>
    </row>
    <row r="2633" spans="1:5">
      <c r="A2633">
        <v>2023</v>
      </c>
      <c r="B2633" t="s">
        <v>425</v>
      </c>
      <c r="C2633" t="s">
        <v>24</v>
      </c>
      <c r="D2633" t="s">
        <v>464</v>
      </c>
      <c r="E2633">
        <v>120</v>
      </c>
    </row>
    <row r="2634" spans="1:5">
      <c r="A2634">
        <v>2023</v>
      </c>
      <c r="B2634" t="s">
        <v>430</v>
      </c>
      <c r="C2634" t="s">
        <v>33</v>
      </c>
      <c r="D2634" t="s">
        <v>464</v>
      </c>
      <c r="E2634">
        <v>160</v>
      </c>
    </row>
    <row r="2635" spans="1:5">
      <c r="A2635">
        <v>2023</v>
      </c>
      <c r="B2635" t="s">
        <v>420</v>
      </c>
      <c r="C2635" t="s">
        <v>8</v>
      </c>
      <c r="D2635" t="s">
        <v>464</v>
      </c>
      <c r="E2635">
        <v>780</v>
      </c>
    </row>
    <row r="2636" spans="1:5">
      <c r="A2636">
        <v>2023</v>
      </c>
      <c r="B2636" t="s">
        <v>437</v>
      </c>
      <c r="C2636" t="s">
        <v>51</v>
      </c>
      <c r="D2636" t="s">
        <v>464</v>
      </c>
      <c r="E2636">
        <v>480</v>
      </c>
    </row>
    <row r="2637" spans="1:5">
      <c r="A2637">
        <v>2023</v>
      </c>
      <c r="B2637" t="s">
        <v>435</v>
      </c>
      <c r="C2637" t="s">
        <v>48</v>
      </c>
      <c r="D2637" t="s">
        <v>464</v>
      </c>
      <c r="E2637">
        <v>150</v>
      </c>
    </row>
    <row r="2638" spans="1:5">
      <c r="A2638">
        <v>2023</v>
      </c>
      <c r="B2638" t="s">
        <v>433</v>
      </c>
      <c r="C2638" t="s">
        <v>42</v>
      </c>
      <c r="D2638" t="s">
        <v>464</v>
      </c>
      <c r="E2638">
        <v>60</v>
      </c>
    </row>
    <row r="2639" spans="1:5">
      <c r="A2639">
        <v>2023</v>
      </c>
      <c r="B2639" t="s">
        <v>436</v>
      </c>
      <c r="C2639" t="s">
        <v>49</v>
      </c>
      <c r="D2639" t="s">
        <v>464</v>
      </c>
      <c r="E2639">
        <v>680</v>
      </c>
    </row>
    <row r="2640" spans="1:5">
      <c r="A2640">
        <v>2023</v>
      </c>
      <c r="B2640" t="s">
        <v>434</v>
      </c>
      <c r="C2640" t="s">
        <v>45</v>
      </c>
      <c r="D2640" t="s">
        <v>464</v>
      </c>
      <c r="E2640">
        <v>25</v>
      </c>
    </row>
    <row r="2641" spans="1:5">
      <c r="A2641">
        <v>2023</v>
      </c>
      <c r="B2641" t="s">
        <v>428</v>
      </c>
      <c r="C2641" t="s">
        <v>27</v>
      </c>
      <c r="D2641" t="s">
        <v>464</v>
      </c>
      <c r="E2641">
        <v>215</v>
      </c>
    </row>
    <row r="2642" spans="1:5">
      <c r="A2642">
        <v>2024</v>
      </c>
      <c r="B2642" t="s">
        <v>423</v>
      </c>
      <c r="C2642" t="s">
        <v>18</v>
      </c>
      <c r="D2642" t="s">
        <v>464</v>
      </c>
      <c r="E2642">
        <v>150</v>
      </c>
    </row>
    <row r="2643" spans="1:5">
      <c r="A2643">
        <v>2024</v>
      </c>
      <c r="B2643" t="s">
        <v>422</v>
      </c>
      <c r="C2643" t="s">
        <v>15</v>
      </c>
      <c r="D2643" t="s">
        <v>464</v>
      </c>
      <c r="E2643">
        <v>785</v>
      </c>
    </row>
    <row r="2644" spans="1:5">
      <c r="A2644">
        <v>2024</v>
      </c>
      <c r="B2644" t="s">
        <v>430</v>
      </c>
      <c r="C2644" t="s">
        <v>33</v>
      </c>
      <c r="D2644" t="s">
        <v>464</v>
      </c>
      <c r="E2644">
        <v>160</v>
      </c>
    </row>
    <row r="2645" spans="1:5">
      <c r="A2645">
        <v>2024</v>
      </c>
      <c r="B2645" t="s">
        <v>425</v>
      </c>
      <c r="C2645" t="s">
        <v>24</v>
      </c>
      <c r="D2645" t="s">
        <v>464</v>
      </c>
      <c r="E2645">
        <v>110</v>
      </c>
    </row>
    <row r="2646" spans="1:5">
      <c r="A2646">
        <v>2024</v>
      </c>
      <c r="B2646" t="s">
        <v>428</v>
      </c>
      <c r="C2646" t="s">
        <v>27</v>
      </c>
      <c r="D2646" t="s">
        <v>464</v>
      </c>
      <c r="E2646">
        <v>210</v>
      </c>
    </row>
    <row r="2647" spans="1:5">
      <c r="A2647">
        <v>2023</v>
      </c>
      <c r="B2647" t="s">
        <v>422</v>
      </c>
      <c r="C2647" t="s">
        <v>15</v>
      </c>
      <c r="D2647" t="s">
        <v>464</v>
      </c>
      <c r="E2647">
        <v>775</v>
      </c>
    </row>
    <row r="2648" spans="1:5">
      <c r="A2648">
        <v>2024</v>
      </c>
      <c r="B2648" t="s">
        <v>438</v>
      </c>
      <c r="C2648" t="s">
        <v>52</v>
      </c>
      <c r="D2648" t="s">
        <v>464</v>
      </c>
      <c r="E2648">
        <v>100</v>
      </c>
    </row>
    <row r="2649" spans="1:5">
      <c r="A2649">
        <v>2024</v>
      </c>
      <c r="B2649" t="s">
        <v>420</v>
      </c>
      <c r="C2649" t="s">
        <v>8</v>
      </c>
      <c r="D2649" t="s">
        <v>464</v>
      </c>
      <c r="E2649">
        <v>800</v>
      </c>
    </row>
    <row r="2650" spans="1:5">
      <c r="A2650">
        <v>2024</v>
      </c>
      <c r="B2650" t="s">
        <v>424</v>
      </c>
      <c r="C2650" t="s">
        <v>21</v>
      </c>
      <c r="D2650" t="s">
        <v>464</v>
      </c>
      <c r="E2650">
        <v>440</v>
      </c>
    </row>
    <row r="2651" spans="1:5">
      <c r="A2651">
        <v>2024</v>
      </c>
      <c r="B2651" t="s">
        <v>434</v>
      </c>
      <c r="C2651" t="s">
        <v>45</v>
      </c>
      <c r="D2651" t="s">
        <v>464</v>
      </c>
      <c r="E2651">
        <v>20</v>
      </c>
    </row>
    <row r="2652" spans="1:5">
      <c r="A2652">
        <v>2024</v>
      </c>
      <c r="B2652" t="s">
        <v>439</v>
      </c>
      <c r="C2652" t="s">
        <v>53</v>
      </c>
      <c r="D2652" t="s">
        <v>464</v>
      </c>
      <c r="E2652">
        <v>135</v>
      </c>
    </row>
    <row r="2653" spans="1:5">
      <c r="A2653">
        <v>2024</v>
      </c>
      <c r="B2653" t="s">
        <v>429</v>
      </c>
      <c r="C2653" t="s">
        <v>30</v>
      </c>
      <c r="D2653" t="s">
        <v>464</v>
      </c>
      <c r="E2653">
        <v>690</v>
      </c>
    </row>
    <row r="2654" spans="1:5">
      <c r="A2654">
        <v>2024</v>
      </c>
      <c r="B2654" t="s">
        <v>426</v>
      </c>
      <c r="C2654" t="s">
        <v>427</v>
      </c>
      <c r="D2654" t="s">
        <v>464</v>
      </c>
      <c r="E2654">
        <v>355</v>
      </c>
    </row>
    <row r="2655" spans="1:5">
      <c r="A2655">
        <v>2024</v>
      </c>
      <c r="B2655" t="s">
        <v>431</v>
      </c>
      <c r="C2655" t="s">
        <v>36</v>
      </c>
      <c r="D2655" t="s">
        <v>464</v>
      </c>
      <c r="E2655">
        <v>60</v>
      </c>
    </row>
    <row r="2656" spans="1:5">
      <c r="A2656">
        <v>2024</v>
      </c>
      <c r="B2656" t="s">
        <v>432</v>
      </c>
      <c r="C2656" t="s">
        <v>39</v>
      </c>
      <c r="D2656" t="s">
        <v>464</v>
      </c>
      <c r="E2656">
        <v>305</v>
      </c>
    </row>
    <row r="2657" spans="1:5">
      <c r="A2657">
        <v>2024</v>
      </c>
      <c r="B2657" t="s">
        <v>435</v>
      </c>
      <c r="C2657" t="s">
        <v>48</v>
      </c>
      <c r="D2657" t="s">
        <v>464</v>
      </c>
      <c r="E2657">
        <v>145</v>
      </c>
    </row>
    <row r="2658" spans="1:5">
      <c r="A2658">
        <v>2024</v>
      </c>
      <c r="B2658" t="s">
        <v>421</v>
      </c>
      <c r="C2658" t="s">
        <v>13</v>
      </c>
      <c r="D2658" t="s">
        <v>464</v>
      </c>
      <c r="E2658">
        <v>780</v>
      </c>
    </row>
    <row r="2659" spans="1:5">
      <c r="A2659">
        <v>2024</v>
      </c>
      <c r="B2659" t="s">
        <v>436</v>
      </c>
      <c r="C2659" t="s">
        <v>49</v>
      </c>
      <c r="D2659" t="s">
        <v>464</v>
      </c>
      <c r="E2659">
        <v>700</v>
      </c>
    </row>
    <row r="2660" spans="1:5">
      <c r="A2660">
        <v>2024</v>
      </c>
      <c r="B2660" t="s">
        <v>437</v>
      </c>
      <c r="C2660" t="s">
        <v>51</v>
      </c>
      <c r="D2660" t="s">
        <v>464</v>
      </c>
      <c r="E2660">
        <v>465</v>
      </c>
    </row>
    <row r="2661" spans="1:5">
      <c r="A2661">
        <v>2024</v>
      </c>
      <c r="B2661" t="s">
        <v>433</v>
      </c>
      <c r="C2661" t="s">
        <v>42</v>
      </c>
      <c r="D2661" t="s">
        <v>464</v>
      </c>
      <c r="E2661">
        <v>60</v>
      </c>
    </row>
    <row r="2662" spans="1:5">
      <c r="A2662">
        <v>2021</v>
      </c>
      <c r="B2662" t="s">
        <v>423</v>
      </c>
      <c r="C2662" t="s">
        <v>18</v>
      </c>
      <c r="D2662" t="s">
        <v>465</v>
      </c>
      <c r="E2662">
        <v>10</v>
      </c>
    </row>
    <row r="2663" spans="1:5">
      <c r="A2663">
        <v>2021</v>
      </c>
      <c r="B2663" t="s">
        <v>425</v>
      </c>
      <c r="C2663" t="s">
        <v>24</v>
      </c>
      <c r="D2663" t="s">
        <v>465</v>
      </c>
      <c r="E2663">
        <v>15</v>
      </c>
    </row>
    <row r="2664" spans="1:5">
      <c r="A2664">
        <v>2022</v>
      </c>
      <c r="B2664" t="s">
        <v>428</v>
      </c>
      <c r="C2664" t="s">
        <v>27</v>
      </c>
      <c r="D2664" t="s">
        <v>465</v>
      </c>
      <c r="E2664">
        <v>15</v>
      </c>
    </row>
    <row r="2665" spans="1:5">
      <c r="A2665">
        <v>2021</v>
      </c>
      <c r="B2665" t="s">
        <v>438</v>
      </c>
      <c r="C2665" t="s">
        <v>52</v>
      </c>
      <c r="D2665" t="s">
        <v>465</v>
      </c>
      <c r="E2665">
        <v>5</v>
      </c>
    </row>
    <row r="2666" spans="1:5">
      <c r="A2666">
        <v>2022</v>
      </c>
      <c r="B2666" t="s">
        <v>426</v>
      </c>
      <c r="C2666" t="s">
        <v>427</v>
      </c>
      <c r="D2666" t="s">
        <v>465</v>
      </c>
      <c r="E2666">
        <v>40</v>
      </c>
    </row>
    <row r="2667" spans="1:5">
      <c r="A2667">
        <v>2022</v>
      </c>
      <c r="B2667" t="s">
        <v>435</v>
      </c>
      <c r="C2667" t="s">
        <v>48</v>
      </c>
      <c r="D2667" t="s">
        <v>465</v>
      </c>
      <c r="E2667">
        <v>15</v>
      </c>
    </row>
    <row r="2668" spans="1:5">
      <c r="A2668">
        <v>2022</v>
      </c>
      <c r="B2668" t="s">
        <v>430</v>
      </c>
      <c r="C2668" t="s">
        <v>33</v>
      </c>
      <c r="D2668" t="s">
        <v>465</v>
      </c>
      <c r="E2668">
        <v>10</v>
      </c>
    </row>
    <row r="2669" spans="1:5">
      <c r="A2669">
        <v>2022</v>
      </c>
      <c r="B2669" t="s">
        <v>423</v>
      </c>
      <c r="C2669" t="s">
        <v>18</v>
      </c>
      <c r="D2669" t="s">
        <v>465</v>
      </c>
      <c r="E2669">
        <v>10</v>
      </c>
    </row>
    <row r="2670" spans="1:5">
      <c r="A2670">
        <v>2021</v>
      </c>
      <c r="B2670" t="s">
        <v>420</v>
      </c>
      <c r="C2670" t="s">
        <v>8</v>
      </c>
      <c r="D2670" t="s">
        <v>465</v>
      </c>
      <c r="E2670">
        <v>80</v>
      </c>
    </row>
    <row r="2671" spans="1:5">
      <c r="A2671">
        <v>2021</v>
      </c>
      <c r="B2671" t="s">
        <v>434</v>
      </c>
      <c r="C2671" t="s">
        <v>45</v>
      </c>
      <c r="D2671" t="s">
        <v>465</v>
      </c>
      <c r="E2671">
        <v>0</v>
      </c>
    </row>
    <row r="2672" spans="1:5">
      <c r="A2672">
        <v>2021</v>
      </c>
      <c r="B2672" t="s">
        <v>437</v>
      </c>
      <c r="C2672" t="s">
        <v>51</v>
      </c>
      <c r="D2672" t="s">
        <v>465</v>
      </c>
      <c r="E2672">
        <v>50</v>
      </c>
    </row>
    <row r="2673" spans="1:5">
      <c r="A2673">
        <v>2022</v>
      </c>
      <c r="B2673" t="s">
        <v>425</v>
      </c>
      <c r="C2673" t="s">
        <v>24</v>
      </c>
      <c r="D2673" t="s">
        <v>465</v>
      </c>
      <c r="E2673">
        <v>15</v>
      </c>
    </row>
    <row r="2674" spans="1:5">
      <c r="A2674">
        <v>2022</v>
      </c>
      <c r="B2674" t="s">
        <v>437</v>
      </c>
      <c r="C2674" t="s">
        <v>51</v>
      </c>
      <c r="D2674" t="s">
        <v>465</v>
      </c>
      <c r="E2674">
        <v>50</v>
      </c>
    </row>
    <row r="2675" spans="1:5">
      <c r="A2675">
        <v>2022</v>
      </c>
      <c r="B2675" t="s">
        <v>422</v>
      </c>
      <c r="C2675" t="s">
        <v>15</v>
      </c>
      <c r="D2675" t="s">
        <v>465</v>
      </c>
      <c r="E2675">
        <v>80</v>
      </c>
    </row>
    <row r="2676" spans="1:5">
      <c r="A2676">
        <v>2022</v>
      </c>
      <c r="B2676" t="s">
        <v>434</v>
      </c>
      <c r="C2676" t="s">
        <v>45</v>
      </c>
      <c r="D2676" t="s">
        <v>465</v>
      </c>
      <c r="E2676">
        <v>5</v>
      </c>
    </row>
    <row r="2677" spans="1:5">
      <c r="A2677">
        <v>2021</v>
      </c>
      <c r="B2677" t="s">
        <v>424</v>
      </c>
      <c r="C2677" t="s">
        <v>21</v>
      </c>
      <c r="D2677" t="s">
        <v>465</v>
      </c>
      <c r="E2677">
        <v>40</v>
      </c>
    </row>
    <row r="2678" spans="1:5">
      <c r="A2678">
        <v>2022</v>
      </c>
      <c r="B2678" t="s">
        <v>432</v>
      </c>
      <c r="C2678" t="s">
        <v>39</v>
      </c>
      <c r="D2678" t="s">
        <v>465</v>
      </c>
      <c r="E2678">
        <v>30</v>
      </c>
    </row>
    <row r="2679" spans="1:5">
      <c r="A2679">
        <v>2021</v>
      </c>
      <c r="B2679" t="s">
        <v>433</v>
      </c>
      <c r="C2679" t="s">
        <v>42</v>
      </c>
      <c r="D2679" t="s">
        <v>465</v>
      </c>
      <c r="E2679">
        <v>5</v>
      </c>
    </row>
    <row r="2680" spans="1:5">
      <c r="A2680">
        <v>2022</v>
      </c>
      <c r="B2680" t="s">
        <v>424</v>
      </c>
      <c r="C2680" t="s">
        <v>21</v>
      </c>
      <c r="D2680" t="s">
        <v>465</v>
      </c>
      <c r="E2680">
        <v>45</v>
      </c>
    </row>
    <row r="2681" spans="1:5">
      <c r="A2681">
        <v>2021</v>
      </c>
      <c r="B2681" t="s">
        <v>426</v>
      </c>
      <c r="C2681" t="s">
        <v>427</v>
      </c>
      <c r="D2681" t="s">
        <v>465</v>
      </c>
      <c r="E2681">
        <v>40</v>
      </c>
    </row>
    <row r="2682" spans="1:5">
      <c r="A2682">
        <v>2022</v>
      </c>
      <c r="B2682" t="s">
        <v>436</v>
      </c>
      <c r="C2682" t="s">
        <v>49</v>
      </c>
      <c r="D2682" t="s">
        <v>465</v>
      </c>
      <c r="E2682">
        <v>100</v>
      </c>
    </row>
    <row r="2683" spans="1:5">
      <c r="A2683">
        <v>2022</v>
      </c>
      <c r="B2683" t="s">
        <v>433</v>
      </c>
      <c r="C2683" t="s">
        <v>42</v>
      </c>
      <c r="D2683" t="s">
        <v>465</v>
      </c>
      <c r="E2683">
        <v>10</v>
      </c>
    </row>
    <row r="2684" spans="1:5">
      <c r="A2684">
        <v>2022</v>
      </c>
      <c r="B2684" t="s">
        <v>439</v>
      </c>
      <c r="C2684" t="s">
        <v>53</v>
      </c>
      <c r="D2684" t="s">
        <v>465</v>
      </c>
      <c r="E2684">
        <v>5</v>
      </c>
    </row>
    <row r="2685" spans="1:5">
      <c r="A2685">
        <v>2022</v>
      </c>
      <c r="B2685" t="s">
        <v>421</v>
      </c>
      <c r="C2685" t="s">
        <v>13</v>
      </c>
      <c r="D2685" t="s">
        <v>465</v>
      </c>
      <c r="E2685">
        <v>115</v>
      </c>
    </row>
    <row r="2686" spans="1:5">
      <c r="A2686">
        <v>2021</v>
      </c>
      <c r="B2686" t="s">
        <v>422</v>
      </c>
      <c r="C2686" t="s">
        <v>15</v>
      </c>
      <c r="D2686" t="s">
        <v>465</v>
      </c>
      <c r="E2686">
        <v>70</v>
      </c>
    </row>
    <row r="2687" spans="1:5">
      <c r="A2687">
        <v>2022</v>
      </c>
      <c r="B2687" t="s">
        <v>431</v>
      </c>
      <c r="C2687" t="s">
        <v>36</v>
      </c>
      <c r="D2687" t="s">
        <v>465</v>
      </c>
      <c r="E2687">
        <v>5</v>
      </c>
    </row>
    <row r="2688" spans="1:5">
      <c r="A2688">
        <v>2021</v>
      </c>
      <c r="B2688" t="s">
        <v>432</v>
      </c>
      <c r="C2688" t="s">
        <v>39</v>
      </c>
      <c r="D2688" t="s">
        <v>465</v>
      </c>
      <c r="E2688">
        <v>35</v>
      </c>
    </row>
    <row r="2689" spans="1:5">
      <c r="A2689">
        <v>2021</v>
      </c>
      <c r="B2689" t="s">
        <v>421</v>
      </c>
      <c r="C2689" t="s">
        <v>13</v>
      </c>
      <c r="D2689" t="s">
        <v>465</v>
      </c>
      <c r="E2689">
        <v>115</v>
      </c>
    </row>
    <row r="2690" spans="1:5">
      <c r="A2690">
        <v>2020</v>
      </c>
      <c r="B2690" t="s">
        <v>436</v>
      </c>
      <c r="C2690" t="s">
        <v>49</v>
      </c>
      <c r="D2690" t="s">
        <v>465</v>
      </c>
      <c r="E2690">
        <v>95</v>
      </c>
    </row>
    <row r="2691" spans="1:5">
      <c r="A2691">
        <v>2019</v>
      </c>
      <c r="B2691" t="s">
        <v>436</v>
      </c>
      <c r="C2691" t="s">
        <v>49</v>
      </c>
      <c r="D2691" t="s">
        <v>465</v>
      </c>
      <c r="E2691">
        <v>90</v>
      </c>
    </row>
    <row r="2692" spans="1:5">
      <c r="A2692">
        <v>2020</v>
      </c>
      <c r="B2692" t="s">
        <v>421</v>
      </c>
      <c r="C2692" t="s">
        <v>13</v>
      </c>
      <c r="D2692" t="s">
        <v>465</v>
      </c>
      <c r="E2692">
        <v>110</v>
      </c>
    </row>
    <row r="2693" spans="1:5">
      <c r="A2693">
        <v>2021</v>
      </c>
      <c r="B2693" t="s">
        <v>439</v>
      </c>
      <c r="C2693" t="s">
        <v>53</v>
      </c>
      <c r="D2693" t="s">
        <v>465</v>
      </c>
      <c r="E2693">
        <v>5</v>
      </c>
    </row>
    <row r="2694" spans="1:5">
      <c r="A2694">
        <v>2020</v>
      </c>
      <c r="B2694" t="s">
        <v>425</v>
      </c>
      <c r="C2694" t="s">
        <v>24</v>
      </c>
      <c r="D2694" t="s">
        <v>465</v>
      </c>
      <c r="E2694">
        <v>5</v>
      </c>
    </row>
    <row r="2695" spans="1:5">
      <c r="A2695">
        <v>2021</v>
      </c>
      <c r="B2695" t="s">
        <v>436</v>
      </c>
      <c r="C2695" t="s">
        <v>49</v>
      </c>
      <c r="D2695" t="s">
        <v>465</v>
      </c>
      <c r="E2695">
        <v>100</v>
      </c>
    </row>
    <row r="2696" spans="1:5">
      <c r="A2696">
        <v>2020</v>
      </c>
      <c r="B2696" t="s">
        <v>429</v>
      </c>
      <c r="C2696" t="s">
        <v>30</v>
      </c>
      <c r="D2696" t="s">
        <v>465</v>
      </c>
      <c r="E2696">
        <v>65</v>
      </c>
    </row>
    <row r="2697" spans="1:5">
      <c r="A2697">
        <v>2020</v>
      </c>
      <c r="B2697" t="s">
        <v>428</v>
      </c>
      <c r="C2697" t="s">
        <v>27</v>
      </c>
      <c r="D2697" t="s">
        <v>465</v>
      </c>
      <c r="E2697">
        <v>15</v>
      </c>
    </row>
    <row r="2698" spans="1:5">
      <c r="A2698">
        <v>2019</v>
      </c>
      <c r="B2698" t="s">
        <v>425</v>
      </c>
      <c r="C2698" t="s">
        <v>24</v>
      </c>
      <c r="D2698" t="s">
        <v>465</v>
      </c>
      <c r="E2698">
        <v>5</v>
      </c>
    </row>
    <row r="2699" spans="1:5">
      <c r="A2699">
        <v>2019</v>
      </c>
      <c r="B2699" t="s">
        <v>439</v>
      </c>
      <c r="C2699" t="s">
        <v>53</v>
      </c>
      <c r="D2699" t="s">
        <v>465</v>
      </c>
      <c r="E2699">
        <v>5</v>
      </c>
    </row>
    <row r="2700" spans="1:5">
      <c r="A2700">
        <v>2020</v>
      </c>
      <c r="B2700" t="s">
        <v>435</v>
      </c>
      <c r="C2700" t="s">
        <v>48</v>
      </c>
      <c r="D2700" t="s">
        <v>465</v>
      </c>
      <c r="E2700">
        <v>5</v>
      </c>
    </row>
    <row r="2701" spans="1:5">
      <c r="A2701">
        <v>2019</v>
      </c>
      <c r="B2701" t="s">
        <v>426</v>
      </c>
      <c r="C2701" t="s">
        <v>427</v>
      </c>
      <c r="D2701" t="s">
        <v>465</v>
      </c>
      <c r="E2701">
        <v>20</v>
      </c>
    </row>
    <row r="2702" spans="1:5">
      <c r="A2702">
        <v>2019</v>
      </c>
      <c r="B2702" t="s">
        <v>424</v>
      </c>
      <c r="C2702" t="s">
        <v>21</v>
      </c>
      <c r="D2702" t="s">
        <v>465</v>
      </c>
      <c r="E2702">
        <v>60</v>
      </c>
    </row>
    <row r="2703" spans="1:5">
      <c r="A2703">
        <v>2021</v>
      </c>
      <c r="B2703" t="s">
        <v>430</v>
      </c>
      <c r="C2703" t="s">
        <v>33</v>
      </c>
      <c r="D2703" t="s">
        <v>465</v>
      </c>
      <c r="E2703">
        <v>15</v>
      </c>
    </row>
    <row r="2704" spans="1:5">
      <c r="A2704">
        <v>2021</v>
      </c>
      <c r="B2704" t="s">
        <v>429</v>
      </c>
      <c r="C2704" t="s">
        <v>30</v>
      </c>
      <c r="D2704" t="s">
        <v>465</v>
      </c>
      <c r="E2704">
        <v>60</v>
      </c>
    </row>
    <row r="2705" spans="1:5">
      <c r="A2705">
        <v>2022</v>
      </c>
      <c r="B2705" t="s">
        <v>429</v>
      </c>
      <c r="C2705" t="s">
        <v>30</v>
      </c>
      <c r="D2705" t="s">
        <v>465</v>
      </c>
      <c r="E2705">
        <v>60</v>
      </c>
    </row>
    <row r="2706" spans="1:5">
      <c r="A2706">
        <v>2020</v>
      </c>
      <c r="B2706" t="s">
        <v>420</v>
      </c>
      <c r="C2706" t="s">
        <v>8</v>
      </c>
      <c r="D2706" t="s">
        <v>465</v>
      </c>
      <c r="E2706">
        <v>65</v>
      </c>
    </row>
    <row r="2707" spans="1:5">
      <c r="A2707">
        <v>2020</v>
      </c>
      <c r="B2707" t="s">
        <v>431</v>
      </c>
      <c r="C2707" t="s">
        <v>36</v>
      </c>
      <c r="D2707" t="s">
        <v>465</v>
      </c>
      <c r="E2707">
        <v>5</v>
      </c>
    </row>
    <row r="2708" spans="1:5">
      <c r="A2708">
        <v>2020</v>
      </c>
      <c r="B2708" t="s">
        <v>437</v>
      </c>
      <c r="C2708" t="s">
        <v>51</v>
      </c>
      <c r="D2708" t="s">
        <v>465</v>
      </c>
      <c r="E2708">
        <v>45</v>
      </c>
    </row>
    <row r="2709" spans="1:5">
      <c r="A2709">
        <v>2019</v>
      </c>
      <c r="B2709" t="s">
        <v>438</v>
      </c>
      <c r="C2709" t="s">
        <v>52</v>
      </c>
      <c r="D2709" t="s">
        <v>465</v>
      </c>
      <c r="E2709">
        <v>5</v>
      </c>
    </row>
    <row r="2710" spans="1:5">
      <c r="A2710">
        <v>2019</v>
      </c>
      <c r="B2710" t="s">
        <v>423</v>
      </c>
      <c r="C2710" t="s">
        <v>18</v>
      </c>
      <c r="D2710" t="s">
        <v>465</v>
      </c>
      <c r="E2710">
        <v>15</v>
      </c>
    </row>
    <row r="2711" spans="1:5">
      <c r="A2711">
        <v>2021</v>
      </c>
      <c r="B2711" t="s">
        <v>435</v>
      </c>
      <c r="C2711" t="s">
        <v>48</v>
      </c>
      <c r="D2711" t="s">
        <v>465</v>
      </c>
      <c r="E2711">
        <v>10</v>
      </c>
    </row>
    <row r="2712" spans="1:5">
      <c r="A2712">
        <v>2020</v>
      </c>
      <c r="B2712" t="s">
        <v>434</v>
      </c>
      <c r="C2712" t="s">
        <v>45</v>
      </c>
      <c r="D2712" t="s">
        <v>465</v>
      </c>
      <c r="E2712">
        <v>5</v>
      </c>
    </row>
    <row r="2713" spans="1:5">
      <c r="A2713">
        <v>2022</v>
      </c>
      <c r="B2713" t="s">
        <v>438</v>
      </c>
      <c r="C2713" t="s">
        <v>52</v>
      </c>
      <c r="D2713" t="s">
        <v>465</v>
      </c>
      <c r="E2713">
        <v>10</v>
      </c>
    </row>
    <row r="2714" spans="1:5">
      <c r="A2714">
        <v>2019</v>
      </c>
      <c r="B2714" t="s">
        <v>421</v>
      </c>
      <c r="C2714" t="s">
        <v>13</v>
      </c>
      <c r="D2714" t="s">
        <v>465</v>
      </c>
      <c r="E2714">
        <v>105</v>
      </c>
    </row>
    <row r="2715" spans="1:5">
      <c r="A2715">
        <v>2020</v>
      </c>
      <c r="B2715" t="s">
        <v>422</v>
      </c>
      <c r="C2715" t="s">
        <v>15</v>
      </c>
      <c r="D2715" t="s">
        <v>465</v>
      </c>
      <c r="E2715">
        <v>85</v>
      </c>
    </row>
    <row r="2716" spans="1:5">
      <c r="A2716">
        <v>2019</v>
      </c>
      <c r="B2716" t="s">
        <v>420</v>
      </c>
      <c r="C2716" t="s">
        <v>8</v>
      </c>
      <c r="D2716" t="s">
        <v>465</v>
      </c>
      <c r="E2716">
        <v>70</v>
      </c>
    </row>
    <row r="2717" spans="1:5">
      <c r="A2717">
        <v>2019</v>
      </c>
      <c r="B2717" t="s">
        <v>433</v>
      </c>
      <c r="C2717" t="s">
        <v>42</v>
      </c>
      <c r="D2717" t="s">
        <v>465</v>
      </c>
      <c r="E2717">
        <v>5</v>
      </c>
    </row>
    <row r="2718" spans="1:5">
      <c r="A2718">
        <v>2020</v>
      </c>
      <c r="B2718" t="s">
        <v>433</v>
      </c>
      <c r="C2718" t="s">
        <v>42</v>
      </c>
      <c r="D2718" t="s">
        <v>465</v>
      </c>
      <c r="E2718">
        <v>10</v>
      </c>
    </row>
    <row r="2719" spans="1:5">
      <c r="A2719">
        <v>2020</v>
      </c>
      <c r="B2719" t="s">
        <v>423</v>
      </c>
      <c r="C2719" t="s">
        <v>18</v>
      </c>
      <c r="D2719" t="s">
        <v>465</v>
      </c>
      <c r="E2719">
        <v>10</v>
      </c>
    </row>
    <row r="2720" spans="1:5">
      <c r="A2720">
        <v>2019</v>
      </c>
      <c r="B2720" t="s">
        <v>430</v>
      </c>
      <c r="C2720" t="s">
        <v>33</v>
      </c>
      <c r="D2720" t="s">
        <v>465</v>
      </c>
      <c r="E2720">
        <v>15</v>
      </c>
    </row>
    <row r="2721" spans="1:5">
      <c r="A2721">
        <v>2019</v>
      </c>
      <c r="B2721" t="s">
        <v>434</v>
      </c>
      <c r="C2721" t="s">
        <v>45</v>
      </c>
      <c r="D2721" t="s">
        <v>465</v>
      </c>
      <c r="E2721">
        <v>5</v>
      </c>
    </row>
    <row r="2722" spans="1:5">
      <c r="A2722">
        <v>2019</v>
      </c>
      <c r="B2722" t="s">
        <v>429</v>
      </c>
      <c r="C2722" t="s">
        <v>30</v>
      </c>
      <c r="D2722" t="s">
        <v>465</v>
      </c>
      <c r="E2722">
        <v>70</v>
      </c>
    </row>
    <row r="2723" spans="1:5">
      <c r="A2723">
        <v>2021</v>
      </c>
      <c r="B2723" t="s">
        <v>431</v>
      </c>
      <c r="C2723" t="s">
        <v>36</v>
      </c>
      <c r="D2723" t="s">
        <v>465</v>
      </c>
      <c r="E2723">
        <v>5</v>
      </c>
    </row>
    <row r="2724" spans="1:5">
      <c r="A2724">
        <v>2019</v>
      </c>
      <c r="B2724" t="s">
        <v>428</v>
      </c>
      <c r="C2724" t="s">
        <v>27</v>
      </c>
      <c r="D2724" t="s">
        <v>465</v>
      </c>
      <c r="E2724">
        <v>15</v>
      </c>
    </row>
    <row r="2725" spans="1:5">
      <c r="A2725">
        <v>2019</v>
      </c>
      <c r="B2725" t="s">
        <v>422</v>
      </c>
      <c r="C2725" t="s">
        <v>15</v>
      </c>
      <c r="D2725" t="s">
        <v>465</v>
      </c>
      <c r="E2725">
        <v>85</v>
      </c>
    </row>
    <row r="2726" spans="1:5">
      <c r="A2726">
        <v>2020</v>
      </c>
      <c r="B2726" t="s">
        <v>438</v>
      </c>
      <c r="C2726" t="s">
        <v>52</v>
      </c>
      <c r="D2726" t="s">
        <v>465</v>
      </c>
      <c r="E2726">
        <v>5</v>
      </c>
    </row>
    <row r="2727" spans="1:5">
      <c r="A2727">
        <v>2020</v>
      </c>
      <c r="B2727" t="s">
        <v>430</v>
      </c>
      <c r="C2727" t="s">
        <v>33</v>
      </c>
      <c r="D2727" t="s">
        <v>465</v>
      </c>
      <c r="E2727">
        <v>15</v>
      </c>
    </row>
    <row r="2728" spans="1:5">
      <c r="A2728">
        <v>2019</v>
      </c>
      <c r="B2728" t="s">
        <v>431</v>
      </c>
      <c r="C2728" t="s">
        <v>36</v>
      </c>
      <c r="D2728" t="s">
        <v>465</v>
      </c>
      <c r="E2728">
        <v>10</v>
      </c>
    </row>
    <row r="2729" spans="1:5">
      <c r="A2729">
        <v>2020</v>
      </c>
      <c r="B2729" t="s">
        <v>432</v>
      </c>
      <c r="C2729" t="s">
        <v>39</v>
      </c>
      <c r="D2729" t="s">
        <v>465</v>
      </c>
      <c r="E2729">
        <v>35</v>
      </c>
    </row>
    <row r="2730" spans="1:5">
      <c r="A2730">
        <v>2020</v>
      </c>
      <c r="B2730" t="s">
        <v>426</v>
      </c>
      <c r="C2730" t="s">
        <v>427</v>
      </c>
      <c r="D2730" t="s">
        <v>465</v>
      </c>
      <c r="E2730">
        <v>30</v>
      </c>
    </row>
    <row r="2731" spans="1:5">
      <c r="A2731">
        <v>2019</v>
      </c>
      <c r="B2731" t="s">
        <v>435</v>
      </c>
      <c r="C2731" t="s">
        <v>48</v>
      </c>
      <c r="D2731" t="s">
        <v>465</v>
      </c>
      <c r="E2731">
        <v>5</v>
      </c>
    </row>
    <row r="2732" spans="1:5">
      <c r="A2732">
        <v>2022</v>
      </c>
      <c r="B2732" t="s">
        <v>420</v>
      </c>
      <c r="C2732" t="s">
        <v>8</v>
      </c>
      <c r="D2732" t="s">
        <v>465</v>
      </c>
      <c r="E2732">
        <v>90</v>
      </c>
    </row>
    <row r="2733" spans="1:5">
      <c r="A2733">
        <v>2020</v>
      </c>
      <c r="B2733" t="s">
        <v>424</v>
      </c>
      <c r="C2733" t="s">
        <v>21</v>
      </c>
      <c r="D2733" t="s">
        <v>465</v>
      </c>
      <c r="E2733">
        <v>60</v>
      </c>
    </row>
    <row r="2734" spans="1:5">
      <c r="A2734">
        <v>2019</v>
      </c>
      <c r="B2734" t="s">
        <v>437</v>
      </c>
      <c r="C2734" t="s">
        <v>51</v>
      </c>
      <c r="D2734" t="s">
        <v>465</v>
      </c>
      <c r="E2734">
        <v>45</v>
      </c>
    </row>
    <row r="2735" spans="1:5">
      <c r="A2735">
        <v>2021</v>
      </c>
      <c r="B2735" t="s">
        <v>428</v>
      </c>
      <c r="C2735" t="s">
        <v>27</v>
      </c>
      <c r="D2735" t="s">
        <v>465</v>
      </c>
      <c r="E2735">
        <v>10</v>
      </c>
    </row>
    <row r="2736" spans="1:5">
      <c r="A2736">
        <v>2020</v>
      </c>
      <c r="B2736" t="s">
        <v>439</v>
      </c>
      <c r="C2736" t="s">
        <v>53</v>
      </c>
      <c r="D2736" t="s">
        <v>465</v>
      </c>
      <c r="E2736">
        <v>10</v>
      </c>
    </row>
    <row r="2737" spans="1:5">
      <c r="A2737">
        <v>2019</v>
      </c>
      <c r="B2737" t="s">
        <v>432</v>
      </c>
      <c r="C2737" t="s">
        <v>39</v>
      </c>
      <c r="D2737" t="s">
        <v>465</v>
      </c>
      <c r="E2737">
        <v>40</v>
      </c>
    </row>
    <row r="2738" spans="1:5">
      <c r="A2738">
        <v>2018</v>
      </c>
      <c r="B2738" t="s">
        <v>422</v>
      </c>
      <c r="C2738" t="s">
        <v>15</v>
      </c>
      <c r="D2738" t="s">
        <v>465</v>
      </c>
      <c r="E2738">
        <v>80</v>
      </c>
    </row>
    <row r="2739" spans="1:5">
      <c r="A2739">
        <v>2018</v>
      </c>
      <c r="B2739" t="s">
        <v>420</v>
      </c>
      <c r="C2739" t="s">
        <v>8</v>
      </c>
      <c r="D2739" t="s">
        <v>465</v>
      </c>
      <c r="E2739">
        <v>65</v>
      </c>
    </row>
    <row r="2740" spans="1:5">
      <c r="A2740">
        <v>2018</v>
      </c>
      <c r="B2740" t="s">
        <v>435</v>
      </c>
      <c r="C2740" t="s">
        <v>48</v>
      </c>
      <c r="D2740" t="s">
        <v>465</v>
      </c>
      <c r="E2740">
        <v>10</v>
      </c>
    </row>
    <row r="2741" spans="1:5">
      <c r="A2741">
        <v>2018</v>
      </c>
      <c r="B2741" t="s">
        <v>437</v>
      </c>
      <c r="C2741" t="s">
        <v>51</v>
      </c>
      <c r="D2741" t="s">
        <v>465</v>
      </c>
      <c r="E2741">
        <v>40</v>
      </c>
    </row>
    <row r="2742" spans="1:5">
      <c r="A2742">
        <v>2018</v>
      </c>
      <c r="B2742" t="s">
        <v>430</v>
      </c>
      <c r="C2742" t="s">
        <v>33</v>
      </c>
      <c r="D2742" t="s">
        <v>465</v>
      </c>
      <c r="E2742">
        <v>10</v>
      </c>
    </row>
    <row r="2743" spans="1:5">
      <c r="A2743">
        <v>2018</v>
      </c>
      <c r="B2743" t="s">
        <v>424</v>
      </c>
      <c r="C2743" t="s">
        <v>21</v>
      </c>
      <c r="D2743" t="s">
        <v>465</v>
      </c>
      <c r="E2743">
        <v>60</v>
      </c>
    </row>
    <row r="2744" spans="1:5">
      <c r="A2744">
        <v>2018</v>
      </c>
      <c r="B2744" t="s">
        <v>428</v>
      </c>
      <c r="C2744" t="s">
        <v>27</v>
      </c>
      <c r="D2744" t="s">
        <v>465</v>
      </c>
      <c r="E2744">
        <v>15</v>
      </c>
    </row>
    <row r="2745" spans="1:5">
      <c r="A2745">
        <v>2018</v>
      </c>
      <c r="B2745" t="s">
        <v>425</v>
      </c>
      <c r="C2745" t="s">
        <v>24</v>
      </c>
      <c r="D2745" t="s">
        <v>465</v>
      </c>
      <c r="E2745">
        <v>5</v>
      </c>
    </row>
    <row r="2746" spans="1:5">
      <c r="A2746">
        <v>2018</v>
      </c>
      <c r="B2746" t="s">
        <v>433</v>
      </c>
      <c r="C2746" t="s">
        <v>42</v>
      </c>
      <c r="D2746" t="s">
        <v>465</v>
      </c>
      <c r="E2746">
        <v>10</v>
      </c>
    </row>
    <row r="2747" spans="1:5">
      <c r="A2747">
        <v>2018</v>
      </c>
      <c r="B2747" t="s">
        <v>429</v>
      </c>
      <c r="C2747" t="s">
        <v>30</v>
      </c>
      <c r="D2747" t="s">
        <v>465</v>
      </c>
      <c r="E2747">
        <v>75</v>
      </c>
    </row>
    <row r="2748" spans="1:5">
      <c r="A2748">
        <v>2018</v>
      </c>
      <c r="B2748" t="s">
        <v>434</v>
      </c>
      <c r="C2748" t="s">
        <v>45</v>
      </c>
      <c r="D2748" t="s">
        <v>465</v>
      </c>
      <c r="E2748">
        <v>10</v>
      </c>
    </row>
    <row r="2749" spans="1:5">
      <c r="A2749">
        <v>2018</v>
      </c>
      <c r="B2749" t="s">
        <v>431</v>
      </c>
      <c r="C2749" t="s">
        <v>36</v>
      </c>
      <c r="D2749" t="s">
        <v>465</v>
      </c>
      <c r="E2749">
        <v>10</v>
      </c>
    </row>
    <row r="2750" spans="1:5">
      <c r="A2750">
        <v>2018</v>
      </c>
      <c r="B2750" t="s">
        <v>423</v>
      </c>
      <c r="C2750" t="s">
        <v>18</v>
      </c>
      <c r="D2750" t="s">
        <v>465</v>
      </c>
      <c r="E2750">
        <v>10</v>
      </c>
    </row>
    <row r="2751" spans="1:5">
      <c r="A2751">
        <v>2018</v>
      </c>
      <c r="B2751" t="s">
        <v>426</v>
      </c>
      <c r="C2751" t="s">
        <v>427</v>
      </c>
      <c r="D2751" t="s">
        <v>465</v>
      </c>
      <c r="E2751">
        <v>20</v>
      </c>
    </row>
    <row r="2752" spans="1:5">
      <c r="A2752">
        <v>2018</v>
      </c>
      <c r="B2752" t="s">
        <v>438</v>
      </c>
      <c r="C2752" t="s">
        <v>52</v>
      </c>
      <c r="D2752" t="s">
        <v>465</v>
      </c>
      <c r="E2752">
        <v>10</v>
      </c>
    </row>
    <row r="2753" spans="1:5">
      <c r="A2753">
        <v>2018</v>
      </c>
      <c r="B2753" t="s">
        <v>421</v>
      </c>
      <c r="C2753" t="s">
        <v>13</v>
      </c>
      <c r="D2753" t="s">
        <v>465</v>
      </c>
      <c r="E2753">
        <v>95</v>
      </c>
    </row>
    <row r="2754" spans="1:5">
      <c r="A2754">
        <v>2018</v>
      </c>
      <c r="B2754" t="s">
        <v>432</v>
      </c>
      <c r="C2754" t="s">
        <v>39</v>
      </c>
      <c r="D2754" t="s">
        <v>465</v>
      </c>
      <c r="E2754">
        <v>40</v>
      </c>
    </row>
    <row r="2755" spans="1:5">
      <c r="A2755">
        <v>2018</v>
      </c>
      <c r="B2755" t="s">
        <v>439</v>
      </c>
      <c r="C2755" t="s">
        <v>53</v>
      </c>
      <c r="D2755" t="s">
        <v>465</v>
      </c>
      <c r="E2755">
        <v>10</v>
      </c>
    </row>
    <row r="2756" spans="1:5">
      <c r="A2756">
        <v>2018</v>
      </c>
      <c r="B2756" t="s">
        <v>436</v>
      </c>
      <c r="C2756" t="s">
        <v>49</v>
      </c>
      <c r="D2756" t="s">
        <v>465</v>
      </c>
      <c r="E2756">
        <v>95</v>
      </c>
    </row>
    <row r="2757" spans="1:5">
      <c r="A2757">
        <v>2023</v>
      </c>
      <c r="B2757" t="s">
        <v>421</v>
      </c>
      <c r="C2757" t="s">
        <v>13</v>
      </c>
      <c r="D2757" t="s">
        <v>465</v>
      </c>
      <c r="E2757">
        <v>130</v>
      </c>
    </row>
    <row r="2758" spans="1:5">
      <c r="A2758">
        <v>2023</v>
      </c>
      <c r="B2758" t="s">
        <v>424</v>
      </c>
      <c r="C2758" t="s">
        <v>21</v>
      </c>
      <c r="D2758" t="s">
        <v>465</v>
      </c>
      <c r="E2758">
        <v>40</v>
      </c>
    </row>
    <row r="2759" spans="1:5">
      <c r="A2759">
        <v>2023</v>
      </c>
      <c r="B2759" t="s">
        <v>432</v>
      </c>
      <c r="C2759" t="s">
        <v>39</v>
      </c>
      <c r="D2759" t="s">
        <v>465</v>
      </c>
      <c r="E2759">
        <v>35</v>
      </c>
    </row>
    <row r="2760" spans="1:5">
      <c r="A2760">
        <v>2023</v>
      </c>
      <c r="B2760" t="s">
        <v>438</v>
      </c>
      <c r="C2760" t="s">
        <v>52</v>
      </c>
      <c r="D2760" t="s">
        <v>465</v>
      </c>
      <c r="E2760">
        <v>10</v>
      </c>
    </row>
    <row r="2761" spans="1:5">
      <c r="A2761">
        <v>2023</v>
      </c>
      <c r="B2761" t="s">
        <v>423</v>
      </c>
      <c r="C2761" t="s">
        <v>18</v>
      </c>
      <c r="D2761" t="s">
        <v>465</v>
      </c>
      <c r="E2761">
        <v>10</v>
      </c>
    </row>
    <row r="2762" spans="1:5">
      <c r="A2762">
        <v>2023</v>
      </c>
      <c r="B2762" t="s">
        <v>429</v>
      </c>
      <c r="C2762" t="s">
        <v>30</v>
      </c>
      <c r="D2762" t="s">
        <v>465</v>
      </c>
      <c r="E2762">
        <v>65</v>
      </c>
    </row>
    <row r="2763" spans="1:5">
      <c r="A2763">
        <v>2023</v>
      </c>
      <c r="B2763" t="s">
        <v>426</v>
      </c>
      <c r="C2763" t="s">
        <v>427</v>
      </c>
      <c r="D2763" t="s">
        <v>465</v>
      </c>
      <c r="E2763">
        <v>55</v>
      </c>
    </row>
    <row r="2764" spans="1:5">
      <c r="A2764">
        <v>2023</v>
      </c>
      <c r="B2764" t="s">
        <v>431</v>
      </c>
      <c r="C2764" t="s">
        <v>36</v>
      </c>
      <c r="D2764" t="s">
        <v>465</v>
      </c>
      <c r="E2764">
        <v>5</v>
      </c>
    </row>
    <row r="2765" spans="1:5">
      <c r="A2765">
        <v>2023</v>
      </c>
      <c r="B2765" t="s">
        <v>439</v>
      </c>
      <c r="C2765" t="s">
        <v>53</v>
      </c>
      <c r="D2765" t="s">
        <v>465</v>
      </c>
      <c r="E2765">
        <v>10</v>
      </c>
    </row>
    <row r="2766" spans="1:5">
      <c r="A2766">
        <v>2023</v>
      </c>
      <c r="B2766" t="s">
        <v>425</v>
      </c>
      <c r="C2766" t="s">
        <v>24</v>
      </c>
      <c r="D2766" t="s">
        <v>465</v>
      </c>
      <c r="E2766">
        <v>10</v>
      </c>
    </row>
    <row r="2767" spans="1:5">
      <c r="A2767">
        <v>2023</v>
      </c>
      <c r="B2767" t="s">
        <v>430</v>
      </c>
      <c r="C2767" t="s">
        <v>33</v>
      </c>
      <c r="D2767" t="s">
        <v>465</v>
      </c>
      <c r="E2767">
        <v>15</v>
      </c>
    </row>
    <row r="2768" spans="1:5">
      <c r="A2768">
        <v>2023</v>
      </c>
      <c r="B2768" t="s">
        <v>420</v>
      </c>
      <c r="C2768" t="s">
        <v>8</v>
      </c>
      <c r="D2768" t="s">
        <v>465</v>
      </c>
      <c r="E2768">
        <v>110</v>
      </c>
    </row>
    <row r="2769" spans="1:5">
      <c r="A2769">
        <v>2023</v>
      </c>
      <c r="B2769" t="s">
        <v>437</v>
      </c>
      <c r="C2769" t="s">
        <v>51</v>
      </c>
      <c r="D2769" t="s">
        <v>465</v>
      </c>
      <c r="E2769">
        <v>50</v>
      </c>
    </row>
    <row r="2770" spans="1:5">
      <c r="A2770">
        <v>2023</v>
      </c>
      <c r="B2770" t="s">
        <v>435</v>
      </c>
      <c r="C2770" t="s">
        <v>48</v>
      </c>
      <c r="D2770" t="s">
        <v>465</v>
      </c>
      <c r="E2770">
        <v>15</v>
      </c>
    </row>
    <row r="2771" spans="1:5">
      <c r="A2771">
        <v>2023</v>
      </c>
      <c r="B2771" t="s">
        <v>433</v>
      </c>
      <c r="C2771" t="s">
        <v>42</v>
      </c>
      <c r="D2771" t="s">
        <v>465</v>
      </c>
      <c r="E2771">
        <v>10</v>
      </c>
    </row>
    <row r="2772" spans="1:5">
      <c r="A2772">
        <v>2023</v>
      </c>
      <c r="B2772" t="s">
        <v>436</v>
      </c>
      <c r="C2772" t="s">
        <v>49</v>
      </c>
      <c r="D2772" t="s">
        <v>465</v>
      </c>
      <c r="E2772">
        <v>95</v>
      </c>
    </row>
    <row r="2773" spans="1:5">
      <c r="A2773">
        <v>2023</v>
      </c>
      <c r="B2773" t="s">
        <v>434</v>
      </c>
      <c r="C2773" t="s">
        <v>45</v>
      </c>
      <c r="D2773" t="s">
        <v>465</v>
      </c>
      <c r="E2773">
        <v>5</v>
      </c>
    </row>
    <row r="2774" spans="1:5">
      <c r="A2774">
        <v>2023</v>
      </c>
      <c r="B2774" t="s">
        <v>428</v>
      </c>
      <c r="C2774" t="s">
        <v>27</v>
      </c>
      <c r="D2774" t="s">
        <v>465</v>
      </c>
      <c r="E2774">
        <v>15</v>
      </c>
    </row>
    <row r="2775" spans="1:5">
      <c r="A2775">
        <v>2024</v>
      </c>
      <c r="B2775" t="s">
        <v>423</v>
      </c>
      <c r="C2775" t="s">
        <v>18</v>
      </c>
      <c r="D2775" t="s">
        <v>465</v>
      </c>
      <c r="E2775">
        <v>15</v>
      </c>
    </row>
    <row r="2776" spans="1:5">
      <c r="A2776">
        <v>2024</v>
      </c>
      <c r="B2776" t="s">
        <v>422</v>
      </c>
      <c r="C2776" t="s">
        <v>15</v>
      </c>
      <c r="D2776" t="s">
        <v>465</v>
      </c>
      <c r="E2776">
        <v>95</v>
      </c>
    </row>
    <row r="2777" spans="1:5">
      <c r="A2777">
        <v>2024</v>
      </c>
      <c r="B2777" t="s">
        <v>430</v>
      </c>
      <c r="C2777" t="s">
        <v>33</v>
      </c>
      <c r="D2777" t="s">
        <v>465</v>
      </c>
      <c r="E2777">
        <v>15</v>
      </c>
    </row>
    <row r="2778" spans="1:5">
      <c r="A2778">
        <v>2024</v>
      </c>
      <c r="B2778" t="s">
        <v>425</v>
      </c>
      <c r="C2778" t="s">
        <v>24</v>
      </c>
      <c r="D2778" t="s">
        <v>465</v>
      </c>
      <c r="E2778">
        <v>15</v>
      </c>
    </row>
    <row r="2779" spans="1:5">
      <c r="A2779">
        <v>2024</v>
      </c>
      <c r="B2779" t="s">
        <v>428</v>
      </c>
      <c r="C2779" t="s">
        <v>27</v>
      </c>
      <c r="D2779" t="s">
        <v>465</v>
      </c>
      <c r="E2779">
        <v>20</v>
      </c>
    </row>
    <row r="2780" spans="1:5">
      <c r="A2780">
        <v>2023</v>
      </c>
      <c r="B2780" t="s">
        <v>422</v>
      </c>
      <c r="C2780" t="s">
        <v>15</v>
      </c>
      <c r="D2780" t="s">
        <v>465</v>
      </c>
      <c r="E2780">
        <v>85</v>
      </c>
    </row>
    <row r="2781" spans="1:5">
      <c r="A2781">
        <v>2024</v>
      </c>
      <c r="B2781" t="s">
        <v>438</v>
      </c>
      <c r="C2781" t="s">
        <v>52</v>
      </c>
      <c r="D2781" t="s">
        <v>465</v>
      </c>
      <c r="E2781">
        <v>10</v>
      </c>
    </row>
    <row r="2782" spans="1:5">
      <c r="A2782">
        <v>2024</v>
      </c>
      <c r="B2782" t="s">
        <v>420</v>
      </c>
      <c r="C2782" t="s">
        <v>8</v>
      </c>
      <c r="D2782" t="s">
        <v>465</v>
      </c>
      <c r="E2782">
        <v>105</v>
      </c>
    </row>
    <row r="2783" spans="1:5">
      <c r="A2783">
        <v>2024</v>
      </c>
      <c r="B2783" t="s">
        <v>424</v>
      </c>
      <c r="C2783" t="s">
        <v>21</v>
      </c>
      <c r="D2783" t="s">
        <v>465</v>
      </c>
      <c r="E2783">
        <v>50</v>
      </c>
    </row>
    <row r="2784" spans="1:5">
      <c r="A2784">
        <v>2024</v>
      </c>
      <c r="B2784" t="s">
        <v>434</v>
      </c>
      <c r="C2784" t="s">
        <v>45</v>
      </c>
      <c r="D2784" t="s">
        <v>465</v>
      </c>
      <c r="E2784">
        <v>0</v>
      </c>
    </row>
    <row r="2785" spans="1:5">
      <c r="A2785">
        <v>2024</v>
      </c>
      <c r="B2785" t="s">
        <v>439</v>
      </c>
      <c r="C2785" t="s">
        <v>53</v>
      </c>
      <c r="D2785" t="s">
        <v>465</v>
      </c>
      <c r="E2785">
        <v>10</v>
      </c>
    </row>
    <row r="2786" spans="1:5">
      <c r="A2786">
        <v>2024</v>
      </c>
      <c r="B2786" t="s">
        <v>429</v>
      </c>
      <c r="C2786" t="s">
        <v>30</v>
      </c>
      <c r="D2786" t="s">
        <v>465</v>
      </c>
      <c r="E2786">
        <v>65</v>
      </c>
    </row>
    <row r="2787" spans="1:5">
      <c r="A2787">
        <v>2024</v>
      </c>
      <c r="B2787" t="s">
        <v>426</v>
      </c>
      <c r="C2787" t="s">
        <v>427</v>
      </c>
      <c r="D2787" t="s">
        <v>465</v>
      </c>
      <c r="E2787">
        <v>65</v>
      </c>
    </row>
    <row r="2788" spans="1:5">
      <c r="A2788">
        <v>2024</v>
      </c>
      <c r="B2788" t="s">
        <v>431</v>
      </c>
      <c r="C2788" t="s">
        <v>36</v>
      </c>
      <c r="D2788" t="s">
        <v>465</v>
      </c>
      <c r="E2788">
        <v>5</v>
      </c>
    </row>
    <row r="2789" spans="1:5">
      <c r="A2789">
        <v>2024</v>
      </c>
      <c r="B2789" t="s">
        <v>432</v>
      </c>
      <c r="C2789" t="s">
        <v>39</v>
      </c>
      <c r="D2789" t="s">
        <v>465</v>
      </c>
      <c r="E2789">
        <v>35</v>
      </c>
    </row>
    <row r="2790" spans="1:5">
      <c r="A2790">
        <v>2024</v>
      </c>
      <c r="B2790" t="s">
        <v>435</v>
      </c>
      <c r="C2790" t="s">
        <v>48</v>
      </c>
      <c r="D2790" t="s">
        <v>465</v>
      </c>
      <c r="E2790">
        <v>10</v>
      </c>
    </row>
    <row r="2791" spans="1:5">
      <c r="A2791">
        <v>2024</v>
      </c>
      <c r="B2791" t="s">
        <v>421</v>
      </c>
      <c r="C2791" t="s">
        <v>13</v>
      </c>
      <c r="D2791" t="s">
        <v>465</v>
      </c>
      <c r="E2791">
        <v>115</v>
      </c>
    </row>
    <row r="2792" spans="1:5">
      <c r="A2792">
        <v>2024</v>
      </c>
      <c r="B2792" t="s">
        <v>436</v>
      </c>
      <c r="C2792" t="s">
        <v>49</v>
      </c>
      <c r="D2792" t="s">
        <v>465</v>
      </c>
      <c r="E2792">
        <v>90</v>
      </c>
    </row>
    <row r="2793" spans="1:5">
      <c r="A2793">
        <v>2024</v>
      </c>
      <c r="B2793" t="s">
        <v>437</v>
      </c>
      <c r="C2793" t="s">
        <v>51</v>
      </c>
      <c r="D2793" t="s">
        <v>465</v>
      </c>
      <c r="E2793">
        <v>45</v>
      </c>
    </row>
    <row r="2794" spans="1:5">
      <c r="A2794">
        <v>2024</v>
      </c>
      <c r="B2794" t="s">
        <v>433</v>
      </c>
      <c r="C2794" t="s">
        <v>42</v>
      </c>
      <c r="D2794" t="s">
        <v>465</v>
      </c>
      <c r="E2794">
        <v>10</v>
      </c>
    </row>
    <row r="2795" spans="1:5">
      <c r="A2795">
        <v>2022</v>
      </c>
      <c r="B2795" t="s">
        <v>407</v>
      </c>
      <c r="C2795" t="s">
        <v>407</v>
      </c>
      <c r="D2795" t="s">
        <v>445</v>
      </c>
      <c r="E2795">
        <v>7820</v>
      </c>
    </row>
    <row r="2796" spans="1:5">
      <c r="A2796">
        <v>2021</v>
      </c>
      <c r="B2796" t="s">
        <v>407</v>
      </c>
      <c r="C2796" t="s">
        <v>407</v>
      </c>
      <c r="D2796" t="s">
        <v>445</v>
      </c>
      <c r="E2796">
        <v>8045</v>
      </c>
    </row>
    <row r="2797" spans="1:5">
      <c r="A2797">
        <v>2020</v>
      </c>
      <c r="B2797" t="s">
        <v>407</v>
      </c>
      <c r="C2797" t="s">
        <v>407</v>
      </c>
      <c r="D2797" t="s">
        <v>445</v>
      </c>
      <c r="E2797">
        <v>7935</v>
      </c>
    </row>
    <row r="2798" spans="1:5">
      <c r="A2798">
        <v>2019</v>
      </c>
      <c r="B2798" t="s">
        <v>407</v>
      </c>
      <c r="C2798" t="s">
        <v>407</v>
      </c>
      <c r="D2798" t="s">
        <v>445</v>
      </c>
      <c r="E2798">
        <v>8260</v>
      </c>
    </row>
    <row r="2799" spans="1:5">
      <c r="A2799">
        <v>2018</v>
      </c>
      <c r="B2799" t="s">
        <v>407</v>
      </c>
      <c r="C2799" t="s">
        <v>407</v>
      </c>
      <c r="D2799" t="s">
        <v>445</v>
      </c>
      <c r="E2799">
        <v>8205</v>
      </c>
    </row>
    <row r="2800" spans="1:5">
      <c r="A2800">
        <v>2023</v>
      </c>
      <c r="B2800" t="s">
        <v>407</v>
      </c>
      <c r="C2800" t="s">
        <v>407</v>
      </c>
      <c r="D2800" t="s">
        <v>445</v>
      </c>
      <c r="E2800">
        <v>7585</v>
      </c>
    </row>
    <row r="2801" spans="1:5">
      <c r="A2801">
        <v>2024</v>
      </c>
      <c r="B2801" t="s">
        <v>407</v>
      </c>
      <c r="C2801" t="s">
        <v>407</v>
      </c>
      <c r="D2801" t="s">
        <v>445</v>
      </c>
      <c r="E2801">
        <v>7195</v>
      </c>
    </row>
    <row r="2802" spans="1:5">
      <c r="A2802">
        <v>2022</v>
      </c>
      <c r="B2802" t="s">
        <v>407</v>
      </c>
      <c r="C2802" t="s">
        <v>407</v>
      </c>
      <c r="D2802" t="s">
        <v>446</v>
      </c>
      <c r="E2802">
        <v>1795</v>
      </c>
    </row>
    <row r="2803" spans="1:5">
      <c r="A2803">
        <v>2021</v>
      </c>
      <c r="B2803" t="s">
        <v>407</v>
      </c>
      <c r="C2803" t="s">
        <v>407</v>
      </c>
      <c r="D2803" t="s">
        <v>446</v>
      </c>
      <c r="E2803">
        <v>1980</v>
      </c>
    </row>
    <row r="2804" spans="1:5">
      <c r="A2804">
        <v>2020</v>
      </c>
      <c r="B2804" t="s">
        <v>407</v>
      </c>
      <c r="C2804" t="s">
        <v>407</v>
      </c>
      <c r="D2804" t="s">
        <v>446</v>
      </c>
      <c r="E2804">
        <v>1870</v>
      </c>
    </row>
    <row r="2805" spans="1:5">
      <c r="A2805">
        <v>2019</v>
      </c>
      <c r="B2805" t="s">
        <v>407</v>
      </c>
      <c r="C2805" t="s">
        <v>407</v>
      </c>
      <c r="D2805" t="s">
        <v>446</v>
      </c>
      <c r="E2805">
        <v>1975</v>
      </c>
    </row>
    <row r="2806" spans="1:5">
      <c r="A2806">
        <v>2018</v>
      </c>
      <c r="B2806" t="s">
        <v>407</v>
      </c>
      <c r="C2806" t="s">
        <v>407</v>
      </c>
      <c r="D2806" t="s">
        <v>446</v>
      </c>
      <c r="E2806">
        <v>2030</v>
      </c>
    </row>
    <row r="2807" spans="1:5">
      <c r="A2807">
        <v>2023</v>
      </c>
      <c r="B2807" t="s">
        <v>407</v>
      </c>
      <c r="C2807" t="s">
        <v>407</v>
      </c>
      <c r="D2807" t="s">
        <v>446</v>
      </c>
      <c r="E2807">
        <v>1850</v>
      </c>
    </row>
    <row r="2808" spans="1:5">
      <c r="A2808">
        <v>2024</v>
      </c>
      <c r="B2808" t="s">
        <v>407</v>
      </c>
      <c r="C2808" t="s">
        <v>407</v>
      </c>
      <c r="D2808" t="s">
        <v>446</v>
      </c>
      <c r="E2808">
        <v>1750</v>
      </c>
    </row>
    <row r="2809" spans="1:5">
      <c r="A2809">
        <v>2022</v>
      </c>
      <c r="B2809" t="s">
        <v>407</v>
      </c>
      <c r="C2809" t="s">
        <v>407</v>
      </c>
      <c r="D2809" t="s">
        <v>447</v>
      </c>
      <c r="E2809">
        <v>255</v>
      </c>
    </row>
    <row r="2810" spans="1:5">
      <c r="A2810">
        <v>2021</v>
      </c>
      <c r="B2810" t="s">
        <v>407</v>
      </c>
      <c r="C2810" t="s">
        <v>407</v>
      </c>
      <c r="D2810" t="s">
        <v>447</v>
      </c>
      <c r="E2810">
        <v>240</v>
      </c>
    </row>
    <row r="2811" spans="1:5">
      <c r="A2811">
        <v>2020</v>
      </c>
      <c r="B2811" t="s">
        <v>407</v>
      </c>
      <c r="C2811" t="s">
        <v>407</v>
      </c>
      <c r="D2811" t="s">
        <v>447</v>
      </c>
      <c r="E2811">
        <v>220</v>
      </c>
    </row>
    <row r="2812" spans="1:5">
      <c r="A2812">
        <v>2019</v>
      </c>
      <c r="B2812" t="s">
        <v>407</v>
      </c>
      <c r="C2812" t="s">
        <v>407</v>
      </c>
      <c r="D2812" t="s">
        <v>447</v>
      </c>
      <c r="E2812">
        <v>220</v>
      </c>
    </row>
    <row r="2813" spans="1:5">
      <c r="A2813">
        <v>2018</v>
      </c>
      <c r="B2813" t="s">
        <v>407</v>
      </c>
      <c r="C2813" t="s">
        <v>407</v>
      </c>
      <c r="D2813" t="s">
        <v>447</v>
      </c>
      <c r="E2813">
        <v>170</v>
      </c>
    </row>
    <row r="2814" spans="1:5">
      <c r="A2814">
        <v>2023</v>
      </c>
      <c r="B2814" t="s">
        <v>407</v>
      </c>
      <c r="C2814" t="s">
        <v>407</v>
      </c>
      <c r="D2814" t="s">
        <v>447</v>
      </c>
      <c r="E2814">
        <v>320</v>
      </c>
    </row>
    <row r="2815" spans="1:5">
      <c r="A2815">
        <v>2024</v>
      </c>
      <c r="B2815" t="s">
        <v>407</v>
      </c>
      <c r="C2815" t="s">
        <v>407</v>
      </c>
      <c r="D2815" t="s">
        <v>447</v>
      </c>
      <c r="E2815">
        <v>315</v>
      </c>
    </row>
    <row r="2816" spans="1:5">
      <c r="A2816">
        <v>2022</v>
      </c>
      <c r="B2816" t="s">
        <v>407</v>
      </c>
      <c r="C2816" t="s">
        <v>407</v>
      </c>
      <c r="D2816" t="s">
        <v>448</v>
      </c>
      <c r="E2816">
        <v>2585</v>
      </c>
    </row>
    <row r="2817" spans="1:5">
      <c r="A2817">
        <v>2021</v>
      </c>
      <c r="B2817" t="s">
        <v>407</v>
      </c>
      <c r="C2817" t="s">
        <v>407</v>
      </c>
      <c r="D2817" t="s">
        <v>448</v>
      </c>
      <c r="E2817">
        <v>2585</v>
      </c>
    </row>
    <row r="2818" spans="1:5">
      <c r="A2818">
        <v>2020</v>
      </c>
      <c r="B2818" t="s">
        <v>407</v>
      </c>
      <c r="C2818" t="s">
        <v>407</v>
      </c>
      <c r="D2818" t="s">
        <v>448</v>
      </c>
      <c r="E2818">
        <v>2460</v>
      </c>
    </row>
    <row r="2819" spans="1:5">
      <c r="A2819">
        <v>2019</v>
      </c>
      <c r="B2819" t="s">
        <v>407</v>
      </c>
      <c r="C2819" t="s">
        <v>407</v>
      </c>
      <c r="D2819" t="s">
        <v>448</v>
      </c>
      <c r="E2819">
        <v>2585</v>
      </c>
    </row>
    <row r="2820" spans="1:5">
      <c r="A2820">
        <v>2018</v>
      </c>
      <c r="B2820" t="s">
        <v>407</v>
      </c>
      <c r="C2820" t="s">
        <v>407</v>
      </c>
      <c r="D2820" t="s">
        <v>448</v>
      </c>
      <c r="E2820">
        <v>2610</v>
      </c>
    </row>
    <row r="2821" spans="1:5">
      <c r="A2821">
        <v>2023</v>
      </c>
      <c r="B2821" t="s">
        <v>407</v>
      </c>
      <c r="C2821" t="s">
        <v>407</v>
      </c>
      <c r="D2821" t="s">
        <v>448</v>
      </c>
      <c r="E2821">
        <v>2205</v>
      </c>
    </row>
    <row r="2822" spans="1:5">
      <c r="A2822">
        <v>2024</v>
      </c>
      <c r="B2822" t="s">
        <v>407</v>
      </c>
      <c r="C2822" t="s">
        <v>407</v>
      </c>
      <c r="D2822" t="s">
        <v>448</v>
      </c>
      <c r="E2822">
        <v>2430</v>
      </c>
    </row>
    <row r="2823" spans="1:5">
      <c r="A2823">
        <v>2022</v>
      </c>
      <c r="B2823" t="s">
        <v>407</v>
      </c>
      <c r="C2823" t="s">
        <v>407</v>
      </c>
      <c r="D2823" t="s">
        <v>449</v>
      </c>
      <c r="E2823">
        <v>50</v>
      </c>
    </row>
    <row r="2824" spans="1:5">
      <c r="A2824">
        <v>2021</v>
      </c>
      <c r="B2824" t="s">
        <v>407</v>
      </c>
      <c r="C2824" t="s">
        <v>407</v>
      </c>
      <c r="D2824" t="s">
        <v>449</v>
      </c>
      <c r="E2824">
        <v>55</v>
      </c>
    </row>
    <row r="2825" spans="1:5">
      <c r="A2825">
        <v>2020</v>
      </c>
      <c r="B2825" t="s">
        <v>407</v>
      </c>
      <c r="C2825" t="s">
        <v>407</v>
      </c>
      <c r="D2825" t="s">
        <v>449</v>
      </c>
      <c r="E2825">
        <v>60</v>
      </c>
    </row>
    <row r="2826" spans="1:5">
      <c r="A2826">
        <v>2019</v>
      </c>
      <c r="B2826" t="s">
        <v>407</v>
      </c>
      <c r="C2826" t="s">
        <v>407</v>
      </c>
      <c r="D2826" t="s">
        <v>449</v>
      </c>
      <c r="E2826">
        <v>65</v>
      </c>
    </row>
    <row r="2827" spans="1:5">
      <c r="A2827">
        <v>2018</v>
      </c>
      <c r="B2827" t="s">
        <v>407</v>
      </c>
      <c r="C2827" t="s">
        <v>407</v>
      </c>
      <c r="D2827" t="s">
        <v>449</v>
      </c>
      <c r="E2827">
        <v>70</v>
      </c>
    </row>
    <row r="2828" spans="1:5">
      <c r="A2828">
        <v>2023</v>
      </c>
      <c r="B2828" t="s">
        <v>407</v>
      </c>
      <c r="C2828" t="s">
        <v>407</v>
      </c>
      <c r="D2828" t="s">
        <v>449</v>
      </c>
      <c r="E2828">
        <v>50</v>
      </c>
    </row>
    <row r="2829" spans="1:5">
      <c r="A2829">
        <v>2024</v>
      </c>
      <c r="B2829" t="s">
        <v>407</v>
      </c>
      <c r="C2829" t="s">
        <v>407</v>
      </c>
      <c r="D2829" t="s">
        <v>449</v>
      </c>
      <c r="E2829">
        <v>40</v>
      </c>
    </row>
    <row r="2830" spans="1:5">
      <c r="A2830">
        <v>2022</v>
      </c>
      <c r="B2830" t="s">
        <v>407</v>
      </c>
      <c r="C2830" t="s">
        <v>407</v>
      </c>
      <c r="D2830" t="s">
        <v>450</v>
      </c>
      <c r="E2830">
        <v>3335</v>
      </c>
    </row>
    <row r="2831" spans="1:5">
      <c r="A2831">
        <v>2021</v>
      </c>
      <c r="B2831" t="s">
        <v>407</v>
      </c>
      <c r="C2831" t="s">
        <v>407</v>
      </c>
      <c r="D2831" t="s">
        <v>450</v>
      </c>
      <c r="E2831">
        <v>3475</v>
      </c>
    </row>
    <row r="2832" spans="1:5">
      <c r="A2832">
        <v>2020</v>
      </c>
      <c r="B2832" t="s">
        <v>407</v>
      </c>
      <c r="C2832" t="s">
        <v>407</v>
      </c>
      <c r="D2832" t="s">
        <v>450</v>
      </c>
      <c r="E2832">
        <v>3610</v>
      </c>
    </row>
    <row r="2833" spans="1:5">
      <c r="A2833">
        <v>2019</v>
      </c>
      <c r="B2833" t="s">
        <v>407</v>
      </c>
      <c r="C2833" t="s">
        <v>407</v>
      </c>
      <c r="D2833" t="s">
        <v>450</v>
      </c>
      <c r="E2833">
        <v>3810</v>
      </c>
    </row>
    <row r="2834" spans="1:5">
      <c r="A2834">
        <v>2018</v>
      </c>
      <c r="B2834" t="s">
        <v>407</v>
      </c>
      <c r="C2834" t="s">
        <v>407</v>
      </c>
      <c r="D2834" t="s">
        <v>450</v>
      </c>
      <c r="E2834">
        <v>3815</v>
      </c>
    </row>
    <row r="2835" spans="1:5">
      <c r="A2835">
        <v>2023</v>
      </c>
      <c r="B2835" t="s">
        <v>407</v>
      </c>
      <c r="C2835" t="s">
        <v>407</v>
      </c>
      <c r="D2835" t="s">
        <v>450</v>
      </c>
      <c r="E2835">
        <v>3055</v>
      </c>
    </row>
    <row r="2836" spans="1:5">
      <c r="A2836">
        <v>2024</v>
      </c>
      <c r="B2836" t="s">
        <v>407</v>
      </c>
      <c r="C2836" t="s">
        <v>407</v>
      </c>
      <c r="D2836" t="s">
        <v>450</v>
      </c>
      <c r="E2836">
        <v>2935</v>
      </c>
    </row>
    <row r="2837" spans="1:5">
      <c r="A2837">
        <v>2022</v>
      </c>
      <c r="B2837" t="s">
        <v>407</v>
      </c>
      <c r="C2837" t="s">
        <v>407</v>
      </c>
      <c r="D2837" t="s">
        <v>451</v>
      </c>
      <c r="E2837">
        <v>1085</v>
      </c>
    </row>
    <row r="2838" spans="1:5">
      <c r="A2838">
        <v>2021</v>
      </c>
      <c r="B2838" t="s">
        <v>407</v>
      </c>
      <c r="C2838" t="s">
        <v>407</v>
      </c>
      <c r="D2838" t="s">
        <v>451</v>
      </c>
      <c r="E2838">
        <v>1010</v>
      </c>
    </row>
    <row r="2839" spans="1:5">
      <c r="A2839">
        <v>2020</v>
      </c>
      <c r="B2839" t="s">
        <v>407</v>
      </c>
      <c r="C2839" t="s">
        <v>407</v>
      </c>
      <c r="D2839" t="s">
        <v>451</v>
      </c>
      <c r="E2839">
        <v>985</v>
      </c>
    </row>
    <row r="2840" spans="1:5">
      <c r="A2840">
        <v>2019</v>
      </c>
      <c r="B2840" t="s">
        <v>407</v>
      </c>
      <c r="C2840" t="s">
        <v>407</v>
      </c>
      <c r="D2840" t="s">
        <v>451</v>
      </c>
      <c r="E2840">
        <v>1060</v>
      </c>
    </row>
    <row r="2841" spans="1:5">
      <c r="A2841">
        <v>2018</v>
      </c>
      <c r="B2841" t="s">
        <v>407</v>
      </c>
      <c r="C2841" t="s">
        <v>407</v>
      </c>
      <c r="D2841" t="s">
        <v>451</v>
      </c>
      <c r="E2841">
        <v>1040</v>
      </c>
    </row>
    <row r="2842" spans="1:5">
      <c r="A2842">
        <v>2023</v>
      </c>
      <c r="B2842" t="s">
        <v>407</v>
      </c>
      <c r="C2842" t="s">
        <v>407</v>
      </c>
      <c r="D2842" t="s">
        <v>451</v>
      </c>
      <c r="E2842">
        <v>1110</v>
      </c>
    </row>
    <row r="2843" spans="1:5">
      <c r="A2843">
        <v>2024</v>
      </c>
      <c r="B2843" t="s">
        <v>407</v>
      </c>
      <c r="C2843" t="s">
        <v>407</v>
      </c>
      <c r="D2843" t="s">
        <v>451</v>
      </c>
      <c r="E2843">
        <v>1080</v>
      </c>
    </row>
    <row r="2844" spans="1:5">
      <c r="A2844">
        <v>2022</v>
      </c>
      <c r="B2844" t="s">
        <v>407</v>
      </c>
      <c r="C2844" t="s">
        <v>407</v>
      </c>
      <c r="D2844" t="s">
        <v>452</v>
      </c>
      <c r="E2844">
        <v>25</v>
      </c>
    </row>
    <row r="2845" spans="1:5">
      <c r="A2845">
        <v>2021</v>
      </c>
      <c r="B2845" t="s">
        <v>407</v>
      </c>
      <c r="C2845" t="s">
        <v>407</v>
      </c>
      <c r="D2845" t="s">
        <v>452</v>
      </c>
      <c r="E2845">
        <v>30</v>
      </c>
    </row>
    <row r="2846" spans="1:5">
      <c r="A2846">
        <v>2020</v>
      </c>
      <c r="B2846" t="s">
        <v>407</v>
      </c>
      <c r="C2846" t="s">
        <v>407</v>
      </c>
      <c r="D2846" t="s">
        <v>452</v>
      </c>
      <c r="E2846">
        <v>30</v>
      </c>
    </row>
    <row r="2847" spans="1:5">
      <c r="A2847">
        <v>2019</v>
      </c>
      <c r="B2847" t="s">
        <v>407</v>
      </c>
      <c r="C2847" t="s">
        <v>407</v>
      </c>
      <c r="D2847" t="s">
        <v>452</v>
      </c>
      <c r="E2847">
        <v>35</v>
      </c>
    </row>
    <row r="2848" spans="1:5">
      <c r="A2848">
        <v>2018</v>
      </c>
      <c r="B2848" t="s">
        <v>407</v>
      </c>
      <c r="C2848" t="s">
        <v>407</v>
      </c>
      <c r="D2848" t="s">
        <v>452</v>
      </c>
      <c r="E2848">
        <v>40</v>
      </c>
    </row>
    <row r="2849" spans="1:5">
      <c r="A2849">
        <v>2023</v>
      </c>
      <c r="B2849" t="s">
        <v>407</v>
      </c>
      <c r="C2849" t="s">
        <v>407</v>
      </c>
      <c r="D2849" t="s">
        <v>452</v>
      </c>
      <c r="E2849">
        <v>20</v>
      </c>
    </row>
    <row r="2850" spans="1:5">
      <c r="A2850">
        <v>2024</v>
      </c>
      <c r="B2850" t="s">
        <v>407</v>
      </c>
      <c r="C2850" t="s">
        <v>407</v>
      </c>
      <c r="D2850" t="s">
        <v>452</v>
      </c>
      <c r="E2850">
        <v>15</v>
      </c>
    </row>
    <row r="2851" spans="1:5">
      <c r="A2851">
        <v>2022</v>
      </c>
      <c r="B2851" t="s">
        <v>407</v>
      </c>
      <c r="C2851" t="s">
        <v>407</v>
      </c>
      <c r="D2851" t="s">
        <v>453</v>
      </c>
      <c r="E2851">
        <v>8210</v>
      </c>
    </row>
    <row r="2852" spans="1:5">
      <c r="A2852">
        <v>2021</v>
      </c>
      <c r="B2852" t="s">
        <v>407</v>
      </c>
      <c r="C2852" t="s">
        <v>407</v>
      </c>
      <c r="D2852" t="s">
        <v>453</v>
      </c>
      <c r="E2852">
        <v>8200</v>
      </c>
    </row>
    <row r="2853" spans="1:5">
      <c r="A2853">
        <v>2020</v>
      </c>
      <c r="B2853" t="s">
        <v>407</v>
      </c>
      <c r="C2853" t="s">
        <v>407</v>
      </c>
      <c r="D2853" t="s">
        <v>453</v>
      </c>
      <c r="E2853">
        <v>8550</v>
      </c>
    </row>
    <row r="2854" spans="1:5">
      <c r="A2854">
        <v>2019</v>
      </c>
      <c r="B2854" t="s">
        <v>407</v>
      </c>
      <c r="C2854" t="s">
        <v>407</v>
      </c>
      <c r="D2854" t="s">
        <v>453</v>
      </c>
      <c r="E2854">
        <v>8805</v>
      </c>
    </row>
    <row r="2855" spans="1:5">
      <c r="A2855">
        <v>2018</v>
      </c>
      <c r="B2855" t="s">
        <v>407</v>
      </c>
      <c r="C2855" t="s">
        <v>407</v>
      </c>
      <c r="D2855" t="s">
        <v>453</v>
      </c>
      <c r="E2855">
        <v>9020</v>
      </c>
    </row>
    <row r="2856" spans="1:5">
      <c r="A2856">
        <v>2023</v>
      </c>
      <c r="B2856" t="s">
        <v>407</v>
      </c>
      <c r="C2856" t="s">
        <v>407</v>
      </c>
      <c r="D2856" t="s">
        <v>453</v>
      </c>
      <c r="E2856">
        <v>7955</v>
      </c>
    </row>
    <row r="2857" spans="1:5">
      <c r="A2857">
        <v>2024</v>
      </c>
      <c r="B2857" t="s">
        <v>407</v>
      </c>
      <c r="C2857" t="s">
        <v>407</v>
      </c>
      <c r="D2857" t="s">
        <v>453</v>
      </c>
      <c r="E2857">
        <v>7930</v>
      </c>
    </row>
    <row r="2858" spans="1:5">
      <c r="A2858">
        <v>2022</v>
      </c>
      <c r="B2858" t="s">
        <v>407</v>
      </c>
      <c r="C2858" t="s">
        <v>407</v>
      </c>
      <c r="D2858" t="s">
        <v>454</v>
      </c>
      <c r="E2858">
        <v>2200</v>
      </c>
    </row>
    <row r="2859" spans="1:5">
      <c r="A2859">
        <v>2021</v>
      </c>
      <c r="B2859" t="s">
        <v>407</v>
      </c>
      <c r="C2859" t="s">
        <v>407</v>
      </c>
      <c r="D2859" t="s">
        <v>454</v>
      </c>
      <c r="E2859">
        <v>2340</v>
      </c>
    </row>
    <row r="2860" spans="1:5">
      <c r="A2860">
        <v>2020</v>
      </c>
      <c r="B2860" t="s">
        <v>407</v>
      </c>
      <c r="C2860" t="s">
        <v>407</v>
      </c>
      <c r="D2860" t="s">
        <v>454</v>
      </c>
      <c r="E2860">
        <v>2310</v>
      </c>
    </row>
    <row r="2861" spans="1:5">
      <c r="A2861">
        <v>2019</v>
      </c>
      <c r="B2861" t="s">
        <v>407</v>
      </c>
      <c r="C2861" t="s">
        <v>407</v>
      </c>
      <c r="D2861" t="s">
        <v>454</v>
      </c>
      <c r="E2861">
        <v>2225</v>
      </c>
    </row>
    <row r="2862" spans="1:5">
      <c r="A2862">
        <v>2018</v>
      </c>
      <c r="B2862" t="s">
        <v>407</v>
      </c>
      <c r="C2862" t="s">
        <v>407</v>
      </c>
      <c r="D2862" t="s">
        <v>454</v>
      </c>
      <c r="E2862">
        <v>2490</v>
      </c>
    </row>
    <row r="2863" spans="1:5">
      <c r="A2863">
        <v>2023</v>
      </c>
      <c r="B2863" t="s">
        <v>407</v>
      </c>
      <c r="C2863" t="s">
        <v>407</v>
      </c>
      <c r="D2863" t="s">
        <v>454</v>
      </c>
      <c r="E2863">
        <v>2305</v>
      </c>
    </row>
    <row r="2864" spans="1:5">
      <c r="A2864">
        <v>2024</v>
      </c>
      <c r="B2864" t="s">
        <v>407</v>
      </c>
      <c r="C2864" t="s">
        <v>407</v>
      </c>
      <c r="D2864" t="s">
        <v>454</v>
      </c>
      <c r="E2864">
        <v>2285</v>
      </c>
    </row>
    <row r="2865" spans="1:5">
      <c r="A2865">
        <v>2022</v>
      </c>
      <c r="B2865" t="s">
        <v>407</v>
      </c>
      <c r="C2865" t="s">
        <v>407</v>
      </c>
      <c r="D2865" t="s">
        <v>455</v>
      </c>
      <c r="E2865">
        <v>190</v>
      </c>
    </row>
    <row r="2866" spans="1:5">
      <c r="A2866">
        <v>2021</v>
      </c>
      <c r="B2866" t="s">
        <v>407</v>
      </c>
      <c r="C2866" t="s">
        <v>407</v>
      </c>
      <c r="D2866" t="s">
        <v>455</v>
      </c>
      <c r="E2866">
        <v>155</v>
      </c>
    </row>
    <row r="2867" spans="1:5">
      <c r="A2867">
        <v>2020</v>
      </c>
      <c r="B2867" t="s">
        <v>407</v>
      </c>
      <c r="C2867" t="s">
        <v>407</v>
      </c>
      <c r="D2867" t="s">
        <v>455</v>
      </c>
      <c r="E2867">
        <v>150</v>
      </c>
    </row>
    <row r="2868" spans="1:5">
      <c r="A2868">
        <v>2019</v>
      </c>
      <c r="B2868" t="s">
        <v>407</v>
      </c>
      <c r="C2868" t="s">
        <v>407</v>
      </c>
      <c r="D2868" t="s">
        <v>455</v>
      </c>
      <c r="E2868">
        <v>145</v>
      </c>
    </row>
    <row r="2869" spans="1:5">
      <c r="A2869">
        <v>2018</v>
      </c>
      <c r="B2869" t="s">
        <v>407</v>
      </c>
      <c r="C2869" t="s">
        <v>407</v>
      </c>
      <c r="D2869" t="s">
        <v>455</v>
      </c>
      <c r="E2869">
        <v>135</v>
      </c>
    </row>
    <row r="2870" spans="1:5">
      <c r="A2870">
        <v>2023</v>
      </c>
      <c r="B2870" t="s">
        <v>407</v>
      </c>
      <c r="C2870" t="s">
        <v>407</v>
      </c>
      <c r="D2870" t="s">
        <v>455</v>
      </c>
      <c r="E2870">
        <v>165</v>
      </c>
    </row>
    <row r="2871" spans="1:5">
      <c r="A2871">
        <v>2024</v>
      </c>
      <c r="B2871" t="s">
        <v>407</v>
      </c>
      <c r="C2871" t="s">
        <v>407</v>
      </c>
      <c r="D2871" t="s">
        <v>455</v>
      </c>
      <c r="E2871">
        <v>165</v>
      </c>
    </row>
    <row r="2872" spans="1:5">
      <c r="A2872">
        <v>2022</v>
      </c>
      <c r="B2872" t="s">
        <v>407</v>
      </c>
      <c r="C2872" t="s">
        <v>407</v>
      </c>
      <c r="D2872" t="s">
        <v>456</v>
      </c>
      <c r="E2872">
        <v>1110</v>
      </c>
    </row>
    <row r="2873" spans="1:5">
      <c r="A2873">
        <v>2021</v>
      </c>
      <c r="B2873" t="s">
        <v>407</v>
      </c>
      <c r="C2873" t="s">
        <v>407</v>
      </c>
      <c r="D2873" t="s">
        <v>456</v>
      </c>
      <c r="E2873">
        <v>1260</v>
      </c>
    </row>
    <row r="2874" spans="1:5">
      <c r="A2874">
        <v>2020</v>
      </c>
      <c r="B2874" t="s">
        <v>407</v>
      </c>
      <c r="C2874" t="s">
        <v>407</v>
      </c>
      <c r="D2874" t="s">
        <v>456</v>
      </c>
      <c r="E2874">
        <v>1420</v>
      </c>
    </row>
    <row r="2875" spans="1:5">
      <c r="A2875">
        <v>2019</v>
      </c>
      <c r="B2875" t="s">
        <v>407</v>
      </c>
      <c r="C2875" t="s">
        <v>407</v>
      </c>
      <c r="D2875" t="s">
        <v>456</v>
      </c>
      <c r="E2875">
        <v>1555</v>
      </c>
    </row>
    <row r="2876" spans="1:5">
      <c r="A2876">
        <v>2018</v>
      </c>
      <c r="B2876" t="s">
        <v>407</v>
      </c>
      <c r="C2876" t="s">
        <v>407</v>
      </c>
      <c r="D2876" t="s">
        <v>456</v>
      </c>
      <c r="E2876">
        <v>1680</v>
      </c>
    </row>
    <row r="2877" spans="1:5">
      <c r="A2877">
        <v>2023</v>
      </c>
      <c r="B2877" t="s">
        <v>407</v>
      </c>
      <c r="C2877" t="s">
        <v>407</v>
      </c>
      <c r="D2877" t="s">
        <v>456</v>
      </c>
      <c r="E2877">
        <v>905</v>
      </c>
    </row>
    <row r="2878" spans="1:5">
      <c r="A2878">
        <v>2024</v>
      </c>
      <c r="B2878" t="s">
        <v>407</v>
      </c>
      <c r="C2878" t="s">
        <v>407</v>
      </c>
      <c r="D2878" t="s">
        <v>456</v>
      </c>
      <c r="E2878">
        <v>950</v>
      </c>
    </row>
    <row r="2879" spans="1:5">
      <c r="A2879">
        <v>2022</v>
      </c>
      <c r="B2879" t="s">
        <v>407</v>
      </c>
      <c r="C2879" t="s">
        <v>407</v>
      </c>
      <c r="D2879" t="s">
        <v>457</v>
      </c>
      <c r="E2879">
        <v>110</v>
      </c>
    </row>
    <row r="2880" spans="1:5">
      <c r="A2880">
        <v>2021</v>
      </c>
      <c r="B2880" t="s">
        <v>407</v>
      </c>
      <c r="C2880" t="s">
        <v>407</v>
      </c>
      <c r="D2880" t="s">
        <v>457</v>
      </c>
      <c r="E2880">
        <v>125</v>
      </c>
    </row>
    <row r="2881" spans="1:5">
      <c r="A2881">
        <v>2020</v>
      </c>
      <c r="B2881" t="s">
        <v>407</v>
      </c>
      <c r="C2881" t="s">
        <v>407</v>
      </c>
      <c r="D2881" t="s">
        <v>457</v>
      </c>
      <c r="E2881">
        <v>100</v>
      </c>
    </row>
    <row r="2882" spans="1:5">
      <c r="A2882">
        <v>2019</v>
      </c>
      <c r="B2882" t="s">
        <v>407</v>
      </c>
      <c r="C2882" t="s">
        <v>407</v>
      </c>
      <c r="D2882" t="s">
        <v>457</v>
      </c>
      <c r="E2882">
        <v>110</v>
      </c>
    </row>
    <row r="2883" spans="1:5">
      <c r="A2883">
        <v>2018</v>
      </c>
      <c r="B2883" t="s">
        <v>407</v>
      </c>
      <c r="C2883" t="s">
        <v>407</v>
      </c>
      <c r="D2883" t="s">
        <v>457</v>
      </c>
    </row>
    <row r="2884" spans="1:5">
      <c r="A2884">
        <v>2023</v>
      </c>
      <c r="B2884" t="s">
        <v>407</v>
      </c>
      <c r="C2884" t="s">
        <v>407</v>
      </c>
      <c r="D2884" t="s">
        <v>457</v>
      </c>
      <c r="E2884">
        <v>105</v>
      </c>
    </row>
    <row r="2885" spans="1:5">
      <c r="A2885">
        <v>2024</v>
      </c>
      <c r="B2885" t="s">
        <v>407</v>
      </c>
      <c r="C2885" t="s">
        <v>407</v>
      </c>
      <c r="D2885" t="s">
        <v>457</v>
      </c>
      <c r="E2885">
        <v>85</v>
      </c>
    </row>
    <row r="2886" spans="1:5">
      <c r="A2886">
        <v>2022</v>
      </c>
      <c r="B2886" t="s">
        <v>407</v>
      </c>
      <c r="C2886" t="s">
        <v>407</v>
      </c>
      <c r="D2886" t="s">
        <v>458</v>
      </c>
      <c r="E2886">
        <v>3050</v>
      </c>
    </row>
    <row r="2887" spans="1:5">
      <c r="A2887">
        <v>2021</v>
      </c>
      <c r="B2887" t="s">
        <v>407</v>
      </c>
      <c r="C2887" t="s">
        <v>407</v>
      </c>
      <c r="D2887" t="s">
        <v>458</v>
      </c>
      <c r="E2887">
        <v>3050</v>
      </c>
    </row>
    <row r="2888" spans="1:5">
      <c r="A2888">
        <v>2020</v>
      </c>
      <c r="B2888" t="s">
        <v>407</v>
      </c>
      <c r="C2888" t="s">
        <v>407</v>
      </c>
      <c r="D2888" t="s">
        <v>458</v>
      </c>
      <c r="E2888">
        <v>3385</v>
      </c>
    </row>
    <row r="2889" spans="1:5">
      <c r="A2889">
        <v>2019</v>
      </c>
      <c r="B2889" t="s">
        <v>407</v>
      </c>
      <c r="C2889" t="s">
        <v>407</v>
      </c>
      <c r="D2889" t="s">
        <v>458</v>
      </c>
      <c r="E2889">
        <v>3485</v>
      </c>
    </row>
    <row r="2890" spans="1:5">
      <c r="A2890">
        <v>2018</v>
      </c>
      <c r="B2890" t="s">
        <v>407</v>
      </c>
      <c r="C2890" t="s">
        <v>407</v>
      </c>
      <c r="D2890" t="s">
        <v>458</v>
      </c>
      <c r="E2890">
        <v>3715</v>
      </c>
    </row>
    <row r="2891" spans="1:5">
      <c r="A2891">
        <v>2023</v>
      </c>
      <c r="B2891" t="s">
        <v>407</v>
      </c>
      <c r="C2891" t="s">
        <v>407</v>
      </c>
      <c r="D2891" t="s">
        <v>458</v>
      </c>
      <c r="E2891">
        <v>2850</v>
      </c>
    </row>
    <row r="2892" spans="1:5">
      <c r="A2892">
        <v>2024</v>
      </c>
      <c r="B2892" t="s">
        <v>407</v>
      </c>
      <c r="C2892" t="s">
        <v>407</v>
      </c>
      <c r="D2892" t="s">
        <v>458</v>
      </c>
      <c r="E2892">
        <v>2775</v>
      </c>
    </row>
    <row r="2893" spans="1:5">
      <c r="A2893">
        <v>2022</v>
      </c>
      <c r="B2893" t="s">
        <v>407</v>
      </c>
      <c r="C2893" t="s">
        <v>407</v>
      </c>
      <c r="D2893" t="s">
        <v>459</v>
      </c>
      <c r="E2893">
        <v>1610</v>
      </c>
    </row>
    <row r="2894" spans="1:5">
      <c r="A2894">
        <v>2021</v>
      </c>
      <c r="B2894" t="s">
        <v>407</v>
      </c>
      <c r="C2894" t="s">
        <v>407</v>
      </c>
      <c r="D2894" t="s">
        <v>459</v>
      </c>
      <c r="E2894">
        <v>1610</v>
      </c>
    </row>
    <row r="2895" spans="1:5">
      <c r="A2895">
        <v>2020</v>
      </c>
      <c r="B2895" t="s">
        <v>407</v>
      </c>
      <c r="C2895" t="s">
        <v>407</v>
      </c>
      <c r="D2895" t="s">
        <v>459</v>
      </c>
      <c r="E2895">
        <v>1650</v>
      </c>
    </row>
    <row r="2896" spans="1:5">
      <c r="A2896">
        <v>2019</v>
      </c>
      <c r="B2896" t="s">
        <v>407</v>
      </c>
      <c r="C2896" t="s">
        <v>407</v>
      </c>
      <c r="D2896" t="s">
        <v>459</v>
      </c>
      <c r="E2896">
        <v>1675</v>
      </c>
    </row>
    <row r="2897" spans="1:5">
      <c r="A2897">
        <v>2018</v>
      </c>
      <c r="B2897" t="s">
        <v>407</v>
      </c>
      <c r="C2897" t="s">
        <v>407</v>
      </c>
      <c r="D2897" t="s">
        <v>459</v>
      </c>
      <c r="E2897">
        <v>1700</v>
      </c>
    </row>
    <row r="2898" spans="1:5">
      <c r="A2898">
        <v>2023</v>
      </c>
      <c r="B2898" t="s">
        <v>407</v>
      </c>
      <c r="C2898" t="s">
        <v>407</v>
      </c>
      <c r="D2898" t="s">
        <v>459</v>
      </c>
      <c r="E2898">
        <v>1640</v>
      </c>
    </row>
    <row r="2899" spans="1:5">
      <c r="A2899">
        <v>2024</v>
      </c>
      <c r="B2899" t="s">
        <v>407</v>
      </c>
      <c r="C2899" t="s">
        <v>407</v>
      </c>
      <c r="D2899" t="s">
        <v>459</v>
      </c>
      <c r="E2899">
        <v>1685</v>
      </c>
    </row>
    <row r="2900" spans="1:5">
      <c r="A2900">
        <v>2022</v>
      </c>
      <c r="B2900" t="s">
        <v>407</v>
      </c>
      <c r="C2900" t="s">
        <v>407</v>
      </c>
      <c r="D2900" t="s">
        <v>460</v>
      </c>
      <c r="E2900">
        <v>115</v>
      </c>
    </row>
    <row r="2901" spans="1:5">
      <c r="A2901">
        <v>2021</v>
      </c>
      <c r="B2901" t="s">
        <v>407</v>
      </c>
      <c r="C2901" t="s">
        <v>407</v>
      </c>
      <c r="D2901" t="s">
        <v>460</v>
      </c>
      <c r="E2901">
        <v>95</v>
      </c>
    </row>
    <row r="2902" spans="1:5">
      <c r="A2902">
        <v>2020</v>
      </c>
      <c r="B2902" t="s">
        <v>407</v>
      </c>
      <c r="C2902" t="s">
        <v>407</v>
      </c>
      <c r="D2902" t="s">
        <v>460</v>
      </c>
      <c r="E2902">
        <v>95</v>
      </c>
    </row>
    <row r="2903" spans="1:5">
      <c r="A2903">
        <v>2019</v>
      </c>
      <c r="B2903" t="s">
        <v>407</v>
      </c>
      <c r="C2903" t="s">
        <v>407</v>
      </c>
      <c r="D2903" t="s">
        <v>460</v>
      </c>
      <c r="E2903">
        <v>105</v>
      </c>
    </row>
    <row r="2904" spans="1:5">
      <c r="A2904">
        <v>2018</v>
      </c>
      <c r="B2904" t="s">
        <v>407</v>
      </c>
      <c r="C2904" t="s">
        <v>407</v>
      </c>
      <c r="D2904" t="s">
        <v>460</v>
      </c>
      <c r="E2904">
        <v>120</v>
      </c>
    </row>
    <row r="2905" spans="1:5">
      <c r="A2905">
        <v>2023</v>
      </c>
      <c r="B2905" t="s">
        <v>407</v>
      </c>
      <c r="C2905" t="s">
        <v>407</v>
      </c>
      <c r="D2905" t="s">
        <v>460</v>
      </c>
      <c r="E2905">
        <v>110</v>
      </c>
    </row>
    <row r="2906" spans="1:5">
      <c r="A2906">
        <v>2024</v>
      </c>
      <c r="B2906" t="s">
        <v>407</v>
      </c>
      <c r="C2906" t="s">
        <v>407</v>
      </c>
      <c r="D2906" t="s">
        <v>460</v>
      </c>
      <c r="E2906">
        <v>110</v>
      </c>
    </row>
    <row r="2907" spans="1:5">
      <c r="A2907">
        <v>2021</v>
      </c>
      <c r="B2907" t="s">
        <v>407</v>
      </c>
      <c r="C2907" t="s">
        <v>407</v>
      </c>
      <c r="D2907" t="s">
        <v>461</v>
      </c>
      <c r="E2907">
        <v>20115</v>
      </c>
    </row>
    <row r="2908" spans="1:5">
      <c r="A2908">
        <v>2022</v>
      </c>
      <c r="B2908" t="s">
        <v>407</v>
      </c>
      <c r="C2908" t="s">
        <v>407</v>
      </c>
      <c r="D2908" t="s">
        <v>461</v>
      </c>
      <c r="E2908">
        <v>19740</v>
      </c>
    </row>
    <row r="2909" spans="1:5">
      <c r="A2909">
        <v>2019</v>
      </c>
      <c r="B2909" t="s">
        <v>407</v>
      </c>
      <c r="C2909" t="s">
        <v>407</v>
      </c>
      <c r="D2909" t="s">
        <v>461</v>
      </c>
      <c r="E2909">
        <v>20190</v>
      </c>
    </row>
    <row r="2910" spans="1:5">
      <c r="A2910">
        <v>2020</v>
      </c>
      <c r="B2910" t="s">
        <v>407</v>
      </c>
      <c r="C2910" t="s">
        <v>407</v>
      </c>
      <c r="D2910" t="s">
        <v>461</v>
      </c>
      <c r="E2910">
        <v>20060</v>
      </c>
    </row>
    <row r="2911" spans="1:5">
      <c r="A2911">
        <v>2018</v>
      </c>
      <c r="B2911" t="s">
        <v>407</v>
      </c>
      <c r="C2911" t="s">
        <v>407</v>
      </c>
      <c r="D2911" t="s">
        <v>461</v>
      </c>
      <c r="E2911">
        <v>20400</v>
      </c>
    </row>
    <row r="2912" spans="1:5">
      <c r="A2912">
        <v>2023</v>
      </c>
      <c r="B2912" t="s">
        <v>407</v>
      </c>
      <c r="C2912" t="s">
        <v>407</v>
      </c>
      <c r="D2912" t="s">
        <v>461</v>
      </c>
      <c r="E2912">
        <v>19410</v>
      </c>
    </row>
    <row r="2913" spans="1:5">
      <c r="A2913">
        <v>2024</v>
      </c>
      <c r="B2913" t="s">
        <v>407</v>
      </c>
      <c r="C2913" t="s">
        <v>407</v>
      </c>
      <c r="D2913" t="s">
        <v>461</v>
      </c>
      <c r="E2913">
        <v>18820</v>
      </c>
    </row>
    <row r="2914" spans="1:5">
      <c r="A2914">
        <v>2021</v>
      </c>
      <c r="B2914" t="s">
        <v>407</v>
      </c>
      <c r="C2914" t="s">
        <v>407</v>
      </c>
      <c r="D2914" t="s">
        <v>462</v>
      </c>
      <c r="E2914">
        <v>5565</v>
      </c>
    </row>
    <row r="2915" spans="1:5">
      <c r="A2915">
        <v>2022</v>
      </c>
      <c r="B2915" t="s">
        <v>407</v>
      </c>
      <c r="C2915" t="s">
        <v>407</v>
      </c>
      <c r="D2915" t="s">
        <v>462</v>
      </c>
      <c r="E2915">
        <v>5015</v>
      </c>
    </row>
    <row r="2916" spans="1:5">
      <c r="A2916">
        <v>2019</v>
      </c>
      <c r="B2916" t="s">
        <v>407</v>
      </c>
      <c r="C2916" t="s">
        <v>407</v>
      </c>
      <c r="D2916" t="s">
        <v>462</v>
      </c>
      <c r="E2916">
        <v>5075</v>
      </c>
    </row>
    <row r="2917" spans="1:5">
      <c r="A2917">
        <v>2020</v>
      </c>
      <c r="B2917" t="s">
        <v>407</v>
      </c>
      <c r="C2917" t="s">
        <v>407</v>
      </c>
      <c r="D2917" t="s">
        <v>462</v>
      </c>
      <c r="E2917">
        <v>5045</v>
      </c>
    </row>
    <row r="2918" spans="1:5">
      <c r="A2918">
        <v>2018</v>
      </c>
      <c r="B2918" t="s">
        <v>407</v>
      </c>
      <c r="C2918" t="s">
        <v>407</v>
      </c>
      <c r="D2918" t="s">
        <v>462</v>
      </c>
      <c r="E2918">
        <v>5285</v>
      </c>
    </row>
    <row r="2919" spans="1:5">
      <c r="A2919">
        <v>2023</v>
      </c>
      <c r="B2919" t="s">
        <v>407</v>
      </c>
      <c r="C2919" t="s">
        <v>407</v>
      </c>
      <c r="D2919" t="s">
        <v>462</v>
      </c>
      <c r="E2919">
        <v>5590</v>
      </c>
    </row>
    <row r="2920" spans="1:5">
      <c r="A2920">
        <v>2024</v>
      </c>
      <c r="B2920" t="s">
        <v>407</v>
      </c>
      <c r="C2920" t="s">
        <v>407</v>
      </c>
      <c r="D2920" t="s">
        <v>462</v>
      </c>
      <c r="E2920">
        <v>5445</v>
      </c>
    </row>
    <row r="2921" spans="1:5">
      <c r="A2921">
        <v>2021</v>
      </c>
      <c r="B2921" t="s">
        <v>407</v>
      </c>
      <c r="C2921" t="s">
        <v>407</v>
      </c>
      <c r="D2921" t="s">
        <v>463</v>
      </c>
      <c r="E2921">
        <v>6715</v>
      </c>
    </row>
    <row r="2922" spans="1:5">
      <c r="A2922">
        <v>2022</v>
      </c>
      <c r="B2922" t="s">
        <v>407</v>
      </c>
      <c r="C2922" t="s">
        <v>407</v>
      </c>
      <c r="D2922" t="s">
        <v>463</v>
      </c>
      <c r="E2922">
        <v>6325</v>
      </c>
    </row>
    <row r="2923" spans="1:5">
      <c r="A2923">
        <v>2019</v>
      </c>
      <c r="B2923" t="s">
        <v>407</v>
      </c>
      <c r="C2923" t="s">
        <v>407</v>
      </c>
      <c r="D2923" t="s">
        <v>463</v>
      </c>
      <c r="E2923">
        <v>6935</v>
      </c>
    </row>
    <row r="2924" spans="1:5">
      <c r="A2924">
        <v>2020</v>
      </c>
      <c r="B2924" t="s">
        <v>407</v>
      </c>
      <c r="C2924" t="s">
        <v>407</v>
      </c>
      <c r="D2924" t="s">
        <v>463</v>
      </c>
      <c r="E2924">
        <v>7100</v>
      </c>
    </row>
    <row r="2925" spans="1:5">
      <c r="A2925">
        <v>2018</v>
      </c>
      <c r="B2925" t="s">
        <v>407</v>
      </c>
      <c r="C2925" t="s">
        <v>407</v>
      </c>
      <c r="D2925" t="s">
        <v>463</v>
      </c>
      <c r="E2925">
        <v>7295</v>
      </c>
    </row>
    <row r="2926" spans="1:5">
      <c r="A2926">
        <v>2023</v>
      </c>
      <c r="B2926" t="s">
        <v>407</v>
      </c>
      <c r="C2926" t="s">
        <v>407</v>
      </c>
      <c r="D2926" t="s">
        <v>463</v>
      </c>
      <c r="E2926">
        <v>6080</v>
      </c>
    </row>
    <row r="2927" spans="1:5">
      <c r="A2927">
        <v>2024</v>
      </c>
      <c r="B2927" t="s">
        <v>407</v>
      </c>
      <c r="C2927" t="s">
        <v>407</v>
      </c>
      <c r="D2927" t="s">
        <v>463</v>
      </c>
      <c r="E2927">
        <v>5755</v>
      </c>
    </row>
    <row r="2928" spans="1:5">
      <c r="A2928">
        <v>2021</v>
      </c>
      <c r="B2928" t="s">
        <v>407</v>
      </c>
      <c r="C2928" t="s">
        <v>407</v>
      </c>
      <c r="D2928" t="s">
        <v>464</v>
      </c>
      <c r="E2928">
        <v>4955</v>
      </c>
    </row>
    <row r="2929" spans="1:5">
      <c r="A2929">
        <v>2022</v>
      </c>
      <c r="B2929" t="s">
        <v>407</v>
      </c>
      <c r="C2929" t="s">
        <v>407</v>
      </c>
      <c r="D2929" t="s">
        <v>464</v>
      </c>
      <c r="E2929">
        <v>4995</v>
      </c>
    </row>
    <row r="2930" spans="1:5">
      <c r="A2930">
        <v>2019</v>
      </c>
      <c r="B2930" t="s">
        <v>407</v>
      </c>
      <c r="C2930" t="s">
        <v>407</v>
      </c>
      <c r="D2930" t="s">
        <v>464</v>
      </c>
      <c r="E2930">
        <v>4815</v>
      </c>
    </row>
    <row r="2931" spans="1:5">
      <c r="A2931">
        <v>2020</v>
      </c>
      <c r="B2931" t="s">
        <v>407</v>
      </c>
      <c r="C2931" t="s">
        <v>407</v>
      </c>
      <c r="D2931" t="s">
        <v>464</v>
      </c>
      <c r="E2931">
        <v>4840</v>
      </c>
    </row>
    <row r="2932" spans="1:5">
      <c r="A2932">
        <v>2018</v>
      </c>
      <c r="B2932" t="s">
        <v>407</v>
      </c>
      <c r="C2932" t="s">
        <v>407</v>
      </c>
      <c r="D2932" t="s">
        <v>464</v>
      </c>
      <c r="E2932">
        <v>4680</v>
      </c>
    </row>
    <row r="2933" spans="1:5">
      <c r="A2933">
        <v>2023</v>
      </c>
      <c r="B2933" t="s">
        <v>407</v>
      </c>
      <c r="C2933" t="s">
        <v>407</v>
      </c>
      <c r="D2933" t="s">
        <v>464</v>
      </c>
      <c r="E2933">
        <v>5050</v>
      </c>
    </row>
    <row r="2934" spans="1:5">
      <c r="A2934">
        <v>2024</v>
      </c>
      <c r="B2934" t="s">
        <v>407</v>
      </c>
      <c r="C2934" t="s">
        <v>407</v>
      </c>
      <c r="D2934" t="s">
        <v>464</v>
      </c>
      <c r="E2934">
        <v>5075</v>
      </c>
    </row>
    <row r="2935" spans="1:5">
      <c r="A2935">
        <v>2021</v>
      </c>
      <c r="B2935" t="s">
        <v>407</v>
      </c>
      <c r="C2935" t="s">
        <v>407</v>
      </c>
      <c r="D2935" t="s">
        <v>465</v>
      </c>
      <c r="E2935">
        <v>465</v>
      </c>
    </row>
    <row r="2936" spans="1:5">
      <c r="A2936">
        <v>2022</v>
      </c>
      <c r="B2936" t="s">
        <v>407</v>
      </c>
      <c r="C2936" t="s">
        <v>407</v>
      </c>
      <c r="D2936" t="s">
        <v>465</v>
      </c>
      <c r="E2936">
        <v>500</v>
      </c>
    </row>
    <row r="2937" spans="1:5">
      <c r="A2937">
        <v>2019</v>
      </c>
      <c r="B2937" t="s">
        <v>407</v>
      </c>
      <c r="C2937" t="s">
        <v>407</v>
      </c>
      <c r="D2937" t="s">
        <v>465</v>
      </c>
      <c r="E2937">
        <v>530</v>
      </c>
    </row>
    <row r="2938" spans="1:5">
      <c r="A2938">
        <v>2020</v>
      </c>
      <c r="B2938" t="s">
        <v>407</v>
      </c>
      <c r="C2938" t="s">
        <v>407</v>
      </c>
      <c r="D2938" t="s">
        <v>465</v>
      </c>
      <c r="E2938">
        <v>500</v>
      </c>
    </row>
    <row r="2939" spans="1:5">
      <c r="A2939">
        <v>2018</v>
      </c>
      <c r="B2939" t="s">
        <v>407</v>
      </c>
      <c r="C2939" t="s">
        <v>407</v>
      </c>
      <c r="D2939" t="s">
        <v>465</v>
      </c>
      <c r="E2939">
        <v>520</v>
      </c>
    </row>
    <row r="2940" spans="1:5">
      <c r="A2940">
        <v>2023</v>
      </c>
      <c r="B2940" t="s">
        <v>407</v>
      </c>
      <c r="C2940" t="s">
        <v>407</v>
      </c>
      <c r="D2940" t="s">
        <v>465</v>
      </c>
      <c r="E2940">
        <v>535</v>
      </c>
    </row>
    <row r="2941" spans="1:5">
      <c r="A2941">
        <v>2024</v>
      </c>
      <c r="B2941" t="s">
        <v>407</v>
      </c>
      <c r="C2941" t="s">
        <v>407</v>
      </c>
      <c r="D2941" t="s">
        <v>465</v>
      </c>
      <c r="E2941">
        <v>540</v>
      </c>
    </row>
  </sheetData>
  <sheetProtection algorithmName="SHA-512" hashValue="dYVNSUr49X3+hyXhgzaluwCt7lh3yrfueLtwDMvGHsFUPG5hbQ89nffOiZ4bTYTmb2vePHMe6sCA8zrYCMXEdw==" saltValue="OCCssIuIMtt3p/bgRwQdwA==" spinCount="100000" sheet="1" objects="1" scenarios="1"/>
  <autoFilter ref="A1:E2941" xr:uid="{AD902118-1343-4305-BD1B-310520E7EAF3}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E390A-9796-45DF-A540-251C2D531705}">
  <dimension ref="A1:E17605"/>
  <sheetViews>
    <sheetView workbookViewId="0">
      <selection activeCell="D20" sqref="D20"/>
    </sheetView>
  </sheetViews>
  <sheetFormatPr defaultColWidth="9.140625" defaultRowHeight="15"/>
  <cols>
    <col min="2" max="2" width="13.28515625" bestFit="1" customWidth="1"/>
    <col min="3" max="3" width="38" bestFit="1" customWidth="1"/>
    <col min="4" max="4" width="49" bestFit="1" customWidth="1"/>
  </cols>
  <sheetData>
    <row r="1" spans="1:5">
      <c r="A1" s="37" t="s">
        <v>466</v>
      </c>
      <c r="B1" s="37" t="s">
        <v>441</v>
      </c>
      <c r="C1" s="37" t="s">
        <v>442</v>
      </c>
      <c r="D1" s="37" t="s">
        <v>443</v>
      </c>
      <c r="E1" s="37" t="s">
        <v>444</v>
      </c>
    </row>
    <row r="2" spans="1:5">
      <c r="A2">
        <v>2025</v>
      </c>
      <c r="B2" t="s">
        <v>407</v>
      </c>
      <c r="D2" t="s">
        <v>467</v>
      </c>
      <c r="E2">
        <v>0</v>
      </c>
    </row>
    <row r="3" spans="1:5">
      <c r="A3">
        <v>2025</v>
      </c>
      <c r="B3" t="s">
        <v>438</v>
      </c>
      <c r="C3" t="s">
        <v>52</v>
      </c>
      <c r="D3" t="s">
        <v>467</v>
      </c>
      <c r="E3">
        <v>0</v>
      </c>
    </row>
    <row r="4" spans="1:5">
      <c r="A4">
        <v>2025</v>
      </c>
      <c r="B4" t="s">
        <v>425</v>
      </c>
      <c r="C4" t="s">
        <v>24</v>
      </c>
      <c r="D4" t="s">
        <v>467</v>
      </c>
      <c r="E4">
        <v>0</v>
      </c>
    </row>
    <row r="5" spans="1:5">
      <c r="A5">
        <v>2025</v>
      </c>
      <c r="B5" t="s">
        <v>421</v>
      </c>
      <c r="C5" t="s">
        <v>13</v>
      </c>
      <c r="D5" t="s">
        <v>467</v>
      </c>
      <c r="E5">
        <v>0</v>
      </c>
    </row>
    <row r="6" spans="1:5">
      <c r="A6">
        <v>2025</v>
      </c>
      <c r="B6" t="s">
        <v>432</v>
      </c>
      <c r="C6" t="s">
        <v>39</v>
      </c>
      <c r="D6" t="s">
        <v>467</v>
      </c>
      <c r="E6">
        <v>0</v>
      </c>
    </row>
    <row r="7" spans="1:5">
      <c r="A7">
        <v>2025</v>
      </c>
      <c r="B7" t="s">
        <v>429</v>
      </c>
      <c r="C7" t="s">
        <v>30</v>
      </c>
      <c r="D7" t="s">
        <v>467</v>
      </c>
      <c r="E7">
        <v>0</v>
      </c>
    </row>
    <row r="8" spans="1:5">
      <c r="A8">
        <v>2025</v>
      </c>
      <c r="B8" t="s">
        <v>431</v>
      </c>
      <c r="C8" t="s">
        <v>36</v>
      </c>
      <c r="D8" t="s">
        <v>467</v>
      </c>
      <c r="E8">
        <v>0</v>
      </c>
    </row>
    <row r="9" spans="1:5">
      <c r="A9">
        <v>2025</v>
      </c>
      <c r="B9" t="s">
        <v>428</v>
      </c>
      <c r="C9" t="s">
        <v>27</v>
      </c>
      <c r="D9" t="s">
        <v>467</v>
      </c>
      <c r="E9">
        <v>0</v>
      </c>
    </row>
    <row r="10" spans="1:5">
      <c r="A10">
        <v>2025</v>
      </c>
      <c r="B10" t="s">
        <v>436</v>
      </c>
      <c r="C10" t="s">
        <v>49</v>
      </c>
      <c r="D10" t="s">
        <v>467</v>
      </c>
      <c r="E10">
        <v>0</v>
      </c>
    </row>
    <row r="11" spans="1:5">
      <c r="A11">
        <v>2025</v>
      </c>
      <c r="B11" t="s">
        <v>433</v>
      </c>
      <c r="C11" t="s">
        <v>42</v>
      </c>
      <c r="D11" t="s">
        <v>467</v>
      </c>
      <c r="E11">
        <v>0</v>
      </c>
    </row>
    <row r="12" spans="1:5">
      <c r="A12">
        <v>2025</v>
      </c>
      <c r="B12" t="s">
        <v>426</v>
      </c>
      <c r="D12" t="s">
        <v>467</v>
      </c>
      <c r="E12">
        <v>0</v>
      </c>
    </row>
    <row r="13" spans="1:5">
      <c r="A13">
        <v>2025</v>
      </c>
      <c r="B13" t="s">
        <v>437</v>
      </c>
      <c r="C13" t="s">
        <v>51</v>
      </c>
      <c r="D13" t="s">
        <v>467</v>
      </c>
      <c r="E13">
        <v>0</v>
      </c>
    </row>
    <row r="14" spans="1:5">
      <c r="A14">
        <v>2025</v>
      </c>
      <c r="B14" t="s">
        <v>420</v>
      </c>
      <c r="C14" t="s">
        <v>8</v>
      </c>
      <c r="D14" t="s">
        <v>467</v>
      </c>
      <c r="E14">
        <v>0</v>
      </c>
    </row>
    <row r="15" spans="1:5">
      <c r="A15">
        <v>2025</v>
      </c>
      <c r="B15" t="s">
        <v>424</v>
      </c>
      <c r="C15" t="s">
        <v>21</v>
      </c>
      <c r="D15" t="s">
        <v>467</v>
      </c>
      <c r="E15">
        <v>0</v>
      </c>
    </row>
    <row r="16" spans="1:5">
      <c r="A16">
        <v>2025</v>
      </c>
      <c r="B16" t="s">
        <v>434</v>
      </c>
      <c r="C16" t="s">
        <v>45</v>
      </c>
      <c r="D16" t="s">
        <v>467</v>
      </c>
      <c r="E16">
        <v>0</v>
      </c>
    </row>
    <row r="17" spans="1:5">
      <c r="A17">
        <v>2025</v>
      </c>
      <c r="B17" t="s">
        <v>423</v>
      </c>
      <c r="C17" t="s">
        <v>18</v>
      </c>
      <c r="D17" t="s">
        <v>467</v>
      </c>
      <c r="E17">
        <v>0</v>
      </c>
    </row>
    <row r="18" spans="1:5">
      <c r="A18">
        <v>2025</v>
      </c>
      <c r="B18" t="s">
        <v>435</v>
      </c>
      <c r="C18" t="s">
        <v>48</v>
      </c>
      <c r="D18" t="s">
        <v>467</v>
      </c>
      <c r="E18">
        <v>0</v>
      </c>
    </row>
    <row r="19" spans="1:5">
      <c r="A19">
        <v>2025</v>
      </c>
      <c r="B19" t="s">
        <v>430</v>
      </c>
      <c r="C19" t="s">
        <v>33</v>
      </c>
      <c r="D19" t="s">
        <v>467</v>
      </c>
      <c r="E19">
        <v>0</v>
      </c>
    </row>
    <row r="20" spans="1:5">
      <c r="A20">
        <v>2025</v>
      </c>
      <c r="B20" t="s">
        <v>422</v>
      </c>
      <c r="C20" t="s">
        <v>15</v>
      </c>
      <c r="D20" t="s">
        <v>467</v>
      </c>
      <c r="E20">
        <v>0</v>
      </c>
    </row>
    <row r="21" spans="1:5">
      <c r="A21">
        <v>2025</v>
      </c>
      <c r="B21" t="s">
        <v>439</v>
      </c>
      <c r="C21" t="s">
        <v>53</v>
      </c>
      <c r="D21" t="s">
        <v>467</v>
      </c>
      <c r="E21">
        <v>0</v>
      </c>
    </row>
    <row r="22" spans="1:5">
      <c r="A22">
        <v>2024</v>
      </c>
      <c r="B22" t="s">
        <v>407</v>
      </c>
      <c r="C22" t="s">
        <v>407</v>
      </c>
      <c r="D22" t="s">
        <v>467</v>
      </c>
      <c r="E22">
        <v>69</v>
      </c>
    </row>
    <row r="23" spans="1:5">
      <c r="A23">
        <v>2024</v>
      </c>
      <c r="B23" t="s">
        <v>438</v>
      </c>
      <c r="C23" t="s">
        <v>52</v>
      </c>
      <c r="D23" t="s">
        <v>467</v>
      </c>
      <c r="E23">
        <v>1</v>
      </c>
    </row>
    <row r="24" spans="1:5">
      <c r="A24">
        <v>2024</v>
      </c>
      <c r="B24" t="s">
        <v>425</v>
      </c>
      <c r="C24" t="s">
        <v>24</v>
      </c>
      <c r="D24" t="s">
        <v>467</v>
      </c>
      <c r="E24">
        <v>1</v>
      </c>
    </row>
    <row r="25" spans="1:5">
      <c r="A25">
        <v>2024</v>
      </c>
      <c r="B25" t="s">
        <v>421</v>
      </c>
      <c r="C25" t="s">
        <v>13</v>
      </c>
      <c r="D25" t="s">
        <v>467</v>
      </c>
      <c r="E25">
        <v>5</v>
      </c>
    </row>
    <row r="26" spans="1:5">
      <c r="A26">
        <v>2024</v>
      </c>
      <c r="B26" t="s">
        <v>432</v>
      </c>
      <c r="C26" t="s">
        <v>39</v>
      </c>
      <c r="D26" t="s">
        <v>467</v>
      </c>
      <c r="E26">
        <v>4</v>
      </c>
    </row>
    <row r="27" spans="1:5">
      <c r="A27">
        <v>2024</v>
      </c>
      <c r="B27" t="s">
        <v>429</v>
      </c>
      <c r="C27" t="s">
        <v>30</v>
      </c>
      <c r="D27" t="s">
        <v>467</v>
      </c>
      <c r="E27">
        <v>10</v>
      </c>
    </row>
    <row r="28" spans="1:5">
      <c r="A28">
        <v>2024</v>
      </c>
      <c r="B28" t="s">
        <v>431</v>
      </c>
      <c r="C28" t="s">
        <v>36</v>
      </c>
      <c r="D28" t="s">
        <v>467</v>
      </c>
      <c r="E28">
        <v>1</v>
      </c>
    </row>
    <row r="29" spans="1:5">
      <c r="A29">
        <v>2024</v>
      </c>
      <c r="B29" t="s">
        <v>428</v>
      </c>
      <c r="C29" t="s">
        <v>27</v>
      </c>
      <c r="D29" t="s">
        <v>467</v>
      </c>
      <c r="E29">
        <v>4</v>
      </c>
    </row>
    <row r="30" spans="1:5">
      <c r="A30">
        <v>2024</v>
      </c>
      <c r="B30" t="s">
        <v>436</v>
      </c>
      <c r="C30" t="s">
        <v>49</v>
      </c>
      <c r="D30" t="s">
        <v>467</v>
      </c>
      <c r="E30">
        <v>2</v>
      </c>
    </row>
    <row r="31" spans="1:5">
      <c r="A31">
        <v>2024</v>
      </c>
      <c r="B31" t="s">
        <v>433</v>
      </c>
      <c r="C31" t="s">
        <v>42</v>
      </c>
      <c r="D31" t="s">
        <v>467</v>
      </c>
      <c r="E31">
        <v>1</v>
      </c>
    </row>
    <row r="32" spans="1:5">
      <c r="A32">
        <v>2024</v>
      </c>
      <c r="B32" t="s">
        <v>426</v>
      </c>
      <c r="D32" t="s">
        <v>467</v>
      </c>
      <c r="E32">
        <v>0</v>
      </c>
    </row>
    <row r="33" spans="1:5">
      <c r="A33">
        <v>2024</v>
      </c>
      <c r="B33" t="s">
        <v>437</v>
      </c>
      <c r="C33" t="s">
        <v>51</v>
      </c>
      <c r="D33" t="s">
        <v>467</v>
      </c>
      <c r="E33">
        <v>4</v>
      </c>
    </row>
    <row r="34" spans="1:5">
      <c r="A34">
        <v>2024</v>
      </c>
      <c r="B34" t="s">
        <v>420</v>
      </c>
      <c r="C34" t="s">
        <v>8</v>
      </c>
      <c r="D34" t="s">
        <v>467</v>
      </c>
      <c r="E34">
        <v>8</v>
      </c>
    </row>
    <row r="35" spans="1:5">
      <c r="A35">
        <v>2024</v>
      </c>
      <c r="B35" t="s">
        <v>424</v>
      </c>
      <c r="C35" t="s">
        <v>21</v>
      </c>
      <c r="D35" t="s">
        <v>467</v>
      </c>
      <c r="E35">
        <v>3</v>
      </c>
    </row>
    <row r="36" spans="1:5">
      <c r="A36">
        <v>2024</v>
      </c>
      <c r="B36" t="s">
        <v>434</v>
      </c>
      <c r="C36" t="s">
        <v>45</v>
      </c>
      <c r="D36" t="s">
        <v>467</v>
      </c>
      <c r="E36">
        <v>3</v>
      </c>
    </row>
    <row r="37" spans="1:5">
      <c r="A37">
        <v>2024</v>
      </c>
      <c r="B37" t="s">
        <v>423</v>
      </c>
      <c r="C37" t="s">
        <v>18</v>
      </c>
      <c r="D37" t="s">
        <v>467</v>
      </c>
      <c r="E37">
        <v>3</v>
      </c>
    </row>
    <row r="38" spans="1:5">
      <c r="A38">
        <v>2024</v>
      </c>
      <c r="B38" t="s">
        <v>435</v>
      </c>
      <c r="C38" t="s">
        <v>48</v>
      </c>
      <c r="D38" t="s">
        <v>467</v>
      </c>
      <c r="E38">
        <v>1</v>
      </c>
    </row>
    <row r="39" spans="1:5">
      <c r="A39">
        <v>2024</v>
      </c>
      <c r="B39" t="s">
        <v>430</v>
      </c>
      <c r="C39" t="s">
        <v>33</v>
      </c>
      <c r="D39" t="s">
        <v>467</v>
      </c>
      <c r="E39">
        <v>3</v>
      </c>
    </row>
    <row r="40" spans="1:5">
      <c r="A40">
        <v>2024</v>
      </c>
      <c r="B40" t="s">
        <v>422</v>
      </c>
      <c r="C40" t="s">
        <v>15</v>
      </c>
      <c r="D40" t="s">
        <v>467</v>
      </c>
      <c r="E40">
        <v>11</v>
      </c>
    </row>
    <row r="41" spans="1:5">
      <c r="A41">
        <v>2024</v>
      </c>
      <c r="B41" t="s">
        <v>439</v>
      </c>
      <c r="C41" t="s">
        <v>53</v>
      </c>
      <c r="D41" t="s">
        <v>467</v>
      </c>
      <c r="E41">
        <v>4</v>
      </c>
    </row>
    <row r="42" spans="1:5">
      <c r="A42">
        <v>2019</v>
      </c>
      <c r="B42" t="s">
        <v>407</v>
      </c>
      <c r="C42" t="s">
        <v>407</v>
      </c>
      <c r="D42" t="s">
        <v>467</v>
      </c>
      <c r="E42">
        <v>62</v>
      </c>
    </row>
    <row r="43" spans="1:5">
      <c r="A43">
        <v>2022</v>
      </c>
      <c r="B43" t="s">
        <v>407</v>
      </c>
      <c r="C43" t="s">
        <v>407</v>
      </c>
      <c r="D43" t="s">
        <v>467</v>
      </c>
      <c r="E43">
        <v>66</v>
      </c>
    </row>
    <row r="44" spans="1:5">
      <c r="A44">
        <v>2021</v>
      </c>
      <c r="B44" t="s">
        <v>407</v>
      </c>
      <c r="C44" t="s">
        <v>407</v>
      </c>
      <c r="D44" t="s">
        <v>467</v>
      </c>
      <c r="E44">
        <v>63</v>
      </c>
    </row>
    <row r="45" spans="1:5">
      <c r="A45">
        <v>2023</v>
      </c>
      <c r="B45" t="s">
        <v>407</v>
      </c>
      <c r="C45" t="s">
        <v>407</v>
      </c>
      <c r="D45" t="s">
        <v>467</v>
      </c>
      <c r="E45">
        <v>65</v>
      </c>
    </row>
    <row r="46" spans="1:5">
      <c r="A46">
        <v>2018</v>
      </c>
      <c r="B46" t="s">
        <v>407</v>
      </c>
      <c r="C46" t="s">
        <v>407</v>
      </c>
      <c r="D46" t="s">
        <v>467</v>
      </c>
      <c r="E46">
        <v>2</v>
      </c>
    </row>
    <row r="47" spans="1:5">
      <c r="A47">
        <v>2018</v>
      </c>
      <c r="B47" t="s">
        <v>407</v>
      </c>
      <c r="C47" t="s">
        <v>407</v>
      </c>
      <c r="D47" t="s">
        <v>467</v>
      </c>
      <c r="E47">
        <v>62</v>
      </c>
    </row>
    <row r="48" spans="1:5">
      <c r="A48">
        <v>2018</v>
      </c>
      <c r="B48" t="s">
        <v>407</v>
      </c>
      <c r="C48" t="s">
        <v>407</v>
      </c>
      <c r="D48" t="s">
        <v>467</v>
      </c>
      <c r="E48">
        <v>2</v>
      </c>
    </row>
    <row r="49" spans="1:5">
      <c r="A49">
        <v>2018</v>
      </c>
      <c r="B49" t="s">
        <v>407</v>
      </c>
      <c r="C49" t="s">
        <v>407</v>
      </c>
      <c r="D49" t="s">
        <v>467</v>
      </c>
      <c r="E49">
        <v>2</v>
      </c>
    </row>
    <row r="50" spans="1:5">
      <c r="A50">
        <v>2020</v>
      </c>
      <c r="B50" t="s">
        <v>407</v>
      </c>
      <c r="C50" t="s">
        <v>407</v>
      </c>
      <c r="D50" t="s">
        <v>467</v>
      </c>
      <c r="E50">
        <v>62</v>
      </c>
    </row>
    <row r="51" spans="1:5">
      <c r="A51">
        <v>2023</v>
      </c>
      <c r="B51" t="s">
        <v>438</v>
      </c>
      <c r="C51" t="s">
        <v>52</v>
      </c>
      <c r="D51" t="s">
        <v>467</v>
      </c>
      <c r="E51">
        <v>1</v>
      </c>
    </row>
    <row r="52" spans="1:5">
      <c r="A52">
        <v>2023</v>
      </c>
      <c r="B52" t="s">
        <v>425</v>
      </c>
      <c r="C52" t="s">
        <v>24</v>
      </c>
      <c r="D52" t="s">
        <v>467</v>
      </c>
      <c r="E52">
        <v>1</v>
      </c>
    </row>
    <row r="53" spans="1:5">
      <c r="A53">
        <v>2023</v>
      </c>
      <c r="B53" t="s">
        <v>421</v>
      </c>
      <c r="C53" t="s">
        <v>13</v>
      </c>
      <c r="D53" t="s">
        <v>467</v>
      </c>
      <c r="E53">
        <v>5</v>
      </c>
    </row>
    <row r="54" spans="1:5">
      <c r="A54">
        <v>2023</v>
      </c>
      <c r="B54" t="s">
        <v>432</v>
      </c>
      <c r="C54" t="s">
        <v>39</v>
      </c>
      <c r="D54" t="s">
        <v>467</v>
      </c>
      <c r="E54">
        <v>4</v>
      </c>
    </row>
    <row r="55" spans="1:5">
      <c r="A55">
        <v>2023</v>
      </c>
      <c r="B55" t="s">
        <v>429</v>
      </c>
      <c r="C55" t="s">
        <v>30</v>
      </c>
      <c r="D55" t="s">
        <v>467</v>
      </c>
      <c r="E55">
        <v>9</v>
      </c>
    </row>
    <row r="56" spans="1:5">
      <c r="A56">
        <v>2023</v>
      </c>
      <c r="B56" t="s">
        <v>431</v>
      </c>
      <c r="C56" t="s">
        <v>36</v>
      </c>
      <c r="D56" t="s">
        <v>467</v>
      </c>
      <c r="E56">
        <v>1</v>
      </c>
    </row>
    <row r="57" spans="1:5">
      <c r="A57">
        <v>2023</v>
      </c>
      <c r="B57" t="s">
        <v>428</v>
      </c>
      <c r="C57" t="s">
        <v>27</v>
      </c>
      <c r="D57" t="s">
        <v>467</v>
      </c>
      <c r="E57">
        <v>4</v>
      </c>
    </row>
    <row r="58" spans="1:5">
      <c r="A58">
        <v>2023</v>
      </c>
      <c r="B58" t="s">
        <v>436</v>
      </c>
      <c r="C58" t="s">
        <v>49</v>
      </c>
      <c r="D58" t="s">
        <v>467</v>
      </c>
      <c r="E58">
        <v>2</v>
      </c>
    </row>
    <row r="59" spans="1:5">
      <c r="A59">
        <v>2023</v>
      </c>
      <c r="B59" t="s">
        <v>433</v>
      </c>
      <c r="C59" t="s">
        <v>42</v>
      </c>
      <c r="D59" t="s">
        <v>467</v>
      </c>
      <c r="E59">
        <v>1</v>
      </c>
    </row>
    <row r="60" spans="1:5">
      <c r="A60">
        <v>2023</v>
      </c>
      <c r="B60" t="s">
        <v>426</v>
      </c>
      <c r="D60" t="s">
        <v>467</v>
      </c>
      <c r="E60">
        <v>0</v>
      </c>
    </row>
    <row r="61" spans="1:5">
      <c r="A61">
        <v>2023</v>
      </c>
      <c r="B61" t="s">
        <v>437</v>
      </c>
      <c r="C61" t="s">
        <v>51</v>
      </c>
      <c r="D61" t="s">
        <v>467</v>
      </c>
      <c r="E61">
        <v>4</v>
      </c>
    </row>
    <row r="62" spans="1:5">
      <c r="A62">
        <v>2023</v>
      </c>
      <c r="B62" t="s">
        <v>420</v>
      </c>
      <c r="C62" t="s">
        <v>8</v>
      </c>
      <c r="D62" t="s">
        <v>467</v>
      </c>
      <c r="E62">
        <v>8</v>
      </c>
    </row>
    <row r="63" spans="1:5">
      <c r="A63">
        <v>2023</v>
      </c>
      <c r="B63" t="s">
        <v>424</v>
      </c>
      <c r="C63" t="s">
        <v>21</v>
      </c>
      <c r="D63" t="s">
        <v>467</v>
      </c>
      <c r="E63">
        <v>3</v>
      </c>
    </row>
    <row r="64" spans="1:5">
      <c r="A64">
        <v>2022</v>
      </c>
      <c r="B64" t="s">
        <v>435</v>
      </c>
      <c r="C64" t="s">
        <v>48</v>
      </c>
      <c r="D64" t="s">
        <v>467</v>
      </c>
      <c r="E64">
        <v>1</v>
      </c>
    </row>
    <row r="65" spans="1:5">
      <c r="A65">
        <v>2022</v>
      </c>
      <c r="B65" t="s">
        <v>438</v>
      </c>
      <c r="C65" t="s">
        <v>52</v>
      </c>
      <c r="D65" t="s">
        <v>467</v>
      </c>
      <c r="E65">
        <v>1</v>
      </c>
    </row>
    <row r="66" spans="1:5">
      <c r="A66">
        <v>2022</v>
      </c>
      <c r="B66" t="s">
        <v>436</v>
      </c>
      <c r="C66" t="s">
        <v>49</v>
      </c>
      <c r="D66" t="s">
        <v>467</v>
      </c>
      <c r="E66">
        <v>2</v>
      </c>
    </row>
    <row r="67" spans="1:5">
      <c r="A67">
        <v>2022</v>
      </c>
      <c r="B67" t="s">
        <v>431</v>
      </c>
      <c r="C67" t="s">
        <v>36</v>
      </c>
      <c r="D67" t="s">
        <v>467</v>
      </c>
      <c r="E67">
        <v>1</v>
      </c>
    </row>
    <row r="68" spans="1:5">
      <c r="A68">
        <v>2022</v>
      </c>
      <c r="B68" t="s">
        <v>422</v>
      </c>
      <c r="C68" t="s">
        <v>15</v>
      </c>
      <c r="D68" t="s">
        <v>467</v>
      </c>
      <c r="E68">
        <v>11</v>
      </c>
    </row>
    <row r="69" spans="1:5">
      <c r="A69">
        <v>2022</v>
      </c>
      <c r="B69" t="s">
        <v>439</v>
      </c>
      <c r="C69" t="s">
        <v>53</v>
      </c>
      <c r="D69" t="s">
        <v>467</v>
      </c>
      <c r="E69">
        <v>5</v>
      </c>
    </row>
    <row r="70" spans="1:5">
      <c r="A70">
        <v>2022</v>
      </c>
      <c r="B70" t="s">
        <v>429</v>
      </c>
      <c r="C70" t="s">
        <v>30</v>
      </c>
      <c r="D70" t="s">
        <v>467</v>
      </c>
      <c r="E70">
        <v>9</v>
      </c>
    </row>
    <row r="71" spans="1:5">
      <c r="A71">
        <v>2022</v>
      </c>
      <c r="B71" t="s">
        <v>421</v>
      </c>
      <c r="C71" t="s">
        <v>13</v>
      </c>
      <c r="D71" t="s">
        <v>467</v>
      </c>
      <c r="E71">
        <v>5</v>
      </c>
    </row>
    <row r="72" spans="1:5">
      <c r="A72">
        <v>2022</v>
      </c>
      <c r="B72" t="s">
        <v>434</v>
      </c>
      <c r="C72" t="s">
        <v>45</v>
      </c>
      <c r="D72" t="s">
        <v>467</v>
      </c>
      <c r="E72">
        <v>2</v>
      </c>
    </row>
    <row r="73" spans="1:5">
      <c r="A73">
        <v>2021</v>
      </c>
      <c r="B73" t="s">
        <v>434</v>
      </c>
      <c r="C73" t="s">
        <v>45</v>
      </c>
      <c r="D73" t="s">
        <v>467</v>
      </c>
      <c r="E73">
        <v>2</v>
      </c>
    </row>
    <row r="74" spans="1:5">
      <c r="A74">
        <v>2021</v>
      </c>
      <c r="B74" t="s">
        <v>420</v>
      </c>
      <c r="C74" t="s">
        <v>8</v>
      </c>
      <c r="D74" t="s">
        <v>467</v>
      </c>
      <c r="E74">
        <v>7</v>
      </c>
    </row>
    <row r="75" spans="1:5">
      <c r="A75">
        <v>2021</v>
      </c>
      <c r="B75" t="s">
        <v>424</v>
      </c>
      <c r="C75" t="s">
        <v>21</v>
      </c>
      <c r="D75" t="s">
        <v>467</v>
      </c>
      <c r="E75">
        <v>3</v>
      </c>
    </row>
    <row r="76" spans="1:5">
      <c r="A76">
        <v>2020</v>
      </c>
      <c r="B76" t="s">
        <v>434</v>
      </c>
      <c r="C76" t="s">
        <v>45</v>
      </c>
      <c r="D76" t="s">
        <v>467</v>
      </c>
      <c r="E76">
        <v>2</v>
      </c>
    </row>
    <row r="77" spans="1:5">
      <c r="A77">
        <v>2020</v>
      </c>
      <c r="B77" t="s">
        <v>430</v>
      </c>
      <c r="C77" t="s">
        <v>33</v>
      </c>
      <c r="D77" t="s">
        <v>467</v>
      </c>
      <c r="E77">
        <v>2</v>
      </c>
    </row>
    <row r="78" spans="1:5">
      <c r="A78">
        <v>2020</v>
      </c>
      <c r="B78" t="s">
        <v>439</v>
      </c>
      <c r="C78" t="s">
        <v>53</v>
      </c>
      <c r="D78" t="s">
        <v>467</v>
      </c>
      <c r="E78">
        <v>4</v>
      </c>
    </row>
    <row r="79" spans="1:5">
      <c r="A79">
        <v>2019</v>
      </c>
      <c r="B79" t="s">
        <v>431</v>
      </c>
      <c r="C79" t="s">
        <v>36</v>
      </c>
      <c r="D79" t="s">
        <v>467</v>
      </c>
      <c r="E79">
        <v>1</v>
      </c>
    </row>
    <row r="80" spans="1:5">
      <c r="A80">
        <v>2019</v>
      </c>
      <c r="B80" t="s">
        <v>437</v>
      </c>
      <c r="C80" t="s">
        <v>51</v>
      </c>
      <c r="D80" t="s">
        <v>467</v>
      </c>
      <c r="E80">
        <v>4</v>
      </c>
    </row>
    <row r="81" spans="1:5">
      <c r="A81">
        <v>2019</v>
      </c>
      <c r="B81" t="s">
        <v>439</v>
      </c>
      <c r="C81" t="s">
        <v>53</v>
      </c>
      <c r="D81" t="s">
        <v>467</v>
      </c>
      <c r="E81">
        <v>4</v>
      </c>
    </row>
    <row r="82" spans="1:5">
      <c r="A82">
        <v>2019</v>
      </c>
      <c r="B82" t="s">
        <v>429</v>
      </c>
      <c r="C82" t="s">
        <v>30</v>
      </c>
      <c r="D82" t="s">
        <v>467</v>
      </c>
      <c r="E82">
        <v>9</v>
      </c>
    </row>
    <row r="83" spans="1:5">
      <c r="A83">
        <v>2018</v>
      </c>
      <c r="B83" t="s">
        <v>432</v>
      </c>
      <c r="C83" t="s">
        <v>39</v>
      </c>
      <c r="D83" t="s">
        <v>467</v>
      </c>
      <c r="E83">
        <v>3</v>
      </c>
    </row>
    <row r="84" spans="1:5">
      <c r="A84">
        <v>2018</v>
      </c>
      <c r="B84" t="s">
        <v>435</v>
      </c>
      <c r="C84" t="s">
        <v>48</v>
      </c>
      <c r="D84" t="s">
        <v>467</v>
      </c>
      <c r="E84">
        <v>1</v>
      </c>
    </row>
    <row r="85" spans="1:5">
      <c r="A85">
        <v>2018</v>
      </c>
      <c r="B85" t="s">
        <v>438</v>
      </c>
      <c r="C85" t="s">
        <v>52</v>
      </c>
      <c r="D85" t="s">
        <v>467</v>
      </c>
      <c r="E85">
        <v>1</v>
      </c>
    </row>
    <row r="86" spans="1:5">
      <c r="A86">
        <v>2018</v>
      </c>
      <c r="B86" t="s">
        <v>436</v>
      </c>
      <c r="C86" t="s">
        <v>49</v>
      </c>
      <c r="D86" t="s">
        <v>467</v>
      </c>
      <c r="E86">
        <v>2</v>
      </c>
    </row>
    <row r="87" spans="1:5">
      <c r="A87">
        <v>2018</v>
      </c>
      <c r="B87" t="s">
        <v>437</v>
      </c>
      <c r="C87" t="s">
        <v>51</v>
      </c>
      <c r="D87" t="s">
        <v>467</v>
      </c>
      <c r="E87">
        <v>3</v>
      </c>
    </row>
    <row r="88" spans="1:5">
      <c r="A88">
        <v>2018</v>
      </c>
      <c r="B88" t="s">
        <v>422</v>
      </c>
      <c r="C88" t="s">
        <v>15</v>
      </c>
      <c r="D88" t="s">
        <v>467</v>
      </c>
      <c r="E88">
        <v>10</v>
      </c>
    </row>
    <row r="89" spans="1:5">
      <c r="A89">
        <v>2019</v>
      </c>
      <c r="B89" t="s">
        <v>438</v>
      </c>
      <c r="C89" t="s">
        <v>52</v>
      </c>
      <c r="D89" t="s">
        <v>467</v>
      </c>
      <c r="E89">
        <v>1</v>
      </c>
    </row>
    <row r="90" spans="1:5">
      <c r="A90">
        <v>2019</v>
      </c>
      <c r="B90" t="s">
        <v>430</v>
      </c>
      <c r="C90" t="s">
        <v>33</v>
      </c>
      <c r="D90" t="s">
        <v>467</v>
      </c>
      <c r="E90">
        <v>2</v>
      </c>
    </row>
    <row r="91" spans="1:5">
      <c r="A91">
        <v>2019</v>
      </c>
      <c r="B91" t="s">
        <v>434</v>
      </c>
      <c r="C91" t="s">
        <v>45</v>
      </c>
      <c r="D91" t="s">
        <v>467</v>
      </c>
      <c r="E91">
        <v>2</v>
      </c>
    </row>
    <row r="92" spans="1:5">
      <c r="A92">
        <v>2019</v>
      </c>
      <c r="B92" t="s">
        <v>425</v>
      </c>
      <c r="C92" t="s">
        <v>24</v>
      </c>
      <c r="D92" t="s">
        <v>467</v>
      </c>
      <c r="E92">
        <v>1</v>
      </c>
    </row>
    <row r="93" spans="1:5">
      <c r="A93">
        <v>2019</v>
      </c>
      <c r="B93" t="s">
        <v>420</v>
      </c>
      <c r="C93" t="s">
        <v>8</v>
      </c>
      <c r="D93" t="s">
        <v>467</v>
      </c>
      <c r="E93">
        <v>7</v>
      </c>
    </row>
    <row r="94" spans="1:5">
      <c r="A94">
        <v>2019</v>
      </c>
      <c r="B94" t="s">
        <v>433</v>
      </c>
      <c r="C94" t="s">
        <v>42</v>
      </c>
      <c r="D94" t="s">
        <v>467</v>
      </c>
      <c r="E94">
        <v>1</v>
      </c>
    </row>
    <row r="95" spans="1:5">
      <c r="A95">
        <v>2019</v>
      </c>
      <c r="B95" t="s">
        <v>428</v>
      </c>
      <c r="C95" t="s">
        <v>27</v>
      </c>
      <c r="D95" t="s">
        <v>467</v>
      </c>
      <c r="E95">
        <v>4</v>
      </c>
    </row>
    <row r="96" spans="1:5">
      <c r="A96">
        <v>2019</v>
      </c>
      <c r="B96" t="s">
        <v>423</v>
      </c>
      <c r="C96" t="s">
        <v>18</v>
      </c>
      <c r="D96" t="s">
        <v>467</v>
      </c>
      <c r="E96">
        <v>2</v>
      </c>
    </row>
    <row r="97" spans="1:5">
      <c r="A97">
        <v>2019</v>
      </c>
      <c r="B97" t="s">
        <v>421</v>
      </c>
      <c r="C97" t="s">
        <v>13</v>
      </c>
      <c r="D97" t="s">
        <v>467</v>
      </c>
      <c r="E97">
        <v>5</v>
      </c>
    </row>
    <row r="98" spans="1:5">
      <c r="A98">
        <v>2019</v>
      </c>
      <c r="B98" t="s">
        <v>422</v>
      </c>
      <c r="C98" t="s">
        <v>15</v>
      </c>
      <c r="D98" t="s">
        <v>467</v>
      </c>
      <c r="E98">
        <v>10</v>
      </c>
    </row>
    <row r="99" spans="1:5">
      <c r="A99">
        <v>2019</v>
      </c>
      <c r="B99" t="s">
        <v>424</v>
      </c>
      <c r="C99" t="s">
        <v>21</v>
      </c>
      <c r="D99" t="s">
        <v>467</v>
      </c>
      <c r="E99">
        <v>3</v>
      </c>
    </row>
    <row r="100" spans="1:5">
      <c r="A100">
        <v>2018</v>
      </c>
      <c r="B100" t="s">
        <v>434</v>
      </c>
      <c r="C100" t="s">
        <v>45</v>
      </c>
      <c r="D100" t="s">
        <v>467</v>
      </c>
      <c r="E100">
        <v>2</v>
      </c>
    </row>
    <row r="101" spans="1:5">
      <c r="A101">
        <v>2018</v>
      </c>
      <c r="B101" t="s">
        <v>428</v>
      </c>
      <c r="C101" t="s">
        <v>27</v>
      </c>
      <c r="D101" t="s">
        <v>467</v>
      </c>
      <c r="E101">
        <v>4</v>
      </c>
    </row>
    <row r="102" spans="1:5">
      <c r="A102">
        <v>2018</v>
      </c>
      <c r="B102" t="s">
        <v>430</v>
      </c>
      <c r="C102" t="s">
        <v>33</v>
      </c>
      <c r="D102" t="s">
        <v>467</v>
      </c>
      <c r="E102">
        <v>3</v>
      </c>
    </row>
    <row r="103" spans="1:5">
      <c r="A103">
        <v>2018</v>
      </c>
      <c r="B103" t="s">
        <v>420</v>
      </c>
      <c r="C103" t="s">
        <v>8</v>
      </c>
      <c r="D103" t="s">
        <v>467</v>
      </c>
      <c r="E103">
        <v>7</v>
      </c>
    </row>
    <row r="104" spans="1:5">
      <c r="A104">
        <v>2018</v>
      </c>
      <c r="B104" t="s">
        <v>439</v>
      </c>
      <c r="C104" t="s">
        <v>53</v>
      </c>
      <c r="D104" t="s">
        <v>467</v>
      </c>
      <c r="E104">
        <v>4</v>
      </c>
    </row>
    <row r="105" spans="1:5">
      <c r="A105">
        <v>2022</v>
      </c>
      <c r="B105" t="s">
        <v>437</v>
      </c>
      <c r="C105" t="s">
        <v>51</v>
      </c>
      <c r="D105" t="s">
        <v>467</v>
      </c>
      <c r="E105">
        <v>4</v>
      </c>
    </row>
    <row r="106" spans="1:5">
      <c r="A106">
        <v>2022</v>
      </c>
      <c r="B106" t="s">
        <v>425</v>
      </c>
      <c r="C106" t="s">
        <v>24</v>
      </c>
      <c r="D106" t="s">
        <v>467</v>
      </c>
      <c r="E106">
        <v>1</v>
      </c>
    </row>
    <row r="107" spans="1:5">
      <c r="A107">
        <v>2022</v>
      </c>
      <c r="B107" t="s">
        <v>428</v>
      </c>
      <c r="C107" t="s">
        <v>27</v>
      </c>
      <c r="D107" t="s">
        <v>467</v>
      </c>
      <c r="E107">
        <v>4</v>
      </c>
    </row>
    <row r="108" spans="1:5">
      <c r="A108">
        <v>2022</v>
      </c>
      <c r="B108" t="s">
        <v>420</v>
      </c>
      <c r="C108" t="s">
        <v>8</v>
      </c>
      <c r="D108" t="s">
        <v>467</v>
      </c>
      <c r="E108">
        <v>8</v>
      </c>
    </row>
    <row r="109" spans="1:5">
      <c r="A109">
        <v>2022</v>
      </c>
      <c r="B109" t="s">
        <v>423</v>
      </c>
      <c r="C109" t="s">
        <v>18</v>
      </c>
      <c r="D109" t="s">
        <v>467</v>
      </c>
      <c r="E109">
        <v>2</v>
      </c>
    </row>
    <row r="110" spans="1:5">
      <c r="A110">
        <v>2021</v>
      </c>
      <c r="B110" t="s">
        <v>426</v>
      </c>
      <c r="D110" t="s">
        <v>467</v>
      </c>
      <c r="E110">
        <v>0</v>
      </c>
    </row>
    <row r="111" spans="1:5">
      <c r="A111">
        <v>2021</v>
      </c>
      <c r="B111" t="s">
        <v>428</v>
      </c>
      <c r="C111" t="s">
        <v>27</v>
      </c>
      <c r="D111" t="s">
        <v>467</v>
      </c>
      <c r="E111">
        <v>4</v>
      </c>
    </row>
    <row r="112" spans="1:5">
      <c r="A112">
        <v>2021</v>
      </c>
      <c r="B112" t="s">
        <v>423</v>
      </c>
      <c r="C112" t="s">
        <v>18</v>
      </c>
      <c r="D112" t="s">
        <v>467</v>
      </c>
      <c r="E112">
        <v>2</v>
      </c>
    </row>
    <row r="113" spans="1:5">
      <c r="A113">
        <v>2021</v>
      </c>
      <c r="B113" t="s">
        <v>431</v>
      </c>
      <c r="C113" t="s">
        <v>36</v>
      </c>
      <c r="D113" t="s">
        <v>467</v>
      </c>
      <c r="E113">
        <v>1</v>
      </c>
    </row>
    <row r="114" spans="1:5">
      <c r="A114">
        <v>2021</v>
      </c>
      <c r="B114" t="s">
        <v>425</v>
      </c>
      <c r="C114" t="s">
        <v>24</v>
      </c>
      <c r="D114" t="s">
        <v>467</v>
      </c>
      <c r="E114">
        <v>1</v>
      </c>
    </row>
    <row r="115" spans="1:5">
      <c r="A115">
        <v>2021</v>
      </c>
      <c r="B115" t="s">
        <v>438</v>
      </c>
      <c r="C115" t="s">
        <v>52</v>
      </c>
      <c r="D115" t="s">
        <v>467</v>
      </c>
      <c r="E115">
        <v>1</v>
      </c>
    </row>
    <row r="116" spans="1:5">
      <c r="A116">
        <v>2021</v>
      </c>
      <c r="B116" t="s">
        <v>436</v>
      </c>
      <c r="C116" t="s">
        <v>49</v>
      </c>
      <c r="D116" t="s">
        <v>467</v>
      </c>
      <c r="E116">
        <v>2</v>
      </c>
    </row>
    <row r="117" spans="1:5">
      <c r="A117">
        <v>2021</v>
      </c>
      <c r="B117" t="s">
        <v>437</v>
      </c>
      <c r="C117" t="s">
        <v>51</v>
      </c>
      <c r="D117" t="s">
        <v>467</v>
      </c>
      <c r="E117">
        <v>4</v>
      </c>
    </row>
    <row r="118" spans="1:5">
      <c r="A118">
        <v>2020</v>
      </c>
      <c r="B118" t="s">
        <v>431</v>
      </c>
      <c r="C118" t="s">
        <v>36</v>
      </c>
      <c r="D118" t="s">
        <v>467</v>
      </c>
      <c r="E118">
        <v>1</v>
      </c>
    </row>
    <row r="119" spans="1:5">
      <c r="A119">
        <v>2020</v>
      </c>
      <c r="B119" t="s">
        <v>426</v>
      </c>
      <c r="D119" t="s">
        <v>467</v>
      </c>
      <c r="E119">
        <v>0</v>
      </c>
    </row>
    <row r="120" spans="1:5">
      <c r="A120">
        <v>2020</v>
      </c>
      <c r="B120" t="s">
        <v>433</v>
      </c>
      <c r="C120" t="s">
        <v>42</v>
      </c>
      <c r="D120" t="s">
        <v>467</v>
      </c>
      <c r="E120">
        <v>1</v>
      </c>
    </row>
    <row r="121" spans="1:5">
      <c r="A121">
        <v>2020</v>
      </c>
      <c r="B121" t="s">
        <v>425</v>
      </c>
      <c r="C121" t="s">
        <v>24</v>
      </c>
      <c r="D121" t="s">
        <v>467</v>
      </c>
      <c r="E121">
        <v>1</v>
      </c>
    </row>
    <row r="122" spans="1:5">
      <c r="A122">
        <v>2020</v>
      </c>
      <c r="B122" t="s">
        <v>428</v>
      </c>
      <c r="C122" t="s">
        <v>27</v>
      </c>
      <c r="D122" t="s">
        <v>467</v>
      </c>
      <c r="E122">
        <v>4</v>
      </c>
    </row>
    <row r="123" spans="1:5">
      <c r="A123">
        <v>2020</v>
      </c>
      <c r="B123" t="s">
        <v>438</v>
      </c>
      <c r="C123" t="s">
        <v>52</v>
      </c>
      <c r="D123" t="s">
        <v>467</v>
      </c>
      <c r="E123">
        <v>1</v>
      </c>
    </row>
    <row r="124" spans="1:5">
      <c r="A124">
        <v>2020</v>
      </c>
      <c r="B124" t="s">
        <v>437</v>
      </c>
      <c r="C124" t="s">
        <v>51</v>
      </c>
      <c r="D124" t="s">
        <v>467</v>
      </c>
      <c r="E124">
        <v>4</v>
      </c>
    </row>
    <row r="125" spans="1:5">
      <c r="A125">
        <v>2020</v>
      </c>
      <c r="B125" t="s">
        <v>422</v>
      </c>
      <c r="C125" t="s">
        <v>15</v>
      </c>
      <c r="D125" t="s">
        <v>467</v>
      </c>
      <c r="E125">
        <v>10</v>
      </c>
    </row>
    <row r="126" spans="1:5">
      <c r="A126">
        <v>2023</v>
      </c>
      <c r="B126" t="s">
        <v>434</v>
      </c>
      <c r="C126" t="s">
        <v>45</v>
      </c>
      <c r="D126" t="s">
        <v>467</v>
      </c>
      <c r="E126">
        <v>2</v>
      </c>
    </row>
    <row r="127" spans="1:5">
      <c r="A127">
        <v>2023</v>
      </c>
      <c r="B127" t="s">
        <v>423</v>
      </c>
      <c r="C127" t="s">
        <v>18</v>
      </c>
      <c r="D127" t="s">
        <v>467</v>
      </c>
      <c r="E127">
        <v>2</v>
      </c>
    </row>
    <row r="128" spans="1:5">
      <c r="A128">
        <v>2023</v>
      </c>
      <c r="B128" t="s">
        <v>435</v>
      </c>
      <c r="C128" t="s">
        <v>48</v>
      </c>
      <c r="D128" t="s">
        <v>467</v>
      </c>
      <c r="E128">
        <v>1</v>
      </c>
    </row>
    <row r="129" spans="1:5">
      <c r="A129">
        <v>2023</v>
      </c>
      <c r="B129" t="s">
        <v>430</v>
      </c>
      <c r="C129" t="s">
        <v>33</v>
      </c>
      <c r="D129" t="s">
        <v>467</v>
      </c>
      <c r="E129">
        <v>2</v>
      </c>
    </row>
    <row r="130" spans="1:5">
      <c r="A130">
        <v>2023</v>
      </c>
      <c r="B130" t="s">
        <v>422</v>
      </c>
      <c r="C130" t="s">
        <v>15</v>
      </c>
      <c r="D130" t="s">
        <v>467</v>
      </c>
      <c r="E130">
        <v>11</v>
      </c>
    </row>
    <row r="131" spans="1:5">
      <c r="A131">
        <v>2023</v>
      </c>
      <c r="B131" t="s">
        <v>439</v>
      </c>
      <c r="C131" t="s">
        <v>53</v>
      </c>
      <c r="D131" t="s">
        <v>467</v>
      </c>
      <c r="E131">
        <v>4</v>
      </c>
    </row>
    <row r="132" spans="1:5">
      <c r="A132">
        <v>2022</v>
      </c>
      <c r="B132" t="s">
        <v>433</v>
      </c>
      <c r="C132" t="s">
        <v>42</v>
      </c>
      <c r="D132" t="s">
        <v>467</v>
      </c>
      <c r="E132">
        <v>1</v>
      </c>
    </row>
    <row r="133" spans="1:5">
      <c r="A133">
        <v>2022</v>
      </c>
      <c r="B133" t="s">
        <v>430</v>
      </c>
      <c r="C133" t="s">
        <v>33</v>
      </c>
      <c r="D133" t="s">
        <v>467</v>
      </c>
      <c r="E133">
        <v>2</v>
      </c>
    </row>
    <row r="134" spans="1:5">
      <c r="A134">
        <v>2022</v>
      </c>
      <c r="B134" t="s">
        <v>432</v>
      </c>
      <c r="C134" t="s">
        <v>39</v>
      </c>
      <c r="D134" t="s">
        <v>467</v>
      </c>
      <c r="E134">
        <v>4</v>
      </c>
    </row>
    <row r="135" spans="1:5">
      <c r="A135">
        <v>2022</v>
      </c>
      <c r="B135" t="s">
        <v>426</v>
      </c>
      <c r="D135" t="s">
        <v>467</v>
      </c>
      <c r="E135">
        <v>0</v>
      </c>
    </row>
    <row r="136" spans="1:5">
      <c r="A136">
        <v>2022</v>
      </c>
      <c r="B136" t="s">
        <v>424</v>
      </c>
      <c r="C136" t="s">
        <v>21</v>
      </c>
      <c r="D136" t="s">
        <v>467</v>
      </c>
      <c r="E136">
        <v>3</v>
      </c>
    </row>
    <row r="137" spans="1:5">
      <c r="A137">
        <v>2021</v>
      </c>
      <c r="B137" t="s">
        <v>432</v>
      </c>
      <c r="C137" t="s">
        <v>39</v>
      </c>
      <c r="D137" t="s">
        <v>467</v>
      </c>
      <c r="E137">
        <v>3</v>
      </c>
    </row>
    <row r="138" spans="1:5">
      <c r="A138">
        <v>2021</v>
      </c>
      <c r="B138" t="s">
        <v>430</v>
      </c>
      <c r="C138" t="s">
        <v>33</v>
      </c>
      <c r="D138" t="s">
        <v>467</v>
      </c>
      <c r="E138">
        <v>2</v>
      </c>
    </row>
    <row r="139" spans="1:5">
      <c r="A139">
        <v>2021</v>
      </c>
      <c r="B139" t="s">
        <v>433</v>
      </c>
      <c r="C139" t="s">
        <v>42</v>
      </c>
      <c r="D139" t="s">
        <v>467</v>
      </c>
      <c r="E139">
        <v>1</v>
      </c>
    </row>
    <row r="140" spans="1:5">
      <c r="A140">
        <v>2021</v>
      </c>
      <c r="B140" t="s">
        <v>422</v>
      </c>
      <c r="C140" t="s">
        <v>15</v>
      </c>
      <c r="D140" t="s">
        <v>467</v>
      </c>
      <c r="E140">
        <v>11</v>
      </c>
    </row>
    <row r="141" spans="1:5">
      <c r="A141">
        <v>2021</v>
      </c>
      <c r="B141" t="s">
        <v>421</v>
      </c>
      <c r="C141" t="s">
        <v>13</v>
      </c>
      <c r="D141" t="s">
        <v>467</v>
      </c>
      <c r="E141">
        <v>5</v>
      </c>
    </row>
    <row r="142" spans="1:5">
      <c r="A142">
        <v>2021</v>
      </c>
      <c r="B142" t="s">
        <v>439</v>
      </c>
      <c r="C142" t="s">
        <v>53</v>
      </c>
      <c r="D142" t="s">
        <v>467</v>
      </c>
      <c r="E142">
        <v>4</v>
      </c>
    </row>
    <row r="143" spans="1:5">
      <c r="A143">
        <v>2021</v>
      </c>
      <c r="B143" t="s">
        <v>435</v>
      </c>
      <c r="C143" t="s">
        <v>48</v>
      </c>
      <c r="D143" t="s">
        <v>467</v>
      </c>
      <c r="E143">
        <v>1</v>
      </c>
    </row>
    <row r="144" spans="1:5">
      <c r="A144">
        <v>2021</v>
      </c>
      <c r="B144" t="s">
        <v>429</v>
      </c>
      <c r="C144" t="s">
        <v>30</v>
      </c>
      <c r="D144" t="s">
        <v>467</v>
      </c>
      <c r="E144">
        <v>9</v>
      </c>
    </row>
    <row r="145" spans="1:5">
      <c r="A145">
        <v>2020</v>
      </c>
      <c r="B145" t="s">
        <v>435</v>
      </c>
      <c r="C145" t="s">
        <v>48</v>
      </c>
      <c r="D145" t="s">
        <v>467</v>
      </c>
      <c r="E145">
        <v>1</v>
      </c>
    </row>
    <row r="146" spans="1:5">
      <c r="A146">
        <v>2020</v>
      </c>
      <c r="B146" t="s">
        <v>432</v>
      </c>
      <c r="C146" t="s">
        <v>39</v>
      </c>
      <c r="D146" t="s">
        <v>467</v>
      </c>
      <c r="E146">
        <v>3</v>
      </c>
    </row>
    <row r="147" spans="1:5">
      <c r="A147">
        <v>2020</v>
      </c>
      <c r="B147" t="s">
        <v>423</v>
      </c>
      <c r="C147" t="s">
        <v>18</v>
      </c>
      <c r="D147" t="s">
        <v>467</v>
      </c>
      <c r="E147">
        <v>2</v>
      </c>
    </row>
    <row r="148" spans="1:5">
      <c r="A148">
        <v>2020</v>
      </c>
      <c r="B148" t="s">
        <v>420</v>
      </c>
      <c r="C148" t="s">
        <v>8</v>
      </c>
      <c r="D148" t="s">
        <v>467</v>
      </c>
      <c r="E148">
        <v>7</v>
      </c>
    </row>
    <row r="149" spans="1:5">
      <c r="A149">
        <v>2020</v>
      </c>
      <c r="B149" t="s">
        <v>424</v>
      </c>
      <c r="C149" t="s">
        <v>21</v>
      </c>
      <c r="D149" t="s">
        <v>467</v>
      </c>
      <c r="E149">
        <v>3</v>
      </c>
    </row>
    <row r="150" spans="1:5">
      <c r="A150">
        <v>2020</v>
      </c>
      <c r="B150" t="s">
        <v>421</v>
      </c>
      <c r="C150" t="s">
        <v>13</v>
      </c>
      <c r="D150" t="s">
        <v>467</v>
      </c>
      <c r="E150">
        <v>5</v>
      </c>
    </row>
    <row r="151" spans="1:5">
      <c r="A151">
        <v>2020</v>
      </c>
      <c r="B151" t="s">
        <v>436</v>
      </c>
      <c r="C151" t="s">
        <v>49</v>
      </c>
      <c r="D151" t="s">
        <v>467</v>
      </c>
      <c r="E151">
        <v>2</v>
      </c>
    </row>
    <row r="152" spans="1:5">
      <c r="A152">
        <v>2020</v>
      </c>
      <c r="B152" t="s">
        <v>429</v>
      </c>
      <c r="C152" t="s">
        <v>30</v>
      </c>
      <c r="D152" t="s">
        <v>467</v>
      </c>
      <c r="E152">
        <v>9</v>
      </c>
    </row>
    <row r="153" spans="1:5">
      <c r="A153">
        <v>2019</v>
      </c>
      <c r="B153" t="s">
        <v>435</v>
      </c>
      <c r="C153" t="s">
        <v>48</v>
      </c>
      <c r="D153" t="s">
        <v>467</v>
      </c>
      <c r="E153">
        <v>1</v>
      </c>
    </row>
    <row r="154" spans="1:5">
      <c r="A154">
        <v>2019</v>
      </c>
      <c r="B154" t="s">
        <v>426</v>
      </c>
      <c r="D154" t="s">
        <v>467</v>
      </c>
      <c r="E154">
        <v>0</v>
      </c>
    </row>
    <row r="155" spans="1:5">
      <c r="A155">
        <v>2019</v>
      </c>
      <c r="B155" t="s">
        <v>432</v>
      </c>
      <c r="C155" t="s">
        <v>39</v>
      </c>
      <c r="D155" t="s">
        <v>467</v>
      </c>
      <c r="E155">
        <v>3</v>
      </c>
    </row>
    <row r="156" spans="1:5">
      <c r="A156">
        <v>2019</v>
      </c>
      <c r="B156" t="s">
        <v>436</v>
      </c>
      <c r="C156" t="s">
        <v>49</v>
      </c>
      <c r="D156" t="s">
        <v>467</v>
      </c>
      <c r="E156">
        <v>2</v>
      </c>
    </row>
    <row r="157" spans="1:5">
      <c r="A157">
        <v>2018</v>
      </c>
      <c r="B157" t="s">
        <v>431</v>
      </c>
      <c r="C157" t="s">
        <v>36</v>
      </c>
      <c r="D157" t="s">
        <v>467</v>
      </c>
      <c r="E157">
        <v>1</v>
      </c>
    </row>
    <row r="158" spans="1:5">
      <c r="A158">
        <v>2018</v>
      </c>
      <c r="B158" t="s">
        <v>426</v>
      </c>
      <c r="D158" t="s">
        <v>467</v>
      </c>
      <c r="E158">
        <v>0</v>
      </c>
    </row>
    <row r="159" spans="1:5">
      <c r="A159">
        <v>2018</v>
      </c>
      <c r="B159" t="s">
        <v>421</v>
      </c>
      <c r="C159" t="s">
        <v>13</v>
      </c>
      <c r="D159" t="s">
        <v>467</v>
      </c>
      <c r="E159">
        <v>5</v>
      </c>
    </row>
    <row r="160" spans="1:5">
      <c r="A160">
        <v>2018</v>
      </c>
      <c r="B160" t="s">
        <v>423</v>
      </c>
      <c r="C160" t="s">
        <v>18</v>
      </c>
      <c r="D160" t="s">
        <v>467</v>
      </c>
      <c r="E160">
        <v>2</v>
      </c>
    </row>
    <row r="161" spans="1:5">
      <c r="A161">
        <v>2018</v>
      </c>
      <c r="B161" t="s">
        <v>433</v>
      </c>
      <c r="C161" t="s">
        <v>42</v>
      </c>
      <c r="D161" t="s">
        <v>467</v>
      </c>
      <c r="E161">
        <v>1</v>
      </c>
    </row>
    <row r="162" spans="1:5">
      <c r="A162">
        <v>2018</v>
      </c>
      <c r="B162" t="s">
        <v>425</v>
      </c>
      <c r="C162" t="s">
        <v>24</v>
      </c>
      <c r="D162" t="s">
        <v>467</v>
      </c>
      <c r="E162">
        <v>1</v>
      </c>
    </row>
    <row r="163" spans="1:5">
      <c r="A163">
        <v>2018</v>
      </c>
      <c r="B163" t="s">
        <v>424</v>
      </c>
      <c r="C163" t="s">
        <v>21</v>
      </c>
      <c r="D163" t="s">
        <v>467</v>
      </c>
      <c r="E163">
        <v>3</v>
      </c>
    </row>
    <row r="164" spans="1:5">
      <c r="A164">
        <v>2018</v>
      </c>
      <c r="B164" t="s">
        <v>429</v>
      </c>
      <c r="C164" t="s">
        <v>30</v>
      </c>
      <c r="D164" t="s">
        <v>467</v>
      </c>
      <c r="E164">
        <v>9</v>
      </c>
    </row>
    <row r="165" spans="1:5">
      <c r="A165">
        <v>2025</v>
      </c>
      <c r="B165" t="s">
        <v>407</v>
      </c>
      <c r="D165" t="s">
        <v>468</v>
      </c>
      <c r="E165">
        <v>0</v>
      </c>
    </row>
    <row r="166" spans="1:5">
      <c r="A166">
        <v>2025</v>
      </c>
      <c r="B166" t="s">
        <v>438</v>
      </c>
      <c r="D166" t="s">
        <v>468</v>
      </c>
      <c r="E166">
        <v>0</v>
      </c>
    </row>
    <row r="167" spans="1:5">
      <c r="A167">
        <v>2025</v>
      </c>
      <c r="B167" t="s">
        <v>425</v>
      </c>
      <c r="D167" t="s">
        <v>468</v>
      </c>
      <c r="E167">
        <v>0</v>
      </c>
    </row>
    <row r="168" spans="1:5">
      <c r="A168">
        <v>2025</v>
      </c>
      <c r="B168" t="s">
        <v>421</v>
      </c>
      <c r="D168" t="s">
        <v>468</v>
      </c>
      <c r="E168">
        <v>0</v>
      </c>
    </row>
    <row r="169" spans="1:5">
      <c r="A169">
        <v>2025</v>
      </c>
      <c r="B169" t="s">
        <v>432</v>
      </c>
      <c r="D169" t="s">
        <v>468</v>
      </c>
      <c r="E169">
        <v>0</v>
      </c>
    </row>
    <row r="170" spans="1:5">
      <c r="A170">
        <v>2025</v>
      </c>
      <c r="B170" t="s">
        <v>429</v>
      </c>
      <c r="D170" t="s">
        <v>468</v>
      </c>
      <c r="E170">
        <v>0</v>
      </c>
    </row>
    <row r="171" spans="1:5">
      <c r="A171">
        <v>2025</v>
      </c>
      <c r="B171" t="s">
        <v>431</v>
      </c>
      <c r="D171" t="s">
        <v>468</v>
      </c>
      <c r="E171">
        <v>0</v>
      </c>
    </row>
    <row r="172" spans="1:5">
      <c r="A172">
        <v>2025</v>
      </c>
      <c r="B172" t="s">
        <v>428</v>
      </c>
      <c r="D172" t="s">
        <v>468</v>
      </c>
      <c r="E172">
        <v>0</v>
      </c>
    </row>
    <row r="173" spans="1:5">
      <c r="A173">
        <v>2025</v>
      </c>
      <c r="B173" t="s">
        <v>436</v>
      </c>
      <c r="D173" t="s">
        <v>468</v>
      </c>
      <c r="E173">
        <v>0</v>
      </c>
    </row>
    <row r="174" spans="1:5">
      <c r="A174">
        <v>2025</v>
      </c>
      <c r="B174" t="s">
        <v>433</v>
      </c>
      <c r="D174" t="s">
        <v>468</v>
      </c>
      <c r="E174">
        <v>0</v>
      </c>
    </row>
    <row r="175" spans="1:5">
      <c r="A175">
        <v>2025</v>
      </c>
      <c r="B175" t="s">
        <v>426</v>
      </c>
      <c r="D175" t="s">
        <v>468</v>
      </c>
      <c r="E175">
        <v>0</v>
      </c>
    </row>
    <row r="176" spans="1:5">
      <c r="A176">
        <v>2025</v>
      </c>
      <c r="B176" t="s">
        <v>437</v>
      </c>
      <c r="D176" t="s">
        <v>468</v>
      </c>
      <c r="E176">
        <v>0</v>
      </c>
    </row>
    <row r="177" spans="1:5">
      <c r="A177">
        <v>2025</v>
      </c>
      <c r="B177" t="s">
        <v>420</v>
      </c>
      <c r="D177" t="s">
        <v>468</v>
      </c>
      <c r="E177">
        <v>0</v>
      </c>
    </row>
    <row r="178" spans="1:5">
      <c r="A178">
        <v>2025</v>
      </c>
      <c r="B178" t="s">
        <v>424</v>
      </c>
      <c r="D178" t="s">
        <v>468</v>
      </c>
      <c r="E178">
        <v>0</v>
      </c>
    </row>
    <row r="179" spans="1:5">
      <c r="A179">
        <v>2025</v>
      </c>
      <c r="B179" t="s">
        <v>434</v>
      </c>
      <c r="D179" t="s">
        <v>468</v>
      </c>
      <c r="E179">
        <v>0</v>
      </c>
    </row>
    <row r="180" spans="1:5">
      <c r="A180">
        <v>2025</v>
      </c>
      <c r="B180" t="s">
        <v>423</v>
      </c>
      <c r="D180" t="s">
        <v>468</v>
      </c>
      <c r="E180">
        <v>0</v>
      </c>
    </row>
    <row r="181" spans="1:5">
      <c r="A181">
        <v>2025</v>
      </c>
      <c r="B181" t="s">
        <v>435</v>
      </c>
      <c r="D181" t="s">
        <v>468</v>
      </c>
      <c r="E181">
        <v>0</v>
      </c>
    </row>
    <row r="182" spans="1:5">
      <c r="A182">
        <v>2025</v>
      </c>
      <c r="B182" t="s">
        <v>430</v>
      </c>
      <c r="D182" t="s">
        <v>468</v>
      </c>
      <c r="E182">
        <v>0</v>
      </c>
    </row>
    <row r="183" spans="1:5">
      <c r="A183">
        <v>2025</v>
      </c>
      <c r="B183" t="s">
        <v>422</v>
      </c>
      <c r="D183" t="s">
        <v>468</v>
      </c>
      <c r="E183">
        <v>0</v>
      </c>
    </row>
    <row r="184" spans="1:5">
      <c r="A184">
        <v>2025</v>
      </c>
      <c r="B184" t="s">
        <v>439</v>
      </c>
      <c r="D184" t="s">
        <v>468</v>
      </c>
      <c r="E184">
        <v>0</v>
      </c>
    </row>
    <row r="185" spans="1:5">
      <c r="A185">
        <v>2024</v>
      </c>
      <c r="B185" t="s">
        <v>407</v>
      </c>
      <c r="C185" t="s">
        <v>407</v>
      </c>
      <c r="D185" t="s">
        <v>468</v>
      </c>
      <c r="E185">
        <v>1599</v>
      </c>
    </row>
    <row r="186" spans="1:5">
      <c r="A186">
        <v>2024</v>
      </c>
      <c r="B186" t="s">
        <v>438</v>
      </c>
      <c r="C186" t="s">
        <v>52</v>
      </c>
      <c r="D186" t="s">
        <v>468</v>
      </c>
      <c r="E186">
        <v>23</v>
      </c>
    </row>
    <row r="187" spans="1:5">
      <c r="A187">
        <v>2024</v>
      </c>
      <c r="B187" t="s">
        <v>425</v>
      </c>
      <c r="C187" t="s">
        <v>24</v>
      </c>
      <c r="D187" t="s">
        <v>468</v>
      </c>
      <c r="E187">
        <v>25</v>
      </c>
    </row>
    <row r="188" spans="1:5">
      <c r="A188">
        <v>2024</v>
      </c>
      <c r="B188" t="s">
        <v>421</v>
      </c>
      <c r="C188" t="s">
        <v>13</v>
      </c>
      <c r="D188" t="s">
        <v>468</v>
      </c>
      <c r="E188">
        <v>84</v>
      </c>
    </row>
    <row r="189" spans="1:5">
      <c r="A189">
        <v>2024</v>
      </c>
      <c r="B189" t="s">
        <v>432</v>
      </c>
      <c r="C189" t="s">
        <v>39</v>
      </c>
      <c r="D189" t="s">
        <v>468</v>
      </c>
      <c r="E189">
        <v>90</v>
      </c>
    </row>
    <row r="190" spans="1:5">
      <c r="A190">
        <v>2024</v>
      </c>
      <c r="B190" t="s">
        <v>429</v>
      </c>
      <c r="C190" t="s">
        <v>30</v>
      </c>
      <c r="D190" t="s">
        <v>468</v>
      </c>
      <c r="E190">
        <v>254</v>
      </c>
    </row>
    <row r="191" spans="1:5">
      <c r="A191">
        <v>2024</v>
      </c>
      <c r="B191" t="s">
        <v>431</v>
      </c>
      <c r="C191" t="s">
        <v>36</v>
      </c>
      <c r="D191" t="s">
        <v>468</v>
      </c>
      <c r="E191">
        <v>19</v>
      </c>
    </row>
    <row r="192" spans="1:5">
      <c r="A192">
        <v>2024</v>
      </c>
      <c r="B192" t="s">
        <v>428</v>
      </c>
      <c r="C192" t="s">
        <v>27</v>
      </c>
      <c r="D192" t="s">
        <v>468</v>
      </c>
      <c r="E192">
        <v>127</v>
      </c>
    </row>
    <row r="193" spans="1:5">
      <c r="A193">
        <v>2024</v>
      </c>
      <c r="B193" t="s">
        <v>436</v>
      </c>
      <c r="C193" t="s">
        <v>49</v>
      </c>
      <c r="D193" t="s">
        <v>468</v>
      </c>
      <c r="E193">
        <v>30</v>
      </c>
    </row>
    <row r="194" spans="1:5">
      <c r="A194">
        <v>2024</v>
      </c>
      <c r="B194" t="s">
        <v>433</v>
      </c>
      <c r="C194" t="s">
        <v>42</v>
      </c>
      <c r="D194" t="s">
        <v>468</v>
      </c>
      <c r="E194">
        <v>22</v>
      </c>
    </row>
    <row r="195" spans="1:5">
      <c r="A195">
        <v>2024</v>
      </c>
      <c r="B195" t="s">
        <v>426</v>
      </c>
      <c r="D195" t="s">
        <v>468</v>
      </c>
      <c r="E195">
        <v>0</v>
      </c>
    </row>
    <row r="196" spans="1:5">
      <c r="A196">
        <v>2024</v>
      </c>
      <c r="B196" t="s">
        <v>437</v>
      </c>
      <c r="C196" t="s">
        <v>51</v>
      </c>
      <c r="D196" t="s">
        <v>468</v>
      </c>
      <c r="E196">
        <v>123</v>
      </c>
    </row>
    <row r="197" spans="1:5">
      <c r="A197">
        <v>2024</v>
      </c>
      <c r="B197" t="s">
        <v>420</v>
      </c>
      <c r="C197" t="s">
        <v>8</v>
      </c>
      <c r="D197" t="s">
        <v>468</v>
      </c>
      <c r="E197">
        <v>238</v>
      </c>
    </row>
    <row r="198" spans="1:5">
      <c r="A198">
        <v>2024</v>
      </c>
      <c r="B198" t="s">
        <v>424</v>
      </c>
      <c r="C198" t="s">
        <v>21</v>
      </c>
      <c r="D198" t="s">
        <v>468</v>
      </c>
      <c r="E198">
        <v>74</v>
      </c>
    </row>
    <row r="199" spans="1:5">
      <c r="A199">
        <v>2024</v>
      </c>
      <c r="B199" t="s">
        <v>434</v>
      </c>
      <c r="C199" t="s">
        <v>45</v>
      </c>
      <c r="D199" t="s">
        <v>468</v>
      </c>
      <c r="E199">
        <v>34</v>
      </c>
    </row>
    <row r="200" spans="1:5">
      <c r="A200">
        <v>2024</v>
      </c>
      <c r="B200" t="s">
        <v>423</v>
      </c>
      <c r="C200" t="s">
        <v>18</v>
      </c>
      <c r="D200" t="s">
        <v>468</v>
      </c>
      <c r="E200">
        <v>50</v>
      </c>
    </row>
    <row r="201" spans="1:5">
      <c r="A201">
        <v>2024</v>
      </c>
      <c r="B201" t="s">
        <v>435</v>
      </c>
      <c r="C201" t="s">
        <v>48</v>
      </c>
      <c r="D201" t="s">
        <v>468</v>
      </c>
      <c r="E201">
        <v>30</v>
      </c>
    </row>
    <row r="202" spans="1:5">
      <c r="A202">
        <v>2024</v>
      </c>
      <c r="B202" t="s">
        <v>430</v>
      </c>
      <c r="C202" t="s">
        <v>33</v>
      </c>
      <c r="D202" t="s">
        <v>468</v>
      </c>
      <c r="E202">
        <v>61</v>
      </c>
    </row>
    <row r="203" spans="1:5">
      <c r="A203">
        <v>2024</v>
      </c>
      <c r="B203" t="s">
        <v>422</v>
      </c>
      <c r="C203" t="s">
        <v>15</v>
      </c>
      <c r="D203" t="s">
        <v>468</v>
      </c>
      <c r="E203">
        <v>226</v>
      </c>
    </row>
    <row r="204" spans="1:5">
      <c r="A204">
        <v>2024</v>
      </c>
      <c r="B204" t="s">
        <v>439</v>
      </c>
      <c r="C204" t="s">
        <v>53</v>
      </c>
      <c r="D204" t="s">
        <v>468</v>
      </c>
      <c r="E204">
        <v>89</v>
      </c>
    </row>
    <row r="205" spans="1:5">
      <c r="A205">
        <v>2019</v>
      </c>
      <c r="B205" t="s">
        <v>407</v>
      </c>
      <c r="C205" t="s">
        <v>407</v>
      </c>
      <c r="D205" t="s">
        <v>468</v>
      </c>
      <c r="E205">
        <v>1447</v>
      </c>
    </row>
    <row r="206" spans="1:5">
      <c r="A206">
        <v>2022</v>
      </c>
      <c r="B206" t="s">
        <v>407</v>
      </c>
      <c r="C206" t="s">
        <v>407</v>
      </c>
      <c r="D206" t="s">
        <v>468</v>
      </c>
      <c r="E206">
        <v>1549</v>
      </c>
    </row>
    <row r="207" spans="1:5">
      <c r="A207">
        <v>2021</v>
      </c>
      <c r="B207" t="s">
        <v>407</v>
      </c>
      <c r="C207" t="s">
        <v>407</v>
      </c>
      <c r="D207" t="s">
        <v>468</v>
      </c>
      <c r="E207">
        <v>1470</v>
      </c>
    </row>
    <row r="208" spans="1:5">
      <c r="A208">
        <v>2023</v>
      </c>
      <c r="B208" t="s">
        <v>407</v>
      </c>
      <c r="C208" t="s">
        <v>407</v>
      </c>
      <c r="D208" t="s">
        <v>468</v>
      </c>
      <c r="E208">
        <v>1543</v>
      </c>
    </row>
    <row r="209" spans="1:5">
      <c r="A209">
        <v>2018</v>
      </c>
      <c r="B209" t="s">
        <v>407</v>
      </c>
      <c r="C209" t="s">
        <v>407</v>
      </c>
      <c r="D209" t="s">
        <v>468</v>
      </c>
      <c r="E209">
        <v>20</v>
      </c>
    </row>
    <row r="210" spans="1:5">
      <c r="A210">
        <v>2018</v>
      </c>
      <c r="B210" t="s">
        <v>407</v>
      </c>
      <c r="C210" t="s">
        <v>407</v>
      </c>
      <c r="D210" t="s">
        <v>468</v>
      </c>
      <c r="E210">
        <v>1410</v>
      </c>
    </row>
    <row r="211" spans="1:5">
      <c r="A211">
        <v>2018</v>
      </c>
      <c r="B211" t="s">
        <v>407</v>
      </c>
      <c r="C211" t="s">
        <v>407</v>
      </c>
      <c r="D211" t="s">
        <v>468</v>
      </c>
      <c r="E211">
        <v>20</v>
      </c>
    </row>
    <row r="212" spans="1:5">
      <c r="A212">
        <v>2018</v>
      </c>
      <c r="B212" t="s">
        <v>407</v>
      </c>
      <c r="C212" t="s">
        <v>407</v>
      </c>
      <c r="D212" t="s">
        <v>468</v>
      </c>
      <c r="E212">
        <v>20</v>
      </c>
    </row>
    <row r="213" spans="1:5">
      <c r="A213">
        <v>2020</v>
      </c>
      <c r="B213" t="s">
        <v>407</v>
      </c>
      <c r="C213" t="s">
        <v>407</v>
      </c>
      <c r="D213" t="s">
        <v>468</v>
      </c>
      <c r="E213">
        <v>1448</v>
      </c>
    </row>
    <row r="214" spans="1:5">
      <c r="A214">
        <v>2023</v>
      </c>
      <c r="B214" t="s">
        <v>438</v>
      </c>
      <c r="C214" t="s">
        <v>52</v>
      </c>
      <c r="D214" t="s">
        <v>468</v>
      </c>
      <c r="E214">
        <v>23</v>
      </c>
    </row>
    <row r="215" spans="1:5">
      <c r="A215">
        <v>2023</v>
      </c>
      <c r="B215" t="s">
        <v>425</v>
      </c>
      <c r="C215" t="s">
        <v>24</v>
      </c>
      <c r="D215" t="s">
        <v>468</v>
      </c>
      <c r="E215">
        <v>25</v>
      </c>
    </row>
    <row r="216" spans="1:5">
      <c r="A216">
        <v>2023</v>
      </c>
      <c r="B216" t="s">
        <v>421</v>
      </c>
      <c r="C216" t="s">
        <v>13</v>
      </c>
      <c r="D216" t="s">
        <v>468</v>
      </c>
      <c r="E216">
        <v>84</v>
      </c>
    </row>
    <row r="217" spans="1:5">
      <c r="A217">
        <v>2023</v>
      </c>
      <c r="B217" t="s">
        <v>432</v>
      </c>
      <c r="C217" t="s">
        <v>39</v>
      </c>
      <c r="D217" t="s">
        <v>468</v>
      </c>
      <c r="E217">
        <v>90</v>
      </c>
    </row>
    <row r="218" spans="1:5">
      <c r="A218">
        <v>2023</v>
      </c>
      <c r="B218" t="s">
        <v>429</v>
      </c>
      <c r="C218" t="s">
        <v>30</v>
      </c>
      <c r="D218" t="s">
        <v>468</v>
      </c>
      <c r="E218">
        <v>228</v>
      </c>
    </row>
    <row r="219" spans="1:5">
      <c r="A219">
        <v>2023</v>
      </c>
      <c r="B219" t="s">
        <v>431</v>
      </c>
      <c r="C219" t="s">
        <v>36</v>
      </c>
      <c r="D219" t="s">
        <v>468</v>
      </c>
      <c r="E219">
        <v>19</v>
      </c>
    </row>
    <row r="220" spans="1:5">
      <c r="A220">
        <v>2023</v>
      </c>
      <c r="B220" t="s">
        <v>428</v>
      </c>
      <c r="C220" t="s">
        <v>27</v>
      </c>
      <c r="D220" t="s">
        <v>468</v>
      </c>
      <c r="E220">
        <v>131</v>
      </c>
    </row>
    <row r="221" spans="1:5">
      <c r="A221">
        <v>2023</v>
      </c>
      <c r="B221" t="s">
        <v>436</v>
      </c>
      <c r="C221" t="s">
        <v>49</v>
      </c>
      <c r="D221" t="s">
        <v>468</v>
      </c>
      <c r="E221">
        <v>30</v>
      </c>
    </row>
    <row r="222" spans="1:5">
      <c r="A222">
        <v>2023</v>
      </c>
      <c r="B222" t="s">
        <v>433</v>
      </c>
      <c r="C222" t="s">
        <v>42</v>
      </c>
      <c r="D222" t="s">
        <v>468</v>
      </c>
      <c r="E222">
        <v>22</v>
      </c>
    </row>
    <row r="223" spans="1:5">
      <c r="A223">
        <v>2023</v>
      </c>
      <c r="B223" t="s">
        <v>426</v>
      </c>
      <c r="D223" t="s">
        <v>468</v>
      </c>
      <c r="E223">
        <v>0</v>
      </c>
    </row>
    <row r="224" spans="1:5">
      <c r="A224">
        <v>2023</v>
      </c>
      <c r="B224" t="s">
        <v>437</v>
      </c>
      <c r="C224" t="s">
        <v>51</v>
      </c>
      <c r="D224" t="s">
        <v>468</v>
      </c>
      <c r="E224">
        <v>123</v>
      </c>
    </row>
    <row r="225" spans="1:5">
      <c r="A225">
        <v>2023</v>
      </c>
      <c r="B225" t="s">
        <v>420</v>
      </c>
      <c r="C225" t="s">
        <v>8</v>
      </c>
      <c r="D225" t="s">
        <v>468</v>
      </c>
      <c r="E225">
        <v>238</v>
      </c>
    </row>
    <row r="226" spans="1:5">
      <c r="A226">
        <v>2023</v>
      </c>
      <c r="B226" t="s">
        <v>424</v>
      </c>
      <c r="C226" t="s">
        <v>21</v>
      </c>
      <c r="D226" t="s">
        <v>468</v>
      </c>
      <c r="E226">
        <v>74</v>
      </c>
    </row>
    <row r="227" spans="1:5">
      <c r="A227">
        <v>2022</v>
      </c>
      <c r="B227" t="s">
        <v>435</v>
      </c>
      <c r="C227" t="s">
        <v>48</v>
      </c>
      <c r="D227" t="s">
        <v>468</v>
      </c>
      <c r="E227">
        <v>30</v>
      </c>
    </row>
    <row r="228" spans="1:5">
      <c r="A228">
        <v>2022</v>
      </c>
      <c r="B228" t="s">
        <v>438</v>
      </c>
      <c r="C228" t="s">
        <v>52</v>
      </c>
      <c r="D228" t="s">
        <v>468</v>
      </c>
      <c r="E228">
        <v>23</v>
      </c>
    </row>
    <row r="229" spans="1:5">
      <c r="A229">
        <v>2022</v>
      </c>
      <c r="B229" t="s">
        <v>436</v>
      </c>
      <c r="C229" t="s">
        <v>49</v>
      </c>
      <c r="D229" t="s">
        <v>468</v>
      </c>
      <c r="E229">
        <v>30</v>
      </c>
    </row>
    <row r="230" spans="1:5">
      <c r="A230">
        <v>2022</v>
      </c>
      <c r="B230" t="s">
        <v>431</v>
      </c>
      <c r="C230" t="s">
        <v>36</v>
      </c>
      <c r="D230" t="s">
        <v>468</v>
      </c>
      <c r="E230">
        <v>19</v>
      </c>
    </row>
    <row r="231" spans="1:5">
      <c r="A231">
        <v>2022</v>
      </c>
      <c r="B231" t="s">
        <v>422</v>
      </c>
      <c r="C231" t="s">
        <v>15</v>
      </c>
      <c r="D231" t="s">
        <v>468</v>
      </c>
      <c r="E231">
        <v>228</v>
      </c>
    </row>
    <row r="232" spans="1:5">
      <c r="A232">
        <v>2022</v>
      </c>
      <c r="B232" t="s">
        <v>439</v>
      </c>
      <c r="C232" t="s">
        <v>53</v>
      </c>
      <c r="D232" t="s">
        <v>468</v>
      </c>
      <c r="E232">
        <v>100</v>
      </c>
    </row>
    <row r="233" spans="1:5">
      <c r="A233">
        <v>2022</v>
      </c>
      <c r="B233" t="s">
        <v>429</v>
      </c>
      <c r="C233" t="s">
        <v>30</v>
      </c>
      <c r="D233" t="s">
        <v>468</v>
      </c>
      <c r="E233">
        <v>228</v>
      </c>
    </row>
    <row r="234" spans="1:5">
      <c r="A234">
        <v>2022</v>
      </c>
      <c r="B234" t="s">
        <v>421</v>
      </c>
      <c r="C234" t="s">
        <v>13</v>
      </c>
      <c r="D234" t="s">
        <v>468</v>
      </c>
      <c r="E234">
        <v>84</v>
      </c>
    </row>
    <row r="235" spans="1:5">
      <c r="A235">
        <v>2022</v>
      </c>
      <c r="B235" t="s">
        <v>434</v>
      </c>
      <c r="C235" t="s">
        <v>45</v>
      </c>
      <c r="D235" t="s">
        <v>468</v>
      </c>
      <c r="E235">
        <v>22</v>
      </c>
    </row>
    <row r="236" spans="1:5">
      <c r="A236">
        <v>2021</v>
      </c>
      <c r="B236" t="s">
        <v>434</v>
      </c>
      <c r="C236" t="s">
        <v>45</v>
      </c>
      <c r="D236" t="s">
        <v>468</v>
      </c>
      <c r="E236">
        <v>20</v>
      </c>
    </row>
    <row r="237" spans="1:5">
      <c r="A237">
        <v>2021</v>
      </c>
      <c r="B237" t="s">
        <v>420</v>
      </c>
      <c r="C237" t="s">
        <v>8</v>
      </c>
      <c r="D237" t="s">
        <v>468</v>
      </c>
      <c r="E237">
        <v>207</v>
      </c>
    </row>
    <row r="238" spans="1:5">
      <c r="A238">
        <v>2021</v>
      </c>
      <c r="B238" t="s">
        <v>424</v>
      </c>
      <c r="C238" t="s">
        <v>21</v>
      </c>
      <c r="D238" t="s">
        <v>468</v>
      </c>
      <c r="E238">
        <v>74</v>
      </c>
    </row>
    <row r="239" spans="1:5">
      <c r="A239">
        <v>2020</v>
      </c>
      <c r="B239" t="s">
        <v>434</v>
      </c>
      <c r="C239" t="s">
        <v>45</v>
      </c>
      <c r="D239" t="s">
        <v>468</v>
      </c>
      <c r="E239">
        <v>20</v>
      </c>
    </row>
    <row r="240" spans="1:5">
      <c r="A240">
        <v>2020</v>
      </c>
      <c r="B240" t="s">
        <v>430</v>
      </c>
      <c r="C240" t="s">
        <v>33</v>
      </c>
      <c r="D240" t="s">
        <v>468</v>
      </c>
      <c r="E240">
        <v>47</v>
      </c>
    </row>
    <row r="241" spans="1:5">
      <c r="A241">
        <v>2020</v>
      </c>
      <c r="B241" t="s">
        <v>439</v>
      </c>
      <c r="C241" t="s">
        <v>53</v>
      </c>
      <c r="D241" t="s">
        <v>468</v>
      </c>
      <c r="E241">
        <v>86</v>
      </c>
    </row>
    <row r="242" spans="1:5">
      <c r="A242">
        <v>2019</v>
      </c>
      <c r="B242" t="s">
        <v>431</v>
      </c>
      <c r="C242" t="s">
        <v>36</v>
      </c>
      <c r="D242" t="s">
        <v>468</v>
      </c>
      <c r="E242">
        <v>19</v>
      </c>
    </row>
    <row r="243" spans="1:5">
      <c r="A243">
        <v>2019</v>
      </c>
      <c r="B243" t="s">
        <v>437</v>
      </c>
      <c r="C243" t="s">
        <v>51</v>
      </c>
      <c r="D243" t="s">
        <v>468</v>
      </c>
      <c r="E243">
        <v>123</v>
      </c>
    </row>
    <row r="244" spans="1:5">
      <c r="A244">
        <v>2019</v>
      </c>
      <c r="B244" t="s">
        <v>439</v>
      </c>
      <c r="C244" t="s">
        <v>53</v>
      </c>
      <c r="D244" t="s">
        <v>468</v>
      </c>
      <c r="E244">
        <v>86</v>
      </c>
    </row>
    <row r="245" spans="1:5">
      <c r="A245">
        <v>2019</v>
      </c>
      <c r="B245" t="s">
        <v>429</v>
      </c>
      <c r="C245" t="s">
        <v>30</v>
      </c>
      <c r="D245" t="s">
        <v>468</v>
      </c>
      <c r="E245">
        <v>225</v>
      </c>
    </row>
    <row r="246" spans="1:5">
      <c r="A246">
        <v>2018</v>
      </c>
      <c r="B246" t="s">
        <v>432</v>
      </c>
      <c r="C246" t="s">
        <v>39</v>
      </c>
      <c r="D246" t="s">
        <v>468</v>
      </c>
      <c r="E246">
        <v>70</v>
      </c>
    </row>
    <row r="247" spans="1:5">
      <c r="A247">
        <v>2018</v>
      </c>
      <c r="B247" t="s">
        <v>435</v>
      </c>
      <c r="C247" t="s">
        <v>48</v>
      </c>
      <c r="D247" t="s">
        <v>468</v>
      </c>
      <c r="E247">
        <v>30</v>
      </c>
    </row>
    <row r="248" spans="1:5">
      <c r="A248">
        <v>2018</v>
      </c>
      <c r="B248" t="s">
        <v>438</v>
      </c>
      <c r="C248" t="s">
        <v>52</v>
      </c>
      <c r="D248" t="s">
        <v>468</v>
      </c>
      <c r="E248">
        <v>23</v>
      </c>
    </row>
    <row r="249" spans="1:5">
      <c r="A249">
        <v>2018</v>
      </c>
      <c r="B249" t="s">
        <v>436</v>
      </c>
      <c r="C249" t="s">
        <v>49</v>
      </c>
      <c r="D249" t="s">
        <v>468</v>
      </c>
      <c r="E249">
        <v>30</v>
      </c>
    </row>
    <row r="250" spans="1:5">
      <c r="A250">
        <v>2018</v>
      </c>
      <c r="B250" t="s">
        <v>437</v>
      </c>
      <c r="C250" t="s">
        <v>51</v>
      </c>
      <c r="D250" t="s">
        <v>468</v>
      </c>
      <c r="E250">
        <v>89</v>
      </c>
    </row>
    <row r="251" spans="1:5">
      <c r="A251">
        <v>2018</v>
      </c>
      <c r="B251" t="s">
        <v>422</v>
      </c>
      <c r="C251" t="s">
        <v>15</v>
      </c>
      <c r="D251" t="s">
        <v>468</v>
      </c>
      <c r="E251">
        <v>203</v>
      </c>
    </row>
    <row r="252" spans="1:5">
      <c r="A252">
        <v>2019</v>
      </c>
      <c r="B252" t="s">
        <v>438</v>
      </c>
      <c r="C252" t="s">
        <v>52</v>
      </c>
      <c r="D252" t="s">
        <v>468</v>
      </c>
      <c r="E252">
        <v>23</v>
      </c>
    </row>
    <row r="253" spans="1:5">
      <c r="A253">
        <v>2019</v>
      </c>
      <c r="B253" t="s">
        <v>430</v>
      </c>
      <c r="C253" t="s">
        <v>33</v>
      </c>
      <c r="D253" t="s">
        <v>468</v>
      </c>
      <c r="E253">
        <v>47</v>
      </c>
    </row>
    <row r="254" spans="1:5">
      <c r="A254">
        <v>2019</v>
      </c>
      <c r="B254" t="s">
        <v>434</v>
      </c>
      <c r="C254" t="s">
        <v>45</v>
      </c>
      <c r="D254" t="s">
        <v>468</v>
      </c>
      <c r="E254">
        <v>19</v>
      </c>
    </row>
    <row r="255" spans="1:5">
      <c r="A255">
        <v>2019</v>
      </c>
      <c r="B255" t="s">
        <v>425</v>
      </c>
      <c r="C255" t="s">
        <v>24</v>
      </c>
      <c r="D255" t="s">
        <v>468</v>
      </c>
      <c r="E255">
        <v>24</v>
      </c>
    </row>
    <row r="256" spans="1:5">
      <c r="A256">
        <v>2019</v>
      </c>
      <c r="B256" t="s">
        <v>420</v>
      </c>
      <c r="C256" t="s">
        <v>8</v>
      </c>
      <c r="D256" t="s">
        <v>468</v>
      </c>
      <c r="E256">
        <v>208</v>
      </c>
    </row>
    <row r="257" spans="1:5">
      <c r="A257">
        <v>2019</v>
      </c>
      <c r="B257" t="s">
        <v>433</v>
      </c>
      <c r="C257" t="s">
        <v>42</v>
      </c>
      <c r="D257" t="s">
        <v>468</v>
      </c>
      <c r="E257">
        <v>22</v>
      </c>
    </row>
    <row r="258" spans="1:5">
      <c r="A258">
        <v>2019</v>
      </c>
      <c r="B258" t="s">
        <v>428</v>
      </c>
      <c r="C258" t="s">
        <v>27</v>
      </c>
      <c r="D258" t="s">
        <v>468</v>
      </c>
      <c r="E258">
        <v>128</v>
      </c>
    </row>
    <row r="259" spans="1:5">
      <c r="A259">
        <v>2019</v>
      </c>
      <c r="B259" t="s">
        <v>423</v>
      </c>
      <c r="C259" t="s">
        <v>18</v>
      </c>
      <c r="D259" t="s">
        <v>468</v>
      </c>
      <c r="E259">
        <v>32</v>
      </c>
    </row>
    <row r="260" spans="1:5">
      <c r="A260">
        <v>2019</v>
      </c>
      <c r="B260" t="s">
        <v>421</v>
      </c>
      <c r="C260" t="s">
        <v>13</v>
      </c>
      <c r="D260" t="s">
        <v>468</v>
      </c>
      <c r="E260">
        <v>84</v>
      </c>
    </row>
    <row r="261" spans="1:5">
      <c r="A261">
        <v>2019</v>
      </c>
      <c r="B261" t="s">
        <v>422</v>
      </c>
      <c r="C261" t="s">
        <v>15</v>
      </c>
      <c r="D261" t="s">
        <v>468</v>
      </c>
      <c r="E261">
        <v>203</v>
      </c>
    </row>
    <row r="262" spans="1:5">
      <c r="A262">
        <v>2019</v>
      </c>
      <c r="B262" t="s">
        <v>424</v>
      </c>
      <c r="C262" t="s">
        <v>21</v>
      </c>
      <c r="D262" t="s">
        <v>468</v>
      </c>
      <c r="E262">
        <v>74</v>
      </c>
    </row>
    <row r="263" spans="1:5">
      <c r="A263">
        <v>2018</v>
      </c>
      <c r="B263" t="s">
        <v>434</v>
      </c>
      <c r="C263" t="s">
        <v>45</v>
      </c>
      <c r="D263" t="s">
        <v>468</v>
      </c>
      <c r="E263">
        <v>19</v>
      </c>
    </row>
    <row r="264" spans="1:5">
      <c r="A264">
        <v>2018</v>
      </c>
      <c r="B264" t="s">
        <v>428</v>
      </c>
      <c r="C264" t="s">
        <v>27</v>
      </c>
      <c r="D264" t="s">
        <v>468</v>
      </c>
      <c r="E264">
        <v>128</v>
      </c>
    </row>
    <row r="265" spans="1:5">
      <c r="A265">
        <v>2018</v>
      </c>
      <c r="B265" t="s">
        <v>430</v>
      </c>
      <c r="C265" t="s">
        <v>33</v>
      </c>
      <c r="D265" t="s">
        <v>468</v>
      </c>
      <c r="E265">
        <v>48</v>
      </c>
    </row>
    <row r="266" spans="1:5">
      <c r="A266">
        <v>2018</v>
      </c>
      <c r="B266" t="s">
        <v>420</v>
      </c>
      <c r="C266" t="s">
        <v>8</v>
      </c>
      <c r="D266" t="s">
        <v>468</v>
      </c>
      <c r="E266">
        <v>208</v>
      </c>
    </row>
    <row r="267" spans="1:5">
      <c r="A267">
        <v>2018</v>
      </c>
      <c r="B267" t="s">
        <v>439</v>
      </c>
      <c r="C267" t="s">
        <v>53</v>
      </c>
      <c r="D267" t="s">
        <v>468</v>
      </c>
      <c r="E267">
        <v>86</v>
      </c>
    </row>
    <row r="268" spans="1:5">
      <c r="A268">
        <v>2022</v>
      </c>
      <c r="B268" t="s">
        <v>437</v>
      </c>
      <c r="C268" t="s">
        <v>51</v>
      </c>
      <c r="D268" t="s">
        <v>468</v>
      </c>
      <c r="E268">
        <v>123</v>
      </c>
    </row>
    <row r="269" spans="1:5">
      <c r="A269">
        <v>2022</v>
      </c>
      <c r="B269" t="s">
        <v>425</v>
      </c>
      <c r="C269" t="s">
        <v>24</v>
      </c>
      <c r="D269" t="s">
        <v>468</v>
      </c>
      <c r="E269">
        <v>25</v>
      </c>
    </row>
    <row r="270" spans="1:5">
      <c r="A270">
        <v>2022</v>
      </c>
      <c r="B270" t="s">
        <v>428</v>
      </c>
      <c r="C270" t="s">
        <v>27</v>
      </c>
      <c r="D270" t="s">
        <v>468</v>
      </c>
      <c r="E270">
        <v>128</v>
      </c>
    </row>
    <row r="271" spans="1:5">
      <c r="A271">
        <v>2022</v>
      </c>
      <c r="B271" t="s">
        <v>420</v>
      </c>
      <c r="C271" t="s">
        <v>8</v>
      </c>
      <c r="D271" t="s">
        <v>468</v>
      </c>
      <c r="E271">
        <v>238</v>
      </c>
    </row>
    <row r="272" spans="1:5">
      <c r="A272">
        <v>2022</v>
      </c>
      <c r="B272" t="s">
        <v>423</v>
      </c>
      <c r="C272" t="s">
        <v>18</v>
      </c>
      <c r="D272" t="s">
        <v>468</v>
      </c>
      <c r="E272">
        <v>38</v>
      </c>
    </row>
    <row r="273" spans="1:5">
      <c r="A273">
        <v>2021</v>
      </c>
      <c r="B273" t="s">
        <v>426</v>
      </c>
      <c r="D273" t="s">
        <v>468</v>
      </c>
      <c r="E273">
        <v>0</v>
      </c>
    </row>
    <row r="274" spans="1:5">
      <c r="A274">
        <v>2021</v>
      </c>
      <c r="B274" t="s">
        <v>428</v>
      </c>
      <c r="C274" t="s">
        <v>27</v>
      </c>
      <c r="D274" t="s">
        <v>468</v>
      </c>
      <c r="E274">
        <v>128</v>
      </c>
    </row>
    <row r="275" spans="1:5">
      <c r="A275">
        <v>2021</v>
      </c>
      <c r="B275" t="s">
        <v>423</v>
      </c>
      <c r="C275" t="s">
        <v>18</v>
      </c>
      <c r="D275" t="s">
        <v>468</v>
      </c>
      <c r="E275">
        <v>32</v>
      </c>
    </row>
    <row r="276" spans="1:5">
      <c r="A276">
        <v>2021</v>
      </c>
      <c r="B276" t="s">
        <v>431</v>
      </c>
      <c r="C276" t="s">
        <v>36</v>
      </c>
      <c r="D276" t="s">
        <v>468</v>
      </c>
      <c r="E276">
        <v>19</v>
      </c>
    </row>
    <row r="277" spans="1:5">
      <c r="A277">
        <v>2021</v>
      </c>
      <c r="B277" t="s">
        <v>425</v>
      </c>
      <c r="C277" t="s">
        <v>24</v>
      </c>
      <c r="D277" t="s">
        <v>468</v>
      </c>
      <c r="E277">
        <v>24</v>
      </c>
    </row>
    <row r="278" spans="1:5">
      <c r="A278">
        <v>2021</v>
      </c>
      <c r="B278" t="s">
        <v>438</v>
      </c>
      <c r="C278" t="s">
        <v>52</v>
      </c>
      <c r="D278" t="s">
        <v>468</v>
      </c>
      <c r="E278">
        <v>23</v>
      </c>
    </row>
    <row r="279" spans="1:5">
      <c r="A279">
        <v>2021</v>
      </c>
      <c r="B279" t="s">
        <v>436</v>
      </c>
      <c r="C279" t="s">
        <v>49</v>
      </c>
      <c r="D279" t="s">
        <v>468</v>
      </c>
      <c r="E279">
        <v>30</v>
      </c>
    </row>
    <row r="280" spans="1:5">
      <c r="A280">
        <v>2021</v>
      </c>
      <c r="B280" t="s">
        <v>437</v>
      </c>
      <c r="C280" t="s">
        <v>51</v>
      </c>
      <c r="D280" t="s">
        <v>468</v>
      </c>
      <c r="E280">
        <v>123</v>
      </c>
    </row>
    <row r="281" spans="1:5">
      <c r="A281">
        <v>2020</v>
      </c>
      <c r="B281" t="s">
        <v>431</v>
      </c>
      <c r="C281" t="s">
        <v>36</v>
      </c>
      <c r="D281" t="s">
        <v>468</v>
      </c>
      <c r="E281">
        <v>19</v>
      </c>
    </row>
    <row r="282" spans="1:5">
      <c r="A282">
        <v>2020</v>
      </c>
      <c r="B282" t="s">
        <v>426</v>
      </c>
      <c r="D282" t="s">
        <v>468</v>
      </c>
      <c r="E282">
        <v>0</v>
      </c>
    </row>
    <row r="283" spans="1:5">
      <c r="A283">
        <v>2020</v>
      </c>
      <c r="B283" t="s">
        <v>433</v>
      </c>
      <c r="C283" t="s">
        <v>42</v>
      </c>
      <c r="D283" t="s">
        <v>468</v>
      </c>
      <c r="E283">
        <v>22</v>
      </c>
    </row>
    <row r="284" spans="1:5">
      <c r="A284">
        <v>2020</v>
      </c>
      <c r="B284" t="s">
        <v>425</v>
      </c>
      <c r="C284" t="s">
        <v>24</v>
      </c>
      <c r="D284" t="s">
        <v>468</v>
      </c>
      <c r="E284">
        <v>24</v>
      </c>
    </row>
    <row r="285" spans="1:5">
      <c r="A285">
        <v>2020</v>
      </c>
      <c r="B285" t="s">
        <v>428</v>
      </c>
      <c r="C285" t="s">
        <v>27</v>
      </c>
      <c r="D285" t="s">
        <v>468</v>
      </c>
      <c r="E285">
        <v>128</v>
      </c>
    </row>
    <row r="286" spans="1:5">
      <c r="A286">
        <v>2020</v>
      </c>
      <c r="B286" t="s">
        <v>438</v>
      </c>
      <c r="C286" t="s">
        <v>52</v>
      </c>
      <c r="D286" t="s">
        <v>468</v>
      </c>
      <c r="E286">
        <v>23</v>
      </c>
    </row>
    <row r="287" spans="1:5">
      <c r="A287">
        <v>2020</v>
      </c>
      <c r="B287" t="s">
        <v>437</v>
      </c>
      <c r="C287" t="s">
        <v>51</v>
      </c>
      <c r="D287" t="s">
        <v>468</v>
      </c>
      <c r="E287">
        <v>123</v>
      </c>
    </row>
    <row r="288" spans="1:5">
      <c r="A288">
        <v>2020</v>
      </c>
      <c r="B288" t="s">
        <v>422</v>
      </c>
      <c r="C288" t="s">
        <v>15</v>
      </c>
      <c r="D288" t="s">
        <v>468</v>
      </c>
      <c r="E288">
        <v>203</v>
      </c>
    </row>
    <row r="289" spans="1:5">
      <c r="A289">
        <v>2023</v>
      </c>
      <c r="B289" t="s">
        <v>434</v>
      </c>
      <c r="C289" t="s">
        <v>45</v>
      </c>
      <c r="D289" t="s">
        <v>468</v>
      </c>
      <c r="E289">
        <v>22</v>
      </c>
    </row>
    <row r="290" spans="1:5">
      <c r="A290">
        <v>2023</v>
      </c>
      <c r="B290" t="s">
        <v>423</v>
      </c>
      <c r="C290" t="s">
        <v>18</v>
      </c>
      <c r="D290" t="s">
        <v>468</v>
      </c>
      <c r="E290">
        <v>38</v>
      </c>
    </row>
    <row r="291" spans="1:5">
      <c r="A291">
        <v>2023</v>
      </c>
      <c r="B291" t="s">
        <v>435</v>
      </c>
      <c r="C291" t="s">
        <v>48</v>
      </c>
      <c r="D291" t="s">
        <v>468</v>
      </c>
      <c r="E291">
        <v>30</v>
      </c>
    </row>
    <row r="292" spans="1:5">
      <c r="A292">
        <v>2023</v>
      </c>
      <c r="B292" t="s">
        <v>430</v>
      </c>
      <c r="C292" t="s">
        <v>33</v>
      </c>
      <c r="D292" t="s">
        <v>468</v>
      </c>
      <c r="E292">
        <v>47</v>
      </c>
    </row>
    <row r="293" spans="1:5">
      <c r="A293">
        <v>2023</v>
      </c>
      <c r="B293" t="s">
        <v>422</v>
      </c>
      <c r="C293" t="s">
        <v>15</v>
      </c>
      <c r="D293" t="s">
        <v>468</v>
      </c>
      <c r="E293">
        <v>229</v>
      </c>
    </row>
    <row r="294" spans="1:5">
      <c r="A294">
        <v>2023</v>
      </c>
      <c r="B294" t="s">
        <v>439</v>
      </c>
      <c r="C294" t="s">
        <v>53</v>
      </c>
      <c r="D294" t="s">
        <v>468</v>
      </c>
      <c r="E294">
        <v>90</v>
      </c>
    </row>
    <row r="295" spans="1:5">
      <c r="A295">
        <v>2022</v>
      </c>
      <c r="B295" t="s">
        <v>433</v>
      </c>
      <c r="C295" t="s">
        <v>42</v>
      </c>
      <c r="D295" t="s">
        <v>468</v>
      </c>
      <c r="E295">
        <v>22</v>
      </c>
    </row>
    <row r="296" spans="1:5">
      <c r="A296">
        <v>2022</v>
      </c>
      <c r="B296" t="s">
        <v>430</v>
      </c>
      <c r="C296" t="s">
        <v>33</v>
      </c>
      <c r="D296" t="s">
        <v>468</v>
      </c>
      <c r="E296">
        <v>47</v>
      </c>
    </row>
    <row r="297" spans="1:5">
      <c r="A297">
        <v>2022</v>
      </c>
      <c r="B297" t="s">
        <v>432</v>
      </c>
      <c r="C297" t="s">
        <v>39</v>
      </c>
      <c r="D297" t="s">
        <v>468</v>
      </c>
      <c r="E297">
        <v>90</v>
      </c>
    </row>
    <row r="298" spans="1:5">
      <c r="A298">
        <v>2022</v>
      </c>
      <c r="B298" t="s">
        <v>426</v>
      </c>
      <c r="D298" t="s">
        <v>468</v>
      </c>
      <c r="E298">
        <v>0</v>
      </c>
    </row>
    <row r="299" spans="1:5">
      <c r="A299">
        <v>2022</v>
      </c>
      <c r="B299" t="s">
        <v>424</v>
      </c>
      <c r="C299" t="s">
        <v>21</v>
      </c>
      <c r="D299" t="s">
        <v>468</v>
      </c>
      <c r="E299">
        <v>74</v>
      </c>
    </row>
    <row r="300" spans="1:5">
      <c r="A300">
        <v>2021</v>
      </c>
      <c r="B300" t="s">
        <v>432</v>
      </c>
      <c r="C300" t="s">
        <v>39</v>
      </c>
      <c r="D300" t="s">
        <v>468</v>
      </c>
      <c r="E300">
        <v>70</v>
      </c>
    </row>
    <row r="301" spans="1:5">
      <c r="A301">
        <v>2021</v>
      </c>
      <c r="B301" t="s">
        <v>430</v>
      </c>
      <c r="C301" t="s">
        <v>33</v>
      </c>
      <c r="D301" t="s">
        <v>468</v>
      </c>
      <c r="E301">
        <v>47</v>
      </c>
    </row>
    <row r="302" spans="1:5">
      <c r="A302">
        <v>2021</v>
      </c>
      <c r="B302" t="s">
        <v>433</v>
      </c>
      <c r="C302" t="s">
        <v>42</v>
      </c>
      <c r="D302" t="s">
        <v>468</v>
      </c>
      <c r="E302">
        <v>22</v>
      </c>
    </row>
    <row r="303" spans="1:5">
      <c r="A303">
        <v>2021</v>
      </c>
      <c r="B303" t="s">
        <v>422</v>
      </c>
      <c r="C303" t="s">
        <v>15</v>
      </c>
      <c r="D303" t="s">
        <v>468</v>
      </c>
      <c r="E303">
        <v>223</v>
      </c>
    </row>
    <row r="304" spans="1:5">
      <c r="A304">
        <v>2021</v>
      </c>
      <c r="B304" t="s">
        <v>421</v>
      </c>
      <c r="C304" t="s">
        <v>13</v>
      </c>
      <c r="D304" t="s">
        <v>468</v>
      </c>
      <c r="E304">
        <v>84</v>
      </c>
    </row>
    <row r="305" spans="1:5">
      <c r="A305">
        <v>2021</v>
      </c>
      <c r="B305" t="s">
        <v>439</v>
      </c>
      <c r="C305" t="s">
        <v>53</v>
      </c>
      <c r="D305" t="s">
        <v>468</v>
      </c>
      <c r="E305">
        <v>86</v>
      </c>
    </row>
    <row r="306" spans="1:5">
      <c r="A306">
        <v>2021</v>
      </c>
      <c r="B306" t="s">
        <v>435</v>
      </c>
      <c r="C306" t="s">
        <v>48</v>
      </c>
      <c r="D306" t="s">
        <v>468</v>
      </c>
      <c r="E306">
        <v>30</v>
      </c>
    </row>
    <row r="307" spans="1:5">
      <c r="A307">
        <v>2021</v>
      </c>
      <c r="B307" t="s">
        <v>429</v>
      </c>
      <c r="C307" t="s">
        <v>30</v>
      </c>
      <c r="D307" t="s">
        <v>468</v>
      </c>
      <c r="E307">
        <v>228</v>
      </c>
    </row>
    <row r="308" spans="1:5">
      <c r="A308">
        <v>2020</v>
      </c>
      <c r="B308" t="s">
        <v>435</v>
      </c>
      <c r="C308" t="s">
        <v>48</v>
      </c>
      <c r="D308" t="s">
        <v>468</v>
      </c>
      <c r="E308">
        <v>30</v>
      </c>
    </row>
    <row r="309" spans="1:5">
      <c r="A309">
        <v>2020</v>
      </c>
      <c r="B309" t="s">
        <v>432</v>
      </c>
      <c r="C309" t="s">
        <v>39</v>
      </c>
      <c r="D309" t="s">
        <v>468</v>
      </c>
      <c r="E309">
        <v>70</v>
      </c>
    </row>
    <row r="310" spans="1:5">
      <c r="A310">
        <v>2020</v>
      </c>
      <c r="B310" t="s">
        <v>423</v>
      </c>
      <c r="C310" t="s">
        <v>18</v>
      </c>
      <c r="D310" t="s">
        <v>468</v>
      </c>
      <c r="E310">
        <v>32</v>
      </c>
    </row>
    <row r="311" spans="1:5">
      <c r="A311">
        <v>2020</v>
      </c>
      <c r="B311" t="s">
        <v>420</v>
      </c>
      <c r="C311" t="s">
        <v>8</v>
      </c>
      <c r="D311" t="s">
        <v>468</v>
      </c>
      <c r="E311">
        <v>208</v>
      </c>
    </row>
    <row r="312" spans="1:5">
      <c r="A312">
        <v>2020</v>
      </c>
      <c r="B312" t="s">
        <v>424</v>
      </c>
      <c r="C312" t="s">
        <v>21</v>
      </c>
      <c r="D312" t="s">
        <v>468</v>
      </c>
      <c r="E312">
        <v>74</v>
      </c>
    </row>
    <row r="313" spans="1:5">
      <c r="A313">
        <v>2020</v>
      </c>
      <c r="B313" t="s">
        <v>421</v>
      </c>
      <c r="C313" t="s">
        <v>13</v>
      </c>
      <c r="D313" t="s">
        <v>468</v>
      </c>
      <c r="E313">
        <v>84</v>
      </c>
    </row>
    <row r="314" spans="1:5">
      <c r="A314">
        <v>2020</v>
      </c>
      <c r="B314" t="s">
        <v>436</v>
      </c>
      <c r="C314" t="s">
        <v>49</v>
      </c>
      <c r="D314" t="s">
        <v>468</v>
      </c>
      <c r="E314">
        <v>30</v>
      </c>
    </row>
    <row r="315" spans="1:5">
      <c r="A315">
        <v>2020</v>
      </c>
      <c r="B315" t="s">
        <v>429</v>
      </c>
      <c r="C315" t="s">
        <v>30</v>
      </c>
      <c r="D315" t="s">
        <v>468</v>
      </c>
      <c r="E315">
        <v>225</v>
      </c>
    </row>
    <row r="316" spans="1:5">
      <c r="A316">
        <v>2019</v>
      </c>
      <c r="B316" t="s">
        <v>435</v>
      </c>
      <c r="C316" t="s">
        <v>48</v>
      </c>
      <c r="D316" t="s">
        <v>468</v>
      </c>
      <c r="E316">
        <v>30</v>
      </c>
    </row>
    <row r="317" spans="1:5">
      <c r="A317">
        <v>2019</v>
      </c>
      <c r="B317" t="s">
        <v>426</v>
      </c>
      <c r="D317" t="s">
        <v>468</v>
      </c>
      <c r="E317">
        <v>0</v>
      </c>
    </row>
    <row r="318" spans="1:5">
      <c r="A318">
        <v>2019</v>
      </c>
      <c r="B318" t="s">
        <v>432</v>
      </c>
      <c r="C318" t="s">
        <v>39</v>
      </c>
      <c r="D318" t="s">
        <v>468</v>
      </c>
      <c r="E318">
        <v>70</v>
      </c>
    </row>
    <row r="319" spans="1:5">
      <c r="A319">
        <v>2019</v>
      </c>
      <c r="B319" t="s">
        <v>436</v>
      </c>
      <c r="C319" t="s">
        <v>49</v>
      </c>
      <c r="D319" t="s">
        <v>468</v>
      </c>
      <c r="E319">
        <v>30</v>
      </c>
    </row>
    <row r="320" spans="1:5">
      <c r="A320">
        <v>2018</v>
      </c>
      <c r="B320" t="s">
        <v>431</v>
      </c>
      <c r="C320" t="s">
        <v>36</v>
      </c>
      <c r="D320" t="s">
        <v>468</v>
      </c>
      <c r="E320">
        <v>19</v>
      </c>
    </row>
    <row r="321" spans="1:5">
      <c r="A321">
        <v>2018</v>
      </c>
      <c r="B321" t="s">
        <v>426</v>
      </c>
      <c r="D321" t="s">
        <v>468</v>
      </c>
      <c r="E321">
        <v>0</v>
      </c>
    </row>
    <row r="322" spans="1:5">
      <c r="A322">
        <v>2018</v>
      </c>
      <c r="B322" t="s">
        <v>421</v>
      </c>
      <c r="C322" t="s">
        <v>13</v>
      </c>
      <c r="D322" t="s">
        <v>468</v>
      </c>
      <c r="E322">
        <v>84</v>
      </c>
    </row>
    <row r="323" spans="1:5">
      <c r="A323">
        <v>2018</v>
      </c>
      <c r="B323" t="s">
        <v>423</v>
      </c>
      <c r="C323" t="s">
        <v>18</v>
      </c>
      <c r="D323" t="s">
        <v>468</v>
      </c>
      <c r="E323">
        <v>32</v>
      </c>
    </row>
    <row r="324" spans="1:5">
      <c r="A324">
        <v>2018</v>
      </c>
      <c r="B324" t="s">
        <v>433</v>
      </c>
      <c r="C324" t="s">
        <v>42</v>
      </c>
      <c r="D324" t="s">
        <v>468</v>
      </c>
      <c r="E324">
        <v>18</v>
      </c>
    </row>
    <row r="325" spans="1:5">
      <c r="A325">
        <v>2018</v>
      </c>
      <c r="B325" t="s">
        <v>425</v>
      </c>
      <c r="C325" t="s">
        <v>24</v>
      </c>
      <c r="D325" t="s">
        <v>468</v>
      </c>
      <c r="E325">
        <v>24</v>
      </c>
    </row>
    <row r="326" spans="1:5">
      <c r="A326">
        <v>2018</v>
      </c>
      <c r="B326" t="s">
        <v>424</v>
      </c>
      <c r="C326" t="s">
        <v>21</v>
      </c>
      <c r="D326" t="s">
        <v>468</v>
      </c>
      <c r="E326">
        <v>74</v>
      </c>
    </row>
    <row r="327" spans="1:5">
      <c r="A327">
        <v>2018</v>
      </c>
      <c r="B327" t="s">
        <v>429</v>
      </c>
      <c r="C327" t="s">
        <v>30</v>
      </c>
      <c r="D327" t="s">
        <v>468</v>
      </c>
      <c r="E327">
        <v>225</v>
      </c>
    </row>
    <row r="328" spans="1:5">
      <c r="A328">
        <v>2025</v>
      </c>
      <c r="B328" t="s">
        <v>407</v>
      </c>
      <c r="D328" t="s">
        <v>469</v>
      </c>
      <c r="E328">
        <v>0</v>
      </c>
    </row>
    <row r="329" spans="1:5">
      <c r="A329">
        <v>2025</v>
      </c>
      <c r="B329" t="s">
        <v>438</v>
      </c>
      <c r="D329" t="s">
        <v>469</v>
      </c>
      <c r="E329">
        <v>0</v>
      </c>
    </row>
    <row r="330" spans="1:5">
      <c r="A330">
        <v>2025</v>
      </c>
      <c r="B330" t="s">
        <v>425</v>
      </c>
      <c r="D330" t="s">
        <v>469</v>
      </c>
      <c r="E330">
        <v>0</v>
      </c>
    </row>
    <row r="331" spans="1:5">
      <c r="A331">
        <v>2025</v>
      </c>
      <c r="B331" t="s">
        <v>421</v>
      </c>
      <c r="D331" t="s">
        <v>469</v>
      </c>
      <c r="E331">
        <v>0</v>
      </c>
    </row>
    <row r="332" spans="1:5">
      <c r="A332">
        <v>2025</v>
      </c>
      <c r="B332" t="s">
        <v>432</v>
      </c>
      <c r="D332" t="s">
        <v>469</v>
      </c>
      <c r="E332">
        <v>0</v>
      </c>
    </row>
    <row r="333" spans="1:5">
      <c r="A333">
        <v>2025</v>
      </c>
      <c r="B333" t="s">
        <v>429</v>
      </c>
      <c r="D333" t="s">
        <v>469</v>
      </c>
      <c r="E333">
        <v>0</v>
      </c>
    </row>
    <row r="334" spans="1:5">
      <c r="A334">
        <v>2025</v>
      </c>
      <c r="B334" t="s">
        <v>431</v>
      </c>
      <c r="D334" t="s">
        <v>469</v>
      </c>
      <c r="E334">
        <v>0</v>
      </c>
    </row>
    <row r="335" spans="1:5">
      <c r="A335">
        <v>2025</v>
      </c>
      <c r="B335" t="s">
        <v>428</v>
      </c>
      <c r="D335" t="s">
        <v>469</v>
      </c>
      <c r="E335">
        <v>0</v>
      </c>
    </row>
    <row r="336" spans="1:5">
      <c r="A336">
        <v>2025</v>
      </c>
      <c r="B336" t="s">
        <v>436</v>
      </c>
      <c r="D336" t="s">
        <v>469</v>
      </c>
      <c r="E336">
        <v>0</v>
      </c>
    </row>
    <row r="337" spans="1:5">
      <c r="A337">
        <v>2025</v>
      </c>
      <c r="B337" t="s">
        <v>433</v>
      </c>
      <c r="D337" t="s">
        <v>469</v>
      </c>
      <c r="E337">
        <v>0</v>
      </c>
    </row>
    <row r="338" spans="1:5">
      <c r="A338">
        <v>2025</v>
      </c>
      <c r="B338" t="s">
        <v>426</v>
      </c>
      <c r="D338" t="s">
        <v>469</v>
      </c>
      <c r="E338">
        <v>0</v>
      </c>
    </row>
    <row r="339" spans="1:5">
      <c r="A339">
        <v>2025</v>
      </c>
      <c r="B339" t="s">
        <v>437</v>
      </c>
      <c r="D339" t="s">
        <v>469</v>
      </c>
      <c r="E339">
        <v>0</v>
      </c>
    </row>
    <row r="340" spans="1:5">
      <c r="A340">
        <v>2025</v>
      </c>
      <c r="B340" t="s">
        <v>420</v>
      </c>
      <c r="D340" t="s">
        <v>469</v>
      </c>
      <c r="E340">
        <v>0</v>
      </c>
    </row>
    <row r="341" spans="1:5">
      <c r="A341">
        <v>2025</v>
      </c>
      <c r="B341" t="s">
        <v>424</v>
      </c>
      <c r="D341" t="s">
        <v>469</v>
      </c>
      <c r="E341">
        <v>0</v>
      </c>
    </row>
    <row r="342" spans="1:5">
      <c r="A342">
        <v>2025</v>
      </c>
      <c r="B342" t="s">
        <v>434</v>
      </c>
      <c r="D342" t="s">
        <v>469</v>
      </c>
      <c r="E342">
        <v>0</v>
      </c>
    </row>
    <row r="343" spans="1:5">
      <c r="A343">
        <v>2025</v>
      </c>
      <c r="B343" t="s">
        <v>423</v>
      </c>
      <c r="D343" t="s">
        <v>469</v>
      </c>
      <c r="E343">
        <v>0</v>
      </c>
    </row>
    <row r="344" spans="1:5">
      <c r="A344">
        <v>2025</v>
      </c>
      <c r="B344" t="s">
        <v>435</v>
      </c>
      <c r="D344" t="s">
        <v>469</v>
      </c>
      <c r="E344">
        <v>0</v>
      </c>
    </row>
    <row r="345" spans="1:5">
      <c r="A345">
        <v>2025</v>
      </c>
      <c r="B345" t="s">
        <v>430</v>
      </c>
      <c r="D345" t="s">
        <v>469</v>
      </c>
      <c r="E345">
        <v>0</v>
      </c>
    </row>
    <row r="346" spans="1:5">
      <c r="A346">
        <v>2025</v>
      </c>
      <c r="B346" t="s">
        <v>422</v>
      </c>
      <c r="D346" t="s">
        <v>469</v>
      </c>
      <c r="E346">
        <v>0</v>
      </c>
    </row>
    <row r="347" spans="1:5">
      <c r="A347">
        <v>2025</v>
      </c>
      <c r="B347" t="s">
        <v>439</v>
      </c>
      <c r="D347" t="s">
        <v>469</v>
      </c>
      <c r="E347">
        <v>0</v>
      </c>
    </row>
    <row r="348" spans="1:5">
      <c r="A348">
        <v>2024</v>
      </c>
      <c r="B348" t="s">
        <v>407</v>
      </c>
      <c r="C348" t="s">
        <v>407</v>
      </c>
      <c r="D348" t="s">
        <v>469</v>
      </c>
      <c r="E348">
        <v>3627</v>
      </c>
    </row>
    <row r="349" spans="1:5">
      <c r="A349">
        <v>2024</v>
      </c>
      <c r="B349" t="s">
        <v>438</v>
      </c>
      <c r="C349" t="s">
        <v>52</v>
      </c>
      <c r="D349" t="s">
        <v>469</v>
      </c>
      <c r="E349">
        <v>46</v>
      </c>
    </row>
    <row r="350" spans="1:5">
      <c r="A350">
        <v>2024</v>
      </c>
      <c r="B350" t="s">
        <v>425</v>
      </c>
      <c r="C350" t="s">
        <v>24</v>
      </c>
      <c r="D350" t="s">
        <v>469</v>
      </c>
      <c r="E350">
        <v>58</v>
      </c>
    </row>
    <row r="351" spans="1:5">
      <c r="A351">
        <v>2024</v>
      </c>
      <c r="B351" t="s">
        <v>421</v>
      </c>
      <c r="C351" t="s">
        <v>13</v>
      </c>
      <c r="D351" t="s">
        <v>469</v>
      </c>
      <c r="E351">
        <v>202</v>
      </c>
    </row>
    <row r="352" spans="1:5">
      <c r="A352">
        <v>2024</v>
      </c>
      <c r="B352" t="s">
        <v>432</v>
      </c>
      <c r="C352" t="s">
        <v>39</v>
      </c>
      <c r="D352" t="s">
        <v>469</v>
      </c>
      <c r="E352">
        <v>166</v>
      </c>
    </row>
    <row r="353" spans="1:5">
      <c r="A353">
        <v>2024</v>
      </c>
      <c r="B353" t="s">
        <v>429</v>
      </c>
      <c r="C353" t="s">
        <v>30</v>
      </c>
      <c r="D353" t="s">
        <v>469</v>
      </c>
      <c r="E353">
        <v>595</v>
      </c>
    </row>
    <row r="354" spans="1:5">
      <c r="A354">
        <v>2024</v>
      </c>
      <c r="B354" t="s">
        <v>431</v>
      </c>
      <c r="C354" t="s">
        <v>36</v>
      </c>
      <c r="D354" t="s">
        <v>469</v>
      </c>
      <c r="E354">
        <v>59</v>
      </c>
    </row>
    <row r="355" spans="1:5">
      <c r="A355">
        <v>2024</v>
      </c>
      <c r="B355" t="s">
        <v>428</v>
      </c>
      <c r="C355" t="s">
        <v>27</v>
      </c>
      <c r="D355" t="s">
        <v>469</v>
      </c>
      <c r="E355">
        <v>255</v>
      </c>
    </row>
    <row r="356" spans="1:5">
      <c r="A356">
        <v>2024</v>
      </c>
      <c r="B356" t="s">
        <v>436</v>
      </c>
      <c r="C356" t="s">
        <v>49</v>
      </c>
      <c r="D356" t="s">
        <v>469</v>
      </c>
      <c r="E356">
        <v>75</v>
      </c>
    </row>
    <row r="357" spans="1:5">
      <c r="A357">
        <v>2024</v>
      </c>
      <c r="B357" t="s">
        <v>433</v>
      </c>
      <c r="C357" t="s">
        <v>42</v>
      </c>
      <c r="D357" t="s">
        <v>469</v>
      </c>
      <c r="E357">
        <v>60</v>
      </c>
    </row>
    <row r="358" spans="1:5">
      <c r="A358">
        <v>2024</v>
      </c>
      <c r="B358" t="s">
        <v>426</v>
      </c>
      <c r="D358" t="s">
        <v>469</v>
      </c>
      <c r="E358">
        <v>0</v>
      </c>
    </row>
    <row r="359" spans="1:5">
      <c r="A359">
        <v>2024</v>
      </c>
      <c r="B359" t="s">
        <v>437</v>
      </c>
      <c r="C359" t="s">
        <v>51</v>
      </c>
      <c r="D359" t="s">
        <v>469</v>
      </c>
      <c r="E359">
        <v>289</v>
      </c>
    </row>
    <row r="360" spans="1:5">
      <c r="A360">
        <v>2024</v>
      </c>
      <c r="B360" t="s">
        <v>420</v>
      </c>
      <c r="C360" t="s">
        <v>8</v>
      </c>
      <c r="D360" t="s">
        <v>469</v>
      </c>
      <c r="E360">
        <v>570</v>
      </c>
    </row>
    <row r="361" spans="1:5">
      <c r="A361">
        <v>2024</v>
      </c>
      <c r="B361" t="s">
        <v>424</v>
      </c>
      <c r="C361" t="s">
        <v>21</v>
      </c>
      <c r="D361" t="s">
        <v>469</v>
      </c>
      <c r="E361">
        <v>149</v>
      </c>
    </row>
    <row r="362" spans="1:5">
      <c r="A362">
        <v>2024</v>
      </c>
      <c r="B362" t="s">
        <v>434</v>
      </c>
      <c r="C362" t="s">
        <v>45</v>
      </c>
      <c r="D362" t="s">
        <v>469</v>
      </c>
      <c r="E362">
        <v>72</v>
      </c>
    </row>
    <row r="363" spans="1:5">
      <c r="A363">
        <v>2024</v>
      </c>
      <c r="B363" t="s">
        <v>423</v>
      </c>
      <c r="C363" t="s">
        <v>18</v>
      </c>
      <c r="D363" t="s">
        <v>469</v>
      </c>
      <c r="E363">
        <v>92</v>
      </c>
    </row>
    <row r="364" spans="1:5">
      <c r="A364">
        <v>2024</v>
      </c>
      <c r="B364" t="s">
        <v>435</v>
      </c>
      <c r="C364" t="s">
        <v>48</v>
      </c>
      <c r="D364" t="s">
        <v>469</v>
      </c>
      <c r="E364">
        <v>80</v>
      </c>
    </row>
    <row r="365" spans="1:5">
      <c r="A365">
        <v>2024</v>
      </c>
      <c r="B365" t="s">
        <v>430</v>
      </c>
      <c r="C365" t="s">
        <v>33</v>
      </c>
      <c r="D365" t="s">
        <v>469</v>
      </c>
      <c r="E365">
        <v>111</v>
      </c>
    </row>
    <row r="366" spans="1:5">
      <c r="A366">
        <v>2024</v>
      </c>
      <c r="B366" t="s">
        <v>422</v>
      </c>
      <c r="C366" t="s">
        <v>15</v>
      </c>
      <c r="D366" t="s">
        <v>469</v>
      </c>
      <c r="E366">
        <v>485</v>
      </c>
    </row>
    <row r="367" spans="1:5">
      <c r="A367">
        <v>2024</v>
      </c>
      <c r="B367" t="s">
        <v>439</v>
      </c>
      <c r="C367" t="s">
        <v>53</v>
      </c>
      <c r="D367" t="s">
        <v>469</v>
      </c>
      <c r="E367">
        <v>211</v>
      </c>
    </row>
    <row r="368" spans="1:5">
      <c r="A368">
        <v>2019</v>
      </c>
      <c r="B368" t="s">
        <v>407</v>
      </c>
      <c r="C368" t="s">
        <v>407</v>
      </c>
      <c r="D368" t="s">
        <v>469</v>
      </c>
      <c r="E368">
        <v>3183</v>
      </c>
    </row>
    <row r="369" spans="1:5">
      <c r="A369">
        <v>2022</v>
      </c>
      <c r="B369" t="s">
        <v>407</v>
      </c>
      <c r="C369" t="s">
        <v>407</v>
      </c>
      <c r="D369" t="s">
        <v>469</v>
      </c>
      <c r="E369">
        <v>3728</v>
      </c>
    </row>
    <row r="370" spans="1:5">
      <c r="A370">
        <v>2021</v>
      </c>
      <c r="B370" t="s">
        <v>407</v>
      </c>
      <c r="C370" t="s">
        <v>407</v>
      </c>
      <c r="D370" t="s">
        <v>469</v>
      </c>
      <c r="E370">
        <v>3717</v>
      </c>
    </row>
    <row r="371" spans="1:5">
      <c r="A371">
        <v>2023</v>
      </c>
      <c r="B371" t="s">
        <v>407</v>
      </c>
      <c r="C371" t="s">
        <v>407</v>
      </c>
      <c r="D371" t="s">
        <v>469</v>
      </c>
      <c r="E371">
        <v>3695</v>
      </c>
    </row>
    <row r="372" spans="1:5">
      <c r="A372">
        <v>2018</v>
      </c>
      <c r="B372" t="s">
        <v>407</v>
      </c>
      <c r="C372" t="s">
        <v>407</v>
      </c>
      <c r="D372" t="s">
        <v>469</v>
      </c>
      <c r="E372">
        <v>26</v>
      </c>
    </row>
    <row r="373" spans="1:5">
      <c r="A373">
        <v>2018</v>
      </c>
      <c r="B373" t="s">
        <v>407</v>
      </c>
      <c r="C373" t="s">
        <v>407</v>
      </c>
      <c r="D373" t="s">
        <v>469</v>
      </c>
      <c r="E373">
        <v>4067</v>
      </c>
    </row>
    <row r="374" spans="1:5">
      <c r="A374">
        <v>2018</v>
      </c>
      <c r="B374" t="s">
        <v>407</v>
      </c>
      <c r="C374" t="s">
        <v>407</v>
      </c>
      <c r="D374" t="s">
        <v>469</v>
      </c>
      <c r="E374">
        <v>26</v>
      </c>
    </row>
    <row r="375" spans="1:5">
      <c r="A375">
        <v>2018</v>
      </c>
      <c r="B375" t="s">
        <v>407</v>
      </c>
      <c r="C375" t="s">
        <v>407</v>
      </c>
      <c r="D375" t="s">
        <v>469</v>
      </c>
      <c r="E375">
        <v>26</v>
      </c>
    </row>
    <row r="376" spans="1:5">
      <c r="A376">
        <v>2020</v>
      </c>
      <c r="B376" t="s">
        <v>407</v>
      </c>
      <c r="C376" t="s">
        <v>407</v>
      </c>
      <c r="D376" t="s">
        <v>469</v>
      </c>
      <c r="E376">
        <v>3905</v>
      </c>
    </row>
    <row r="377" spans="1:5">
      <c r="A377">
        <v>2023</v>
      </c>
      <c r="B377" t="s">
        <v>438</v>
      </c>
      <c r="C377" t="s">
        <v>52</v>
      </c>
      <c r="D377" t="s">
        <v>469</v>
      </c>
      <c r="E377">
        <v>57</v>
      </c>
    </row>
    <row r="378" spans="1:5">
      <c r="A378">
        <v>2023</v>
      </c>
      <c r="B378" t="s">
        <v>425</v>
      </c>
      <c r="C378" t="s">
        <v>24</v>
      </c>
      <c r="D378" t="s">
        <v>469</v>
      </c>
      <c r="E378">
        <v>61</v>
      </c>
    </row>
    <row r="379" spans="1:5">
      <c r="A379">
        <v>2023</v>
      </c>
      <c r="B379" t="s">
        <v>421</v>
      </c>
      <c r="C379" t="s">
        <v>13</v>
      </c>
      <c r="D379" t="s">
        <v>469</v>
      </c>
      <c r="E379">
        <v>213</v>
      </c>
    </row>
    <row r="380" spans="1:5">
      <c r="A380">
        <v>2023</v>
      </c>
      <c r="B380" t="s">
        <v>432</v>
      </c>
      <c r="C380" t="s">
        <v>39</v>
      </c>
      <c r="D380" t="s">
        <v>469</v>
      </c>
      <c r="E380">
        <v>224</v>
      </c>
    </row>
    <row r="381" spans="1:5">
      <c r="A381">
        <v>2023</v>
      </c>
      <c r="B381" t="s">
        <v>429</v>
      </c>
      <c r="C381" t="s">
        <v>30</v>
      </c>
      <c r="D381" t="s">
        <v>469</v>
      </c>
      <c r="E381">
        <v>467</v>
      </c>
    </row>
    <row r="382" spans="1:5">
      <c r="A382">
        <v>2023</v>
      </c>
      <c r="B382" t="s">
        <v>431</v>
      </c>
      <c r="C382" t="s">
        <v>36</v>
      </c>
      <c r="D382" t="s">
        <v>469</v>
      </c>
      <c r="E382">
        <v>63</v>
      </c>
    </row>
    <row r="383" spans="1:5">
      <c r="A383">
        <v>2023</v>
      </c>
      <c r="B383" t="s">
        <v>428</v>
      </c>
      <c r="C383" t="s">
        <v>27</v>
      </c>
      <c r="D383" t="s">
        <v>469</v>
      </c>
      <c r="E383">
        <v>265</v>
      </c>
    </row>
    <row r="384" spans="1:5">
      <c r="A384">
        <v>2023</v>
      </c>
      <c r="B384" t="s">
        <v>436</v>
      </c>
      <c r="C384" t="s">
        <v>49</v>
      </c>
      <c r="D384" t="s">
        <v>469</v>
      </c>
      <c r="E384">
        <v>25</v>
      </c>
    </row>
    <row r="385" spans="1:5">
      <c r="A385">
        <v>2023</v>
      </c>
      <c r="B385" t="s">
        <v>433</v>
      </c>
      <c r="C385" t="s">
        <v>42</v>
      </c>
      <c r="D385" t="s">
        <v>469</v>
      </c>
      <c r="E385">
        <v>65</v>
      </c>
    </row>
    <row r="386" spans="1:5">
      <c r="A386">
        <v>2023</v>
      </c>
      <c r="B386" t="s">
        <v>426</v>
      </c>
      <c r="D386" t="s">
        <v>469</v>
      </c>
      <c r="E386">
        <v>0</v>
      </c>
    </row>
    <row r="387" spans="1:5">
      <c r="A387">
        <v>2023</v>
      </c>
      <c r="B387" t="s">
        <v>437</v>
      </c>
      <c r="C387" t="s">
        <v>51</v>
      </c>
      <c r="D387" t="s">
        <v>469</v>
      </c>
      <c r="E387">
        <v>303</v>
      </c>
    </row>
    <row r="388" spans="1:5">
      <c r="A388">
        <v>2023</v>
      </c>
      <c r="B388" t="s">
        <v>420</v>
      </c>
      <c r="C388" t="s">
        <v>8</v>
      </c>
      <c r="D388" t="s">
        <v>469</v>
      </c>
      <c r="E388">
        <v>625</v>
      </c>
    </row>
    <row r="389" spans="1:5">
      <c r="A389">
        <v>2023</v>
      </c>
      <c r="B389" t="s">
        <v>424</v>
      </c>
      <c r="C389" t="s">
        <v>21</v>
      </c>
      <c r="D389" t="s">
        <v>469</v>
      </c>
      <c r="E389">
        <v>162</v>
      </c>
    </row>
    <row r="390" spans="1:5">
      <c r="A390">
        <v>2022</v>
      </c>
      <c r="B390" t="s">
        <v>435</v>
      </c>
      <c r="C390" t="s">
        <v>48</v>
      </c>
      <c r="D390" t="s">
        <v>469</v>
      </c>
      <c r="E390">
        <v>83</v>
      </c>
    </row>
    <row r="391" spans="1:5">
      <c r="A391">
        <v>2022</v>
      </c>
      <c r="B391" t="s">
        <v>438</v>
      </c>
      <c r="C391" t="s">
        <v>52</v>
      </c>
      <c r="D391" t="s">
        <v>469</v>
      </c>
      <c r="E391">
        <v>54</v>
      </c>
    </row>
    <row r="392" spans="1:5">
      <c r="A392">
        <v>2022</v>
      </c>
      <c r="B392" t="s">
        <v>436</v>
      </c>
      <c r="C392" t="s">
        <v>49</v>
      </c>
      <c r="D392" t="s">
        <v>469</v>
      </c>
      <c r="E392">
        <v>62</v>
      </c>
    </row>
    <row r="393" spans="1:5">
      <c r="A393">
        <v>2022</v>
      </c>
      <c r="B393" t="s">
        <v>431</v>
      </c>
      <c r="C393" t="s">
        <v>36</v>
      </c>
      <c r="D393" t="s">
        <v>469</v>
      </c>
      <c r="E393">
        <v>62</v>
      </c>
    </row>
    <row r="394" spans="1:5">
      <c r="A394">
        <v>2022</v>
      </c>
      <c r="B394" t="s">
        <v>422</v>
      </c>
      <c r="C394" t="s">
        <v>15</v>
      </c>
      <c r="D394" t="s">
        <v>469</v>
      </c>
      <c r="E394">
        <v>513</v>
      </c>
    </row>
    <row r="395" spans="1:5">
      <c r="A395">
        <v>2022</v>
      </c>
      <c r="B395" t="s">
        <v>439</v>
      </c>
      <c r="C395" t="s">
        <v>53</v>
      </c>
      <c r="D395" t="s">
        <v>469</v>
      </c>
      <c r="E395">
        <v>212</v>
      </c>
    </row>
    <row r="396" spans="1:5">
      <c r="A396">
        <v>2022</v>
      </c>
      <c r="B396" t="s">
        <v>429</v>
      </c>
      <c r="C396" t="s">
        <v>30</v>
      </c>
      <c r="D396" t="s">
        <v>469</v>
      </c>
      <c r="E396">
        <v>542</v>
      </c>
    </row>
    <row r="397" spans="1:5">
      <c r="A397">
        <v>2022</v>
      </c>
      <c r="B397" t="s">
        <v>421</v>
      </c>
      <c r="C397" t="s">
        <v>13</v>
      </c>
      <c r="D397" t="s">
        <v>469</v>
      </c>
      <c r="E397">
        <v>227</v>
      </c>
    </row>
    <row r="398" spans="1:5">
      <c r="A398">
        <v>2022</v>
      </c>
      <c r="B398" t="s">
        <v>434</v>
      </c>
      <c r="C398" t="s">
        <v>45</v>
      </c>
      <c r="D398" t="s">
        <v>469</v>
      </c>
      <c r="E398">
        <v>54</v>
      </c>
    </row>
    <row r="399" spans="1:5">
      <c r="A399">
        <v>2021</v>
      </c>
      <c r="B399" t="s">
        <v>434</v>
      </c>
      <c r="C399" t="s">
        <v>45</v>
      </c>
      <c r="D399" t="s">
        <v>469</v>
      </c>
      <c r="E399">
        <v>50</v>
      </c>
    </row>
    <row r="400" spans="1:5">
      <c r="A400">
        <v>2021</v>
      </c>
      <c r="B400" t="s">
        <v>420</v>
      </c>
      <c r="C400" t="s">
        <v>8</v>
      </c>
      <c r="D400" t="s">
        <v>469</v>
      </c>
      <c r="E400">
        <v>559</v>
      </c>
    </row>
    <row r="401" spans="1:5">
      <c r="A401">
        <v>2021</v>
      </c>
      <c r="B401" t="s">
        <v>424</v>
      </c>
      <c r="C401" t="s">
        <v>21</v>
      </c>
      <c r="D401" t="s">
        <v>469</v>
      </c>
      <c r="E401">
        <v>173</v>
      </c>
    </row>
    <row r="402" spans="1:5">
      <c r="A402">
        <v>2020</v>
      </c>
      <c r="B402" t="s">
        <v>434</v>
      </c>
      <c r="C402" t="s">
        <v>45</v>
      </c>
      <c r="D402" t="s">
        <v>469</v>
      </c>
      <c r="E402">
        <v>63</v>
      </c>
    </row>
    <row r="403" spans="1:5">
      <c r="A403">
        <v>2020</v>
      </c>
      <c r="B403" t="s">
        <v>430</v>
      </c>
      <c r="C403" t="s">
        <v>33</v>
      </c>
      <c r="D403" t="s">
        <v>469</v>
      </c>
      <c r="E403">
        <v>120</v>
      </c>
    </row>
    <row r="404" spans="1:5">
      <c r="A404">
        <v>2020</v>
      </c>
      <c r="B404" t="s">
        <v>439</v>
      </c>
      <c r="C404" t="s">
        <v>53</v>
      </c>
      <c r="D404" t="s">
        <v>469</v>
      </c>
      <c r="E404">
        <v>250</v>
      </c>
    </row>
    <row r="405" spans="1:5">
      <c r="A405">
        <v>2019</v>
      </c>
      <c r="B405" t="s">
        <v>431</v>
      </c>
      <c r="C405" t="s">
        <v>36</v>
      </c>
      <c r="D405" t="s">
        <v>469</v>
      </c>
      <c r="E405">
        <v>95</v>
      </c>
    </row>
    <row r="406" spans="1:5">
      <c r="A406">
        <v>2019</v>
      </c>
      <c r="B406" t="s">
        <v>437</v>
      </c>
      <c r="C406" t="s">
        <v>51</v>
      </c>
      <c r="D406" t="s">
        <v>469</v>
      </c>
      <c r="E406">
        <v>117</v>
      </c>
    </row>
    <row r="407" spans="1:5">
      <c r="A407">
        <v>2019</v>
      </c>
      <c r="B407" t="s">
        <v>439</v>
      </c>
      <c r="C407" t="s">
        <v>53</v>
      </c>
      <c r="D407" t="s">
        <v>469</v>
      </c>
      <c r="E407">
        <v>263</v>
      </c>
    </row>
    <row r="408" spans="1:5">
      <c r="A408">
        <v>2019</v>
      </c>
      <c r="B408" t="s">
        <v>429</v>
      </c>
      <c r="C408" t="s">
        <v>30</v>
      </c>
      <c r="D408" t="s">
        <v>469</v>
      </c>
      <c r="E408">
        <v>672</v>
      </c>
    </row>
    <row r="409" spans="1:5">
      <c r="A409">
        <v>2018</v>
      </c>
      <c r="B409" t="s">
        <v>432</v>
      </c>
      <c r="C409" t="s">
        <v>39</v>
      </c>
      <c r="D409" t="s">
        <v>469</v>
      </c>
      <c r="E409">
        <v>212</v>
      </c>
    </row>
    <row r="410" spans="1:5">
      <c r="A410">
        <v>2018</v>
      </c>
      <c r="B410" t="s">
        <v>435</v>
      </c>
      <c r="C410" t="s">
        <v>48</v>
      </c>
      <c r="D410" t="s">
        <v>469</v>
      </c>
      <c r="E410">
        <v>87</v>
      </c>
    </row>
    <row r="411" spans="1:5">
      <c r="A411">
        <v>2018</v>
      </c>
      <c r="B411" t="s">
        <v>438</v>
      </c>
      <c r="C411" t="s">
        <v>52</v>
      </c>
      <c r="D411" t="s">
        <v>469</v>
      </c>
      <c r="E411">
        <v>69</v>
      </c>
    </row>
    <row r="412" spans="1:5">
      <c r="A412">
        <v>2018</v>
      </c>
      <c r="B412" t="s">
        <v>436</v>
      </c>
      <c r="C412" t="s">
        <v>49</v>
      </c>
      <c r="D412" t="s">
        <v>469</v>
      </c>
      <c r="E412">
        <v>86</v>
      </c>
    </row>
    <row r="413" spans="1:5">
      <c r="A413">
        <v>2018</v>
      </c>
      <c r="B413" t="s">
        <v>437</v>
      </c>
      <c r="C413" t="s">
        <v>51</v>
      </c>
      <c r="D413" t="s">
        <v>469</v>
      </c>
      <c r="E413">
        <v>270</v>
      </c>
    </row>
    <row r="414" spans="1:5">
      <c r="A414">
        <v>2018</v>
      </c>
      <c r="B414" t="s">
        <v>422</v>
      </c>
      <c r="C414" t="s">
        <v>15</v>
      </c>
      <c r="D414" t="s">
        <v>469</v>
      </c>
      <c r="E414">
        <v>553</v>
      </c>
    </row>
    <row r="415" spans="1:5">
      <c r="A415">
        <v>2019</v>
      </c>
      <c r="B415" t="s">
        <v>438</v>
      </c>
      <c r="C415" t="s">
        <v>52</v>
      </c>
      <c r="D415" t="s">
        <v>469</v>
      </c>
      <c r="E415">
        <v>58</v>
      </c>
    </row>
    <row r="416" spans="1:5">
      <c r="A416">
        <v>2019</v>
      </c>
      <c r="B416" t="s">
        <v>430</v>
      </c>
      <c r="C416" t="s">
        <v>33</v>
      </c>
      <c r="D416" t="s">
        <v>469</v>
      </c>
      <c r="E416">
        <v>0</v>
      </c>
    </row>
    <row r="417" spans="1:5">
      <c r="A417">
        <v>2019</v>
      </c>
      <c r="B417" t="s">
        <v>434</v>
      </c>
      <c r="C417" t="s">
        <v>45</v>
      </c>
      <c r="D417" t="s">
        <v>469</v>
      </c>
      <c r="E417">
        <v>30</v>
      </c>
    </row>
    <row r="418" spans="1:5">
      <c r="A418">
        <v>2019</v>
      </c>
      <c r="B418" t="s">
        <v>425</v>
      </c>
      <c r="C418" t="s">
        <v>24</v>
      </c>
      <c r="D418" t="s">
        <v>469</v>
      </c>
      <c r="E418">
        <v>64</v>
      </c>
    </row>
    <row r="419" spans="1:5">
      <c r="A419">
        <v>2019</v>
      </c>
      <c r="B419" t="s">
        <v>420</v>
      </c>
      <c r="C419" t="s">
        <v>8</v>
      </c>
      <c r="D419" t="s">
        <v>469</v>
      </c>
      <c r="E419">
        <v>600</v>
      </c>
    </row>
    <row r="420" spans="1:5">
      <c r="A420">
        <v>2019</v>
      </c>
      <c r="B420" t="s">
        <v>433</v>
      </c>
      <c r="C420" t="s">
        <v>42</v>
      </c>
      <c r="D420" t="s">
        <v>469</v>
      </c>
      <c r="E420">
        <v>59</v>
      </c>
    </row>
    <row r="421" spans="1:5">
      <c r="A421">
        <v>2019</v>
      </c>
      <c r="B421" t="s">
        <v>428</v>
      </c>
      <c r="C421" t="s">
        <v>27</v>
      </c>
      <c r="D421" t="s">
        <v>469</v>
      </c>
      <c r="E421">
        <v>316</v>
      </c>
    </row>
    <row r="422" spans="1:5">
      <c r="A422">
        <v>2019</v>
      </c>
      <c r="B422" t="s">
        <v>423</v>
      </c>
      <c r="C422" t="s">
        <v>18</v>
      </c>
      <c r="D422" t="s">
        <v>469</v>
      </c>
      <c r="E422">
        <v>93</v>
      </c>
    </row>
    <row r="423" spans="1:5">
      <c r="A423">
        <v>2019</v>
      </c>
      <c r="B423" t="s">
        <v>421</v>
      </c>
      <c r="C423" t="s">
        <v>13</v>
      </c>
      <c r="D423" t="s">
        <v>469</v>
      </c>
      <c r="E423">
        <v>247</v>
      </c>
    </row>
    <row r="424" spans="1:5">
      <c r="A424">
        <v>2019</v>
      </c>
      <c r="B424" t="s">
        <v>422</v>
      </c>
      <c r="C424" t="s">
        <v>15</v>
      </c>
      <c r="D424" t="s">
        <v>469</v>
      </c>
      <c r="E424">
        <v>520</v>
      </c>
    </row>
    <row r="425" spans="1:5">
      <c r="A425">
        <v>2019</v>
      </c>
      <c r="B425" t="s">
        <v>424</v>
      </c>
      <c r="C425" t="s">
        <v>21</v>
      </c>
      <c r="D425" t="s">
        <v>469</v>
      </c>
      <c r="E425">
        <v>0</v>
      </c>
    </row>
    <row r="426" spans="1:5">
      <c r="A426">
        <v>2018</v>
      </c>
      <c r="B426" t="s">
        <v>434</v>
      </c>
      <c r="C426" t="s">
        <v>45</v>
      </c>
      <c r="D426" t="s">
        <v>469</v>
      </c>
      <c r="E426">
        <v>66</v>
      </c>
    </row>
    <row r="427" spans="1:5">
      <c r="A427">
        <v>2018</v>
      </c>
      <c r="B427" t="s">
        <v>428</v>
      </c>
      <c r="C427" t="s">
        <v>27</v>
      </c>
      <c r="D427" t="s">
        <v>469</v>
      </c>
      <c r="E427">
        <v>381</v>
      </c>
    </row>
    <row r="428" spans="1:5">
      <c r="A428">
        <v>2018</v>
      </c>
      <c r="B428" t="s">
        <v>430</v>
      </c>
      <c r="C428" t="s">
        <v>33</v>
      </c>
      <c r="D428" t="s">
        <v>469</v>
      </c>
      <c r="E428">
        <v>119</v>
      </c>
    </row>
    <row r="429" spans="1:5">
      <c r="A429">
        <v>2018</v>
      </c>
      <c r="B429" t="s">
        <v>420</v>
      </c>
      <c r="C429" t="s">
        <v>8</v>
      </c>
      <c r="D429" t="s">
        <v>469</v>
      </c>
      <c r="E429">
        <v>563</v>
      </c>
    </row>
    <row r="430" spans="1:5">
      <c r="A430">
        <v>2018</v>
      </c>
      <c r="B430" t="s">
        <v>439</v>
      </c>
      <c r="C430" t="s">
        <v>53</v>
      </c>
      <c r="D430" t="s">
        <v>469</v>
      </c>
      <c r="E430">
        <v>237</v>
      </c>
    </row>
    <row r="431" spans="1:5">
      <c r="A431">
        <v>2022</v>
      </c>
      <c r="B431" t="s">
        <v>437</v>
      </c>
      <c r="C431" t="s">
        <v>51</v>
      </c>
      <c r="D431" t="s">
        <v>469</v>
      </c>
      <c r="E431">
        <v>312</v>
      </c>
    </row>
    <row r="432" spans="1:5">
      <c r="A432">
        <v>2022</v>
      </c>
      <c r="B432" t="s">
        <v>425</v>
      </c>
      <c r="C432" t="s">
        <v>24</v>
      </c>
      <c r="D432" t="s">
        <v>469</v>
      </c>
      <c r="E432">
        <v>71</v>
      </c>
    </row>
    <row r="433" spans="1:5">
      <c r="A433">
        <v>2022</v>
      </c>
      <c r="B433" t="s">
        <v>428</v>
      </c>
      <c r="C433" t="s">
        <v>27</v>
      </c>
      <c r="D433" t="s">
        <v>469</v>
      </c>
      <c r="E433">
        <v>294</v>
      </c>
    </row>
    <row r="434" spans="1:5">
      <c r="A434">
        <v>2022</v>
      </c>
      <c r="B434" t="s">
        <v>420</v>
      </c>
      <c r="C434" t="s">
        <v>8</v>
      </c>
      <c r="D434" t="s">
        <v>469</v>
      </c>
      <c r="E434">
        <v>601</v>
      </c>
    </row>
    <row r="435" spans="1:5">
      <c r="A435">
        <v>2022</v>
      </c>
      <c r="B435" t="s">
        <v>423</v>
      </c>
      <c r="C435" t="s">
        <v>18</v>
      </c>
      <c r="D435" t="s">
        <v>469</v>
      </c>
      <c r="E435">
        <v>70</v>
      </c>
    </row>
    <row r="436" spans="1:5">
      <c r="A436">
        <v>2021</v>
      </c>
      <c r="B436" t="s">
        <v>426</v>
      </c>
      <c r="D436" t="s">
        <v>469</v>
      </c>
      <c r="E436">
        <v>0</v>
      </c>
    </row>
    <row r="437" spans="1:5">
      <c r="A437">
        <v>2021</v>
      </c>
      <c r="B437" t="s">
        <v>428</v>
      </c>
      <c r="C437" t="s">
        <v>27</v>
      </c>
      <c r="D437" t="s">
        <v>469</v>
      </c>
      <c r="E437">
        <v>283</v>
      </c>
    </row>
    <row r="438" spans="1:5">
      <c r="A438">
        <v>2021</v>
      </c>
      <c r="B438" t="s">
        <v>423</v>
      </c>
      <c r="C438" t="s">
        <v>18</v>
      </c>
      <c r="D438" t="s">
        <v>469</v>
      </c>
      <c r="E438">
        <v>87</v>
      </c>
    </row>
    <row r="439" spans="1:5">
      <c r="A439">
        <v>2021</v>
      </c>
      <c r="B439" t="s">
        <v>431</v>
      </c>
      <c r="C439" t="s">
        <v>36</v>
      </c>
      <c r="D439" t="s">
        <v>469</v>
      </c>
      <c r="E439">
        <v>63</v>
      </c>
    </row>
    <row r="440" spans="1:5">
      <c r="A440">
        <v>2021</v>
      </c>
      <c r="B440" t="s">
        <v>425</v>
      </c>
      <c r="C440" t="s">
        <v>24</v>
      </c>
      <c r="D440" t="s">
        <v>469</v>
      </c>
      <c r="E440">
        <v>68</v>
      </c>
    </row>
    <row r="441" spans="1:5">
      <c r="A441">
        <v>2021</v>
      </c>
      <c r="B441" t="s">
        <v>438</v>
      </c>
      <c r="C441" t="s">
        <v>52</v>
      </c>
      <c r="D441" t="s">
        <v>469</v>
      </c>
      <c r="E441">
        <v>50</v>
      </c>
    </row>
    <row r="442" spans="1:5">
      <c r="A442">
        <v>2021</v>
      </c>
      <c r="B442" t="s">
        <v>436</v>
      </c>
      <c r="C442" t="s">
        <v>49</v>
      </c>
      <c r="D442" t="s">
        <v>469</v>
      </c>
      <c r="E442">
        <v>65</v>
      </c>
    </row>
    <row r="443" spans="1:5">
      <c r="A443">
        <v>2021</v>
      </c>
      <c r="B443" t="s">
        <v>437</v>
      </c>
      <c r="C443" t="s">
        <v>51</v>
      </c>
      <c r="D443" t="s">
        <v>469</v>
      </c>
      <c r="E443">
        <v>277</v>
      </c>
    </row>
    <row r="444" spans="1:5">
      <c r="A444">
        <v>2020</v>
      </c>
      <c r="B444" t="s">
        <v>431</v>
      </c>
      <c r="C444" t="s">
        <v>36</v>
      </c>
      <c r="D444" t="s">
        <v>469</v>
      </c>
      <c r="E444">
        <v>75</v>
      </c>
    </row>
    <row r="445" spans="1:5">
      <c r="A445">
        <v>2020</v>
      </c>
      <c r="B445" t="s">
        <v>426</v>
      </c>
      <c r="D445" t="s">
        <v>469</v>
      </c>
      <c r="E445">
        <v>0</v>
      </c>
    </row>
    <row r="446" spans="1:5">
      <c r="A446">
        <v>2020</v>
      </c>
      <c r="B446" t="s">
        <v>433</v>
      </c>
      <c r="C446" t="s">
        <v>42</v>
      </c>
      <c r="D446" t="s">
        <v>469</v>
      </c>
      <c r="E446">
        <v>63</v>
      </c>
    </row>
    <row r="447" spans="1:5">
      <c r="A447">
        <v>2020</v>
      </c>
      <c r="B447" t="s">
        <v>425</v>
      </c>
      <c r="C447" t="s">
        <v>24</v>
      </c>
      <c r="D447" t="s">
        <v>469</v>
      </c>
      <c r="E447">
        <v>64</v>
      </c>
    </row>
    <row r="448" spans="1:5">
      <c r="A448">
        <v>2020</v>
      </c>
      <c r="B448" t="s">
        <v>428</v>
      </c>
      <c r="C448" t="s">
        <v>27</v>
      </c>
      <c r="D448" t="s">
        <v>469</v>
      </c>
      <c r="E448">
        <v>311</v>
      </c>
    </row>
    <row r="449" spans="1:5">
      <c r="A449">
        <v>2020</v>
      </c>
      <c r="B449" t="s">
        <v>438</v>
      </c>
      <c r="C449" t="s">
        <v>52</v>
      </c>
      <c r="D449" t="s">
        <v>469</v>
      </c>
      <c r="E449">
        <v>55</v>
      </c>
    </row>
    <row r="450" spans="1:5">
      <c r="A450">
        <v>2020</v>
      </c>
      <c r="B450" t="s">
        <v>437</v>
      </c>
      <c r="C450" t="s">
        <v>51</v>
      </c>
      <c r="D450" t="s">
        <v>469</v>
      </c>
      <c r="E450">
        <v>327</v>
      </c>
    </row>
    <row r="451" spans="1:5">
      <c r="A451">
        <v>2020</v>
      </c>
      <c r="B451" t="s">
        <v>422</v>
      </c>
      <c r="C451" t="s">
        <v>15</v>
      </c>
      <c r="D451" t="s">
        <v>469</v>
      </c>
      <c r="E451">
        <v>472</v>
      </c>
    </row>
    <row r="452" spans="1:5">
      <c r="A452">
        <v>2023</v>
      </c>
      <c r="B452" t="s">
        <v>434</v>
      </c>
      <c r="C452" t="s">
        <v>45</v>
      </c>
      <c r="D452" t="s">
        <v>469</v>
      </c>
      <c r="E452">
        <v>61</v>
      </c>
    </row>
    <row r="453" spans="1:5">
      <c r="A453">
        <v>2023</v>
      </c>
      <c r="B453" t="s">
        <v>423</v>
      </c>
      <c r="C453" t="s">
        <v>18</v>
      </c>
      <c r="D453" t="s">
        <v>469</v>
      </c>
      <c r="E453">
        <v>83</v>
      </c>
    </row>
    <row r="454" spans="1:5">
      <c r="A454">
        <v>2023</v>
      </c>
      <c r="B454" t="s">
        <v>435</v>
      </c>
      <c r="C454" t="s">
        <v>48</v>
      </c>
      <c r="D454" t="s">
        <v>469</v>
      </c>
      <c r="E454">
        <v>76</v>
      </c>
    </row>
    <row r="455" spans="1:5">
      <c r="A455">
        <v>2023</v>
      </c>
      <c r="B455" t="s">
        <v>430</v>
      </c>
      <c r="C455" t="s">
        <v>33</v>
      </c>
      <c r="D455" t="s">
        <v>469</v>
      </c>
      <c r="E455">
        <v>102</v>
      </c>
    </row>
    <row r="456" spans="1:5">
      <c r="A456">
        <v>2023</v>
      </c>
      <c r="B456" t="s">
        <v>422</v>
      </c>
      <c r="C456" t="s">
        <v>15</v>
      </c>
      <c r="D456" t="s">
        <v>469</v>
      </c>
      <c r="E456">
        <v>496</v>
      </c>
    </row>
    <row r="457" spans="1:5">
      <c r="A457">
        <v>2023</v>
      </c>
      <c r="B457" t="s">
        <v>439</v>
      </c>
      <c r="C457" t="s">
        <v>53</v>
      </c>
      <c r="D457" t="s">
        <v>469</v>
      </c>
      <c r="E457">
        <v>230</v>
      </c>
    </row>
    <row r="458" spans="1:5">
      <c r="A458">
        <v>2022</v>
      </c>
      <c r="B458" t="s">
        <v>433</v>
      </c>
      <c r="C458" t="s">
        <v>42</v>
      </c>
      <c r="D458" t="s">
        <v>469</v>
      </c>
      <c r="E458">
        <v>75</v>
      </c>
    </row>
    <row r="459" spans="1:5">
      <c r="A459">
        <v>2022</v>
      </c>
      <c r="B459" t="s">
        <v>430</v>
      </c>
      <c r="C459" t="s">
        <v>33</v>
      </c>
      <c r="D459" t="s">
        <v>469</v>
      </c>
      <c r="E459">
        <v>116</v>
      </c>
    </row>
    <row r="460" spans="1:5">
      <c r="A460">
        <v>2022</v>
      </c>
      <c r="B460" t="s">
        <v>432</v>
      </c>
      <c r="C460" t="s">
        <v>39</v>
      </c>
      <c r="D460" t="s">
        <v>469</v>
      </c>
      <c r="E460">
        <v>212</v>
      </c>
    </row>
    <row r="461" spans="1:5">
      <c r="A461">
        <v>2022</v>
      </c>
      <c r="B461" t="s">
        <v>426</v>
      </c>
      <c r="D461" t="s">
        <v>469</v>
      </c>
      <c r="E461">
        <v>0</v>
      </c>
    </row>
    <row r="462" spans="1:5">
      <c r="A462">
        <v>2022</v>
      </c>
      <c r="B462" t="s">
        <v>424</v>
      </c>
      <c r="C462" t="s">
        <v>21</v>
      </c>
      <c r="D462" t="s">
        <v>469</v>
      </c>
      <c r="E462">
        <v>168</v>
      </c>
    </row>
    <row r="463" spans="1:5">
      <c r="A463">
        <v>2021</v>
      </c>
      <c r="B463" t="s">
        <v>432</v>
      </c>
      <c r="C463" t="s">
        <v>39</v>
      </c>
      <c r="D463" t="s">
        <v>469</v>
      </c>
      <c r="E463">
        <v>193</v>
      </c>
    </row>
    <row r="464" spans="1:5">
      <c r="A464">
        <v>2021</v>
      </c>
      <c r="B464" t="s">
        <v>430</v>
      </c>
      <c r="C464" t="s">
        <v>33</v>
      </c>
      <c r="D464" t="s">
        <v>469</v>
      </c>
      <c r="E464">
        <v>114</v>
      </c>
    </row>
    <row r="465" spans="1:5">
      <c r="A465">
        <v>2021</v>
      </c>
      <c r="B465" t="s">
        <v>433</v>
      </c>
      <c r="C465" t="s">
        <v>42</v>
      </c>
      <c r="D465" t="s">
        <v>469</v>
      </c>
      <c r="E465">
        <v>70</v>
      </c>
    </row>
    <row r="466" spans="1:5">
      <c r="A466">
        <v>2021</v>
      </c>
      <c r="B466" t="s">
        <v>422</v>
      </c>
      <c r="C466" t="s">
        <v>15</v>
      </c>
      <c r="D466" t="s">
        <v>469</v>
      </c>
      <c r="E466">
        <v>497</v>
      </c>
    </row>
    <row r="467" spans="1:5">
      <c r="A467">
        <v>2021</v>
      </c>
      <c r="B467" t="s">
        <v>421</v>
      </c>
      <c r="C467" t="s">
        <v>13</v>
      </c>
      <c r="D467" t="s">
        <v>469</v>
      </c>
      <c r="E467">
        <v>231</v>
      </c>
    </row>
    <row r="468" spans="1:5">
      <c r="A468">
        <v>2021</v>
      </c>
      <c r="B468" t="s">
        <v>439</v>
      </c>
      <c r="C468" t="s">
        <v>53</v>
      </c>
      <c r="D468" t="s">
        <v>469</v>
      </c>
      <c r="E468">
        <v>242</v>
      </c>
    </row>
    <row r="469" spans="1:5">
      <c r="A469">
        <v>2021</v>
      </c>
      <c r="B469" t="s">
        <v>435</v>
      </c>
      <c r="C469" t="s">
        <v>48</v>
      </c>
      <c r="D469" t="s">
        <v>469</v>
      </c>
      <c r="E469">
        <v>81</v>
      </c>
    </row>
    <row r="470" spans="1:5">
      <c r="A470">
        <v>2021</v>
      </c>
      <c r="B470" t="s">
        <v>429</v>
      </c>
      <c r="C470" t="s">
        <v>30</v>
      </c>
      <c r="D470" t="s">
        <v>469</v>
      </c>
      <c r="E470">
        <v>614</v>
      </c>
    </row>
    <row r="471" spans="1:5">
      <c r="A471">
        <v>2020</v>
      </c>
      <c r="B471" t="s">
        <v>435</v>
      </c>
      <c r="C471" t="s">
        <v>48</v>
      </c>
      <c r="D471" t="s">
        <v>469</v>
      </c>
      <c r="E471">
        <v>81</v>
      </c>
    </row>
    <row r="472" spans="1:5">
      <c r="A472">
        <v>2020</v>
      </c>
      <c r="B472" t="s">
        <v>432</v>
      </c>
      <c r="C472" t="s">
        <v>39</v>
      </c>
      <c r="D472" t="s">
        <v>469</v>
      </c>
      <c r="E472">
        <v>192</v>
      </c>
    </row>
    <row r="473" spans="1:5">
      <c r="A473">
        <v>2020</v>
      </c>
      <c r="B473" t="s">
        <v>423</v>
      </c>
      <c r="C473" t="s">
        <v>18</v>
      </c>
      <c r="D473" t="s">
        <v>469</v>
      </c>
      <c r="E473">
        <v>77</v>
      </c>
    </row>
    <row r="474" spans="1:5">
      <c r="A474">
        <v>2020</v>
      </c>
      <c r="B474" t="s">
        <v>420</v>
      </c>
      <c r="C474" t="s">
        <v>8</v>
      </c>
      <c r="D474" t="s">
        <v>469</v>
      </c>
      <c r="E474">
        <v>603</v>
      </c>
    </row>
    <row r="475" spans="1:5">
      <c r="A475">
        <v>2020</v>
      </c>
      <c r="B475" t="s">
        <v>424</v>
      </c>
      <c r="C475" t="s">
        <v>21</v>
      </c>
      <c r="D475" t="s">
        <v>469</v>
      </c>
      <c r="E475">
        <v>175</v>
      </c>
    </row>
    <row r="476" spans="1:5">
      <c r="A476">
        <v>2020</v>
      </c>
      <c r="B476" t="s">
        <v>421</v>
      </c>
      <c r="C476" t="s">
        <v>13</v>
      </c>
      <c r="D476" t="s">
        <v>469</v>
      </c>
      <c r="E476">
        <v>240</v>
      </c>
    </row>
    <row r="477" spans="1:5">
      <c r="A477">
        <v>2020</v>
      </c>
      <c r="B477" t="s">
        <v>436</v>
      </c>
      <c r="C477" t="s">
        <v>49</v>
      </c>
      <c r="D477" t="s">
        <v>469</v>
      </c>
      <c r="E477">
        <v>65</v>
      </c>
    </row>
    <row r="478" spans="1:5">
      <c r="A478">
        <v>2020</v>
      </c>
      <c r="B478" t="s">
        <v>429</v>
      </c>
      <c r="C478" t="s">
        <v>30</v>
      </c>
      <c r="D478" t="s">
        <v>469</v>
      </c>
      <c r="E478">
        <v>642</v>
      </c>
    </row>
    <row r="479" spans="1:5">
      <c r="A479">
        <v>2019</v>
      </c>
      <c r="B479" t="s">
        <v>435</v>
      </c>
      <c r="C479" t="s">
        <v>48</v>
      </c>
      <c r="D479" t="s">
        <v>469</v>
      </c>
      <c r="E479">
        <v>0</v>
      </c>
    </row>
    <row r="480" spans="1:5">
      <c r="A480">
        <v>2019</v>
      </c>
      <c r="B480" t="s">
        <v>426</v>
      </c>
      <c r="D480" t="s">
        <v>469</v>
      </c>
      <c r="E480">
        <v>0</v>
      </c>
    </row>
    <row r="481" spans="1:5">
      <c r="A481">
        <v>2019</v>
      </c>
      <c r="B481" t="s">
        <v>432</v>
      </c>
      <c r="C481" t="s">
        <v>39</v>
      </c>
      <c r="D481" t="s">
        <v>469</v>
      </c>
      <c r="E481">
        <v>64</v>
      </c>
    </row>
    <row r="482" spans="1:5">
      <c r="A482">
        <v>2019</v>
      </c>
      <c r="B482" t="s">
        <v>436</v>
      </c>
      <c r="C482" t="s">
        <v>49</v>
      </c>
      <c r="D482" t="s">
        <v>469</v>
      </c>
      <c r="E482">
        <v>89</v>
      </c>
    </row>
    <row r="483" spans="1:5">
      <c r="A483">
        <v>2018</v>
      </c>
      <c r="B483" t="s">
        <v>431</v>
      </c>
      <c r="C483" t="s">
        <v>36</v>
      </c>
      <c r="D483" t="s">
        <v>469</v>
      </c>
      <c r="E483">
        <v>83</v>
      </c>
    </row>
    <row r="484" spans="1:5">
      <c r="A484">
        <v>2018</v>
      </c>
      <c r="B484" t="s">
        <v>426</v>
      </c>
      <c r="D484" t="s">
        <v>469</v>
      </c>
      <c r="E484">
        <v>0</v>
      </c>
    </row>
    <row r="485" spans="1:5">
      <c r="A485">
        <v>2018</v>
      </c>
      <c r="B485" t="s">
        <v>421</v>
      </c>
      <c r="C485" t="s">
        <v>13</v>
      </c>
      <c r="D485" t="s">
        <v>469</v>
      </c>
      <c r="E485">
        <v>257</v>
      </c>
    </row>
    <row r="486" spans="1:5">
      <c r="A486">
        <v>2018</v>
      </c>
      <c r="B486" t="s">
        <v>423</v>
      </c>
      <c r="C486" t="s">
        <v>18</v>
      </c>
      <c r="D486" t="s">
        <v>469</v>
      </c>
      <c r="E486">
        <v>91</v>
      </c>
    </row>
    <row r="487" spans="1:5">
      <c r="A487">
        <v>2018</v>
      </c>
      <c r="B487" t="s">
        <v>433</v>
      </c>
      <c r="C487" t="s">
        <v>42</v>
      </c>
      <c r="D487" t="s">
        <v>469</v>
      </c>
      <c r="E487">
        <v>60</v>
      </c>
    </row>
    <row r="488" spans="1:5">
      <c r="A488">
        <v>2018</v>
      </c>
      <c r="B488" t="s">
        <v>425</v>
      </c>
      <c r="C488" t="s">
        <v>24</v>
      </c>
      <c r="D488" t="s">
        <v>469</v>
      </c>
      <c r="E488">
        <v>44</v>
      </c>
    </row>
    <row r="489" spans="1:5">
      <c r="A489">
        <v>2018</v>
      </c>
      <c r="B489" t="s">
        <v>424</v>
      </c>
      <c r="C489" t="s">
        <v>21</v>
      </c>
      <c r="D489" t="s">
        <v>469</v>
      </c>
      <c r="E489">
        <v>216</v>
      </c>
    </row>
    <row r="490" spans="1:5">
      <c r="A490">
        <v>2018</v>
      </c>
      <c r="B490" t="s">
        <v>429</v>
      </c>
      <c r="C490" t="s">
        <v>30</v>
      </c>
      <c r="D490" t="s">
        <v>469</v>
      </c>
      <c r="E490">
        <v>673</v>
      </c>
    </row>
    <row r="491" spans="1:5">
      <c r="A491">
        <v>2025</v>
      </c>
      <c r="B491" t="s">
        <v>407</v>
      </c>
      <c r="D491" t="s">
        <v>470</v>
      </c>
      <c r="E491">
        <v>0</v>
      </c>
    </row>
    <row r="492" spans="1:5">
      <c r="A492">
        <v>2025</v>
      </c>
      <c r="B492" t="s">
        <v>438</v>
      </c>
      <c r="D492" t="s">
        <v>470</v>
      </c>
      <c r="E492">
        <v>0</v>
      </c>
    </row>
    <row r="493" spans="1:5">
      <c r="A493">
        <v>2025</v>
      </c>
      <c r="B493" t="s">
        <v>425</v>
      </c>
      <c r="D493" t="s">
        <v>470</v>
      </c>
      <c r="E493">
        <v>0</v>
      </c>
    </row>
    <row r="494" spans="1:5">
      <c r="A494">
        <v>2025</v>
      </c>
      <c r="B494" t="s">
        <v>421</v>
      </c>
      <c r="D494" t="s">
        <v>470</v>
      </c>
      <c r="E494">
        <v>0</v>
      </c>
    </row>
    <row r="495" spans="1:5">
      <c r="A495">
        <v>2025</v>
      </c>
      <c r="B495" t="s">
        <v>432</v>
      </c>
      <c r="D495" t="s">
        <v>470</v>
      </c>
      <c r="E495">
        <v>0</v>
      </c>
    </row>
    <row r="496" spans="1:5">
      <c r="A496">
        <v>2025</v>
      </c>
      <c r="B496" t="s">
        <v>429</v>
      </c>
      <c r="D496" t="s">
        <v>470</v>
      </c>
      <c r="E496">
        <v>0</v>
      </c>
    </row>
    <row r="497" spans="1:5">
      <c r="A497">
        <v>2025</v>
      </c>
      <c r="B497" t="s">
        <v>431</v>
      </c>
      <c r="D497" t="s">
        <v>470</v>
      </c>
      <c r="E497">
        <v>0</v>
      </c>
    </row>
    <row r="498" spans="1:5">
      <c r="A498">
        <v>2025</v>
      </c>
      <c r="B498" t="s">
        <v>428</v>
      </c>
      <c r="D498" t="s">
        <v>470</v>
      </c>
      <c r="E498">
        <v>0</v>
      </c>
    </row>
    <row r="499" spans="1:5">
      <c r="A499">
        <v>2025</v>
      </c>
      <c r="B499" t="s">
        <v>436</v>
      </c>
      <c r="D499" t="s">
        <v>470</v>
      </c>
      <c r="E499">
        <v>0</v>
      </c>
    </row>
    <row r="500" spans="1:5">
      <c r="A500">
        <v>2025</v>
      </c>
      <c r="B500" t="s">
        <v>433</v>
      </c>
      <c r="D500" t="s">
        <v>470</v>
      </c>
      <c r="E500">
        <v>0</v>
      </c>
    </row>
    <row r="501" spans="1:5">
      <c r="A501">
        <v>2025</v>
      </c>
      <c r="B501" t="s">
        <v>426</v>
      </c>
      <c r="D501" t="s">
        <v>470</v>
      </c>
      <c r="E501">
        <v>0</v>
      </c>
    </row>
    <row r="502" spans="1:5">
      <c r="A502">
        <v>2025</v>
      </c>
      <c r="B502" t="s">
        <v>437</v>
      </c>
      <c r="D502" t="s">
        <v>470</v>
      </c>
      <c r="E502">
        <v>0</v>
      </c>
    </row>
    <row r="503" spans="1:5">
      <c r="A503">
        <v>2025</v>
      </c>
      <c r="B503" t="s">
        <v>420</v>
      </c>
      <c r="D503" t="s">
        <v>470</v>
      </c>
      <c r="E503">
        <v>0</v>
      </c>
    </row>
    <row r="504" spans="1:5">
      <c r="A504">
        <v>2025</v>
      </c>
      <c r="B504" t="s">
        <v>424</v>
      </c>
      <c r="D504" t="s">
        <v>470</v>
      </c>
      <c r="E504">
        <v>0</v>
      </c>
    </row>
    <row r="505" spans="1:5">
      <c r="A505">
        <v>2025</v>
      </c>
      <c r="B505" t="s">
        <v>434</v>
      </c>
      <c r="D505" t="s">
        <v>470</v>
      </c>
      <c r="E505">
        <v>0</v>
      </c>
    </row>
    <row r="506" spans="1:5">
      <c r="A506">
        <v>2025</v>
      </c>
      <c r="B506" t="s">
        <v>423</v>
      </c>
      <c r="D506" t="s">
        <v>470</v>
      </c>
      <c r="E506">
        <v>0</v>
      </c>
    </row>
    <row r="507" spans="1:5">
      <c r="A507">
        <v>2025</v>
      </c>
      <c r="B507" t="s">
        <v>435</v>
      </c>
      <c r="D507" t="s">
        <v>470</v>
      </c>
      <c r="E507">
        <v>0</v>
      </c>
    </row>
    <row r="508" spans="1:5">
      <c r="A508">
        <v>2025</v>
      </c>
      <c r="B508" t="s">
        <v>430</v>
      </c>
      <c r="D508" t="s">
        <v>470</v>
      </c>
      <c r="E508">
        <v>0</v>
      </c>
    </row>
    <row r="509" spans="1:5">
      <c r="A509">
        <v>2025</v>
      </c>
      <c r="B509" t="s">
        <v>422</v>
      </c>
      <c r="D509" t="s">
        <v>470</v>
      </c>
      <c r="E509">
        <v>0</v>
      </c>
    </row>
    <row r="510" spans="1:5">
      <c r="A510">
        <v>2025</v>
      </c>
      <c r="B510" t="s">
        <v>439</v>
      </c>
      <c r="D510" t="s">
        <v>470</v>
      </c>
      <c r="E510">
        <v>0</v>
      </c>
    </row>
    <row r="511" spans="1:5">
      <c r="A511">
        <v>2024</v>
      </c>
      <c r="B511" t="s">
        <v>407</v>
      </c>
      <c r="C511" t="s">
        <v>407</v>
      </c>
      <c r="D511" t="s">
        <v>470</v>
      </c>
      <c r="E511">
        <v>25</v>
      </c>
    </row>
    <row r="512" spans="1:5">
      <c r="A512">
        <v>2024</v>
      </c>
      <c r="B512" t="s">
        <v>438</v>
      </c>
      <c r="C512" t="s">
        <v>52</v>
      </c>
      <c r="D512" t="s">
        <v>470</v>
      </c>
      <c r="E512">
        <v>0</v>
      </c>
    </row>
    <row r="513" spans="1:5">
      <c r="A513">
        <v>2024</v>
      </c>
      <c r="B513" t="s">
        <v>425</v>
      </c>
      <c r="C513" t="s">
        <v>24</v>
      </c>
      <c r="D513" t="s">
        <v>470</v>
      </c>
      <c r="E513">
        <v>0</v>
      </c>
    </row>
    <row r="514" spans="1:5">
      <c r="A514">
        <v>2024</v>
      </c>
      <c r="B514" t="s">
        <v>421</v>
      </c>
      <c r="C514" t="s">
        <v>13</v>
      </c>
      <c r="D514" t="s">
        <v>470</v>
      </c>
      <c r="E514">
        <v>0</v>
      </c>
    </row>
    <row r="515" spans="1:5">
      <c r="A515">
        <v>2024</v>
      </c>
      <c r="B515" t="s">
        <v>432</v>
      </c>
      <c r="C515" t="s">
        <v>39</v>
      </c>
      <c r="D515" t="s">
        <v>470</v>
      </c>
      <c r="E515">
        <v>0</v>
      </c>
    </row>
    <row r="516" spans="1:5">
      <c r="A516">
        <v>2024</v>
      </c>
      <c r="B516" t="s">
        <v>429</v>
      </c>
      <c r="C516" t="s">
        <v>30</v>
      </c>
      <c r="D516" t="s">
        <v>470</v>
      </c>
      <c r="E516">
        <v>5</v>
      </c>
    </row>
    <row r="517" spans="1:5">
      <c r="A517">
        <v>2024</v>
      </c>
      <c r="B517" t="s">
        <v>431</v>
      </c>
      <c r="C517" t="s">
        <v>36</v>
      </c>
      <c r="D517" t="s">
        <v>470</v>
      </c>
      <c r="E517">
        <v>0</v>
      </c>
    </row>
    <row r="518" spans="1:5">
      <c r="A518">
        <v>2024</v>
      </c>
      <c r="B518" t="s">
        <v>428</v>
      </c>
      <c r="C518" t="s">
        <v>27</v>
      </c>
      <c r="D518" t="s">
        <v>470</v>
      </c>
      <c r="E518">
        <v>0</v>
      </c>
    </row>
    <row r="519" spans="1:5">
      <c r="A519">
        <v>2024</v>
      </c>
      <c r="B519" t="s">
        <v>436</v>
      </c>
      <c r="C519" t="s">
        <v>49</v>
      </c>
      <c r="D519" t="s">
        <v>470</v>
      </c>
      <c r="E519">
        <v>0</v>
      </c>
    </row>
    <row r="520" spans="1:5">
      <c r="A520">
        <v>2024</v>
      </c>
      <c r="B520" t="s">
        <v>433</v>
      </c>
      <c r="C520" t="s">
        <v>42</v>
      </c>
      <c r="D520" t="s">
        <v>470</v>
      </c>
      <c r="E520">
        <v>0</v>
      </c>
    </row>
    <row r="521" spans="1:5">
      <c r="A521">
        <v>2024</v>
      </c>
      <c r="B521" t="s">
        <v>426</v>
      </c>
      <c r="D521" t="s">
        <v>470</v>
      </c>
      <c r="E521">
        <v>0</v>
      </c>
    </row>
    <row r="522" spans="1:5">
      <c r="A522">
        <v>2024</v>
      </c>
      <c r="B522" t="s">
        <v>437</v>
      </c>
      <c r="C522" t="s">
        <v>51</v>
      </c>
      <c r="D522" t="s">
        <v>470</v>
      </c>
      <c r="E522">
        <v>5</v>
      </c>
    </row>
    <row r="523" spans="1:5">
      <c r="A523">
        <v>2024</v>
      </c>
      <c r="B523" t="s">
        <v>420</v>
      </c>
      <c r="C523" t="s">
        <v>8</v>
      </c>
      <c r="D523" t="s">
        <v>470</v>
      </c>
      <c r="E523">
        <v>5</v>
      </c>
    </row>
    <row r="524" spans="1:5">
      <c r="A524">
        <v>2024</v>
      </c>
      <c r="B524" t="s">
        <v>424</v>
      </c>
      <c r="C524" t="s">
        <v>21</v>
      </c>
      <c r="D524" t="s">
        <v>470</v>
      </c>
      <c r="E524">
        <v>0</v>
      </c>
    </row>
    <row r="525" spans="1:5">
      <c r="A525">
        <v>2024</v>
      </c>
      <c r="B525" t="s">
        <v>434</v>
      </c>
      <c r="C525" t="s">
        <v>45</v>
      </c>
      <c r="D525" t="s">
        <v>470</v>
      </c>
      <c r="E525">
        <v>0</v>
      </c>
    </row>
    <row r="526" spans="1:5">
      <c r="A526">
        <v>2024</v>
      </c>
      <c r="B526" t="s">
        <v>423</v>
      </c>
      <c r="C526" t="s">
        <v>18</v>
      </c>
      <c r="D526" t="s">
        <v>470</v>
      </c>
      <c r="E526">
        <v>0</v>
      </c>
    </row>
    <row r="527" spans="1:5">
      <c r="A527">
        <v>2024</v>
      </c>
      <c r="B527" t="s">
        <v>435</v>
      </c>
      <c r="C527" t="s">
        <v>48</v>
      </c>
      <c r="D527" t="s">
        <v>470</v>
      </c>
      <c r="E527">
        <v>0</v>
      </c>
    </row>
    <row r="528" spans="1:5">
      <c r="A528">
        <v>2024</v>
      </c>
      <c r="B528" t="s">
        <v>430</v>
      </c>
      <c r="C528" t="s">
        <v>33</v>
      </c>
      <c r="D528" t="s">
        <v>470</v>
      </c>
      <c r="E528">
        <v>0</v>
      </c>
    </row>
    <row r="529" spans="1:5">
      <c r="A529">
        <v>2024</v>
      </c>
      <c r="B529" t="s">
        <v>422</v>
      </c>
      <c r="C529" t="s">
        <v>15</v>
      </c>
      <c r="D529" t="s">
        <v>470</v>
      </c>
      <c r="E529">
        <v>5</v>
      </c>
    </row>
    <row r="530" spans="1:5">
      <c r="A530">
        <v>2024</v>
      </c>
      <c r="B530" t="s">
        <v>439</v>
      </c>
      <c r="C530" t="s">
        <v>53</v>
      </c>
      <c r="D530" t="s">
        <v>470</v>
      </c>
      <c r="E530">
        <v>0</v>
      </c>
    </row>
    <row r="531" spans="1:5">
      <c r="A531">
        <v>2019</v>
      </c>
      <c r="B531" t="s">
        <v>407</v>
      </c>
      <c r="C531" t="s">
        <v>407</v>
      </c>
      <c r="D531" t="s">
        <v>470</v>
      </c>
      <c r="E531">
        <v>30</v>
      </c>
    </row>
    <row r="532" spans="1:5">
      <c r="A532">
        <v>2022</v>
      </c>
      <c r="B532" t="s">
        <v>407</v>
      </c>
      <c r="C532" t="s">
        <v>407</v>
      </c>
      <c r="D532" t="s">
        <v>470</v>
      </c>
      <c r="E532">
        <v>55</v>
      </c>
    </row>
    <row r="533" spans="1:5">
      <c r="A533">
        <v>2021</v>
      </c>
      <c r="B533" t="s">
        <v>407</v>
      </c>
      <c r="C533" t="s">
        <v>407</v>
      </c>
      <c r="D533" t="s">
        <v>470</v>
      </c>
      <c r="E533">
        <v>45</v>
      </c>
    </row>
    <row r="534" spans="1:5">
      <c r="A534">
        <v>2023</v>
      </c>
      <c r="B534" t="s">
        <v>407</v>
      </c>
      <c r="C534" t="s">
        <v>407</v>
      </c>
      <c r="D534" t="s">
        <v>470</v>
      </c>
      <c r="E534">
        <v>40</v>
      </c>
    </row>
    <row r="535" spans="1:5">
      <c r="A535">
        <v>2018</v>
      </c>
      <c r="B535" t="s">
        <v>407</v>
      </c>
      <c r="C535" t="s">
        <v>407</v>
      </c>
      <c r="D535" t="s">
        <v>470</v>
      </c>
      <c r="E535">
        <v>0</v>
      </c>
    </row>
    <row r="536" spans="1:5">
      <c r="A536">
        <v>2018</v>
      </c>
      <c r="B536" t="s">
        <v>407</v>
      </c>
      <c r="C536" t="s">
        <v>407</v>
      </c>
      <c r="D536" t="s">
        <v>470</v>
      </c>
      <c r="E536">
        <v>25</v>
      </c>
    </row>
    <row r="537" spans="1:5">
      <c r="A537">
        <v>2018</v>
      </c>
      <c r="B537" t="s">
        <v>407</v>
      </c>
      <c r="C537" t="s">
        <v>407</v>
      </c>
      <c r="D537" t="s">
        <v>470</v>
      </c>
      <c r="E537">
        <v>0</v>
      </c>
    </row>
    <row r="538" spans="1:5">
      <c r="A538">
        <v>2018</v>
      </c>
      <c r="B538" t="s">
        <v>407</v>
      </c>
      <c r="C538" t="s">
        <v>407</v>
      </c>
      <c r="D538" t="s">
        <v>470</v>
      </c>
      <c r="E538">
        <v>0</v>
      </c>
    </row>
    <row r="539" spans="1:5">
      <c r="A539">
        <v>2020</v>
      </c>
      <c r="B539" t="s">
        <v>407</v>
      </c>
      <c r="C539" t="s">
        <v>407</v>
      </c>
      <c r="D539" t="s">
        <v>470</v>
      </c>
      <c r="E539">
        <v>40</v>
      </c>
    </row>
    <row r="540" spans="1:5">
      <c r="A540">
        <v>2023</v>
      </c>
      <c r="B540" t="s">
        <v>438</v>
      </c>
      <c r="C540" t="s">
        <v>52</v>
      </c>
      <c r="D540" t="s">
        <v>470</v>
      </c>
      <c r="E540">
        <v>0</v>
      </c>
    </row>
    <row r="541" spans="1:5">
      <c r="A541">
        <v>2023</v>
      </c>
      <c r="B541" t="s">
        <v>425</v>
      </c>
      <c r="C541" t="s">
        <v>24</v>
      </c>
      <c r="D541" t="s">
        <v>470</v>
      </c>
      <c r="E541">
        <v>0</v>
      </c>
    </row>
    <row r="542" spans="1:5">
      <c r="A542">
        <v>2023</v>
      </c>
      <c r="B542" t="s">
        <v>421</v>
      </c>
      <c r="C542" t="s">
        <v>13</v>
      </c>
      <c r="D542" t="s">
        <v>470</v>
      </c>
      <c r="E542">
        <v>5</v>
      </c>
    </row>
    <row r="543" spans="1:5">
      <c r="A543">
        <v>2023</v>
      </c>
      <c r="B543" t="s">
        <v>432</v>
      </c>
      <c r="C543" t="s">
        <v>39</v>
      </c>
      <c r="D543" t="s">
        <v>470</v>
      </c>
      <c r="E543">
        <v>5</v>
      </c>
    </row>
    <row r="544" spans="1:5">
      <c r="A544">
        <v>2023</v>
      </c>
      <c r="B544" t="s">
        <v>429</v>
      </c>
      <c r="C544" t="s">
        <v>30</v>
      </c>
      <c r="D544" t="s">
        <v>470</v>
      </c>
      <c r="E544">
        <v>10</v>
      </c>
    </row>
    <row r="545" spans="1:5">
      <c r="A545">
        <v>2023</v>
      </c>
      <c r="B545" t="s">
        <v>431</v>
      </c>
      <c r="C545" t="s">
        <v>36</v>
      </c>
      <c r="D545" t="s">
        <v>470</v>
      </c>
      <c r="E545">
        <v>0</v>
      </c>
    </row>
    <row r="546" spans="1:5">
      <c r="A546">
        <v>2023</v>
      </c>
      <c r="B546" t="s">
        <v>428</v>
      </c>
      <c r="C546" t="s">
        <v>27</v>
      </c>
      <c r="D546" t="s">
        <v>470</v>
      </c>
      <c r="E546">
        <v>0</v>
      </c>
    </row>
    <row r="547" spans="1:5">
      <c r="A547">
        <v>2023</v>
      </c>
      <c r="B547" t="s">
        <v>436</v>
      </c>
      <c r="C547" t="s">
        <v>49</v>
      </c>
      <c r="D547" t="s">
        <v>470</v>
      </c>
      <c r="E547">
        <v>0</v>
      </c>
    </row>
    <row r="548" spans="1:5">
      <c r="A548">
        <v>2023</v>
      </c>
      <c r="B548" t="s">
        <v>433</v>
      </c>
      <c r="C548" t="s">
        <v>42</v>
      </c>
      <c r="D548" t="s">
        <v>470</v>
      </c>
      <c r="E548">
        <v>0</v>
      </c>
    </row>
    <row r="549" spans="1:5">
      <c r="A549">
        <v>2023</v>
      </c>
      <c r="B549" t="s">
        <v>426</v>
      </c>
      <c r="D549" t="s">
        <v>470</v>
      </c>
      <c r="E549">
        <v>0</v>
      </c>
    </row>
    <row r="550" spans="1:5">
      <c r="A550">
        <v>2023</v>
      </c>
      <c r="B550" t="s">
        <v>437</v>
      </c>
      <c r="C550" t="s">
        <v>51</v>
      </c>
      <c r="D550" t="s">
        <v>470</v>
      </c>
      <c r="E550">
        <v>5</v>
      </c>
    </row>
    <row r="551" spans="1:5">
      <c r="A551">
        <v>2023</v>
      </c>
      <c r="B551" t="s">
        <v>420</v>
      </c>
      <c r="C551" t="s">
        <v>8</v>
      </c>
      <c r="D551" t="s">
        <v>470</v>
      </c>
      <c r="E551">
        <v>10</v>
      </c>
    </row>
    <row r="552" spans="1:5">
      <c r="A552">
        <v>2023</v>
      </c>
      <c r="B552" t="s">
        <v>424</v>
      </c>
      <c r="C552" t="s">
        <v>21</v>
      </c>
      <c r="D552" t="s">
        <v>470</v>
      </c>
      <c r="E552">
        <v>5</v>
      </c>
    </row>
    <row r="553" spans="1:5">
      <c r="A553">
        <v>2022</v>
      </c>
      <c r="B553" t="s">
        <v>435</v>
      </c>
      <c r="C553" t="s">
        <v>48</v>
      </c>
      <c r="D553" t="s">
        <v>470</v>
      </c>
      <c r="E553">
        <v>0</v>
      </c>
    </row>
    <row r="554" spans="1:5">
      <c r="A554">
        <v>2022</v>
      </c>
      <c r="B554" t="s">
        <v>438</v>
      </c>
      <c r="C554" t="s">
        <v>52</v>
      </c>
      <c r="D554" t="s">
        <v>470</v>
      </c>
      <c r="E554">
        <v>0</v>
      </c>
    </row>
    <row r="555" spans="1:5">
      <c r="A555">
        <v>2022</v>
      </c>
      <c r="B555" t="s">
        <v>436</v>
      </c>
      <c r="C555" t="s">
        <v>49</v>
      </c>
      <c r="D555" t="s">
        <v>470</v>
      </c>
      <c r="E555">
        <v>0</v>
      </c>
    </row>
    <row r="556" spans="1:5">
      <c r="A556">
        <v>2022</v>
      </c>
      <c r="B556" t="s">
        <v>431</v>
      </c>
      <c r="C556" t="s">
        <v>36</v>
      </c>
      <c r="D556" t="s">
        <v>470</v>
      </c>
      <c r="E556">
        <v>0</v>
      </c>
    </row>
    <row r="557" spans="1:5">
      <c r="A557">
        <v>2022</v>
      </c>
      <c r="B557" t="s">
        <v>422</v>
      </c>
      <c r="C557" t="s">
        <v>15</v>
      </c>
      <c r="D557" t="s">
        <v>470</v>
      </c>
      <c r="E557">
        <v>5</v>
      </c>
    </row>
    <row r="558" spans="1:5">
      <c r="A558">
        <v>2022</v>
      </c>
      <c r="B558" t="s">
        <v>439</v>
      </c>
      <c r="C558" t="s">
        <v>53</v>
      </c>
      <c r="D558" t="s">
        <v>470</v>
      </c>
      <c r="E558">
        <v>0</v>
      </c>
    </row>
    <row r="559" spans="1:5">
      <c r="A559">
        <v>2022</v>
      </c>
      <c r="B559" t="s">
        <v>429</v>
      </c>
      <c r="C559" t="s">
        <v>30</v>
      </c>
      <c r="D559" t="s">
        <v>470</v>
      </c>
      <c r="E559">
        <v>10</v>
      </c>
    </row>
    <row r="560" spans="1:5">
      <c r="A560">
        <v>2022</v>
      </c>
      <c r="B560" t="s">
        <v>421</v>
      </c>
      <c r="C560" t="s">
        <v>13</v>
      </c>
      <c r="D560" t="s">
        <v>470</v>
      </c>
      <c r="E560">
        <v>0</v>
      </c>
    </row>
    <row r="561" spans="1:5">
      <c r="A561">
        <v>2022</v>
      </c>
      <c r="B561" t="s">
        <v>434</v>
      </c>
      <c r="C561" t="s">
        <v>45</v>
      </c>
      <c r="D561" t="s">
        <v>470</v>
      </c>
      <c r="E561">
        <v>0</v>
      </c>
    </row>
    <row r="562" spans="1:5">
      <c r="A562">
        <v>2021</v>
      </c>
      <c r="B562" t="s">
        <v>434</v>
      </c>
      <c r="C562" t="s">
        <v>45</v>
      </c>
      <c r="D562" t="s">
        <v>470</v>
      </c>
      <c r="E562">
        <v>0</v>
      </c>
    </row>
    <row r="563" spans="1:5">
      <c r="A563">
        <v>2021</v>
      </c>
      <c r="B563" t="s">
        <v>420</v>
      </c>
      <c r="C563" t="s">
        <v>8</v>
      </c>
      <c r="D563" t="s">
        <v>470</v>
      </c>
      <c r="E563">
        <v>10</v>
      </c>
    </row>
    <row r="564" spans="1:5">
      <c r="A564">
        <v>2021</v>
      </c>
      <c r="B564" t="s">
        <v>424</v>
      </c>
      <c r="C564" t="s">
        <v>21</v>
      </c>
      <c r="D564" t="s">
        <v>470</v>
      </c>
      <c r="E564">
        <v>5</v>
      </c>
    </row>
    <row r="565" spans="1:5">
      <c r="A565">
        <v>2020</v>
      </c>
      <c r="B565" t="s">
        <v>434</v>
      </c>
      <c r="C565" t="s">
        <v>45</v>
      </c>
      <c r="D565" t="s">
        <v>470</v>
      </c>
      <c r="E565">
        <v>0</v>
      </c>
    </row>
    <row r="566" spans="1:5">
      <c r="A566">
        <v>2020</v>
      </c>
      <c r="B566" t="s">
        <v>430</v>
      </c>
      <c r="C566" t="s">
        <v>33</v>
      </c>
      <c r="D566" t="s">
        <v>470</v>
      </c>
      <c r="E566">
        <v>0</v>
      </c>
    </row>
    <row r="567" spans="1:5">
      <c r="A567">
        <v>2020</v>
      </c>
      <c r="B567" t="s">
        <v>439</v>
      </c>
      <c r="C567" t="s">
        <v>53</v>
      </c>
      <c r="D567" t="s">
        <v>470</v>
      </c>
      <c r="E567">
        <v>0</v>
      </c>
    </row>
    <row r="568" spans="1:5">
      <c r="A568">
        <v>2019</v>
      </c>
      <c r="B568" t="s">
        <v>431</v>
      </c>
      <c r="C568" t="s">
        <v>36</v>
      </c>
      <c r="D568" t="s">
        <v>470</v>
      </c>
      <c r="E568">
        <v>0</v>
      </c>
    </row>
    <row r="569" spans="1:5">
      <c r="A569">
        <v>2019</v>
      </c>
      <c r="B569" t="s">
        <v>437</v>
      </c>
      <c r="C569" t="s">
        <v>51</v>
      </c>
      <c r="D569" t="s">
        <v>470</v>
      </c>
      <c r="E569">
        <v>5</v>
      </c>
    </row>
    <row r="570" spans="1:5">
      <c r="A570">
        <v>2019</v>
      </c>
      <c r="B570" t="s">
        <v>439</v>
      </c>
      <c r="C570" t="s">
        <v>53</v>
      </c>
      <c r="D570" t="s">
        <v>470</v>
      </c>
      <c r="E570">
        <v>0</v>
      </c>
    </row>
    <row r="571" spans="1:5">
      <c r="A571">
        <v>2019</v>
      </c>
      <c r="B571" t="s">
        <v>429</v>
      </c>
      <c r="C571" t="s">
        <v>30</v>
      </c>
      <c r="D571" t="s">
        <v>470</v>
      </c>
      <c r="E571">
        <v>5</v>
      </c>
    </row>
    <row r="572" spans="1:5">
      <c r="A572">
        <v>2018</v>
      </c>
      <c r="B572" t="s">
        <v>432</v>
      </c>
      <c r="C572" t="s">
        <v>39</v>
      </c>
      <c r="D572" t="s">
        <v>470</v>
      </c>
      <c r="E572">
        <v>0</v>
      </c>
    </row>
    <row r="573" spans="1:5">
      <c r="A573">
        <v>2018</v>
      </c>
      <c r="B573" t="s">
        <v>435</v>
      </c>
      <c r="C573" t="s">
        <v>48</v>
      </c>
      <c r="D573" t="s">
        <v>470</v>
      </c>
      <c r="E573">
        <v>0</v>
      </c>
    </row>
    <row r="574" spans="1:5">
      <c r="A574">
        <v>2018</v>
      </c>
      <c r="B574" t="s">
        <v>438</v>
      </c>
      <c r="C574" t="s">
        <v>52</v>
      </c>
      <c r="D574" t="s">
        <v>470</v>
      </c>
      <c r="E574">
        <v>0</v>
      </c>
    </row>
    <row r="575" spans="1:5">
      <c r="A575">
        <v>2018</v>
      </c>
      <c r="B575" t="s">
        <v>436</v>
      </c>
      <c r="C575" t="s">
        <v>49</v>
      </c>
      <c r="D575" t="s">
        <v>470</v>
      </c>
      <c r="E575">
        <v>0</v>
      </c>
    </row>
    <row r="576" spans="1:5">
      <c r="A576">
        <v>2018</v>
      </c>
      <c r="B576" t="s">
        <v>437</v>
      </c>
      <c r="C576" t="s">
        <v>51</v>
      </c>
      <c r="D576" t="s">
        <v>470</v>
      </c>
      <c r="E576">
        <v>5</v>
      </c>
    </row>
    <row r="577" spans="1:5">
      <c r="A577">
        <v>2018</v>
      </c>
      <c r="B577" t="s">
        <v>422</v>
      </c>
      <c r="C577" t="s">
        <v>15</v>
      </c>
      <c r="D577" t="s">
        <v>470</v>
      </c>
      <c r="E577">
        <v>5</v>
      </c>
    </row>
    <row r="578" spans="1:5">
      <c r="A578">
        <v>2019</v>
      </c>
      <c r="B578" t="s">
        <v>438</v>
      </c>
      <c r="C578" t="s">
        <v>52</v>
      </c>
      <c r="D578" t="s">
        <v>470</v>
      </c>
      <c r="E578">
        <v>0</v>
      </c>
    </row>
    <row r="579" spans="1:5">
      <c r="A579">
        <v>2019</v>
      </c>
      <c r="B579" t="s">
        <v>430</v>
      </c>
      <c r="C579" t="s">
        <v>33</v>
      </c>
      <c r="D579" t="s">
        <v>470</v>
      </c>
      <c r="E579">
        <v>0</v>
      </c>
    </row>
    <row r="580" spans="1:5">
      <c r="A580">
        <v>2019</v>
      </c>
      <c r="B580" t="s">
        <v>434</v>
      </c>
      <c r="C580" t="s">
        <v>45</v>
      </c>
      <c r="D580" t="s">
        <v>470</v>
      </c>
      <c r="E580">
        <v>0</v>
      </c>
    </row>
    <row r="581" spans="1:5">
      <c r="A581">
        <v>2019</v>
      </c>
      <c r="B581" t="s">
        <v>425</v>
      </c>
      <c r="C581" t="s">
        <v>24</v>
      </c>
      <c r="D581" t="s">
        <v>470</v>
      </c>
      <c r="E581">
        <v>5</v>
      </c>
    </row>
    <row r="582" spans="1:5">
      <c r="A582">
        <v>2019</v>
      </c>
      <c r="B582" t="s">
        <v>420</v>
      </c>
      <c r="C582" t="s">
        <v>8</v>
      </c>
      <c r="D582" t="s">
        <v>470</v>
      </c>
      <c r="E582">
        <v>10</v>
      </c>
    </row>
    <row r="583" spans="1:5">
      <c r="A583">
        <v>2019</v>
      </c>
      <c r="B583" t="s">
        <v>433</v>
      </c>
      <c r="C583" t="s">
        <v>42</v>
      </c>
      <c r="D583" t="s">
        <v>470</v>
      </c>
      <c r="E583">
        <v>0</v>
      </c>
    </row>
    <row r="584" spans="1:5">
      <c r="A584">
        <v>2019</v>
      </c>
      <c r="B584" t="s">
        <v>428</v>
      </c>
      <c r="C584" t="s">
        <v>27</v>
      </c>
      <c r="D584" t="s">
        <v>470</v>
      </c>
      <c r="E584">
        <v>5</v>
      </c>
    </row>
    <row r="585" spans="1:5">
      <c r="A585">
        <v>2019</v>
      </c>
      <c r="B585" t="s">
        <v>423</v>
      </c>
      <c r="C585" t="s">
        <v>18</v>
      </c>
      <c r="D585" t="s">
        <v>470</v>
      </c>
      <c r="E585">
        <v>0</v>
      </c>
    </row>
    <row r="586" spans="1:5">
      <c r="A586">
        <v>2019</v>
      </c>
      <c r="B586" t="s">
        <v>421</v>
      </c>
      <c r="C586" t="s">
        <v>13</v>
      </c>
      <c r="D586" t="s">
        <v>470</v>
      </c>
      <c r="E586">
        <v>0</v>
      </c>
    </row>
    <row r="587" spans="1:5">
      <c r="A587">
        <v>2019</v>
      </c>
      <c r="B587" t="s">
        <v>422</v>
      </c>
      <c r="C587" t="s">
        <v>15</v>
      </c>
      <c r="D587" t="s">
        <v>470</v>
      </c>
      <c r="E587">
        <v>5</v>
      </c>
    </row>
    <row r="588" spans="1:5">
      <c r="A588">
        <v>2019</v>
      </c>
      <c r="B588" t="s">
        <v>424</v>
      </c>
      <c r="C588" t="s">
        <v>21</v>
      </c>
      <c r="D588" t="s">
        <v>470</v>
      </c>
      <c r="E588">
        <v>0</v>
      </c>
    </row>
    <row r="589" spans="1:5">
      <c r="A589">
        <v>2018</v>
      </c>
      <c r="B589" t="s">
        <v>434</v>
      </c>
      <c r="C589" t="s">
        <v>45</v>
      </c>
      <c r="D589" t="s">
        <v>470</v>
      </c>
      <c r="E589">
        <v>0</v>
      </c>
    </row>
    <row r="590" spans="1:5">
      <c r="A590">
        <v>2018</v>
      </c>
      <c r="B590" t="s">
        <v>428</v>
      </c>
      <c r="C590" t="s">
        <v>27</v>
      </c>
      <c r="D590" t="s">
        <v>470</v>
      </c>
      <c r="E590">
        <v>5</v>
      </c>
    </row>
    <row r="591" spans="1:5">
      <c r="A591">
        <v>2018</v>
      </c>
      <c r="B591" t="s">
        <v>430</v>
      </c>
      <c r="C591" t="s">
        <v>33</v>
      </c>
      <c r="D591" t="s">
        <v>470</v>
      </c>
      <c r="E591">
        <v>0</v>
      </c>
    </row>
    <row r="592" spans="1:5">
      <c r="A592">
        <v>2018</v>
      </c>
      <c r="B592" t="s">
        <v>420</v>
      </c>
      <c r="C592" t="s">
        <v>8</v>
      </c>
      <c r="D592" t="s">
        <v>470</v>
      </c>
      <c r="E592">
        <v>5</v>
      </c>
    </row>
    <row r="593" spans="1:5">
      <c r="A593">
        <v>2018</v>
      </c>
      <c r="B593" t="s">
        <v>439</v>
      </c>
      <c r="C593" t="s">
        <v>53</v>
      </c>
      <c r="D593" t="s">
        <v>470</v>
      </c>
      <c r="E593">
        <v>0</v>
      </c>
    </row>
    <row r="594" spans="1:5">
      <c r="A594">
        <v>2022</v>
      </c>
      <c r="B594" t="s">
        <v>437</v>
      </c>
      <c r="C594" t="s">
        <v>51</v>
      </c>
      <c r="D594" t="s">
        <v>470</v>
      </c>
      <c r="E594">
        <v>5</v>
      </c>
    </row>
    <row r="595" spans="1:5">
      <c r="A595">
        <v>2022</v>
      </c>
      <c r="B595" t="s">
        <v>425</v>
      </c>
      <c r="C595" t="s">
        <v>24</v>
      </c>
      <c r="D595" t="s">
        <v>470</v>
      </c>
      <c r="E595">
        <v>0</v>
      </c>
    </row>
    <row r="596" spans="1:5">
      <c r="A596">
        <v>2022</v>
      </c>
      <c r="B596" t="s">
        <v>428</v>
      </c>
      <c r="C596" t="s">
        <v>27</v>
      </c>
      <c r="D596" t="s">
        <v>470</v>
      </c>
      <c r="E596">
        <v>0</v>
      </c>
    </row>
    <row r="597" spans="1:5">
      <c r="A597">
        <v>2022</v>
      </c>
      <c r="B597" t="s">
        <v>420</v>
      </c>
      <c r="C597" t="s">
        <v>8</v>
      </c>
      <c r="D597" t="s">
        <v>470</v>
      </c>
      <c r="E597">
        <v>15</v>
      </c>
    </row>
    <row r="598" spans="1:5">
      <c r="A598">
        <v>2022</v>
      </c>
      <c r="B598" t="s">
        <v>423</v>
      </c>
      <c r="C598" t="s">
        <v>18</v>
      </c>
      <c r="D598" t="s">
        <v>470</v>
      </c>
      <c r="E598">
        <v>0</v>
      </c>
    </row>
    <row r="599" spans="1:5">
      <c r="A599">
        <v>2021</v>
      </c>
      <c r="B599" t="s">
        <v>426</v>
      </c>
      <c r="D599" t="s">
        <v>470</v>
      </c>
      <c r="E599">
        <v>0</v>
      </c>
    </row>
    <row r="600" spans="1:5">
      <c r="A600">
        <v>2021</v>
      </c>
      <c r="B600" t="s">
        <v>428</v>
      </c>
      <c r="C600" t="s">
        <v>27</v>
      </c>
      <c r="D600" t="s">
        <v>470</v>
      </c>
      <c r="E600">
        <v>0</v>
      </c>
    </row>
    <row r="601" spans="1:5">
      <c r="A601">
        <v>2021</v>
      </c>
      <c r="B601" t="s">
        <v>423</v>
      </c>
      <c r="C601" t="s">
        <v>18</v>
      </c>
      <c r="D601" t="s">
        <v>470</v>
      </c>
      <c r="E601">
        <v>0</v>
      </c>
    </row>
    <row r="602" spans="1:5">
      <c r="A602">
        <v>2021</v>
      </c>
      <c r="B602" t="s">
        <v>431</v>
      </c>
      <c r="C602" t="s">
        <v>36</v>
      </c>
      <c r="D602" t="s">
        <v>470</v>
      </c>
      <c r="E602">
        <v>0</v>
      </c>
    </row>
    <row r="603" spans="1:5">
      <c r="A603">
        <v>2021</v>
      </c>
      <c r="B603" t="s">
        <v>425</v>
      </c>
      <c r="C603" t="s">
        <v>24</v>
      </c>
      <c r="D603" t="s">
        <v>470</v>
      </c>
      <c r="E603">
        <v>0</v>
      </c>
    </row>
    <row r="604" spans="1:5">
      <c r="A604">
        <v>2021</v>
      </c>
      <c r="B604" t="s">
        <v>438</v>
      </c>
      <c r="C604" t="s">
        <v>52</v>
      </c>
      <c r="D604" t="s">
        <v>470</v>
      </c>
      <c r="E604">
        <v>0</v>
      </c>
    </row>
    <row r="605" spans="1:5">
      <c r="A605">
        <v>2021</v>
      </c>
      <c r="B605" t="s">
        <v>436</v>
      </c>
      <c r="C605" t="s">
        <v>49</v>
      </c>
      <c r="D605" t="s">
        <v>470</v>
      </c>
      <c r="E605">
        <v>0</v>
      </c>
    </row>
    <row r="606" spans="1:5">
      <c r="A606">
        <v>2021</v>
      </c>
      <c r="B606" t="s">
        <v>437</v>
      </c>
      <c r="C606" t="s">
        <v>51</v>
      </c>
      <c r="D606" t="s">
        <v>470</v>
      </c>
      <c r="E606">
        <v>5</v>
      </c>
    </row>
    <row r="607" spans="1:5">
      <c r="A607">
        <v>2020</v>
      </c>
      <c r="B607" t="s">
        <v>431</v>
      </c>
      <c r="C607" t="s">
        <v>36</v>
      </c>
      <c r="D607" t="s">
        <v>470</v>
      </c>
      <c r="E607">
        <v>0</v>
      </c>
    </row>
    <row r="608" spans="1:5">
      <c r="A608">
        <v>2020</v>
      </c>
      <c r="B608" t="s">
        <v>426</v>
      </c>
      <c r="D608" t="s">
        <v>470</v>
      </c>
      <c r="E608">
        <v>0</v>
      </c>
    </row>
    <row r="609" spans="1:5">
      <c r="A609">
        <v>2020</v>
      </c>
      <c r="B609" t="s">
        <v>433</v>
      </c>
      <c r="C609" t="s">
        <v>42</v>
      </c>
      <c r="D609" t="s">
        <v>470</v>
      </c>
      <c r="E609">
        <v>0</v>
      </c>
    </row>
    <row r="610" spans="1:5">
      <c r="A610">
        <v>2020</v>
      </c>
      <c r="B610" t="s">
        <v>425</v>
      </c>
      <c r="C610" t="s">
        <v>24</v>
      </c>
      <c r="D610" t="s">
        <v>470</v>
      </c>
      <c r="E610">
        <v>0</v>
      </c>
    </row>
    <row r="611" spans="1:5">
      <c r="A611">
        <v>2020</v>
      </c>
      <c r="B611" t="s">
        <v>428</v>
      </c>
      <c r="C611" t="s">
        <v>27</v>
      </c>
      <c r="D611" t="s">
        <v>470</v>
      </c>
      <c r="E611">
        <v>0</v>
      </c>
    </row>
    <row r="612" spans="1:5">
      <c r="A612">
        <v>2020</v>
      </c>
      <c r="B612" t="s">
        <v>438</v>
      </c>
      <c r="C612" t="s">
        <v>52</v>
      </c>
      <c r="D612" t="s">
        <v>470</v>
      </c>
      <c r="E612">
        <v>0</v>
      </c>
    </row>
    <row r="613" spans="1:5">
      <c r="A613">
        <v>2020</v>
      </c>
      <c r="B613" t="s">
        <v>437</v>
      </c>
      <c r="C613" t="s">
        <v>51</v>
      </c>
      <c r="D613" t="s">
        <v>470</v>
      </c>
      <c r="E613">
        <v>5</v>
      </c>
    </row>
    <row r="614" spans="1:5">
      <c r="A614">
        <v>2020</v>
      </c>
      <c r="B614" t="s">
        <v>422</v>
      </c>
      <c r="C614" t="s">
        <v>15</v>
      </c>
      <c r="D614" t="s">
        <v>470</v>
      </c>
      <c r="E614">
        <v>5</v>
      </c>
    </row>
    <row r="615" spans="1:5">
      <c r="A615">
        <v>2023</v>
      </c>
      <c r="B615" t="s">
        <v>434</v>
      </c>
      <c r="C615" t="s">
        <v>45</v>
      </c>
      <c r="D615" t="s">
        <v>470</v>
      </c>
      <c r="E615">
        <v>0</v>
      </c>
    </row>
    <row r="616" spans="1:5">
      <c r="A616">
        <v>2023</v>
      </c>
      <c r="B616" t="s">
        <v>423</v>
      </c>
      <c r="C616" t="s">
        <v>18</v>
      </c>
      <c r="D616" t="s">
        <v>470</v>
      </c>
      <c r="E616">
        <v>0</v>
      </c>
    </row>
    <row r="617" spans="1:5">
      <c r="A617">
        <v>2023</v>
      </c>
      <c r="B617" t="s">
        <v>435</v>
      </c>
      <c r="C617" t="s">
        <v>48</v>
      </c>
      <c r="D617" t="s">
        <v>470</v>
      </c>
      <c r="E617">
        <v>0</v>
      </c>
    </row>
    <row r="618" spans="1:5">
      <c r="A618">
        <v>2023</v>
      </c>
      <c r="B618" t="s">
        <v>430</v>
      </c>
      <c r="C618" t="s">
        <v>33</v>
      </c>
      <c r="D618" t="s">
        <v>470</v>
      </c>
      <c r="E618">
        <v>0</v>
      </c>
    </row>
    <row r="619" spans="1:5">
      <c r="A619">
        <v>2023</v>
      </c>
      <c r="B619" t="s">
        <v>422</v>
      </c>
      <c r="C619" t="s">
        <v>15</v>
      </c>
      <c r="D619" t="s">
        <v>470</v>
      </c>
      <c r="E619">
        <v>5</v>
      </c>
    </row>
    <row r="620" spans="1:5">
      <c r="A620">
        <v>2023</v>
      </c>
      <c r="B620" t="s">
        <v>439</v>
      </c>
      <c r="C620" t="s">
        <v>53</v>
      </c>
      <c r="D620" t="s">
        <v>470</v>
      </c>
      <c r="E620">
        <v>0</v>
      </c>
    </row>
    <row r="621" spans="1:5">
      <c r="A621">
        <v>2022</v>
      </c>
      <c r="B621" t="s">
        <v>433</v>
      </c>
      <c r="C621" t="s">
        <v>42</v>
      </c>
      <c r="D621" t="s">
        <v>470</v>
      </c>
      <c r="E621">
        <v>0</v>
      </c>
    </row>
    <row r="622" spans="1:5">
      <c r="A622">
        <v>2022</v>
      </c>
      <c r="B622" t="s">
        <v>430</v>
      </c>
      <c r="C622" t="s">
        <v>33</v>
      </c>
      <c r="D622" t="s">
        <v>470</v>
      </c>
      <c r="E622">
        <v>0</v>
      </c>
    </row>
    <row r="623" spans="1:5">
      <c r="A623">
        <v>2022</v>
      </c>
      <c r="B623" t="s">
        <v>432</v>
      </c>
      <c r="C623" t="s">
        <v>39</v>
      </c>
      <c r="D623" t="s">
        <v>470</v>
      </c>
      <c r="E623">
        <v>5</v>
      </c>
    </row>
    <row r="624" spans="1:5">
      <c r="A624">
        <v>2022</v>
      </c>
      <c r="B624" t="s">
        <v>426</v>
      </c>
      <c r="D624" t="s">
        <v>470</v>
      </c>
      <c r="E624">
        <v>0</v>
      </c>
    </row>
    <row r="625" spans="1:5">
      <c r="A625">
        <v>2022</v>
      </c>
      <c r="B625" t="s">
        <v>424</v>
      </c>
      <c r="C625" t="s">
        <v>21</v>
      </c>
      <c r="D625" t="s">
        <v>470</v>
      </c>
      <c r="E625">
        <v>5</v>
      </c>
    </row>
    <row r="626" spans="1:5">
      <c r="A626">
        <v>2021</v>
      </c>
      <c r="B626" t="s">
        <v>432</v>
      </c>
      <c r="C626" t="s">
        <v>39</v>
      </c>
      <c r="D626" t="s">
        <v>470</v>
      </c>
      <c r="E626">
        <v>0</v>
      </c>
    </row>
    <row r="627" spans="1:5">
      <c r="A627">
        <v>2021</v>
      </c>
      <c r="B627" t="s">
        <v>430</v>
      </c>
      <c r="C627" t="s">
        <v>33</v>
      </c>
      <c r="D627" t="s">
        <v>470</v>
      </c>
      <c r="E627">
        <v>0</v>
      </c>
    </row>
    <row r="628" spans="1:5">
      <c r="A628">
        <v>2021</v>
      </c>
      <c r="B628" t="s">
        <v>433</v>
      </c>
      <c r="C628" t="s">
        <v>42</v>
      </c>
      <c r="D628" t="s">
        <v>470</v>
      </c>
      <c r="E628">
        <v>0</v>
      </c>
    </row>
    <row r="629" spans="1:5">
      <c r="A629">
        <v>2021</v>
      </c>
      <c r="B629" t="s">
        <v>422</v>
      </c>
      <c r="C629" t="s">
        <v>15</v>
      </c>
      <c r="D629" t="s">
        <v>470</v>
      </c>
      <c r="E629">
        <v>5</v>
      </c>
    </row>
    <row r="630" spans="1:5">
      <c r="A630">
        <v>2021</v>
      </c>
      <c r="B630" t="s">
        <v>421</v>
      </c>
      <c r="C630" t="s">
        <v>13</v>
      </c>
      <c r="D630" t="s">
        <v>470</v>
      </c>
      <c r="E630">
        <v>0</v>
      </c>
    </row>
    <row r="631" spans="1:5">
      <c r="A631">
        <v>2021</v>
      </c>
      <c r="B631" t="s">
        <v>439</v>
      </c>
      <c r="C631" t="s">
        <v>53</v>
      </c>
      <c r="D631" t="s">
        <v>470</v>
      </c>
      <c r="E631">
        <v>0</v>
      </c>
    </row>
    <row r="632" spans="1:5">
      <c r="A632">
        <v>2021</v>
      </c>
      <c r="B632" t="s">
        <v>435</v>
      </c>
      <c r="C632" t="s">
        <v>48</v>
      </c>
      <c r="D632" t="s">
        <v>470</v>
      </c>
      <c r="E632">
        <v>0</v>
      </c>
    </row>
    <row r="633" spans="1:5">
      <c r="A633">
        <v>2021</v>
      </c>
      <c r="B633" t="s">
        <v>429</v>
      </c>
      <c r="C633" t="s">
        <v>30</v>
      </c>
      <c r="D633" t="s">
        <v>470</v>
      </c>
      <c r="E633">
        <v>10</v>
      </c>
    </row>
    <row r="634" spans="1:5">
      <c r="A634">
        <v>2020</v>
      </c>
      <c r="B634" t="s">
        <v>435</v>
      </c>
      <c r="C634" t="s">
        <v>48</v>
      </c>
      <c r="D634" t="s">
        <v>470</v>
      </c>
      <c r="E634">
        <v>0</v>
      </c>
    </row>
    <row r="635" spans="1:5">
      <c r="A635">
        <v>2020</v>
      </c>
      <c r="B635" t="s">
        <v>432</v>
      </c>
      <c r="C635" t="s">
        <v>39</v>
      </c>
      <c r="D635" t="s">
        <v>470</v>
      </c>
      <c r="E635">
        <v>0</v>
      </c>
    </row>
    <row r="636" spans="1:5">
      <c r="A636">
        <v>2020</v>
      </c>
      <c r="B636" t="s">
        <v>423</v>
      </c>
      <c r="C636" t="s">
        <v>18</v>
      </c>
      <c r="D636" t="s">
        <v>470</v>
      </c>
      <c r="E636">
        <v>5</v>
      </c>
    </row>
    <row r="637" spans="1:5">
      <c r="A637">
        <v>2020</v>
      </c>
      <c r="B637" t="s">
        <v>420</v>
      </c>
      <c r="C637" t="s">
        <v>8</v>
      </c>
      <c r="D637" t="s">
        <v>470</v>
      </c>
      <c r="E637">
        <v>10</v>
      </c>
    </row>
    <row r="638" spans="1:5">
      <c r="A638">
        <v>2020</v>
      </c>
      <c r="B638" t="s">
        <v>424</v>
      </c>
      <c r="C638" t="s">
        <v>21</v>
      </c>
      <c r="D638" t="s">
        <v>470</v>
      </c>
      <c r="E638">
        <v>5</v>
      </c>
    </row>
    <row r="639" spans="1:5">
      <c r="A639">
        <v>2020</v>
      </c>
      <c r="B639" t="s">
        <v>421</v>
      </c>
      <c r="C639" t="s">
        <v>13</v>
      </c>
      <c r="D639" t="s">
        <v>470</v>
      </c>
      <c r="E639">
        <v>0</v>
      </c>
    </row>
    <row r="640" spans="1:5">
      <c r="A640">
        <v>2020</v>
      </c>
      <c r="B640" t="s">
        <v>436</v>
      </c>
      <c r="C640" t="s">
        <v>49</v>
      </c>
      <c r="D640" t="s">
        <v>470</v>
      </c>
      <c r="E640">
        <v>0</v>
      </c>
    </row>
    <row r="641" spans="1:5">
      <c r="A641">
        <v>2020</v>
      </c>
      <c r="B641" t="s">
        <v>429</v>
      </c>
      <c r="C641" t="s">
        <v>30</v>
      </c>
      <c r="D641" t="s">
        <v>470</v>
      </c>
      <c r="E641">
        <v>5</v>
      </c>
    </row>
    <row r="642" spans="1:5">
      <c r="A642">
        <v>2019</v>
      </c>
      <c r="B642" t="s">
        <v>435</v>
      </c>
      <c r="C642" t="s">
        <v>48</v>
      </c>
      <c r="D642" t="s">
        <v>470</v>
      </c>
      <c r="E642">
        <v>0</v>
      </c>
    </row>
    <row r="643" spans="1:5">
      <c r="A643">
        <v>2019</v>
      </c>
      <c r="B643" t="s">
        <v>426</v>
      </c>
      <c r="D643" t="s">
        <v>470</v>
      </c>
      <c r="E643">
        <v>0</v>
      </c>
    </row>
    <row r="644" spans="1:5">
      <c r="A644">
        <v>2019</v>
      </c>
      <c r="B644" t="s">
        <v>432</v>
      </c>
      <c r="C644" t="s">
        <v>39</v>
      </c>
      <c r="D644" t="s">
        <v>470</v>
      </c>
      <c r="E644">
        <v>0</v>
      </c>
    </row>
    <row r="645" spans="1:5">
      <c r="A645">
        <v>2019</v>
      </c>
      <c r="B645" t="s">
        <v>436</v>
      </c>
      <c r="C645" t="s">
        <v>49</v>
      </c>
      <c r="D645" t="s">
        <v>470</v>
      </c>
      <c r="E645">
        <v>0</v>
      </c>
    </row>
    <row r="646" spans="1:5">
      <c r="A646">
        <v>2018</v>
      </c>
      <c r="B646" t="s">
        <v>431</v>
      </c>
      <c r="C646" t="s">
        <v>36</v>
      </c>
      <c r="D646" t="s">
        <v>470</v>
      </c>
      <c r="E646">
        <v>0</v>
      </c>
    </row>
    <row r="647" spans="1:5">
      <c r="A647">
        <v>2018</v>
      </c>
      <c r="B647" t="s">
        <v>426</v>
      </c>
      <c r="D647" t="s">
        <v>470</v>
      </c>
      <c r="E647">
        <v>0</v>
      </c>
    </row>
    <row r="648" spans="1:5">
      <c r="A648">
        <v>2018</v>
      </c>
      <c r="B648" t="s">
        <v>421</v>
      </c>
      <c r="C648" t="s">
        <v>13</v>
      </c>
      <c r="D648" t="s">
        <v>470</v>
      </c>
      <c r="E648">
        <v>0</v>
      </c>
    </row>
    <row r="649" spans="1:5">
      <c r="A649">
        <v>2018</v>
      </c>
      <c r="B649" t="s">
        <v>423</v>
      </c>
      <c r="C649" t="s">
        <v>18</v>
      </c>
      <c r="D649" t="s">
        <v>470</v>
      </c>
      <c r="E649">
        <v>0</v>
      </c>
    </row>
    <row r="650" spans="1:5">
      <c r="A650">
        <v>2018</v>
      </c>
      <c r="B650" t="s">
        <v>433</v>
      </c>
      <c r="C650" t="s">
        <v>42</v>
      </c>
      <c r="D650" t="s">
        <v>470</v>
      </c>
      <c r="E650">
        <v>0</v>
      </c>
    </row>
    <row r="651" spans="1:5">
      <c r="A651">
        <v>2018</v>
      </c>
      <c r="B651" t="s">
        <v>425</v>
      </c>
      <c r="C651" t="s">
        <v>24</v>
      </c>
      <c r="D651" t="s">
        <v>470</v>
      </c>
      <c r="E651">
        <v>0</v>
      </c>
    </row>
    <row r="652" spans="1:5">
      <c r="A652">
        <v>2018</v>
      </c>
      <c r="B652" t="s">
        <v>424</v>
      </c>
      <c r="C652" t="s">
        <v>21</v>
      </c>
      <c r="D652" t="s">
        <v>470</v>
      </c>
      <c r="E652">
        <v>0</v>
      </c>
    </row>
    <row r="653" spans="1:5">
      <c r="A653">
        <v>2018</v>
      </c>
      <c r="B653" t="s">
        <v>429</v>
      </c>
      <c r="C653" t="s">
        <v>30</v>
      </c>
      <c r="D653" t="s">
        <v>470</v>
      </c>
      <c r="E653">
        <v>5</v>
      </c>
    </row>
    <row r="654" spans="1:5">
      <c r="A654">
        <v>2025</v>
      </c>
      <c r="B654" t="s">
        <v>407</v>
      </c>
      <c r="D654" t="s">
        <v>471</v>
      </c>
      <c r="E654">
        <v>0</v>
      </c>
    </row>
    <row r="655" spans="1:5">
      <c r="A655">
        <v>2025</v>
      </c>
      <c r="B655" t="s">
        <v>438</v>
      </c>
      <c r="D655" t="s">
        <v>471</v>
      </c>
      <c r="E655">
        <v>0</v>
      </c>
    </row>
    <row r="656" spans="1:5">
      <c r="A656">
        <v>2025</v>
      </c>
      <c r="B656" t="s">
        <v>425</v>
      </c>
      <c r="D656" t="s">
        <v>471</v>
      </c>
      <c r="E656">
        <v>0</v>
      </c>
    </row>
    <row r="657" spans="1:5">
      <c r="A657">
        <v>2025</v>
      </c>
      <c r="B657" t="s">
        <v>421</v>
      </c>
      <c r="D657" t="s">
        <v>471</v>
      </c>
      <c r="E657">
        <v>0</v>
      </c>
    </row>
    <row r="658" spans="1:5">
      <c r="A658">
        <v>2025</v>
      </c>
      <c r="B658" t="s">
        <v>432</v>
      </c>
      <c r="D658" t="s">
        <v>471</v>
      </c>
      <c r="E658">
        <v>0</v>
      </c>
    </row>
    <row r="659" spans="1:5">
      <c r="A659">
        <v>2025</v>
      </c>
      <c r="B659" t="s">
        <v>429</v>
      </c>
      <c r="D659" t="s">
        <v>471</v>
      </c>
      <c r="E659">
        <v>0</v>
      </c>
    </row>
    <row r="660" spans="1:5">
      <c r="A660">
        <v>2025</v>
      </c>
      <c r="B660" t="s">
        <v>431</v>
      </c>
      <c r="D660" t="s">
        <v>471</v>
      </c>
      <c r="E660">
        <v>0</v>
      </c>
    </row>
    <row r="661" spans="1:5">
      <c r="A661">
        <v>2025</v>
      </c>
      <c r="B661" t="s">
        <v>428</v>
      </c>
      <c r="D661" t="s">
        <v>471</v>
      </c>
      <c r="E661">
        <v>0</v>
      </c>
    </row>
    <row r="662" spans="1:5">
      <c r="A662">
        <v>2025</v>
      </c>
      <c r="B662" t="s">
        <v>436</v>
      </c>
      <c r="D662" t="s">
        <v>471</v>
      </c>
      <c r="E662">
        <v>0</v>
      </c>
    </row>
    <row r="663" spans="1:5">
      <c r="A663">
        <v>2025</v>
      </c>
      <c r="B663" t="s">
        <v>433</v>
      </c>
      <c r="D663" t="s">
        <v>471</v>
      </c>
      <c r="E663">
        <v>0</v>
      </c>
    </row>
    <row r="664" spans="1:5">
      <c r="A664">
        <v>2025</v>
      </c>
      <c r="B664" t="s">
        <v>426</v>
      </c>
      <c r="D664" t="s">
        <v>471</v>
      </c>
      <c r="E664">
        <v>0</v>
      </c>
    </row>
    <row r="665" spans="1:5">
      <c r="A665">
        <v>2025</v>
      </c>
      <c r="B665" t="s">
        <v>437</v>
      </c>
      <c r="D665" t="s">
        <v>471</v>
      </c>
      <c r="E665">
        <v>0</v>
      </c>
    </row>
    <row r="666" spans="1:5">
      <c r="A666">
        <v>2025</v>
      </c>
      <c r="B666" t="s">
        <v>420</v>
      </c>
      <c r="D666" t="s">
        <v>471</v>
      </c>
      <c r="E666">
        <v>0</v>
      </c>
    </row>
    <row r="667" spans="1:5">
      <c r="A667">
        <v>2025</v>
      </c>
      <c r="B667" t="s">
        <v>424</v>
      </c>
      <c r="D667" t="s">
        <v>471</v>
      </c>
      <c r="E667">
        <v>0</v>
      </c>
    </row>
    <row r="668" spans="1:5">
      <c r="A668">
        <v>2025</v>
      </c>
      <c r="B668" t="s">
        <v>434</v>
      </c>
      <c r="D668" t="s">
        <v>471</v>
      </c>
      <c r="E668">
        <v>0</v>
      </c>
    </row>
    <row r="669" spans="1:5">
      <c r="A669">
        <v>2025</v>
      </c>
      <c r="B669" t="s">
        <v>423</v>
      </c>
      <c r="D669" t="s">
        <v>471</v>
      </c>
      <c r="E669">
        <v>0</v>
      </c>
    </row>
    <row r="670" spans="1:5">
      <c r="A670">
        <v>2025</v>
      </c>
      <c r="B670" t="s">
        <v>435</v>
      </c>
      <c r="D670" t="s">
        <v>471</v>
      </c>
      <c r="E670">
        <v>0</v>
      </c>
    </row>
    <row r="671" spans="1:5">
      <c r="A671">
        <v>2025</v>
      </c>
      <c r="B671" t="s">
        <v>430</v>
      </c>
      <c r="D671" t="s">
        <v>471</v>
      </c>
      <c r="E671">
        <v>0</v>
      </c>
    </row>
    <row r="672" spans="1:5">
      <c r="A672">
        <v>2025</v>
      </c>
      <c r="B672" t="s">
        <v>422</v>
      </c>
      <c r="D672" t="s">
        <v>471</v>
      </c>
      <c r="E672">
        <v>0</v>
      </c>
    </row>
    <row r="673" spans="1:5">
      <c r="A673">
        <v>2025</v>
      </c>
      <c r="B673" t="s">
        <v>439</v>
      </c>
      <c r="D673" t="s">
        <v>471</v>
      </c>
      <c r="E673">
        <v>0</v>
      </c>
    </row>
    <row r="674" spans="1:5">
      <c r="A674">
        <v>2024</v>
      </c>
      <c r="B674" t="s">
        <v>407</v>
      </c>
      <c r="C674" t="s">
        <v>407</v>
      </c>
      <c r="D674" t="s">
        <v>471</v>
      </c>
      <c r="E674">
        <v>13</v>
      </c>
    </row>
    <row r="675" spans="1:5">
      <c r="A675">
        <v>2024</v>
      </c>
      <c r="B675" t="s">
        <v>438</v>
      </c>
      <c r="C675" t="s">
        <v>52</v>
      </c>
      <c r="D675" t="s">
        <v>471</v>
      </c>
      <c r="E675">
        <v>1</v>
      </c>
    </row>
    <row r="676" spans="1:5">
      <c r="A676">
        <v>2024</v>
      </c>
      <c r="B676" t="s">
        <v>425</v>
      </c>
      <c r="C676" t="s">
        <v>24</v>
      </c>
      <c r="D676" t="s">
        <v>471</v>
      </c>
      <c r="E676">
        <v>0</v>
      </c>
    </row>
    <row r="677" spans="1:5">
      <c r="A677">
        <v>2024</v>
      </c>
      <c r="B677" t="s">
        <v>421</v>
      </c>
      <c r="C677" t="s">
        <v>13</v>
      </c>
      <c r="D677" t="s">
        <v>471</v>
      </c>
      <c r="E677">
        <v>0</v>
      </c>
    </row>
    <row r="678" spans="1:5">
      <c r="A678">
        <v>2024</v>
      </c>
      <c r="B678" t="s">
        <v>432</v>
      </c>
      <c r="C678" t="s">
        <v>39</v>
      </c>
      <c r="D678" t="s">
        <v>471</v>
      </c>
      <c r="E678">
        <v>0</v>
      </c>
    </row>
    <row r="679" spans="1:5">
      <c r="A679">
        <v>2024</v>
      </c>
      <c r="B679" t="s">
        <v>429</v>
      </c>
      <c r="C679" t="s">
        <v>30</v>
      </c>
      <c r="D679" t="s">
        <v>471</v>
      </c>
      <c r="E679">
        <v>2</v>
      </c>
    </row>
    <row r="680" spans="1:5">
      <c r="A680">
        <v>2024</v>
      </c>
      <c r="B680" t="s">
        <v>431</v>
      </c>
      <c r="C680" t="s">
        <v>36</v>
      </c>
      <c r="D680" t="s">
        <v>471</v>
      </c>
      <c r="E680">
        <v>0</v>
      </c>
    </row>
    <row r="681" spans="1:5">
      <c r="A681">
        <v>2024</v>
      </c>
      <c r="B681" t="s">
        <v>428</v>
      </c>
      <c r="C681" t="s">
        <v>27</v>
      </c>
      <c r="D681" t="s">
        <v>471</v>
      </c>
      <c r="E681">
        <v>0</v>
      </c>
    </row>
    <row r="682" spans="1:5">
      <c r="A682">
        <v>2024</v>
      </c>
      <c r="B682" t="s">
        <v>436</v>
      </c>
      <c r="C682" t="s">
        <v>49</v>
      </c>
      <c r="D682" t="s">
        <v>471</v>
      </c>
      <c r="E682">
        <v>0</v>
      </c>
    </row>
    <row r="683" spans="1:5">
      <c r="A683">
        <v>2024</v>
      </c>
      <c r="B683" t="s">
        <v>433</v>
      </c>
      <c r="C683" t="s">
        <v>42</v>
      </c>
      <c r="D683" t="s">
        <v>471</v>
      </c>
      <c r="E683">
        <v>1</v>
      </c>
    </row>
    <row r="684" spans="1:5">
      <c r="A684">
        <v>2024</v>
      </c>
      <c r="B684" t="s">
        <v>426</v>
      </c>
      <c r="D684" t="s">
        <v>471</v>
      </c>
      <c r="E684">
        <v>0</v>
      </c>
    </row>
    <row r="685" spans="1:5">
      <c r="A685">
        <v>2024</v>
      </c>
      <c r="B685" t="s">
        <v>437</v>
      </c>
      <c r="C685" t="s">
        <v>51</v>
      </c>
      <c r="D685" t="s">
        <v>471</v>
      </c>
      <c r="E685">
        <v>0</v>
      </c>
    </row>
    <row r="686" spans="1:5">
      <c r="A686">
        <v>2024</v>
      </c>
      <c r="B686" t="s">
        <v>420</v>
      </c>
      <c r="C686" t="s">
        <v>8</v>
      </c>
      <c r="D686" t="s">
        <v>471</v>
      </c>
      <c r="E686">
        <v>5</v>
      </c>
    </row>
    <row r="687" spans="1:5">
      <c r="A687">
        <v>2024</v>
      </c>
      <c r="B687" t="s">
        <v>424</v>
      </c>
      <c r="C687" t="s">
        <v>21</v>
      </c>
      <c r="D687" t="s">
        <v>471</v>
      </c>
      <c r="E687">
        <v>0</v>
      </c>
    </row>
    <row r="688" spans="1:5">
      <c r="A688">
        <v>2024</v>
      </c>
      <c r="B688" t="s">
        <v>434</v>
      </c>
      <c r="C688" t="s">
        <v>45</v>
      </c>
      <c r="D688" t="s">
        <v>471</v>
      </c>
      <c r="E688">
        <v>0</v>
      </c>
    </row>
    <row r="689" spans="1:5">
      <c r="A689">
        <v>2024</v>
      </c>
      <c r="B689" t="s">
        <v>423</v>
      </c>
      <c r="C689" t="s">
        <v>18</v>
      </c>
      <c r="D689" t="s">
        <v>471</v>
      </c>
      <c r="E689">
        <v>0</v>
      </c>
    </row>
    <row r="690" spans="1:5">
      <c r="A690">
        <v>2024</v>
      </c>
      <c r="B690" t="s">
        <v>435</v>
      </c>
      <c r="C690" t="s">
        <v>48</v>
      </c>
      <c r="D690" t="s">
        <v>471</v>
      </c>
      <c r="E690">
        <v>0</v>
      </c>
    </row>
    <row r="691" spans="1:5">
      <c r="A691">
        <v>2024</v>
      </c>
      <c r="B691" t="s">
        <v>430</v>
      </c>
      <c r="C691" t="s">
        <v>33</v>
      </c>
      <c r="D691" t="s">
        <v>471</v>
      </c>
      <c r="E691">
        <v>0</v>
      </c>
    </row>
    <row r="692" spans="1:5">
      <c r="A692">
        <v>2024</v>
      </c>
      <c r="B692" t="s">
        <v>422</v>
      </c>
      <c r="C692" t="s">
        <v>15</v>
      </c>
      <c r="D692" t="s">
        <v>471</v>
      </c>
      <c r="E692">
        <v>4</v>
      </c>
    </row>
    <row r="693" spans="1:5">
      <c r="A693">
        <v>2024</v>
      </c>
      <c r="B693" t="s">
        <v>439</v>
      </c>
      <c r="C693" t="s">
        <v>53</v>
      </c>
      <c r="D693" t="s">
        <v>471</v>
      </c>
      <c r="E693">
        <v>0</v>
      </c>
    </row>
    <row r="694" spans="1:5">
      <c r="A694">
        <v>2019</v>
      </c>
      <c r="B694" t="s">
        <v>407</v>
      </c>
      <c r="C694" t="s">
        <v>407</v>
      </c>
      <c r="D694" t="s">
        <v>471</v>
      </c>
      <c r="E694">
        <v>12</v>
      </c>
    </row>
    <row r="695" spans="1:5">
      <c r="A695">
        <v>2022</v>
      </c>
      <c r="B695" t="s">
        <v>407</v>
      </c>
      <c r="C695" t="s">
        <v>407</v>
      </c>
      <c r="D695" t="s">
        <v>471</v>
      </c>
      <c r="E695">
        <v>13</v>
      </c>
    </row>
    <row r="696" spans="1:5">
      <c r="A696">
        <v>2021</v>
      </c>
      <c r="B696" t="s">
        <v>407</v>
      </c>
      <c r="C696" t="s">
        <v>407</v>
      </c>
      <c r="D696" t="s">
        <v>471</v>
      </c>
      <c r="E696">
        <v>12</v>
      </c>
    </row>
    <row r="697" spans="1:5">
      <c r="A697">
        <v>2023</v>
      </c>
      <c r="B697" t="s">
        <v>407</v>
      </c>
      <c r="C697" t="s">
        <v>407</v>
      </c>
      <c r="D697" t="s">
        <v>471</v>
      </c>
      <c r="E697">
        <v>13</v>
      </c>
    </row>
    <row r="698" spans="1:5">
      <c r="A698">
        <v>2018</v>
      </c>
      <c r="B698" t="s">
        <v>407</v>
      </c>
      <c r="C698" t="s">
        <v>407</v>
      </c>
      <c r="D698" t="s">
        <v>471</v>
      </c>
      <c r="E698">
        <v>0</v>
      </c>
    </row>
    <row r="699" spans="1:5">
      <c r="A699">
        <v>2018</v>
      </c>
      <c r="B699" t="s">
        <v>407</v>
      </c>
      <c r="C699" t="s">
        <v>407</v>
      </c>
      <c r="D699" t="s">
        <v>471</v>
      </c>
      <c r="E699">
        <v>12</v>
      </c>
    </row>
    <row r="700" spans="1:5">
      <c r="A700">
        <v>2018</v>
      </c>
      <c r="B700" t="s">
        <v>407</v>
      </c>
      <c r="C700" t="s">
        <v>407</v>
      </c>
      <c r="D700" t="s">
        <v>471</v>
      </c>
      <c r="E700">
        <v>0</v>
      </c>
    </row>
    <row r="701" spans="1:5">
      <c r="A701">
        <v>2018</v>
      </c>
      <c r="B701" t="s">
        <v>407</v>
      </c>
      <c r="C701" t="s">
        <v>407</v>
      </c>
      <c r="D701" t="s">
        <v>471</v>
      </c>
      <c r="E701">
        <v>0</v>
      </c>
    </row>
    <row r="702" spans="1:5">
      <c r="A702">
        <v>2020</v>
      </c>
      <c r="B702" t="s">
        <v>407</v>
      </c>
      <c r="C702" t="s">
        <v>407</v>
      </c>
      <c r="D702" t="s">
        <v>471</v>
      </c>
      <c r="E702">
        <v>12</v>
      </c>
    </row>
    <row r="703" spans="1:5">
      <c r="A703">
        <v>2023</v>
      </c>
      <c r="B703" t="s">
        <v>438</v>
      </c>
      <c r="C703" t="s">
        <v>52</v>
      </c>
      <c r="D703" t="s">
        <v>471</v>
      </c>
      <c r="E703">
        <v>1</v>
      </c>
    </row>
    <row r="704" spans="1:5">
      <c r="A704">
        <v>2023</v>
      </c>
      <c r="B704" t="s">
        <v>425</v>
      </c>
      <c r="C704" t="s">
        <v>24</v>
      </c>
      <c r="D704" t="s">
        <v>471</v>
      </c>
      <c r="E704">
        <v>0</v>
      </c>
    </row>
    <row r="705" spans="1:5">
      <c r="A705">
        <v>2023</v>
      </c>
      <c r="B705" t="s">
        <v>421</v>
      </c>
      <c r="C705" t="s">
        <v>13</v>
      </c>
      <c r="D705" t="s">
        <v>471</v>
      </c>
      <c r="E705">
        <v>0</v>
      </c>
    </row>
    <row r="706" spans="1:5">
      <c r="A706">
        <v>2023</v>
      </c>
      <c r="B706" t="s">
        <v>432</v>
      </c>
      <c r="C706" t="s">
        <v>39</v>
      </c>
      <c r="D706" t="s">
        <v>471</v>
      </c>
      <c r="E706">
        <v>0</v>
      </c>
    </row>
    <row r="707" spans="1:5">
      <c r="A707">
        <v>2023</v>
      </c>
      <c r="B707" t="s">
        <v>429</v>
      </c>
      <c r="C707" t="s">
        <v>30</v>
      </c>
      <c r="D707" t="s">
        <v>471</v>
      </c>
      <c r="E707">
        <v>2</v>
      </c>
    </row>
    <row r="708" spans="1:5">
      <c r="A708">
        <v>2023</v>
      </c>
      <c r="B708" t="s">
        <v>431</v>
      </c>
      <c r="C708" t="s">
        <v>36</v>
      </c>
      <c r="D708" t="s">
        <v>471</v>
      </c>
      <c r="E708">
        <v>0</v>
      </c>
    </row>
    <row r="709" spans="1:5">
      <c r="A709">
        <v>2023</v>
      </c>
      <c r="B709" t="s">
        <v>428</v>
      </c>
      <c r="C709" t="s">
        <v>27</v>
      </c>
      <c r="D709" t="s">
        <v>471</v>
      </c>
      <c r="E709">
        <v>0</v>
      </c>
    </row>
    <row r="710" spans="1:5">
      <c r="A710">
        <v>2023</v>
      </c>
      <c r="B710" t="s">
        <v>436</v>
      </c>
      <c r="C710" t="s">
        <v>49</v>
      </c>
      <c r="D710" t="s">
        <v>471</v>
      </c>
      <c r="E710">
        <v>0</v>
      </c>
    </row>
    <row r="711" spans="1:5">
      <c r="A711">
        <v>2023</v>
      </c>
      <c r="B711" t="s">
        <v>433</v>
      </c>
      <c r="C711" t="s">
        <v>42</v>
      </c>
      <c r="D711" t="s">
        <v>471</v>
      </c>
      <c r="E711">
        <v>1</v>
      </c>
    </row>
    <row r="712" spans="1:5">
      <c r="A712">
        <v>2023</v>
      </c>
      <c r="B712" t="s">
        <v>426</v>
      </c>
      <c r="D712" t="s">
        <v>471</v>
      </c>
      <c r="E712">
        <v>0</v>
      </c>
    </row>
    <row r="713" spans="1:5">
      <c r="A713">
        <v>2023</v>
      </c>
      <c r="B713" t="s">
        <v>437</v>
      </c>
      <c r="C713" t="s">
        <v>51</v>
      </c>
      <c r="D713" t="s">
        <v>471</v>
      </c>
      <c r="E713">
        <v>0</v>
      </c>
    </row>
    <row r="714" spans="1:5">
      <c r="A714">
        <v>2023</v>
      </c>
      <c r="B714" t="s">
        <v>420</v>
      </c>
      <c r="C714" t="s">
        <v>8</v>
      </c>
      <c r="D714" t="s">
        <v>471</v>
      </c>
      <c r="E714">
        <v>5</v>
      </c>
    </row>
    <row r="715" spans="1:5">
      <c r="A715">
        <v>2023</v>
      </c>
      <c r="B715" t="s">
        <v>424</v>
      </c>
      <c r="C715" t="s">
        <v>21</v>
      </c>
      <c r="D715" t="s">
        <v>471</v>
      </c>
      <c r="E715">
        <v>0</v>
      </c>
    </row>
    <row r="716" spans="1:5">
      <c r="A716">
        <v>2022</v>
      </c>
      <c r="B716" t="s">
        <v>435</v>
      </c>
      <c r="C716" t="s">
        <v>48</v>
      </c>
      <c r="D716" t="s">
        <v>471</v>
      </c>
      <c r="E716">
        <v>0</v>
      </c>
    </row>
    <row r="717" spans="1:5">
      <c r="A717">
        <v>2022</v>
      </c>
      <c r="B717" t="s">
        <v>438</v>
      </c>
      <c r="C717" t="s">
        <v>52</v>
      </c>
      <c r="D717" t="s">
        <v>471</v>
      </c>
      <c r="E717">
        <v>1</v>
      </c>
    </row>
    <row r="718" spans="1:5">
      <c r="A718">
        <v>2022</v>
      </c>
      <c r="B718" t="s">
        <v>436</v>
      </c>
      <c r="C718" t="s">
        <v>49</v>
      </c>
      <c r="D718" t="s">
        <v>471</v>
      </c>
      <c r="E718">
        <v>0</v>
      </c>
    </row>
    <row r="719" spans="1:5">
      <c r="A719">
        <v>2022</v>
      </c>
      <c r="B719" t="s">
        <v>431</v>
      </c>
      <c r="C719" t="s">
        <v>36</v>
      </c>
      <c r="D719" t="s">
        <v>471</v>
      </c>
      <c r="E719">
        <v>0</v>
      </c>
    </row>
    <row r="720" spans="1:5">
      <c r="A720">
        <v>2022</v>
      </c>
      <c r="B720" t="s">
        <v>422</v>
      </c>
      <c r="C720" t="s">
        <v>15</v>
      </c>
      <c r="D720" t="s">
        <v>471</v>
      </c>
      <c r="E720">
        <v>4</v>
      </c>
    </row>
    <row r="721" spans="1:5">
      <c r="A721">
        <v>2022</v>
      </c>
      <c r="B721" t="s">
        <v>439</v>
      </c>
      <c r="C721" t="s">
        <v>53</v>
      </c>
      <c r="D721" t="s">
        <v>471</v>
      </c>
      <c r="E721">
        <v>0</v>
      </c>
    </row>
    <row r="722" spans="1:5">
      <c r="A722">
        <v>2022</v>
      </c>
      <c r="B722" t="s">
        <v>429</v>
      </c>
      <c r="C722" t="s">
        <v>30</v>
      </c>
      <c r="D722" t="s">
        <v>471</v>
      </c>
      <c r="E722">
        <v>2</v>
      </c>
    </row>
    <row r="723" spans="1:5">
      <c r="A723">
        <v>2022</v>
      </c>
      <c r="B723" t="s">
        <v>421</v>
      </c>
      <c r="C723" t="s">
        <v>13</v>
      </c>
      <c r="D723" t="s">
        <v>471</v>
      </c>
      <c r="E723">
        <v>0</v>
      </c>
    </row>
    <row r="724" spans="1:5">
      <c r="A724">
        <v>2022</v>
      </c>
      <c r="B724" t="s">
        <v>434</v>
      </c>
      <c r="C724" t="s">
        <v>45</v>
      </c>
      <c r="D724" t="s">
        <v>471</v>
      </c>
      <c r="E724">
        <v>0</v>
      </c>
    </row>
    <row r="725" spans="1:5">
      <c r="A725">
        <v>2021</v>
      </c>
      <c r="B725" t="s">
        <v>434</v>
      </c>
      <c r="C725" t="s">
        <v>45</v>
      </c>
      <c r="D725" t="s">
        <v>471</v>
      </c>
      <c r="E725">
        <v>0</v>
      </c>
    </row>
    <row r="726" spans="1:5">
      <c r="A726">
        <v>2021</v>
      </c>
      <c r="B726" t="s">
        <v>420</v>
      </c>
      <c r="C726" t="s">
        <v>8</v>
      </c>
      <c r="D726" t="s">
        <v>471</v>
      </c>
      <c r="E726">
        <v>4</v>
      </c>
    </row>
    <row r="727" spans="1:5">
      <c r="A727">
        <v>2021</v>
      </c>
      <c r="B727" t="s">
        <v>424</v>
      </c>
      <c r="C727" t="s">
        <v>21</v>
      </c>
      <c r="D727" t="s">
        <v>471</v>
      </c>
      <c r="E727">
        <v>0</v>
      </c>
    </row>
    <row r="728" spans="1:5">
      <c r="A728">
        <v>2020</v>
      </c>
      <c r="B728" t="s">
        <v>434</v>
      </c>
      <c r="C728" t="s">
        <v>45</v>
      </c>
      <c r="D728" t="s">
        <v>471</v>
      </c>
      <c r="E728">
        <v>0</v>
      </c>
    </row>
    <row r="729" spans="1:5">
      <c r="A729">
        <v>2020</v>
      </c>
      <c r="B729" t="s">
        <v>430</v>
      </c>
      <c r="C729" t="s">
        <v>33</v>
      </c>
      <c r="D729" t="s">
        <v>471</v>
      </c>
      <c r="E729">
        <v>0</v>
      </c>
    </row>
    <row r="730" spans="1:5">
      <c r="A730">
        <v>2020</v>
      </c>
      <c r="B730" t="s">
        <v>439</v>
      </c>
      <c r="C730" t="s">
        <v>53</v>
      </c>
      <c r="D730" t="s">
        <v>471</v>
      </c>
      <c r="E730">
        <v>0</v>
      </c>
    </row>
    <row r="731" spans="1:5">
      <c r="A731">
        <v>2019</v>
      </c>
      <c r="B731" t="s">
        <v>431</v>
      </c>
      <c r="C731" t="s">
        <v>36</v>
      </c>
      <c r="D731" t="s">
        <v>471</v>
      </c>
      <c r="E731">
        <v>0</v>
      </c>
    </row>
    <row r="732" spans="1:5">
      <c r="A732">
        <v>2019</v>
      </c>
      <c r="B732" t="s">
        <v>437</v>
      </c>
      <c r="C732" t="s">
        <v>51</v>
      </c>
      <c r="D732" t="s">
        <v>471</v>
      </c>
      <c r="E732">
        <v>0</v>
      </c>
    </row>
    <row r="733" spans="1:5">
      <c r="A733">
        <v>2019</v>
      </c>
      <c r="B733" t="s">
        <v>439</v>
      </c>
      <c r="C733" t="s">
        <v>53</v>
      </c>
      <c r="D733" t="s">
        <v>471</v>
      </c>
      <c r="E733">
        <v>0</v>
      </c>
    </row>
    <row r="734" spans="1:5">
      <c r="A734">
        <v>2019</v>
      </c>
      <c r="B734" t="s">
        <v>429</v>
      </c>
      <c r="C734" t="s">
        <v>30</v>
      </c>
      <c r="D734" t="s">
        <v>471</v>
      </c>
      <c r="E734">
        <v>2</v>
      </c>
    </row>
    <row r="735" spans="1:5">
      <c r="A735">
        <v>2018</v>
      </c>
      <c r="B735" t="s">
        <v>432</v>
      </c>
      <c r="C735" t="s">
        <v>39</v>
      </c>
      <c r="D735" t="s">
        <v>471</v>
      </c>
      <c r="E735">
        <v>0</v>
      </c>
    </row>
    <row r="736" spans="1:5">
      <c r="A736">
        <v>2018</v>
      </c>
      <c r="B736" t="s">
        <v>435</v>
      </c>
      <c r="C736" t="s">
        <v>48</v>
      </c>
      <c r="D736" t="s">
        <v>471</v>
      </c>
      <c r="E736">
        <v>0</v>
      </c>
    </row>
    <row r="737" spans="1:5">
      <c r="A737">
        <v>2018</v>
      </c>
      <c r="B737" t="s">
        <v>438</v>
      </c>
      <c r="C737" t="s">
        <v>52</v>
      </c>
      <c r="D737" t="s">
        <v>471</v>
      </c>
      <c r="E737">
        <v>1</v>
      </c>
    </row>
    <row r="738" spans="1:5">
      <c r="A738">
        <v>2018</v>
      </c>
      <c r="B738" t="s">
        <v>436</v>
      </c>
      <c r="C738" t="s">
        <v>49</v>
      </c>
      <c r="D738" t="s">
        <v>471</v>
      </c>
      <c r="E738">
        <v>0</v>
      </c>
    </row>
    <row r="739" spans="1:5">
      <c r="A739">
        <v>2018</v>
      </c>
      <c r="B739" t="s">
        <v>437</v>
      </c>
      <c r="C739" t="s">
        <v>51</v>
      </c>
      <c r="D739" t="s">
        <v>471</v>
      </c>
      <c r="E739">
        <v>0</v>
      </c>
    </row>
    <row r="740" spans="1:5">
      <c r="A740">
        <v>2018</v>
      </c>
      <c r="B740" t="s">
        <v>422</v>
      </c>
      <c r="C740" t="s">
        <v>15</v>
      </c>
      <c r="D740" t="s">
        <v>471</v>
      </c>
      <c r="E740">
        <v>4</v>
      </c>
    </row>
    <row r="741" spans="1:5">
      <c r="A741">
        <v>2019</v>
      </c>
      <c r="B741" t="s">
        <v>438</v>
      </c>
      <c r="C741" t="s">
        <v>52</v>
      </c>
      <c r="D741" t="s">
        <v>471</v>
      </c>
      <c r="E741">
        <v>1</v>
      </c>
    </row>
    <row r="742" spans="1:5">
      <c r="A742">
        <v>2019</v>
      </c>
      <c r="B742" t="s">
        <v>430</v>
      </c>
      <c r="C742" t="s">
        <v>33</v>
      </c>
      <c r="D742" t="s">
        <v>471</v>
      </c>
      <c r="E742">
        <v>0</v>
      </c>
    </row>
    <row r="743" spans="1:5">
      <c r="A743">
        <v>2019</v>
      </c>
      <c r="B743" t="s">
        <v>434</v>
      </c>
      <c r="C743" t="s">
        <v>45</v>
      </c>
      <c r="D743" t="s">
        <v>471</v>
      </c>
      <c r="E743">
        <v>0</v>
      </c>
    </row>
    <row r="744" spans="1:5">
      <c r="A744">
        <v>2019</v>
      </c>
      <c r="B744" t="s">
        <v>425</v>
      </c>
      <c r="C744" t="s">
        <v>24</v>
      </c>
      <c r="D744" t="s">
        <v>471</v>
      </c>
      <c r="E744">
        <v>0</v>
      </c>
    </row>
    <row r="745" spans="1:5">
      <c r="A745">
        <v>2019</v>
      </c>
      <c r="B745" t="s">
        <v>420</v>
      </c>
      <c r="C745" t="s">
        <v>8</v>
      </c>
      <c r="D745" t="s">
        <v>471</v>
      </c>
      <c r="E745">
        <v>4</v>
      </c>
    </row>
    <row r="746" spans="1:5">
      <c r="A746">
        <v>2019</v>
      </c>
      <c r="B746" t="s">
        <v>433</v>
      </c>
      <c r="C746" t="s">
        <v>42</v>
      </c>
      <c r="D746" t="s">
        <v>471</v>
      </c>
      <c r="E746">
        <v>1</v>
      </c>
    </row>
    <row r="747" spans="1:5">
      <c r="A747">
        <v>2019</v>
      </c>
      <c r="B747" t="s">
        <v>428</v>
      </c>
      <c r="C747" t="s">
        <v>27</v>
      </c>
      <c r="D747" t="s">
        <v>471</v>
      </c>
      <c r="E747">
        <v>0</v>
      </c>
    </row>
    <row r="748" spans="1:5">
      <c r="A748">
        <v>2019</v>
      </c>
      <c r="B748" t="s">
        <v>423</v>
      </c>
      <c r="C748" t="s">
        <v>18</v>
      </c>
      <c r="D748" t="s">
        <v>471</v>
      </c>
      <c r="E748">
        <v>0</v>
      </c>
    </row>
    <row r="749" spans="1:5">
      <c r="A749">
        <v>2019</v>
      </c>
      <c r="B749" t="s">
        <v>421</v>
      </c>
      <c r="C749" t="s">
        <v>13</v>
      </c>
      <c r="D749" t="s">
        <v>471</v>
      </c>
      <c r="E749">
        <v>0</v>
      </c>
    </row>
    <row r="750" spans="1:5">
      <c r="A750">
        <v>2019</v>
      </c>
      <c r="B750" t="s">
        <v>422</v>
      </c>
      <c r="C750" t="s">
        <v>15</v>
      </c>
      <c r="D750" t="s">
        <v>471</v>
      </c>
      <c r="E750">
        <v>4</v>
      </c>
    </row>
    <row r="751" spans="1:5">
      <c r="A751">
        <v>2019</v>
      </c>
      <c r="B751" t="s">
        <v>424</v>
      </c>
      <c r="C751" t="s">
        <v>21</v>
      </c>
      <c r="D751" t="s">
        <v>471</v>
      </c>
      <c r="E751">
        <v>0</v>
      </c>
    </row>
    <row r="752" spans="1:5">
      <c r="A752">
        <v>2018</v>
      </c>
      <c r="B752" t="s">
        <v>434</v>
      </c>
      <c r="C752" t="s">
        <v>45</v>
      </c>
      <c r="D752" t="s">
        <v>471</v>
      </c>
      <c r="E752">
        <v>0</v>
      </c>
    </row>
    <row r="753" spans="1:5">
      <c r="A753">
        <v>2018</v>
      </c>
      <c r="B753" t="s">
        <v>428</v>
      </c>
      <c r="C753" t="s">
        <v>27</v>
      </c>
      <c r="D753" t="s">
        <v>471</v>
      </c>
      <c r="E753">
        <v>0</v>
      </c>
    </row>
    <row r="754" spans="1:5">
      <c r="A754">
        <v>2018</v>
      </c>
      <c r="B754" t="s">
        <v>430</v>
      </c>
      <c r="C754" t="s">
        <v>33</v>
      </c>
      <c r="D754" t="s">
        <v>471</v>
      </c>
      <c r="E754">
        <v>0</v>
      </c>
    </row>
    <row r="755" spans="1:5">
      <c r="A755">
        <v>2018</v>
      </c>
      <c r="B755" t="s">
        <v>420</v>
      </c>
      <c r="C755" t="s">
        <v>8</v>
      </c>
      <c r="D755" t="s">
        <v>471</v>
      </c>
      <c r="E755">
        <v>4</v>
      </c>
    </row>
    <row r="756" spans="1:5">
      <c r="A756">
        <v>2018</v>
      </c>
      <c r="B756" t="s">
        <v>439</v>
      </c>
      <c r="C756" t="s">
        <v>53</v>
      </c>
      <c r="D756" t="s">
        <v>471</v>
      </c>
      <c r="E756">
        <v>0</v>
      </c>
    </row>
    <row r="757" spans="1:5">
      <c r="A757">
        <v>2022</v>
      </c>
      <c r="B757" t="s">
        <v>437</v>
      </c>
      <c r="C757" t="s">
        <v>51</v>
      </c>
      <c r="D757" t="s">
        <v>471</v>
      </c>
      <c r="E757">
        <v>0</v>
      </c>
    </row>
    <row r="758" spans="1:5">
      <c r="A758">
        <v>2022</v>
      </c>
      <c r="B758" t="s">
        <v>425</v>
      </c>
      <c r="C758" t="s">
        <v>24</v>
      </c>
      <c r="D758" t="s">
        <v>471</v>
      </c>
      <c r="E758">
        <v>0</v>
      </c>
    </row>
    <row r="759" spans="1:5">
      <c r="A759">
        <v>2022</v>
      </c>
      <c r="B759" t="s">
        <v>428</v>
      </c>
      <c r="C759" t="s">
        <v>27</v>
      </c>
      <c r="D759" t="s">
        <v>471</v>
      </c>
      <c r="E759">
        <v>0</v>
      </c>
    </row>
    <row r="760" spans="1:5">
      <c r="A760">
        <v>2022</v>
      </c>
      <c r="B760" t="s">
        <v>420</v>
      </c>
      <c r="C760" t="s">
        <v>8</v>
      </c>
      <c r="D760" t="s">
        <v>471</v>
      </c>
      <c r="E760">
        <v>5</v>
      </c>
    </row>
    <row r="761" spans="1:5">
      <c r="A761">
        <v>2022</v>
      </c>
      <c r="B761" t="s">
        <v>423</v>
      </c>
      <c r="C761" t="s">
        <v>18</v>
      </c>
      <c r="D761" t="s">
        <v>471</v>
      </c>
      <c r="E761">
        <v>0</v>
      </c>
    </row>
    <row r="762" spans="1:5">
      <c r="A762">
        <v>2021</v>
      </c>
      <c r="B762" t="s">
        <v>426</v>
      </c>
      <c r="D762" t="s">
        <v>471</v>
      </c>
      <c r="E762">
        <v>0</v>
      </c>
    </row>
    <row r="763" spans="1:5">
      <c r="A763">
        <v>2021</v>
      </c>
      <c r="B763" t="s">
        <v>428</v>
      </c>
      <c r="C763" t="s">
        <v>27</v>
      </c>
      <c r="D763" t="s">
        <v>471</v>
      </c>
      <c r="E763">
        <v>0</v>
      </c>
    </row>
    <row r="764" spans="1:5">
      <c r="A764">
        <v>2021</v>
      </c>
      <c r="B764" t="s">
        <v>423</v>
      </c>
      <c r="C764" t="s">
        <v>18</v>
      </c>
      <c r="D764" t="s">
        <v>471</v>
      </c>
      <c r="E764">
        <v>0</v>
      </c>
    </row>
    <row r="765" spans="1:5">
      <c r="A765">
        <v>2021</v>
      </c>
      <c r="B765" t="s">
        <v>431</v>
      </c>
      <c r="C765" t="s">
        <v>36</v>
      </c>
      <c r="D765" t="s">
        <v>471</v>
      </c>
      <c r="E765">
        <v>0</v>
      </c>
    </row>
    <row r="766" spans="1:5">
      <c r="A766">
        <v>2021</v>
      </c>
      <c r="B766" t="s">
        <v>425</v>
      </c>
      <c r="C766" t="s">
        <v>24</v>
      </c>
      <c r="D766" t="s">
        <v>471</v>
      </c>
      <c r="E766">
        <v>0</v>
      </c>
    </row>
    <row r="767" spans="1:5">
      <c r="A767">
        <v>2021</v>
      </c>
      <c r="B767" t="s">
        <v>438</v>
      </c>
      <c r="C767" t="s">
        <v>52</v>
      </c>
      <c r="D767" t="s">
        <v>471</v>
      </c>
      <c r="E767">
        <v>1</v>
      </c>
    </row>
    <row r="768" spans="1:5">
      <c r="A768">
        <v>2021</v>
      </c>
      <c r="B768" t="s">
        <v>436</v>
      </c>
      <c r="C768" t="s">
        <v>49</v>
      </c>
      <c r="D768" t="s">
        <v>471</v>
      </c>
      <c r="E768">
        <v>0</v>
      </c>
    </row>
    <row r="769" spans="1:5">
      <c r="A769">
        <v>2021</v>
      </c>
      <c r="B769" t="s">
        <v>437</v>
      </c>
      <c r="C769" t="s">
        <v>51</v>
      </c>
      <c r="D769" t="s">
        <v>471</v>
      </c>
      <c r="E769">
        <v>0</v>
      </c>
    </row>
    <row r="770" spans="1:5">
      <c r="A770">
        <v>2020</v>
      </c>
      <c r="B770" t="s">
        <v>431</v>
      </c>
      <c r="C770" t="s">
        <v>36</v>
      </c>
      <c r="D770" t="s">
        <v>471</v>
      </c>
      <c r="E770">
        <v>0</v>
      </c>
    </row>
    <row r="771" spans="1:5">
      <c r="A771">
        <v>2020</v>
      </c>
      <c r="B771" t="s">
        <v>426</v>
      </c>
      <c r="D771" t="s">
        <v>471</v>
      </c>
      <c r="E771">
        <v>0</v>
      </c>
    </row>
    <row r="772" spans="1:5">
      <c r="A772">
        <v>2020</v>
      </c>
      <c r="B772" t="s">
        <v>433</v>
      </c>
      <c r="C772" t="s">
        <v>42</v>
      </c>
      <c r="D772" t="s">
        <v>471</v>
      </c>
      <c r="E772">
        <v>1</v>
      </c>
    </row>
    <row r="773" spans="1:5">
      <c r="A773">
        <v>2020</v>
      </c>
      <c r="B773" t="s">
        <v>425</v>
      </c>
      <c r="C773" t="s">
        <v>24</v>
      </c>
      <c r="D773" t="s">
        <v>471</v>
      </c>
      <c r="E773">
        <v>0</v>
      </c>
    </row>
    <row r="774" spans="1:5">
      <c r="A774">
        <v>2020</v>
      </c>
      <c r="B774" t="s">
        <v>428</v>
      </c>
      <c r="C774" t="s">
        <v>27</v>
      </c>
      <c r="D774" t="s">
        <v>471</v>
      </c>
      <c r="E774">
        <v>0</v>
      </c>
    </row>
    <row r="775" spans="1:5">
      <c r="A775">
        <v>2020</v>
      </c>
      <c r="B775" t="s">
        <v>438</v>
      </c>
      <c r="C775" t="s">
        <v>52</v>
      </c>
      <c r="D775" t="s">
        <v>471</v>
      </c>
      <c r="E775">
        <v>1</v>
      </c>
    </row>
    <row r="776" spans="1:5">
      <c r="A776">
        <v>2020</v>
      </c>
      <c r="B776" t="s">
        <v>437</v>
      </c>
      <c r="C776" t="s">
        <v>51</v>
      </c>
      <c r="D776" t="s">
        <v>471</v>
      </c>
      <c r="E776">
        <v>0</v>
      </c>
    </row>
    <row r="777" spans="1:5">
      <c r="A777">
        <v>2020</v>
      </c>
      <c r="B777" t="s">
        <v>422</v>
      </c>
      <c r="C777" t="s">
        <v>15</v>
      </c>
      <c r="D777" t="s">
        <v>471</v>
      </c>
      <c r="E777">
        <v>4</v>
      </c>
    </row>
    <row r="778" spans="1:5">
      <c r="A778">
        <v>2023</v>
      </c>
      <c r="B778" t="s">
        <v>434</v>
      </c>
      <c r="C778" t="s">
        <v>45</v>
      </c>
      <c r="D778" t="s">
        <v>471</v>
      </c>
      <c r="E778">
        <v>0</v>
      </c>
    </row>
    <row r="779" spans="1:5">
      <c r="A779">
        <v>2023</v>
      </c>
      <c r="B779" t="s">
        <v>423</v>
      </c>
      <c r="C779" t="s">
        <v>18</v>
      </c>
      <c r="D779" t="s">
        <v>471</v>
      </c>
      <c r="E779">
        <v>0</v>
      </c>
    </row>
    <row r="780" spans="1:5">
      <c r="A780">
        <v>2023</v>
      </c>
      <c r="B780" t="s">
        <v>435</v>
      </c>
      <c r="C780" t="s">
        <v>48</v>
      </c>
      <c r="D780" t="s">
        <v>471</v>
      </c>
      <c r="E780">
        <v>0</v>
      </c>
    </row>
    <row r="781" spans="1:5">
      <c r="A781">
        <v>2023</v>
      </c>
      <c r="B781" t="s">
        <v>430</v>
      </c>
      <c r="C781" t="s">
        <v>33</v>
      </c>
      <c r="D781" t="s">
        <v>471</v>
      </c>
      <c r="E781">
        <v>0</v>
      </c>
    </row>
    <row r="782" spans="1:5">
      <c r="A782">
        <v>2023</v>
      </c>
      <c r="B782" t="s">
        <v>422</v>
      </c>
      <c r="C782" t="s">
        <v>15</v>
      </c>
      <c r="D782" t="s">
        <v>471</v>
      </c>
      <c r="E782">
        <v>4</v>
      </c>
    </row>
    <row r="783" spans="1:5">
      <c r="A783">
        <v>2023</v>
      </c>
      <c r="B783" t="s">
        <v>439</v>
      </c>
      <c r="C783" t="s">
        <v>53</v>
      </c>
      <c r="D783" t="s">
        <v>471</v>
      </c>
      <c r="E783">
        <v>0</v>
      </c>
    </row>
    <row r="784" spans="1:5">
      <c r="A784">
        <v>2022</v>
      </c>
      <c r="B784" t="s">
        <v>433</v>
      </c>
      <c r="C784" t="s">
        <v>42</v>
      </c>
      <c r="D784" t="s">
        <v>471</v>
      </c>
      <c r="E784">
        <v>1</v>
      </c>
    </row>
    <row r="785" spans="1:5">
      <c r="A785">
        <v>2022</v>
      </c>
      <c r="B785" t="s">
        <v>430</v>
      </c>
      <c r="C785" t="s">
        <v>33</v>
      </c>
      <c r="D785" t="s">
        <v>471</v>
      </c>
      <c r="E785">
        <v>0</v>
      </c>
    </row>
    <row r="786" spans="1:5">
      <c r="A786">
        <v>2022</v>
      </c>
      <c r="B786" t="s">
        <v>432</v>
      </c>
      <c r="C786" t="s">
        <v>39</v>
      </c>
      <c r="D786" t="s">
        <v>471</v>
      </c>
      <c r="E786">
        <v>0</v>
      </c>
    </row>
    <row r="787" spans="1:5">
      <c r="A787">
        <v>2022</v>
      </c>
      <c r="B787" t="s">
        <v>426</v>
      </c>
      <c r="D787" t="s">
        <v>471</v>
      </c>
      <c r="E787">
        <v>0</v>
      </c>
    </row>
    <row r="788" spans="1:5">
      <c r="A788">
        <v>2022</v>
      </c>
      <c r="B788" t="s">
        <v>424</v>
      </c>
      <c r="C788" t="s">
        <v>21</v>
      </c>
      <c r="D788" t="s">
        <v>471</v>
      </c>
      <c r="E788">
        <v>0</v>
      </c>
    </row>
    <row r="789" spans="1:5">
      <c r="A789">
        <v>2021</v>
      </c>
      <c r="B789" t="s">
        <v>432</v>
      </c>
      <c r="C789" t="s">
        <v>39</v>
      </c>
      <c r="D789" t="s">
        <v>471</v>
      </c>
      <c r="E789">
        <v>0</v>
      </c>
    </row>
    <row r="790" spans="1:5">
      <c r="A790">
        <v>2021</v>
      </c>
      <c r="B790" t="s">
        <v>430</v>
      </c>
      <c r="C790" t="s">
        <v>33</v>
      </c>
      <c r="D790" t="s">
        <v>471</v>
      </c>
      <c r="E790">
        <v>0</v>
      </c>
    </row>
    <row r="791" spans="1:5">
      <c r="A791">
        <v>2021</v>
      </c>
      <c r="B791" t="s">
        <v>433</v>
      </c>
      <c r="C791" t="s">
        <v>42</v>
      </c>
      <c r="D791" t="s">
        <v>471</v>
      </c>
      <c r="E791">
        <v>1</v>
      </c>
    </row>
    <row r="792" spans="1:5">
      <c r="A792">
        <v>2021</v>
      </c>
      <c r="B792" t="s">
        <v>422</v>
      </c>
      <c r="C792" t="s">
        <v>15</v>
      </c>
      <c r="D792" t="s">
        <v>471</v>
      </c>
      <c r="E792">
        <v>4</v>
      </c>
    </row>
    <row r="793" spans="1:5">
      <c r="A793">
        <v>2021</v>
      </c>
      <c r="B793" t="s">
        <v>421</v>
      </c>
      <c r="C793" t="s">
        <v>13</v>
      </c>
      <c r="D793" t="s">
        <v>471</v>
      </c>
      <c r="E793">
        <v>0</v>
      </c>
    </row>
    <row r="794" spans="1:5">
      <c r="A794">
        <v>2021</v>
      </c>
      <c r="B794" t="s">
        <v>439</v>
      </c>
      <c r="C794" t="s">
        <v>53</v>
      </c>
      <c r="D794" t="s">
        <v>471</v>
      </c>
      <c r="E794">
        <v>0</v>
      </c>
    </row>
    <row r="795" spans="1:5">
      <c r="A795">
        <v>2021</v>
      </c>
      <c r="B795" t="s">
        <v>435</v>
      </c>
      <c r="C795" t="s">
        <v>48</v>
      </c>
      <c r="D795" t="s">
        <v>471</v>
      </c>
      <c r="E795">
        <v>0</v>
      </c>
    </row>
    <row r="796" spans="1:5">
      <c r="A796">
        <v>2021</v>
      </c>
      <c r="B796" t="s">
        <v>429</v>
      </c>
      <c r="C796" t="s">
        <v>30</v>
      </c>
      <c r="D796" t="s">
        <v>471</v>
      </c>
      <c r="E796">
        <v>2</v>
      </c>
    </row>
    <row r="797" spans="1:5">
      <c r="A797">
        <v>2020</v>
      </c>
      <c r="B797" t="s">
        <v>435</v>
      </c>
      <c r="C797" t="s">
        <v>48</v>
      </c>
      <c r="D797" t="s">
        <v>471</v>
      </c>
      <c r="E797">
        <v>0</v>
      </c>
    </row>
    <row r="798" spans="1:5">
      <c r="A798">
        <v>2020</v>
      </c>
      <c r="B798" t="s">
        <v>432</v>
      </c>
      <c r="C798" t="s">
        <v>39</v>
      </c>
      <c r="D798" t="s">
        <v>471</v>
      </c>
      <c r="E798">
        <v>0</v>
      </c>
    </row>
    <row r="799" spans="1:5">
      <c r="A799">
        <v>2020</v>
      </c>
      <c r="B799" t="s">
        <v>423</v>
      </c>
      <c r="C799" t="s">
        <v>18</v>
      </c>
      <c r="D799" t="s">
        <v>471</v>
      </c>
      <c r="E799">
        <v>0</v>
      </c>
    </row>
    <row r="800" spans="1:5">
      <c r="A800">
        <v>2020</v>
      </c>
      <c r="B800" t="s">
        <v>420</v>
      </c>
      <c r="C800" t="s">
        <v>8</v>
      </c>
      <c r="D800" t="s">
        <v>471</v>
      </c>
      <c r="E800">
        <v>4</v>
      </c>
    </row>
    <row r="801" spans="1:5">
      <c r="A801">
        <v>2020</v>
      </c>
      <c r="B801" t="s">
        <v>424</v>
      </c>
      <c r="C801" t="s">
        <v>21</v>
      </c>
      <c r="D801" t="s">
        <v>471</v>
      </c>
      <c r="E801">
        <v>0</v>
      </c>
    </row>
    <row r="802" spans="1:5">
      <c r="A802">
        <v>2020</v>
      </c>
      <c r="B802" t="s">
        <v>421</v>
      </c>
      <c r="C802" t="s">
        <v>13</v>
      </c>
      <c r="D802" t="s">
        <v>471</v>
      </c>
      <c r="E802">
        <v>0</v>
      </c>
    </row>
    <row r="803" spans="1:5">
      <c r="A803">
        <v>2020</v>
      </c>
      <c r="B803" t="s">
        <v>436</v>
      </c>
      <c r="C803" t="s">
        <v>49</v>
      </c>
      <c r="D803" t="s">
        <v>471</v>
      </c>
      <c r="E803">
        <v>0</v>
      </c>
    </row>
    <row r="804" spans="1:5">
      <c r="A804">
        <v>2020</v>
      </c>
      <c r="B804" t="s">
        <v>429</v>
      </c>
      <c r="C804" t="s">
        <v>30</v>
      </c>
      <c r="D804" t="s">
        <v>471</v>
      </c>
      <c r="E804">
        <v>2</v>
      </c>
    </row>
    <row r="805" spans="1:5">
      <c r="A805">
        <v>2019</v>
      </c>
      <c r="B805" t="s">
        <v>435</v>
      </c>
      <c r="C805" t="s">
        <v>48</v>
      </c>
      <c r="D805" t="s">
        <v>471</v>
      </c>
      <c r="E805">
        <v>0</v>
      </c>
    </row>
    <row r="806" spans="1:5">
      <c r="A806">
        <v>2019</v>
      </c>
      <c r="B806" t="s">
        <v>426</v>
      </c>
      <c r="D806" t="s">
        <v>471</v>
      </c>
      <c r="E806">
        <v>0</v>
      </c>
    </row>
    <row r="807" spans="1:5">
      <c r="A807">
        <v>2019</v>
      </c>
      <c r="B807" t="s">
        <v>432</v>
      </c>
      <c r="C807" t="s">
        <v>39</v>
      </c>
      <c r="D807" t="s">
        <v>471</v>
      </c>
      <c r="E807">
        <v>0</v>
      </c>
    </row>
    <row r="808" spans="1:5">
      <c r="A808">
        <v>2019</v>
      </c>
      <c r="B808" t="s">
        <v>436</v>
      </c>
      <c r="C808" t="s">
        <v>49</v>
      </c>
      <c r="D808" t="s">
        <v>471</v>
      </c>
      <c r="E808">
        <v>0</v>
      </c>
    </row>
    <row r="809" spans="1:5">
      <c r="A809">
        <v>2018</v>
      </c>
      <c r="B809" t="s">
        <v>431</v>
      </c>
      <c r="C809" t="s">
        <v>36</v>
      </c>
      <c r="D809" t="s">
        <v>471</v>
      </c>
      <c r="E809">
        <v>0</v>
      </c>
    </row>
    <row r="810" spans="1:5">
      <c r="A810">
        <v>2018</v>
      </c>
      <c r="B810" t="s">
        <v>426</v>
      </c>
      <c r="D810" t="s">
        <v>471</v>
      </c>
      <c r="E810">
        <v>0</v>
      </c>
    </row>
    <row r="811" spans="1:5">
      <c r="A811">
        <v>2018</v>
      </c>
      <c r="B811" t="s">
        <v>421</v>
      </c>
      <c r="C811" t="s">
        <v>13</v>
      </c>
      <c r="D811" t="s">
        <v>471</v>
      </c>
      <c r="E811">
        <v>0</v>
      </c>
    </row>
    <row r="812" spans="1:5">
      <c r="A812">
        <v>2018</v>
      </c>
      <c r="B812" t="s">
        <v>423</v>
      </c>
      <c r="C812" t="s">
        <v>18</v>
      </c>
      <c r="D812" t="s">
        <v>471</v>
      </c>
      <c r="E812">
        <v>0</v>
      </c>
    </row>
    <row r="813" spans="1:5">
      <c r="A813">
        <v>2018</v>
      </c>
      <c r="B813" t="s">
        <v>433</v>
      </c>
      <c r="C813" t="s">
        <v>42</v>
      </c>
      <c r="D813" t="s">
        <v>471</v>
      </c>
      <c r="E813">
        <v>1</v>
      </c>
    </row>
    <row r="814" spans="1:5">
      <c r="A814">
        <v>2018</v>
      </c>
      <c r="B814" t="s">
        <v>425</v>
      </c>
      <c r="C814" t="s">
        <v>24</v>
      </c>
      <c r="D814" t="s">
        <v>471</v>
      </c>
      <c r="E814">
        <v>0</v>
      </c>
    </row>
    <row r="815" spans="1:5">
      <c r="A815">
        <v>2018</v>
      </c>
      <c r="B815" t="s">
        <v>424</v>
      </c>
      <c r="C815" t="s">
        <v>21</v>
      </c>
      <c r="D815" t="s">
        <v>471</v>
      </c>
      <c r="E815">
        <v>0</v>
      </c>
    </row>
    <row r="816" spans="1:5">
      <c r="A816">
        <v>2018</v>
      </c>
      <c r="B816" t="s">
        <v>429</v>
      </c>
      <c r="C816" t="s">
        <v>30</v>
      </c>
      <c r="D816" t="s">
        <v>471</v>
      </c>
      <c r="E816">
        <v>2</v>
      </c>
    </row>
    <row r="817" spans="1:5">
      <c r="A817">
        <v>2025</v>
      </c>
      <c r="B817" t="s">
        <v>407</v>
      </c>
      <c r="D817" t="s">
        <v>472</v>
      </c>
      <c r="E817">
        <v>0</v>
      </c>
    </row>
    <row r="818" spans="1:5">
      <c r="A818">
        <v>2025</v>
      </c>
      <c r="B818" t="s">
        <v>438</v>
      </c>
      <c r="D818" t="s">
        <v>472</v>
      </c>
      <c r="E818">
        <v>0</v>
      </c>
    </row>
    <row r="819" spans="1:5">
      <c r="A819">
        <v>2025</v>
      </c>
      <c r="B819" t="s">
        <v>425</v>
      </c>
      <c r="D819" t="s">
        <v>472</v>
      </c>
      <c r="E819">
        <v>0</v>
      </c>
    </row>
    <row r="820" spans="1:5">
      <c r="A820">
        <v>2025</v>
      </c>
      <c r="B820" t="s">
        <v>421</v>
      </c>
      <c r="D820" t="s">
        <v>472</v>
      </c>
      <c r="E820">
        <v>0</v>
      </c>
    </row>
    <row r="821" spans="1:5">
      <c r="A821">
        <v>2025</v>
      </c>
      <c r="B821" t="s">
        <v>432</v>
      </c>
      <c r="D821" t="s">
        <v>472</v>
      </c>
      <c r="E821">
        <v>0</v>
      </c>
    </row>
    <row r="822" spans="1:5">
      <c r="A822">
        <v>2025</v>
      </c>
      <c r="B822" t="s">
        <v>429</v>
      </c>
      <c r="D822" t="s">
        <v>472</v>
      </c>
      <c r="E822">
        <v>0</v>
      </c>
    </row>
    <row r="823" spans="1:5">
      <c r="A823">
        <v>2025</v>
      </c>
      <c r="B823" t="s">
        <v>431</v>
      </c>
      <c r="D823" t="s">
        <v>472</v>
      </c>
      <c r="E823">
        <v>0</v>
      </c>
    </row>
    <row r="824" spans="1:5">
      <c r="A824">
        <v>2025</v>
      </c>
      <c r="B824" t="s">
        <v>428</v>
      </c>
      <c r="D824" t="s">
        <v>472</v>
      </c>
      <c r="E824">
        <v>0</v>
      </c>
    </row>
    <row r="825" spans="1:5">
      <c r="A825">
        <v>2025</v>
      </c>
      <c r="B825" t="s">
        <v>436</v>
      </c>
      <c r="D825" t="s">
        <v>472</v>
      </c>
      <c r="E825">
        <v>0</v>
      </c>
    </row>
    <row r="826" spans="1:5">
      <c r="A826">
        <v>2025</v>
      </c>
      <c r="B826" t="s">
        <v>433</v>
      </c>
      <c r="D826" t="s">
        <v>472</v>
      </c>
      <c r="E826">
        <v>0</v>
      </c>
    </row>
    <row r="827" spans="1:5">
      <c r="A827">
        <v>2025</v>
      </c>
      <c r="B827" t="s">
        <v>426</v>
      </c>
      <c r="D827" t="s">
        <v>472</v>
      </c>
      <c r="E827">
        <v>0</v>
      </c>
    </row>
    <row r="828" spans="1:5">
      <c r="A828">
        <v>2025</v>
      </c>
      <c r="B828" t="s">
        <v>437</v>
      </c>
      <c r="D828" t="s">
        <v>472</v>
      </c>
      <c r="E828">
        <v>0</v>
      </c>
    </row>
    <row r="829" spans="1:5">
      <c r="A829">
        <v>2025</v>
      </c>
      <c r="B829" t="s">
        <v>420</v>
      </c>
      <c r="D829" t="s">
        <v>472</v>
      </c>
      <c r="E829">
        <v>0</v>
      </c>
    </row>
    <row r="830" spans="1:5">
      <c r="A830">
        <v>2025</v>
      </c>
      <c r="B830" t="s">
        <v>424</v>
      </c>
      <c r="D830" t="s">
        <v>472</v>
      </c>
      <c r="E830">
        <v>0</v>
      </c>
    </row>
    <row r="831" spans="1:5">
      <c r="A831">
        <v>2025</v>
      </c>
      <c r="B831" t="s">
        <v>434</v>
      </c>
      <c r="D831" t="s">
        <v>472</v>
      </c>
      <c r="E831">
        <v>0</v>
      </c>
    </row>
    <row r="832" spans="1:5">
      <c r="A832">
        <v>2025</v>
      </c>
      <c r="B832" t="s">
        <v>423</v>
      </c>
      <c r="D832" t="s">
        <v>472</v>
      </c>
      <c r="E832">
        <v>0</v>
      </c>
    </row>
    <row r="833" spans="1:5">
      <c r="A833">
        <v>2025</v>
      </c>
      <c r="B833" t="s">
        <v>435</v>
      </c>
      <c r="D833" t="s">
        <v>472</v>
      </c>
      <c r="E833">
        <v>0</v>
      </c>
    </row>
    <row r="834" spans="1:5">
      <c r="A834">
        <v>2025</v>
      </c>
      <c r="B834" t="s">
        <v>430</v>
      </c>
      <c r="D834" t="s">
        <v>472</v>
      </c>
      <c r="E834">
        <v>0</v>
      </c>
    </row>
    <row r="835" spans="1:5">
      <c r="A835">
        <v>2025</v>
      </c>
      <c r="B835" t="s">
        <v>422</v>
      </c>
      <c r="D835" t="s">
        <v>472</v>
      </c>
      <c r="E835">
        <v>0</v>
      </c>
    </row>
    <row r="836" spans="1:5">
      <c r="A836">
        <v>2025</v>
      </c>
      <c r="B836" t="s">
        <v>439</v>
      </c>
      <c r="D836" t="s">
        <v>472</v>
      </c>
      <c r="E836">
        <v>0</v>
      </c>
    </row>
    <row r="837" spans="1:5">
      <c r="A837">
        <v>2024</v>
      </c>
      <c r="B837" t="s">
        <v>407</v>
      </c>
      <c r="C837" t="s">
        <v>407</v>
      </c>
      <c r="D837" t="s">
        <v>472</v>
      </c>
      <c r="E837">
        <v>61.82</v>
      </c>
    </row>
    <row r="838" spans="1:5">
      <c r="A838">
        <v>2024</v>
      </c>
      <c r="B838" t="s">
        <v>438</v>
      </c>
      <c r="C838" t="s">
        <v>52</v>
      </c>
      <c r="D838" t="s">
        <v>472</v>
      </c>
      <c r="E838">
        <v>64.69</v>
      </c>
    </row>
    <row r="839" spans="1:5">
      <c r="A839">
        <v>2024</v>
      </c>
      <c r="B839" t="s">
        <v>425</v>
      </c>
      <c r="C839" t="s">
        <v>24</v>
      </c>
      <c r="D839" t="s">
        <v>472</v>
      </c>
      <c r="E839">
        <v>59.78</v>
      </c>
    </row>
    <row r="840" spans="1:5">
      <c r="A840">
        <v>2024</v>
      </c>
      <c r="B840" t="s">
        <v>421</v>
      </c>
      <c r="C840" t="s">
        <v>13</v>
      </c>
      <c r="D840" t="s">
        <v>472</v>
      </c>
      <c r="E840">
        <v>71.150000000000006</v>
      </c>
    </row>
    <row r="841" spans="1:5">
      <c r="A841">
        <v>2024</v>
      </c>
      <c r="B841" t="s">
        <v>432</v>
      </c>
      <c r="C841" t="s">
        <v>39</v>
      </c>
      <c r="D841" t="s">
        <v>472</v>
      </c>
      <c r="E841">
        <v>65.87</v>
      </c>
    </row>
    <row r="842" spans="1:5">
      <c r="A842">
        <v>2024</v>
      </c>
      <c r="B842" t="s">
        <v>429</v>
      </c>
      <c r="C842" t="s">
        <v>30</v>
      </c>
      <c r="D842" t="s">
        <v>472</v>
      </c>
      <c r="E842">
        <v>58.17</v>
      </c>
    </row>
    <row r="843" spans="1:5">
      <c r="A843">
        <v>2024</v>
      </c>
      <c r="B843" t="s">
        <v>431</v>
      </c>
      <c r="C843" t="s">
        <v>36</v>
      </c>
      <c r="D843" t="s">
        <v>472</v>
      </c>
      <c r="E843">
        <v>60.57</v>
      </c>
    </row>
    <row r="844" spans="1:5">
      <c r="A844">
        <v>2024</v>
      </c>
      <c r="B844" t="s">
        <v>428</v>
      </c>
      <c r="C844" t="s">
        <v>27</v>
      </c>
      <c r="D844" t="s">
        <v>472</v>
      </c>
      <c r="E844">
        <v>64.3</v>
      </c>
    </row>
    <row r="845" spans="1:5">
      <c r="A845">
        <v>2024</v>
      </c>
      <c r="B845" t="s">
        <v>436</v>
      </c>
      <c r="C845" t="s">
        <v>49</v>
      </c>
      <c r="D845" t="s">
        <v>472</v>
      </c>
      <c r="E845">
        <v>67.58</v>
      </c>
    </row>
    <row r="846" spans="1:5">
      <c r="A846">
        <v>2024</v>
      </c>
      <c r="B846" t="s">
        <v>433</v>
      </c>
      <c r="C846" t="s">
        <v>42</v>
      </c>
      <c r="D846" t="s">
        <v>472</v>
      </c>
      <c r="E846">
        <v>70.98</v>
      </c>
    </row>
    <row r="847" spans="1:5">
      <c r="A847">
        <v>2024</v>
      </c>
      <c r="B847" t="s">
        <v>426</v>
      </c>
      <c r="D847" t="s">
        <v>472</v>
      </c>
      <c r="E847">
        <v>0</v>
      </c>
    </row>
    <row r="848" spans="1:5">
      <c r="A848">
        <v>2024</v>
      </c>
      <c r="B848" t="s">
        <v>437</v>
      </c>
      <c r="C848" t="s">
        <v>51</v>
      </c>
      <c r="D848" t="s">
        <v>472</v>
      </c>
      <c r="E848">
        <v>65.930000000000007</v>
      </c>
    </row>
    <row r="849" spans="1:5">
      <c r="A849">
        <v>2024</v>
      </c>
      <c r="B849" t="s">
        <v>420</v>
      </c>
      <c r="C849" t="s">
        <v>8</v>
      </c>
      <c r="D849" t="s">
        <v>472</v>
      </c>
      <c r="E849">
        <v>62.99</v>
      </c>
    </row>
    <row r="850" spans="1:5">
      <c r="A850">
        <v>2024</v>
      </c>
      <c r="B850" t="s">
        <v>424</v>
      </c>
      <c r="C850" t="s">
        <v>21</v>
      </c>
      <c r="D850" t="s">
        <v>472</v>
      </c>
      <c r="E850">
        <v>54.6</v>
      </c>
    </row>
    <row r="851" spans="1:5">
      <c r="A851">
        <v>2024</v>
      </c>
      <c r="B851" t="s">
        <v>434</v>
      </c>
      <c r="C851" t="s">
        <v>45</v>
      </c>
      <c r="D851" t="s">
        <v>472</v>
      </c>
      <c r="E851">
        <v>56.54</v>
      </c>
    </row>
    <row r="852" spans="1:5">
      <c r="A852">
        <v>2024</v>
      </c>
      <c r="B852" t="s">
        <v>423</v>
      </c>
      <c r="C852" t="s">
        <v>18</v>
      </c>
      <c r="D852" t="s">
        <v>472</v>
      </c>
      <c r="E852">
        <v>57.3</v>
      </c>
    </row>
    <row r="853" spans="1:5">
      <c r="A853">
        <v>2024</v>
      </c>
      <c r="B853" t="s">
        <v>435</v>
      </c>
      <c r="C853" t="s">
        <v>48</v>
      </c>
      <c r="D853" t="s">
        <v>472</v>
      </c>
      <c r="E853">
        <v>69.510000000000005</v>
      </c>
    </row>
    <row r="854" spans="1:5">
      <c r="A854">
        <v>2024</v>
      </c>
      <c r="B854" t="s">
        <v>430</v>
      </c>
      <c r="C854" t="s">
        <v>33</v>
      </c>
      <c r="D854" t="s">
        <v>472</v>
      </c>
      <c r="E854">
        <v>66.91</v>
      </c>
    </row>
    <row r="855" spans="1:5">
      <c r="A855">
        <v>2024</v>
      </c>
      <c r="B855" t="s">
        <v>422</v>
      </c>
      <c r="C855" t="s">
        <v>15</v>
      </c>
      <c r="D855" t="s">
        <v>472</v>
      </c>
      <c r="E855">
        <v>57.23</v>
      </c>
    </row>
    <row r="856" spans="1:5">
      <c r="A856">
        <v>2024</v>
      </c>
      <c r="B856" t="s">
        <v>439</v>
      </c>
      <c r="C856" t="s">
        <v>53</v>
      </c>
      <c r="D856" t="s">
        <v>472</v>
      </c>
      <c r="E856">
        <v>59.5</v>
      </c>
    </row>
    <row r="857" spans="1:5">
      <c r="A857">
        <v>2019</v>
      </c>
      <c r="B857" t="s">
        <v>407</v>
      </c>
      <c r="C857" t="s">
        <v>407</v>
      </c>
      <c r="D857" t="s">
        <v>472</v>
      </c>
      <c r="E857">
        <v>63.36</v>
      </c>
    </row>
    <row r="858" spans="1:5">
      <c r="A858">
        <v>2022</v>
      </c>
      <c r="B858" t="s">
        <v>407</v>
      </c>
      <c r="C858" t="s">
        <v>407</v>
      </c>
      <c r="D858" t="s">
        <v>472</v>
      </c>
      <c r="E858">
        <v>59.5</v>
      </c>
    </row>
    <row r="859" spans="1:5">
      <c r="A859">
        <v>2021</v>
      </c>
      <c r="B859" t="s">
        <v>407</v>
      </c>
      <c r="C859" t="s">
        <v>407</v>
      </c>
      <c r="D859" t="s">
        <v>472</v>
      </c>
      <c r="E859">
        <v>57.59</v>
      </c>
    </row>
    <row r="860" spans="1:5">
      <c r="A860">
        <v>2023</v>
      </c>
      <c r="B860" t="s">
        <v>407</v>
      </c>
      <c r="C860" t="s">
        <v>407</v>
      </c>
      <c r="D860" t="s">
        <v>472</v>
      </c>
      <c r="E860">
        <v>62.7</v>
      </c>
    </row>
    <row r="861" spans="1:5">
      <c r="A861">
        <v>2018</v>
      </c>
      <c r="B861" t="s">
        <v>407</v>
      </c>
      <c r="C861" t="s">
        <v>407</v>
      </c>
      <c r="D861" t="s">
        <v>472</v>
      </c>
      <c r="E861">
        <v>32.22</v>
      </c>
    </row>
    <row r="862" spans="1:5">
      <c r="A862">
        <v>2018</v>
      </c>
      <c r="B862" t="s">
        <v>407</v>
      </c>
      <c r="C862" t="s">
        <v>407</v>
      </c>
      <c r="D862" t="s">
        <v>472</v>
      </c>
      <c r="E862">
        <v>63.94</v>
      </c>
    </row>
    <row r="863" spans="1:5">
      <c r="A863">
        <v>2018</v>
      </c>
      <c r="B863" t="s">
        <v>407</v>
      </c>
      <c r="C863" t="s">
        <v>407</v>
      </c>
      <c r="D863" t="s">
        <v>472</v>
      </c>
      <c r="E863">
        <v>32.22</v>
      </c>
    </row>
    <row r="864" spans="1:5">
      <c r="A864">
        <v>2018</v>
      </c>
      <c r="B864" t="s">
        <v>407</v>
      </c>
      <c r="C864" t="s">
        <v>407</v>
      </c>
      <c r="D864" t="s">
        <v>472</v>
      </c>
      <c r="E864">
        <v>32.22</v>
      </c>
    </row>
    <row r="865" spans="1:5">
      <c r="A865">
        <v>2020</v>
      </c>
      <c r="B865" t="s">
        <v>407</v>
      </c>
      <c r="C865" t="s">
        <v>407</v>
      </c>
      <c r="D865" t="s">
        <v>472</v>
      </c>
      <c r="E865">
        <v>51.41</v>
      </c>
    </row>
    <row r="866" spans="1:5">
      <c r="A866">
        <v>2023</v>
      </c>
      <c r="B866" t="s">
        <v>438</v>
      </c>
      <c r="C866" t="s">
        <v>52</v>
      </c>
      <c r="D866" t="s">
        <v>472</v>
      </c>
      <c r="E866">
        <v>65.08</v>
      </c>
    </row>
    <row r="867" spans="1:5">
      <c r="A867">
        <v>2023</v>
      </c>
      <c r="B867" t="s">
        <v>425</v>
      </c>
      <c r="C867" t="s">
        <v>24</v>
      </c>
      <c r="D867" t="s">
        <v>472</v>
      </c>
      <c r="E867">
        <v>64.94</v>
      </c>
    </row>
    <row r="868" spans="1:5">
      <c r="A868">
        <v>2023</v>
      </c>
      <c r="B868" t="s">
        <v>421</v>
      </c>
      <c r="C868" t="s">
        <v>13</v>
      </c>
      <c r="D868" t="s">
        <v>472</v>
      </c>
      <c r="E868">
        <v>71.61</v>
      </c>
    </row>
    <row r="869" spans="1:5">
      <c r="A869">
        <v>2023</v>
      </c>
      <c r="B869" t="s">
        <v>432</v>
      </c>
      <c r="C869" t="s">
        <v>39</v>
      </c>
      <c r="D869" t="s">
        <v>472</v>
      </c>
      <c r="E869">
        <v>64.95</v>
      </c>
    </row>
    <row r="870" spans="1:5">
      <c r="A870">
        <v>2023</v>
      </c>
      <c r="B870" t="s">
        <v>429</v>
      </c>
      <c r="C870" t="s">
        <v>30</v>
      </c>
      <c r="D870" t="s">
        <v>472</v>
      </c>
      <c r="E870">
        <v>69.56</v>
      </c>
    </row>
    <row r="871" spans="1:5">
      <c r="A871">
        <v>2023</v>
      </c>
      <c r="B871" t="s">
        <v>431</v>
      </c>
      <c r="C871" t="s">
        <v>36</v>
      </c>
      <c r="D871" t="s">
        <v>472</v>
      </c>
      <c r="E871">
        <v>61.92</v>
      </c>
    </row>
    <row r="872" spans="1:5">
      <c r="A872">
        <v>2023</v>
      </c>
      <c r="B872" t="s">
        <v>428</v>
      </c>
      <c r="C872" t="s">
        <v>27</v>
      </c>
      <c r="D872" t="s">
        <v>472</v>
      </c>
      <c r="E872">
        <v>62.81</v>
      </c>
    </row>
    <row r="873" spans="1:5">
      <c r="A873">
        <v>2023</v>
      </c>
      <c r="B873" t="s">
        <v>436</v>
      </c>
      <c r="C873" t="s">
        <v>49</v>
      </c>
      <c r="D873" t="s">
        <v>472</v>
      </c>
      <c r="E873">
        <v>72.58</v>
      </c>
    </row>
    <row r="874" spans="1:5">
      <c r="A874">
        <v>2023</v>
      </c>
      <c r="B874" t="s">
        <v>433</v>
      </c>
      <c r="C874" t="s">
        <v>42</v>
      </c>
      <c r="D874" t="s">
        <v>472</v>
      </c>
      <c r="E874">
        <v>71.97</v>
      </c>
    </row>
    <row r="875" spans="1:5">
      <c r="A875">
        <v>2023</v>
      </c>
      <c r="B875" t="s">
        <v>426</v>
      </c>
      <c r="D875" t="s">
        <v>472</v>
      </c>
      <c r="E875">
        <v>0</v>
      </c>
    </row>
    <row r="876" spans="1:5">
      <c r="A876">
        <v>2023</v>
      </c>
      <c r="B876" t="s">
        <v>437</v>
      </c>
      <c r="C876" t="s">
        <v>51</v>
      </c>
      <c r="D876" t="s">
        <v>472</v>
      </c>
      <c r="E876">
        <v>63.81</v>
      </c>
    </row>
    <row r="877" spans="1:5">
      <c r="A877">
        <v>2023</v>
      </c>
      <c r="B877" t="s">
        <v>420</v>
      </c>
      <c r="C877" t="s">
        <v>8</v>
      </c>
      <c r="D877" t="s">
        <v>472</v>
      </c>
      <c r="E877">
        <v>63.29</v>
      </c>
    </row>
    <row r="878" spans="1:5">
      <c r="A878">
        <v>2023</v>
      </c>
      <c r="B878" t="s">
        <v>424</v>
      </c>
      <c r="C878" t="s">
        <v>21</v>
      </c>
      <c r="D878" t="s">
        <v>472</v>
      </c>
      <c r="E878">
        <v>54.69</v>
      </c>
    </row>
    <row r="879" spans="1:5">
      <c r="A879">
        <v>2022</v>
      </c>
      <c r="B879" t="s">
        <v>435</v>
      </c>
      <c r="C879" t="s">
        <v>48</v>
      </c>
      <c r="D879" t="s">
        <v>472</v>
      </c>
      <c r="E879">
        <v>72.11</v>
      </c>
    </row>
    <row r="880" spans="1:5">
      <c r="A880">
        <v>2022</v>
      </c>
      <c r="B880" t="s">
        <v>438</v>
      </c>
      <c r="C880" t="s">
        <v>52</v>
      </c>
      <c r="D880" t="s">
        <v>472</v>
      </c>
      <c r="E880">
        <v>59.81</v>
      </c>
    </row>
    <row r="881" spans="1:5">
      <c r="A881">
        <v>2022</v>
      </c>
      <c r="B881" t="s">
        <v>436</v>
      </c>
      <c r="C881" t="s">
        <v>49</v>
      </c>
      <c r="D881" t="s">
        <v>472</v>
      </c>
      <c r="E881">
        <v>65.61</v>
      </c>
    </row>
    <row r="882" spans="1:5">
      <c r="A882">
        <v>2022</v>
      </c>
      <c r="B882" t="s">
        <v>431</v>
      </c>
      <c r="C882" t="s">
        <v>36</v>
      </c>
      <c r="D882" t="s">
        <v>472</v>
      </c>
      <c r="E882">
        <v>55.49</v>
      </c>
    </row>
    <row r="883" spans="1:5">
      <c r="A883">
        <v>2022</v>
      </c>
      <c r="B883" t="s">
        <v>422</v>
      </c>
      <c r="C883" t="s">
        <v>15</v>
      </c>
      <c r="D883" t="s">
        <v>472</v>
      </c>
      <c r="E883">
        <v>53.08</v>
      </c>
    </row>
    <row r="884" spans="1:5">
      <c r="A884">
        <v>2022</v>
      </c>
      <c r="B884" t="s">
        <v>439</v>
      </c>
      <c r="C884" t="s">
        <v>53</v>
      </c>
      <c r="D884" t="s">
        <v>472</v>
      </c>
      <c r="E884">
        <v>54.35</v>
      </c>
    </row>
    <row r="885" spans="1:5">
      <c r="A885">
        <v>2022</v>
      </c>
      <c r="B885" t="s">
        <v>429</v>
      </c>
      <c r="C885" t="s">
        <v>30</v>
      </c>
      <c r="D885" t="s">
        <v>472</v>
      </c>
      <c r="E885">
        <v>57.76</v>
      </c>
    </row>
    <row r="886" spans="1:5">
      <c r="A886">
        <v>2022</v>
      </c>
      <c r="B886" t="s">
        <v>421</v>
      </c>
      <c r="C886" t="s">
        <v>13</v>
      </c>
      <c r="D886" t="s">
        <v>472</v>
      </c>
      <c r="E886">
        <v>64.94</v>
      </c>
    </row>
    <row r="887" spans="1:5">
      <c r="A887">
        <v>2022</v>
      </c>
      <c r="B887" t="s">
        <v>434</v>
      </c>
      <c r="C887" t="s">
        <v>45</v>
      </c>
      <c r="D887" t="s">
        <v>472</v>
      </c>
      <c r="E887">
        <v>59.85</v>
      </c>
    </row>
    <row r="888" spans="1:5">
      <c r="A888">
        <v>2021</v>
      </c>
      <c r="B888" t="s">
        <v>434</v>
      </c>
      <c r="C888" t="s">
        <v>45</v>
      </c>
      <c r="D888" t="s">
        <v>472</v>
      </c>
      <c r="E888">
        <v>66.7</v>
      </c>
    </row>
    <row r="889" spans="1:5">
      <c r="A889">
        <v>2021</v>
      </c>
      <c r="B889" t="s">
        <v>420</v>
      </c>
      <c r="C889" t="s">
        <v>8</v>
      </c>
      <c r="D889" t="s">
        <v>472</v>
      </c>
      <c r="E889">
        <v>62.09</v>
      </c>
    </row>
    <row r="890" spans="1:5">
      <c r="A890">
        <v>2021</v>
      </c>
      <c r="B890" t="s">
        <v>424</v>
      </c>
      <c r="C890" t="s">
        <v>21</v>
      </c>
      <c r="D890" t="s">
        <v>472</v>
      </c>
      <c r="E890">
        <v>47.77</v>
      </c>
    </row>
    <row r="891" spans="1:5">
      <c r="A891">
        <v>2020</v>
      </c>
      <c r="B891" t="s">
        <v>434</v>
      </c>
      <c r="C891" t="s">
        <v>45</v>
      </c>
      <c r="D891" t="s">
        <v>472</v>
      </c>
      <c r="E891">
        <v>55.17</v>
      </c>
    </row>
    <row r="892" spans="1:5">
      <c r="A892">
        <v>2020</v>
      </c>
      <c r="B892" t="s">
        <v>430</v>
      </c>
      <c r="C892" t="s">
        <v>33</v>
      </c>
      <c r="D892" t="s">
        <v>472</v>
      </c>
      <c r="E892">
        <v>49.08</v>
      </c>
    </row>
    <row r="893" spans="1:5">
      <c r="A893">
        <v>2020</v>
      </c>
      <c r="B893" t="s">
        <v>439</v>
      </c>
      <c r="C893" t="s">
        <v>53</v>
      </c>
      <c r="D893" t="s">
        <v>472</v>
      </c>
      <c r="E893">
        <v>42.41</v>
      </c>
    </row>
    <row r="894" spans="1:5">
      <c r="A894">
        <v>2019</v>
      </c>
      <c r="B894" t="s">
        <v>431</v>
      </c>
      <c r="C894" t="s">
        <v>36</v>
      </c>
      <c r="D894" t="s">
        <v>472</v>
      </c>
      <c r="E894">
        <v>57.53</v>
      </c>
    </row>
    <row r="895" spans="1:5">
      <c r="A895">
        <v>2019</v>
      </c>
      <c r="B895" t="s">
        <v>437</v>
      </c>
      <c r="C895" t="s">
        <v>51</v>
      </c>
      <c r="D895" t="s">
        <v>472</v>
      </c>
      <c r="E895">
        <v>65.569999999999993</v>
      </c>
    </row>
    <row r="896" spans="1:5">
      <c r="A896">
        <v>2019</v>
      </c>
      <c r="B896" t="s">
        <v>439</v>
      </c>
      <c r="C896" t="s">
        <v>53</v>
      </c>
      <c r="D896" t="s">
        <v>472</v>
      </c>
      <c r="E896">
        <v>55.44</v>
      </c>
    </row>
    <row r="897" spans="1:5">
      <c r="A897">
        <v>2019</v>
      </c>
      <c r="B897" t="s">
        <v>429</v>
      </c>
      <c r="C897" t="s">
        <v>30</v>
      </c>
      <c r="D897" t="s">
        <v>472</v>
      </c>
      <c r="E897">
        <v>63.26</v>
      </c>
    </row>
    <row r="898" spans="1:5">
      <c r="A898">
        <v>2018</v>
      </c>
      <c r="B898" t="s">
        <v>432</v>
      </c>
      <c r="C898" t="s">
        <v>39</v>
      </c>
      <c r="D898" t="s">
        <v>472</v>
      </c>
      <c r="E898">
        <v>65.849999999999994</v>
      </c>
    </row>
    <row r="899" spans="1:5">
      <c r="A899">
        <v>2018</v>
      </c>
      <c r="B899" t="s">
        <v>435</v>
      </c>
      <c r="C899" t="s">
        <v>48</v>
      </c>
      <c r="D899" t="s">
        <v>472</v>
      </c>
      <c r="E899">
        <v>78.400000000000006</v>
      </c>
    </row>
    <row r="900" spans="1:5">
      <c r="A900">
        <v>2018</v>
      </c>
      <c r="B900" t="s">
        <v>438</v>
      </c>
      <c r="C900" t="s">
        <v>52</v>
      </c>
      <c r="D900" t="s">
        <v>472</v>
      </c>
      <c r="E900">
        <v>64.5</v>
      </c>
    </row>
    <row r="901" spans="1:5">
      <c r="A901">
        <v>2018</v>
      </c>
      <c r="B901" t="s">
        <v>436</v>
      </c>
      <c r="C901" t="s">
        <v>49</v>
      </c>
      <c r="D901" t="s">
        <v>472</v>
      </c>
      <c r="E901">
        <v>70.53</v>
      </c>
    </row>
    <row r="902" spans="1:5">
      <c r="A902">
        <v>2018</v>
      </c>
      <c r="B902" t="s">
        <v>437</v>
      </c>
      <c r="C902" t="s">
        <v>51</v>
      </c>
      <c r="D902" t="s">
        <v>472</v>
      </c>
      <c r="E902">
        <v>65.41</v>
      </c>
    </row>
    <row r="903" spans="1:5">
      <c r="A903">
        <v>2018</v>
      </c>
      <c r="B903" t="s">
        <v>422</v>
      </c>
      <c r="C903" t="s">
        <v>15</v>
      </c>
      <c r="D903" t="s">
        <v>472</v>
      </c>
      <c r="E903">
        <v>58.39</v>
      </c>
    </row>
    <row r="904" spans="1:5">
      <c r="A904">
        <v>2019</v>
      </c>
      <c r="B904" t="s">
        <v>438</v>
      </c>
      <c r="C904" t="s">
        <v>52</v>
      </c>
      <c r="D904" t="s">
        <v>472</v>
      </c>
      <c r="E904">
        <v>68.39</v>
      </c>
    </row>
    <row r="905" spans="1:5">
      <c r="A905">
        <v>2019</v>
      </c>
      <c r="B905" t="s">
        <v>430</v>
      </c>
      <c r="C905" t="s">
        <v>33</v>
      </c>
      <c r="D905" t="s">
        <v>472</v>
      </c>
      <c r="E905">
        <v>0</v>
      </c>
    </row>
    <row r="906" spans="1:5">
      <c r="A906">
        <v>2019</v>
      </c>
      <c r="B906" t="s">
        <v>434</v>
      </c>
      <c r="C906" t="s">
        <v>45</v>
      </c>
      <c r="D906" t="s">
        <v>472</v>
      </c>
      <c r="E906">
        <v>76.77</v>
      </c>
    </row>
    <row r="907" spans="1:5">
      <c r="A907">
        <v>2019</v>
      </c>
      <c r="B907" t="s">
        <v>425</v>
      </c>
      <c r="C907" t="s">
        <v>24</v>
      </c>
      <c r="D907" t="s">
        <v>472</v>
      </c>
      <c r="E907">
        <v>59.67</v>
      </c>
    </row>
    <row r="908" spans="1:5">
      <c r="A908">
        <v>2019</v>
      </c>
      <c r="B908" t="s">
        <v>420</v>
      </c>
      <c r="C908" t="s">
        <v>8</v>
      </c>
      <c r="D908" t="s">
        <v>472</v>
      </c>
      <c r="E908">
        <v>66.099999999999994</v>
      </c>
    </row>
    <row r="909" spans="1:5">
      <c r="A909">
        <v>2019</v>
      </c>
      <c r="B909" t="s">
        <v>433</v>
      </c>
      <c r="C909" t="s">
        <v>42</v>
      </c>
      <c r="D909" t="s">
        <v>472</v>
      </c>
      <c r="E909">
        <v>55.96</v>
      </c>
    </row>
    <row r="910" spans="1:5">
      <c r="A910">
        <v>2019</v>
      </c>
      <c r="B910" t="s">
        <v>428</v>
      </c>
      <c r="C910" t="s">
        <v>27</v>
      </c>
      <c r="D910" t="s">
        <v>472</v>
      </c>
      <c r="E910">
        <v>57.59</v>
      </c>
    </row>
    <row r="911" spans="1:5">
      <c r="A911">
        <v>2019</v>
      </c>
      <c r="B911" t="s">
        <v>423</v>
      </c>
      <c r="C911" t="s">
        <v>18</v>
      </c>
      <c r="D911" t="s">
        <v>472</v>
      </c>
      <c r="E911">
        <v>70.36</v>
      </c>
    </row>
    <row r="912" spans="1:5">
      <c r="A912">
        <v>2019</v>
      </c>
      <c r="B912" t="s">
        <v>421</v>
      </c>
      <c r="C912" t="s">
        <v>13</v>
      </c>
      <c r="D912" t="s">
        <v>472</v>
      </c>
      <c r="E912">
        <v>71.239999999999995</v>
      </c>
    </row>
    <row r="913" spans="1:5">
      <c r="A913">
        <v>2019</v>
      </c>
      <c r="B913" t="s">
        <v>422</v>
      </c>
      <c r="C913" t="s">
        <v>15</v>
      </c>
      <c r="D913" t="s">
        <v>472</v>
      </c>
      <c r="E913">
        <v>61.41</v>
      </c>
    </row>
    <row r="914" spans="1:5">
      <c r="A914">
        <v>2019</v>
      </c>
      <c r="B914" t="s">
        <v>424</v>
      </c>
      <c r="C914" t="s">
        <v>21</v>
      </c>
      <c r="D914" t="s">
        <v>472</v>
      </c>
      <c r="E914">
        <v>0</v>
      </c>
    </row>
    <row r="915" spans="1:5">
      <c r="A915">
        <v>2018</v>
      </c>
      <c r="B915" t="s">
        <v>434</v>
      </c>
      <c r="C915" t="s">
        <v>45</v>
      </c>
      <c r="D915" t="s">
        <v>472</v>
      </c>
      <c r="E915">
        <v>65.239999999999995</v>
      </c>
    </row>
    <row r="916" spans="1:5">
      <c r="A916">
        <v>2018</v>
      </c>
      <c r="B916" t="s">
        <v>428</v>
      </c>
      <c r="C916" t="s">
        <v>27</v>
      </c>
      <c r="D916" t="s">
        <v>472</v>
      </c>
      <c r="E916">
        <v>62.93</v>
      </c>
    </row>
    <row r="917" spans="1:5">
      <c r="A917">
        <v>2018</v>
      </c>
      <c r="B917" t="s">
        <v>430</v>
      </c>
      <c r="C917" t="s">
        <v>33</v>
      </c>
      <c r="D917" t="s">
        <v>472</v>
      </c>
      <c r="E917">
        <v>52.24</v>
      </c>
    </row>
    <row r="918" spans="1:5">
      <c r="A918">
        <v>2018</v>
      </c>
      <c r="B918" t="s">
        <v>420</v>
      </c>
      <c r="C918" t="s">
        <v>8</v>
      </c>
      <c r="D918" t="s">
        <v>472</v>
      </c>
      <c r="E918">
        <v>65.319999999999993</v>
      </c>
    </row>
    <row r="919" spans="1:5">
      <c r="A919">
        <v>2018</v>
      </c>
      <c r="B919" t="s">
        <v>439</v>
      </c>
      <c r="C919" t="s">
        <v>53</v>
      </c>
      <c r="D919" t="s">
        <v>472</v>
      </c>
      <c r="E919">
        <v>64.23</v>
      </c>
    </row>
    <row r="920" spans="1:5">
      <c r="A920">
        <v>2022</v>
      </c>
      <c r="B920" t="s">
        <v>437</v>
      </c>
      <c r="C920" t="s">
        <v>51</v>
      </c>
      <c r="D920" t="s">
        <v>472</v>
      </c>
      <c r="E920">
        <v>61.81</v>
      </c>
    </row>
    <row r="921" spans="1:5">
      <c r="A921">
        <v>2022</v>
      </c>
      <c r="B921" t="s">
        <v>425</v>
      </c>
      <c r="C921" t="s">
        <v>24</v>
      </c>
      <c r="D921" t="s">
        <v>472</v>
      </c>
      <c r="E921">
        <v>60.4</v>
      </c>
    </row>
    <row r="922" spans="1:5">
      <c r="A922">
        <v>2022</v>
      </c>
      <c r="B922" t="s">
        <v>428</v>
      </c>
      <c r="C922" t="s">
        <v>27</v>
      </c>
      <c r="D922" t="s">
        <v>472</v>
      </c>
      <c r="E922">
        <v>63.11</v>
      </c>
    </row>
    <row r="923" spans="1:5">
      <c r="A923">
        <v>2022</v>
      </c>
      <c r="B923" t="s">
        <v>420</v>
      </c>
      <c r="C923" t="s">
        <v>8</v>
      </c>
      <c r="D923" t="s">
        <v>472</v>
      </c>
      <c r="E923">
        <v>62</v>
      </c>
    </row>
    <row r="924" spans="1:5">
      <c r="A924">
        <v>2022</v>
      </c>
      <c r="B924" t="s">
        <v>423</v>
      </c>
      <c r="C924" t="s">
        <v>18</v>
      </c>
      <c r="D924" t="s">
        <v>472</v>
      </c>
      <c r="E924">
        <v>58.48</v>
      </c>
    </row>
    <row r="925" spans="1:5">
      <c r="A925">
        <v>2021</v>
      </c>
      <c r="B925" t="s">
        <v>426</v>
      </c>
      <c r="D925" t="s">
        <v>472</v>
      </c>
      <c r="E925">
        <v>0</v>
      </c>
    </row>
    <row r="926" spans="1:5">
      <c r="A926">
        <v>2021</v>
      </c>
      <c r="B926" t="s">
        <v>428</v>
      </c>
      <c r="C926" t="s">
        <v>27</v>
      </c>
      <c r="D926" t="s">
        <v>472</v>
      </c>
      <c r="E926">
        <v>56.18</v>
      </c>
    </row>
    <row r="927" spans="1:5">
      <c r="A927">
        <v>2021</v>
      </c>
      <c r="B927" t="s">
        <v>423</v>
      </c>
      <c r="C927" t="s">
        <v>18</v>
      </c>
      <c r="D927" t="s">
        <v>472</v>
      </c>
      <c r="E927">
        <v>62.45</v>
      </c>
    </row>
    <row r="928" spans="1:5">
      <c r="A928">
        <v>2021</v>
      </c>
      <c r="B928" t="s">
        <v>431</v>
      </c>
      <c r="C928" t="s">
        <v>36</v>
      </c>
      <c r="D928" t="s">
        <v>472</v>
      </c>
      <c r="E928">
        <v>51.35</v>
      </c>
    </row>
    <row r="929" spans="1:5">
      <c r="A929">
        <v>2021</v>
      </c>
      <c r="B929" t="s">
        <v>425</v>
      </c>
      <c r="C929" t="s">
        <v>24</v>
      </c>
      <c r="D929" t="s">
        <v>472</v>
      </c>
      <c r="E929">
        <v>67.099999999999994</v>
      </c>
    </row>
    <row r="930" spans="1:5">
      <c r="A930">
        <v>2021</v>
      </c>
      <c r="B930" t="s">
        <v>438</v>
      </c>
      <c r="C930" t="s">
        <v>52</v>
      </c>
      <c r="D930" t="s">
        <v>472</v>
      </c>
      <c r="E930">
        <v>50.6</v>
      </c>
    </row>
    <row r="931" spans="1:5">
      <c r="A931">
        <v>2021</v>
      </c>
      <c r="B931" t="s">
        <v>436</v>
      </c>
      <c r="C931" t="s">
        <v>49</v>
      </c>
      <c r="D931" t="s">
        <v>472</v>
      </c>
      <c r="E931">
        <v>61.81</v>
      </c>
    </row>
    <row r="932" spans="1:5">
      <c r="A932">
        <v>2021</v>
      </c>
      <c r="B932" t="s">
        <v>437</v>
      </c>
      <c r="C932" t="s">
        <v>51</v>
      </c>
      <c r="D932" t="s">
        <v>472</v>
      </c>
      <c r="E932">
        <v>62.96</v>
      </c>
    </row>
    <row r="933" spans="1:5">
      <c r="A933">
        <v>2020</v>
      </c>
      <c r="B933" t="s">
        <v>431</v>
      </c>
      <c r="C933" t="s">
        <v>36</v>
      </c>
      <c r="D933" t="s">
        <v>472</v>
      </c>
      <c r="E933">
        <v>48.8</v>
      </c>
    </row>
    <row r="934" spans="1:5">
      <c r="A934">
        <v>2020</v>
      </c>
      <c r="B934" t="s">
        <v>426</v>
      </c>
      <c r="D934" t="s">
        <v>472</v>
      </c>
      <c r="E934">
        <v>0</v>
      </c>
    </row>
    <row r="935" spans="1:5">
      <c r="A935">
        <v>2020</v>
      </c>
      <c r="B935" t="s">
        <v>433</v>
      </c>
      <c r="C935" t="s">
        <v>42</v>
      </c>
      <c r="D935" t="s">
        <v>472</v>
      </c>
      <c r="E935">
        <v>54.75</v>
      </c>
    </row>
    <row r="936" spans="1:5">
      <c r="A936">
        <v>2020</v>
      </c>
      <c r="B936" t="s">
        <v>425</v>
      </c>
      <c r="C936" t="s">
        <v>24</v>
      </c>
      <c r="D936" t="s">
        <v>472</v>
      </c>
      <c r="E936">
        <v>56.45</v>
      </c>
    </row>
    <row r="937" spans="1:5">
      <c r="A937">
        <v>2020</v>
      </c>
      <c r="B937" t="s">
        <v>428</v>
      </c>
      <c r="C937" t="s">
        <v>27</v>
      </c>
      <c r="D937" t="s">
        <v>472</v>
      </c>
      <c r="E937">
        <v>48.8</v>
      </c>
    </row>
    <row r="938" spans="1:5">
      <c r="A938">
        <v>2020</v>
      </c>
      <c r="B938" t="s">
        <v>438</v>
      </c>
      <c r="C938" t="s">
        <v>52</v>
      </c>
      <c r="D938" t="s">
        <v>472</v>
      </c>
      <c r="E938">
        <v>52.66</v>
      </c>
    </row>
    <row r="939" spans="1:5">
      <c r="A939">
        <v>2020</v>
      </c>
      <c r="B939" t="s">
        <v>437</v>
      </c>
      <c r="C939" t="s">
        <v>51</v>
      </c>
      <c r="D939" t="s">
        <v>472</v>
      </c>
      <c r="E939">
        <v>55.62</v>
      </c>
    </row>
    <row r="940" spans="1:5">
      <c r="A940">
        <v>2020</v>
      </c>
      <c r="B940" t="s">
        <v>422</v>
      </c>
      <c r="C940" t="s">
        <v>15</v>
      </c>
      <c r="D940" t="s">
        <v>472</v>
      </c>
      <c r="E940">
        <v>47.14</v>
      </c>
    </row>
    <row r="941" spans="1:5">
      <c r="A941">
        <v>2023</v>
      </c>
      <c r="B941" t="s">
        <v>434</v>
      </c>
      <c r="C941" t="s">
        <v>45</v>
      </c>
      <c r="D941" t="s">
        <v>472</v>
      </c>
      <c r="E941">
        <v>56.61</v>
      </c>
    </row>
    <row r="942" spans="1:5">
      <c r="A942">
        <v>2023</v>
      </c>
      <c r="B942" t="s">
        <v>423</v>
      </c>
      <c r="C942" t="s">
        <v>18</v>
      </c>
      <c r="D942" t="s">
        <v>472</v>
      </c>
      <c r="E942">
        <v>66.14</v>
      </c>
    </row>
    <row r="943" spans="1:5">
      <c r="A943">
        <v>2023</v>
      </c>
      <c r="B943" t="s">
        <v>435</v>
      </c>
      <c r="C943" t="s">
        <v>48</v>
      </c>
      <c r="D943" t="s">
        <v>472</v>
      </c>
      <c r="E943">
        <v>75</v>
      </c>
    </row>
    <row r="944" spans="1:5">
      <c r="A944">
        <v>2023</v>
      </c>
      <c r="B944" t="s">
        <v>430</v>
      </c>
      <c r="C944" t="s">
        <v>33</v>
      </c>
      <c r="D944" t="s">
        <v>472</v>
      </c>
      <c r="E944">
        <v>70.739999999999995</v>
      </c>
    </row>
    <row r="945" spans="1:5">
      <c r="A945">
        <v>2023</v>
      </c>
      <c r="B945" t="s">
        <v>422</v>
      </c>
      <c r="C945" t="s">
        <v>15</v>
      </c>
      <c r="D945" t="s">
        <v>472</v>
      </c>
      <c r="E945">
        <v>57.64</v>
      </c>
    </row>
    <row r="946" spans="1:5">
      <c r="A946">
        <v>2023</v>
      </c>
      <c r="B946" t="s">
        <v>439</v>
      </c>
      <c r="C946" t="s">
        <v>53</v>
      </c>
      <c r="D946" t="s">
        <v>472</v>
      </c>
      <c r="E946">
        <v>58.23</v>
      </c>
    </row>
    <row r="947" spans="1:5">
      <c r="A947">
        <v>2022</v>
      </c>
      <c r="B947" t="s">
        <v>433</v>
      </c>
      <c r="C947" t="s">
        <v>42</v>
      </c>
      <c r="D947" t="s">
        <v>472</v>
      </c>
      <c r="E947">
        <v>77.42</v>
      </c>
    </row>
    <row r="948" spans="1:5">
      <c r="A948">
        <v>2022</v>
      </c>
      <c r="B948" t="s">
        <v>430</v>
      </c>
      <c r="C948" t="s">
        <v>33</v>
      </c>
      <c r="D948" t="s">
        <v>472</v>
      </c>
      <c r="E948">
        <v>67.12</v>
      </c>
    </row>
    <row r="949" spans="1:5">
      <c r="A949">
        <v>2022</v>
      </c>
      <c r="B949" t="s">
        <v>432</v>
      </c>
      <c r="C949" t="s">
        <v>39</v>
      </c>
      <c r="D949" t="s">
        <v>472</v>
      </c>
      <c r="E949">
        <v>60.79</v>
      </c>
    </row>
    <row r="950" spans="1:5">
      <c r="A950">
        <v>2022</v>
      </c>
      <c r="B950" t="s">
        <v>426</v>
      </c>
      <c r="D950" t="s">
        <v>472</v>
      </c>
      <c r="E950">
        <v>0</v>
      </c>
    </row>
    <row r="951" spans="1:5">
      <c r="A951">
        <v>2022</v>
      </c>
      <c r="B951" t="s">
        <v>424</v>
      </c>
      <c r="C951" t="s">
        <v>21</v>
      </c>
      <c r="D951" t="s">
        <v>472</v>
      </c>
      <c r="E951">
        <v>49.68</v>
      </c>
    </row>
    <row r="952" spans="1:5">
      <c r="A952">
        <v>2021</v>
      </c>
      <c r="B952" t="s">
        <v>432</v>
      </c>
      <c r="C952" t="s">
        <v>39</v>
      </c>
      <c r="D952" t="s">
        <v>472</v>
      </c>
      <c r="E952">
        <v>59.65</v>
      </c>
    </row>
    <row r="953" spans="1:5">
      <c r="A953">
        <v>2021</v>
      </c>
      <c r="B953" t="s">
        <v>430</v>
      </c>
      <c r="C953" t="s">
        <v>33</v>
      </c>
      <c r="D953" t="s">
        <v>472</v>
      </c>
      <c r="E953">
        <v>60.78</v>
      </c>
    </row>
    <row r="954" spans="1:5">
      <c r="A954">
        <v>2021</v>
      </c>
      <c r="B954" t="s">
        <v>433</v>
      </c>
      <c r="C954" t="s">
        <v>42</v>
      </c>
      <c r="D954" t="s">
        <v>472</v>
      </c>
      <c r="E954">
        <v>70.099999999999994</v>
      </c>
    </row>
    <row r="955" spans="1:5">
      <c r="A955">
        <v>2021</v>
      </c>
      <c r="B955" t="s">
        <v>422</v>
      </c>
      <c r="C955" t="s">
        <v>15</v>
      </c>
      <c r="D955" t="s">
        <v>472</v>
      </c>
      <c r="E955">
        <v>49.61</v>
      </c>
    </row>
    <row r="956" spans="1:5">
      <c r="A956">
        <v>2021</v>
      </c>
      <c r="B956" t="s">
        <v>421</v>
      </c>
      <c r="C956" t="s">
        <v>13</v>
      </c>
      <c r="D956" t="s">
        <v>472</v>
      </c>
      <c r="E956">
        <v>67.63</v>
      </c>
    </row>
    <row r="957" spans="1:5">
      <c r="A957">
        <v>2021</v>
      </c>
      <c r="B957" t="s">
        <v>439</v>
      </c>
      <c r="C957" t="s">
        <v>53</v>
      </c>
      <c r="D957" t="s">
        <v>472</v>
      </c>
      <c r="E957">
        <v>49.47</v>
      </c>
    </row>
    <row r="958" spans="1:5">
      <c r="A958">
        <v>2021</v>
      </c>
      <c r="B958" t="s">
        <v>435</v>
      </c>
      <c r="C958" t="s">
        <v>48</v>
      </c>
      <c r="D958" t="s">
        <v>472</v>
      </c>
      <c r="E958">
        <v>69.180000000000007</v>
      </c>
    </row>
    <row r="959" spans="1:5">
      <c r="A959">
        <v>2021</v>
      </c>
      <c r="B959" t="s">
        <v>429</v>
      </c>
      <c r="C959" t="s">
        <v>30</v>
      </c>
      <c r="D959" t="s">
        <v>472</v>
      </c>
      <c r="E959">
        <v>55</v>
      </c>
    </row>
    <row r="960" spans="1:5">
      <c r="A960">
        <v>2020</v>
      </c>
      <c r="B960" t="s">
        <v>435</v>
      </c>
      <c r="C960" t="s">
        <v>48</v>
      </c>
      <c r="D960" t="s">
        <v>472</v>
      </c>
      <c r="E960">
        <v>62.91</v>
      </c>
    </row>
    <row r="961" spans="1:5">
      <c r="A961">
        <v>2020</v>
      </c>
      <c r="B961" t="s">
        <v>432</v>
      </c>
      <c r="C961" t="s">
        <v>39</v>
      </c>
      <c r="D961" t="s">
        <v>472</v>
      </c>
      <c r="E961">
        <v>52.02</v>
      </c>
    </row>
    <row r="962" spans="1:5">
      <c r="A962">
        <v>2020</v>
      </c>
      <c r="B962" t="s">
        <v>423</v>
      </c>
      <c r="C962" t="s">
        <v>18</v>
      </c>
      <c r="D962" t="s">
        <v>472</v>
      </c>
      <c r="E962">
        <v>59.99</v>
      </c>
    </row>
    <row r="963" spans="1:5">
      <c r="A963">
        <v>2020</v>
      </c>
      <c r="B963" t="s">
        <v>420</v>
      </c>
      <c r="C963" t="s">
        <v>8</v>
      </c>
      <c r="D963" t="s">
        <v>472</v>
      </c>
      <c r="E963">
        <v>54.39</v>
      </c>
    </row>
    <row r="964" spans="1:5">
      <c r="A964">
        <v>2020</v>
      </c>
      <c r="B964" t="s">
        <v>424</v>
      </c>
      <c r="C964" t="s">
        <v>21</v>
      </c>
      <c r="D964" t="s">
        <v>472</v>
      </c>
      <c r="E964">
        <v>46.64</v>
      </c>
    </row>
    <row r="965" spans="1:5">
      <c r="A965">
        <v>2020</v>
      </c>
      <c r="B965" t="s">
        <v>421</v>
      </c>
      <c r="C965" t="s">
        <v>13</v>
      </c>
      <c r="D965" t="s">
        <v>472</v>
      </c>
      <c r="E965">
        <v>60.96</v>
      </c>
    </row>
    <row r="966" spans="1:5">
      <c r="A966">
        <v>2020</v>
      </c>
      <c r="B966" t="s">
        <v>436</v>
      </c>
      <c r="C966" t="s">
        <v>49</v>
      </c>
      <c r="D966" t="s">
        <v>472</v>
      </c>
      <c r="E966">
        <v>59.04</v>
      </c>
    </row>
    <row r="967" spans="1:5">
      <c r="A967">
        <v>2020</v>
      </c>
      <c r="B967" t="s">
        <v>429</v>
      </c>
      <c r="C967" t="s">
        <v>30</v>
      </c>
      <c r="D967" t="s">
        <v>472</v>
      </c>
      <c r="E967">
        <v>49.09</v>
      </c>
    </row>
    <row r="968" spans="1:5">
      <c r="A968">
        <v>2019</v>
      </c>
      <c r="B968" t="s">
        <v>435</v>
      </c>
      <c r="C968" t="s">
        <v>48</v>
      </c>
      <c r="D968" t="s">
        <v>472</v>
      </c>
      <c r="E968">
        <v>0</v>
      </c>
    </row>
    <row r="969" spans="1:5">
      <c r="A969">
        <v>2019</v>
      </c>
      <c r="B969" t="s">
        <v>426</v>
      </c>
      <c r="D969" t="s">
        <v>472</v>
      </c>
      <c r="E969">
        <v>0</v>
      </c>
    </row>
    <row r="970" spans="1:5">
      <c r="A970">
        <v>2019</v>
      </c>
      <c r="B970" t="s">
        <v>432</v>
      </c>
      <c r="C970" t="s">
        <v>39</v>
      </c>
      <c r="D970" t="s">
        <v>472</v>
      </c>
      <c r="E970">
        <v>69.67</v>
      </c>
    </row>
    <row r="971" spans="1:5">
      <c r="A971">
        <v>2019</v>
      </c>
      <c r="B971" t="s">
        <v>436</v>
      </c>
      <c r="C971" t="s">
        <v>49</v>
      </c>
      <c r="D971" t="s">
        <v>472</v>
      </c>
      <c r="E971">
        <v>71.33</v>
      </c>
    </row>
    <row r="972" spans="1:5">
      <c r="A972">
        <v>2018</v>
      </c>
      <c r="B972" t="s">
        <v>431</v>
      </c>
      <c r="C972" t="s">
        <v>36</v>
      </c>
      <c r="D972" t="s">
        <v>472</v>
      </c>
      <c r="E972">
        <v>61.42</v>
      </c>
    </row>
    <row r="973" spans="1:5">
      <c r="A973">
        <v>2018</v>
      </c>
      <c r="B973" t="s">
        <v>426</v>
      </c>
      <c r="D973" t="s">
        <v>472</v>
      </c>
      <c r="E973">
        <v>0</v>
      </c>
    </row>
    <row r="974" spans="1:5">
      <c r="A974">
        <v>2018</v>
      </c>
      <c r="B974" t="s">
        <v>421</v>
      </c>
      <c r="C974" t="s">
        <v>13</v>
      </c>
      <c r="D974" t="s">
        <v>472</v>
      </c>
      <c r="E974">
        <v>69.150000000000006</v>
      </c>
    </row>
    <row r="975" spans="1:5">
      <c r="A975">
        <v>2018</v>
      </c>
      <c r="B975" t="s">
        <v>423</v>
      </c>
      <c r="C975" t="s">
        <v>18</v>
      </c>
      <c r="D975" t="s">
        <v>472</v>
      </c>
      <c r="E975">
        <v>71.790000000000006</v>
      </c>
    </row>
    <row r="976" spans="1:5">
      <c r="A976">
        <v>2018</v>
      </c>
      <c r="B976" t="s">
        <v>433</v>
      </c>
      <c r="C976" t="s">
        <v>42</v>
      </c>
      <c r="D976" t="s">
        <v>472</v>
      </c>
      <c r="E976">
        <v>69.39</v>
      </c>
    </row>
    <row r="977" spans="1:5">
      <c r="A977">
        <v>2018</v>
      </c>
      <c r="B977" t="s">
        <v>425</v>
      </c>
      <c r="C977" t="s">
        <v>24</v>
      </c>
      <c r="D977" t="s">
        <v>472</v>
      </c>
      <c r="E977">
        <v>59.19</v>
      </c>
    </row>
    <row r="978" spans="1:5">
      <c r="A978">
        <v>2018</v>
      </c>
      <c r="B978" t="s">
        <v>424</v>
      </c>
      <c r="C978" t="s">
        <v>21</v>
      </c>
      <c r="D978" t="s">
        <v>472</v>
      </c>
      <c r="E978">
        <v>63.34</v>
      </c>
    </row>
    <row r="979" spans="1:5">
      <c r="A979">
        <v>2018</v>
      </c>
      <c r="B979" t="s">
        <v>429</v>
      </c>
      <c r="C979" t="s">
        <v>30</v>
      </c>
      <c r="D979" t="s">
        <v>472</v>
      </c>
      <c r="E979">
        <v>63.59</v>
      </c>
    </row>
    <row r="980" spans="1:5">
      <c r="A980">
        <v>2025</v>
      </c>
      <c r="B980" t="s">
        <v>407</v>
      </c>
      <c r="D980" t="s">
        <v>473</v>
      </c>
      <c r="E980">
        <v>0</v>
      </c>
    </row>
    <row r="981" spans="1:5">
      <c r="A981">
        <v>2025</v>
      </c>
      <c r="B981" t="s">
        <v>438</v>
      </c>
      <c r="D981" t="s">
        <v>473</v>
      </c>
      <c r="E981">
        <v>0</v>
      </c>
    </row>
    <row r="982" spans="1:5">
      <c r="A982">
        <v>2025</v>
      </c>
      <c r="B982" t="s">
        <v>425</v>
      </c>
      <c r="D982" t="s">
        <v>473</v>
      </c>
      <c r="E982">
        <v>0</v>
      </c>
    </row>
    <row r="983" spans="1:5">
      <c r="A983">
        <v>2025</v>
      </c>
      <c r="B983" t="s">
        <v>421</v>
      </c>
      <c r="D983" t="s">
        <v>473</v>
      </c>
      <c r="E983">
        <v>0</v>
      </c>
    </row>
    <row r="984" spans="1:5">
      <c r="A984">
        <v>2025</v>
      </c>
      <c r="B984" t="s">
        <v>432</v>
      </c>
      <c r="D984" t="s">
        <v>473</v>
      </c>
      <c r="E984">
        <v>0</v>
      </c>
    </row>
    <row r="985" spans="1:5">
      <c r="A985">
        <v>2025</v>
      </c>
      <c r="B985" t="s">
        <v>429</v>
      </c>
      <c r="D985" t="s">
        <v>473</v>
      </c>
      <c r="E985">
        <v>0</v>
      </c>
    </row>
    <row r="986" spans="1:5">
      <c r="A986">
        <v>2025</v>
      </c>
      <c r="B986" t="s">
        <v>431</v>
      </c>
      <c r="D986" t="s">
        <v>473</v>
      </c>
      <c r="E986">
        <v>0</v>
      </c>
    </row>
    <row r="987" spans="1:5">
      <c r="A987">
        <v>2025</v>
      </c>
      <c r="B987" t="s">
        <v>428</v>
      </c>
      <c r="D987" t="s">
        <v>473</v>
      </c>
      <c r="E987">
        <v>0</v>
      </c>
    </row>
    <row r="988" spans="1:5">
      <c r="A988">
        <v>2025</v>
      </c>
      <c r="B988" t="s">
        <v>436</v>
      </c>
      <c r="D988" t="s">
        <v>473</v>
      </c>
      <c r="E988">
        <v>0</v>
      </c>
    </row>
    <row r="989" spans="1:5">
      <c r="A989">
        <v>2025</v>
      </c>
      <c r="B989" t="s">
        <v>433</v>
      </c>
      <c r="D989" t="s">
        <v>473</v>
      </c>
      <c r="E989">
        <v>0</v>
      </c>
    </row>
    <row r="990" spans="1:5">
      <c r="A990">
        <v>2025</v>
      </c>
      <c r="B990" t="s">
        <v>426</v>
      </c>
      <c r="D990" t="s">
        <v>473</v>
      </c>
      <c r="E990">
        <v>0</v>
      </c>
    </row>
    <row r="991" spans="1:5">
      <c r="A991">
        <v>2025</v>
      </c>
      <c r="B991" t="s">
        <v>437</v>
      </c>
      <c r="D991" t="s">
        <v>473</v>
      </c>
      <c r="E991">
        <v>0</v>
      </c>
    </row>
    <row r="992" spans="1:5">
      <c r="A992">
        <v>2025</v>
      </c>
      <c r="B992" t="s">
        <v>420</v>
      </c>
      <c r="D992" t="s">
        <v>473</v>
      </c>
      <c r="E992">
        <v>0</v>
      </c>
    </row>
    <row r="993" spans="1:5">
      <c r="A993">
        <v>2025</v>
      </c>
      <c r="B993" t="s">
        <v>424</v>
      </c>
      <c r="D993" t="s">
        <v>473</v>
      </c>
      <c r="E993">
        <v>0</v>
      </c>
    </row>
    <row r="994" spans="1:5">
      <c r="A994">
        <v>2025</v>
      </c>
      <c r="B994" t="s">
        <v>434</v>
      </c>
      <c r="D994" t="s">
        <v>473</v>
      </c>
      <c r="E994">
        <v>0</v>
      </c>
    </row>
    <row r="995" spans="1:5">
      <c r="A995">
        <v>2025</v>
      </c>
      <c r="B995" t="s">
        <v>423</v>
      </c>
      <c r="D995" t="s">
        <v>473</v>
      </c>
      <c r="E995">
        <v>0</v>
      </c>
    </row>
    <row r="996" spans="1:5">
      <c r="A996">
        <v>2025</v>
      </c>
      <c r="B996" t="s">
        <v>435</v>
      </c>
      <c r="D996" t="s">
        <v>473</v>
      </c>
      <c r="E996">
        <v>0</v>
      </c>
    </row>
    <row r="997" spans="1:5">
      <c r="A997">
        <v>2025</v>
      </c>
      <c r="B997" t="s">
        <v>430</v>
      </c>
      <c r="D997" t="s">
        <v>473</v>
      </c>
      <c r="E997">
        <v>0</v>
      </c>
    </row>
    <row r="998" spans="1:5">
      <c r="A998">
        <v>2025</v>
      </c>
      <c r="B998" t="s">
        <v>422</v>
      </c>
      <c r="D998" t="s">
        <v>473</v>
      </c>
      <c r="E998">
        <v>0</v>
      </c>
    </row>
    <row r="999" spans="1:5">
      <c r="A999">
        <v>2025</v>
      </c>
      <c r="B999" t="s">
        <v>439</v>
      </c>
      <c r="D999" t="s">
        <v>473</v>
      </c>
      <c r="E999">
        <v>0</v>
      </c>
    </row>
    <row r="1000" spans="1:5">
      <c r="A1000">
        <v>2024</v>
      </c>
      <c r="B1000" t="s">
        <v>407</v>
      </c>
      <c r="C1000" t="s">
        <v>407</v>
      </c>
      <c r="D1000" t="s">
        <v>473</v>
      </c>
      <c r="E1000">
        <v>64.900000000000006</v>
      </c>
    </row>
    <row r="1001" spans="1:5">
      <c r="A1001">
        <v>2024</v>
      </c>
      <c r="B1001" t="s">
        <v>438</v>
      </c>
      <c r="C1001" t="s">
        <v>52</v>
      </c>
      <c r="D1001" t="s">
        <v>473</v>
      </c>
      <c r="E1001">
        <v>69.33</v>
      </c>
    </row>
    <row r="1002" spans="1:5">
      <c r="A1002">
        <v>2024</v>
      </c>
      <c r="B1002" t="s">
        <v>425</v>
      </c>
      <c r="C1002" t="s">
        <v>24</v>
      </c>
      <c r="D1002" t="s">
        <v>473</v>
      </c>
      <c r="E1002">
        <v>64.77</v>
      </c>
    </row>
    <row r="1003" spans="1:5">
      <c r="A1003">
        <v>2024</v>
      </c>
      <c r="B1003" t="s">
        <v>421</v>
      </c>
      <c r="C1003" t="s">
        <v>13</v>
      </c>
      <c r="D1003" t="s">
        <v>473</v>
      </c>
      <c r="E1003">
        <v>74.63</v>
      </c>
    </row>
    <row r="1004" spans="1:5">
      <c r="A1004">
        <v>2024</v>
      </c>
      <c r="B1004" t="s">
        <v>432</v>
      </c>
      <c r="C1004" t="s">
        <v>39</v>
      </c>
      <c r="D1004" t="s">
        <v>473</v>
      </c>
      <c r="E1004">
        <v>68.94</v>
      </c>
    </row>
    <row r="1005" spans="1:5">
      <c r="A1005">
        <v>2024</v>
      </c>
      <c r="B1005" t="s">
        <v>429</v>
      </c>
      <c r="C1005" t="s">
        <v>30</v>
      </c>
      <c r="D1005" t="s">
        <v>473</v>
      </c>
      <c r="E1005">
        <v>61.64</v>
      </c>
    </row>
    <row r="1006" spans="1:5">
      <c r="A1006">
        <v>2024</v>
      </c>
      <c r="B1006" t="s">
        <v>431</v>
      </c>
      <c r="C1006" t="s">
        <v>36</v>
      </c>
      <c r="D1006" t="s">
        <v>473</v>
      </c>
      <c r="E1006">
        <v>63.44</v>
      </c>
    </row>
    <row r="1007" spans="1:5">
      <c r="A1007">
        <v>2024</v>
      </c>
      <c r="B1007" t="s">
        <v>428</v>
      </c>
      <c r="C1007" t="s">
        <v>27</v>
      </c>
      <c r="D1007" t="s">
        <v>473</v>
      </c>
      <c r="E1007">
        <v>65.349999999999994</v>
      </c>
    </row>
    <row r="1008" spans="1:5">
      <c r="A1008">
        <v>2024</v>
      </c>
      <c r="B1008" t="s">
        <v>436</v>
      </c>
      <c r="C1008" t="s">
        <v>49</v>
      </c>
      <c r="D1008" t="s">
        <v>473</v>
      </c>
      <c r="E1008">
        <v>73.31</v>
      </c>
    </row>
    <row r="1009" spans="1:5">
      <c r="A1009">
        <v>2024</v>
      </c>
      <c r="B1009" t="s">
        <v>433</v>
      </c>
      <c r="C1009" t="s">
        <v>42</v>
      </c>
      <c r="D1009" t="s">
        <v>473</v>
      </c>
      <c r="E1009">
        <v>75.67</v>
      </c>
    </row>
    <row r="1010" spans="1:5">
      <c r="A1010">
        <v>2024</v>
      </c>
      <c r="B1010" t="s">
        <v>426</v>
      </c>
      <c r="D1010" t="s">
        <v>473</v>
      </c>
      <c r="E1010">
        <v>0</v>
      </c>
    </row>
    <row r="1011" spans="1:5">
      <c r="A1011">
        <v>2024</v>
      </c>
      <c r="B1011" t="s">
        <v>437</v>
      </c>
      <c r="C1011" t="s">
        <v>51</v>
      </c>
      <c r="D1011" t="s">
        <v>473</v>
      </c>
      <c r="E1011">
        <v>70.19</v>
      </c>
    </row>
    <row r="1012" spans="1:5">
      <c r="A1012">
        <v>2024</v>
      </c>
      <c r="B1012" t="s">
        <v>420</v>
      </c>
      <c r="C1012" t="s">
        <v>8</v>
      </c>
      <c r="D1012" t="s">
        <v>473</v>
      </c>
      <c r="E1012">
        <v>64.77</v>
      </c>
    </row>
    <row r="1013" spans="1:5">
      <c r="A1013">
        <v>2024</v>
      </c>
      <c r="B1013" t="s">
        <v>424</v>
      </c>
      <c r="C1013" t="s">
        <v>21</v>
      </c>
      <c r="D1013" t="s">
        <v>473</v>
      </c>
      <c r="E1013">
        <v>59.35</v>
      </c>
    </row>
    <row r="1014" spans="1:5">
      <c r="A1014">
        <v>2024</v>
      </c>
      <c r="B1014" t="s">
        <v>434</v>
      </c>
      <c r="C1014" t="s">
        <v>45</v>
      </c>
      <c r="D1014" t="s">
        <v>473</v>
      </c>
      <c r="E1014">
        <v>59.5</v>
      </c>
    </row>
    <row r="1015" spans="1:5">
      <c r="A1015">
        <v>2024</v>
      </c>
      <c r="B1015" t="s">
        <v>423</v>
      </c>
      <c r="C1015" t="s">
        <v>18</v>
      </c>
      <c r="D1015" t="s">
        <v>473</v>
      </c>
      <c r="E1015">
        <v>60.8</v>
      </c>
    </row>
    <row r="1016" spans="1:5">
      <c r="A1016">
        <v>2024</v>
      </c>
      <c r="B1016" t="s">
        <v>435</v>
      </c>
      <c r="C1016" t="s">
        <v>48</v>
      </c>
      <c r="D1016" t="s">
        <v>473</v>
      </c>
      <c r="E1016">
        <v>73.010000000000005</v>
      </c>
    </row>
    <row r="1017" spans="1:5">
      <c r="A1017">
        <v>2024</v>
      </c>
      <c r="B1017" t="s">
        <v>430</v>
      </c>
      <c r="C1017" t="s">
        <v>33</v>
      </c>
      <c r="D1017" t="s">
        <v>473</v>
      </c>
      <c r="E1017">
        <v>68.66</v>
      </c>
    </row>
    <row r="1018" spans="1:5">
      <c r="A1018">
        <v>2024</v>
      </c>
      <c r="B1018" t="s">
        <v>422</v>
      </c>
      <c r="C1018" t="s">
        <v>15</v>
      </c>
      <c r="D1018" t="s">
        <v>473</v>
      </c>
      <c r="E1018">
        <v>60.2</v>
      </c>
    </row>
    <row r="1019" spans="1:5">
      <c r="A1019">
        <v>2024</v>
      </c>
      <c r="B1019" t="s">
        <v>439</v>
      </c>
      <c r="C1019" t="s">
        <v>53</v>
      </c>
      <c r="D1019" t="s">
        <v>473</v>
      </c>
      <c r="E1019">
        <v>62.77</v>
      </c>
    </row>
    <row r="1020" spans="1:5">
      <c r="A1020">
        <v>2019</v>
      </c>
      <c r="B1020" t="s">
        <v>407</v>
      </c>
      <c r="C1020" t="s">
        <v>407</v>
      </c>
      <c r="D1020" t="s">
        <v>473</v>
      </c>
      <c r="E1020">
        <v>67.27</v>
      </c>
    </row>
    <row r="1021" spans="1:5">
      <c r="A1021">
        <v>2022</v>
      </c>
      <c r="B1021" t="s">
        <v>407</v>
      </c>
      <c r="C1021" t="s">
        <v>407</v>
      </c>
      <c r="D1021" t="s">
        <v>473</v>
      </c>
      <c r="E1021">
        <v>63.51</v>
      </c>
    </row>
    <row r="1022" spans="1:5">
      <c r="A1022">
        <v>2021</v>
      </c>
      <c r="B1022" t="s">
        <v>407</v>
      </c>
      <c r="C1022" t="s">
        <v>407</v>
      </c>
      <c r="D1022" t="s">
        <v>473</v>
      </c>
      <c r="E1022">
        <v>61.47</v>
      </c>
    </row>
    <row r="1023" spans="1:5">
      <c r="A1023">
        <v>2023</v>
      </c>
      <c r="B1023" t="s">
        <v>407</v>
      </c>
      <c r="C1023" t="s">
        <v>407</v>
      </c>
      <c r="D1023" t="s">
        <v>473</v>
      </c>
      <c r="E1023">
        <v>66.14</v>
      </c>
    </row>
    <row r="1024" spans="1:5">
      <c r="A1024">
        <v>2018</v>
      </c>
      <c r="B1024" t="s">
        <v>407</v>
      </c>
      <c r="C1024" t="s">
        <v>407</v>
      </c>
      <c r="D1024" t="s">
        <v>473</v>
      </c>
      <c r="E1024">
        <v>32.76</v>
      </c>
    </row>
    <row r="1025" spans="1:5">
      <c r="A1025">
        <v>2018</v>
      </c>
      <c r="B1025" t="s">
        <v>407</v>
      </c>
      <c r="C1025" t="s">
        <v>407</v>
      </c>
      <c r="D1025" t="s">
        <v>473</v>
      </c>
      <c r="E1025">
        <v>68.2</v>
      </c>
    </row>
    <row r="1026" spans="1:5">
      <c r="A1026">
        <v>2018</v>
      </c>
      <c r="B1026" t="s">
        <v>407</v>
      </c>
      <c r="C1026" t="s">
        <v>407</v>
      </c>
      <c r="D1026" t="s">
        <v>473</v>
      </c>
      <c r="E1026">
        <v>32.76</v>
      </c>
    </row>
    <row r="1027" spans="1:5">
      <c r="A1027">
        <v>2018</v>
      </c>
      <c r="B1027" t="s">
        <v>407</v>
      </c>
      <c r="C1027" t="s">
        <v>407</v>
      </c>
      <c r="D1027" t="s">
        <v>473</v>
      </c>
      <c r="E1027">
        <v>32.76</v>
      </c>
    </row>
    <row r="1028" spans="1:5">
      <c r="A1028">
        <v>2020</v>
      </c>
      <c r="B1028" t="s">
        <v>407</v>
      </c>
      <c r="C1028" t="s">
        <v>407</v>
      </c>
      <c r="D1028" t="s">
        <v>473</v>
      </c>
      <c r="E1028">
        <v>54.27</v>
      </c>
    </row>
    <row r="1029" spans="1:5">
      <c r="A1029">
        <v>2023</v>
      </c>
      <c r="B1029" t="s">
        <v>438</v>
      </c>
      <c r="C1029" t="s">
        <v>52</v>
      </c>
      <c r="D1029" t="s">
        <v>473</v>
      </c>
      <c r="E1029">
        <v>70.62</v>
      </c>
    </row>
    <row r="1030" spans="1:5">
      <c r="A1030">
        <v>2023</v>
      </c>
      <c r="B1030" t="s">
        <v>425</v>
      </c>
      <c r="C1030" t="s">
        <v>24</v>
      </c>
      <c r="D1030" t="s">
        <v>473</v>
      </c>
      <c r="E1030">
        <v>70.819999999999993</v>
      </c>
    </row>
    <row r="1031" spans="1:5">
      <c r="A1031">
        <v>2023</v>
      </c>
      <c r="B1031" t="s">
        <v>421</v>
      </c>
      <c r="C1031" t="s">
        <v>13</v>
      </c>
      <c r="D1031" t="s">
        <v>473</v>
      </c>
      <c r="E1031">
        <v>75.19</v>
      </c>
    </row>
    <row r="1032" spans="1:5">
      <c r="A1032">
        <v>2023</v>
      </c>
      <c r="B1032" t="s">
        <v>432</v>
      </c>
      <c r="C1032" t="s">
        <v>39</v>
      </c>
      <c r="D1032" t="s">
        <v>473</v>
      </c>
      <c r="E1032">
        <v>68.930000000000007</v>
      </c>
    </row>
    <row r="1033" spans="1:5">
      <c r="A1033">
        <v>2023</v>
      </c>
      <c r="B1033" t="s">
        <v>429</v>
      </c>
      <c r="C1033" t="s">
        <v>30</v>
      </c>
      <c r="D1033" t="s">
        <v>473</v>
      </c>
      <c r="E1033">
        <v>74.16</v>
      </c>
    </row>
    <row r="1034" spans="1:5">
      <c r="A1034">
        <v>2023</v>
      </c>
      <c r="B1034" t="s">
        <v>431</v>
      </c>
      <c r="C1034" t="s">
        <v>36</v>
      </c>
      <c r="D1034" t="s">
        <v>473</v>
      </c>
      <c r="E1034">
        <v>65.37</v>
      </c>
    </row>
    <row r="1035" spans="1:5">
      <c r="A1035">
        <v>2023</v>
      </c>
      <c r="B1035" t="s">
        <v>428</v>
      </c>
      <c r="C1035" t="s">
        <v>27</v>
      </c>
      <c r="D1035" t="s">
        <v>473</v>
      </c>
      <c r="E1035">
        <v>64.48</v>
      </c>
    </row>
    <row r="1036" spans="1:5">
      <c r="A1036">
        <v>2023</v>
      </c>
      <c r="B1036" t="s">
        <v>436</v>
      </c>
      <c r="C1036" t="s">
        <v>49</v>
      </c>
      <c r="D1036" t="s">
        <v>473</v>
      </c>
      <c r="E1036">
        <v>78.98</v>
      </c>
    </row>
    <row r="1037" spans="1:5">
      <c r="A1037">
        <v>2023</v>
      </c>
      <c r="B1037" t="s">
        <v>433</v>
      </c>
      <c r="C1037" t="s">
        <v>42</v>
      </c>
      <c r="D1037" t="s">
        <v>473</v>
      </c>
      <c r="E1037">
        <v>76.03</v>
      </c>
    </row>
    <row r="1038" spans="1:5">
      <c r="A1038">
        <v>2023</v>
      </c>
      <c r="B1038" t="s">
        <v>426</v>
      </c>
      <c r="D1038" t="s">
        <v>473</v>
      </c>
      <c r="E1038">
        <v>0</v>
      </c>
    </row>
    <row r="1039" spans="1:5">
      <c r="A1039">
        <v>2023</v>
      </c>
      <c r="B1039" t="s">
        <v>437</v>
      </c>
      <c r="C1039" t="s">
        <v>51</v>
      </c>
      <c r="D1039" t="s">
        <v>473</v>
      </c>
      <c r="E1039">
        <v>69.28</v>
      </c>
    </row>
    <row r="1040" spans="1:5">
      <c r="A1040">
        <v>2023</v>
      </c>
      <c r="B1040" t="s">
        <v>420</v>
      </c>
      <c r="C1040" t="s">
        <v>8</v>
      </c>
      <c r="D1040" t="s">
        <v>473</v>
      </c>
      <c r="E1040">
        <v>65.7</v>
      </c>
    </row>
    <row r="1041" spans="1:5">
      <c r="A1041">
        <v>2023</v>
      </c>
      <c r="B1041" t="s">
        <v>424</v>
      </c>
      <c r="C1041" t="s">
        <v>21</v>
      </c>
      <c r="D1041" t="s">
        <v>473</v>
      </c>
      <c r="E1041">
        <v>60.16</v>
      </c>
    </row>
    <row r="1042" spans="1:5">
      <c r="A1042">
        <v>2022</v>
      </c>
      <c r="B1042" t="s">
        <v>435</v>
      </c>
      <c r="C1042" t="s">
        <v>48</v>
      </c>
      <c r="D1042" t="s">
        <v>473</v>
      </c>
      <c r="E1042">
        <v>73.8</v>
      </c>
    </row>
    <row r="1043" spans="1:5">
      <c r="A1043">
        <v>2022</v>
      </c>
      <c r="B1043" t="s">
        <v>438</v>
      </c>
      <c r="C1043" t="s">
        <v>52</v>
      </c>
      <c r="D1043" t="s">
        <v>473</v>
      </c>
      <c r="E1043">
        <v>62.9</v>
      </c>
    </row>
    <row r="1044" spans="1:5">
      <c r="A1044">
        <v>2022</v>
      </c>
      <c r="B1044" t="s">
        <v>436</v>
      </c>
      <c r="C1044" t="s">
        <v>49</v>
      </c>
      <c r="D1044" t="s">
        <v>473</v>
      </c>
      <c r="E1044">
        <v>70.58</v>
      </c>
    </row>
    <row r="1045" spans="1:5">
      <c r="A1045">
        <v>2022</v>
      </c>
      <c r="B1045" t="s">
        <v>431</v>
      </c>
      <c r="C1045" t="s">
        <v>36</v>
      </c>
      <c r="D1045" t="s">
        <v>473</v>
      </c>
      <c r="E1045">
        <v>59.07</v>
      </c>
    </row>
    <row r="1046" spans="1:5">
      <c r="A1046">
        <v>2022</v>
      </c>
      <c r="B1046" t="s">
        <v>422</v>
      </c>
      <c r="C1046" t="s">
        <v>15</v>
      </c>
      <c r="D1046" t="s">
        <v>473</v>
      </c>
      <c r="E1046">
        <v>56.29</v>
      </c>
    </row>
    <row r="1047" spans="1:5">
      <c r="A1047">
        <v>2022</v>
      </c>
      <c r="B1047" t="s">
        <v>439</v>
      </c>
      <c r="C1047" t="s">
        <v>53</v>
      </c>
      <c r="D1047" t="s">
        <v>473</v>
      </c>
      <c r="E1047">
        <v>58.97</v>
      </c>
    </row>
    <row r="1048" spans="1:5">
      <c r="A1048">
        <v>2022</v>
      </c>
      <c r="B1048" t="s">
        <v>429</v>
      </c>
      <c r="C1048" t="s">
        <v>30</v>
      </c>
      <c r="D1048" t="s">
        <v>473</v>
      </c>
      <c r="E1048">
        <v>62.19</v>
      </c>
    </row>
    <row r="1049" spans="1:5">
      <c r="A1049">
        <v>2022</v>
      </c>
      <c r="B1049" t="s">
        <v>421</v>
      </c>
      <c r="C1049" t="s">
        <v>13</v>
      </c>
      <c r="D1049" t="s">
        <v>473</v>
      </c>
      <c r="E1049">
        <v>70.510000000000005</v>
      </c>
    </row>
    <row r="1050" spans="1:5">
      <c r="A1050">
        <v>2022</v>
      </c>
      <c r="B1050" t="s">
        <v>434</v>
      </c>
      <c r="C1050" t="s">
        <v>45</v>
      </c>
      <c r="D1050" t="s">
        <v>473</v>
      </c>
      <c r="E1050">
        <v>64.61</v>
      </c>
    </row>
    <row r="1051" spans="1:5">
      <c r="A1051">
        <v>2021</v>
      </c>
      <c r="B1051" t="s">
        <v>434</v>
      </c>
      <c r="C1051" t="s">
        <v>45</v>
      </c>
      <c r="D1051" t="s">
        <v>473</v>
      </c>
      <c r="E1051">
        <v>72.319999999999993</v>
      </c>
    </row>
    <row r="1052" spans="1:5">
      <c r="A1052">
        <v>2021</v>
      </c>
      <c r="B1052" t="s">
        <v>420</v>
      </c>
      <c r="C1052" t="s">
        <v>8</v>
      </c>
      <c r="D1052" t="s">
        <v>473</v>
      </c>
      <c r="E1052">
        <v>66.66</v>
      </c>
    </row>
    <row r="1053" spans="1:5">
      <c r="A1053">
        <v>2021</v>
      </c>
      <c r="B1053" t="s">
        <v>424</v>
      </c>
      <c r="C1053" t="s">
        <v>21</v>
      </c>
      <c r="D1053" t="s">
        <v>473</v>
      </c>
      <c r="E1053">
        <v>53.29</v>
      </c>
    </row>
    <row r="1054" spans="1:5">
      <c r="A1054">
        <v>2020</v>
      </c>
      <c r="B1054" t="s">
        <v>434</v>
      </c>
      <c r="C1054" t="s">
        <v>45</v>
      </c>
      <c r="D1054" t="s">
        <v>473</v>
      </c>
      <c r="E1054">
        <v>59.01</v>
      </c>
    </row>
    <row r="1055" spans="1:5">
      <c r="A1055">
        <v>2020</v>
      </c>
      <c r="B1055" t="s">
        <v>430</v>
      </c>
      <c r="C1055" t="s">
        <v>33</v>
      </c>
      <c r="D1055" t="s">
        <v>473</v>
      </c>
      <c r="E1055">
        <v>51.1</v>
      </c>
    </row>
    <row r="1056" spans="1:5">
      <c r="A1056">
        <v>2020</v>
      </c>
      <c r="B1056" t="s">
        <v>439</v>
      </c>
      <c r="C1056" t="s">
        <v>53</v>
      </c>
      <c r="D1056" t="s">
        <v>473</v>
      </c>
      <c r="E1056">
        <v>46.53</v>
      </c>
    </row>
    <row r="1057" spans="1:5">
      <c r="A1057">
        <v>2019</v>
      </c>
      <c r="B1057" t="s">
        <v>431</v>
      </c>
      <c r="C1057" t="s">
        <v>36</v>
      </c>
      <c r="D1057" t="s">
        <v>473</v>
      </c>
      <c r="E1057">
        <v>60.66</v>
      </c>
    </row>
    <row r="1058" spans="1:5">
      <c r="A1058">
        <v>2019</v>
      </c>
      <c r="B1058" t="s">
        <v>437</v>
      </c>
      <c r="C1058" t="s">
        <v>51</v>
      </c>
      <c r="D1058" t="s">
        <v>473</v>
      </c>
      <c r="E1058">
        <v>70.430000000000007</v>
      </c>
    </row>
    <row r="1059" spans="1:5">
      <c r="A1059">
        <v>2019</v>
      </c>
      <c r="B1059" t="s">
        <v>439</v>
      </c>
      <c r="C1059" t="s">
        <v>53</v>
      </c>
      <c r="D1059" t="s">
        <v>473</v>
      </c>
      <c r="E1059">
        <v>61.69</v>
      </c>
    </row>
    <row r="1060" spans="1:5">
      <c r="A1060">
        <v>2019</v>
      </c>
      <c r="B1060" t="s">
        <v>429</v>
      </c>
      <c r="C1060" t="s">
        <v>30</v>
      </c>
      <c r="D1060" t="s">
        <v>473</v>
      </c>
      <c r="E1060">
        <v>67.17</v>
      </c>
    </row>
    <row r="1061" spans="1:5">
      <c r="A1061">
        <v>2018</v>
      </c>
      <c r="B1061" t="s">
        <v>432</v>
      </c>
      <c r="C1061" t="s">
        <v>39</v>
      </c>
      <c r="D1061" t="s">
        <v>473</v>
      </c>
      <c r="E1061">
        <v>67.66</v>
      </c>
    </row>
    <row r="1062" spans="1:5">
      <c r="A1062">
        <v>2018</v>
      </c>
      <c r="B1062" t="s">
        <v>435</v>
      </c>
      <c r="C1062" t="s">
        <v>48</v>
      </c>
      <c r="D1062" t="s">
        <v>473</v>
      </c>
      <c r="E1062">
        <v>79.959999999999994</v>
      </c>
    </row>
    <row r="1063" spans="1:5">
      <c r="A1063">
        <v>2018</v>
      </c>
      <c r="B1063" t="s">
        <v>438</v>
      </c>
      <c r="C1063" t="s">
        <v>52</v>
      </c>
      <c r="D1063" t="s">
        <v>473</v>
      </c>
      <c r="E1063">
        <v>69.3</v>
      </c>
    </row>
    <row r="1064" spans="1:5">
      <c r="A1064">
        <v>2018</v>
      </c>
      <c r="B1064" t="s">
        <v>436</v>
      </c>
      <c r="C1064" t="s">
        <v>49</v>
      </c>
      <c r="D1064" t="s">
        <v>473</v>
      </c>
      <c r="E1064">
        <v>73.98</v>
      </c>
    </row>
    <row r="1065" spans="1:5">
      <c r="A1065">
        <v>2018</v>
      </c>
      <c r="B1065" t="s">
        <v>437</v>
      </c>
      <c r="C1065" t="s">
        <v>51</v>
      </c>
      <c r="D1065" t="s">
        <v>473</v>
      </c>
      <c r="E1065">
        <v>72.53</v>
      </c>
    </row>
    <row r="1066" spans="1:5">
      <c r="A1066">
        <v>2018</v>
      </c>
      <c r="B1066" t="s">
        <v>422</v>
      </c>
      <c r="C1066" t="s">
        <v>15</v>
      </c>
      <c r="D1066" t="s">
        <v>473</v>
      </c>
      <c r="E1066">
        <v>62.28</v>
      </c>
    </row>
    <row r="1067" spans="1:5">
      <c r="A1067">
        <v>2019</v>
      </c>
      <c r="B1067" t="s">
        <v>438</v>
      </c>
      <c r="C1067" t="s">
        <v>52</v>
      </c>
      <c r="D1067" t="s">
        <v>473</v>
      </c>
      <c r="E1067">
        <v>71.16</v>
      </c>
    </row>
    <row r="1068" spans="1:5">
      <c r="A1068">
        <v>2019</v>
      </c>
      <c r="B1068" t="s">
        <v>430</v>
      </c>
      <c r="C1068" t="s">
        <v>33</v>
      </c>
      <c r="D1068" t="s">
        <v>473</v>
      </c>
      <c r="E1068">
        <v>0</v>
      </c>
    </row>
    <row r="1069" spans="1:5">
      <c r="A1069">
        <v>2019</v>
      </c>
      <c r="B1069" t="s">
        <v>434</v>
      </c>
      <c r="C1069" t="s">
        <v>45</v>
      </c>
      <c r="D1069" t="s">
        <v>473</v>
      </c>
      <c r="E1069">
        <v>80.790000000000006</v>
      </c>
    </row>
    <row r="1070" spans="1:5">
      <c r="A1070">
        <v>2019</v>
      </c>
      <c r="B1070" t="s">
        <v>425</v>
      </c>
      <c r="C1070" t="s">
        <v>24</v>
      </c>
      <c r="D1070" t="s">
        <v>473</v>
      </c>
      <c r="E1070">
        <v>66.58</v>
      </c>
    </row>
    <row r="1071" spans="1:5">
      <c r="A1071">
        <v>2019</v>
      </c>
      <c r="B1071" t="s">
        <v>420</v>
      </c>
      <c r="C1071" t="s">
        <v>8</v>
      </c>
      <c r="D1071" t="s">
        <v>473</v>
      </c>
      <c r="E1071">
        <v>68.91</v>
      </c>
    </row>
    <row r="1072" spans="1:5">
      <c r="A1072">
        <v>2019</v>
      </c>
      <c r="B1072" t="s">
        <v>433</v>
      </c>
      <c r="C1072" t="s">
        <v>42</v>
      </c>
      <c r="D1072" t="s">
        <v>473</v>
      </c>
      <c r="E1072">
        <v>59.84</v>
      </c>
    </row>
    <row r="1073" spans="1:5">
      <c r="A1073">
        <v>2019</v>
      </c>
      <c r="B1073" t="s">
        <v>428</v>
      </c>
      <c r="C1073" t="s">
        <v>27</v>
      </c>
      <c r="D1073" t="s">
        <v>473</v>
      </c>
      <c r="E1073">
        <v>60.95</v>
      </c>
    </row>
    <row r="1074" spans="1:5">
      <c r="A1074">
        <v>2019</v>
      </c>
      <c r="B1074" t="s">
        <v>423</v>
      </c>
      <c r="C1074" t="s">
        <v>18</v>
      </c>
      <c r="D1074" t="s">
        <v>473</v>
      </c>
      <c r="E1074">
        <v>72.31</v>
      </c>
    </row>
    <row r="1075" spans="1:5">
      <c r="A1075">
        <v>2019</v>
      </c>
      <c r="B1075" t="s">
        <v>421</v>
      </c>
      <c r="C1075" t="s">
        <v>13</v>
      </c>
      <c r="D1075" t="s">
        <v>473</v>
      </c>
      <c r="E1075">
        <v>76.709999999999994</v>
      </c>
    </row>
    <row r="1076" spans="1:5">
      <c r="A1076">
        <v>2019</v>
      </c>
      <c r="B1076" t="s">
        <v>422</v>
      </c>
      <c r="C1076" t="s">
        <v>15</v>
      </c>
      <c r="D1076" t="s">
        <v>473</v>
      </c>
      <c r="E1076">
        <v>65.290000000000006</v>
      </c>
    </row>
    <row r="1077" spans="1:5">
      <c r="A1077">
        <v>2019</v>
      </c>
      <c r="B1077" t="s">
        <v>424</v>
      </c>
      <c r="C1077" t="s">
        <v>21</v>
      </c>
      <c r="D1077" t="s">
        <v>473</v>
      </c>
      <c r="E1077">
        <v>0</v>
      </c>
    </row>
    <row r="1078" spans="1:5">
      <c r="A1078">
        <v>2018</v>
      </c>
      <c r="B1078" t="s">
        <v>434</v>
      </c>
      <c r="C1078" t="s">
        <v>45</v>
      </c>
      <c r="D1078" t="s">
        <v>473</v>
      </c>
      <c r="E1078">
        <v>69.44</v>
      </c>
    </row>
    <row r="1079" spans="1:5">
      <c r="A1079">
        <v>2018</v>
      </c>
      <c r="B1079" t="s">
        <v>428</v>
      </c>
      <c r="C1079" t="s">
        <v>27</v>
      </c>
      <c r="D1079" t="s">
        <v>473</v>
      </c>
      <c r="E1079">
        <v>67.03</v>
      </c>
    </row>
    <row r="1080" spans="1:5">
      <c r="A1080">
        <v>2018</v>
      </c>
      <c r="B1080" t="s">
        <v>430</v>
      </c>
      <c r="C1080" t="s">
        <v>33</v>
      </c>
      <c r="D1080" t="s">
        <v>473</v>
      </c>
      <c r="E1080">
        <v>56.07</v>
      </c>
    </row>
    <row r="1081" spans="1:5">
      <c r="A1081">
        <v>2018</v>
      </c>
      <c r="B1081" t="s">
        <v>420</v>
      </c>
      <c r="C1081" t="s">
        <v>8</v>
      </c>
      <c r="D1081" t="s">
        <v>473</v>
      </c>
      <c r="E1081">
        <v>69.37</v>
      </c>
    </row>
    <row r="1082" spans="1:5">
      <c r="A1082">
        <v>2018</v>
      </c>
      <c r="B1082" t="s">
        <v>439</v>
      </c>
      <c r="C1082" t="s">
        <v>53</v>
      </c>
      <c r="D1082" t="s">
        <v>473</v>
      </c>
      <c r="E1082">
        <v>68.66</v>
      </c>
    </row>
    <row r="1083" spans="1:5">
      <c r="A1083">
        <v>2022</v>
      </c>
      <c r="B1083" t="s">
        <v>437</v>
      </c>
      <c r="C1083" t="s">
        <v>51</v>
      </c>
      <c r="D1083" t="s">
        <v>473</v>
      </c>
      <c r="E1083">
        <v>67.39</v>
      </c>
    </row>
    <row r="1084" spans="1:5">
      <c r="A1084">
        <v>2022</v>
      </c>
      <c r="B1084" t="s">
        <v>425</v>
      </c>
      <c r="C1084" t="s">
        <v>24</v>
      </c>
      <c r="D1084" t="s">
        <v>473</v>
      </c>
      <c r="E1084">
        <v>64.84</v>
      </c>
    </row>
    <row r="1085" spans="1:5">
      <c r="A1085">
        <v>2022</v>
      </c>
      <c r="B1085" t="s">
        <v>428</v>
      </c>
      <c r="C1085" t="s">
        <v>27</v>
      </c>
      <c r="D1085" t="s">
        <v>473</v>
      </c>
      <c r="E1085">
        <v>65.819999999999993</v>
      </c>
    </row>
    <row r="1086" spans="1:5">
      <c r="A1086">
        <v>2022</v>
      </c>
      <c r="B1086" t="s">
        <v>420</v>
      </c>
      <c r="C1086" t="s">
        <v>8</v>
      </c>
      <c r="D1086" t="s">
        <v>473</v>
      </c>
      <c r="E1086">
        <v>64.88</v>
      </c>
    </row>
    <row r="1087" spans="1:5">
      <c r="A1087">
        <v>2022</v>
      </c>
      <c r="B1087" t="s">
        <v>423</v>
      </c>
      <c r="C1087" t="s">
        <v>18</v>
      </c>
      <c r="D1087" t="s">
        <v>473</v>
      </c>
      <c r="E1087">
        <v>62.58</v>
      </c>
    </row>
    <row r="1088" spans="1:5">
      <c r="A1088">
        <v>2021</v>
      </c>
      <c r="B1088" t="s">
        <v>426</v>
      </c>
      <c r="D1088" t="s">
        <v>473</v>
      </c>
      <c r="E1088">
        <v>0</v>
      </c>
    </row>
    <row r="1089" spans="1:5">
      <c r="A1089">
        <v>2021</v>
      </c>
      <c r="B1089" t="s">
        <v>428</v>
      </c>
      <c r="C1089" t="s">
        <v>27</v>
      </c>
      <c r="D1089" t="s">
        <v>473</v>
      </c>
      <c r="E1089">
        <v>58.12</v>
      </c>
    </row>
    <row r="1090" spans="1:5">
      <c r="A1090">
        <v>2021</v>
      </c>
      <c r="B1090" t="s">
        <v>423</v>
      </c>
      <c r="C1090" t="s">
        <v>18</v>
      </c>
      <c r="D1090" t="s">
        <v>473</v>
      </c>
      <c r="E1090">
        <v>65.349999999999994</v>
      </c>
    </row>
    <row r="1091" spans="1:5">
      <c r="A1091">
        <v>2021</v>
      </c>
      <c r="B1091" t="s">
        <v>431</v>
      </c>
      <c r="C1091" t="s">
        <v>36</v>
      </c>
      <c r="D1091" t="s">
        <v>473</v>
      </c>
      <c r="E1091">
        <v>54.29</v>
      </c>
    </row>
    <row r="1092" spans="1:5">
      <c r="A1092">
        <v>2021</v>
      </c>
      <c r="B1092" t="s">
        <v>425</v>
      </c>
      <c r="C1092" t="s">
        <v>24</v>
      </c>
      <c r="D1092" t="s">
        <v>473</v>
      </c>
      <c r="E1092">
        <v>73.16</v>
      </c>
    </row>
    <row r="1093" spans="1:5">
      <c r="A1093">
        <v>2021</v>
      </c>
      <c r="B1093" t="s">
        <v>438</v>
      </c>
      <c r="C1093" t="s">
        <v>52</v>
      </c>
      <c r="D1093" t="s">
        <v>473</v>
      </c>
      <c r="E1093">
        <v>54.81</v>
      </c>
    </row>
    <row r="1094" spans="1:5">
      <c r="A1094">
        <v>2021</v>
      </c>
      <c r="B1094" t="s">
        <v>436</v>
      </c>
      <c r="C1094" t="s">
        <v>49</v>
      </c>
      <c r="D1094" t="s">
        <v>473</v>
      </c>
      <c r="E1094">
        <v>66.709999999999994</v>
      </c>
    </row>
    <row r="1095" spans="1:5">
      <c r="A1095">
        <v>2021</v>
      </c>
      <c r="B1095" t="s">
        <v>437</v>
      </c>
      <c r="C1095" t="s">
        <v>51</v>
      </c>
      <c r="D1095" t="s">
        <v>473</v>
      </c>
      <c r="E1095">
        <v>66.78</v>
      </c>
    </row>
    <row r="1096" spans="1:5">
      <c r="A1096">
        <v>2020</v>
      </c>
      <c r="B1096" t="s">
        <v>431</v>
      </c>
      <c r="C1096" t="s">
        <v>36</v>
      </c>
      <c r="D1096" t="s">
        <v>473</v>
      </c>
      <c r="E1096">
        <v>50.09</v>
      </c>
    </row>
    <row r="1097" spans="1:5">
      <c r="A1097">
        <v>2020</v>
      </c>
      <c r="B1097" t="s">
        <v>426</v>
      </c>
      <c r="D1097" t="s">
        <v>473</v>
      </c>
      <c r="E1097">
        <v>0</v>
      </c>
    </row>
    <row r="1098" spans="1:5">
      <c r="A1098">
        <v>2020</v>
      </c>
      <c r="B1098" t="s">
        <v>433</v>
      </c>
      <c r="C1098" t="s">
        <v>42</v>
      </c>
      <c r="D1098" t="s">
        <v>473</v>
      </c>
      <c r="E1098">
        <v>58.72</v>
      </c>
    </row>
    <row r="1099" spans="1:5">
      <c r="A1099">
        <v>2020</v>
      </c>
      <c r="B1099" t="s">
        <v>425</v>
      </c>
      <c r="C1099" t="s">
        <v>24</v>
      </c>
      <c r="D1099" t="s">
        <v>473</v>
      </c>
      <c r="E1099">
        <v>61.17</v>
      </c>
    </row>
    <row r="1100" spans="1:5">
      <c r="A1100">
        <v>2020</v>
      </c>
      <c r="B1100" t="s">
        <v>428</v>
      </c>
      <c r="C1100" t="s">
        <v>27</v>
      </c>
      <c r="D1100" t="s">
        <v>473</v>
      </c>
      <c r="E1100">
        <v>51.84</v>
      </c>
    </row>
    <row r="1101" spans="1:5">
      <c r="A1101">
        <v>2020</v>
      </c>
      <c r="B1101" t="s">
        <v>438</v>
      </c>
      <c r="C1101" t="s">
        <v>52</v>
      </c>
      <c r="D1101" t="s">
        <v>473</v>
      </c>
      <c r="E1101">
        <v>55.35</v>
      </c>
    </row>
    <row r="1102" spans="1:5">
      <c r="A1102">
        <v>2020</v>
      </c>
      <c r="B1102" t="s">
        <v>437</v>
      </c>
      <c r="C1102" t="s">
        <v>51</v>
      </c>
      <c r="D1102" t="s">
        <v>473</v>
      </c>
      <c r="E1102">
        <v>58.49</v>
      </c>
    </row>
    <row r="1103" spans="1:5">
      <c r="A1103">
        <v>2020</v>
      </c>
      <c r="B1103" t="s">
        <v>422</v>
      </c>
      <c r="C1103" t="s">
        <v>15</v>
      </c>
      <c r="D1103" t="s">
        <v>473</v>
      </c>
      <c r="E1103">
        <v>48.97</v>
      </c>
    </row>
    <row r="1104" spans="1:5">
      <c r="A1104">
        <v>2023</v>
      </c>
      <c r="B1104" t="s">
        <v>434</v>
      </c>
      <c r="C1104" t="s">
        <v>45</v>
      </c>
      <c r="D1104" t="s">
        <v>473</v>
      </c>
      <c r="E1104">
        <v>59.6</v>
      </c>
    </row>
    <row r="1105" spans="1:5">
      <c r="A1105">
        <v>2023</v>
      </c>
      <c r="B1105" t="s">
        <v>423</v>
      </c>
      <c r="C1105" t="s">
        <v>18</v>
      </c>
      <c r="D1105" t="s">
        <v>473</v>
      </c>
      <c r="E1105">
        <v>68.94</v>
      </c>
    </row>
    <row r="1106" spans="1:5">
      <c r="A1106">
        <v>2023</v>
      </c>
      <c r="B1106" t="s">
        <v>435</v>
      </c>
      <c r="C1106" t="s">
        <v>48</v>
      </c>
      <c r="D1106" t="s">
        <v>473</v>
      </c>
      <c r="E1106">
        <v>78.03</v>
      </c>
    </row>
    <row r="1107" spans="1:5">
      <c r="A1107">
        <v>2023</v>
      </c>
      <c r="B1107" t="s">
        <v>430</v>
      </c>
      <c r="C1107" t="s">
        <v>33</v>
      </c>
      <c r="D1107" t="s">
        <v>473</v>
      </c>
      <c r="E1107">
        <v>72.62</v>
      </c>
    </row>
    <row r="1108" spans="1:5">
      <c r="A1108">
        <v>2023</v>
      </c>
      <c r="B1108" t="s">
        <v>422</v>
      </c>
      <c r="C1108" t="s">
        <v>15</v>
      </c>
      <c r="D1108" t="s">
        <v>473</v>
      </c>
      <c r="E1108">
        <v>60.28</v>
      </c>
    </row>
    <row r="1109" spans="1:5">
      <c r="A1109">
        <v>2023</v>
      </c>
      <c r="B1109" t="s">
        <v>439</v>
      </c>
      <c r="C1109" t="s">
        <v>53</v>
      </c>
      <c r="D1109" t="s">
        <v>473</v>
      </c>
      <c r="E1109">
        <v>61.66</v>
      </c>
    </row>
    <row r="1110" spans="1:5">
      <c r="A1110">
        <v>2022</v>
      </c>
      <c r="B1110" t="s">
        <v>433</v>
      </c>
      <c r="C1110" t="s">
        <v>42</v>
      </c>
      <c r="D1110" t="s">
        <v>473</v>
      </c>
      <c r="E1110">
        <v>79.540000000000006</v>
      </c>
    </row>
    <row r="1111" spans="1:5">
      <c r="A1111">
        <v>2022</v>
      </c>
      <c r="B1111" t="s">
        <v>430</v>
      </c>
      <c r="C1111" t="s">
        <v>33</v>
      </c>
      <c r="D1111" t="s">
        <v>473</v>
      </c>
      <c r="E1111">
        <v>69.23</v>
      </c>
    </row>
    <row r="1112" spans="1:5">
      <c r="A1112">
        <v>2022</v>
      </c>
      <c r="B1112" t="s">
        <v>432</v>
      </c>
      <c r="C1112" t="s">
        <v>39</v>
      </c>
      <c r="D1112" t="s">
        <v>473</v>
      </c>
      <c r="E1112">
        <v>66</v>
      </c>
    </row>
    <row r="1113" spans="1:5">
      <c r="A1113">
        <v>2022</v>
      </c>
      <c r="B1113" t="s">
        <v>426</v>
      </c>
      <c r="D1113" t="s">
        <v>473</v>
      </c>
      <c r="E1113">
        <v>0</v>
      </c>
    </row>
    <row r="1114" spans="1:5">
      <c r="A1114">
        <v>2022</v>
      </c>
      <c r="B1114" t="s">
        <v>424</v>
      </c>
      <c r="C1114" t="s">
        <v>21</v>
      </c>
      <c r="D1114" t="s">
        <v>473</v>
      </c>
      <c r="E1114">
        <v>56.4</v>
      </c>
    </row>
    <row r="1115" spans="1:5">
      <c r="A1115">
        <v>2021</v>
      </c>
      <c r="B1115" t="s">
        <v>432</v>
      </c>
      <c r="C1115" t="s">
        <v>39</v>
      </c>
      <c r="D1115" t="s">
        <v>473</v>
      </c>
      <c r="E1115">
        <v>64.22</v>
      </c>
    </row>
    <row r="1116" spans="1:5">
      <c r="A1116">
        <v>2021</v>
      </c>
      <c r="B1116" t="s">
        <v>430</v>
      </c>
      <c r="C1116" t="s">
        <v>33</v>
      </c>
      <c r="D1116" t="s">
        <v>473</v>
      </c>
      <c r="E1116">
        <v>62.42</v>
      </c>
    </row>
    <row r="1117" spans="1:5">
      <c r="A1117">
        <v>2021</v>
      </c>
      <c r="B1117" t="s">
        <v>433</v>
      </c>
      <c r="C1117" t="s">
        <v>42</v>
      </c>
      <c r="D1117" t="s">
        <v>473</v>
      </c>
      <c r="E1117">
        <v>75.78</v>
      </c>
    </row>
    <row r="1118" spans="1:5">
      <c r="A1118">
        <v>2021</v>
      </c>
      <c r="B1118" t="s">
        <v>422</v>
      </c>
      <c r="C1118" t="s">
        <v>15</v>
      </c>
      <c r="D1118" t="s">
        <v>473</v>
      </c>
      <c r="E1118">
        <v>52.44</v>
      </c>
    </row>
    <row r="1119" spans="1:5">
      <c r="A1119">
        <v>2021</v>
      </c>
      <c r="B1119" t="s">
        <v>421</v>
      </c>
      <c r="C1119" t="s">
        <v>13</v>
      </c>
      <c r="D1119" t="s">
        <v>473</v>
      </c>
      <c r="E1119">
        <v>72.45</v>
      </c>
    </row>
    <row r="1120" spans="1:5">
      <c r="A1120">
        <v>2021</v>
      </c>
      <c r="B1120" t="s">
        <v>439</v>
      </c>
      <c r="C1120" t="s">
        <v>53</v>
      </c>
      <c r="D1120" t="s">
        <v>473</v>
      </c>
      <c r="E1120">
        <v>53.69</v>
      </c>
    </row>
    <row r="1121" spans="1:5">
      <c r="A1121">
        <v>2021</v>
      </c>
      <c r="B1121" t="s">
        <v>435</v>
      </c>
      <c r="C1121" t="s">
        <v>48</v>
      </c>
      <c r="D1121" t="s">
        <v>473</v>
      </c>
      <c r="E1121">
        <v>71.44</v>
      </c>
    </row>
    <row r="1122" spans="1:5">
      <c r="A1122">
        <v>2021</v>
      </c>
      <c r="B1122" t="s">
        <v>429</v>
      </c>
      <c r="C1122" t="s">
        <v>30</v>
      </c>
      <c r="D1122" t="s">
        <v>473</v>
      </c>
      <c r="E1122">
        <v>59.7</v>
      </c>
    </row>
    <row r="1123" spans="1:5">
      <c r="A1123">
        <v>2020</v>
      </c>
      <c r="B1123" t="s">
        <v>435</v>
      </c>
      <c r="C1123" t="s">
        <v>48</v>
      </c>
      <c r="D1123" t="s">
        <v>473</v>
      </c>
      <c r="E1123">
        <v>65.819999999999993</v>
      </c>
    </row>
    <row r="1124" spans="1:5">
      <c r="A1124">
        <v>2020</v>
      </c>
      <c r="B1124" t="s">
        <v>432</v>
      </c>
      <c r="C1124" t="s">
        <v>39</v>
      </c>
      <c r="D1124" t="s">
        <v>473</v>
      </c>
      <c r="E1124">
        <v>53.89</v>
      </c>
    </row>
    <row r="1125" spans="1:5">
      <c r="A1125">
        <v>2020</v>
      </c>
      <c r="B1125" t="s">
        <v>423</v>
      </c>
      <c r="C1125" t="s">
        <v>18</v>
      </c>
      <c r="D1125" t="s">
        <v>473</v>
      </c>
      <c r="E1125">
        <v>62.07</v>
      </c>
    </row>
    <row r="1126" spans="1:5">
      <c r="A1126">
        <v>2020</v>
      </c>
      <c r="B1126" t="s">
        <v>420</v>
      </c>
      <c r="C1126" t="s">
        <v>8</v>
      </c>
      <c r="D1126" t="s">
        <v>473</v>
      </c>
      <c r="E1126">
        <v>56.84</v>
      </c>
    </row>
    <row r="1127" spans="1:5">
      <c r="A1127">
        <v>2020</v>
      </c>
      <c r="B1127" t="s">
        <v>424</v>
      </c>
      <c r="C1127" t="s">
        <v>21</v>
      </c>
      <c r="D1127" t="s">
        <v>473</v>
      </c>
      <c r="E1127">
        <v>51.44</v>
      </c>
    </row>
    <row r="1128" spans="1:5">
      <c r="A1128">
        <v>2020</v>
      </c>
      <c r="B1128" t="s">
        <v>421</v>
      </c>
      <c r="C1128" t="s">
        <v>13</v>
      </c>
      <c r="D1128" t="s">
        <v>473</v>
      </c>
      <c r="E1128">
        <v>63.92</v>
      </c>
    </row>
    <row r="1129" spans="1:5">
      <c r="A1129">
        <v>2020</v>
      </c>
      <c r="B1129" t="s">
        <v>436</v>
      </c>
      <c r="C1129" t="s">
        <v>49</v>
      </c>
      <c r="D1129" t="s">
        <v>473</v>
      </c>
      <c r="E1129">
        <v>62.57</v>
      </c>
    </row>
    <row r="1130" spans="1:5">
      <c r="A1130">
        <v>2020</v>
      </c>
      <c r="B1130" t="s">
        <v>429</v>
      </c>
      <c r="C1130" t="s">
        <v>30</v>
      </c>
      <c r="D1130" t="s">
        <v>473</v>
      </c>
      <c r="E1130">
        <v>51.9</v>
      </c>
    </row>
    <row r="1131" spans="1:5">
      <c r="A1131">
        <v>2019</v>
      </c>
      <c r="B1131" t="s">
        <v>435</v>
      </c>
      <c r="C1131" t="s">
        <v>48</v>
      </c>
      <c r="D1131" t="s">
        <v>473</v>
      </c>
      <c r="E1131">
        <v>0</v>
      </c>
    </row>
    <row r="1132" spans="1:5">
      <c r="A1132">
        <v>2019</v>
      </c>
      <c r="B1132" t="s">
        <v>426</v>
      </c>
      <c r="D1132" t="s">
        <v>473</v>
      </c>
      <c r="E1132">
        <v>0</v>
      </c>
    </row>
    <row r="1133" spans="1:5">
      <c r="A1133">
        <v>2019</v>
      </c>
      <c r="B1133" t="s">
        <v>432</v>
      </c>
      <c r="C1133" t="s">
        <v>39</v>
      </c>
      <c r="D1133" t="s">
        <v>473</v>
      </c>
      <c r="E1133">
        <v>73.72</v>
      </c>
    </row>
    <row r="1134" spans="1:5">
      <c r="A1134">
        <v>2019</v>
      </c>
      <c r="B1134" t="s">
        <v>436</v>
      </c>
      <c r="C1134" t="s">
        <v>49</v>
      </c>
      <c r="D1134" t="s">
        <v>473</v>
      </c>
      <c r="E1134">
        <v>74.47</v>
      </c>
    </row>
    <row r="1135" spans="1:5">
      <c r="A1135">
        <v>2018</v>
      </c>
      <c r="B1135" t="s">
        <v>431</v>
      </c>
      <c r="C1135" t="s">
        <v>36</v>
      </c>
      <c r="D1135" t="s">
        <v>473</v>
      </c>
      <c r="E1135">
        <v>65.63</v>
      </c>
    </row>
    <row r="1136" spans="1:5">
      <c r="A1136">
        <v>2018</v>
      </c>
      <c r="B1136" t="s">
        <v>426</v>
      </c>
      <c r="D1136" t="s">
        <v>473</v>
      </c>
      <c r="E1136">
        <v>0</v>
      </c>
    </row>
    <row r="1137" spans="1:5">
      <c r="A1137">
        <v>2018</v>
      </c>
      <c r="B1137" t="s">
        <v>421</v>
      </c>
      <c r="C1137" t="s">
        <v>13</v>
      </c>
      <c r="D1137" t="s">
        <v>473</v>
      </c>
      <c r="E1137">
        <v>73.27</v>
      </c>
    </row>
    <row r="1138" spans="1:5">
      <c r="A1138">
        <v>2018</v>
      </c>
      <c r="B1138" t="s">
        <v>423</v>
      </c>
      <c r="C1138" t="s">
        <v>18</v>
      </c>
      <c r="D1138" t="s">
        <v>473</v>
      </c>
      <c r="E1138">
        <v>74.709999999999994</v>
      </c>
    </row>
    <row r="1139" spans="1:5">
      <c r="A1139">
        <v>2018</v>
      </c>
      <c r="B1139" t="s">
        <v>433</v>
      </c>
      <c r="C1139" t="s">
        <v>42</v>
      </c>
      <c r="D1139" t="s">
        <v>473</v>
      </c>
      <c r="E1139">
        <v>73.5</v>
      </c>
    </row>
    <row r="1140" spans="1:5">
      <c r="A1140">
        <v>2018</v>
      </c>
      <c r="B1140" t="s">
        <v>425</v>
      </c>
      <c r="C1140" t="s">
        <v>24</v>
      </c>
      <c r="D1140" t="s">
        <v>473</v>
      </c>
      <c r="E1140">
        <v>64.13</v>
      </c>
    </row>
    <row r="1141" spans="1:5">
      <c r="A1141">
        <v>2018</v>
      </c>
      <c r="B1141" t="s">
        <v>424</v>
      </c>
      <c r="C1141" t="s">
        <v>21</v>
      </c>
      <c r="D1141" t="s">
        <v>473</v>
      </c>
      <c r="E1141">
        <v>69.25</v>
      </c>
    </row>
    <row r="1142" spans="1:5">
      <c r="A1142">
        <v>2018</v>
      </c>
      <c r="B1142" t="s">
        <v>429</v>
      </c>
      <c r="C1142" t="s">
        <v>30</v>
      </c>
      <c r="D1142" t="s">
        <v>473</v>
      </c>
      <c r="E1142">
        <v>68.25</v>
      </c>
    </row>
    <row r="1143" spans="1:5">
      <c r="A1143">
        <v>2025</v>
      </c>
      <c r="B1143" t="s">
        <v>407</v>
      </c>
      <c r="D1143" t="s">
        <v>474</v>
      </c>
      <c r="E1143">
        <v>0</v>
      </c>
    </row>
    <row r="1144" spans="1:5">
      <c r="A1144">
        <v>2025</v>
      </c>
      <c r="B1144" t="s">
        <v>438</v>
      </c>
      <c r="D1144" t="s">
        <v>474</v>
      </c>
      <c r="E1144">
        <v>0</v>
      </c>
    </row>
    <row r="1145" spans="1:5">
      <c r="A1145">
        <v>2025</v>
      </c>
      <c r="B1145" t="s">
        <v>425</v>
      </c>
      <c r="D1145" t="s">
        <v>474</v>
      </c>
      <c r="E1145">
        <v>0</v>
      </c>
    </row>
    <row r="1146" spans="1:5">
      <c r="A1146">
        <v>2025</v>
      </c>
      <c r="B1146" t="s">
        <v>421</v>
      </c>
      <c r="D1146" t="s">
        <v>474</v>
      </c>
      <c r="E1146">
        <v>0</v>
      </c>
    </row>
    <row r="1147" spans="1:5">
      <c r="A1147">
        <v>2025</v>
      </c>
      <c r="B1147" t="s">
        <v>432</v>
      </c>
      <c r="D1147" t="s">
        <v>474</v>
      </c>
      <c r="E1147">
        <v>0</v>
      </c>
    </row>
    <row r="1148" spans="1:5">
      <c r="A1148">
        <v>2025</v>
      </c>
      <c r="B1148" t="s">
        <v>429</v>
      </c>
      <c r="D1148" t="s">
        <v>474</v>
      </c>
      <c r="E1148">
        <v>0</v>
      </c>
    </row>
    <row r="1149" spans="1:5">
      <c r="A1149">
        <v>2025</v>
      </c>
      <c r="B1149" t="s">
        <v>431</v>
      </c>
      <c r="D1149" t="s">
        <v>474</v>
      </c>
      <c r="E1149">
        <v>0</v>
      </c>
    </row>
    <row r="1150" spans="1:5">
      <c r="A1150">
        <v>2025</v>
      </c>
      <c r="B1150" t="s">
        <v>428</v>
      </c>
      <c r="D1150" t="s">
        <v>474</v>
      </c>
      <c r="E1150">
        <v>0</v>
      </c>
    </row>
    <row r="1151" spans="1:5">
      <c r="A1151">
        <v>2025</v>
      </c>
      <c r="B1151" t="s">
        <v>436</v>
      </c>
      <c r="D1151" t="s">
        <v>474</v>
      </c>
      <c r="E1151">
        <v>0</v>
      </c>
    </row>
    <row r="1152" spans="1:5">
      <c r="A1152">
        <v>2025</v>
      </c>
      <c r="B1152" t="s">
        <v>433</v>
      </c>
      <c r="D1152" t="s">
        <v>474</v>
      </c>
      <c r="E1152">
        <v>0</v>
      </c>
    </row>
    <row r="1153" spans="1:5">
      <c r="A1153">
        <v>2025</v>
      </c>
      <c r="B1153" t="s">
        <v>426</v>
      </c>
      <c r="D1153" t="s">
        <v>474</v>
      </c>
      <c r="E1153">
        <v>0</v>
      </c>
    </row>
    <row r="1154" spans="1:5">
      <c r="A1154">
        <v>2025</v>
      </c>
      <c r="B1154" t="s">
        <v>437</v>
      </c>
      <c r="D1154" t="s">
        <v>474</v>
      </c>
      <c r="E1154">
        <v>0</v>
      </c>
    </row>
    <row r="1155" spans="1:5">
      <c r="A1155">
        <v>2025</v>
      </c>
      <c r="B1155" t="s">
        <v>420</v>
      </c>
      <c r="D1155" t="s">
        <v>474</v>
      </c>
      <c r="E1155">
        <v>0</v>
      </c>
    </row>
    <row r="1156" spans="1:5">
      <c r="A1156">
        <v>2025</v>
      </c>
      <c r="B1156" t="s">
        <v>424</v>
      </c>
      <c r="D1156" t="s">
        <v>474</v>
      </c>
      <c r="E1156">
        <v>0</v>
      </c>
    </row>
    <row r="1157" spans="1:5">
      <c r="A1157">
        <v>2025</v>
      </c>
      <c r="B1157" t="s">
        <v>434</v>
      </c>
      <c r="D1157" t="s">
        <v>474</v>
      </c>
      <c r="E1157">
        <v>0</v>
      </c>
    </row>
    <row r="1158" spans="1:5">
      <c r="A1158">
        <v>2025</v>
      </c>
      <c r="B1158" t="s">
        <v>423</v>
      </c>
      <c r="D1158" t="s">
        <v>474</v>
      </c>
      <c r="E1158">
        <v>0</v>
      </c>
    </row>
    <row r="1159" spans="1:5">
      <c r="A1159">
        <v>2025</v>
      </c>
      <c r="B1159" t="s">
        <v>435</v>
      </c>
      <c r="D1159" t="s">
        <v>474</v>
      </c>
      <c r="E1159">
        <v>0</v>
      </c>
    </row>
    <row r="1160" spans="1:5">
      <c r="A1160">
        <v>2025</v>
      </c>
      <c r="B1160" t="s">
        <v>430</v>
      </c>
      <c r="D1160" t="s">
        <v>474</v>
      </c>
      <c r="E1160">
        <v>0</v>
      </c>
    </row>
    <row r="1161" spans="1:5">
      <c r="A1161">
        <v>2025</v>
      </c>
      <c r="B1161" t="s">
        <v>422</v>
      </c>
      <c r="D1161" t="s">
        <v>474</v>
      </c>
      <c r="E1161">
        <v>0</v>
      </c>
    </row>
    <row r="1162" spans="1:5">
      <c r="A1162">
        <v>2025</v>
      </c>
      <c r="B1162" t="s">
        <v>439</v>
      </c>
      <c r="D1162" t="s">
        <v>474</v>
      </c>
      <c r="E1162">
        <v>0</v>
      </c>
    </row>
    <row r="1163" spans="1:5">
      <c r="A1163">
        <v>2024</v>
      </c>
      <c r="B1163" t="s">
        <v>407</v>
      </c>
      <c r="C1163" t="s">
        <v>407</v>
      </c>
      <c r="D1163" t="s">
        <v>474</v>
      </c>
      <c r="E1163">
        <v>26.09</v>
      </c>
    </row>
    <row r="1164" spans="1:5">
      <c r="A1164">
        <v>2024</v>
      </c>
      <c r="B1164" t="s">
        <v>438</v>
      </c>
      <c r="C1164" t="s">
        <v>52</v>
      </c>
      <c r="D1164" t="s">
        <v>474</v>
      </c>
      <c r="E1164">
        <v>0</v>
      </c>
    </row>
    <row r="1165" spans="1:5">
      <c r="A1165">
        <v>2024</v>
      </c>
      <c r="B1165" t="s">
        <v>425</v>
      </c>
      <c r="C1165" t="s">
        <v>24</v>
      </c>
      <c r="D1165" t="s">
        <v>474</v>
      </c>
      <c r="E1165">
        <v>0</v>
      </c>
    </row>
    <row r="1166" spans="1:5">
      <c r="A1166">
        <v>2024</v>
      </c>
      <c r="B1166" t="s">
        <v>421</v>
      </c>
      <c r="C1166" t="s">
        <v>13</v>
      </c>
      <c r="D1166" t="s">
        <v>474</v>
      </c>
      <c r="E1166">
        <v>40</v>
      </c>
    </row>
    <row r="1167" spans="1:5">
      <c r="A1167">
        <v>2024</v>
      </c>
      <c r="B1167" t="s">
        <v>432</v>
      </c>
      <c r="C1167" t="s">
        <v>39</v>
      </c>
      <c r="D1167" t="s">
        <v>474</v>
      </c>
      <c r="E1167">
        <v>25</v>
      </c>
    </row>
    <row r="1168" spans="1:5">
      <c r="A1168">
        <v>2024</v>
      </c>
      <c r="B1168" t="s">
        <v>429</v>
      </c>
      <c r="C1168" t="s">
        <v>30</v>
      </c>
      <c r="D1168" t="s">
        <v>474</v>
      </c>
      <c r="E1168">
        <v>40</v>
      </c>
    </row>
    <row r="1169" spans="1:5">
      <c r="A1169">
        <v>2024</v>
      </c>
      <c r="B1169" t="s">
        <v>431</v>
      </c>
      <c r="C1169" t="s">
        <v>36</v>
      </c>
      <c r="D1169" t="s">
        <v>474</v>
      </c>
      <c r="E1169">
        <v>0</v>
      </c>
    </row>
    <row r="1170" spans="1:5">
      <c r="A1170">
        <v>2024</v>
      </c>
      <c r="B1170" t="s">
        <v>428</v>
      </c>
      <c r="C1170" t="s">
        <v>27</v>
      </c>
      <c r="D1170" t="s">
        <v>474</v>
      </c>
      <c r="E1170">
        <v>0</v>
      </c>
    </row>
    <row r="1171" spans="1:5">
      <c r="A1171">
        <v>2024</v>
      </c>
      <c r="B1171" t="s">
        <v>436</v>
      </c>
      <c r="C1171" t="s">
        <v>49</v>
      </c>
      <c r="D1171" t="s">
        <v>474</v>
      </c>
      <c r="E1171">
        <v>0</v>
      </c>
    </row>
    <row r="1172" spans="1:5">
      <c r="A1172">
        <v>2024</v>
      </c>
      <c r="B1172" t="s">
        <v>433</v>
      </c>
      <c r="C1172" t="s">
        <v>42</v>
      </c>
      <c r="D1172" t="s">
        <v>474</v>
      </c>
      <c r="E1172">
        <v>100</v>
      </c>
    </row>
    <row r="1173" spans="1:5">
      <c r="A1173">
        <v>2024</v>
      </c>
      <c r="B1173" t="s">
        <v>426</v>
      </c>
      <c r="D1173" t="s">
        <v>474</v>
      </c>
      <c r="E1173">
        <v>0</v>
      </c>
    </row>
    <row r="1174" spans="1:5">
      <c r="A1174">
        <v>2024</v>
      </c>
      <c r="B1174" t="s">
        <v>437</v>
      </c>
      <c r="C1174" t="s">
        <v>51</v>
      </c>
      <c r="D1174" t="s">
        <v>474</v>
      </c>
      <c r="E1174">
        <v>75</v>
      </c>
    </row>
    <row r="1175" spans="1:5">
      <c r="A1175">
        <v>2024</v>
      </c>
      <c r="B1175" t="s">
        <v>420</v>
      </c>
      <c r="C1175" t="s">
        <v>8</v>
      </c>
      <c r="D1175" t="s">
        <v>474</v>
      </c>
      <c r="E1175">
        <v>25</v>
      </c>
    </row>
    <row r="1176" spans="1:5">
      <c r="A1176">
        <v>2024</v>
      </c>
      <c r="B1176" t="s">
        <v>424</v>
      </c>
      <c r="C1176" t="s">
        <v>21</v>
      </c>
      <c r="D1176" t="s">
        <v>474</v>
      </c>
      <c r="E1176">
        <v>66.67</v>
      </c>
    </row>
    <row r="1177" spans="1:5">
      <c r="A1177">
        <v>2024</v>
      </c>
      <c r="B1177" t="s">
        <v>434</v>
      </c>
      <c r="C1177" t="s">
        <v>45</v>
      </c>
      <c r="D1177" t="s">
        <v>474</v>
      </c>
      <c r="E1177">
        <v>0</v>
      </c>
    </row>
    <row r="1178" spans="1:5">
      <c r="A1178">
        <v>2024</v>
      </c>
      <c r="B1178" t="s">
        <v>423</v>
      </c>
      <c r="C1178" t="s">
        <v>18</v>
      </c>
      <c r="D1178" t="s">
        <v>474</v>
      </c>
      <c r="E1178">
        <v>0</v>
      </c>
    </row>
    <row r="1179" spans="1:5">
      <c r="A1179">
        <v>2024</v>
      </c>
      <c r="B1179" t="s">
        <v>435</v>
      </c>
      <c r="C1179" t="s">
        <v>48</v>
      </c>
      <c r="D1179" t="s">
        <v>474</v>
      </c>
      <c r="E1179">
        <v>0</v>
      </c>
    </row>
    <row r="1180" spans="1:5">
      <c r="A1180">
        <v>2024</v>
      </c>
      <c r="B1180" t="s">
        <v>430</v>
      </c>
      <c r="C1180" t="s">
        <v>33</v>
      </c>
      <c r="D1180" t="s">
        <v>474</v>
      </c>
      <c r="E1180">
        <v>0</v>
      </c>
    </row>
    <row r="1181" spans="1:5">
      <c r="A1181">
        <v>2024</v>
      </c>
      <c r="B1181" t="s">
        <v>422</v>
      </c>
      <c r="C1181" t="s">
        <v>15</v>
      </c>
      <c r="D1181" t="s">
        <v>474</v>
      </c>
      <c r="E1181">
        <v>27.27</v>
      </c>
    </row>
    <row r="1182" spans="1:5">
      <c r="A1182">
        <v>2024</v>
      </c>
      <c r="B1182" t="s">
        <v>439</v>
      </c>
      <c r="C1182" t="s">
        <v>53</v>
      </c>
      <c r="D1182" t="s">
        <v>474</v>
      </c>
      <c r="E1182">
        <v>0</v>
      </c>
    </row>
    <row r="1183" spans="1:5">
      <c r="A1183">
        <v>2019</v>
      </c>
      <c r="B1183" t="s">
        <v>407</v>
      </c>
      <c r="C1183" t="s">
        <v>407</v>
      </c>
      <c r="D1183" t="s">
        <v>474</v>
      </c>
      <c r="E1183">
        <v>38.71</v>
      </c>
    </row>
    <row r="1184" spans="1:5">
      <c r="A1184">
        <v>2022</v>
      </c>
      <c r="B1184" t="s">
        <v>407</v>
      </c>
      <c r="C1184" t="s">
        <v>407</v>
      </c>
      <c r="D1184" t="s">
        <v>474</v>
      </c>
      <c r="E1184">
        <v>51.52</v>
      </c>
    </row>
    <row r="1185" spans="1:5">
      <c r="A1185">
        <v>2021</v>
      </c>
      <c r="B1185" t="s">
        <v>407</v>
      </c>
      <c r="C1185" t="s">
        <v>407</v>
      </c>
      <c r="D1185" t="s">
        <v>474</v>
      </c>
      <c r="E1185">
        <v>42.86</v>
      </c>
    </row>
    <row r="1186" spans="1:5">
      <c r="A1186">
        <v>2023</v>
      </c>
      <c r="B1186" t="s">
        <v>407</v>
      </c>
      <c r="C1186" t="s">
        <v>407</v>
      </c>
      <c r="D1186" t="s">
        <v>474</v>
      </c>
      <c r="E1186">
        <v>40</v>
      </c>
    </row>
    <row r="1187" spans="1:5">
      <c r="A1187">
        <v>2018</v>
      </c>
      <c r="B1187" t="s">
        <v>407</v>
      </c>
      <c r="C1187" t="s">
        <v>407</v>
      </c>
      <c r="D1187" t="s">
        <v>474</v>
      </c>
      <c r="E1187">
        <v>0</v>
      </c>
    </row>
    <row r="1188" spans="1:5">
      <c r="A1188">
        <v>2018</v>
      </c>
      <c r="B1188" t="s">
        <v>407</v>
      </c>
      <c r="C1188" t="s">
        <v>407</v>
      </c>
      <c r="D1188" t="s">
        <v>474</v>
      </c>
      <c r="E1188">
        <v>0</v>
      </c>
    </row>
    <row r="1189" spans="1:5">
      <c r="A1189">
        <v>2018</v>
      </c>
      <c r="B1189" t="s">
        <v>407</v>
      </c>
      <c r="C1189" t="s">
        <v>407</v>
      </c>
      <c r="D1189" t="s">
        <v>474</v>
      </c>
      <c r="E1189">
        <v>0</v>
      </c>
    </row>
    <row r="1190" spans="1:5">
      <c r="A1190">
        <v>2018</v>
      </c>
      <c r="B1190" t="s">
        <v>407</v>
      </c>
      <c r="C1190" t="s">
        <v>407</v>
      </c>
      <c r="D1190" t="s">
        <v>474</v>
      </c>
      <c r="E1190">
        <v>0</v>
      </c>
    </row>
    <row r="1191" spans="1:5">
      <c r="A1191">
        <v>2020</v>
      </c>
      <c r="B1191" t="s">
        <v>407</v>
      </c>
      <c r="C1191" t="s">
        <v>407</v>
      </c>
      <c r="D1191" t="s">
        <v>474</v>
      </c>
      <c r="E1191">
        <v>43.55</v>
      </c>
    </row>
    <row r="1192" spans="1:5">
      <c r="A1192">
        <v>2023</v>
      </c>
      <c r="B1192" t="s">
        <v>438</v>
      </c>
      <c r="C1192" t="s">
        <v>52</v>
      </c>
      <c r="D1192" t="s">
        <v>474</v>
      </c>
      <c r="E1192">
        <v>0</v>
      </c>
    </row>
    <row r="1193" spans="1:5">
      <c r="A1193">
        <v>2023</v>
      </c>
      <c r="B1193" t="s">
        <v>425</v>
      </c>
      <c r="C1193" t="s">
        <v>24</v>
      </c>
      <c r="D1193" t="s">
        <v>474</v>
      </c>
      <c r="E1193">
        <v>0</v>
      </c>
    </row>
    <row r="1194" spans="1:5">
      <c r="A1194">
        <v>2023</v>
      </c>
      <c r="B1194" t="s">
        <v>421</v>
      </c>
      <c r="C1194" t="s">
        <v>13</v>
      </c>
      <c r="D1194" t="s">
        <v>474</v>
      </c>
      <c r="E1194">
        <v>60</v>
      </c>
    </row>
    <row r="1195" spans="1:5">
      <c r="A1195">
        <v>2023</v>
      </c>
      <c r="B1195" t="s">
        <v>432</v>
      </c>
      <c r="C1195" t="s">
        <v>39</v>
      </c>
      <c r="D1195" t="s">
        <v>474</v>
      </c>
      <c r="E1195">
        <v>50</v>
      </c>
    </row>
    <row r="1196" spans="1:5">
      <c r="A1196">
        <v>2023</v>
      </c>
      <c r="B1196" t="s">
        <v>429</v>
      </c>
      <c r="C1196" t="s">
        <v>30</v>
      </c>
      <c r="D1196" t="s">
        <v>474</v>
      </c>
      <c r="E1196">
        <v>44.44</v>
      </c>
    </row>
    <row r="1197" spans="1:5">
      <c r="A1197">
        <v>2023</v>
      </c>
      <c r="B1197" t="s">
        <v>431</v>
      </c>
      <c r="C1197" t="s">
        <v>36</v>
      </c>
      <c r="D1197" t="s">
        <v>474</v>
      </c>
      <c r="E1197">
        <v>0</v>
      </c>
    </row>
    <row r="1198" spans="1:5">
      <c r="A1198">
        <v>2023</v>
      </c>
      <c r="B1198" t="s">
        <v>428</v>
      </c>
      <c r="C1198" t="s">
        <v>27</v>
      </c>
      <c r="D1198" t="s">
        <v>474</v>
      </c>
      <c r="E1198">
        <v>0</v>
      </c>
    </row>
    <row r="1199" spans="1:5">
      <c r="A1199">
        <v>2023</v>
      </c>
      <c r="B1199" t="s">
        <v>436</v>
      </c>
      <c r="C1199" t="s">
        <v>49</v>
      </c>
      <c r="D1199" t="s">
        <v>474</v>
      </c>
      <c r="E1199">
        <v>0</v>
      </c>
    </row>
    <row r="1200" spans="1:5">
      <c r="A1200">
        <v>2023</v>
      </c>
      <c r="B1200" t="s">
        <v>433</v>
      </c>
      <c r="C1200" t="s">
        <v>42</v>
      </c>
      <c r="D1200" t="s">
        <v>474</v>
      </c>
      <c r="E1200">
        <v>100</v>
      </c>
    </row>
    <row r="1201" spans="1:5">
      <c r="A1201">
        <v>2023</v>
      </c>
      <c r="B1201" t="s">
        <v>426</v>
      </c>
      <c r="D1201" t="s">
        <v>474</v>
      </c>
      <c r="E1201">
        <v>0</v>
      </c>
    </row>
    <row r="1202" spans="1:5">
      <c r="A1202">
        <v>2023</v>
      </c>
      <c r="B1202" t="s">
        <v>437</v>
      </c>
      <c r="C1202" t="s">
        <v>51</v>
      </c>
      <c r="D1202" t="s">
        <v>474</v>
      </c>
      <c r="E1202">
        <v>75</v>
      </c>
    </row>
    <row r="1203" spans="1:5">
      <c r="A1203">
        <v>2023</v>
      </c>
      <c r="B1203" t="s">
        <v>420</v>
      </c>
      <c r="C1203" t="s">
        <v>8</v>
      </c>
      <c r="D1203" t="s">
        <v>474</v>
      </c>
      <c r="E1203">
        <v>75</v>
      </c>
    </row>
    <row r="1204" spans="1:5">
      <c r="A1204">
        <v>2023</v>
      </c>
      <c r="B1204" t="s">
        <v>424</v>
      </c>
      <c r="C1204" t="s">
        <v>21</v>
      </c>
      <c r="D1204" t="s">
        <v>474</v>
      </c>
      <c r="E1204">
        <v>66.67</v>
      </c>
    </row>
    <row r="1205" spans="1:5">
      <c r="A1205">
        <v>2022</v>
      </c>
      <c r="B1205" t="s">
        <v>435</v>
      </c>
      <c r="C1205" t="s">
        <v>48</v>
      </c>
      <c r="D1205" t="s">
        <v>474</v>
      </c>
      <c r="E1205">
        <v>0</v>
      </c>
    </row>
    <row r="1206" spans="1:5">
      <c r="A1206">
        <v>2022</v>
      </c>
      <c r="B1206" t="s">
        <v>438</v>
      </c>
      <c r="C1206" t="s">
        <v>52</v>
      </c>
      <c r="D1206" t="s">
        <v>474</v>
      </c>
      <c r="E1206">
        <v>0</v>
      </c>
    </row>
    <row r="1207" spans="1:5">
      <c r="A1207">
        <v>2022</v>
      </c>
      <c r="B1207" t="s">
        <v>436</v>
      </c>
      <c r="C1207" t="s">
        <v>49</v>
      </c>
      <c r="D1207" t="s">
        <v>474</v>
      </c>
      <c r="E1207">
        <v>0</v>
      </c>
    </row>
    <row r="1208" spans="1:5">
      <c r="A1208">
        <v>2022</v>
      </c>
      <c r="B1208" t="s">
        <v>431</v>
      </c>
      <c r="C1208" t="s">
        <v>36</v>
      </c>
      <c r="D1208" t="s">
        <v>474</v>
      </c>
      <c r="E1208">
        <v>0</v>
      </c>
    </row>
    <row r="1209" spans="1:5">
      <c r="A1209">
        <v>2022</v>
      </c>
      <c r="B1209" t="s">
        <v>422</v>
      </c>
      <c r="C1209" t="s">
        <v>15</v>
      </c>
      <c r="D1209" t="s">
        <v>474</v>
      </c>
      <c r="E1209">
        <v>45.45</v>
      </c>
    </row>
    <row r="1210" spans="1:5">
      <c r="A1210">
        <v>2022</v>
      </c>
      <c r="B1210" t="s">
        <v>439</v>
      </c>
      <c r="C1210" t="s">
        <v>53</v>
      </c>
      <c r="D1210" t="s">
        <v>474</v>
      </c>
      <c r="E1210">
        <v>0</v>
      </c>
    </row>
    <row r="1211" spans="1:5">
      <c r="A1211">
        <v>2022</v>
      </c>
      <c r="B1211" t="s">
        <v>429</v>
      </c>
      <c r="C1211" t="s">
        <v>30</v>
      </c>
      <c r="D1211" t="s">
        <v>474</v>
      </c>
      <c r="E1211">
        <v>66.67</v>
      </c>
    </row>
    <row r="1212" spans="1:5">
      <c r="A1212">
        <v>2022</v>
      </c>
      <c r="B1212" t="s">
        <v>421</v>
      </c>
      <c r="C1212" t="s">
        <v>13</v>
      </c>
      <c r="D1212" t="s">
        <v>474</v>
      </c>
      <c r="E1212">
        <v>40</v>
      </c>
    </row>
    <row r="1213" spans="1:5">
      <c r="A1213">
        <v>2022</v>
      </c>
      <c r="B1213" t="s">
        <v>434</v>
      </c>
      <c r="C1213" t="s">
        <v>45</v>
      </c>
      <c r="D1213" t="s">
        <v>474</v>
      </c>
      <c r="E1213">
        <v>0</v>
      </c>
    </row>
    <row r="1214" spans="1:5">
      <c r="A1214">
        <v>2021</v>
      </c>
      <c r="B1214" t="s">
        <v>434</v>
      </c>
      <c r="C1214" t="s">
        <v>45</v>
      </c>
      <c r="D1214" t="s">
        <v>474</v>
      </c>
      <c r="E1214">
        <v>0</v>
      </c>
    </row>
    <row r="1215" spans="1:5">
      <c r="A1215">
        <v>2021</v>
      </c>
      <c r="B1215" t="s">
        <v>420</v>
      </c>
      <c r="C1215" t="s">
        <v>8</v>
      </c>
      <c r="D1215" t="s">
        <v>474</v>
      </c>
      <c r="E1215">
        <v>71.430000000000007</v>
      </c>
    </row>
    <row r="1216" spans="1:5">
      <c r="A1216">
        <v>2021</v>
      </c>
      <c r="B1216" t="s">
        <v>424</v>
      </c>
      <c r="C1216" t="s">
        <v>21</v>
      </c>
      <c r="D1216" t="s">
        <v>474</v>
      </c>
      <c r="E1216">
        <v>100</v>
      </c>
    </row>
    <row r="1217" spans="1:5">
      <c r="A1217">
        <v>2020</v>
      </c>
      <c r="B1217" t="s">
        <v>434</v>
      </c>
      <c r="C1217" t="s">
        <v>45</v>
      </c>
      <c r="D1217" t="s">
        <v>474</v>
      </c>
      <c r="E1217">
        <v>0</v>
      </c>
    </row>
    <row r="1218" spans="1:5">
      <c r="A1218">
        <v>2020</v>
      </c>
      <c r="B1218" t="s">
        <v>430</v>
      </c>
      <c r="C1218" t="s">
        <v>33</v>
      </c>
      <c r="D1218" t="s">
        <v>474</v>
      </c>
      <c r="E1218">
        <v>50</v>
      </c>
    </row>
    <row r="1219" spans="1:5">
      <c r="A1219">
        <v>2020</v>
      </c>
      <c r="B1219" t="s">
        <v>439</v>
      </c>
      <c r="C1219" t="s">
        <v>53</v>
      </c>
      <c r="D1219" t="s">
        <v>474</v>
      </c>
      <c r="E1219">
        <v>0</v>
      </c>
    </row>
    <row r="1220" spans="1:5">
      <c r="A1220">
        <v>2019</v>
      </c>
      <c r="B1220" t="s">
        <v>431</v>
      </c>
      <c r="C1220" t="s">
        <v>36</v>
      </c>
      <c r="D1220" t="s">
        <v>474</v>
      </c>
      <c r="E1220">
        <v>100</v>
      </c>
    </row>
    <row r="1221" spans="1:5">
      <c r="A1221">
        <v>2019</v>
      </c>
      <c r="B1221" t="s">
        <v>437</v>
      </c>
      <c r="C1221" t="s">
        <v>51</v>
      </c>
      <c r="D1221" t="s">
        <v>474</v>
      </c>
      <c r="E1221">
        <v>50</v>
      </c>
    </row>
    <row r="1222" spans="1:5">
      <c r="A1222">
        <v>2019</v>
      </c>
      <c r="B1222" t="s">
        <v>439</v>
      </c>
      <c r="C1222" t="s">
        <v>53</v>
      </c>
      <c r="D1222" t="s">
        <v>474</v>
      </c>
      <c r="E1222">
        <v>0</v>
      </c>
    </row>
    <row r="1223" spans="1:5">
      <c r="A1223">
        <v>2019</v>
      </c>
      <c r="B1223" t="s">
        <v>429</v>
      </c>
      <c r="C1223" t="s">
        <v>30</v>
      </c>
      <c r="D1223" t="s">
        <v>474</v>
      </c>
      <c r="E1223">
        <v>44.44</v>
      </c>
    </row>
    <row r="1224" spans="1:5">
      <c r="A1224">
        <v>2018</v>
      </c>
      <c r="B1224" t="s">
        <v>432</v>
      </c>
      <c r="C1224" t="s">
        <v>39</v>
      </c>
      <c r="D1224" t="s">
        <v>474</v>
      </c>
      <c r="E1224">
        <v>0</v>
      </c>
    </row>
    <row r="1225" spans="1:5">
      <c r="A1225">
        <v>2018</v>
      </c>
      <c r="B1225" t="s">
        <v>435</v>
      </c>
      <c r="C1225" t="s">
        <v>48</v>
      </c>
      <c r="D1225" t="s">
        <v>474</v>
      </c>
      <c r="E1225">
        <v>0</v>
      </c>
    </row>
    <row r="1226" spans="1:5">
      <c r="A1226">
        <v>2018</v>
      </c>
      <c r="B1226" t="s">
        <v>438</v>
      </c>
      <c r="C1226" t="s">
        <v>52</v>
      </c>
      <c r="D1226" t="s">
        <v>474</v>
      </c>
      <c r="E1226">
        <v>0</v>
      </c>
    </row>
    <row r="1227" spans="1:5">
      <c r="A1227">
        <v>2018</v>
      </c>
      <c r="B1227" t="s">
        <v>436</v>
      </c>
      <c r="C1227" t="s">
        <v>49</v>
      </c>
      <c r="D1227" t="s">
        <v>474</v>
      </c>
      <c r="E1227">
        <v>0</v>
      </c>
    </row>
    <row r="1228" spans="1:5">
      <c r="A1228">
        <v>2018</v>
      </c>
      <c r="B1228" t="s">
        <v>437</v>
      </c>
      <c r="C1228" t="s">
        <v>51</v>
      </c>
      <c r="D1228" t="s">
        <v>474</v>
      </c>
      <c r="E1228">
        <v>0</v>
      </c>
    </row>
    <row r="1229" spans="1:5">
      <c r="A1229">
        <v>2018</v>
      </c>
      <c r="B1229" t="s">
        <v>422</v>
      </c>
      <c r="C1229" t="s">
        <v>15</v>
      </c>
      <c r="D1229" t="s">
        <v>474</v>
      </c>
      <c r="E1229">
        <v>0</v>
      </c>
    </row>
    <row r="1230" spans="1:5">
      <c r="A1230">
        <v>2019</v>
      </c>
      <c r="B1230" t="s">
        <v>438</v>
      </c>
      <c r="C1230" t="s">
        <v>52</v>
      </c>
      <c r="D1230" t="s">
        <v>474</v>
      </c>
      <c r="E1230">
        <v>0</v>
      </c>
    </row>
    <row r="1231" spans="1:5">
      <c r="A1231">
        <v>2019</v>
      </c>
      <c r="B1231" t="s">
        <v>430</v>
      </c>
      <c r="C1231" t="s">
        <v>33</v>
      </c>
      <c r="D1231" t="s">
        <v>474</v>
      </c>
      <c r="E1231">
        <v>50</v>
      </c>
    </row>
    <row r="1232" spans="1:5">
      <c r="A1232">
        <v>2019</v>
      </c>
      <c r="B1232" t="s">
        <v>434</v>
      </c>
      <c r="C1232" t="s">
        <v>45</v>
      </c>
      <c r="D1232" t="s">
        <v>474</v>
      </c>
      <c r="E1232">
        <v>0</v>
      </c>
    </row>
    <row r="1233" spans="1:5">
      <c r="A1233">
        <v>2019</v>
      </c>
      <c r="B1233" t="s">
        <v>425</v>
      </c>
      <c r="C1233" t="s">
        <v>24</v>
      </c>
      <c r="D1233" t="s">
        <v>474</v>
      </c>
      <c r="E1233">
        <v>100</v>
      </c>
    </row>
    <row r="1234" spans="1:5">
      <c r="A1234">
        <v>2019</v>
      </c>
      <c r="B1234" t="s">
        <v>420</v>
      </c>
      <c r="C1234" t="s">
        <v>8</v>
      </c>
      <c r="D1234" t="s">
        <v>474</v>
      </c>
      <c r="E1234">
        <v>71.430000000000007</v>
      </c>
    </row>
    <row r="1235" spans="1:5">
      <c r="A1235">
        <v>2019</v>
      </c>
      <c r="B1235" t="s">
        <v>433</v>
      </c>
      <c r="C1235" t="s">
        <v>42</v>
      </c>
      <c r="D1235" t="s">
        <v>474</v>
      </c>
      <c r="E1235">
        <v>100</v>
      </c>
    </row>
    <row r="1236" spans="1:5">
      <c r="A1236">
        <v>2019</v>
      </c>
      <c r="B1236" t="s">
        <v>428</v>
      </c>
      <c r="C1236" t="s">
        <v>27</v>
      </c>
      <c r="D1236" t="s">
        <v>474</v>
      </c>
      <c r="E1236">
        <v>25</v>
      </c>
    </row>
    <row r="1237" spans="1:5">
      <c r="A1237">
        <v>2019</v>
      </c>
      <c r="B1237" t="s">
        <v>423</v>
      </c>
      <c r="C1237" t="s">
        <v>18</v>
      </c>
      <c r="D1237" t="s">
        <v>474</v>
      </c>
      <c r="E1237">
        <v>50</v>
      </c>
    </row>
    <row r="1238" spans="1:5">
      <c r="A1238">
        <v>2019</v>
      </c>
      <c r="B1238" t="s">
        <v>421</v>
      </c>
      <c r="C1238" t="s">
        <v>13</v>
      </c>
      <c r="D1238" t="s">
        <v>474</v>
      </c>
      <c r="E1238">
        <v>0</v>
      </c>
    </row>
    <row r="1239" spans="1:5">
      <c r="A1239">
        <v>2019</v>
      </c>
      <c r="B1239" t="s">
        <v>422</v>
      </c>
      <c r="C1239" t="s">
        <v>15</v>
      </c>
      <c r="D1239" t="s">
        <v>474</v>
      </c>
      <c r="E1239">
        <v>30</v>
      </c>
    </row>
    <row r="1240" spans="1:5">
      <c r="A1240">
        <v>2019</v>
      </c>
      <c r="B1240" t="s">
        <v>424</v>
      </c>
      <c r="C1240" t="s">
        <v>21</v>
      </c>
      <c r="D1240" t="s">
        <v>474</v>
      </c>
      <c r="E1240">
        <v>66.67</v>
      </c>
    </row>
    <row r="1241" spans="1:5">
      <c r="A1241">
        <v>2018</v>
      </c>
      <c r="B1241" t="s">
        <v>434</v>
      </c>
      <c r="C1241" t="s">
        <v>45</v>
      </c>
      <c r="D1241" t="s">
        <v>474</v>
      </c>
      <c r="E1241">
        <v>0</v>
      </c>
    </row>
    <row r="1242" spans="1:5">
      <c r="A1242">
        <v>2018</v>
      </c>
      <c r="B1242" t="s">
        <v>428</v>
      </c>
      <c r="C1242" t="s">
        <v>27</v>
      </c>
      <c r="D1242" t="s">
        <v>474</v>
      </c>
      <c r="E1242">
        <v>0</v>
      </c>
    </row>
    <row r="1243" spans="1:5">
      <c r="A1243">
        <v>2018</v>
      </c>
      <c r="B1243" t="s">
        <v>430</v>
      </c>
      <c r="C1243" t="s">
        <v>33</v>
      </c>
      <c r="D1243" t="s">
        <v>474</v>
      </c>
      <c r="E1243">
        <v>0</v>
      </c>
    </row>
    <row r="1244" spans="1:5">
      <c r="A1244">
        <v>2018</v>
      </c>
      <c r="B1244" t="s">
        <v>420</v>
      </c>
      <c r="C1244" t="s">
        <v>8</v>
      </c>
      <c r="D1244" t="s">
        <v>474</v>
      </c>
      <c r="E1244">
        <v>0</v>
      </c>
    </row>
    <row r="1245" spans="1:5">
      <c r="A1245">
        <v>2018</v>
      </c>
      <c r="B1245" t="s">
        <v>439</v>
      </c>
      <c r="C1245" t="s">
        <v>53</v>
      </c>
      <c r="D1245" t="s">
        <v>474</v>
      </c>
      <c r="E1245">
        <v>0</v>
      </c>
    </row>
    <row r="1246" spans="1:5">
      <c r="A1246">
        <v>2022</v>
      </c>
      <c r="B1246" t="s">
        <v>437</v>
      </c>
      <c r="C1246" t="s">
        <v>51</v>
      </c>
      <c r="D1246" t="s">
        <v>474</v>
      </c>
      <c r="E1246">
        <v>75</v>
      </c>
    </row>
    <row r="1247" spans="1:5">
      <c r="A1247">
        <v>2022</v>
      </c>
      <c r="B1247" t="s">
        <v>425</v>
      </c>
      <c r="C1247" t="s">
        <v>24</v>
      </c>
      <c r="D1247" t="s">
        <v>474</v>
      </c>
      <c r="E1247">
        <v>100</v>
      </c>
    </row>
    <row r="1248" spans="1:5">
      <c r="A1248">
        <v>2022</v>
      </c>
      <c r="B1248" t="s">
        <v>428</v>
      </c>
      <c r="C1248" t="s">
        <v>27</v>
      </c>
      <c r="D1248" t="s">
        <v>474</v>
      </c>
      <c r="E1248">
        <v>25</v>
      </c>
    </row>
    <row r="1249" spans="1:5">
      <c r="A1249">
        <v>2022</v>
      </c>
      <c r="B1249" t="s">
        <v>420</v>
      </c>
      <c r="C1249" t="s">
        <v>8</v>
      </c>
      <c r="D1249" t="s">
        <v>474</v>
      </c>
      <c r="E1249">
        <v>87.5</v>
      </c>
    </row>
    <row r="1250" spans="1:5">
      <c r="A1250">
        <v>2022</v>
      </c>
      <c r="B1250" t="s">
        <v>423</v>
      </c>
      <c r="C1250" t="s">
        <v>18</v>
      </c>
      <c r="D1250" t="s">
        <v>474</v>
      </c>
      <c r="E1250">
        <v>50</v>
      </c>
    </row>
    <row r="1251" spans="1:5">
      <c r="A1251">
        <v>2021</v>
      </c>
      <c r="B1251" t="s">
        <v>426</v>
      </c>
      <c r="D1251" t="s">
        <v>474</v>
      </c>
      <c r="E1251">
        <v>0</v>
      </c>
    </row>
    <row r="1252" spans="1:5">
      <c r="A1252">
        <v>2021</v>
      </c>
      <c r="B1252" t="s">
        <v>428</v>
      </c>
      <c r="C1252" t="s">
        <v>27</v>
      </c>
      <c r="D1252" t="s">
        <v>474</v>
      </c>
      <c r="E1252">
        <v>0</v>
      </c>
    </row>
    <row r="1253" spans="1:5">
      <c r="A1253">
        <v>2021</v>
      </c>
      <c r="B1253" t="s">
        <v>423</v>
      </c>
      <c r="C1253" t="s">
        <v>18</v>
      </c>
      <c r="D1253" t="s">
        <v>474</v>
      </c>
      <c r="E1253">
        <v>50</v>
      </c>
    </row>
    <row r="1254" spans="1:5">
      <c r="A1254">
        <v>2021</v>
      </c>
      <c r="B1254" t="s">
        <v>431</v>
      </c>
      <c r="C1254" t="s">
        <v>36</v>
      </c>
      <c r="D1254" t="s">
        <v>474</v>
      </c>
      <c r="E1254">
        <v>0</v>
      </c>
    </row>
    <row r="1255" spans="1:5">
      <c r="A1255">
        <v>2021</v>
      </c>
      <c r="B1255" t="s">
        <v>425</v>
      </c>
      <c r="C1255" t="s">
        <v>24</v>
      </c>
      <c r="D1255" t="s">
        <v>474</v>
      </c>
      <c r="E1255">
        <v>100</v>
      </c>
    </row>
    <row r="1256" spans="1:5">
      <c r="A1256">
        <v>2021</v>
      </c>
      <c r="B1256" t="s">
        <v>438</v>
      </c>
      <c r="C1256" t="s">
        <v>52</v>
      </c>
      <c r="D1256" t="s">
        <v>474</v>
      </c>
      <c r="E1256">
        <v>0</v>
      </c>
    </row>
    <row r="1257" spans="1:5">
      <c r="A1257">
        <v>2021</v>
      </c>
      <c r="B1257" t="s">
        <v>436</v>
      </c>
      <c r="C1257" t="s">
        <v>49</v>
      </c>
      <c r="D1257" t="s">
        <v>474</v>
      </c>
      <c r="E1257">
        <v>0</v>
      </c>
    </row>
    <row r="1258" spans="1:5">
      <c r="A1258">
        <v>2021</v>
      </c>
      <c r="B1258" t="s">
        <v>437</v>
      </c>
      <c r="C1258" t="s">
        <v>51</v>
      </c>
      <c r="D1258" t="s">
        <v>474</v>
      </c>
      <c r="E1258">
        <v>50</v>
      </c>
    </row>
    <row r="1259" spans="1:5">
      <c r="A1259">
        <v>2020</v>
      </c>
      <c r="B1259" t="s">
        <v>431</v>
      </c>
      <c r="C1259" t="s">
        <v>36</v>
      </c>
      <c r="D1259" t="s">
        <v>474</v>
      </c>
      <c r="E1259">
        <v>0</v>
      </c>
    </row>
    <row r="1260" spans="1:5">
      <c r="A1260">
        <v>2020</v>
      </c>
      <c r="B1260" t="s">
        <v>426</v>
      </c>
      <c r="D1260" t="s">
        <v>474</v>
      </c>
      <c r="E1260">
        <v>0</v>
      </c>
    </row>
    <row r="1261" spans="1:5">
      <c r="A1261">
        <v>2020</v>
      </c>
      <c r="B1261" t="s">
        <v>433</v>
      </c>
      <c r="C1261" t="s">
        <v>42</v>
      </c>
      <c r="D1261" t="s">
        <v>474</v>
      </c>
      <c r="E1261">
        <v>100</v>
      </c>
    </row>
    <row r="1262" spans="1:5">
      <c r="A1262">
        <v>2020</v>
      </c>
      <c r="B1262" t="s">
        <v>425</v>
      </c>
      <c r="C1262" t="s">
        <v>24</v>
      </c>
      <c r="D1262" t="s">
        <v>474</v>
      </c>
      <c r="E1262">
        <v>100</v>
      </c>
    </row>
    <row r="1263" spans="1:5">
      <c r="A1263">
        <v>2020</v>
      </c>
      <c r="B1263" t="s">
        <v>428</v>
      </c>
      <c r="C1263" t="s">
        <v>27</v>
      </c>
      <c r="D1263" t="s">
        <v>474</v>
      </c>
      <c r="E1263">
        <v>25</v>
      </c>
    </row>
    <row r="1264" spans="1:5">
      <c r="A1264">
        <v>2020</v>
      </c>
      <c r="B1264" t="s">
        <v>438</v>
      </c>
      <c r="C1264" t="s">
        <v>52</v>
      </c>
      <c r="D1264" t="s">
        <v>474</v>
      </c>
      <c r="E1264">
        <v>0</v>
      </c>
    </row>
    <row r="1265" spans="1:5">
      <c r="A1265">
        <v>2020</v>
      </c>
      <c r="B1265" t="s">
        <v>437</v>
      </c>
      <c r="C1265" t="s">
        <v>51</v>
      </c>
      <c r="D1265" t="s">
        <v>474</v>
      </c>
      <c r="E1265">
        <v>50</v>
      </c>
    </row>
    <row r="1266" spans="1:5">
      <c r="A1266">
        <v>2020</v>
      </c>
      <c r="B1266" t="s">
        <v>422</v>
      </c>
      <c r="C1266" t="s">
        <v>15</v>
      </c>
      <c r="D1266" t="s">
        <v>474</v>
      </c>
      <c r="E1266">
        <v>30</v>
      </c>
    </row>
    <row r="1267" spans="1:5">
      <c r="A1267">
        <v>2023</v>
      </c>
      <c r="B1267" t="s">
        <v>434</v>
      </c>
      <c r="C1267" t="s">
        <v>45</v>
      </c>
      <c r="D1267" t="s">
        <v>474</v>
      </c>
      <c r="E1267">
        <v>0</v>
      </c>
    </row>
    <row r="1268" spans="1:5">
      <c r="A1268">
        <v>2023</v>
      </c>
      <c r="B1268" t="s">
        <v>423</v>
      </c>
      <c r="C1268" t="s">
        <v>18</v>
      </c>
      <c r="D1268" t="s">
        <v>474</v>
      </c>
      <c r="E1268">
        <v>0</v>
      </c>
    </row>
    <row r="1269" spans="1:5">
      <c r="A1269">
        <v>2023</v>
      </c>
      <c r="B1269" t="s">
        <v>435</v>
      </c>
      <c r="C1269" t="s">
        <v>48</v>
      </c>
      <c r="D1269" t="s">
        <v>474</v>
      </c>
      <c r="E1269">
        <v>0</v>
      </c>
    </row>
    <row r="1270" spans="1:5">
      <c r="A1270">
        <v>2023</v>
      </c>
      <c r="B1270" t="s">
        <v>430</v>
      </c>
      <c r="C1270" t="s">
        <v>33</v>
      </c>
      <c r="D1270" t="s">
        <v>474</v>
      </c>
      <c r="E1270">
        <v>50</v>
      </c>
    </row>
    <row r="1271" spans="1:5">
      <c r="A1271">
        <v>2023</v>
      </c>
      <c r="B1271" t="s">
        <v>422</v>
      </c>
      <c r="C1271" t="s">
        <v>15</v>
      </c>
      <c r="D1271" t="s">
        <v>474</v>
      </c>
      <c r="E1271">
        <v>27.27</v>
      </c>
    </row>
    <row r="1272" spans="1:5">
      <c r="A1272">
        <v>2023</v>
      </c>
      <c r="B1272" t="s">
        <v>439</v>
      </c>
      <c r="C1272" t="s">
        <v>53</v>
      </c>
      <c r="D1272" t="s">
        <v>474</v>
      </c>
      <c r="E1272">
        <v>0</v>
      </c>
    </row>
    <row r="1273" spans="1:5">
      <c r="A1273">
        <v>2022</v>
      </c>
      <c r="B1273" t="s">
        <v>433</v>
      </c>
      <c r="C1273" t="s">
        <v>42</v>
      </c>
      <c r="D1273" t="s">
        <v>474</v>
      </c>
      <c r="E1273">
        <v>100</v>
      </c>
    </row>
    <row r="1274" spans="1:5">
      <c r="A1274">
        <v>2022</v>
      </c>
      <c r="B1274" t="s">
        <v>430</v>
      </c>
      <c r="C1274" t="s">
        <v>33</v>
      </c>
      <c r="D1274" t="s">
        <v>474</v>
      </c>
      <c r="E1274">
        <v>50</v>
      </c>
    </row>
    <row r="1275" spans="1:5">
      <c r="A1275">
        <v>2022</v>
      </c>
      <c r="B1275" t="s">
        <v>432</v>
      </c>
      <c r="C1275" t="s">
        <v>39</v>
      </c>
      <c r="D1275" t="s">
        <v>474</v>
      </c>
      <c r="E1275">
        <v>75</v>
      </c>
    </row>
    <row r="1276" spans="1:5">
      <c r="A1276">
        <v>2022</v>
      </c>
      <c r="B1276" t="s">
        <v>426</v>
      </c>
      <c r="D1276" t="s">
        <v>474</v>
      </c>
      <c r="E1276">
        <v>0</v>
      </c>
    </row>
    <row r="1277" spans="1:5">
      <c r="A1277">
        <v>2022</v>
      </c>
      <c r="B1277" t="s">
        <v>424</v>
      </c>
      <c r="C1277" t="s">
        <v>21</v>
      </c>
      <c r="D1277" t="s">
        <v>474</v>
      </c>
      <c r="E1277">
        <v>100</v>
      </c>
    </row>
    <row r="1278" spans="1:5">
      <c r="A1278">
        <v>2021</v>
      </c>
      <c r="B1278" t="s">
        <v>432</v>
      </c>
      <c r="C1278" t="s">
        <v>39</v>
      </c>
      <c r="D1278" t="s">
        <v>474</v>
      </c>
      <c r="E1278">
        <v>66.67</v>
      </c>
    </row>
    <row r="1279" spans="1:5">
      <c r="A1279">
        <v>2021</v>
      </c>
      <c r="B1279" t="s">
        <v>430</v>
      </c>
      <c r="C1279" t="s">
        <v>33</v>
      </c>
      <c r="D1279" t="s">
        <v>474</v>
      </c>
      <c r="E1279">
        <v>50</v>
      </c>
    </row>
    <row r="1280" spans="1:5">
      <c r="A1280">
        <v>2021</v>
      </c>
      <c r="B1280" t="s">
        <v>433</v>
      </c>
      <c r="C1280" t="s">
        <v>42</v>
      </c>
      <c r="D1280" t="s">
        <v>474</v>
      </c>
      <c r="E1280">
        <v>100</v>
      </c>
    </row>
    <row r="1281" spans="1:5">
      <c r="A1281">
        <v>2021</v>
      </c>
      <c r="B1281" t="s">
        <v>422</v>
      </c>
      <c r="C1281" t="s">
        <v>15</v>
      </c>
      <c r="D1281" t="s">
        <v>474</v>
      </c>
      <c r="E1281">
        <v>36.36</v>
      </c>
    </row>
    <row r="1282" spans="1:5">
      <c r="A1282">
        <v>2021</v>
      </c>
      <c r="B1282" t="s">
        <v>421</v>
      </c>
      <c r="C1282" t="s">
        <v>13</v>
      </c>
      <c r="D1282" t="s">
        <v>474</v>
      </c>
      <c r="E1282">
        <v>20</v>
      </c>
    </row>
    <row r="1283" spans="1:5">
      <c r="A1283">
        <v>2021</v>
      </c>
      <c r="B1283" t="s">
        <v>439</v>
      </c>
      <c r="C1283" t="s">
        <v>53</v>
      </c>
      <c r="D1283" t="s">
        <v>474</v>
      </c>
      <c r="E1283">
        <v>0</v>
      </c>
    </row>
    <row r="1284" spans="1:5">
      <c r="A1284">
        <v>2021</v>
      </c>
      <c r="B1284" t="s">
        <v>435</v>
      </c>
      <c r="C1284" t="s">
        <v>48</v>
      </c>
      <c r="D1284" t="s">
        <v>474</v>
      </c>
      <c r="E1284">
        <v>0</v>
      </c>
    </row>
    <row r="1285" spans="1:5">
      <c r="A1285">
        <v>2021</v>
      </c>
      <c r="B1285" t="s">
        <v>429</v>
      </c>
      <c r="C1285" t="s">
        <v>30</v>
      </c>
      <c r="D1285" t="s">
        <v>474</v>
      </c>
      <c r="E1285">
        <v>66.67</v>
      </c>
    </row>
    <row r="1286" spans="1:5">
      <c r="A1286">
        <v>2020</v>
      </c>
      <c r="B1286" t="s">
        <v>435</v>
      </c>
      <c r="C1286" t="s">
        <v>48</v>
      </c>
      <c r="D1286" t="s">
        <v>474</v>
      </c>
      <c r="E1286">
        <v>100</v>
      </c>
    </row>
    <row r="1287" spans="1:5">
      <c r="A1287">
        <v>2020</v>
      </c>
      <c r="B1287" t="s">
        <v>432</v>
      </c>
      <c r="C1287" t="s">
        <v>39</v>
      </c>
      <c r="D1287" t="s">
        <v>474</v>
      </c>
      <c r="E1287">
        <v>33.33</v>
      </c>
    </row>
    <row r="1288" spans="1:5">
      <c r="A1288">
        <v>2020</v>
      </c>
      <c r="B1288" t="s">
        <v>423</v>
      </c>
      <c r="C1288" t="s">
        <v>18</v>
      </c>
      <c r="D1288" t="s">
        <v>474</v>
      </c>
      <c r="E1288">
        <v>100</v>
      </c>
    </row>
    <row r="1289" spans="1:5">
      <c r="A1289">
        <v>2020</v>
      </c>
      <c r="B1289" t="s">
        <v>420</v>
      </c>
      <c r="C1289" t="s">
        <v>8</v>
      </c>
      <c r="D1289" t="s">
        <v>474</v>
      </c>
      <c r="E1289">
        <v>71.430000000000007</v>
      </c>
    </row>
    <row r="1290" spans="1:5">
      <c r="A1290">
        <v>2020</v>
      </c>
      <c r="B1290" t="s">
        <v>424</v>
      </c>
      <c r="C1290" t="s">
        <v>21</v>
      </c>
      <c r="D1290" t="s">
        <v>474</v>
      </c>
      <c r="E1290">
        <v>100</v>
      </c>
    </row>
    <row r="1291" spans="1:5">
      <c r="A1291">
        <v>2020</v>
      </c>
      <c r="B1291" t="s">
        <v>421</v>
      </c>
      <c r="C1291" t="s">
        <v>13</v>
      </c>
      <c r="D1291" t="s">
        <v>474</v>
      </c>
      <c r="E1291">
        <v>20</v>
      </c>
    </row>
    <row r="1292" spans="1:5">
      <c r="A1292">
        <v>2020</v>
      </c>
      <c r="B1292" t="s">
        <v>436</v>
      </c>
      <c r="C1292" t="s">
        <v>49</v>
      </c>
      <c r="D1292" t="s">
        <v>474</v>
      </c>
      <c r="E1292">
        <v>0</v>
      </c>
    </row>
    <row r="1293" spans="1:5">
      <c r="A1293">
        <v>2020</v>
      </c>
      <c r="B1293" t="s">
        <v>429</v>
      </c>
      <c r="C1293" t="s">
        <v>30</v>
      </c>
      <c r="D1293" t="s">
        <v>474</v>
      </c>
      <c r="E1293">
        <v>55.56</v>
      </c>
    </row>
    <row r="1294" spans="1:5">
      <c r="A1294">
        <v>2019</v>
      </c>
      <c r="B1294" t="s">
        <v>435</v>
      </c>
      <c r="C1294" t="s">
        <v>48</v>
      </c>
      <c r="D1294" t="s">
        <v>474</v>
      </c>
      <c r="E1294">
        <v>100</v>
      </c>
    </row>
    <row r="1295" spans="1:5">
      <c r="A1295">
        <v>2019</v>
      </c>
      <c r="B1295" t="s">
        <v>426</v>
      </c>
      <c r="D1295" t="s">
        <v>474</v>
      </c>
      <c r="E1295">
        <v>0</v>
      </c>
    </row>
    <row r="1296" spans="1:5">
      <c r="A1296">
        <v>2019</v>
      </c>
      <c r="B1296" t="s">
        <v>432</v>
      </c>
      <c r="C1296" t="s">
        <v>39</v>
      </c>
      <c r="D1296" t="s">
        <v>474</v>
      </c>
      <c r="E1296">
        <v>33.33</v>
      </c>
    </row>
    <row r="1297" spans="1:5">
      <c r="A1297">
        <v>2019</v>
      </c>
      <c r="B1297" t="s">
        <v>436</v>
      </c>
      <c r="C1297" t="s">
        <v>49</v>
      </c>
      <c r="D1297" t="s">
        <v>474</v>
      </c>
      <c r="E1297">
        <v>0</v>
      </c>
    </row>
    <row r="1298" spans="1:5">
      <c r="A1298">
        <v>2018</v>
      </c>
      <c r="B1298" t="s">
        <v>431</v>
      </c>
      <c r="C1298" t="s">
        <v>36</v>
      </c>
      <c r="D1298" t="s">
        <v>474</v>
      </c>
      <c r="E1298">
        <v>0</v>
      </c>
    </row>
    <row r="1299" spans="1:5">
      <c r="A1299">
        <v>2018</v>
      </c>
      <c r="B1299" t="s">
        <v>426</v>
      </c>
      <c r="D1299" t="s">
        <v>474</v>
      </c>
      <c r="E1299">
        <v>0</v>
      </c>
    </row>
    <row r="1300" spans="1:5">
      <c r="A1300">
        <v>2018</v>
      </c>
      <c r="B1300" t="s">
        <v>421</v>
      </c>
      <c r="C1300" t="s">
        <v>13</v>
      </c>
      <c r="D1300" t="s">
        <v>474</v>
      </c>
      <c r="E1300">
        <v>0</v>
      </c>
    </row>
    <row r="1301" spans="1:5">
      <c r="A1301">
        <v>2018</v>
      </c>
      <c r="B1301" t="s">
        <v>423</v>
      </c>
      <c r="C1301" t="s">
        <v>18</v>
      </c>
      <c r="D1301" t="s">
        <v>474</v>
      </c>
      <c r="E1301">
        <v>0</v>
      </c>
    </row>
    <row r="1302" spans="1:5">
      <c r="A1302">
        <v>2018</v>
      </c>
      <c r="B1302" t="s">
        <v>433</v>
      </c>
      <c r="C1302" t="s">
        <v>42</v>
      </c>
      <c r="D1302" t="s">
        <v>474</v>
      </c>
      <c r="E1302">
        <v>0</v>
      </c>
    </row>
    <row r="1303" spans="1:5">
      <c r="A1303">
        <v>2018</v>
      </c>
      <c r="B1303" t="s">
        <v>425</v>
      </c>
      <c r="C1303" t="s">
        <v>24</v>
      </c>
      <c r="D1303" t="s">
        <v>474</v>
      </c>
      <c r="E1303">
        <v>0</v>
      </c>
    </row>
    <row r="1304" spans="1:5">
      <c r="A1304">
        <v>2018</v>
      </c>
      <c r="B1304" t="s">
        <v>424</v>
      </c>
      <c r="C1304" t="s">
        <v>21</v>
      </c>
      <c r="D1304" t="s">
        <v>474</v>
      </c>
      <c r="E1304">
        <v>0</v>
      </c>
    </row>
    <row r="1305" spans="1:5">
      <c r="A1305">
        <v>2018</v>
      </c>
      <c r="B1305" t="s">
        <v>429</v>
      </c>
      <c r="C1305" t="s">
        <v>30</v>
      </c>
      <c r="D1305" t="s">
        <v>474</v>
      </c>
      <c r="E1305">
        <v>0</v>
      </c>
    </row>
    <row r="1306" spans="1:5">
      <c r="A1306">
        <v>2025</v>
      </c>
      <c r="B1306" t="s">
        <v>407</v>
      </c>
      <c r="D1306" t="s">
        <v>475</v>
      </c>
      <c r="E1306">
        <v>0</v>
      </c>
    </row>
    <row r="1307" spans="1:5">
      <c r="A1307">
        <v>2025</v>
      </c>
      <c r="B1307" t="s">
        <v>438</v>
      </c>
      <c r="D1307" t="s">
        <v>475</v>
      </c>
      <c r="E1307">
        <v>0</v>
      </c>
    </row>
    <row r="1308" spans="1:5">
      <c r="A1308">
        <v>2025</v>
      </c>
      <c r="B1308" t="s">
        <v>425</v>
      </c>
      <c r="D1308" t="s">
        <v>475</v>
      </c>
      <c r="E1308">
        <v>0</v>
      </c>
    </row>
    <row r="1309" spans="1:5">
      <c r="A1309">
        <v>2025</v>
      </c>
      <c r="B1309" t="s">
        <v>421</v>
      </c>
      <c r="D1309" t="s">
        <v>475</v>
      </c>
      <c r="E1309">
        <v>0</v>
      </c>
    </row>
    <row r="1310" spans="1:5">
      <c r="A1310">
        <v>2025</v>
      </c>
      <c r="B1310" t="s">
        <v>432</v>
      </c>
      <c r="D1310" t="s">
        <v>475</v>
      </c>
      <c r="E1310">
        <v>0</v>
      </c>
    </row>
    <row r="1311" spans="1:5">
      <c r="A1311">
        <v>2025</v>
      </c>
      <c r="B1311" t="s">
        <v>429</v>
      </c>
      <c r="D1311" t="s">
        <v>475</v>
      </c>
      <c r="E1311">
        <v>0</v>
      </c>
    </row>
    <row r="1312" spans="1:5">
      <c r="A1312">
        <v>2025</v>
      </c>
      <c r="B1312" t="s">
        <v>431</v>
      </c>
      <c r="D1312" t="s">
        <v>475</v>
      </c>
      <c r="E1312">
        <v>0</v>
      </c>
    </row>
    <row r="1313" spans="1:5">
      <c r="A1313">
        <v>2025</v>
      </c>
      <c r="B1313" t="s">
        <v>428</v>
      </c>
      <c r="D1313" t="s">
        <v>475</v>
      </c>
      <c r="E1313">
        <v>0</v>
      </c>
    </row>
    <row r="1314" spans="1:5">
      <c r="A1314">
        <v>2025</v>
      </c>
      <c r="B1314" t="s">
        <v>436</v>
      </c>
      <c r="D1314" t="s">
        <v>475</v>
      </c>
      <c r="E1314">
        <v>0</v>
      </c>
    </row>
    <row r="1315" spans="1:5">
      <c r="A1315">
        <v>2025</v>
      </c>
      <c r="B1315" t="s">
        <v>433</v>
      </c>
      <c r="D1315" t="s">
        <v>475</v>
      </c>
      <c r="E1315">
        <v>0</v>
      </c>
    </row>
    <row r="1316" spans="1:5">
      <c r="A1316">
        <v>2025</v>
      </c>
      <c r="B1316" t="s">
        <v>426</v>
      </c>
      <c r="D1316" t="s">
        <v>475</v>
      </c>
      <c r="E1316">
        <v>0</v>
      </c>
    </row>
    <row r="1317" spans="1:5">
      <c r="A1317">
        <v>2025</v>
      </c>
      <c r="B1317" t="s">
        <v>437</v>
      </c>
      <c r="D1317" t="s">
        <v>475</v>
      </c>
      <c r="E1317">
        <v>0</v>
      </c>
    </row>
    <row r="1318" spans="1:5">
      <c r="A1318">
        <v>2025</v>
      </c>
      <c r="B1318" t="s">
        <v>420</v>
      </c>
      <c r="D1318" t="s">
        <v>475</v>
      </c>
      <c r="E1318">
        <v>0</v>
      </c>
    </row>
    <row r="1319" spans="1:5">
      <c r="A1319">
        <v>2025</v>
      </c>
      <c r="B1319" t="s">
        <v>424</v>
      </c>
      <c r="D1319" t="s">
        <v>475</v>
      </c>
      <c r="E1319">
        <v>0</v>
      </c>
    </row>
    <row r="1320" spans="1:5">
      <c r="A1320">
        <v>2025</v>
      </c>
      <c r="B1320" t="s">
        <v>434</v>
      </c>
      <c r="D1320" t="s">
        <v>475</v>
      </c>
      <c r="E1320">
        <v>0</v>
      </c>
    </row>
    <row r="1321" spans="1:5">
      <c r="A1321">
        <v>2025</v>
      </c>
      <c r="B1321" t="s">
        <v>423</v>
      </c>
      <c r="D1321" t="s">
        <v>475</v>
      </c>
      <c r="E1321">
        <v>0</v>
      </c>
    </row>
    <row r="1322" spans="1:5">
      <c r="A1322">
        <v>2025</v>
      </c>
      <c r="B1322" t="s">
        <v>435</v>
      </c>
      <c r="D1322" t="s">
        <v>475</v>
      </c>
      <c r="E1322">
        <v>0</v>
      </c>
    </row>
    <row r="1323" spans="1:5">
      <c r="A1323">
        <v>2025</v>
      </c>
      <c r="B1323" t="s">
        <v>430</v>
      </c>
      <c r="D1323" t="s">
        <v>475</v>
      </c>
      <c r="E1323">
        <v>0</v>
      </c>
    </row>
    <row r="1324" spans="1:5">
      <c r="A1324">
        <v>2025</v>
      </c>
      <c r="B1324" t="s">
        <v>422</v>
      </c>
      <c r="D1324" t="s">
        <v>475</v>
      </c>
      <c r="E1324">
        <v>0</v>
      </c>
    </row>
    <row r="1325" spans="1:5">
      <c r="A1325">
        <v>2025</v>
      </c>
      <c r="B1325" t="s">
        <v>439</v>
      </c>
      <c r="D1325" t="s">
        <v>475</v>
      </c>
      <c r="E1325">
        <v>0</v>
      </c>
    </row>
    <row r="1326" spans="1:5">
      <c r="A1326">
        <v>2024</v>
      </c>
      <c r="B1326" t="s">
        <v>407</v>
      </c>
      <c r="C1326" t="s">
        <v>407</v>
      </c>
      <c r="D1326" t="s">
        <v>475</v>
      </c>
      <c r="E1326">
        <v>30.43</v>
      </c>
    </row>
    <row r="1327" spans="1:5">
      <c r="A1327">
        <v>2024</v>
      </c>
      <c r="B1327" t="s">
        <v>438</v>
      </c>
      <c r="C1327" t="s">
        <v>52</v>
      </c>
      <c r="D1327" t="s">
        <v>475</v>
      </c>
      <c r="E1327">
        <v>100</v>
      </c>
    </row>
    <row r="1328" spans="1:5">
      <c r="A1328">
        <v>2024</v>
      </c>
      <c r="B1328" t="s">
        <v>425</v>
      </c>
      <c r="C1328" t="s">
        <v>24</v>
      </c>
      <c r="D1328" t="s">
        <v>475</v>
      </c>
      <c r="E1328">
        <v>0</v>
      </c>
    </row>
    <row r="1329" spans="1:5">
      <c r="A1329">
        <v>2024</v>
      </c>
      <c r="B1329" t="s">
        <v>421</v>
      </c>
      <c r="C1329" t="s">
        <v>13</v>
      </c>
      <c r="D1329" t="s">
        <v>475</v>
      </c>
      <c r="E1329">
        <v>20</v>
      </c>
    </row>
    <row r="1330" spans="1:5">
      <c r="A1330">
        <v>2024</v>
      </c>
      <c r="B1330" t="s">
        <v>432</v>
      </c>
      <c r="C1330" t="s">
        <v>39</v>
      </c>
      <c r="D1330" t="s">
        <v>475</v>
      </c>
      <c r="E1330">
        <v>0</v>
      </c>
    </row>
    <row r="1331" spans="1:5">
      <c r="A1331">
        <v>2024</v>
      </c>
      <c r="B1331" t="s">
        <v>429</v>
      </c>
      <c r="C1331" t="s">
        <v>30</v>
      </c>
      <c r="D1331" t="s">
        <v>475</v>
      </c>
      <c r="E1331">
        <v>20</v>
      </c>
    </row>
    <row r="1332" spans="1:5">
      <c r="A1332">
        <v>2024</v>
      </c>
      <c r="B1332" t="s">
        <v>431</v>
      </c>
      <c r="C1332" t="s">
        <v>36</v>
      </c>
      <c r="D1332" t="s">
        <v>475</v>
      </c>
      <c r="E1332">
        <v>0</v>
      </c>
    </row>
    <row r="1333" spans="1:5">
      <c r="A1333">
        <v>2024</v>
      </c>
      <c r="B1333" t="s">
        <v>428</v>
      </c>
      <c r="C1333" t="s">
        <v>27</v>
      </c>
      <c r="D1333" t="s">
        <v>475</v>
      </c>
      <c r="E1333">
        <v>25</v>
      </c>
    </row>
    <row r="1334" spans="1:5">
      <c r="A1334">
        <v>2024</v>
      </c>
      <c r="B1334" t="s">
        <v>436</v>
      </c>
      <c r="C1334" t="s">
        <v>49</v>
      </c>
      <c r="D1334" t="s">
        <v>475</v>
      </c>
      <c r="E1334">
        <v>0</v>
      </c>
    </row>
    <row r="1335" spans="1:5">
      <c r="A1335">
        <v>2024</v>
      </c>
      <c r="B1335" t="s">
        <v>433</v>
      </c>
      <c r="C1335" t="s">
        <v>42</v>
      </c>
      <c r="D1335" t="s">
        <v>475</v>
      </c>
      <c r="E1335">
        <v>0</v>
      </c>
    </row>
    <row r="1336" spans="1:5">
      <c r="A1336">
        <v>2024</v>
      </c>
      <c r="B1336" t="s">
        <v>426</v>
      </c>
      <c r="D1336" t="s">
        <v>475</v>
      </c>
      <c r="E1336">
        <v>0</v>
      </c>
    </row>
    <row r="1337" spans="1:5">
      <c r="A1337">
        <v>2024</v>
      </c>
      <c r="B1337" t="s">
        <v>437</v>
      </c>
      <c r="C1337" t="s">
        <v>51</v>
      </c>
      <c r="D1337" t="s">
        <v>475</v>
      </c>
      <c r="E1337">
        <v>0</v>
      </c>
    </row>
    <row r="1338" spans="1:5">
      <c r="A1338">
        <v>2024</v>
      </c>
      <c r="B1338" t="s">
        <v>420</v>
      </c>
      <c r="C1338" t="s">
        <v>8</v>
      </c>
      <c r="D1338" t="s">
        <v>475</v>
      </c>
      <c r="E1338">
        <v>37.5</v>
      </c>
    </row>
    <row r="1339" spans="1:5">
      <c r="A1339">
        <v>2024</v>
      </c>
      <c r="B1339" t="s">
        <v>424</v>
      </c>
      <c r="C1339" t="s">
        <v>21</v>
      </c>
      <c r="D1339" t="s">
        <v>475</v>
      </c>
      <c r="E1339">
        <v>0</v>
      </c>
    </row>
    <row r="1340" spans="1:5">
      <c r="A1340">
        <v>2024</v>
      </c>
      <c r="B1340" t="s">
        <v>434</v>
      </c>
      <c r="C1340" t="s">
        <v>45</v>
      </c>
      <c r="D1340" t="s">
        <v>475</v>
      </c>
      <c r="E1340">
        <v>0</v>
      </c>
    </row>
    <row r="1341" spans="1:5">
      <c r="A1341">
        <v>2024</v>
      </c>
      <c r="B1341" t="s">
        <v>423</v>
      </c>
      <c r="C1341" t="s">
        <v>18</v>
      </c>
      <c r="D1341" t="s">
        <v>475</v>
      </c>
      <c r="E1341">
        <v>66.67</v>
      </c>
    </row>
    <row r="1342" spans="1:5">
      <c r="A1342">
        <v>2024</v>
      </c>
      <c r="B1342" t="s">
        <v>435</v>
      </c>
      <c r="C1342" t="s">
        <v>48</v>
      </c>
      <c r="D1342" t="s">
        <v>475</v>
      </c>
      <c r="E1342">
        <v>100</v>
      </c>
    </row>
    <row r="1343" spans="1:5">
      <c r="A1343">
        <v>2024</v>
      </c>
      <c r="B1343" t="s">
        <v>430</v>
      </c>
      <c r="C1343" t="s">
        <v>33</v>
      </c>
      <c r="D1343" t="s">
        <v>475</v>
      </c>
      <c r="E1343">
        <v>66.67</v>
      </c>
    </row>
    <row r="1344" spans="1:5">
      <c r="A1344">
        <v>2024</v>
      </c>
      <c r="B1344" t="s">
        <v>422</v>
      </c>
      <c r="C1344" t="s">
        <v>15</v>
      </c>
      <c r="D1344" t="s">
        <v>475</v>
      </c>
      <c r="E1344">
        <v>63.64</v>
      </c>
    </row>
    <row r="1345" spans="1:5">
      <c r="A1345">
        <v>2024</v>
      </c>
      <c r="B1345" t="s">
        <v>439</v>
      </c>
      <c r="C1345" t="s">
        <v>53</v>
      </c>
      <c r="D1345" t="s">
        <v>475</v>
      </c>
      <c r="E1345">
        <v>25</v>
      </c>
    </row>
    <row r="1346" spans="1:5">
      <c r="A1346">
        <v>2019</v>
      </c>
      <c r="B1346" t="s">
        <v>407</v>
      </c>
      <c r="C1346" t="s">
        <v>407</v>
      </c>
      <c r="D1346" t="s">
        <v>475</v>
      </c>
      <c r="E1346">
        <v>33.869999999999997</v>
      </c>
    </row>
    <row r="1347" spans="1:5">
      <c r="A1347">
        <v>2022</v>
      </c>
      <c r="B1347" t="s">
        <v>407</v>
      </c>
      <c r="C1347" t="s">
        <v>407</v>
      </c>
      <c r="D1347" t="s">
        <v>475</v>
      </c>
      <c r="E1347">
        <v>33.33</v>
      </c>
    </row>
    <row r="1348" spans="1:5">
      <c r="A1348">
        <v>2021</v>
      </c>
      <c r="B1348" t="s">
        <v>407</v>
      </c>
      <c r="C1348" t="s">
        <v>407</v>
      </c>
      <c r="D1348" t="s">
        <v>475</v>
      </c>
      <c r="E1348">
        <v>31.75</v>
      </c>
    </row>
    <row r="1349" spans="1:5">
      <c r="A1349">
        <v>2023</v>
      </c>
      <c r="B1349" t="s">
        <v>407</v>
      </c>
      <c r="C1349" t="s">
        <v>407</v>
      </c>
      <c r="D1349" t="s">
        <v>475</v>
      </c>
      <c r="E1349">
        <v>29.23</v>
      </c>
    </row>
    <row r="1350" spans="1:5">
      <c r="A1350">
        <v>2018</v>
      </c>
      <c r="B1350" t="s">
        <v>407</v>
      </c>
      <c r="C1350" t="s">
        <v>407</v>
      </c>
      <c r="D1350" t="s">
        <v>475</v>
      </c>
      <c r="E1350">
        <v>0</v>
      </c>
    </row>
    <row r="1351" spans="1:5">
      <c r="A1351">
        <v>2018</v>
      </c>
      <c r="B1351" t="s">
        <v>407</v>
      </c>
      <c r="C1351" t="s">
        <v>407</v>
      </c>
      <c r="D1351" t="s">
        <v>475</v>
      </c>
      <c r="E1351">
        <v>0</v>
      </c>
    </row>
    <row r="1352" spans="1:5">
      <c r="A1352">
        <v>2018</v>
      </c>
      <c r="B1352" t="s">
        <v>407</v>
      </c>
      <c r="C1352" t="s">
        <v>407</v>
      </c>
      <c r="D1352" t="s">
        <v>475</v>
      </c>
      <c r="E1352">
        <v>0</v>
      </c>
    </row>
    <row r="1353" spans="1:5">
      <c r="A1353">
        <v>2018</v>
      </c>
      <c r="B1353" t="s">
        <v>407</v>
      </c>
      <c r="C1353" t="s">
        <v>407</v>
      </c>
      <c r="D1353" t="s">
        <v>475</v>
      </c>
      <c r="E1353">
        <v>0</v>
      </c>
    </row>
    <row r="1354" spans="1:5">
      <c r="A1354">
        <v>2020</v>
      </c>
      <c r="B1354" t="s">
        <v>407</v>
      </c>
      <c r="C1354" t="s">
        <v>407</v>
      </c>
      <c r="D1354" t="s">
        <v>475</v>
      </c>
      <c r="E1354">
        <v>24.19</v>
      </c>
    </row>
    <row r="1355" spans="1:5">
      <c r="A1355">
        <v>2023</v>
      </c>
      <c r="B1355" t="s">
        <v>438</v>
      </c>
      <c r="C1355" t="s">
        <v>52</v>
      </c>
      <c r="D1355" t="s">
        <v>475</v>
      </c>
      <c r="E1355">
        <v>100</v>
      </c>
    </row>
    <row r="1356" spans="1:5">
      <c r="A1356">
        <v>2023</v>
      </c>
      <c r="B1356" t="s">
        <v>425</v>
      </c>
      <c r="C1356" t="s">
        <v>24</v>
      </c>
      <c r="D1356" t="s">
        <v>475</v>
      </c>
      <c r="E1356">
        <v>0</v>
      </c>
    </row>
    <row r="1357" spans="1:5">
      <c r="A1357">
        <v>2023</v>
      </c>
      <c r="B1357" t="s">
        <v>421</v>
      </c>
      <c r="C1357" t="s">
        <v>13</v>
      </c>
      <c r="D1357" t="s">
        <v>475</v>
      </c>
      <c r="E1357">
        <v>20</v>
      </c>
    </row>
    <row r="1358" spans="1:5">
      <c r="A1358">
        <v>2023</v>
      </c>
      <c r="B1358" t="s">
        <v>432</v>
      </c>
      <c r="C1358" t="s">
        <v>39</v>
      </c>
      <c r="D1358" t="s">
        <v>475</v>
      </c>
      <c r="E1358">
        <v>0</v>
      </c>
    </row>
    <row r="1359" spans="1:5">
      <c r="A1359">
        <v>2023</v>
      </c>
      <c r="B1359" t="s">
        <v>429</v>
      </c>
      <c r="C1359" t="s">
        <v>30</v>
      </c>
      <c r="D1359" t="s">
        <v>475</v>
      </c>
      <c r="E1359">
        <v>22.22</v>
      </c>
    </row>
    <row r="1360" spans="1:5">
      <c r="A1360">
        <v>2023</v>
      </c>
      <c r="B1360" t="s">
        <v>431</v>
      </c>
      <c r="C1360" t="s">
        <v>36</v>
      </c>
      <c r="D1360" t="s">
        <v>475</v>
      </c>
      <c r="E1360">
        <v>0</v>
      </c>
    </row>
    <row r="1361" spans="1:5">
      <c r="A1361">
        <v>2023</v>
      </c>
      <c r="B1361" t="s">
        <v>428</v>
      </c>
      <c r="C1361" t="s">
        <v>27</v>
      </c>
      <c r="D1361" t="s">
        <v>475</v>
      </c>
      <c r="E1361">
        <v>0</v>
      </c>
    </row>
    <row r="1362" spans="1:5">
      <c r="A1362">
        <v>2023</v>
      </c>
      <c r="B1362" t="s">
        <v>436</v>
      </c>
      <c r="C1362" t="s">
        <v>49</v>
      </c>
      <c r="D1362" t="s">
        <v>475</v>
      </c>
      <c r="E1362">
        <v>0</v>
      </c>
    </row>
    <row r="1363" spans="1:5">
      <c r="A1363">
        <v>2023</v>
      </c>
      <c r="B1363" t="s">
        <v>433</v>
      </c>
      <c r="C1363" t="s">
        <v>42</v>
      </c>
      <c r="D1363" t="s">
        <v>475</v>
      </c>
      <c r="E1363">
        <v>0</v>
      </c>
    </row>
    <row r="1364" spans="1:5">
      <c r="A1364">
        <v>2023</v>
      </c>
      <c r="B1364" t="s">
        <v>426</v>
      </c>
      <c r="D1364" t="s">
        <v>475</v>
      </c>
      <c r="E1364">
        <v>0</v>
      </c>
    </row>
    <row r="1365" spans="1:5">
      <c r="A1365">
        <v>2023</v>
      </c>
      <c r="B1365" t="s">
        <v>437</v>
      </c>
      <c r="C1365" t="s">
        <v>51</v>
      </c>
      <c r="D1365" t="s">
        <v>475</v>
      </c>
      <c r="E1365">
        <v>0</v>
      </c>
    </row>
    <row r="1366" spans="1:5">
      <c r="A1366">
        <v>2023</v>
      </c>
      <c r="B1366" t="s">
        <v>420</v>
      </c>
      <c r="C1366" t="s">
        <v>8</v>
      </c>
      <c r="D1366" t="s">
        <v>475</v>
      </c>
      <c r="E1366">
        <v>37.5</v>
      </c>
    </row>
    <row r="1367" spans="1:5">
      <c r="A1367">
        <v>2023</v>
      </c>
      <c r="B1367" t="s">
        <v>424</v>
      </c>
      <c r="C1367" t="s">
        <v>21</v>
      </c>
      <c r="D1367" t="s">
        <v>475</v>
      </c>
      <c r="E1367">
        <v>0</v>
      </c>
    </row>
    <row r="1368" spans="1:5">
      <c r="A1368">
        <v>2022</v>
      </c>
      <c r="B1368" t="s">
        <v>435</v>
      </c>
      <c r="C1368" t="s">
        <v>48</v>
      </c>
      <c r="D1368" t="s">
        <v>475</v>
      </c>
      <c r="E1368">
        <v>100</v>
      </c>
    </row>
    <row r="1369" spans="1:5">
      <c r="A1369">
        <v>2022</v>
      </c>
      <c r="B1369" t="s">
        <v>438</v>
      </c>
      <c r="C1369" t="s">
        <v>52</v>
      </c>
      <c r="D1369" t="s">
        <v>475</v>
      </c>
      <c r="E1369">
        <v>100</v>
      </c>
    </row>
    <row r="1370" spans="1:5">
      <c r="A1370">
        <v>2022</v>
      </c>
      <c r="B1370" t="s">
        <v>436</v>
      </c>
      <c r="C1370" t="s">
        <v>49</v>
      </c>
      <c r="D1370" t="s">
        <v>475</v>
      </c>
      <c r="E1370">
        <v>0</v>
      </c>
    </row>
    <row r="1371" spans="1:5">
      <c r="A1371">
        <v>2022</v>
      </c>
      <c r="B1371" t="s">
        <v>431</v>
      </c>
      <c r="C1371" t="s">
        <v>36</v>
      </c>
      <c r="D1371" t="s">
        <v>475</v>
      </c>
      <c r="E1371">
        <v>0</v>
      </c>
    </row>
    <row r="1372" spans="1:5">
      <c r="A1372">
        <v>2022</v>
      </c>
      <c r="B1372" t="s">
        <v>422</v>
      </c>
      <c r="C1372" t="s">
        <v>15</v>
      </c>
      <c r="D1372" t="s">
        <v>475</v>
      </c>
      <c r="E1372">
        <v>54.55</v>
      </c>
    </row>
    <row r="1373" spans="1:5">
      <c r="A1373">
        <v>2022</v>
      </c>
      <c r="B1373" t="s">
        <v>439</v>
      </c>
      <c r="C1373" t="s">
        <v>53</v>
      </c>
      <c r="D1373" t="s">
        <v>475</v>
      </c>
      <c r="E1373">
        <v>40</v>
      </c>
    </row>
    <row r="1374" spans="1:5">
      <c r="A1374">
        <v>2022</v>
      </c>
      <c r="B1374" t="s">
        <v>429</v>
      </c>
      <c r="C1374" t="s">
        <v>30</v>
      </c>
      <c r="D1374" t="s">
        <v>475</v>
      </c>
      <c r="E1374">
        <v>33.33</v>
      </c>
    </row>
    <row r="1375" spans="1:5">
      <c r="A1375">
        <v>2022</v>
      </c>
      <c r="B1375" t="s">
        <v>421</v>
      </c>
      <c r="C1375" t="s">
        <v>13</v>
      </c>
      <c r="D1375" t="s">
        <v>475</v>
      </c>
      <c r="E1375">
        <v>40</v>
      </c>
    </row>
    <row r="1376" spans="1:5">
      <c r="A1376">
        <v>2022</v>
      </c>
      <c r="B1376" t="s">
        <v>434</v>
      </c>
      <c r="C1376" t="s">
        <v>45</v>
      </c>
      <c r="D1376" t="s">
        <v>475</v>
      </c>
      <c r="E1376">
        <v>50</v>
      </c>
    </row>
    <row r="1377" spans="1:5">
      <c r="A1377">
        <v>2021</v>
      </c>
      <c r="B1377" t="s">
        <v>434</v>
      </c>
      <c r="C1377" t="s">
        <v>45</v>
      </c>
      <c r="D1377" t="s">
        <v>475</v>
      </c>
      <c r="E1377">
        <v>100</v>
      </c>
    </row>
    <row r="1378" spans="1:5">
      <c r="A1378">
        <v>2021</v>
      </c>
      <c r="B1378" t="s">
        <v>420</v>
      </c>
      <c r="C1378" t="s">
        <v>8</v>
      </c>
      <c r="D1378" t="s">
        <v>475</v>
      </c>
      <c r="E1378">
        <v>28.57</v>
      </c>
    </row>
    <row r="1379" spans="1:5">
      <c r="A1379">
        <v>2021</v>
      </c>
      <c r="B1379" t="s">
        <v>424</v>
      </c>
      <c r="C1379" t="s">
        <v>21</v>
      </c>
      <c r="D1379" t="s">
        <v>475</v>
      </c>
      <c r="E1379">
        <v>0</v>
      </c>
    </row>
    <row r="1380" spans="1:5">
      <c r="A1380">
        <v>2020</v>
      </c>
      <c r="B1380" t="s">
        <v>434</v>
      </c>
      <c r="C1380" t="s">
        <v>45</v>
      </c>
      <c r="D1380" t="s">
        <v>475</v>
      </c>
      <c r="E1380">
        <v>50</v>
      </c>
    </row>
    <row r="1381" spans="1:5">
      <c r="A1381">
        <v>2020</v>
      </c>
      <c r="B1381" t="s">
        <v>430</v>
      </c>
      <c r="C1381" t="s">
        <v>33</v>
      </c>
      <c r="D1381" t="s">
        <v>475</v>
      </c>
      <c r="E1381">
        <v>50</v>
      </c>
    </row>
    <row r="1382" spans="1:5">
      <c r="A1382">
        <v>2020</v>
      </c>
      <c r="B1382" t="s">
        <v>439</v>
      </c>
      <c r="C1382" t="s">
        <v>53</v>
      </c>
      <c r="D1382" t="s">
        <v>475</v>
      </c>
      <c r="E1382">
        <v>0</v>
      </c>
    </row>
    <row r="1383" spans="1:5">
      <c r="A1383">
        <v>2019</v>
      </c>
      <c r="B1383" t="s">
        <v>431</v>
      </c>
      <c r="C1383" t="s">
        <v>36</v>
      </c>
      <c r="D1383" t="s">
        <v>475</v>
      </c>
      <c r="E1383">
        <v>100</v>
      </c>
    </row>
    <row r="1384" spans="1:5">
      <c r="A1384">
        <v>2019</v>
      </c>
      <c r="B1384" t="s">
        <v>437</v>
      </c>
      <c r="C1384" t="s">
        <v>51</v>
      </c>
      <c r="D1384" t="s">
        <v>475</v>
      </c>
      <c r="E1384">
        <v>0</v>
      </c>
    </row>
    <row r="1385" spans="1:5">
      <c r="A1385">
        <v>2019</v>
      </c>
      <c r="B1385" t="s">
        <v>439</v>
      </c>
      <c r="C1385" t="s">
        <v>53</v>
      </c>
      <c r="D1385" t="s">
        <v>475</v>
      </c>
      <c r="E1385">
        <v>25</v>
      </c>
    </row>
    <row r="1386" spans="1:5">
      <c r="A1386">
        <v>2019</v>
      </c>
      <c r="B1386" t="s">
        <v>429</v>
      </c>
      <c r="C1386" t="s">
        <v>30</v>
      </c>
      <c r="D1386" t="s">
        <v>475</v>
      </c>
      <c r="E1386">
        <v>44.44</v>
      </c>
    </row>
    <row r="1387" spans="1:5">
      <c r="A1387">
        <v>2018</v>
      </c>
      <c r="B1387" t="s">
        <v>432</v>
      </c>
      <c r="C1387" t="s">
        <v>39</v>
      </c>
      <c r="D1387" t="s">
        <v>475</v>
      </c>
      <c r="E1387">
        <v>0</v>
      </c>
    </row>
    <row r="1388" spans="1:5">
      <c r="A1388">
        <v>2018</v>
      </c>
      <c r="B1388" t="s">
        <v>435</v>
      </c>
      <c r="C1388" t="s">
        <v>48</v>
      </c>
      <c r="D1388" t="s">
        <v>475</v>
      </c>
      <c r="E1388">
        <v>0</v>
      </c>
    </row>
    <row r="1389" spans="1:5">
      <c r="A1389">
        <v>2018</v>
      </c>
      <c r="B1389" t="s">
        <v>438</v>
      </c>
      <c r="C1389" t="s">
        <v>52</v>
      </c>
      <c r="D1389" t="s">
        <v>475</v>
      </c>
      <c r="E1389">
        <v>0</v>
      </c>
    </row>
    <row r="1390" spans="1:5">
      <c r="A1390">
        <v>2018</v>
      </c>
      <c r="B1390" t="s">
        <v>436</v>
      </c>
      <c r="C1390" t="s">
        <v>49</v>
      </c>
      <c r="D1390" t="s">
        <v>475</v>
      </c>
      <c r="E1390">
        <v>0</v>
      </c>
    </row>
    <row r="1391" spans="1:5">
      <c r="A1391">
        <v>2018</v>
      </c>
      <c r="B1391" t="s">
        <v>437</v>
      </c>
      <c r="C1391" t="s">
        <v>51</v>
      </c>
      <c r="D1391" t="s">
        <v>475</v>
      </c>
      <c r="E1391">
        <v>0</v>
      </c>
    </row>
    <row r="1392" spans="1:5">
      <c r="A1392">
        <v>2018</v>
      </c>
      <c r="B1392" t="s">
        <v>422</v>
      </c>
      <c r="C1392" t="s">
        <v>15</v>
      </c>
      <c r="D1392" t="s">
        <v>475</v>
      </c>
      <c r="E1392">
        <v>0</v>
      </c>
    </row>
    <row r="1393" spans="1:5">
      <c r="A1393">
        <v>2019</v>
      </c>
      <c r="B1393" t="s">
        <v>438</v>
      </c>
      <c r="C1393" t="s">
        <v>52</v>
      </c>
      <c r="D1393" t="s">
        <v>475</v>
      </c>
      <c r="E1393">
        <v>0</v>
      </c>
    </row>
    <row r="1394" spans="1:5">
      <c r="A1394">
        <v>2019</v>
      </c>
      <c r="B1394" t="s">
        <v>430</v>
      </c>
      <c r="C1394" t="s">
        <v>33</v>
      </c>
      <c r="D1394" t="s">
        <v>475</v>
      </c>
      <c r="E1394">
        <v>100</v>
      </c>
    </row>
    <row r="1395" spans="1:5">
      <c r="A1395">
        <v>2019</v>
      </c>
      <c r="B1395" t="s">
        <v>434</v>
      </c>
      <c r="C1395" t="s">
        <v>45</v>
      </c>
      <c r="D1395" t="s">
        <v>475</v>
      </c>
      <c r="E1395">
        <v>100</v>
      </c>
    </row>
    <row r="1396" spans="1:5">
      <c r="A1396">
        <v>2019</v>
      </c>
      <c r="B1396" t="s">
        <v>425</v>
      </c>
      <c r="C1396" t="s">
        <v>24</v>
      </c>
      <c r="D1396" t="s">
        <v>475</v>
      </c>
      <c r="E1396">
        <v>0</v>
      </c>
    </row>
    <row r="1397" spans="1:5">
      <c r="A1397">
        <v>2019</v>
      </c>
      <c r="B1397" t="s">
        <v>420</v>
      </c>
      <c r="C1397" t="s">
        <v>8</v>
      </c>
      <c r="D1397" t="s">
        <v>475</v>
      </c>
      <c r="E1397">
        <v>28.57</v>
      </c>
    </row>
    <row r="1398" spans="1:5">
      <c r="A1398">
        <v>2019</v>
      </c>
      <c r="B1398" t="s">
        <v>433</v>
      </c>
      <c r="C1398" t="s">
        <v>42</v>
      </c>
      <c r="D1398" t="s">
        <v>475</v>
      </c>
      <c r="E1398">
        <v>0</v>
      </c>
    </row>
    <row r="1399" spans="1:5">
      <c r="A1399">
        <v>2019</v>
      </c>
      <c r="B1399" t="s">
        <v>428</v>
      </c>
      <c r="C1399" t="s">
        <v>27</v>
      </c>
      <c r="D1399" t="s">
        <v>475</v>
      </c>
      <c r="E1399">
        <v>0</v>
      </c>
    </row>
    <row r="1400" spans="1:5">
      <c r="A1400">
        <v>2019</v>
      </c>
      <c r="B1400" t="s">
        <v>423</v>
      </c>
      <c r="C1400" t="s">
        <v>18</v>
      </c>
      <c r="D1400" t="s">
        <v>475</v>
      </c>
      <c r="E1400">
        <v>100</v>
      </c>
    </row>
    <row r="1401" spans="1:5">
      <c r="A1401">
        <v>2019</v>
      </c>
      <c r="B1401" t="s">
        <v>421</v>
      </c>
      <c r="C1401" t="s">
        <v>13</v>
      </c>
      <c r="D1401" t="s">
        <v>475</v>
      </c>
      <c r="E1401">
        <v>40</v>
      </c>
    </row>
    <row r="1402" spans="1:5">
      <c r="A1402">
        <v>2019</v>
      </c>
      <c r="B1402" t="s">
        <v>422</v>
      </c>
      <c r="C1402" t="s">
        <v>15</v>
      </c>
      <c r="D1402" t="s">
        <v>475</v>
      </c>
      <c r="E1402">
        <v>30</v>
      </c>
    </row>
    <row r="1403" spans="1:5">
      <c r="A1403">
        <v>2019</v>
      </c>
      <c r="B1403" t="s">
        <v>424</v>
      </c>
      <c r="C1403" t="s">
        <v>21</v>
      </c>
      <c r="D1403" t="s">
        <v>475</v>
      </c>
      <c r="E1403">
        <v>0</v>
      </c>
    </row>
    <row r="1404" spans="1:5">
      <c r="A1404">
        <v>2018</v>
      </c>
      <c r="B1404" t="s">
        <v>434</v>
      </c>
      <c r="C1404" t="s">
        <v>45</v>
      </c>
      <c r="D1404" t="s">
        <v>475</v>
      </c>
      <c r="E1404">
        <v>0</v>
      </c>
    </row>
    <row r="1405" spans="1:5">
      <c r="A1405">
        <v>2018</v>
      </c>
      <c r="B1405" t="s">
        <v>428</v>
      </c>
      <c r="C1405" t="s">
        <v>27</v>
      </c>
      <c r="D1405" t="s">
        <v>475</v>
      </c>
      <c r="E1405">
        <v>0</v>
      </c>
    </row>
    <row r="1406" spans="1:5">
      <c r="A1406">
        <v>2018</v>
      </c>
      <c r="B1406" t="s">
        <v>430</v>
      </c>
      <c r="C1406" t="s">
        <v>33</v>
      </c>
      <c r="D1406" t="s">
        <v>475</v>
      </c>
      <c r="E1406">
        <v>0</v>
      </c>
    </row>
    <row r="1407" spans="1:5">
      <c r="A1407">
        <v>2018</v>
      </c>
      <c r="B1407" t="s">
        <v>420</v>
      </c>
      <c r="C1407" t="s">
        <v>8</v>
      </c>
      <c r="D1407" t="s">
        <v>475</v>
      </c>
      <c r="E1407">
        <v>0</v>
      </c>
    </row>
    <row r="1408" spans="1:5">
      <c r="A1408">
        <v>2018</v>
      </c>
      <c r="B1408" t="s">
        <v>439</v>
      </c>
      <c r="C1408" t="s">
        <v>53</v>
      </c>
      <c r="D1408" t="s">
        <v>475</v>
      </c>
      <c r="E1408">
        <v>0</v>
      </c>
    </row>
    <row r="1409" spans="1:5">
      <c r="A1409">
        <v>2022</v>
      </c>
      <c r="B1409" t="s">
        <v>437</v>
      </c>
      <c r="C1409" t="s">
        <v>51</v>
      </c>
      <c r="D1409" t="s">
        <v>475</v>
      </c>
      <c r="E1409">
        <v>0</v>
      </c>
    </row>
    <row r="1410" spans="1:5">
      <c r="A1410">
        <v>2022</v>
      </c>
      <c r="B1410" t="s">
        <v>425</v>
      </c>
      <c r="C1410" t="s">
        <v>24</v>
      </c>
      <c r="D1410" t="s">
        <v>475</v>
      </c>
      <c r="E1410">
        <v>0</v>
      </c>
    </row>
    <row r="1411" spans="1:5">
      <c r="A1411">
        <v>2022</v>
      </c>
      <c r="B1411" t="s">
        <v>428</v>
      </c>
      <c r="C1411" t="s">
        <v>27</v>
      </c>
      <c r="D1411" t="s">
        <v>475</v>
      </c>
      <c r="E1411">
        <v>0</v>
      </c>
    </row>
    <row r="1412" spans="1:5">
      <c r="A1412">
        <v>2022</v>
      </c>
      <c r="B1412" t="s">
        <v>420</v>
      </c>
      <c r="C1412" t="s">
        <v>8</v>
      </c>
      <c r="D1412" t="s">
        <v>475</v>
      </c>
      <c r="E1412">
        <v>37.5</v>
      </c>
    </row>
    <row r="1413" spans="1:5">
      <c r="A1413">
        <v>2022</v>
      </c>
      <c r="B1413" t="s">
        <v>423</v>
      </c>
      <c r="C1413" t="s">
        <v>18</v>
      </c>
      <c r="D1413" t="s">
        <v>475</v>
      </c>
      <c r="E1413">
        <v>50</v>
      </c>
    </row>
    <row r="1414" spans="1:5">
      <c r="A1414">
        <v>2021</v>
      </c>
      <c r="B1414" t="s">
        <v>426</v>
      </c>
      <c r="D1414" t="s">
        <v>475</v>
      </c>
      <c r="E1414">
        <v>0</v>
      </c>
    </row>
    <row r="1415" spans="1:5">
      <c r="A1415">
        <v>2021</v>
      </c>
      <c r="B1415" t="s">
        <v>428</v>
      </c>
      <c r="C1415" t="s">
        <v>27</v>
      </c>
      <c r="D1415" t="s">
        <v>475</v>
      </c>
      <c r="E1415">
        <v>0</v>
      </c>
    </row>
    <row r="1416" spans="1:5">
      <c r="A1416">
        <v>2021</v>
      </c>
      <c r="B1416" t="s">
        <v>423</v>
      </c>
      <c r="C1416" t="s">
        <v>18</v>
      </c>
      <c r="D1416" t="s">
        <v>475</v>
      </c>
      <c r="E1416">
        <v>50</v>
      </c>
    </row>
    <row r="1417" spans="1:5">
      <c r="A1417">
        <v>2021</v>
      </c>
      <c r="B1417" t="s">
        <v>431</v>
      </c>
      <c r="C1417" t="s">
        <v>36</v>
      </c>
      <c r="D1417" t="s">
        <v>475</v>
      </c>
      <c r="E1417">
        <v>0</v>
      </c>
    </row>
    <row r="1418" spans="1:5">
      <c r="A1418">
        <v>2021</v>
      </c>
      <c r="B1418" t="s">
        <v>425</v>
      </c>
      <c r="C1418" t="s">
        <v>24</v>
      </c>
      <c r="D1418" t="s">
        <v>475</v>
      </c>
      <c r="E1418">
        <v>0</v>
      </c>
    </row>
    <row r="1419" spans="1:5">
      <c r="A1419">
        <v>2021</v>
      </c>
      <c r="B1419" t="s">
        <v>438</v>
      </c>
      <c r="C1419" t="s">
        <v>52</v>
      </c>
      <c r="D1419" t="s">
        <v>475</v>
      </c>
      <c r="E1419">
        <v>0</v>
      </c>
    </row>
    <row r="1420" spans="1:5">
      <c r="A1420">
        <v>2021</v>
      </c>
      <c r="B1420" t="s">
        <v>436</v>
      </c>
      <c r="C1420" t="s">
        <v>49</v>
      </c>
      <c r="D1420" t="s">
        <v>475</v>
      </c>
      <c r="E1420">
        <v>0</v>
      </c>
    </row>
    <row r="1421" spans="1:5">
      <c r="A1421">
        <v>2021</v>
      </c>
      <c r="B1421" t="s">
        <v>437</v>
      </c>
      <c r="C1421" t="s">
        <v>51</v>
      </c>
      <c r="D1421" t="s">
        <v>475</v>
      </c>
      <c r="E1421">
        <v>0</v>
      </c>
    </row>
    <row r="1422" spans="1:5">
      <c r="A1422">
        <v>2020</v>
      </c>
      <c r="B1422" t="s">
        <v>431</v>
      </c>
      <c r="C1422" t="s">
        <v>36</v>
      </c>
      <c r="D1422" t="s">
        <v>475</v>
      </c>
      <c r="E1422">
        <v>0</v>
      </c>
    </row>
    <row r="1423" spans="1:5">
      <c r="A1423">
        <v>2020</v>
      </c>
      <c r="B1423" t="s">
        <v>426</v>
      </c>
      <c r="D1423" t="s">
        <v>475</v>
      </c>
      <c r="E1423">
        <v>0</v>
      </c>
    </row>
    <row r="1424" spans="1:5">
      <c r="A1424">
        <v>2020</v>
      </c>
      <c r="B1424" t="s">
        <v>433</v>
      </c>
      <c r="C1424" t="s">
        <v>42</v>
      </c>
      <c r="D1424" t="s">
        <v>475</v>
      </c>
      <c r="E1424">
        <v>0</v>
      </c>
    </row>
    <row r="1425" spans="1:5">
      <c r="A1425">
        <v>2020</v>
      </c>
      <c r="B1425" t="s">
        <v>425</v>
      </c>
      <c r="C1425" t="s">
        <v>24</v>
      </c>
      <c r="D1425" t="s">
        <v>475</v>
      </c>
      <c r="E1425">
        <v>0</v>
      </c>
    </row>
    <row r="1426" spans="1:5">
      <c r="A1426">
        <v>2020</v>
      </c>
      <c r="B1426" t="s">
        <v>428</v>
      </c>
      <c r="C1426" t="s">
        <v>27</v>
      </c>
      <c r="D1426" t="s">
        <v>475</v>
      </c>
      <c r="E1426">
        <v>0</v>
      </c>
    </row>
    <row r="1427" spans="1:5">
      <c r="A1427">
        <v>2020</v>
      </c>
      <c r="B1427" t="s">
        <v>438</v>
      </c>
      <c r="C1427" t="s">
        <v>52</v>
      </c>
      <c r="D1427" t="s">
        <v>475</v>
      </c>
      <c r="E1427">
        <v>0</v>
      </c>
    </row>
    <row r="1428" spans="1:5">
      <c r="A1428">
        <v>2020</v>
      </c>
      <c r="B1428" t="s">
        <v>437</v>
      </c>
      <c r="C1428" t="s">
        <v>51</v>
      </c>
      <c r="D1428" t="s">
        <v>475</v>
      </c>
      <c r="E1428">
        <v>0</v>
      </c>
    </row>
    <row r="1429" spans="1:5">
      <c r="A1429">
        <v>2020</v>
      </c>
      <c r="B1429" t="s">
        <v>422</v>
      </c>
      <c r="C1429" t="s">
        <v>15</v>
      </c>
      <c r="D1429" t="s">
        <v>475</v>
      </c>
      <c r="E1429">
        <v>30</v>
      </c>
    </row>
    <row r="1430" spans="1:5">
      <c r="A1430">
        <v>2023</v>
      </c>
      <c r="B1430" t="s">
        <v>434</v>
      </c>
      <c r="C1430" t="s">
        <v>45</v>
      </c>
      <c r="D1430" t="s">
        <v>475</v>
      </c>
      <c r="E1430">
        <v>50</v>
      </c>
    </row>
    <row r="1431" spans="1:5">
      <c r="A1431">
        <v>2023</v>
      </c>
      <c r="B1431" t="s">
        <v>423</v>
      </c>
      <c r="C1431" t="s">
        <v>18</v>
      </c>
      <c r="D1431" t="s">
        <v>475</v>
      </c>
      <c r="E1431">
        <v>50</v>
      </c>
    </row>
    <row r="1432" spans="1:5">
      <c r="A1432">
        <v>2023</v>
      </c>
      <c r="B1432" t="s">
        <v>435</v>
      </c>
      <c r="C1432" t="s">
        <v>48</v>
      </c>
      <c r="D1432" t="s">
        <v>475</v>
      </c>
      <c r="E1432">
        <v>100</v>
      </c>
    </row>
    <row r="1433" spans="1:5">
      <c r="A1433">
        <v>2023</v>
      </c>
      <c r="B1433" t="s">
        <v>430</v>
      </c>
      <c r="C1433" t="s">
        <v>33</v>
      </c>
      <c r="D1433" t="s">
        <v>475</v>
      </c>
      <c r="E1433">
        <v>100</v>
      </c>
    </row>
    <row r="1434" spans="1:5">
      <c r="A1434">
        <v>2023</v>
      </c>
      <c r="B1434" t="s">
        <v>422</v>
      </c>
      <c r="C1434" t="s">
        <v>15</v>
      </c>
      <c r="D1434" t="s">
        <v>475</v>
      </c>
      <c r="E1434">
        <v>45.45</v>
      </c>
    </row>
    <row r="1435" spans="1:5">
      <c r="A1435">
        <v>2023</v>
      </c>
      <c r="B1435" t="s">
        <v>439</v>
      </c>
      <c r="C1435" t="s">
        <v>53</v>
      </c>
      <c r="D1435" t="s">
        <v>475</v>
      </c>
      <c r="E1435">
        <v>25</v>
      </c>
    </row>
    <row r="1436" spans="1:5">
      <c r="A1436">
        <v>2022</v>
      </c>
      <c r="B1436" t="s">
        <v>433</v>
      </c>
      <c r="C1436" t="s">
        <v>42</v>
      </c>
      <c r="D1436" t="s">
        <v>475</v>
      </c>
      <c r="E1436">
        <v>0</v>
      </c>
    </row>
    <row r="1437" spans="1:5">
      <c r="A1437">
        <v>2022</v>
      </c>
      <c r="B1437" t="s">
        <v>430</v>
      </c>
      <c r="C1437" t="s">
        <v>33</v>
      </c>
      <c r="D1437" t="s">
        <v>475</v>
      </c>
      <c r="E1437">
        <v>100</v>
      </c>
    </row>
    <row r="1438" spans="1:5">
      <c r="A1438">
        <v>2022</v>
      </c>
      <c r="B1438" t="s">
        <v>432</v>
      </c>
      <c r="C1438" t="s">
        <v>39</v>
      </c>
      <c r="D1438" t="s">
        <v>475</v>
      </c>
      <c r="E1438">
        <v>0</v>
      </c>
    </row>
    <row r="1439" spans="1:5">
      <c r="A1439">
        <v>2022</v>
      </c>
      <c r="B1439" t="s">
        <v>426</v>
      </c>
      <c r="D1439" t="s">
        <v>475</v>
      </c>
      <c r="E1439">
        <v>0</v>
      </c>
    </row>
    <row r="1440" spans="1:5">
      <c r="A1440">
        <v>2022</v>
      </c>
      <c r="B1440" t="s">
        <v>424</v>
      </c>
      <c r="C1440" t="s">
        <v>21</v>
      </c>
      <c r="D1440" t="s">
        <v>475</v>
      </c>
      <c r="E1440">
        <v>0</v>
      </c>
    </row>
    <row r="1441" spans="1:5">
      <c r="A1441">
        <v>2021</v>
      </c>
      <c r="B1441" t="s">
        <v>432</v>
      </c>
      <c r="C1441" t="s">
        <v>39</v>
      </c>
      <c r="D1441" t="s">
        <v>475</v>
      </c>
      <c r="E1441">
        <v>0</v>
      </c>
    </row>
    <row r="1442" spans="1:5">
      <c r="A1442">
        <v>2021</v>
      </c>
      <c r="B1442" t="s">
        <v>430</v>
      </c>
      <c r="C1442" t="s">
        <v>33</v>
      </c>
      <c r="D1442" t="s">
        <v>475</v>
      </c>
      <c r="E1442">
        <v>50</v>
      </c>
    </row>
    <row r="1443" spans="1:5">
      <c r="A1443">
        <v>2021</v>
      </c>
      <c r="B1443" t="s">
        <v>433</v>
      </c>
      <c r="C1443" t="s">
        <v>42</v>
      </c>
      <c r="D1443" t="s">
        <v>475</v>
      </c>
      <c r="E1443">
        <v>0</v>
      </c>
    </row>
    <row r="1444" spans="1:5">
      <c r="A1444">
        <v>2021</v>
      </c>
      <c r="B1444" t="s">
        <v>422</v>
      </c>
      <c r="C1444" t="s">
        <v>15</v>
      </c>
      <c r="D1444" t="s">
        <v>475</v>
      </c>
      <c r="E1444">
        <v>45.45</v>
      </c>
    </row>
    <row r="1445" spans="1:5">
      <c r="A1445">
        <v>2021</v>
      </c>
      <c r="B1445" t="s">
        <v>421</v>
      </c>
      <c r="C1445" t="s">
        <v>13</v>
      </c>
      <c r="D1445" t="s">
        <v>475</v>
      </c>
      <c r="E1445">
        <v>60</v>
      </c>
    </row>
    <row r="1446" spans="1:5">
      <c r="A1446">
        <v>2021</v>
      </c>
      <c r="B1446" t="s">
        <v>439</v>
      </c>
      <c r="C1446" t="s">
        <v>53</v>
      </c>
      <c r="D1446" t="s">
        <v>475</v>
      </c>
      <c r="E1446">
        <v>25</v>
      </c>
    </row>
    <row r="1447" spans="1:5">
      <c r="A1447">
        <v>2021</v>
      </c>
      <c r="B1447" t="s">
        <v>435</v>
      </c>
      <c r="C1447" t="s">
        <v>48</v>
      </c>
      <c r="D1447" t="s">
        <v>475</v>
      </c>
      <c r="E1447">
        <v>0</v>
      </c>
    </row>
    <row r="1448" spans="1:5">
      <c r="A1448">
        <v>2021</v>
      </c>
      <c r="B1448" t="s">
        <v>429</v>
      </c>
      <c r="C1448" t="s">
        <v>30</v>
      </c>
      <c r="D1448" t="s">
        <v>475</v>
      </c>
      <c r="E1448">
        <v>55.56</v>
      </c>
    </row>
    <row r="1449" spans="1:5">
      <c r="A1449">
        <v>2020</v>
      </c>
      <c r="B1449" t="s">
        <v>435</v>
      </c>
      <c r="C1449" t="s">
        <v>48</v>
      </c>
      <c r="D1449" t="s">
        <v>475</v>
      </c>
      <c r="E1449">
        <v>0</v>
      </c>
    </row>
    <row r="1450" spans="1:5">
      <c r="A1450">
        <v>2020</v>
      </c>
      <c r="B1450" t="s">
        <v>432</v>
      </c>
      <c r="C1450" t="s">
        <v>39</v>
      </c>
      <c r="D1450" t="s">
        <v>475</v>
      </c>
      <c r="E1450">
        <v>0</v>
      </c>
    </row>
    <row r="1451" spans="1:5">
      <c r="A1451">
        <v>2020</v>
      </c>
      <c r="B1451" t="s">
        <v>423</v>
      </c>
      <c r="C1451" t="s">
        <v>18</v>
      </c>
      <c r="D1451" t="s">
        <v>475</v>
      </c>
      <c r="E1451">
        <v>50</v>
      </c>
    </row>
    <row r="1452" spans="1:5">
      <c r="A1452">
        <v>2020</v>
      </c>
      <c r="B1452" t="s">
        <v>420</v>
      </c>
      <c r="C1452" t="s">
        <v>8</v>
      </c>
      <c r="D1452" t="s">
        <v>475</v>
      </c>
      <c r="E1452">
        <v>28.57</v>
      </c>
    </row>
    <row r="1453" spans="1:5">
      <c r="A1453">
        <v>2020</v>
      </c>
      <c r="B1453" t="s">
        <v>424</v>
      </c>
      <c r="C1453" t="s">
        <v>21</v>
      </c>
      <c r="D1453" t="s">
        <v>475</v>
      </c>
      <c r="E1453">
        <v>0</v>
      </c>
    </row>
    <row r="1454" spans="1:5">
      <c r="A1454">
        <v>2020</v>
      </c>
      <c r="B1454" t="s">
        <v>421</v>
      </c>
      <c r="C1454" t="s">
        <v>13</v>
      </c>
      <c r="D1454" t="s">
        <v>475</v>
      </c>
      <c r="E1454">
        <v>60</v>
      </c>
    </row>
    <row r="1455" spans="1:5">
      <c r="A1455">
        <v>2020</v>
      </c>
      <c r="B1455" t="s">
        <v>436</v>
      </c>
      <c r="C1455" t="s">
        <v>49</v>
      </c>
      <c r="D1455" t="s">
        <v>475</v>
      </c>
      <c r="E1455">
        <v>50</v>
      </c>
    </row>
    <row r="1456" spans="1:5">
      <c r="A1456">
        <v>2020</v>
      </c>
      <c r="B1456" t="s">
        <v>429</v>
      </c>
      <c r="C1456" t="s">
        <v>30</v>
      </c>
      <c r="D1456" t="s">
        <v>475</v>
      </c>
      <c r="E1456">
        <v>33.33</v>
      </c>
    </row>
    <row r="1457" spans="1:5">
      <c r="A1457">
        <v>2019</v>
      </c>
      <c r="B1457" t="s">
        <v>435</v>
      </c>
      <c r="C1457" t="s">
        <v>48</v>
      </c>
      <c r="D1457" t="s">
        <v>475</v>
      </c>
      <c r="E1457">
        <v>0</v>
      </c>
    </row>
    <row r="1458" spans="1:5">
      <c r="A1458">
        <v>2019</v>
      </c>
      <c r="B1458" t="s">
        <v>426</v>
      </c>
      <c r="D1458" t="s">
        <v>475</v>
      </c>
      <c r="E1458">
        <v>0</v>
      </c>
    </row>
    <row r="1459" spans="1:5">
      <c r="A1459">
        <v>2019</v>
      </c>
      <c r="B1459" t="s">
        <v>432</v>
      </c>
      <c r="C1459" t="s">
        <v>39</v>
      </c>
      <c r="D1459" t="s">
        <v>475</v>
      </c>
      <c r="E1459">
        <v>0</v>
      </c>
    </row>
    <row r="1460" spans="1:5">
      <c r="A1460">
        <v>2019</v>
      </c>
      <c r="B1460" t="s">
        <v>436</v>
      </c>
      <c r="C1460" t="s">
        <v>49</v>
      </c>
      <c r="D1460" t="s">
        <v>475</v>
      </c>
      <c r="E1460">
        <v>100</v>
      </c>
    </row>
    <row r="1461" spans="1:5">
      <c r="A1461">
        <v>2018</v>
      </c>
      <c r="B1461" t="s">
        <v>431</v>
      </c>
      <c r="C1461" t="s">
        <v>36</v>
      </c>
      <c r="D1461" t="s">
        <v>475</v>
      </c>
      <c r="E1461">
        <v>0</v>
      </c>
    </row>
    <row r="1462" spans="1:5">
      <c r="A1462">
        <v>2018</v>
      </c>
      <c r="B1462" t="s">
        <v>426</v>
      </c>
      <c r="D1462" t="s">
        <v>475</v>
      </c>
      <c r="E1462">
        <v>0</v>
      </c>
    </row>
    <row r="1463" spans="1:5">
      <c r="A1463">
        <v>2018</v>
      </c>
      <c r="B1463" t="s">
        <v>421</v>
      </c>
      <c r="C1463" t="s">
        <v>13</v>
      </c>
      <c r="D1463" t="s">
        <v>475</v>
      </c>
      <c r="E1463">
        <v>0</v>
      </c>
    </row>
    <row r="1464" spans="1:5">
      <c r="A1464">
        <v>2018</v>
      </c>
      <c r="B1464" t="s">
        <v>423</v>
      </c>
      <c r="C1464" t="s">
        <v>18</v>
      </c>
      <c r="D1464" t="s">
        <v>475</v>
      </c>
      <c r="E1464">
        <v>0</v>
      </c>
    </row>
    <row r="1465" spans="1:5">
      <c r="A1465">
        <v>2018</v>
      </c>
      <c r="B1465" t="s">
        <v>433</v>
      </c>
      <c r="C1465" t="s">
        <v>42</v>
      </c>
      <c r="D1465" t="s">
        <v>475</v>
      </c>
      <c r="E1465">
        <v>0</v>
      </c>
    </row>
    <row r="1466" spans="1:5">
      <c r="A1466">
        <v>2018</v>
      </c>
      <c r="B1466" t="s">
        <v>425</v>
      </c>
      <c r="C1466" t="s">
        <v>24</v>
      </c>
      <c r="D1466" t="s">
        <v>475</v>
      </c>
      <c r="E1466">
        <v>0</v>
      </c>
    </row>
    <row r="1467" spans="1:5">
      <c r="A1467">
        <v>2018</v>
      </c>
      <c r="B1467" t="s">
        <v>424</v>
      </c>
      <c r="C1467" t="s">
        <v>21</v>
      </c>
      <c r="D1467" t="s">
        <v>475</v>
      </c>
      <c r="E1467">
        <v>0</v>
      </c>
    </row>
    <row r="1468" spans="1:5">
      <c r="A1468">
        <v>2018</v>
      </c>
      <c r="B1468" t="s">
        <v>429</v>
      </c>
      <c r="C1468" t="s">
        <v>30</v>
      </c>
      <c r="D1468" t="s">
        <v>475</v>
      </c>
      <c r="E1468">
        <v>0</v>
      </c>
    </row>
    <row r="1469" spans="1:5">
      <c r="A1469">
        <v>2025</v>
      </c>
      <c r="B1469" t="s">
        <v>407</v>
      </c>
      <c r="D1469" t="s">
        <v>476</v>
      </c>
      <c r="E1469">
        <v>0</v>
      </c>
    </row>
    <row r="1470" spans="1:5">
      <c r="A1470">
        <v>2025</v>
      </c>
      <c r="B1470" t="s">
        <v>438</v>
      </c>
      <c r="D1470" t="s">
        <v>476</v>
      </c>
      <c r="E1470">
        <v>0</v>
      </c>
    </row>
    <row r="1471" spans="1:5">
      <c r="A1471">
        <v>2025</v>
      </c>
      <c r="B1471" t="s">
        <v>425</v>
      </c>
      <c r="D1471" t="s">
        <v>476</v>
      </c>
      <c r="E1471">
        <v>0</v>
      </c>
    </row>
    <row r="1472" spans="1:5">
      <c r="A1472">
        <v>2025</v>
      </c>
      <c r="B1472" t="s">
        <v>421</v>
      </c>
      <c r="D1472" t="s">
        <v>476</v>
      </c>
      <c r="E1472">
        <v>0</v>
      </c>
    </row>
    <row r="1473" spans="1:5">
      <c r="A1473">
        <v>2025</v>
      </c>
      <c r="B1473" t="s">
        <v>432</v>
      </c>
      <c r="D1473" t="s">
        <v>476</v>
      </c>
      <c r="E1473">
        <v>0</v>
      </c>
    </row>
    <row r="1474" spans="1:5">
      <c r="A1474">
        <v>2025</v>
      </c>
      <c r="B1474" t="s">
        <v>429</v>
      </c>
      <c r="D1474" t="s">
        <v>476</v>
      </c>
      <c r="E1474">
        <v>0</v>
      </c>
    </row>
    <row r="1475" spans="1:5">
      <c r="A1475">
        <v>2025</v>
      </c>
      <c r="B1475" t="s">
        <v>431</v>
      </c>
      <c r="D1475" t="s">
        <v>476</v>
      </c>
      <c r="E1475">
        <v>0</v>
      </c>
    </row>
    <row r="1476" spans="1:5">
      <c r="A1476">
        <v>2025</v>
      </c>
      <c r="B1476" t="s">
        <v>428</v>
      </c>
      <c r="D1476" t="s">
        <v>476</v>
      </c>
      <c r="E1476">
        <v>0</v>
      </c>
    </row>
    <row r="1477" spans="1:5">
      <c r="A1477">
        <v>2025</v>
      </c>
      <c r="B1477" t="s">
        <v>436</v>
      </c>
      <c r="D1477" t="s">
        <v>476</v>
      </c>
      <c r="E1477">
        <v>0</v>
      </c>
    </row>
    <row r="1478" spans="1:5">
      <c r="A1478">
        <v>2025</v>
      </c>
      <c r="B1478" t="s">
        <v>433</v>
      </c>
      <c r="D1478" t="s">
        <v>476</v>
      </c>
      <c r="E1478">
        <v>0</v>
      </c>
    </row>
    <row r="1479" spans="1:5">
      <c r="A1479">
        <v>2025</v>
      </c>
      <c r="B1479" t="s">
        <v>426</v>
      </c>
      <c r="D1479" t="s">
        <v>476</v>
      </c>
      <c r="E1479">
        <v>0</v>
      </c>
    </row>
    <row r="1480" spans="1:5">
      <c r="A1480">
        <v>2025</v>
      </c>
      <c r="B1480" t="s">
        <v>437</v>
      </c>
      <c r="D1480" t="s">
        <v>476</v>
      </c>
      <c r="E1480">
        <v>0</v>
      </c>
    </row>
    <row r="1481" spans="1:5">
      <c r="A1481">
        <v>2025</v>
      </c>
      <c r="B1481" t="s">
        <v>420</v>
      </c>
      <c r="D1481" t="s">
        <v>476</v>
      </c>
      <c r="E1481">
        <v>0</v>
      </c>
    </row>
    <row r="1482" spans="1:5">
      <c r="A1482">
        <v>2025</v>
      </c>
      <c r="B1482" t="s">
        <v>424</v>
      </c>
      <c r="D1482" t="s">
        <v>476</v>
      </c>
      <c r="E1482">
        <v>0</v>
      </c>
    </row>
    <row r="1483" spans="1:5">
      <c r="A1483">
        <v>2025</v>
      </c>
      <c r="B1483" t="s">
        <v>434</v>
      </c>
      <c r="D1483" t="s">
        <v>476</v>
      </c>
      <c r="E1483">
        <v>0</v>
      </c>
    </row>
    <row r="1484" spans="1:5">
      <c r="A1484">
        <v>2025</v>
      </c>
      <c r="B1484" t="s">
        <v>423</v>
      </c>
      <c r="D1484" t="s">
        <v>476</v>
      </c>
      <c r="E1484">
        <v>0</v>
      </c>
    </row>
    <row r="1485" spans="1:5">
      <c r="A1485">
        <v>2025</v>
      </c>
      <c r="B1485" t="s">
        <v>435</v>
      </c>
      <c r="D1485" t="s">
        <v>476</v>
      </c>
      <c r="E1485">
        <v>0</v>
      </c>
    </row>
    <row r="1486" spans="1:5">
      <c r="A1486">
        <v>2025</v>
      </c>
      <c r="B1486" t="s">
        <v>430</v>
      </c>
      <c r="D1486" t="s">
        <v>476</v>
      </c>
      <c r="E1486">
        <v>0</v>
      </c>
    </row>
    <row r="1487" spans="1:5">
      <c r="A1487">
        <v>2025</v>
      </c>
      <c r="B1487" t="s">
        <v>422</v>
      </c>
      <c r="D1487" t="s">
        <v>476</v>
      </c>
      <c r="E1487">
        <v>0</v>
      </c>
    </row>
    <row r="1488" spans="1:5">
      <c r="A1488">
        <v>2025</v>
      </c>
      <c r="B1488" t="s">
        <v>439</v>
      </c>
      <c r="D1488" t="s">
        <v>476</v>
      </c>
      <c r="E1488">
        <v>0</v>
      </c>
    </row>
    <row r="1489" spans="1:5">
      <c r="A1489">
        <v>2024</v>
      </c>
      <c r="B1489" t="s">
        <v>407</v>
      </c>
      <c r="C1489" t="s">
        <v>407</v>
      </c>
      <c r="D1489" t="s">
        <v>476</v>
      </c>
      <c r="E1489">
        <v>23.98</v>
      </c>
    </row>
    <row r="1490" spans="1:5">
      <c r="A1490">
        <v>2024</v>
      </c>
      <c r="B1490" t="s">
        <v>438</v>
      </c>
      <c r="C1490" t="s">
        <v>52</v>
      </c>
      <c r="D1490" t="s">
        <v>476</v>
      </c>
      <c r="E1490">
        <v>20.440000000000001</v>
      </c>
    </row>
    <row r="1491" spans="1:5">
      <c r="A1491">
        <v>2024</v>
      </c>
      <c r="B1491" t="s">
        <v>425</v>
      </c>
      <c r="C1491" t="s">
        <v>24</v>
      </c>
      <c r="D1491" t="s">
        <v>476</v>
      </c>
      <c r="E1491">
        <v>16.670000000000002</v>
      </c>
    </row>
    <row r="1492" spans="1:5">
      <c r="A1492">
        <v>2024</v>
      </c>
      <c r="B1492" t="s">
        <v>421</v>
      </c>
      <c r="C1492" t="s">
        <v>13</v>
      </c>
      <c r="D1492" t="s">
        <v>476</v>
      </c>
      <c r="E1492">
        <v>17.38</v>
      </c>
    </row>
    <row r="1493" spans="1:5">
      <c r="A1493">
        <v>2024</v>
      </c>
      <c r="B1493" t="s">
        <v>432</v>
      </c>
      <c r="C1493" t="s">
        <v>39</v>
      </c>
      <c r="D1493" t="s">
        <v>476</v>
      </c>
      <c r="E1493">
        <v>18.059999999999999</v>
      </c>
    </row>
    <row r="1494" spans="1:5">
      <c r="A1494">
        <v>2024</v>
      </c>
      <c r="B1494" t="s">
        <v>429</v>
      </c>
      <c r="C1494" t="s">
        <v>30</v>
      </c>
      <c r="D1494" t="s">
        <v>476</v>
      </c>
      <c r="E1494">
        <v>32.69</v>
      </c>
    </row>
    <row r="1495" spans="1:5">
      <c r="A1495">
        <v>2024</v>
      </c>
      <c r="B1495" t="s">
        <v>431</v>
      </c>
      <c r="C1495" t="s">
        <v>36</v>
      </c>
      <c r="D1495" t="s">
        <v>476</v>
      </c>
      <c r="E1495">
        <v>27.19</v>
      </c>
    </row>
    <row r="1496" spans="1:5">
      <c r="A1496">
        <v>2024</v>
      </c>
      <c r="B1496" t="s">
        <v>428</v>
      </c>
      <c r="C1496" t="s">
        <v>27</v>
      </c>
      <c r="D1496" t="s">
        <v>476</v>
      </c>
      <c r="E1496">
        <v>42.36</v>
      </c>
    </row>
    <row r="1497" spans="1:5">
      <c r="A1497">
        <v>2024</v>
      </c>
      <c r="B1497" t="s">
        <v>436</v>
      </c>
      <c r="C1497" t="s">
        <v>49</v>
      </c>
      <c r="D1497" t="s">
        <v>476</v>
      </c>
      <c r="E1497">
        <v>23.96</v>
      </c>
    </row>
    <row r="1498" spans="1:5">
      <c r="A1498">
        <v>2024</v>
      </c>
      <c r="B1498" t="s">
        <v>433</v>
      </c>
      <c r="C1498" t="s">
        <v>42</v>
      </c>
      <c r="D1498" t="s">
        <v>476</v>
      </c>
      <c r="E1498">
        <v>23.72</v>
      </c>
    </row>
    <row r="1499" spans="1:5">
      <c r="A1499">
        <v>2024</v>
      </c>
      <c r="B1499" t="s">
        <v>426</v>
      </c>
      <c r="D1499" t="s">
        <v>476</v>
      </c>
      <c r="E1499">
        <v>0</v>
      </c>
    </row>
    <row r="1500" spans="1:5">
      <c r="A1500">
        <v>2024</v>
      </c>
      <c r="B1500" t="s">
        <v>437</v>
      </c>
      <c r="C1500" t="s">
        <v>51</v>
      </c>
      <c r="D1500" t="s">
        <v>476</v>
      </c>
      <c r="E1500">
        <v>17.52</v>
      </c>
    </row>
    <row r="1501" spans="1:5">
      <c r="A1501">
        <v>2024</v>
      </c>
      <c r="B1501" t="s">
        <v>420</v>
      </c>
      <c r="C1501" t="s">
        <v>8</v>
      </c>
      <c r="D1501" t="s">
        <v>476</v>
      </c>
      <c r="E1501">
        <v>20.57</v>
      </c>
    </row>
    <row r="1502" spans="1:5">
      <c r="A1502">
        <v>2024</v>
      </c>
      <c r="B1502" t="s">
        <v>424</v>
      </c>
      <c r="C1502" t="s">
        <v>21</v>
      </c>
      <c r="D1502" t="s">
        <v>476</v>
      </c>
      <c r="E1502">
        <v>11.51</v>
      </c>
    </row>
    <row r="1503" spans="1:5">
      <c r="A1503">
        <v>2024</v>
      </c>
      <c r="B1503" t="s">
        <v>434</v>
      </c>
      <c r="C1503" t="s">
        <v>45</v>
      </c>
      <c r="D1503" t="s">
        <v>476</v>
      </c>
      <c r="E1503">
        <v>63.72</v>
      </c>
    </row>
    <row r="1504" spans="1:5">
      <c r="A1504">
        <v>2024</v>
      </c>
      <c r="B1504" t="s">
        <v>423</v>
      </c>
      <c r="C1504" t="s">
        <v>18</v>
      </c>
      <c r="D1504" t="s">
        <v>476</v>
      </c>
      <c r="E1504">
        <v>25.7</v>
      </c>
    </row>
    <row r="1505" spans="1:5">
      <c r="A1505">
        <v>2024</v>
      </c>
      <c r="B1505" t="s">
        <v>435</v>
      </c>
      <c r="C1505" t="s">
        <v>48</v>
      </c>
      <c r="D1505" t="s">
        <v>476</v>
      </c>
      <c r="E1505">
        <v>22.86</v>
      </c>
    </row>
    <row r="1506" spans="1:5">
      <c r="A1506">
        <v>2024</v>
      </c>
      <c r="B1506" t="s">
        <v>430</v>
      </c>
      <c r="C1506" t="s">
        <v>33</v>
      </c>
      <c r="D1506" t="s">
        <v>476</v>
      </c>
      <c r="E1506">
        <v>34.47</v>
      </c>
    </row>
    <row r="1507" spans="1:5">
      <c r="A1507">
        <v>2024</v>
      </c>
      <c r="B1507" t="s">
        <v>422</v>
      </c>
      <c r="C1507" t="s">
        <v>15</v>
      </c>
      <c r="D1507" t="s">
        <v>476</v>
      </c>
      <c r="E1507">
        <v>23.66</v>
      </c>
    </row>
    <row r="1508" spans="1:5">
      <c r="A1508">
        <v>2024</v>
      </c>
      <c r="B1508" t="s">
        <v>439</v>
      </c>
      <c r="C1508" t="s">
        <v>53</v>
      </c>
      <c r="D1508" t="s">
        <v>476</v>
      </c>
      <c r="E1508">
        <v>61.34</v>
      </c>
    </row>
    <row r="1509" spans="1:5">
      <c r="A1509">
        <v>2019</v>
      </c>
      <c r="B1509" t="s">
        <v>407</v>
      </c>
      <c r="C1509" t="s">
        <v>407</v>
      </c>
      <c r="D1509" t="s">
        <v>476</v>
      </c>
      <c r="E1509">
        <v>18.66</v>
      </c>
    </row>
    <row r="1510" spans="1:5">
      <c r="A1510">
        <v>2022</v>
      </c>
      <c r="B1510" t="s">
        <v>407</v>
      </c>
      <c r="C1510" t="s">
        <v>407</v>
      </c>
      <c r="D1510" t="s">
        <v>476</v>
      </c>
      <c r="E1510">
        <v>23.25</v>
      </c>
    </row>
    <row r="1511" spans="1:5">
      <c r="A1511">
        <v>2021</v>
      </c>
      <c r="B1511" t="s">
        <v>407</v>
      </c>
      <c r="C1511" t="s">
        <v>407</v>
      </c>
      <c r="D1511" t="s">
        <v>476</v>
      </c>
      <c r="E1511">
        <v>22.88</v>
      </c>
    </row>
    <row r="1512" spans="1:5">
      <c r="A1512">
        <v>2023</v>
      </c>
      <c r="B1512" t="s">
        <v>407</v>
      </c>
      <c r="C1512" t="s">
        <v>407</v>
      </c>
      <c r="D1512" t="s">
        <v>476</v>
      </c>
      <c r="E1512">
        <v>23.78</v>
      </c>
    </row>
    <row r="1513" spans="1:5">
      <c r="A1513">
        <v>2018</v>
      </c>
      <c r="B1513" t="s">
        <v>407</v>
      </c>
      <c r="C1513" t="s">
        <v>407</v>
      </c>
      <c r="D1513" t="s">
        <v>476</v>
      </c>
      <c r="E1513">
        <v>0.15</v>
      </c>
    </row>
    <row r="1514" spans="1:5">
      <c r="A1514">
        <v>2018</v>
      </c>
      <c r="B1514" t="s">
        <v>407</v>
      </c>
      <c r="C1514" t="s">
        <v>407</v>
      </c>
      <c r="D1514" t="s">
        <v>476</v>
      </c>
      <c r="E1514">
        <v>23.61</v>
      </c>
    </row>
    <row r="1515" spans="1:5">
      <c r="A1515">
        <v>2018</v>
      </c>
      <c r="B1515" t="s">
        <v>407</v>
      </c>
      <c r="C1515" t="s">
        <v>407</v>
      </c>
      <c r="D1515" t="s">
        <v>476</v>
      </c>
      <c r="E1515">
        <v>0.15</v>
      </c>
    </row>
    <row r="1516" spans="1:5">
      <c r="A1516">
        <v>2018</v>
      </c>
      <c r="B1516" t="s">
        <v>407</v>
      </c>
      <c r="C1516" t="s">
        <v>407</v>
      </c>
      <c r="D1516" t="s">
        <v>476</v>
      </c>
      <c r="E1516">
        <v>0.15</v>
      </c>
    </row>
    <row r="1517" spans="1:5">
      <c r="A1517">
        <v>2020</v>
      </c>
      <c r="B1517" t="s">
        <v>407</v>
      </c>
      <c r="C1517" t="s">
        <v>407</v>
      </c>
      <c r="D1517" t="s">
        <v>476</v>
      </c>
      <c r="E1517">
        <v>23.69</v>
      </c>
    </row>
    <row r="1518" spans="1:5">
      <c r="A1518">
        <v>2023</v>
      </c>
      <c r="B1518" t="s">
        <v>438</v>
      </c>
      <c r="C1518" t="s">
        <v>52</v>
      </c>
      <c r="D1518" t="s">
        <v>476</v>
      </c>
      <c r="E1518">
        <v>23.95</v>
      </c>
    </row>
    <row r="1519" spans="1:5">
      <c r="A1519">
        <v>2023</v>
      </c>
      <c r="B1519" t="s">
        <v>425</v>
      </c>
      <c r="C1519" t="s">
        <v>24</v>
      </c>
      <c r="D1519" t="s">
        <v>476</v>
      </c>
      <c r="E1519">
        <v>16.579999999999998</v>
      </c>
    </row>
    <row r="1520" spans="1:5">
      <c r="A1520">
        <v>2023</v>
      </c>
      <c r="B1520" t="s">
        <v>421</v>
      </c>
      <c r="C1520" t="s">
        <v>13</v>
      </c>
      <c r="D1520" t="s">
        <v>476</v>
      </c>
      <c r="E1520">
        <v>17.850000000000001</v>
      </c>
    </row>
    <row r="1521" spans="1:5">
      <c r="A1521">
        <v>2023</v>
      </c>
      <c r="B1521" t="s">
        <v>432</v>
      </c>
      <c r="C1521" t="s">
        <v>39</v>
      </c>
      <c r="D1521" t="s">
        <v>476</v>
      </c>
      <c r="E1521">
        <v>22.93</v>
      </c>
    </row>
    <row r="1522" spans="1:5">
      <c r="A1522">
        <v>2023</v>
      </c>
      <c r="B1522" t="s">
        <v>429</v>
      </c>
      <c r="C1522" t="s">
        <v>30</v>
      </c>
      <c r="D1522" t="s">
        <v>476</v>
      </c>
      <c r="E1522">
        <v>25.11</v>
      </c>
    </row>
    <row r="1523" spans="1:5">
      <c r="A1523">
        <v>2023</v>
      </c>
      <c r="B1523" t="s">
        <v>431</v>
      </c>
      <c r="C1523" t="s">
        <v>36</v>
      </c>
      <c r="D1523" t="s">
        <v>476</v>
      </c>
      <c r="E1523">
        <v>28</v>
      </c>
    </row>
    <row r="1524" spans="1:5">
      <c r="A1524">
        <v>2023</v>
      </c>
      <c r="B1524" t="s">
        <v>428</v>
      </c>
      <c r="C1524" t="s">
        <v>27</v>
      </c>
      <c r="D1524" t="s">
        <v>476</v>
      </c>
      <c r="E1524">
        <v>45.69</v>
      </c>
    </row>
    <row r="1525" spans="1:5">
      <c r="A1525">
        <v>2023</v>
      </c>
      <c r="B1525" t="s">
        <v>436</v>
      </c>
      <c r="C1525" t="s">
        <v>49</v>
      </c>
      <c r="D1525" t="s">
        <v>476</v>
      </c>
      <c r="E1525">
        <v>6.93</v>
      </c>
    </row>
    <row r="1526" spans="1:5">
      <c r="A1526">
        <v>2023</v>
      </c>
      <c r="B1526" t="s">
        <v>433</v>
      </c>
      <c r="C1526" t="s">
        <v>42</v>
      </c>
      <c r="D1526" t="s">
        <v>476</v>
      </c>
      <c r="E1526">
        <v>26.42</v>
      </c>
    </row>
    <row r="1527" spans="1:5">
      <c r="A1527">
        <v>2023</v>
      </c>
      <c r="B1527" t="s">
        <v>426</v>
      </c>
      <c r="D1527" t="s">
        <v>476</v>
      </c>
      <c r="E1527">
        <v>0</v>
      </c>
    </row>
    <row r="1528" spans="1:5">
      <c r="A1528">
        <v>2023</v>
      </c>
      <c r="B1528" t="s">
        <v>437</v>
      </c>
      <c r="C1528" t="s">
        <v>51</v>
      </c>
      <c r="D1528" t="s">
        <v>476</v>
      </c>
      <c r="E1528">
        <v>17.41</v>
      </c>
    </row>
    <row r="1529" spans="1:5">
      <c r="A1529">
        <v>2023</v>
      </c>
      <c r="B1529" t="s">
        <v>420</v>
      </c>
      <c r="C1529" t="s">
        <v>8</v>
      </c>
      <c r="D1529" t="s">
        <v>476</v>
      </c>
      <c r="E1529">
        <v>22.9</v>
      </c>
    </row>
    <row r="1530" spans="1:5">
      <c r="A1530">
        <v>2023</v>
      </c>
      <c r="B1530" t="s">
        <v>424</v>
      </c>
      <c r="C1530" t="s">
        <v>21</v>
      </c>
      <c r="D1530" t="s">
        <v>476</v>
      </c>
      <c r="E1530">
        <v>12.14</v>
      </c>
    </row>
    <row r="1531" spans="1:5">
      <c r="A1531">
        <v>2022</v>
      </c>
      <c r="B1531" t="s">
        <v>435</v>
      </c>
      <c r="C1531" t="s">
        <v>48</v>
      </c>
      <c r="D1531" t="s">
        <v>476</v>
      </c>
      <c r="E1531">
        <v>22.49</v>
      </c>
    </row>
    <row r="1532" spans="1:5">
      <c r="A1532">
        <v>2022</v>
      </c>
      <c r="B1532" t="s">
        <v>438</v>
      </c>
      <c r="C1532" t="s">
        <v>52</v>
      </c>
      <c r="D1532" t="s">
        <v>476</v>
      </c>
      <c r="E1532">
        <v>21.26</v>
      </c>
    </row>
    <row r="1533" spans="1:5">
      <c r="A1533">
        <v>2022</v>
      </c>
      <c r="B1533" t="s">
        <v>436</v>
      </c>
      <c r="C1533" t="s">
        <v>49</v>
      </c>
      <c r="D1533" t="s">
        <v>476</v>
      </c>
      <c r="E1533">
        <v>17.37</v>
      </c>
    </row>
    <row r="1534" spans="1:5">
      <c r="A1534">
        <v>2022</v>
      </c>
      <c r="B1534" t="s">
        <v>431</v>
      </c>
      <c r="C1534" t="s">
        <v>36</v>
      </c>
      <c r="D1534" t="s">
        <v>476</v>
      </c>
      <c r="E1534">
        <v>30.24</v>
      </c>
    </row>
    <row r="1535" spans="1:5">
      <c r="A1535">
        <v>2022</v>
      </c>
      <c r="B1535" t="s">
        <v>422</v>
      </c>
      <c r="C1535" t="s">
        <v>15</v>
      </c>
      <c r="D1535" t="s">
        <v>476</v>
      </c>
      <c r="E1535">
        <v>24.03</v>
      </c>
    </row>
    <row r="1536" spans="1:5">
      <c r="A1536">
        <v>2022</v>
      </c>
      <c r="B1536" t="s">
        <v>439</v>
      </c>
      <c r="C1536" t="s">
        <v>53</v>
      </c>
      <c r="D1536" t="s">
        <v>476</v>
      </c>
      <c r="E1536">
        <v>59.22</v>
      </c>
    </row>
    <row r="1537" spans="1:5">
      <c r="A1537">
        <v>2022</v>
      </c>
      <c r="B1537" t="s">
        <v>429</v>
      </c>
      <c r="C1537" t="s">
        <v>30</v>
      </c>
      <c r="D1537" t="s">
        <v>476</v>
      </c>
      <c r="E1537">
        <v>28.17</v>
      </c>
    </row>
    <row r="1538" spans="1:5">
      <c r="A1538">
        <v>2022</v>
      </c>
      <c r="B1538" t="s">
        <v>421</v>
      </c>
      <c r="C1538" t="s">
        <v>13</v>
      </c>
      <c r="D1538" t="s">
        <v>476</v>
      </c>
      <c r="E1538">
        <v>18.34</v>
      </c>
    </row>
    <row r="1539" spans="1:5">
      <c r="A1539">
        <v>2022</v>
      </c>
      <c r="B1539" t="s">
        <v>434</v>
      </c>
      <c r="C1539" t="s">
        <v>45</v>
      </c>
      <c r="D1539" t="s">
        <v>476</v>
      </c>
      <c r="E1539">
        <v>42.52</v>
      </c>
    </row>
    <row r="1540" spans="1:5">
      <c r="A1540">
        <v>2021</v>
      </c>
      <c r="B1540" t="s">
        <v>434</v>
      </c>
      <c r="C1540" t="s">
        <v>45</v>
      </c>
      <c r="D1540" t="s">
        <v>476</v>
      </c>
      <c r="E1540">
        <v>37.590000000000003</v>
      </c>
    </row>
    <row r="1541" spans="1:5">
      <c r="A1541">
        <v>2021</v>
      </c>
      <c r="B1541" t="s">
        <v>420</v>
      </c>
      <c r="C1541" t="s">
        <v>8</v>
      </c>
      <c r="D1541" t="s">
        <v>476</v>
      </c>
      <c r="E1541">
        <v>19.39</v>
      </c>
    </row>
    <row r="1542" spans="1:5">
      <c r="A1542">
        <v>2021</v>
      </c>
      <c r="B1542" t="s">
        <v>424</v>
      </c>
      <c r="C1542" t="s">
        <v>21</v>
      </c>
      <c r="D1542" t="s">
        <v>476</v>
      </c>
      <c r="E1542">
        <v>12.47</v>
      </c>
    </row>
    <row r="1543" spans="1:5">
      <c r="A1543">
        <v>2020</v>
      </c>
      <c r="B1543" t="s">
        <v>434</v>
      </c>
      <c r="C1543" t="s">
        <v>45</v>
      </c>
      <c r="D1543" t="s">
        <v>476</v>
      </c>
      <c r="E1543">
        <v>49.22</v>
      </c>
    </row>
    <row r="1544" spans="1:5">
      <c r="A1544">
        <v>2020</v>
      </c>
      <c r="B1544" t="s">
        <v>430</v>
      </c>
      <c r="C1544" t="s">
        <v>33</v>
      </c>
      <c r="D1544" t="s">
        <v>476</v>
      </c>
      <c r="E1544">
        <v>32.97</v>
      </c>
    </row>
    <row r="1545" spans="1:5">
      <c r="A1545">
        <v>2020</v>
      </c>
      <c r="B1545" t="s">
        <v>439</v>
      </c>
      <c r="C1545" t="s">
        <v>53</v>
      </c>
      <c r="D1545" t="s">
        <v>476</v>
      </c>
      <c r="E1545">
        <v>70.22</v>
      </c>
    </row>
    <row r="1546" spans="1:5">
      <c r="A1546">
        <v>2019</v>
      </c>
      <c r="B1546" t="s">
        <v>431</v>
      </c>
      <c r="C1546" t="s">
        <v>36</v>
      </c>
      <c r="D1546" t="s">
        <v>476</v>
      </c>
      <c r="E1546">
        <v>42.04</v>
      </c>
    </row>
    <row r="1547" spans="1:5">
      <c r="A1547">
        <v>2019</v>
      </c>
      <c r="B1547" t="s">
        <v>437</v>
      </c>
      <c r="C1547" t="s">
        <v>51</v>
      </c>
      <c r="D1547" t="s">
        <v>476</v>
      </c>
      <c r="E1547">
        <v>5.97</v>
      </c>
    </row>
    <row r="1548" spans="1:5">
      <c r="A1548">
        <v>2019</v>
      </c>
      <c r="B1548" t="s">
        <v>439</v>
      </c>
      <c r="C1548" t="s">
        <v>53</v>
      </c>
      <c r="D1548" t="s">
        <v>476</v>
      </c>
      <c r="E1548">
        <v>66.41</v>
      </c>
    </row>
    <row r="1549" spans="1:5">
      <c r="A1549">
        <v>2019</v>
      </c>
      <c r="B1549" t="s">
        <v>429</v>
      </c>
      <c r="C1549" t="s">
        <v>30</v>
      </c>
      <c r="D1549" t="s">
        <v>476</v>
      </c>
      <c r="E1549">
        <v>33.619999999999997</v>
      </c>
    </row>
    <row r="1550" spans="1:5">
      <c r="A1550">
        <v>2018</v>
      </c>
      <c r="B1550" t="s">
        <v>432</v>
      </c>
      <c r="C1550" t="s">
        <v>39</v>
      </c>
      <c r="D1550" t="s">
        <v>476</v>
      </c>
      <c r="E1550">
        <v>19.649999999999999</v>
      </c>
    </row>
    <row r="1551" spans="1:5">
      <c r="A1551">
        <v>2018</v>
      </c>
      <c r="B1551" t="s">
        <v>435</v>
      </c>
      <c r="C1551" t="s">
        <v>48</v>
      </c>
      <c r="D1551" t="s">
        <v>476</v>
      </c>
      <c r="E1551">
        <v>23.14</v>
      </c>
    </row>
    <row r="1552" spans="1:5">
      <c r="A1552">
        <v>2018</v>
      </c>
      <c r="B1552" t="s">
        <v>438</v>
      </c>
      <c r="C1552" t="s">
        <v>52</v>
      </c>
      <c r="D1552" t="s">
        <v>476</v>
      </c>
      <c r="E1552">
        <v>26.34</v>
      </c>
    </row>
    <row r="1553" spans="1:5">
      <c r="A1553">
        <v>2018</v>
      </c>
      <c r="B1553" t="s">
        <v>436</v>
      </c>
      <c r="C1553" t="s">
        <v>49</v>
      </c>
      <c r="D1553" t="s">
        <v>476</v>
      </c>
      <c r="E1553">
        <v>21.55</v>
      </c>
    </row>
    <row r="1554" spans="1:5">
      <c r="A1554">
        <v>2018</v>
      </c>
      <c r="B1554" t="s">
        <v>437</v>
      </c>
      <c r="C1554" t="s">
        <v>51</v>
      </c>
      <c r="D1554" t="s">
        <v>476</v>
      </c>
      <c r="E1554">
        <v>13.9</v>
      </c>
    </row>
    <row r="1555" spans="1:5">
      <c r="A1555">
        <v>2018</v>
      </c>
      <c r="B1555" t="s">
        <v>422</v>
      </c>
      <c r="C1555" t="s">
        <v>15</v>
      </c>
      <c r="D1555" t="s">
        <v>476</v>
      </c>
      <c r="E1555">
        <v>23.44</v>
      </c>
    </row>
    <row r="1556" spans="1:5">
      <c r="A1556">
        <v>2019</v>
      </c>
      <c r="B1556" t="s">
        <v>438</v>
      </c>
      <c r="C1556" t="s">
        <v>52</v>
      </c>
      <c r="D1556" t="s">
        <v>476</v>
      </c>
      <c r="E1556">
        <v>23.97</v>
      </c>
    </row>
    <row r="1557" spans="1:5">
      <c r="A1557">
        <v>2019</v>
      </c>
      <c r="B1557" t="s">
        <v>430</v>
      </c>
      <c r="C1557" t="s">
        <v>33</v>
      </c>
      <c r="D1557" t="s">
        <v>476</v>
      </c>
      <c r="E1557">
        <v>0</v>
      </c>
    </row>
    <row r="1558" spans="1:5">
      <c r="A1558">
        <v>2019</v>
      </c>
      <c r="B1558" t="s">
        <v>434</v>
      </c>
      <c r="C1558" t="s">
        <v>45</v>
      </c>
      <c r="D1558" t="s">
        <v>476</v>
      </c>
      <c r="E1558">
        <v>23.62</v>
      </c>
    </row>
    <row r="1559" spans="1:5">
      <c r="A1559">
        <v>2019</v>
      </c>
      <c r="B1559" t="s">
        <v>425</v>
      </c>
      <c r="C1559" t="s">
        <v>24</v>
      </c>
      <c r="D1559" t="s">
        <v>476</v>
      </c>
      <c r="E1559">
        <v>16.84</v>
      </c>
    </row>
    <row r="1560" spans="1:5">
      <c r="A1560">
        <v>2019</v>
      </c>
      <c r="B1560" t="s">
        <v>420</v>
      </c>
      <c r="C1560" t="s">
        <v>8</v>
      </c>
      <c r="D1560" t="s">
        <v>476</v>
      </c>
      <c r="E1560">
        <v>20.05</v>
      </c>
    </row>
    <row r="1561" spans="1:5">
      <c r="A1561">
        <v>2019</v>
      </c>
      <c r="B1561" t="s">
        <v>433</v>
      </c>
      <c r="C1561" t="s">
        <v>42</v>
      </c>
      <c r="D1561" t="s">
        <v>476</v>
      </c>
      <c r="E1561">
        <v>20.21</v>
      </c>
    </row>
    <row r="1562" spans="1:5">
      <c r="A1562">
        <v>2019</v>
      </c>
      <c r="B1562" t="s">
        <v>428</v>
      </c>
      <c r="C1562" t="s">
        <v>27</v>
      </c>
      <c r="D1562" t="s">
        <v>476</v>
      </c>
      <c r="E1562">
        <v>50.24</v>
      </c>
    </row>
    <row r="1563" spans="1:5">
      <c r="A1563">
        <v>2019</v>
      </c>
      <c r="B1563" t="s">
        <v>423</v>
      </c>
      <c r="C1563" t="s">
        <v>18</v>
      </c>
      <c r="D1563" t="s">
        <v>476</v>
      </c>
      <c r="E1563">
        <v>21.99</v>
      </c>
    </row>
    <row r="1564" spans="1:5">
      <c r="A1564">
        <v>2019</v>
      </c>
      <c r="B1564" t="s">
        <v>421</v>
      </c>
      <c r="C1564" t="s">
        <v>13</v>
      </c>
      <c r="D1564" t="s">
        <v>476</v>
      </c>
      <c r="E1564">
        <v>18.239999999999998</v>
      </c>
    </row>
    <row r="1565" spans="1:5">
      <c r="A1565">
        <v>2019</v>
      </c>
      <c r="B1565" t="s">
        <v>422</v>
      </c>
      <c r="C1565" t="s">
        <v>15</v>
      </c>
      <c r="D1565" t="s">
        <v>476</v>
      </c>
      <c r="E1565">
        <v>22.48</v>
      </c>
    </row>
    <row r="1566" spans="1:5">
      <c r="A1566">
        <v>2019</v>
      </c>
      <c r="B1566" t="s">
        <v>424</v>
      </c>
      <c r="C1566" t="s">
        <v>21</v>
      </c>
      <c r="D1566" t="s">
        <v>476</v>
      </c>
      <c r="E1566">
        <v>0</v>
      </c>
    </row>
    <row r="1567" spans="1:5">
      <c r="A1567">
        <v>2018</v>
      </c>
      <c r="B1567" t="s">
        <v>434</v>
      </c>
      <c r="C1567" t="s">
        <v>45</v>
      </c>
      <c r="D1567" t="s">
        <v>476</v>
      </c>
      <c r="E1567">
        <v>52.8</v>
      </c>
    </row>
    <row r="1568" spans="1:5">
      <c r="A1568">
        <v>2018</v>
      </c>
      <c r="B1568" t="s">
        <v>428</v>
      </c>
      <c r="C1568" t="s">
        <v>27</v>
      </c>
      <c r="D1568" t="s">
        <v>476</v>
      </c>
      <c r="E1568">
        <v>61.35</v>
      </c>
    </row>
    <row r="1569" spans="1:5">
      <c r="A1569">
        <v>2018</v>
      </c>
      <c r="B1569" t="s">
        <v>430</v>
      </c>
      <c r="C1569" t="s">
        <v>33</v>
      </c>
      <c r="D1569" t="s">
        <v>476</v>
      </c>
      <c r="E1569">
        <v>30.05</v>
      </c>
    </row>
    <row r="1570" spans="1:5">
      <c r="A1570">
        <v>2018</v>
      </c>
      <c r="B1570" t="s">
        <v>420</v>
      </c>
      <c r="C1570" t="s">
        <v>8</v>
      </c>
      <c r="D1570" t="s">
        <v>476</v>
      </c>
      <c r="E1570">
        <v>18.77</v>
      </c>
    </row>
    <row r="1571" spans="1:5">
      <c r="A1571">
        <v>2018</v>
      </c>
      <c r="B1571" t="s">
        <v>439</v>
      </c>
      <c r="C1571" t="s">
        <v>53</v>
      </c>
      <c r="D1571" t="s">
        <v>476</v>
      </c>
      <c r="E1571">
        <v>56.29</v>
      </c>
    </row>
    <row r="1572" spans="1:5">
      <c r="A1572">
        <v>2022</v>
      </c>
      <c r="B1572" t="s">
        <v>437</v>
      </c>
      <c r="C1572" t="s">
        <v>51</v>
      </c>
      <c r="D1572" t="s">
        <v>476</v>
      </c>
      <c r="E1572">
        <v>17.02</v>
      </c>
    </row>
    <row r="1573" spans="1:5">
      <c r="A1573">
        <v>2022</v>
      </c>
      <c r="B1573" t="s">
        <v>425</v>
      </c>
      <c r="C1573" t="s">
        <v>24</v>
      </c>
      <c r="D1573" t="s">
        <v>476</v>
      </c>
      <c r="E1573">
        <v>20.46</v>
      </c>
    </row>
    <row r="1574" spans="1:5">
      <c r="A1574">
        <v>2022</v>
      </c>
      <c r="B1574" t="s">
        <v>428</v>
      </c>
      <c r="C1574" t="s">
        <v>27</v>
      </c>
      <c r="D1574" t="s">
        <v>476</v>
      </c>
      <c r="E1574">
        <v>49</v>
      </c>
    </row>
    <row r="1575" spans="1:5">
      <c r="A1575">
        <v>2022</v>
      </c>
      <c r="B1575" t="s">
        <v>420</v>
      </c>
      <c r="C1575" t="s">
        <v>8</v>
      </c>
      <c r="D1575" t="s">
        <v>476</v>
      </c>
      <c r="E1575">
        <v>20.99</v>
      </c>
    </row>
    <row r="1576" spans="1:5">
      <c r="A1576">
        <v>2022</v>
      </c>
      <c r="B1576" t="s">
        <v>423</v>
      </c>
      <c r="C1576" t="s">
        <v>18</v>
      </c>
      <c r="D1576" t="s">
        <v>476</v>
      </c>
      <c r="E1576">
        <v>16.13</v>
      </c>
    </row>
    <row r="1577" spans="1:5">
      <c r="A1577">
        <v>2021</v>
      </c>
      <c r="B1577" t="s">
        <v>426</v>
      </c>
      <c r="D1577" t="s">
        <v>476</v>
      </c>
      <c r="E1577">
        <v>0</v>
      </c>
    </row>
    <row r="1578" spans="1:5">
      <c r="A1578">
        <v>2021</v>
      </c>
      <c r="B1578" t="s">
        <v>428</v>
      </c>
      <c r="C1578" t="s">
        <v>27</v>
      </c>
      <c r="D1578" t="s">
        <v>476</v>
      </c>
      <c r="E1578">
        <v>47.72</v>
      </c>
    </row>
    <row r="1579" spans="1:5">
      <c r="A1579">
        <v>2021</v>
      </c>
      <c r="B1579" t="s">
        <v>423</v>
      </c>
      <c r="C1579" t="s">
        <v>18</v>
      </c>
      <c r="D1579" t="s">
        <v>476</v>
      </c>
      <c r="E1579">
        <v>20.96</v>
      </c>
    </row>
    <row r="1580" spans="1:5">
      <c r="A1580">
        <v>2021</v>
      </c>
      <c r="B1580" t="s">
        <v>431</v>
      </c>
      <c r="C1580" t="s">
        <v>36</v>
      </c>
      <c r="D1580" t="s">
        <v>476</v>
      </c>
      <c r="E1580">
        <v>28.77</v>
      </c>
    </row>
    <row r="1581" spans="1:5">
      <c r="A1581">
        <v>2021</v>
      </c>
      <c r="B1581" t="s">
        <v>425</v>
      </c>
      <c r="C1581" t="s">
        <v>24</v>
      </c>
      <c r="D1581" t="s">
        <v>476</v>
      </c>
      <c r="E1581">
        <v>18.23</v>
      </c>
    </row>
    <row r="1582" spans="1:5">
      <c r="A1582">
        <v>2021</v>
      </c>
      <c r="B1582" t="s">
        <v>438</v>
      </c>
      <c r="C1582" t="s">
        <v>52</v>
      </c>
      <c r="D1582" t="s">
        <v>476</v>
      </c>
      <c r="E1582">
        <v>19.760000000000002</v>
      </c>
    </row>
    <row r="1583" spans="1:5">
      <c r="A1583">
        <v>2021</v>
      </c>
      <c r="B1583" t="s">
        <v>436</v>
      </c>
      <c r="C1583" t="s">
        <v>49</v>
      </c>
      <c r="D1583" t="s">
        <v>476</v>
      </c>
      <c r="E1583">
        <v>17.29</v>
      </c>
    </row>
    <row r="1584" spans="1:5">
      <c r="A1584">
        <v>2021</v>
      </c>
      <c r="B1584" t="s">
        <v>437</v>
      </c>
      <c r="C1584" t="s">
        <v>51</v>
      </c>
      <c r="D1584" t="s">
        <v>476</v>
      </c>
      <c r="E1584">
        <v>14.87</v>
      </c>
    </row>
    <row r="1585" spans="1:5">
      <c r="A1585">
        <v>2020</v>
      </c>
      <c r="B1585" t="s">
        <v>431</v>
      </c>
      <c r="C1585" t="s">
        <v>36</v>
      </c>
      <c r="D1585" t="s">
        <v>476</v>
      </c>
      <c r="E1585">
        <v>36.409999999999997</v>
      </c>
    </row>
    <row r="1586" spans="1:5">
      <c r="A1586">
        <v>2020</v>
      </c>
      <c r="B1586" t="s">
        <v>426</v>
      </c>
      <c r="D1586" t="s">
        <v>476</v>
      </c>
      <c r="E1586">
        <v>0</v>
      </c>
    </row>
    <row r="1587" spans="1:5">
      <c r="A1587">
        <v>2020</v>
      </c>
      <c r="B1587" t="s">
        <v>433</v>
      </c>
      <c r="C1587" t="s">
        <v>42</v>
      </c>
      <c r="D1587" t="s">
        <v>476</v>
      </c>
      <c r="E1587">
        <v>22.34</v>
      </c>
    </row>
    <row r="1588" spans="1:5">
      <c r="A1588">
        <v>2020</v>
      </c>
      <c r="B1588" t="s">
        <v>425</v>
      </c>
      <c r="C1588" t="s">
        <v>24</v>
      </c>
      <c r="D1588" t="s">
        <v>476</v>
      </c>
      <c r="E1588">
        <v>17.73</v>
      </c>
    </row>
    <row r="1589" spans="1:5">
      <c r="A1589">
        <v>2020</v>
      </c>
      <c r="B1589" t="s">
        <v>428</v>
      </c>
      <c r="C1589" t="s">
        <v>27</v>
      </c>
      <c r="D1589" t="s">
        <v>476</v>
      </c>
      <c r="E1589">
        <v>50.9</v>
      </c>
    </row>
    <row r="1590" spans="1:5">
      <c r="A1590">
        <v>2020</v>
      </c>
      <c r="B1590" t="s">
        <v>438</v>
      </c>
      <c r="C1590" t="s">
        <v>52</v>
      </c>
      <c r="D1590" t="s">
        <v>476</v>
      </c>
      <c r="E1590">
        <v>22.09</v>
      </c>
    </row>
    <row r="1591" spans="1:5">
      <c r="A1591">
        <v>2020</v>
      </c>
      <c r="B1591" t="s">
        <v>437</v>
      </c>
      <c r="C1591" t="s">
        <v>51</v>
      </c>
      <c r="D1591" t="s">
        <v>476</v>
      </c>
      <c r="E1591">
        <v>16.989999999999998</v>
      </c>
    </row>
    <row r="1592" spans="1:5">
      <c r="A1592">
        <v>2020</v>
      </c>
      <c r="B1592" t="s">
        <v>422</v>
      </c>
      <c r="C1592" t="s">
        <v>15</v>
      </c>
      <c r="D1592" t="s">
        <v>476</v>
      </c>
      <c r="E1592">
        <v>21.23</v>
      </c>
    </row>
    <row r="1593" spans="1:5">
      <c r="A1593">
        <v>2023</v>
      </c>
      <c r="B1593" t="s">
        <v>434</v>
      </c>
      <c r="C1593" t="s">
        <v>45</v>
      </c>
      <c r="D1593" t="s">
        <v>476</v>
      </c>
      <c r="E1593">
        <v>52.59</v>
      </c>
    </row>
    <row r="1594" spans="1:5">
      <c r="A1594">
        <v>2023</v>
      </c>
      <c r="B1594" t="s">
        <v>423</v>
      </c>
      <c r="C1594" t="s">
        <v>18</v>
      </c>
      <c r="D1594" t="s">
        <v>476</v>
      </c>
      <c r="E1594">
        <v>21.9</v>
      </c>
    </row>
    <row r="1595" spans="1:5">
      <c r="A1595">
        <v>2023</v>
      </c>
      <c r="B1595" t="s">
        <v>435</v>
      </c>
      <c r="C1595" t="s">
        <v>48</v>
      </c>
      <c r="D1595" t="s">
        <v>476</v>
      </c>
      <c r="E1595">
        <v>20.82</v>
      </c>
    </row>
    <row r="1596" spans="1:5">
      <c r="A1596">
        <v>2023</v>
      </c>
      <c r="B1596" t="s">
        <v>430</v>
      </c>
      <c r="C1596" t="s">
        <v>33</v>
      </c>
      <c r="D1596" t="s">
        <v>476</v>
      </c>
      <c r="E1596">
        <v>27.57</v>
      </c>
    </row>
    <row r="1597" spans="1:5">
      <c r="A1597">
        <v>2023</v>
      </c>
      <c r="B1597" t="s">
        <v>422</v>
      </c>
      <c r="C1597" t="s">
        <v>15</v>
      </c>
      <c r="D1597" t="s">
        <v>476</v>
      </c>
      <c r="E1597">
        <v>23.48</v>
      </c>
    </row>
    <row r="1598" spans="1:5">
      <c r="A1598">
        <v>2023</v>
      </c>
      <c r="B1598" t="s">
        <v>439</v>
      </c>
      <c r="C1598" t="s">
        <v>53</v>
      </c>
      <c r="D1598" t="s">
        <v>476</v>
      </c>
      <c r="E1598">
        <v>68.66</v>
      </c>
    </row>
    <row r="1599" spans="1:5">
      <c r="A1599">
        <v>2022</v>
      </c>
      <c r="B1599" t="s">
        <v>433</v>
      </c>
      <c r="C1599" t="s">
        <v>42</v>
      </c>
      <c r="D1599" t="s">
        <v>476</v>
      </c>
      <c r="E1599">
        <v>29.18</v>
      </c>
    </row>
    <row r="1600" spans="1:5">
      <c r="A1600">
        <v>2022</v>
      </c>
      <c r="B1600" t="s">
        <v>430</v>
      </c>
      <c r="C1600" t="s">
        <v>33</v>
      </c>
      <c r="D1600" t="s">
        <v>476</v>
      </c>
      <c r="E1600">
        <v>31.69</v>
      </c>
    </row>
    <row r="1601" spans="1:5">
      <c r="A1601">
        <v>2022</v>
      </c>
      <c r="B1601" t="s">
        <v>432</v>
      </c>
      <c r="C1601" t="s">
        <v>39</v>
      </c>
      <c r="D1601" t="s">
        <v>476</v>
      </c>
      <c r="E1601">
        <v>21.46</v>
      </c>
    </row>
    <row r="1602" spans="1:5">
      <c r="A1602">
        <v>2022</v>
      </c>
      <c r="B1602" t="s">
        <v>426</v>
      </c>
      <c r="D1602" t="s">
        <v>476</v>
      </c>
      <c r="E1602">
        <v>0</v>
      </c>
    </row>
    <row r="1603" spans="1:5">
      <c r="A1603">
        <v>2022</v>
      </c>
      <c r="B1603" t="s">
        <v>424</v>
      </c>
      <c r="C1603" t="s">
        <v>21</v>
      </c>
      <c r="D1603" t="s">
        <v>476</v>
      </c>
      <c r="E1603">
        <v>12.33</v>
      </c>
    </row>
    <row r="1604" spans="1:5">
      <c r="A1604">
        <v>2021</v>
      </c>
      <c r="B1604" t="s">
        <v>432</v>
      </c>
      <c r="C1604" t="s">
        <v>39</v>
      </c>
      <c r="D1604" t="s">
        <v>476</v>
      </c>
      <c r="E1604">
        <v>19.22</v>
      </c>
    </row>
    <row r="1605" spans="1:5">
      <c r="A1605">
        <v>2021</v>
      </c>
      <c r="B1605" t="s">
        <v>430</v>
      </c>
      <c r="C1605" t="s">
        <v>33</v>
      </c>
      <c r="D1605" t="s">
        <v>476</v>
      </c>
      <c r="E1605">
        <v>32.020000000000003</v>
      </c>
    </row>
    <row r="1606" spans="1:5">
      <c r="A1606">
        <v>2021</v>
      </c>
      <c r="B1606" t="s">
        <v>433</v>
      </c>
      <c r="C1606" t="s">
        <v>42</v>
      </c>
      <c r="D1606" t="s">
        <v>476</v>
      </c>
      <c r="E1606">
        <v>26.12</v>
      </c>
    </row>
    <row r="1607" spans="1:5">
      <c r="A1607">
        <v>2021</v>
      </c>
      <c r="B1607" t="s">
        <v>422</v>
      </c>
      <c r="C1607" t="s">
        <v>15</v>
      </c>
      <c r="D1607" t="s">
        <v>476</v>
      </c>
      <c r="E1607">
        <v>22.67</v>
      </c>
    </row>
    <row r="1608" spans="1:5">
      <c r="A1608">
        <v>2021</v>
      </c>
      <c r="B1608" t="s">
        <v>421</v>
      </c>
      <c r="C1608" t="s">
        <v>13</v>
      </c>
      <c r="D1608" t="s">
        <v>476</v>
      </c>
      <c r="E1608">
        <v>18.23</v>
      </c>
    </row>
    <row r="1609" spans="1:5">
      <c r="A1609">
        <v>2021</v>
      </c>
      <c r="B1609" t="s">
        <v>439</v>
      </c>
      <c r="C1609" t="s">
        <v>53</v>
      </c>
      <c r="D1609" t="s">
        <v>476</v>
      </c>
      <c r="E1609">
        <v>67.599999999999994</v>
      </c>
    </row>
    <row r="1610" spans="1:5">
      <c r="A1610">
        <v>2021</v>
      </c>
      <c r="B1610" t="s">
        <v>435</v>
      </c>
      <c r="C1610" t="s">
        <v>48</v>
      </c>
      <c r="D1610" t="s">
        <v>476</v>
      </c>
      <c r="E1610">
        <v>23.55</v>
      </c>
    </row>
    <row r="1611" spans="1:5">
      <c r="A1611">
        <v>2021</v>
      </c>
      <c r="B1611" t="s">
        <v>429</v>
      </c>
      <c r="C1611" t="s">
        <v>30</v>
      </c>
      <c r="D1611" t="s">
        <v>476</v>
      </c>
      <c r="E1611">
        <v>31.6</v>
      </c>
    </row>
    <row r="1612" spans="1:5">
      <c r="A1612">
        <v>2020</v>
      </c>
      <c r="B1612" t="s">
        <v>435</v>
      </c>
      <c r="C1612" t="s">
        <v>48</v>
      </c>
      <c r="D1612" t="s">
        <v>476</v>
      </c>
      <c r="E1612">
        <v>21.89</v>
      </c>
    </row>
    <row r="1613" spans="1:5">
      <c r="A1613">
        <v>2020</v>
      </c>
      <c r="B1613" t="s">
        <v>432</v>
      </c>
      <c r="C1613" t="s">
        <v>39</v>
      </c>
      <c r="D1613" t="s">
        <v>476</v>
      </c>
      <c r="E1613">
        <v>18.48</v>
      </c>
    </row>
    <row r="1614" spans="1:5">
      <c r="A1614">
        <v>2020</v>
      </c>
      <c r="B1614" t="s">
        <v>423</v>
      </c>
      <c r="C1614" t="s">
        <v>18</v>
      </c>
      <c r="D1614" t="s">
        <v>476</v>
      </c>
      <c r="E1614">
        <v>18.690000000000001</v>
      </c>
    </row>
    <row r="1615" spans="1:5">
      <c r="A1615">
        <v>2020</v>
      </c>
      <c r="B1615" t="s">
        <v>420</v>
      </c>
      <c r="C1615" t="s">
        <v>8</v>
      </c>
      <c r="D1615" t="s">
        <v>476</v>
      </c>
      <c r="E1615">
        <v>20.5</v>
      </c>
    </row>
    <row r="1616" spans="1:5">
      <c r="A1616">
        <v>2020</v>
      </c>
      <c r="B1616" t="s">
        <v>424</v>
      </c>
      <c r="C1616" t="s">
        <v>21</v>
      </c>
      <c r="D1616" t="s">
        <v>476</v>
      </c>
      <c r="E1616">
        <v>12.64</v>
      </c>
    </row>
    <row r="1617" spans="1:5">
      <c r="A1617">
        <v>2020</v>
      </c>
      <c r="B1617" t="s">
        <v>421</v>
      </c>
      <c r="C1617" t="s">
        <v>13</v>
      </c>
      <c r="D1617" t="s">
        <v>476</v>
      </c>
      <c r="E1617">
        <v>19</v>
      </c>
    </row>
    <row r="1618" spans="1:5">
      <c r="A1618">
        <v>2020</v>
      </c>
      <c r="B1618" t="s">
        <v>436</v>
      </c>
      <c r="C1618" t="s">
        <v>49</v>
      </c>
      <c r="D1618" t="s">
        <v>476</v>
      </c>
      <c r="E1618">
        <v>15.89</v>
      </c>
    </row>
    <row r="1619" spans="1:5">
      <c r="A1619">
        <v>2020</v>
      </c>
      <c r="B1619" t="s">
        <v>429</v>
      </c>
      <c r="C1619" t="s">
        <v>30</v>
      </c>
      <c r="D1619" t="s">
        <v>476</v>
      </c>
      <c r="E1619">
        <v>32.94</v>
      </c>
    </row>
    <row r="1620" spans="1:5">
      <c r="A1620">
        <v>2019</v>
      </c>
      <c r="B1620" t="s">
        <v>435</v>
      </c>
      <c r="C1620" t="s">
        <v>48</v>
      </c>
      <c r="D1620" t="s">
        <v>476</v>
      </c>
      <c r="E1620">
        <v>0</v>
      </c>
    </row>
    <row r="1621" spans="1:5">
      <c r="A1621">
        <v>2019</v>
      </c>
      <c r="B1621" t="s">
        <v>426</v>
      </c>
      <c r="D1621" t="s">
        <v>476</v>
      </c>
      <c r="E1621">
        <v>0</v>
      </c>
    </row>
    <row r="1622" spans="1:5">
      <c r="A1622">
        <v>2019</v>
      </c>
      <c r="B1622" t="s">
        <v>432</v>
      </c>
      <c r="C1622" t="s">
        <v>39</v>
      </c>
      <c r="D1622" t="s">
        <v>476</v>
      </c>
      <c r="E1622">
        <v>6.12</v>
      </c>
    </row>
    <row r="1623" spans="1:5">
      <c r="A1623">
        <v>2019</v>
      </c>
      <c r="B1623" t="s">
        <v>436</v>
      </c>
      <c r="C1623" t="s">
        <v>49</v>
      </c>
      <c r="D1623" t="s">
        <v>476</v>
      </c>
      <c r="E1623">
        <v>21.45</v>
      </c>
    </row>
    <row r="1624" spans="1:5">
      <c r="A1624">
        <v>2018</v>
      </c>
      <c r="B1624" t="s">
        <v>431</v>
      </c>
      <c r="C1624" t="s">
        <v>36</v>
      </c>
      <c r="D1624" t="s">
        <v>476</v>
      </c>
      <c r="E1624">
        <v>34.729999999999997</v>
      </c>
    </row>
    <row r="1625" spans="1:5">
      <c r="A1625">
        <v>2018</v>
      </c>
      <c r="B1625" t="s">
        <v>426</v>
      </c>
      <c r="D1625" t="s">
        <v>476</v>
      </c>
      <c r="E1625">
        <v>0</v>
      </c>
    </row>
    <row r="1626" spans="1:5">
      <c r="A1626">
        <v>2018</v>
      </c>
      <c r="B1626" t="s">
        <v>421</v>
      </c>
      <c r="C1626" t="s">
        <v>13</v>
      </c>
      <c r="D1626" t="s">
        <v>476</v>
      </c>
      <c r="E1626">
        <v>18.79</v>
      </c>
    </row>
    <row r="1627" spans="1:5">
      <c r="A1627">
        <v>2018</v>
      </c>
      <c r="B1627" t="s">
        <v>423</v>
      </c>
      <c r="C1627" t="s">
        <v>18</v>
      </c>
      <c r="D1627" t="s">
        <v>476</v>
      </c>
      <c r="E1627">
        <v>21.41</v>
      </c>
    </row>
    <row r="1628" spans="1:5">
      <c r="A1628">
        <v>2018</v>
      </c>
      <c r="B1628" t="s">
        <v>433</v>
      </c>
      <c r="C1628" t="s">
        <v>42</v>
      </c>
      <c r="D1628" t="s">
        <v>476</v>
      </c>
      <c r="E1628">
        <v>20.76</v>
      </c>
    </row>
    <row r="1629" spans="1:5">
      <c r="A1629">
        <v>2018</v>
      </c>
      <c r="B1629" t="s">
        <v>425</v>
      </c>
      <c r="C1629" t="s">
        <v>24</v>
      </c>
      <c r="D1629" t="s">
        <v>476</v>
      </c>
      <c r="E1629">
        <v>11.03</v>
      </c>
    </row>
    <row r="1630" spans="1:5">
      <c r="A1630">
        <v>2018</v>
      </c>
      <c r="B1630" t="s">
        <v>424</v>
      </c>
      <c r="C1630" t="s">
        <v>21</v>
      </c>
      <c r="D1630" t="s">
        <v>476</v>
      </c>
      <c r="E1630">
        <v>14.78</v>
      </c>
    </row>
    <row r="1631" spans="1:5">
      <c r="A1631">
        <v>2018</v>
      </c>
      <c r="B1631" t="s">
        <v>429</v>
      </c>
      <c r="C1631" t="s">
        <v>30</v>
      </c>
      <c r="D1631" t="s">
        <v>476</v>
      </c>
      <c r="E1631">
        <v>32.83</v>
      </c>
    </row>
    <row r="1632" spans="1:5">
      <c r="A1632">
        <v>2025</v>
      </c>
      <c r="B1632" t="s">
        <v>407</v>
      </c>
      <c r="D1632" t="s">
        <v>477</v>
      </c>
      <c r="E1632">
        <v>0</v>
      </c>
    </row>
    <row r="1633" spans="1:5">
      <c r="A1633">
        <v>2025</v>
      </c>
      <c r="B1633" t="s">
        <v>438</v>
      </c>
      <c r="D1633" t="s">
        <v>477</v>
      </c>
      <c r="E1633">
        <v>0</v>
      </c>
    </row>
    <row r="1634" spans="1:5">
      <c r="A1634">
        <v>2025</v>
      </c>
      <c r="B1634" t="s">
        <v>425</v>
      </c>
      <c r="D1634" t="s">
        <v>477</v>
      </c>
      <c r="E1634">
        <v>0</v>
      </c>
    </row>
    <row r="1635" spans="1:5">
      <c r="A1635">
        <v>2025</v>
      </c>
      <c r="B1635" t="s">
        <v>421</v>
      </c>
      <c r="D1635" t="s">
        <v>477</v>
      </c>
      <c r="E1635">
        <v>0</v>
      </c>
    </row>
    <row r="1636" spans="1:5">
      <c r="A1636">
        <v>2025</v>
      </c>
      <c r="B1636" t="s">
        <v>432</v>
      </c>
      <c r="D1636" t="s">
        <v>477</v>
      </c>
      <c r="E1636">
        <v>0</v>
      </c>
    </row>
    <row r="1637" spans="1:5">
      <c r="A1637">
        <v>2025</v>
      </c>
      <c r="B1637" t="s">
        <v>429</v>
      </c>
      <c r="D1637" t="s">
        <v>477</v>
      </c>
      <c r="E1637">
        <v>0</v>
      </c>
    </row>
    <row r="1638" spans="1:5">
      <c r="A1638">
        <v>2025</v>
      </c>
      <c r="B1638" t="s">
        <v>431</v>
      </c>
      <c r="D1638" t="s">
        <v>477</v>
      </c>
      <c r="E1638">
        <v>0</v>
      </c>
    </row>
    <row r="1639" spans="1:5">
      <c r="A1639">
        <v>2025</v>
      </c>
      <c r="B1639" t="s">
        <v>428</v>
      </c>
      <c r="D1639" t="s">
        <v>477</v>
      </c>
      <c r="E1639">
        <v>0</v>
      </c>
    </row>
    <row r="1640" spans="1:5">
      <c r="A1640">
        <v>2025</v>
      </c>
      <c r="B1640" t="s">
        <v>436</v>
      </c>
      <c r="D1640" t="s">
        <v>477</v>
      </c>
      <c r="E1640">
        <v>0</v>
      </c>
    </row>
    <row r="1641" spans="1:5">
      <c r="A1641">
        <v>2025</v>
      </c>
      <c r="B1641" t="s">
        <v>433</v>
      </c>
      <c r="D1641" t="s">
        <v>477</v>
      </c>
      <c r="E1641">
        <v>0</v>
      </c>
    </row>
    <row r="1642" spans="1:5">
      <c r="A1642">
        <v>2025</v>
      </c>
      <c r="B1642" t="s">
        <v>426</v>
      </c>
      <c r="D1642" t="s">
        <v>477</v>
      </c>
      <c r="E1642">
        <v>0</v>
      </c>
    </row>
    <row r="1643" spans="1:5">
      <c r="A1643">
        <v>2025</v>
      </c>
      <c r="B1643" t="s">
        <v>437</v>
      </c>
      <c r="D1643" t="s">
        <v>477</v>
      </c>
      <c r="E1643">
        <v>0</v>
      </c>
    </row>
    <row r="1644" spans="1:5">
      <c r="A1644">
        <v>2025</v>
      </c>
      <c r="B1644" t="s">
        <v>420</v>
      </c>
      <c r="D1644" t="s">
        <v>477</v>
      </c>
      <c r="E1644">
        <v>0</v>
      </c>
    </row>
    <row r="1645" spans="1:5">
      <c r="A1645">
        <v>2025</v>
      </c>
      <c r="B1645" t="s">
        <v>424</v>
      </c>
      <c r="D1645" t="s">
        <v>477</v>
      </c>
      <c r="E1645">
        <v>0</v>
      </c>
    </row>
    <row r="1646" spans="1:5">
      <c r="A1646">
        <v>2025</v>
      </c>
      <c r="B1646" t="s">
        <v>434</v>
      </c>
      <c r="D1646" t="s">
        <v>477</v>
      </c>
      <c r="E1646">
        <v>0</v>
      </c>
    </row>
    <row r="1647" spans="1:5">
      <c r="A1647">
        <v>2025</v>
      </c>
      <c r="B1647" t="s">
        <v>423</v>
      </c>
      <c r="D1647" t="s">
        <v>477</v>
      </c>
      <c r="E1647">
        <v>0</v>
      </c>
    </row>
    <row r="1648" spans="1:5">
      <c r="A1648">
        <v>2025</v>
      </c>
      <c r="B1648" t="s">
        <v>435</v>
      </c>
      <c r="D1648" t="s">
        <v>477</v>
      </c>
      <c r="E1648">
        <v>0</v>
      </c>
    </row>
    <row r="1649" spans="1:5">
      <c r="A1649">
        <v>2025</v>
      </c>
      <c r="B1649" t="s">
        <v>430</v>
      </c>
      <c r="D1649" t="s">
        <v>477</v>
      </c>
      <c r="E1649">
        <v>0</v>
      </c>
    </row>
    <row r="1650" spans="1:5">
      <c r="A1650">
        <v>2025</v>
      </c>
      <c r="B1650" t="s">
        <v>422</v>
      </c>
      <c r="D1650" t="s">
        <v>477</v>
      </c>
      <c r="E1650">
        <v>0</v>
      </c>
    </row>
    <row r="1651" spans="1:5">
      <c r="A1651">
        <v>2025</v>
      </c>
      <c r="B1651" t="s">
        <v>439</v>
      </c>
      <c r="D1651" t="s">
        <v>477</v>
      </c>
      <c r="E1651">
        <v>0</v>
      </c>
    </row>
    <row r="1652" spans="1:5">
      <c r="A1652">
        <v>2024</v>
      </c>
      <c r="B1652" t="s">
        <v>407</v>
      </c>
      <c r="C1652" t="s">
        <v>407</v>
      </c>
      <c r="D1652" t="s">
        <v>477</v>
      </c>
      <c r="E1652">
        <v>1481</v>
      </c>
    </row>
    <row r="1653" spans="1:5">
      <c r="A1653">
        <v>2024</v>
      </c>
      <c r="B1653" t="s">
        <v>438</v>
      </c>
      <c r="C1653" t="s">
        <v>52</v>
      </c>
      <c r="D1653" t="s">
        <v>477</v>
      </c>
      <c r="E1653">
        <v>23</v>
      </c>
    </row>
    <row r="1654" spans="1:5">
      <c r="A1654">
        <v>2024</v>
      </c>
      <c r="B1654" t="s">
        <v>425</v>
      </c>
      <c r="C1654" t="s">
        <v>24</v>
      </c>
      <c r="D1654" t="s">
        <v>477</v>
      </c>
      <c r="E1654">
        <v>25</v>
      </c>
    </row>
    <row r="1655" spans="1:5">
      <c r="A1655">
        <v>2024</v>
      </c>
      <c r="B1655" t="s">
        <v>421</v>
      </c>
      <c r="C1655" t="s">
        <v>13</v>
      </c>
      <c r="D1655" t="s">
        <v>477</v>
      </c>
      <c r="E1655">
        <v>84</v>
      </c>
    </row>
    <row r="1656" spans="1:5">
      <c r="A1656">
        <v>2024</v>
      </c>
      <c r="B1656" t="s">
        <v>432</v>
      </c>
      <c r="C1656" t="s">
        <v>39</v>
      </c>
      <c r="D1656" t="s">
        <v>477</v>
      </c>
      <c r="E1656">
        <v>90</v>
      </c>
    </row>
    <row r="1657" spans="1:5">
      <c r="A1657">
        <v>2024</v>
      </c>
      <c r="B1657" t="s">
        <v>429</v>
      </c>
      <c r="C1657" t="s">
        <v>30</v>
      </c>
      <c r="D1657" t="s">
        <v>477</v>
      </c>
      <c r="E1657">
        <v>204</v>
      </c>
    </row>
    <row r="1658" spans="1:5">
      <c r="A1658">
        <v>2024</v>
      </c>
      <c r="B1658" t="s">
        <v>431</v>
      </c>
      <c r="C1658" t="s">
        <v>36</v>
      </c>
      <c r="D1658" t="s">
        <v>477</v>
      </c>
      <c r="E1658">
        <v>19</v>
      </c>
    </row>
    <row r="1659" spans="1:5">
      <c r="A1659">
        <v>2024</v>
      </c>
      <c r="B1659" t="s">
        <v>428</v>
      </c>
      <c r="C1659" t="s">
        <v>27</v>
      </c>
      <c r="D1659" t="s">
        <v>477</v>
      </c>
      <c r="E1659">
        <v>127</v>
      </c>
    </row>
    <row r="1660" spans="1:5">
      <c r="A1660">
        <v>2024</v>
      </c>
      <c r="B1660" t="s">
        <v>436</v>
      </c>
      <c r="C1660" t="s">
        <v>49</v>
      </c>
      <c r="D1660" t="s">
        <v>477</v>
      </c>
      <c r="E1660">
        <v>30</v>
      </c>
    </row>
    <row r="1661" spans="1:5">
      <c r="A1661">
        <v>2024</v>
      </c>
      <c r="B1661" t="s">
        <v>433</v>
      </c>
      <c r="C1661" t="s">
        <v>42</v>
      </c>
      <c r="D1661" t="s">
        <v>477</v>
      </c>
      <c r="E1661">
        <v>22</v>
      </c>
    </row>
    <row r="1662" spans="1:5">
      <c r="A1662">
        <v>2024</v>
      </c>
      <c r="B1662" t="s">
        <v>426</v>
      </c>
      <c r="D1662" t="s">
        <v>477</v>
      </c>
      <c r="E1662">
        <v>0</v>
      </c>
    </row>
    <row r="1663" spans="1:5">
      <c r="A1663">
        <v>2024</v>
      </c>
      <c r="B1663" t="s">
        <v>437</v>
      </c>
      <c r="C1663" t="s">
        <v>51</v>
      </c>
      <c r="D1663" t="s">
        <v>477</v>
      </c>
      <c r="E1663">
        <v>89</v>
      </c>
    </row>
    <row r="1664" spans="1:5">
      <c r="A1664">
        <v>2024</v>
      </c>
      <c r="B1664" t="s">
        <v>420</v>
      </c>
      <c r="C1664" t="s">
        <v>8</v>
      </c>
      <c r="D1664" t="s">
        <v>477</v>
      </c>
      <c r="E1664">
        <v>238</v>
      </c>
    </row>
    <row r="1665" spans="1:5">
      <c r="A1665">
        <v>2024</v>
      </c>
      <c r="B1665" t="s">
        <v>424</v>
      </c>
      <c r="C1665" t="s">
        <v>21</v>
      </c>
      <c r="D1665" t="s">
        <v>477</v>
      </c>
      <c r="E1665">
        <v>74</v>
      </c>
    </row>
    <row r="1666" spans="1:5">
      <c r="A1666">
        <v>2024</v>
      </c>
      <c r="B1666" t="s">
        <v>434</v>
      </c>
      <c r="C1666" t="s">
        <v>45</v>
      </c>
      <c r="D1666" t="s">
        <v>477</v>
      </c>
      <c r="E1666">
        <v>26</v>
      </c>
    </row>
    <row r="1667" spans="1:5">
      <c r="A1667">
        <v>2024</v>
      </c>
      <c r="B1667" t="s">
        <v>423</v>
      </c>
      <c r="C1667" t="s">
        <v>18</v>
      </c>
      <c r="D1667" t="s">
        <v>477</v>
      </c>
      <c r="E1667">
        <v>40</v>
      </c>
    </row>
    <row r="1668" spans="1:5">
      <c r="A1668">
        <v>2024</v>
      </c>
      <c r="B1668" t="s">
        <v>435</v>
      </c>
      <c r="C1668" t="s">
        <v>48</v>
      </c>
      <c r="D1668" t="s">
        <v>477</v>
      </c>
      <c r="E1668">
        <v>30</v>
      </c>
    </row>
    <row r="1669" spans="1:5">
      <c r="A1669">
        <v>2024</v>
      </c>
      <c r="B1669" t="s">
        <v>430</v>
      </c>
      <c r="C1669" t="s">
        <v>33</v>
      </c>
      <c r="D1669" t="s">
        <v>477</v>
      </c>
      <c r="E1669">
        <v>60</v>
      </c>
    </row>
    <row r="1670" spans="1:5">
      <c r="A1670">
        <v>2024</v>
      </c>
      <c r="B1670" t="s">
        <v>422</v>
      </c>
      <c r="C1670" t="s">
        <v>15</v>
      </c>
      <c r="D1670" t="s">
        <v>477</v>
      </c>
      <c r="E1670">
        <v>204</v>
      </c>
    </row>
    <row r="1671" spans="1:5">
      <c r="A1671">
        <v>2024</v>
      </c>
      <c r="B1671" t="s">
        <v>439</v>
      </c>
      <c r="C1671" t="s">
        <v>53</v>
      </c>
      <c r="D1671" t="s">
        <v>477</v>
      </c>
      <c r="E1671">
        <v>89</v>
      </c>
    </row>
    <row r="1672" spans="1:5">
      <c r="A1672">
        <v>2019</v>
      </c>
      <c r="B1672" t="s">
        <v>407</v>
      </c>
      <c r="C1672" t="s">
        <v>407</v>
      </c>
      <c r="D1672" t="s">
        <v>477</v>
      </c>
      <c r="E1672">
        <v>1412</v>
      </c>
    </row>
    <row r="1673" spans="1:5">
      <c r="A1673">
        <v>2022</v>
      </c>
      <c r="B1673" t="s">
        <v>407</v>
      </c>
      <c r="C1673" t="s">
        <v>407</v>
      </c>
      <c r="D1673" t="s">
        <v>477</v>
      </c>
      <c r="E1673">
        <v>1458</v>
      </c>
    </row>
    <row r="1674" spans="1:5">
      <c r="A1674">
        <v>2021</v>
      </c>
      <c r="B1674" t="s">
        <v>407</v>
      </c>
      <c r="C1674" t="s">
        <v>407</v>
      </c>
      <c r="D1674" t="s">
        <v>477</v>
      </c>
      <c r="E1674">
        <v>1412</v>
      </c>
    </row>
    <row r="1675" spans="1:5">
      <c r="A1675">
        <v>2023</v>
      </c>
      <c r="B1675" t="s">
        <v>407</v>
      </c>
      <c r="C1675" t="s">
        <v>407</v>
      </c>
      <c r="D1675" t="s">
        <v>477</v>
      </c>
      <c r="E1675">
        <v>1448</v>
      </c>
    </row>
    <row r="1676" spans="1:5">
      <c r="A1676">
        <v>2018</v>
      </c>
      <c r="B1676" t="s">
        <v>407</v>
      </c>
      <c r="C1676" t="s">
        <v>407</v>
      </c>
      <c r="D1676" t="s">
        <v>477</v>
      </c>
      <c r="E1676">
        <v>0</v>
      </c>
    </row>
    <row r="1677" spans="1:5">
      <c r="A1677">
        <v>2018</v>
      </c>
      <c r="B1677" t="s">
        <v>407</v>
      </c>
      <c r="C1677" t="s">
        <v>407</v>
      </c>
      <c r="D1677" t="s">
        <v>477</v>
      </c>
      <c r="E1677">
        <v>1398</v>
      </c>
    </row>
    <row r="1678" spans="1:5">
      <c r="A1678">
        <v>2018</v>
      </c>
      <c r="B1678" t="s">
        <v>407</v>
      </c>
      <c r="C1678" t="s">
        <v>407</v>
      </c>
      <c r="D1678" t="s">
        <v>477</v>
      </c>
      <c r="E1678">
        <v>0</v>
      </c>
    </row>
    <row r="1679" spans="1:5">
      <c r="A1679">
        <v>2018</v>
      </c>
      <c r="B1679" t="s">
        <v>407</v>
      </c>
      <c r="C1679" t="s">
        <v>407</v>
      </c>
      <c r="D1679" t="s">
        <v>477</v>
      </c>
      <c r="E1679">
        <v>0</v>
      </c>
    </row>
    <row r="1680" spans="1:5">
      <c r="A1680">
        <v>2020</v>
      </c>
      <c r="B1680" t="s">
        <v>407</v>
      </c>
      <c r="C1680" t="s">
        <v>407</v>
      </c>
      <c r="D1680" t="s">
        <v>477</v>
      </c>
      <c r="E1680">
        <v>1412</v>
      </c>
    </row>
    <row r="1681" spans="1:5">
      <c r="A1681">
        <v>2023</v>
      </c>
      <c r="B1681" t="s">
        <v>438</v>
      </c>
      <c r="C1681" t="s">
        <v>52</v>
      </c>
      <c r="D1681" t="s">
        <v>477</v>
      </c>
      <c r="E1681">
        <v>23</v>
      </c>
    </row>
    <row r="1682" spans="1:5">
      <c r="A1682">
        <v>2023</v>
      </c>
      <c r="B1682" t="s">
        <v>425</v>
      </c>
      <c r="C1682" t="s">
        <v>24</v>
      </c>
      <c r="D1682" t="s">
        <v>477</v>
      </c>
      <c r="E1682">
        <v>25</v>
      </c>
    </row>
    <row r="1683" spans="1:5">
      <c r="A1683">
        <v>2023</v>
      </c>
      <c r="B1683" t="s">
        <v>421</v>
      </c>
      <c r="C1683" t="s">
        <v>13</v>
      </c>
      <c r="D1683" t="s">
        <v>477</v>
      </c>
      <c r="E1683">
        <v>84</v>
      </c>
    </row>
    <row r="1684" spans="1:5">
      <c r="A1684">
        <v>2023</v>
      </c>
      <c r="B1684" t="s">
        <v>432</v>
      </c>
      <c r="C1684" t="s">
        <v>39</v>
      </c>
      <c r="D1684" t="s">
        <v>477</v>
      </c>
      <c r="E1684">
        <v>90</v>
      </c>
    </row>
    <row r="1685" spans="1:5">
      <c r="A1685">
        <v>2023</v>
      </c>
      <c r="B1685" t="s">
        <v>429</v>
      </c>
      <c r="C1685" t="s">
        <v>30</v>
      </c>
      <c r="D1685" t="s">
        <v>477</v>
      </c>
      <c r="E1685">
        <v>201</v>
      </c>
    </row>
    <row r="1686" spans="1:5">
      <c r="A1686">
        <v>2023</v>
      </c>
      <c r="B1686" t="s">
        <v>431</v>
      </c>
      <c r="C1686" t="s">
        <v>36</v>
      </c>
      <c r="D1686" t="s">
        <v>477</v>
      </c>
      <c r="E1686">
        <v>19</v>
      </c>
    </row>
    <row r="1687" spans="1:5">
      <c r="A1687">
        <v>2023</v>
      </c>
      <c r="B1687" t="s">
        <v>428</v>
      </c>
      <c r="C1687" t="s">
        <v>27</v>
      </c>
      <c r="D1687" t="s">
        <v>477</v>
      </c>
      <c r="E1687">
        <v>127</v>
      </c>
    </row>
    <row r="1688" spans="1:5">
      <c r="A1688">
        <v>2023</v>
      </c>
      <c r="B1688" t="s">
        <v>436</v>
      </c>
      <c r="C1688" t="s">
        <v>49</v>
      </c>
      <c r="D1688" t="s">
        <v>477</v>
      </c>
      <c r="E1688">
        <v>30</v>
      </c>
    </row>
    <row r="1689" spans="1:5">
      <c r="A1689">
        <v>2023</v>
      </c>
      <c r="B1689" t="s">
        <v>433</v>
      </c>
      <c r="C1689" t="s">
        <v>42</v>
      </c>
      <c r="D1689" t="s">
        <v>477</v>
      </c>
      <c r="E1689">
        <v>22</v>
      </c>
    </row>
    <row r="1690" spans="1:5">
      <c r="A1690">
        <v>2023</v>
      </c>
      <c r="B1690" t="s">
        <v>426</v>
      </c>
      <c r="D1690" t="s">
        <v>477</v>
      </c>
      <c r="E1690">
        <v>0</v>
      </c>
    </row>
    <row r="1691" spans="1:5">
      <c r="A1691">
        <v>2023</v>
      </c>
      <c r="B1691" t="s">
        <v>437</v>
      </c>
      <c r="C1691" t="s">
        <v>51</v>
      </c>
      <c r="D1691" t="s">
        <v>477</v>
      </c>
      <c r="E1691">
        <v>89</v>
      </c>
    </row>
    <row r="1692" spans="1:5">
      <c r="A1692">
        <v>2023</v>
      </c>
      <c r="B1692" t="s">
        <v>420</v>
      </c>
      <c r="C1692" t="s">
        <v>8</v>
      </c>
      <c r="D1692" t="s">
        <v>477</v>
      </c>
      <c r="E1692">
        <v>238</v>
      </c>
    </row>
    <row r="1693" spans="1:5">
      <c r="A1693">
        <v>2023</v>
      </c>
      <c r="B1693" t="s">
        <v>424</v>
      </c>
      <c r="C1693" t="s">
        <v>21</v>
      </c>
      <c r="D1693" t="s">
        <v>477</v>
      </c>
      <c r="E1693">
        <v>74</v>
      </c>
    </row>
    <row r="1694" spans="1:5">
      <c r="A1694">
        <v>2022</v>
      </c>
      <c r="B1694" t="s">
        <v>435</v>
      </c>
      <c r="C1694" t="s">
        <v>48</v>
      </c>
      <c r="D1694" t="s">
        <v>477</v>
      </c>
      <c r="E1694">
        <v>30</v>
      </c>
    </row>
    <row r="1695" spans="1:5">
      <c r="A1695">
        <v>2022</v>
      </c>
      <c r="B1695" t="s">
        <v>438</v>
      </c>
      <c r="C1695" t="s">
        <v>52</v>
      </c>
      <c r="D1695" t="s">
        <v>477</v>
      </c>
      <c r="E1695">
        <v>23</v>
      </c>
    </row>
    <row r="1696" spans="1:5">
      <c r="A1696">
        <v>2022</v>
      </c>
      <c r="B1696" t="s">
        <v>436</v>
      </c>
      <c r="C1696" t="s">
        <v>49</v>
      </c>
      <c r="D1696" t="s">
        <v>477</v>
      </c>
      <c r="E1696">
        <v>30</v>
      </c>
    </row>
    <row r="1697" spans="1:5">
      <c r="A1697">
        <v>2022</v>
      </c>
      <c r="B1697" t="s">
        <v>431</v>
      </c>
      <c r="C1697" t="s">
        <v>36</v>
      </c>
      <c r="D1697" t="s">
        <v>477</v>
      </c>
      <c r="E1697">
        <v>19</v>
      </c>
    </row>
    <row r="1698" spans="1:5">
      <c r="A1698">
        <v>2022</v>
      </c>
      <c r="B1698" t="s">
        <v>422</v>
      </c>
      <c r="C1698" t="s">
        <v>15</v>
      </c>
      <c r="D1698" t="s">
        <v>477</v>
      </c>
      <c r="E1698">
        <v>204</v>
      </c>
    </row>
    <row r="1699" spans="1:5">
      <c r="A1699">
        <v>2022</v>
      </c>
      <c r="B1699" t="s">
        <v>439</v>
      </c>
      <c r="C1699" t="s">
        <v>53</v>
      </c>
      <c r="D1699" t="s">
        <v>477</v>
      </c>
      <c r="E1699">
        <v>92</v>
      </c>
    </row>
    <row r="1700" spans="1:5">
      <c r="A1700">
        <v>2022</v>
      </c>
      <c r="B1700" t="s">
        <v>429</v>
      </c>
      <c r="C1700" t="s">
        <v>30</v>
      </c>
      <c r="D1700" t="s">
        <v>477</v>
      </c>
      <c r="E1700">
        <v>201</v>
      </c>
    </row>
    <row r="1701" spans="1:5">
      <c r="A1701">
        <v>2022</v>
      </c>
      <c r="B1701" t="s">
        <v>421</v>
      </c>
      <c r="C1701" t="s">
        <v>13</v>
      </c>
      <c r="D1701" t="s">
        <v>477</v>
      </c>
      <c r="E1701">
        <v>84</v>
      </c>
    </row>
    <row r="1702" spans="1:5">
      <c r="A1702">
        <v>2022</v>
      </c>
      <c r="B1702" t="s">
        <v>434</v>
      </c>
      <c r="C1702" t="s">
        <v>45</v>
      </c>
      <c r="D1702" t="s">
        <v>477</v>
      </c>
      <c r="E1702">
        <v>22</v>
      </c>
    </row>
    <row r="1703" spans="1:5">
      <c r="A1703">
        <v>2021</v>
      </c>
      <c r="B1703" t="s">
        <v>434</v>
      </c>
      <c r="C1703" t="s">
        <v>45</v>
      </c>
      <c r="D1703" t="s">
        <v>477</v>
      </c>
      <c r="E1703">
        <v>22</v>
      </c>
    </row>
    <row r="1704" spans="1:5">
      <c r="A1704">
        <v>2021</v>
      </c>
      <c r="B1704" t="s">
        <v>420</v>
      </c>
      <c r="C1704" t="s">
        <v>8</v>
      </c>
      <c r="D1704" t="s">
        <v>477</v>
      </c>
      <c r="E1704">
        <v>218</v>
      </c>
    </row>
    <row r="1705" spans="1:5">
      <c r="A1705">
        <v>2021</v>
      </c>
      <c r="B1705" t="s">
        <v>424</v>
      </c>
      <c r="C1705" t="s">
        <v>21</v>
      </c>
      <c r="D1705" t="s">
        <v>477</v>
      </c>
      <c r="E1705">
        <v>74</v>
      </c>
    </row>
    <row r="1706" spans="1:5">
      <c r="A1706">
        <v>2020</v>
      </c>
      <c r="B1706" t="s">
        <v>434</v>
      </c>
      <c r="C1706" t="s">
        <v>45</v>
      </c>
      <c r="D1706" t="s">
        <v>477</v>
      </c>
      <c r="E1706">
        <v>22</v>
      </c>
    </row>
    <row r="1707" spans="1:5">
      <c r="A1707">
        <v>2020</v>
      </c>
      <c r="B1707" t="s">
        <v>430</v>
      </c>
      <c r="C1707" t="s">
        <v>33</v>
      </c>
      <c r="D1707" t="s">
        <v>477</v>
      </c>
      <c r="E1707">
        <v>48</v>
      </c>
    </row>
    <row r="1708" spans="1:5">
      <c r="A1708">
        <v>2020</v>
      </c>
      <c r="B1708" t="s">
        <v>439</v>
      </c>
      <c r="C1708" t="s">
        <v>53</v>
      </c>
      <c r="D1708" t="s">
        <v>477</v>
      </c>
      <c r="E1708">
        <v>80</v>
      </c>
    </row>
    <row r="1709" spans="1:5">
      <c r="A1709">
        <v>2019</v>
      </c>
      <c r="B1709" t="s">
        <v>431</v>
      </c>
      <c r="C1709" t="s">
        <v>36</v>
      </c>
      <c r="D1709" t="s">
        <v>477</v>
      </c>
      <c r="E1709">
        <v>19</v>
      </c>
    </row>
    <row r="1710" spans="1:5">
      <c r="A1710">
        <v>2019</v>
      </c>
      <c r="B1710" t="s">
        <v>437</v>
      </c>
      <c r="C1710" t="s">
        <v>51</v>
      </c>
      <c r="D1710" t="s">
        <v>477</v>
      </c>
      <c r="E1710">
        <v>89</v>
      </c>
    </row>
    <row r="1711" spans="1:5">
      <c r="A1711">
        <v>2019</v>
      </c>
      <c r="B1711" t="s">
        <v>439</v>
      </c>
      <c r="C1711" t="s">
        <v>53</v>
      </c>
      <c r="D1711" t="s">
        <v>477</v>
      </c>
      <c r="E1711">
        <v>80</v>
      </c>
    </row>
    <row r="1712" spans="1:5">
      <c r="A1712">
        <v>2019</v>
      </c>
      <c r="B1712" t="s">
        <v>429</v>
      </c>
      <c r="C1712" t="s">
        <v>30</v>
      </c>
      <c r="D1712" t="s">
        <v>477</v>
      </c>
      <c r="E1712">
        <v>201</v>
      </c>
    </row>
    <row r="1713" spans="1:5">
      <c r="A1713">
        <v>2018</v>
      </c>
      <c r="B1713" t="s">
        <v>432</v>
      </c>
      <c r="C1713" t="s">
        <v>39</v>
      </c>
      <c r="D1713" t="s">
        <v>477</v>
      </c>
      <c r="E1713">
        <v>70</v>
      </c>
    </row>
    <row r="1714" spans="1:5">
      <c r="A1714">
        <v>2018</v>
      </c>
      <c r="B1714" t="s">
        <v>435</v>
      </c>
      <c r="C1714" t="s">
        <v>48</v>
      </c>
      <c r="D1714" t="s">
        <v>477</v>
      </c>
      <c r="E1714">
        <v>30</v>
      </c>
    </row>
    <row r="1715" spans="1:5">
      <c r="A1715">
        <v>2018</v>
      </c>
      <c r="B1715" t="s">
        <v>438</v>
      </c>
      <c r="C1715" t="s">
        <v>52</v>
      </c>
      <c r="D1715" t="s">
        <v>477</v>
      </c>
      <c r="E1715">
        <v>23</v>
      </c>
    </row>
    <row r="1716" spans="1:5">
      <c r="A1716">
        <v>2018</v>
      </c>
      <c r="B1716" t="s">
        <v>436</v>
      </c>
      <c r="C1716" t="s">
        <v>49</v>
      </c>
      <c r="D1716" t="s">
        <v>477</v>
      </c>
      <c r="E1716">
        <v>30</v>
      </c>
    </row>
    <row r="1717" spans="1:5">
      <c r="A1717">
        <v>2018</v>
      </c>
      <c r="B1717" t="s">
        <v>437</v>
      </c>
      <c r="C1717" t="s">
        <v>51</v>
      </c>
      <c r="D1717" t="s">
        <v>477</v>
      </c>
      <c r="E1717">
        <v>89</v>
      </c>
    </row>
    <row r="1718" spans="1:5">
      <c r="A1718">
        <v>2018</v>
      </c>
      <c r="B1718" t="s">
        <v>422</v>
      </c>
      <c r="C1718" t="s">
        <v>15</v>
      </c>
      <c r="D1718" t="s">
        <v>477</v>
      </c>
      <c r="E1718">
        <v>204</v>
      </c>
    </row>
    <row r="1719" spans="1:5">
      <c r="A1719">
        <v>2019</v>
      </c>
      <c r="B1719" t="s">
        <v>438</v>
      </c>
      <c r="C1719" t="s">
        <v>52</v>
      </c>
      <c r="D1719" t="s">
        <v>477</v>
      </c>
      <c r="E1719">
        <v>23</v>
      </c>
    </row>
    <row r="1720" spans="1:5">
      <c r="A1720">
        <v>2019</v>
      </c>
      <c r="B1720" t="s">
        <v>430</v>
      </c>
      <c r="C1720" t="s">
        <v>33</v>
      </c>
      <c r="D1720" t="s">
        <v>477</v>
      </c>
      <c r="E1720">
        <v>48</v>
      </c>
    </row>
    <row r="1721" spans="1:5">
      <c r="A1721">
        <v>2019</v>
      </c>
      <c r="B1721" t="s">
        <v>434</v>
      </c>
      <c r="C1721" t="s">
        <v>45</v>
      </c>
      <c r="D1721" t="s">
        <v>477</v>
      </c>
      <c r="E1721">
        <v>22</v>
      </c>
    </row>
    <row r="1722" spans="1:5">
      <c r="A1722">
        <v>2019</v>
      </c>
      <c r="B1722" t="s">
        <v>425</v>
      </c>
      <c r="C1722" t="s">
        <v>24</v>
      </c>
      <c r="D1722" t="s">
        <v>477</v>
      </c>
      <c r="E1722">
        <v>25</v>
      </c>
    </row>
    <row r="1723" spans="1:5">
      <c r="A1723">
        <v>2019</v>
      </c>
      <c r="B1723" t="s">
        <v>420</v>
      </c>
      <c r="C1723" t="s">
        <v>8</v>
      </c>
      <c r="D1723" t="s">
        <v>477</v>
      </c>
      <c r="E1723">
        <v>218</v>
      </c>
    </row>
    <row r="1724" spans="1:5">
      <c r="A1724">
        <v>2019</v>
      </c>
      <c r="B1724" t="s">
        <v>433</v>
      </c>
      <c r="C1724" t="s">
        <v>42</v>
      </c>
      <c r="D1724" t="s">
        <v>477</v>
      </c>
      <c r="E1724">
        <v>22</v>
      </c>
    </row>
    <row r="1725" spans="1:5">
      <c r="A1725">
        <v>2019</v>
      </c>
      <c r="B1725" t="s">
        <v>428</v>
      </c>
      <c r="C1725" t="s">
        <v>27</v>
      </c>
      <c r="D1725" t="s">
        <v>477</v>
      </c>
      <c r="E1725">
        <v>127</v>
      </c>
    </row>
    <row r="1726" spans="1:5">
      <c r="A1726">
        <v>2019</v>
      </c>
      <c r="B1726" t="s">
        <v>423</v>
      </c>
      <c r="C1726" t="s">
        <v>18</v>
      </c>
      <c r="D1726" t="s">
        <v>477</v>
      </c>
      <c r="E1726">
        <v>38</v>
      </c>
    </row>
    <row r="1727" spans="1:5">
      <c r="A1727">
        <v>2019</v>
      </c>
      <c r="B1727" t="s">
        <v>421</v>
      </c>
      <c r="C1727" t="s">
        <v>13</v>
      </c>
      <c r="D1727" t="s">
        <v>477</v>
      </c>
      <c r="E1727">
        <v>84</v>
      </c>
    </row>
    <row r="1728" spans="1:5">
      <c r="A1728">
        <v>2019</v>
      </c>
      <c r="B1728" t="s">
        <v>422</v>
      </c>
      <c r="C1728" t="s">
        <v>15</v>
      </c>
      <c r="D1728" t="s">
        <v>477</v>
      </c>
      <c r="E1728">
        <v>204</v>
      </c>
    </row>
    <row r="1729" spans="1:5">
      <c r="A1729">
        <v>2019</v>
      </c>
      <c r="B1729" t="s">
        <v>424</v>
      </c>
      <c r="C1729" t="s">
        <v>21</v>
      </c>
      <c r="D1729" t="s">
        <v>477</v>
      </c>
      <c r="E1729">
        <v>74</v>
      </c>
    </row>
    <row r="1730" spans="1:5">
      <c r="A1730">
        <v>2018</v>
      </c>
      <c r="B1730" t="s">
        <v>434</v>
      </c>
      <c r="C1730" t="s">
        <v>45</v>
      </c>
      <c r="D1730" t="s">
        <v>477</v>
      </c>
      <c r="E1730">
        <v>22</v>
      </c>
    </row>
    <row r="1731" spans="1:5">
      <c r="A1731">
        <v>2018</v>
      </c>
      <c r="B1731" t="s">
        <v>428</v>
      </c>
      <c r="C1731" t="s">
        <v>27</v>
      </c>
      <c r="D1731" t="s">
        <v>477</v>
      </c>
      <c r="E1731">
        <v>127</v>
      </c>
    </row>
    <row r="1732" spans="1:5">
      <c r="A1732">
        <v>2018</v>
      </c>
      <c r="B1732" t="s">
        <v>430</v>
      </c>
      <c r="C1732" t="s">
        <v>33</v>
      </c>
      <c r="D1732" t="s">
        <v>477</v>
      </c>
      <c r="E1732">
        <v>35</v>
      </c>
    </row>
    <row r="1733" spans="1:5">
      <c r="A1733">
        <v>2018</v>
      </c>
      <c r="B1733" t="s">
        <v>420</v>
      </c>
      <c r="C1733" t="s">
        <v>8</v>
      </c>
      <c r="D1733" t="s">
        <v>477</v>
      </c>
      <c r="E1733">
        <v>218</v>
      </c>
    </row>
    <row r="1734" spans="1:5">
      <c r="A1734">
        <v>2018</v>
      </c>
      <c r="B1734" t="s">
        <v>439</v>
      </c>
      <c r="C1734" t="s">
        <v>53</v>
      </c>
      <c r="D1734" t="s">
        <v>477</v>
      </c>
      <c r="E1734">
        <v>80</v>
      </c>
    </row>
    <row r="1735" spans="1:5">
      <c r="A1735">
        <v>2022</v>
      </c>
      <c r="B1735" t="s">
        <v>437</v>
      </c>
      <c r="C1735" t="s">
        <v>51</v>
      </c>
      <c r="D1735" t="s">
        <v>477</v>
      </c>
      <c r="E1735">
        <v>89</v>
      </c>
    </row>
    <row r="1736" spans="1:5">
      <c r="A1736">
        <v>2022</v>
      </c>
      <c r="B1736" t="s">
        <v>425</v>
      </c>
      <c r="C1736" t="s">
        <v>24</v>
      </c>
      <c r="D1736" t="s">
        <v>477</v>
      </c>
      <c r="E1736">
        <v>25</v>
      </c>
    </row>
    <row r="1737" spans="1:5">
      <c r="A1737">
        <v>2022</v>
      </c>
      <c r="B1737" t="s">
        <v>428</v>
      </c>
      <c r="C1737" t="s">
        <v>27</v>
      </c>
      <c r="D1737" t="s">
        <v>477</v>
      </c>
      <c r="E1737">
        <v>127</v>
      </c>
    </row>
    <row r="1738" spans="1:5">
      <c r="A1738">
        <v>2022</v>
      </c>
      <c r="B1738" t="s">
        <v>420</v>
      </c>
      <c r="C1738" t="s">
        <v>8</v>
      </c>
      <c r="D1738" t="s">
        <v>477</v>
      </c>
      <c r="E1738">
        <v>238</v>
      </c>
    </row>
    <row r="1739" spans="1:5">
      <c r="A1739">
        <v>2022</v>
      </c>
      <c r="B1739" t="s">
        <v>423</v>
      </c>
      <c r="C1739" t="s">
        <v>18</v>
      </c>
      <c r="D1739" t="s">
        <v>477</v>
      </c>
      <c r="E1739">
        <v>38</v>
      </c>
    </row>
    <row r="1740" spans="1:5">
      <c r="A1740">
        <v>2021</v>
      </c>
      <c r="B1740" t="s">
        <v>426</v>
      </c>
      <c r="D1740" t="s">
        <v>477</v>
      </c>
      <c r="E1740">
        <v>0</v>
      </c>
    </row>
    <row r="1741" spans="1:5">
      <c r="A1741">
        <v>2021</v>
      </c>
      <c r="B1741" t="s">
        <v>428</v>
      </c>
      <c r="C1741" t="s">
        <v>27</v>
      </c>
      <c r="D1741" t="s">
        <v>477</v>
      </c>
      <c r="E1741">
        <v>127</v>
      </c>
    </row>
    <row r="1742" spans="1:5">
      <c r="A1742">
        <v>2021</v>
      </c>
      <c r="B1742" t="s">
        <v>423</v>
      </c>
      <c r="C1742" t="s">
        <v>18</v>
      </c>
      <c r="D1742" t="s">
        <v>477</v>
      </c>
      <c r="E1742">
        <v>38</v>
      </c>
    </row>
    <row r="1743" spans="1:5">
      <c r="A1743">
        <v>2021</v>
      </c>
      <c r="B1743" t="s">
        <v>431</v>
      </c>
      <c r="C1743" t="s">
        <v>36</v>
      </c>
      <c r="D1743" t="s">
        <v>477</v>
      </c>
      <c r="E1743">
        <v>19</v>
      </c>
    </row>
    <row r="1744" spans="1:5">
      <c r="A1744">
        <v>2021</v>
      </c>
      <c r="B1744" t="s">
        <v>425</v>
      </c>
      <c r="C1744" t="s">
        <v>24</v>
      </c>
      <c r="D1744" t="s">
        <v>477</v>
      </c>
      <c r="E1744">
        <v>25</v>
      </c>
    </row>
    <row r="1745" spans="1:5">
      <c r="A1745">
        <v>2021</v>
      </c>
      <c r="B1745" t="s">
        <v>438</v>
      </c>
      <c r="C1745" t="s">
        <v>52</v>
      </c>
      <c r="D1745" t="s">
        <v>477</v>
      </c>
      <c r="E1745">
        <v>23</v>
      </c>
    </row>
    <row r="1746" spans="1:5">
      <c r="A1746">
        <v>2021</v>
      </c>
      <c r="B1746" t="s">
        <v>436</v>
      </c>
      <c r="C1746" t="s">
        <v>49</v>
      </c>
      <c r="D1746" t="s">
        <v>477</v>
      </c>
      <c r="E1746">
        <v>30</v>
      </c>
    </row>
    <row r="1747" spans="1:5">
      <c r="A1747">
        <v>2021</v>
      </c>
      <c r="B1747" t="s">
        <v>437</v>
      </c>
      <c r="C1747" t="s">
        <v>51</v>
      </c>
      <c r="D1747" t="s">
        <v>477</v>
      </c>
      <c r="E1747">
        <v>89</v>
      </c>
    </row>
    <row r="1748" spans="1:5">
      <c r="A1748">
        <v>2020</v>
      </c>
      <c r="B1748" t="s">
        <v>431</v>
      </c>
      <c r="C1748" t="s">
        <v>36</v>
      </c>
      <c r="D1748" t="s">
        <v>477</v>
      </c>
      <c r="E1748">
        <v>19</v>
      </c>
    </row>
    <row r="1749" spans="1:5">
      <c r="A1749">
        <v>2020</v>
      </c>
      <c r="B1749" t="s">
        <v>426</v>
      </c>
      <c r="D1749" t="s">
        <v>477</v>
      </c>
      <c r="E1749">
        <v>0</v>
      </c>
    </row>
    <row r="1750" spans="1:5">
      <c r="A1750">
        <v>2020</v>
      </c>
      <c r="B1750" t="s">
        <v>433</v>
      </c>
      <c r="C1750" t="s">
        <v>42</v>
      </c>
      <c r="D1750" t="s">
        <v>477</v>
      </c>
      <c r="E1750">
        <v>22</v>
      </c>
    </row>
    <row r="1751" spans="1:5">
      <c r="A1751">
        <v>2020</v>
      </c>
      <c r="B1751" t="s">
        <v>425</v>
      </c>
      <c r="C1751" t="s">
        <v>24</v>
      </c>
      <c r="D1751" t="s">
        <v>477</v>
      </c>
      <c r="E1751">
        <v>25</v>
      </c>
    </row>
    <row r="1752" spans="1:5">
      <c r="A1752">
        <v>2020</v>
      </c>
      <c r="B1752" t="s">
        <v>428</v>
      </c>
      <c r="C1752" t="s">
        <v>27</v>
      </c>
      <c r="D1752" t="s">
        <v>477</v>
      </c>
      <c r="E1752">
        <v>127</v>
      </c>
    </row>
    <row r="1753" spans="1:5">
      <c r="A1753">
        <v>2020</v>
      </c>
      <c r="B1753" t="s">
        <v>438</v>
      </c>
      <c r="C1753" t="s">
        <v>52</v>
      </c>
      <c r="D1753" t="s">
        <v>477</v>
      </c>
      <c r="E1753">
        <v>23</v>
      </c>
    </row>
    <row r="1754" spans="1:5">
      <c r="A1754">
        <v>2020</v>
      </c>
      <c r="B1754" t="s">
        <v>437</v>
      </c>
      <c r="C1754" t="s">
        <v>51</v>
      </c>
      <c r="D1754" t="s">
        <v>477</v>
      </c>
      <c r="E1754">
        <v>89</v>
      </c>
    </row>
    <row r="1755" spans="1:5">
      <c r="A1755">
        <v>2020</v>
      </c>
      <c r="B1755" t="s">
        <v>422</v>
      </c>
      <c r="C1755" t="s">
        <v>15</v>
      </c>
      <c r="D1755" t="s">
        <v>477</v>
      </c>
      <c r="E1755">
        <v>204</v>
      </c>
    </row>
    <row r="1756" spans="1:5">
      <c r="A1756">
        <v>2023</v>
      </c>
      <c r="B1756" t="s">
        <v>434</v>
      </c>
      <c r="C1756" t="s">
        <v>45</v>
      </c>
      <c r="D1756" t="s">
        <v>477</v>
      </c>
      <c r="E1756">
        <v>22</v>
      </c>
    </row>
    <row r="1757" spans="1:5">
      <c r="A1757">
        <v>2023</v>
      </c>
      <c r="B1757" t="s">
        <v>423</v>
      </c>
      <c r="C1757" t="s">
        <v>18</v>
      </c>
      <c r="D1757" t="s">
        <v>477</v>
      </c>
      <c r="E1757">
        <v>38</v>
      </c>
    </row>
    <row r="1758" spans="1:5">
      <c r="A1758">
        <v>2023</v>
      </c>
      <c r="B1758" t="s">
        <v>435</v>
      </c>
      <c r="C1758" t="s">
        <v>48</v>
      </c>
      <c r="D1758" t="s">
        <v>477</v>
      </c>
      <c r="E1758">
        <v>30</v>
      </c>
    </row>
    <row r="1759" spans="1:5">
      <c r="A1759">
        <v>2023</v>
      </c>
      <c r="B1759" t="s">
        <v>430</v>
      </c>
      <c r="C1759" t="s">
        <v>33</v>
      </c>
      <c r="D1759" t="s">
        <v>477</v>
      </c>
      <c r="E1759">
        <v>47</v>
      </c>
    </row>
    <row r="1760" spans="1:5">
      <c r="A1760">
        <v>2023</v>
      </c>
      <c r="B1760" t="s">
        <v>422</v>
      </c>
      <c r="C1760" t="s">
        <v>15</v>
      </c>
      <c r="D1760" t="s">
        <v>477</v>
      </c>
      <c r="E1760">
        <v>204</v>
      </c>
    </row>
    <row r="1761" spans="1:5">
      <c r="A1761">
        <v>2023</v>
      </c>
      <c r="B1761" t="s">
        <v>439</v>
      </c>
      <c r="C1761" t="s">
        <v>53</v>
      </c>
      <c r="D1761" t="s">
        <v>477</v>
      </c>
      <c r="E1761">
        <v>89</v>
      </c>
    </row>
    <row r="1762" spans="1:5">
      <c r="A1762">
        <v>2022</v>
      </c>
      <c r="B1762" t="s">
        <v>433</v>
      </c>
      <c r="C1762" t="s">
        <v>42</v>
      </c>
      <c r="D1762" t="s">
        <v>477</v>
      </c>
      <c r="E1762">
        <v>22</v>
      </c>
    </row>
    <row r="1763" spans="1:5">
      <c r="A1763">
        <v>2022</v>
      </c>
      <c r="B1763" t="s">
        <v>430</v>
      </c>
      <c r="C1763" t="s">
        <v>33</v>
      </c>
      <c r="D1763" t="s">
        <v>477</v>
      </c>
      <c r="E1763">
        <v>47</v>
      </c>
    </row>
    <row r="1764" spans="1:5">
      <c r="A1764">
        <v>2022</v>
      </c>
      <c r="B1764" t="s">
        <v>432</v>
      </c>
      <c r="C1764" t="s">
        <v>39</v>
      </c>
      <c r="D1764" t="s">
        <v>477</v>
      </c>
      <c r="E1764">
        <v>90</v>
      </c>
    </row>
    <row r="1765" spans="1:5">
      <c r="A1765">
        <v>2022</v>
      </c>
      <c r="B1765" t="s">
        <v>426</v>
      </c>
      <c r="D1765" t="s">
        <v>477</v>
      </c>
      <c r="E1765">
        <v>0</v>
      </c>
    </row>
    <row r="1766" spans="1:5">
      <c r="A1766">
        <v>2022</v>
      </c>
      <c r="B1766" t="s">
        <v>424</v>
      </c>
      <c r="C1766" t="s">
        <v>21</v>
      </c>
      <c r="D1766" t="s">
        <v>477</v>
      </c>
      <c r="E1766">
        <v>74</v>
      </c>
    </row>
    <row r="1767" spans="1:5">
      <c r="A1767">
        <v>2021</v>
      </c>
      <c r="B1767" t="s">
        <v>432</v>
      </c>
      <c r="C1767" t="s">
        <v>39</v>
      </c>
      <c r="D1767" t="s">
        <v>477</v>
      </c>
      <c r="E1767">
        <v>70</v>
      </c>
    </row>
    <row r="1768" spans="1:5">
      <c r="A1768">
        <v>2021</v>
      </c>
      <c r="B1768" t="s">
        <v>430</v>
      </c>
      <c r="C1768" t="s">
        <v>33</v>
      </c>
      <c r="D1768" t="s">
        <v>477</v>
      </c>
      <c r="E1768">
        <v>48</v>
      </c>
    </row>
    <row r="1769" spans="1:5">
      <c r="A1769">
        <v>2021</v>
      </c>
      <c r="B1769" t="s">
        <v>433</v>
      </c>
      <c r="C1769" t="s">
        <v>42</v>
      </c>
      <c r="D1769" t="s">
        <v>477</v>
      </c>
      <c r="E1769">
        <v>22</v>
      </c>
    </row>
    <row r="1770" spans="1:5">
      <c r="A1770">
        <v>2021</v>
      </c>
      <c r="B1770" t="s">
        <v>422</v>
      </c>
      <c r="C1770" t="s">
        <v>15</v>
      </c>
      <c r="D1770" t="s">
        <v>477</v>
      </c>
      <c r="E1770">
        <v>204</v>
      </c>
    </row>
    <row r="1771" spans="1:5">
      <c r="A1771">
        <v>2021</v>
      </c>
      <c r="B1771" t="s">
        <v>421</v>
      </c>
      <c r="C1771" t="s">
        <v>13</v>
      </c>
      <c r="D1771" t="s">
        <v>477</v>
      </c>
      <c r="E1771">
        <v>84</v>
      </c>
    </row>
    <row r="1772" spans="1:5">
      <c r="A1772">
        <v>2021</v>
      </c>
      <c r="B1772" t="s">
        <v>439</v>
      </c>
      <c r="C1772" t="s">
        <v>53</v>
      </c>
      <c r="D1772" t="s">
        <v>477</v>
      </c>
      <c r="E1772">
        <v>80</v>
      </c>
    </row>
    <row r="1773" spans="1:5">
      <c r="A1773">
        <v>2021</v>
      </c>
      <c r="B1773" t="s">
        <v>435</v>
      </c>
      <c r="C1773" t="s">
        <v>48</v>
      </c>
      <c r="D1773" t="s">
        <v>477</v>
      </c>
      <c r="E1773">
        <v>30</v>
      </c>
    </row>
    <row r="1774" spans="1:5">
      <c r="A1774">
        <v>2021</v>
      </c>
      <c r="B1774" t="s">
        <v>429</v>
      </c>
      <c r="C1774" t="s">
        <v>30</v>
      </c>
      <c r="D1774" t="s">
        <v>477</v>
      </c>
      <c r="E1774">
        <v>201</v>
      </c>
    </row>
    <row r="1775" spans="1:5">
      <c r="A1775">
        <v>2020</v>
      </c>
      <c r="B1775" t="s">
        <v>435</v>
      </c>
      <c r="C1775" t="s">
        <v>48</v>
      </c>
      <c r="D1775" t="s">
        <v>477</v>
      </c>
      <c r="E1775">
        <v>30</v>
      </c>
    </row>
    <row r="1776" spans="1:5">
      <c r="A1776">
        <v>2020</v>
      </c>
      <c r="B1776" t="s">
        <v>432</v>
      </c>
      <c r="C1776" t="s">
        <v>39</v>
      </c>
      <c r="D1776" t="s">
        <v>477</v>
      </c>
      <c r="E1776">
        <v>70</v>
      </c>
    </row>
    <row r="1777" spans="1:5">
      <c r="A1777">
        <v>2020</v>
      </c>
      <c r="B1777" t="s">
        <v>423</v>
      </c>
      <c r="C1777" t="s">
        <v>18</v>
      </c>
      <c r="D1777" t="s">
        <v>477</v>
      </c>
      <c r="E1777">
        <v>38</v>
      </c>
    </row>
    <row r="1778" spans="1:5">
      <c r="A1778">
        <v>2020</v>
      </c>
      <c r="B1778" t="s">
        <v>420</v>
      </c>
      <c r="C1778" t="s">
        <v>8</v>
      </c>
      <c r="D1778" t="s">
        <v>477</v>
      </c>
      <c r="E1778">
        <v>218</v>
      </c>
    </row>
    <row r="1779" spans="1:5">
      <c r="A1779">
        <v>2020</v>
      </c>
      <c r="B1779" t="s">
        <v>424</v>
      </c>
      <c r="C1779" t="s">
        <v>21</v>
      </c>
      <c r="D1779" t="s">
        <v>477</v>
      </c>
      <c r="E1779">
        <v>74</v>
      </c>
    </row>
    <row r="1780" spans="1:5">
      <c r="A1780">
        <v>2020</v>
      </c>
      <c r="B1780" t="s">
        <v>421</v>
      </c>
      <c r="C1780" t="s">
        <v>13</v>
      </c>
      <c r="D1780" t="s">
        <v>477</v>
      </c>
      <c r="E1780">
        <v>84</v>
      </c>
    </row>
    <row r="1781" spans="1:5">
      <c r="A1781">
        <v>2020</v>
      </c>
      <c r="B1781" t="s">
        <v>436</v>
      </c>
      <c r="C1781" t="s">
        <v>49</v>
      </c>
      <c r="D1781" t="s">
        <v>477</v>
      </c>
      <c r="E1781">
        <v>30</v>
      </c>
    </row>
    <row r="1782" spans="1:5">
      <c r="A1782">
        <v>2020</v>
      </c>
      <c r="B1782" t="s">
        <v>429</v>
      </c>
      <c r="C1782" t="s">
        <v>30</v>
      </c>
      <c r="D1782" t="s">
        <v>477</v>
      </c>
      <c r="E1782">
        <v>201</v>
      </c>
    </row>
    <row r="1783" spans="1:5">
      <c r="A1783">
        <v>2019</v>
      </c>
      <c r="B1783" t="s">
        <v>435</v>
      </c>
      <c r="C1783" t="s">
        <v>48</v>
      </c>
      <c r="D1783" t="s">
        <v>477</v>
      </c>
      <c r="E1783">
        <v>30</v>
      </c>
    </row>
    <row r="1784" spans="1:5">
      <c r="A1784">
        <v>2019</v>
      </c>
      <c r="B1784" t="s">
        <v>426</v>
      </c>
      <c r="D1784" t="s">
        <v>477</v>
      </c>
      <c r="E1784">
        <v>0</v>
      </c>
    </row>
    <row r="1785" spans="1:5">
      <c r="A1785">
        <v>2019</v>
      </c>
      <c r="B1785" t="s">
        <v>432</v>
      </c>
      <c r="C1785" t="s">
        <v>39</v>
      </c>
      <c r="D1785" t="s">
        <v>477</v>
      </c>
      <c r="E1785">
        <v>70</v>
      </c>
    </row>
    <row r="1786" spans="1:5">
      <c r="A1786">
        <v>2019</v>
      </c>
      <c r="B1786" t="s">
        <v>436</v>
      </c>
      <c r="C1786" t="s">
        <v>49</v>
      </c>
      <c r="D1786" t="s">
        <v>477</v>
      </c>
      <c r="E1786">
        <v>30</v>
      </c>
    </row>
    <row r="1787" spans="1:5">
      <c r="A1787">
        <v>2018</v>
      </c>
      <c r="B1787" t="s">
        <v>431</v>
      </c>
      <c r="C1787" t="s">
        <v>36</v>
      </c>
      <c r="D1787" t="s">
        <v>477</v>
      </c>
      <c r="E1787">
        <v>19</v>
      </c>
    </row>
    <row r="1788" spans="1:5">
      <c r="A1788">
        <v>2018</v>
      </c>
      <c r="B1788" t="s">
        <v>426</v>
      </c>
      <c r="D1788" t="s">
        <v>477</v>
      </c>
      <c r="E1788">
        <v>0</v>
      </c>
    </row>
    <row r="1789" spans="1:5">
      <c r="A1789">
        <v>2018</v>
      </c>
      <c r="B1789" t="s">
        <v>421</v>
      </c>
      <c r="C1789" t="s">
        <v>13</v>
      </c>
      <c r="D1789" t="s">
        <v>477</v>
      </c>
      <c r="E1789">
        <v>84</v>
      </c>
    </row>
    <row r="1790" spans="1:5">
      <c r="A1790">
        <v>2018</v>
      </c>
      <c r="B1790" t="s">
        <v>423</v>
      </c>
      <c r="C1790" t="s">
        <v>18</v>
      </c>
      <c r="D1790" t="s">
        <v>477</v>
      </c>
      <c r="E1790">
        <v>38</v>
      </c>
    </row>
    <row r="1791" spans="1:5">
      <c r="A1791">
        <v>2018</v>
      </c>
      <c r="B1791" t="s">
        <v>433</v>
      </c>
      <c r="C1791" t="s">
        <v>42</v>
      </c>
      <c r="D1791" t="s">
        <v>477</v>
      </c>
      <c r="E1791">
        <v>22</v>
      </c>
    </row>
    <row r="1792" spans="1:5">
      <c r="A1792">
        <v>2018</v>
      </c>
      <c r="B1792" t="s">
        <v>425</v>
      </c>
      <c r="C1792" t="s">
        <v>24</v>
      </c>
      <c r="D1792" t="s">
        <v>477</v>
      </c>
      <c r="E1792">
        <v>25</v>
      </c>
    </row>
    <row r="1793" spans="1:5">
      <c r="A1793">
        <v>2018</v>
      </c>
      <c r="B1793" t="s">
        <v>424</v>
      </c>
      <c r="C1793" t="s">
        <v>21</v>
      </c>
      <c r="D1793" t="s">
        <v>477</v>
      </c>
      <c r="E1793">
        <v>74</v>
      </c>
    </row>
    <row r="1794" spans="1:5">
      <c r="A1794">
        <v>2018</v>
      </c>
      <c r="B1794" t="s">
        <v>429</v>
      </c>
      <c r="C1794" t="s">
        <v>30</v>
      </c>
      <c r="D1794" t="s">
        <v>477</v>
      </c>
      <c r="E1794">
        <v>201</v>
      </c>
    </row>
    <row r="1795" spans="1:5">
      <c r="A1795">
        <v>2025</v>
      </c>
      <c r="B1795" t="s">
        <v>407</v>
      </c>
      <c r="D1795" t="s">
        <v>478</v>
      </c>
      <c r="E1795">
        <v>2022</v>
      </c>
    </row>
    <row r="1796" spans="1:5">
      <c r="A1796">
        <v>2025</v>
      </c>
      <c r="B1796" t="s">
        <v>438</v>
      </c>
      <c r="D1796" t="s">
        <v>478</v>
      </c>
      <c r="E1796">
        <v>2022</v>
      </c>
    </row>
    <row r="1797" spans="1:5">
      <c r="A1797">
        <v>2025</v>
      </c>
      <c r="B1797" t="s">
        <v>425</v>
      </c>
      <c r="D1797" t="s">
        <v>478</v>
      </c>
      <c r="E1797">
        <v>2022</v>
      </c>
    </row>
    <row r="1798" spans="1:5">
      <c r="A1798">
        <v>2025</v>
      </c>
      <c r="B1798" t="s">
        <v>421</v>
      </c>
      <c r="D1798" t="s">
        <v>478</v>
      </c>
      <c r="E1798">
        <v>2022</v>
      </c>
    </row>
    <row r="1799" spans="1:5">
      <c r="A1799">
        <v>2025</v>
      </c>
      <c r="B1799" t="s">
        <v>432</v>
      </c>
      <c r="D1799" t="s">
        <v>478</v>
      </c>
      <c r="E1799">
        <v>2022</v>
      </c>
    </row>
    <row r="1800" spans="1:5">
      <c r="A1800">
        <v>2025</v>
      </c>
      <c r="B1800" t="s">
        <v>429</v>
      </c>
      <c r="D1800" t="s">
        <v>478</v>
      </c>
      <c r="E1800">
        <v>2022</v>
      </c>
    </row>
    <row r="1801" spans="1:5">
      <c r="A1801">
        <v>2025</v>
      </c>
      <c r="B1801" t="s">
        <v>431</v>
      </c>
      <c r="D1801" t="s">
        <v>478</v>
      </c>
      <c r="E1801">
        <v>2022</v>
      </c>
    </row>
    <row r="1802" spans="1:5">
      <c r="A1802">
        <v>2025</v>
      </c>
      <c r="B1802" t="s">
        <v>428</v>
      </c>
      <c r="D1802" t="s">
        <v>478</v>
      </c>
      <c r="E1802">
        <v>2022</v>
      </c>
    </row>
    <row r="1803" spans="1:5">
      <c r="A1803">
        <v>2025</v>
      </c>
      <c r="B1803" t="s">
        <v>436</v>
      </c>
      <c r="D1803" t="s">
        <v>478</v>
      </c>
      <c r="E1803">
        <v>2022</v>
      </c>
    </row>
    <row r="1804" spans="1:5">
      <c r="A1804">
        <v>2025</v>
      </c>
      <c r="B1804" t="s">
        <v>433</v>
      </c>
      <c r="D1804" t="s">
        <v>478</v>
      </c>
      <c r="E1804">
        <v>2022</v>
      </c>
    </row>
    <row r="1805" spans="1:5">
      <c r="A1805">
        <v>2025</v>
      </c>
      <c r="B1805" t="s">
        <v>426</v>
      </c>
      <c r="D1805" t="s">
        <v>478</v>
      </c>
      <c r="E1805">
        <v>2022</v>
      </c>
    </row>
    <row r="1806" spans="1:5">
      <c r="A1806">
        <v>2025</v>
      </c>
      <c r="B1806" t="s">
        <v>437</v>
      </c>
      <c r="D1806" t="s">
        <v>478</v>
      </c>
      <c r="E1806">
        <v>2022</v>
      </c>
    </row>
    <row r="1807" spans="1:5">
      <c r="A1807">
        <v>2025</v>
      </c>
      <c r="B1807" t="s">
        <v>420</v>
      </c>
      <c r="D1807" t="s">
        <v>478</v>
      </c>
      <c r="E1807">
        <v>2022</v>
      </c>
    </row>
    <row r="1808" spans="1:5">
      <c r="A1808">
        <v>2025</v>
      </c>
      <c r="B1808" t="s">
        <v>424</v>
      </c>
      <c r="D1808" t="s">
        <v>478</v>
      </c>
      <c r="E1808">
        <v>2022</v>
      </c>
    </row>
    <row r="1809" spans="1:5">
      <c r="A1809">
        <v>2025</v>
      </c>
      <c r="B1809" t="s">
        <v>434</v>
      </c>
      <c r="D1809" t="s">
        <v>478</v>
      </c>
      <c r="E1809">
        <v>2022</v>
      </c>
    </row>
    <row r="1810" spans="1:5">
      <c r="A1810">
        <v>2025</v>
      </c>
      <c r="B1810" t="s">
        <v>423</v>
      </c>
      <c r="D1810" t="s">
        <v>478</v>
      </c>
      <c r="E1810">
        <v>2022</v>
      </c>
    </row>
    <row r="1811" spans="1:5">
      <c r="A1811">
        <v>2025</v>
      </c>
      <c r="B1811" t="s">
        <v>435</v>
      </c>
      <c r="D1811" t="s">
        <v>478</v>
      </c>
      <c r="E1811">
        <v>2022</v>
      </c>
    </row>
    <row r="1812" spans="1:5">
      <c r="A1812">
        <v>2025</v>
      </c>
      <c r="B1812" t="s">
        <v>430</v>
      </c>
      <c r="D1812" t="s">
        <v>478</v>
      </c>
      <c r="E1812">
        <v>2022</v>
      </c>
    </row>
    <row r="1813" spans="1:5">
      <c r="A1813">
        <v>2025</v>
      </c>
      <c r="B1813" t="s">
        <v>422</v>
      </c>
      <c r="D1813" t="s">
        <v>478</v>
      </c>
      <c r="E1813">
        <v>2022</v>
      </c>
    </row>
    <row r="1814" spans="1:5">
      <c r="A1814">
        <v>2025</v>
      </c>
      <c r="B1814" t="s">
        <v>439</v>
      </c>
      <c r="D1814" t="s">
        <v>478</v>
      </c>
      <c r="E1814">
        <v>2022</v>
      </c>
    </row>
    <row r="1815" spans="1:5">
      <c r="A1815">
        <v>2024</v>
      </c>
      <c r="B1815" t="s">
        <v>407</v>
      </c>
      <c r="C1815" t="s">
        <v>407</v>
      </c>
      <c r="D1815" t="s">
        <v>478</v>
      </c>
      <c r="E1815">
        <v>2022</v>
      </c>
    </row>
    <row r="1816" spans="1:5">
      <c r="A1816">
        <v>2024</v>
      </c>
      <c r="B1816" t="s">
        <v>438</v>
      </c>
      <c r="C1816" t="s">
        <v>52</v>
      </c>
      <c r="D1816" t="s">
        <v>478</v>
      </c>
      <c r="E1816">
        <v>2022</v>
      </c>
    </row>
    <row r="1817" spans="1:5">
      <c r="A1817">
        <v>2024</v>
      </c>
      <c r="B1817" t="s">
        <v>425</v>
      </c>
      <c r="C1817" t="s">
        <v>24</v>
      </c>
      <c r="D1817" t="s">
        <v>478</v>
      </c>
      <c r="E1817">
        <v>2022</v>
      </c>
    </row>
    <row r="1818" spans="1:5">
      <c r="A1818">
        <v>2024</v>
      </c>
      <c r="B1818" t="s">
        <v>421</v>
      </c>
      <c r="C1818" t="s">
        <v>13</v>
      </c>
      <c r="D1818" t="s">
        <v>478</v>
      </c>
      <c r="E1818">
        <v>2022</v>
      </c>
    </row>
    <row r="1819" spans="1:5">
      <c r="A1819">
        <v>2024</v>
      </c>
      <c r="B1819" t="s">
        <v>432</v>
      </c>
      <c r="C1819" t="s">
        <v>39</v>
      </c>
      <c r="D1819" t="s">
        <v>478</v>
      </c>
      <c r="E1819">
        <v>2022</v>
      </c>
    </row>
    <row r="1820" spans="1:5">
      <c r="A1820">
        <v>2024</v>
      </c>
      <c r="B1820" t="s">
        <v>429</v>
      </c>
      <c r="C1820" t="s">
        <v>30</v>
      </c>
      <c r="D1820" t="s">
        <v>478</v>
      </c>
      <c r="E1820">
        <v>2022</v>
      </c>
    </row>
    <row r="1821" spans="1:5">
      <c r="A1821">
        <v>2024</v>
      </c>
      <c r="B1821" t="s">
        <v>431</v>
      </c>
      <c r="C1821" t="s">
        <v>36</v>
      </c>
      <c r="D1821" t="s">
        <v>478</v>
      </c>
      <c r="E1821">
        <v>2022</v>
      </c>
    </row>
    <row r="1822" spans="1:5">
      <c r="A1822">
        <v>2024</v>
      </c>
      <c r="B1822" t="s">
        <v>428</v>
      </c>
      <c r="C1822" t="s">
        <v>27</v>
      </c>
      <c r="D1822" t="s">
        <v>478</v>
      </c>
      <c r="E1822">
        <v>2022</v>
      </c>
    </row>
    <row r="1823" spans="1:5">
      <c r="A1823">
        <v>2024</v>
      </c>
      <c r="B1823" t="s">
        <v>436</v>
      </c>
      <c r="C1823" t="s">
        <v>49</v>
      </c>
      <c r="D1823" t="s">
        <v>478</v>
      </c>
      <c r="E1823">
        <v>2022</v>
      </c>
    </row>
    <row r="1824" spans="1:5">
      <c r="A1824">
        <v>2024</v>
      </c>
      <c r="B1824" t="s">
        <v>433</v>
      </c>
      <c r="C1824" t="s">
        <v>42</v>
      </c>
      <c r="D1824" t="s">
        <v>478</v>
      </c>
      <c r="E1824">
        <v>2022</v>
      </c>
    </row>
    <row r="1825" spans="1:5">
      <c r="A1825">
        <v>2024</v>
      </c>
      <c r="B1825" t="s">
        <v>426</v>
      </c>
      <c r="D1825" t="s">
        <v>478</v>
      </c>
      <c r="E1825">
        <v>2022</v>
      </c>
    </row>
    <row r="1826" spans="1:5">
      <c r="A1826">
        <v>2024</v>
      </c>
      <c r="B1826" t="s">
        <v>437</v>
      </c>
      <c r="C1826" t="s">
        <v>51</v>
      </c>
      <c r="D1826" t="s">
        <v>478</v>
      </c>
      <c r="E1826">
        <v>2022</v>
      </c>
    </row>
    <row r="1827" spans="1:5">
      <c r="A1827">
        <v>2024</v>
      </c>
      <c r="B1827" t="s">
        <v>420</v>
      </c>
      <c r="C1827" t="s">
        <v>8</v>
      </c>
      <c r="D1827" t="s">
        <v>478</v>
      </c>
      <c r="E1827">
        <v>2022</v>
      </c>
    </row>
    <row r="1828" spans="1:5">
      <c r="A1828">
        <v>2024</v>
      </c>
      <c r="B1828" t="s">
        <v>424</v>
      </c>
      <c r="C1828" t="s">
        <v>21</v>
      </c>
      <c r="D1828" t="s">
        <v>478</v>
      </c>
      <c r="E1828">
        <v>2022</v>
      </c>
    </row>
    <row r="1829" spans="1:5">
      <c r="A1829">
        <v>2024</v>
      </c>
      <c r="B1829" t="s">
        <v>434</v>
      </c>
      <c r="C1829" t="s">
        <v>45</v>
      </c>
      <c r="D1829" t="s">
        <v>478</v>
      </c>
      <c r="E1829">
        <v>2022</v>
      </c>
    </row>
    <row r="1830" spans="1:5">
      <c r="A1830">
        <v>2024</v>
      </c>
      <c r="B1830" t="s">
        <v>423</v>
      </c>
      <c r="C1830" t="s">
        <v>18</v>
      </c>
      <c r="D1830" t="s">
        <v>478</v>
      </c>
      <c r="E1830">
        <v>2022</v>
      </c>
    </row>
    <row r="1831" spans="1:5">
      <c r="A1831">
        <v>2024</v>
      </c>
      <c r="B1831" t="s">
        <v>435</v>
      </c>
      <c r="C1831" t="s">
        <v>48</v>
      </c>
      <c r="D1831" t="s">
        <v>478</v>
      </c>
      <c r="E1831">
        <v>2022</v>
      </c>
    </row>
    <row r="1832" spans="1:5">
      <c r="A1832">
        <v>2024</v>
      </c>
      <c r="B1832" t="s">
        <v>430</v>
      </c>
      <c r="C1832" t="s">
        <v>33</v>
      </c>
      <c r="D1832" t="s">
        <v>478</v>
      </c>
      <c r="E1832">
        <v>2022</v>
      </c>
    </row>
    <row r="1833" spans="1:5">
      <c r="A1833">
        <v>2024</v>
      </c>
      <c r="B1833" t="s">
        <v>422</v>
      </c>
      <c r="C1833" t="s">
        <v>15</v>
      </c>
      <c r="D1833" t="s">
        <v>478</v>
      </c>
      <c r="E1833">
        <v>2022</v>
      </c>
    </row>
    <row r="1834" spans="1:5">
      <c r="A1834">
        <v>2024</v>
      </c>
      <c r="B1834" t="s">
        <v>439</v>
      </c>
      <c r="C1834" t="s">
        <v>53</v>
      </c>
      <c r="D1834" t="s">
        <v>478</v>
      </c>
      <c r="E1834">
        <v>2022</v>
      </c>
    </row>
    <row r="1835" spans="1:5">
      <c r="A1835">
        <v>2019</v>
      </c>
      <c r="B1835" t="s">
        <v>407</v>
      </c>
      <c r="C1835" t="s">
        <v>407</v>
      </c>
      <c r="D1835" t="s">
        <v>478</v>
      </c>
      <c r="E1835">
        <v>2018</v>
      </c>
    </row>
    <row r="1836" spans="1:5">
      <c r="A1836">
        <v>2022</v>
      </c>
      <c r="B1836" t="s">
        <v>407</v>
      </c>
      <c r="C1836" t="s">
        <v>407</v>
      </c>
      <c r="D1836" t="s">
        <v>478</v>
      </c>
      <c r="E1836">
        <v>2021</v>
      </c>
    </row>
    <row r="1837" spans="1:5">
      <c r="A1837">
        <v>2021</v>
      </c>
      <c r="B1837" t="s">
        <v>407</v>
      </c>
      <c r="C1837" t="s">
        <v>407</v>
      </c>
      <c r="D1837" t="s">
        <v>478</v>
      </c>
      <c r="E1837">
        <v>2020</v>
      </c>
    </row>
    <row r="1838" spans="1:5">
      <c r="A1838">
        <v>2023</v>
      </c>
      <c r="B1838" t="s">
        <v>407</v>
      </c>
      <c r="C1838" t="s">
        <v>407</v>
      </c>
      <c r="D1838" t="s">
        <v>478</v>
      </c>
      <c r="E1838">
        <v>2022</v>
      </c>
    </row>
    <row r="1839" spans="1:5">
      <c r="A1839">
        <v>2018</v>
      </c>
      <c r="B1839" t="s">
        <v>407</v>
      </c>
      <c r="C1839" t="s">
        <v>407</v>
      </c>
      <c r="D1839" t="s">
        <v>478</v>
      </c>
      <c r="E1839">
        <v>2017</v>
      </c>
    </row>
    <row r="1840" spans="1:5">
      <c r="A1840">
        <v>2018</v>
      </c>
      <c r="B1840" t="s">
        <v>407</v>
      </c>
      <c r="C1840" t="s">
        <v>407</v>
      </c>
      <c r="D1840" t="s">
        <v>478</v>
      </c>
      <c r="E1840">
        <v>2017</v>
      </c>
    </row>
    <row r="1841" spans="1:5">
      <c r="A1841">
        <v>2018</v>
      </c>
      <c r="B1841" t="s">
        <v>407</v>
      </c>
      <c r="C1841" t="s">
        <v>407</v>
      </c>
      <c r="D1841" t="s">
        <v>478</v>
      </c>
      <c r="E1841">
        <v>2017</v>
      </c>
    </row>
    <row r="1842" spans="1:5">
      <c r="A1842">
        <v>2018</v>
      </c>
      <c r="B1842" t="s">
        <v>407</v>
      </c>
      <c r="C1842" t="s">
        <v>407</v>
      </c>
      <c r="D1842" t="s">
        <v>478</v>
      </c>
      <c r="E1842">
        <v>2017</v>
      </c>
    </row>
    <row r="1843" spans="1:5">
      <c r="A1843">
        <v>2020</v>
      </c>
      <c r="B1843" t="s">
        <v>407</v>
      </c>
      <c r="C1843" t="s">
        <v>407</v>
      </c>
      <c r="D1843" t="s">
        <v>478</v>
      </c>
      <c r="E1843">
        <v>2019</v>
      </c>
    </row>
    <row r="1844" spans="1:5">
      <c r="A1844">
        <v>2023</v>
      </c>
      <c r="B1844" t="s">
        <v>438</v>
      </c>
      <c r="C1844" t="s">
        <v>52</v>
      </c>
      <c r="D1844" t="s">
        <v>478</v>
      </c>
      <c r="E1844">
        <v>2022</v>
      </c>
    </row>
    <row r="1845" spans="1:5">
      <c r="A1845">
        <v>2023</v>
      </c>
      <c r="B1845" t="s">
        <v>425</v>
      </c>
      <c r="C1845" t="s">
        <v>24</v>
      </c>
      <c r="D1845" t="s">
        <v>478</v>
      </c>
      <c r="E1845">
        <v>2022</v>
      </c>
    </row>
    <row r="1846" spans="1:5">
      <c r="A1846">
        <v>2023</v>
      </c>
      <c r="B1846" t="s">
        <v>421</v>
      </c>
      <c r="C1846" t="s">
        <v>13</v>
      </c>
      <c r="D1846" t="s">
        <v>478</v>
      </c>
      <c r="E1846">
        <v>2022</v>
      </c>
    </row>
    <row r="1847" spans="1:5">
      <c r="A1847">
        <v>2023</v>
      </c>
      <c r="B1847" t="s">
        <v>432</v>
      </c>
      <c r="C1847" t="s">
        <v>39</v>
      </c>
      <c r="D1847" t="s">
        <v>478</v>
      </c>
      <c r="E1847">
        <v>2022</v>
      </c>
    </row>
    <row r="1848" spans="1:5">
      <c r="A1848">
        <v>2023</v>
      </c>
      <c r="B1848" t="s">
        <v>429</v>
      </c>
      <c r="C1848" t="s">
        <v>30</v>
      </c>
      <c r="D1848" t="s">
        <v>478</v>
      </c>
      <c r="E1848">
        <v>2022</v>
      </c>
    </row>
    <row r="1849" spans="1:5">
      <c r="A1849">
        <v>2023</v>
      </c>
      <c r="B1849" t="s">
        <v>431</v>
      </c>
      <c r="C1849" t="s">
        <v>36</v>
      </c>
      <c r="D1849" t="s">
        <v>478</v>
      </c>
      <c r="E1849">
        <v>2022</v>
      </c>
    </row>
    <row r="1850" spans="1:5">
      <c r="A1850">
        <v>2023</v>
      </c>
      <c r="B1850" t="s">
        <v>428</v>
      </c>
      <c r="C1850" t="s">
        <v>27</v>
      </c>
      <c r="D1850" t="s">
        <v>478</v>
      </c>
      <c r="E1850">
        <v>2022</v>
      </c>
    </row>
    <row r="1851" spans="1:5">
      <c r="A1851">
        <v>2023</v>
      </c>
      <c r="B1851" t="s">
        <v>436</v>
      </c>
      <c r="C1851" t="s">
        <v>49</v>
      </c>
      <c r="D1851" t="s">
        <v>478</v>
      </c>
      <c r="E1851">
        <v>2022</v>
      </c>
    </row>
    <row r="1852" spans="1:5">
      <c r="A1852">
        <v>2023</v>
      </c>
      <c r="B1852" t="s">
        <v>433</v>
      </c>
      <c r="C1852" t="s">
        <v>42</v>
      </c>
      <c r="D1852" t="s">
        <v>478</v>
      </c>
      <c r="E1852">
        <v>2022</v>
      </c>
    </row>
    <row r="1853" spans="1:5">
      <c r="A1853">
        <v>2023</v>
      </c>
      <c r="B1853" t="s">
        <v>426</v>
      </c>
      <c r="D1853" t="s">
        <v>478</v>
      </c>
      <c r="E1853">
        <v>2022</v>
      </c>
    </row>
    <row r="1854" spans="1:5">
      <c r="A1854">
        <v>2023</v>
      </c>
      <c r="B1854" t="s">
        <v>437</v>
      </c>
      <c r="C1854" t="s">
        <v>51</v>
      </c>
      <c r="D1854" t="s">
        <v>478</v>
      </c>
      <c r="E1854">
        <v>2022</v>
      </c>
    </row>
    <row r="1855" spans="1:5">
      <c r="A1855">
        <v>2023</v>
      </c>
      <c r="B1855" t="s">
        <v>420</v>
      </c>
      <c r="C1855" t="s">
        <v>8</v>
      </c>
      <c r="D1855" t="s">
        <v>478</v>
      </c>
      <c r="E1855">
        <v>2022</v>
      </c>
    </row>
    <row r="1856" spans="1:5">
      <c r="A1856">
        <v>2023</v>
      </c>
      <c r="B1856" t="s">
        <v>424</v>
      </c>
      <c r="C1856" t="s">
        <v>21</v>
      </c>
      <c r="D1856" t="s">
        <v>478</v>
      </c>
      <c r="E1856">
        <v>2022</v>
      </c>
    </row>
    <row r="1857" spans="1:5">
      <c r="A1857">
        <v>2022</v>
      </c>
      <c r="B1857" t="s">
        <v>435</v>
      </c>
      <c r="C1857" t="s">
        <v>48</v>
      </c>
      <c r="D1857" t="s">
        <v>478</v>
      </c>
      <c r="E1857">
        <v>2021</v>
      </c>
    </row>
    <row r="1858" spans="1:5">
      <c r="A1858">
        <v>2022</v>
      </c>
      <c r="B1858" t="s">
        <v>438</v>
      </c>
      <c r="C1858" t="s">
        <v>52</v>
      </c>
      <c r="D1858" t="s">
        <v>478</v>
      </c>
      <c r="E1858">
        <v>2021</v>
      </c>
    </row>
    <row r="1859" spans="1:5">
      <c r="A1859">
        <v>2022</v>
      </c>
      <c r="B1859" t="s">
        <v>436</v>
      </c>
      <c r="C1859" t="s">
        <v>49</v>
      </c>
      <c r="D1859" t="s">
        <v>478</v>
      </c>
      <c r="E1859">
        <v>2021</v>
      </c>
    </row>
    <row r="1860" spans="1:5">
      <c r="A1860">
        <v>2022</v>
      </c>
      <c r="B1860" t="s">
        <v>431</v>
      </c>
      <c r="C1860" t="s">
        <v>36</v>
      </c>
      <c r="D1860" t="s">
        <v>478</v>
      </c>
      <c r="E1860">
        <v>2021</v>
      </c>
    </row>
    <row r="1861" spans="1:5">
      <c r="A1861">
        <v>2022</v>
      </c>
      <c r="B1861" t="s">
        <v>422</v>
      </c>
      <c r="C1861" t="s">
        <v>15</v>
      </c>
      <c r="D1861" t="s">
        <v>478</v>
      </c>
      <c r="E1861">
        <v>2021</v>
      </c>
    </row>
    <row r="1862" spans="1:5">
      <c r="A1862">
        <v>2022</v>
      </c>
      <c r="B1862" t="s">
        <v>439</v>
      </c>
      <c r="C1862" t="s">
        <v>53</v>
      </c>
      <c r="D1862" t="s">
        <v>478</v>
      </c>
      <c r="E1862">
        <v>2021</v>
      </c>
    </row>
    <row r="1863" spans="1:5">
      <c r="A1863">
        <v>2022</v>
      </c>
      <c r="B1863" t="s">
        <v>429</v>
      </c>
      <c r="C1863" t="s">
        <v>30</v>
      </c>
      <c r="D1863" t="s">
        <v>478</v>
      </c>
      <c r="E1863">
        <v>2021</v>
      </c>
    </row>
    <row r="1864" spans="1:5">
      <c r="A1864">
        <v>2022</v>
      </c>
      <c r="B1864" t="s">
        <v>421</v>
      </c>
      <c r="C1864" t="s">
        <v>13</v>
      </c>
      <c r="D1864" t="s">
        <v>478</v>
      </c>
      <c r="E1864">
        <v>2021</v>
      </c>
    </row>
    <row r="1865" spans="1:5">
      <c r="A1865">
        <v>2022</v>
      </c>
      <c r="B1865" t="s">
        <v>434</v>
      </c>
      <c r="C1865" t="s">
        <v>45</v>
      </c>
      <c r="D1865" t="s">
        <v>478</v>
      </c>
      <c r="E1865">
        <v>2021</v>
      </c>
    </row>
    <row r="1866" spans="1:5">
      <c r="A1866">
        <v>2021</v>
      </c>
      <c r="B1866" t="s">
        <v>434</v>
      </c>
      <c r="C1866" t="s">
        <v>45</v>
      </c>
      <c r="D1866" t="s">
        <v>478</v>
      </c>
      <c r="E1866">
        <v>2020</v>
      </c>
    </row>
    <row r="1867" spans="1:5">
      <c r="A1867">
        <v>2021</v>
      </c>
      <c r="B1867" t="s">
        <v>420</v>
      </c>
      <c r="C1867" t="s">
        <v>8</v>
      </c>
      <c r="D1867" t="s">
        <v>478</v>
      </c>
      <c r="E1867">
        <v>2020</v>
      </c>
    </row>
    <row r="1868" spans="1:5">
      <c r="A1868">
        <v>2021</v>
      </c>
      <c r="B1868" t="s">
        <v>424</v>
      </c>
      <c r="C1868" t="s">
        <v>21</v>
      </c>
      <c r="D1868" t="s">
        <v>478</v>
      </c>
      <c r="E1868">
        <v>2020</v>
      </c>
    </row>
    <row r="1869" spans="1:5">
      <c r="A1869">
        <v>2020</v>
      </c>
      <c r="B1869" t="s">
        <v>434</v>
      </c>
      <c r="C1869" t="s">
        <v>45</v>
      </c>
      <c r="D1869" t="s">
        <v>478</v>
      </c>
      <c r="E1869">
        <v>2019</v>
      </c>
    </row>
    <row r="1870" spans="1:5">
      <c r="A1870">
        <v>2020</v>
      </c>
      <c r="B1870" t="s">
        <v>430</v>
      </c>
      <c r="C1870" t="s">
        <v>33</v>
      </c>
      <c r="D1870" t="s">
        <v>478</v>
      </c>
      <c r="E1870">
        <v>2019</v>
      </c>
    </row>
    <row r="1871" spans="1:5">
      <c r="A1871">
        <v>2020</v>
      </c>
      <c r="B1871" t="s">
        <v>439</v>
      </c>
      <c r="C1871" t="s">
        <v>53</v>
      </c>
      <c r="D1871" t="s">
        <v>478</v>
      </c>
      <c r="E1871">
        <v>2019</v>
      </c>
    </row>
    <row r="1872" spans="1:5">
      <c r="A1872">
        <v>2019</v>
      </c>
      <c r="B1872" t="s">
        <v>431</v>
      </c>
      <c r="C1872" t="s">
        <v>36</v>
      </c>
      <c r="D1872" t="s">
        <v>478</v>
      </c>
      <c r="E1872">
        <v>2018</v>
      </c>
    </row>
    <row r="1873" spans="1:5">
      <c r="A1873">
        <v>2019</v>
      </c>
      <c r="B1873" t="s">
        <v>437</v>
      </c>
      <c r="C1873" t="s">
        <v>51</v>
      </c>
      <c r="D1873" t="s">
        <v>478</v>
      </c>
      <c r="E1873">
        <v>2018</v>
      </c>
    </row>
    <row r="1874" spans="1:5">
      <c r="A1874">
        <v>2019</v>
      </c>
      <c r="B1874" t="s">
        <v>439</v>
      </c>
      <c r="C1874" t="s">
        <v>53</v>
      </c>
      <c r="D1874" t="s">
        <v>478</v>
      </c>
      <c r="E1874">
        <v>2018</v>
      </c>
    </row>
    <row r="1875" spans="1:5">
      <c r="A1875">
        <v>2019</v>
      </c>
      <c r="B1875" t="s">
        <v>429</v>
      </c>
      <c r="C1875" t="s">
        <v>30</v>
      </c>
      <c r="D1875" t="s">
        <v>478</v>
      </c>
      <c r="E1875">
        <v>2018</v>
      </c>
    </row>
    <row r="1876" spans="1:5">
      <c r="A1876">
        <v>2018</v>
      </c>
      <c r="B1876" t="s">
        <v>432</v>
      </c>
      <c r="C1876" t="s">
        <v>39</v>
      </c>
      <c r="D1876" t="s">
        <v>478</v>
      </c>
      <c r="E1876">
        <v>2017</v>
      </c>
    </row>
    <row r="1877" spans="1:5">
      <c r="A1877">
        <v>2018</v>
      </c>
      <c r="B1877" t="s">
        <v>435</v>
      </c>
      <c r="C1877" t="s">
        <v>48</v>
      </c>
      <c r="D1877" t="s">
        <v>478</v>
      </c>
      <c r="E1877">
        <v>2017</v>
      </c>
    </row>
    <row r="1878" spans="1:5">
      <c r="A1878">
        <v>2018</v>
      </c>
      <c r="B1878" t="s">
        <v>438</v>
      </c>
      <c r="C1878" t="s">
        <v>52</v>
      </c>
      <c r="D1878" t="s">
        <v>478</v>
      </c>
      <c r="E1878">
        <v>2017</v>
      </c>
    </row>
    <row r="1879" spans="1:5">
      <c r="A1879">
        <v>2018</v>
      </c>
      <c r="B1879" t="s">
        <v>436</v>
      </c>
      <c r="C1879" t="s">
        <v>49</v>
      </c>
      <c r="D1879" t="s">
        <v>478</v>
      </c>
      <c r="E1879">
        <v>2017</v>
      </c>
    </row>
    <row r="1880" spans="1:5">
      <c r="A1880">
        <v>2018</v>
      </c>
      <c r="B1880" t="s">
        <v>437</v>
      </c>
      <c r="C1880" t="s">
        <v>51</v>
      </c>
      <c r="D1880" t="s">
        <v>478</v>
      </c>
      <c r="E1880">
        <v>2017</v>
      </c>
    </row>
    <row r="1881" spans="1:5">
      <c r="A1881">
        <v>2018</v>
      </c>
      <c r="B1881" t="s">
        <v>422</v>
      </c>
      <c r="C1881" t="s">
        <v>15</v>
      </c>
      <c r="D1881" t="s">
        <v>478</v>
      </c>
      <c r="E1881">
        <v>2017</v>
      </c>
    </row>
    <row r="1882" spans="1:5">
      <c r="A1882">
        <v>2019</v>
      </c>
      <c r="B1882" t="s">
        <v>438</v>
      </c>
      <c r="C1882" t="s">
        <v>52</v>
      </c>
      <c r="D1882" t="s">
        <v>478</v>
      </c>
      <c r="E1882">
        <v>2018</v>
      </c>
    </row>
    <row r="1883" spans="1:5">
      <c r="A1883">
        <v>2019</v>
      </c>
      <c r="B1883" t="s">
        <v>430</v>
      </c>
      <c r="C1883" t="s">
        <v>33</v>
      </c>
      <c r="D1883" t="s">
        <v>478</v>
      </c>
      <c r="E1883">
        <v>2018</v>
      </c>
    </row>
    <row r="1884" spans="1:5">
      <c r="A1884">
        <v>2019</v>
      </c>
      <c r="B1884" t="s">
        <v>434</v>
      </c>
      <c r="C1884" t="s">
        <v>45</v>
      </c>
      <c r="D1884" t="s">
        <v>478</v>
      </c>
      <c r="E1884">
        <v>2018</v>
      </c>
    </row>
    <row r="1885" spans="1:5">
      <c r="A1885">
        <v>2019</v>
      </c>
      <c r="B1885" t="s">
        <v>425</v>
      </c>
      <c r="C1885" t="s">
        <v>24</v>
      </c>
      <c r="D1885" t="s">
        <v>478</v>
      </c>
      <c r="E1885">
        <v>2018</v>
      </c>
    </row>
    <row r="1886" spans="1:5">
      <c r="A1886">
        <v>2019</v>
      </c>
      <c r="B1886" t="s">
        <v>420</v>
      </c>
      <c r="C1886" t="s">
        <v>8</v>
      </c>
      <c r="D1886" t="s">
        <v>478</v>
      </c>
      <c r="E1886">
        <v>2018</v>
      </c>
    </row>
    <row r="1887" spans="1:5">
      <c r="A1887">
        <v>2019</v>
      </c>
      <c r="B1887" t="s">
        <v>433</v>
      </c>
      <c r="C1887" t="s">
        <v>42</v>
      </c>
      <c r="D1887" t="s">
        <v>478</v>
      </c>
      <c r="E1887">
        <v>2018</v>
      </c>
    </row>
    <row r="1888" spans="1:5">
      <c r="A1888">
        <v>2019</v>
      </c>
      <c r="B1888" t="s">
        <v>428</v>
      </c>
      <c r="C1888" t="s">
        <v>27</v>
      </c>
      <c r="D1888" t="s">
        <v>478</v>
      </c>
      <c r="E1888">
        <v>2018</v>
      </c>
    </row>
    <row r="1889" spans="1:5">
      <c r="A1889">
        <v>2019</v>
      </c>
      <c r="B1889" t="s">
        <v>423</v>
      </c>
      <c r="C1889" t="s">
        <v>18</v>
      </c>
      <c r="D1889" t="s">
        <v>478</v>
      </c>
      <c r="E1889">
        <v>2018</v>
      </c>
    </row>
    <row r="1890" spans="1:5">
      <c r="A1890">
        <v>2019</v>
      </c>
      <c r="B1890" t="s">
        <v>421</v>
      </c>
      <c r="C1890" t="s">
        <v>13</v>
      </c>
      <c r="D1890" t="s">
        <v>478</v>
      </c>
      <c r="E1890">
        <v>2018</v>
      </c>
    </row>
    <row r="1891" spans="1:5">
      <c r="A1891">
        <v>2019</v>
      </c>
      <c r="B1891" t="s">
        <v>422</v>
      </c>
      <c r="C1891" t="s">
        <v>15</v>
      </c>
      <c r="D1891" t="s">
        <v>478</v>
      </c>
      <c r="E1891">
        <v>2018</v>
      </c>
    </row>
    <row r="1892" spans="1:5">
      <c r="A1892">
        <v>2019</v>
      </c>
      <c r="B1892" t="s">
        <v>424</v>
      </c>
      <c r="C1892" t="s">
        <v>21</v>
      </c>
      <c r="D1892" t="s">
        <v>478</v>
      </c>
      <c r="E1892">
        <v>2018</v>
      </c>
    </row>
    <row r="1893" spans="1:5">
      <c r="A1893">
        <v>2018</v>
      </c>
      <c r="B1893" t="s">
        <v>434</v>
      </c>
      <c r="C1893" t="s">
        <v>45</v>
      </c>
      <c r="D1893" t="s">
        <v>478</v>
      </c>
      <c r="E1893">
        <v>2017</v>
      </c>
    </row>
    <row r="1894" spans="1:5">
      <c r="A1894">
        <v>2018</v>
      </c>
      <c r="B1894" t="s">
        <v>428</v>
      </c>
      <c r="C1894" t="s">
        <v>27</v>
      </c>
      <c r="D1894" t="s">
        <v>478</v>
      </c>
      <c r="E1894">
        <v>2017</v>
      </c>
    </row>
    <row r="1895" spans="1:5">
      <c r="A1895">
        <v>2018</v>
      </c>
      <c r="B1895" t="s">
        <v>430</v>
      </c>
      <c r="C1895" t="s">
        <v>33</v>
      </c>
      <c r="D1895" t="s">
        <v>478</v>
      </c>
      <c r="E1895">
        <v>2017</v>
      </c>
    </row>
    <row r="1896" spans="1:5">
      <c r="A1896">
        <v>2018</v>
      </c>
      <c r="B1896" t="s">
        <v>420</v>
      </c>
      <c r="C1896" t="s">
        <v>8</v>
      </c>
      <c r="D1896" t="s">
        <v>478</v>
      </c>
      <c r="E1896">
        <v>2017</v>
      </c>
    </row>
    <row r="1897" spans="1:5">
      <c r="A1897">
        <v>2018</v>
      </c>
      <c r="B1897" t="s">
        <v>439</v>
      </c>
      <c r="C1897" t="s">
        <v>53</v>
      </c>
      <c r="D1897" t="s">
        <v>478</v>
      </c>
      <c r="E1897">
        <v>2017</v>
      </c>
    </row>
    <row r="1898" spans="1:5">
      <c r="A1898">
        <v>2022</v>
      </c>
      <c r="B1898" t="s">
        <v>437</v>
      </c>
      <c r="C1898" t="s">
        <v>51</v>
      </c>
      <c r="D1898" t="s">
        <v>478</v>
      </c>
      <c r="E1898">
        <v>2021</v>
      </c>
    </row>
    <row r="1899" spans="1:5">
      <c r="A1899">
        <v>2022</v>
      </c>
      <c r="B1899" t="s">
        <v>425</v>
      </c>
      <c r="C1899" t="s">
        <v>24</v>
      </c>
      <c r="D1899" t="s">
        <v>478</v>
      </c>
      <c r="E1899">
        <v>2021</v>
      </c>
    </row>
    <row r="1900" spans="1:5">
      <c r="A1900">
        <v>2022</v>
      </c>
      <c r="B1900" t="s">
        <v>428</v>
      </c>
      <c r="C1900" t="s">
        <v>27</v>
      </c>
      <c r="D1900" t="s">
        <v>478</v>
      </c>
      <c r="E1900">
        <v>2021</v>
      </c>
    </row>
    <row r="1901" spans="1:5">
      <c r="A1901">
        <v>2022</v>
      </c>
      <c r="B1901" t="s">
        <v>420</v>
      </c>
      <c r="C1901" t="s">
        <v>8</v>
      </c>
      <c r="D1901" t="s">
        <v>478</v>
      </c>
      <c r="E1901">
        <v>2021</v>
      </c>
    </row>
    <row r="1902" spans="1:5">
      <c r="A1902">
        <v>2022</v>
      </c>
      <c r="B1902" t="s">
        <v>423</v>
      </c>
      <c r="C1902" t="s">
        <v>18</v>
      </c>
      <c r="D1902" t="s">
        <v>478</v>
      </c>
      <c r="E1902">
        <v>2021</v>
      </c>
    </row>
    <row r="1903" spans="1:5">
      <c r="A1903">
        <v>2021</v>
      </c>
      <c r="B1903" t="s">
        <v>426</v>
      </c>
      <c r="D1903" t="s">
        <v>478</v>
      </c>
      <c r="E1903">
        <v>2020</v>
      </c>
    </row>
    <row r="1904" spans="1:5">
      <c r="A1904">
        <v>2021</v>
      </c>
      <c r="B1904" t="s">
        <v>428</v>
      </c>
      <c r="C1904" t="s">
        <v>27</v>
      </c>
      <c r="D1904" t="s">
        <v>478</v>
      </c>
      <c r="E1904">
        <v>2020</v>
      </c>
    </row>
    <row r="1905" spans="1:5">
      <c r="A1905">
        <v>2021</v>
      </c>
      <c r="B1905" t="s">
        <v>423</v>
      </c>
      <c r="C1905" t="s">
        <v>18</v>
      </c>
      <c r="D1905" t="s">
        <v>478</v>
      </c>
      <c r="E1905">
        <v>2020</v>
      </c>
    </row>
    <row r="1906" spans="1:5">
      <c r="A1906">
        <v>2021</v>
      </c>
      <c r="B1906" t="s">
        <v>431</v>
      </c>
      <c r="C1906" t="s">
        <v>36</v>
      </c>
      <c r="D1906" t="s">
        <v>478</v>
      </c>
      <c r="E1906">
        <v>2020</v>
      </c>
    </row>
    <row r="1907" spans="1:5">
      <c r="A1907">
        <v>2021</v>
      </c>
      <c r="B1907" t="s">
        <v>425</v>
      </c>
      <c r="C1907" t="s">
        <v>24</v>
      </c>
      <c r="D1907" t="s">
        <v>478</v>
      </c>
      <c r="E1907">
        <v>2020</v>
      </c>
    </row>
    <row r="1908" spans="1:5">
      <c r="A1908">
        <v>2021</v>
      </c>
      <c r="B1908" t="s">
        <v>438</v>
      </c>
      <c r="C1908" t="s">
        <v>52</v>
      </c>
      <c r="D1908" t="s">
        <v>478</v>
      </c>
      <c r="E1908">
        <v>2020</v>
      </c>
    </row>
    <row r="1909" spans="1:5">
      <c r="A1909">
        <v>2021</v>
      </c>
      <c r="B1909" t="s">
        <v>436</v>
      </c>
      <c r="C1909" t="s">
        <v>49</v>
      </c>
      <c r="D1909" t="s">
        <v>478</v>
      </c>
      <c r="E1909">
        <v>2020</v>
      </c>
    </row>
    <row r="1910" spans="1:5">
      <c r="A1910">
        <v>2021</v>
      </c>
      <c r="B1910" t="s">
        <v>437</v>
      </c>
      <c r="C1910" t="s">
        <v>51</v>
      </c>
      <c r="D1910" t="s">
        <v>478</v>
      </c>
      <c r="E1910">
        <v>2020</v>
      </c>
    </row>
    <row r="1911" spans="1:5">
      <c r="A1911">
        <v>2020</v>
      </c>
      <c r="B1911" t="s">
        <v>431</v>
      </c>
      <c r="C1911" t="s">
        <v>36</v>
      </c>
      <c r="D1911" t="s">
        <v>478</v>
      </c>
      <c r="E1911">
        <v>2019</v>
      </c>
    </row>
    <row r="1912" spans="1:5">
      <c r="A1912">
        <v>2020</v>
      </c>
      <c r="B1912" t="s">
        <v>426</v>
      </c>
      <c r="D1912" t="s">
        <v>478</v>
      </c>
      <c r="E1912">
        <v>2019</v>
      </c>
    </row>
    <row r="1913" spans="1:5">
      <c r="A1913">
        <v>2020</v>
      </c>
      <c r="B1913" t="s">
        <v>433</v>
      </c>
      <c r="C1913" t="s">
        <v>42</v>
      </c>
      <c r="D1913" t="s">
        <v>478</v>
      </c>
      <c r="E1913">
        <v>2019</v>
      </c>
    </row>
    <row r="1914" spans="1:5">
      <c r="A1914">
        <v>2020</v>
      </c>
      <c r="B1914" t="s">
        <v>425</v>
      </c>
      <c r="C1914" t="s">
        <v>24</v>
      </c>
      <c r="D1914" t="s">
        <v>478</v>
      </c>
      <c r="E1914">
        <v>2019</v>
      </c>
    </row>
    <row r="1915" spans="1:5">
      <c r="A1915">
        <v>2020</v>
      </c>
      <c r="B1915" t="s">
        <v>428</v>
      </c>
      <c r="C1915" t="s">
        <v>27</v>
      </c>
      <c r="D1915" t="s">
        <v>478</v>
      </c>
      <c r="E1915">
        <v>2019</v>
      </c>
    </row>
    <row r="1916" spans="1:5">
      <c r="A1916">
        <v>2020</v>
      </c>
      <c r="B1916" t="s">
        <v>438</v>
      </c>
      <c r="C1916" t="s">
        <v>52</v>
      </c>
      <c r="D1916" t="s">
        <v>478</v>
      </c>
      <c r="E1916">
        <v>2019</v>
      </c>
    </row>
    <row r="1917" spans="1:5">
      <c r="A1917">
        <v>2020</v>
      </c>
      <c r="B1917" t="s">
        <v>437</v>
      </c>
      <c r="C1917" t="s">
        <v>51</v>
      </c>
      <c r="D1917" t="s">
        <v>478</v>
      </c>
      <c r="E1917">
        <v>2019</v>
      </c>
    </row>
    <row r="1918" spans="1:5">
      <c r="A1918">
        <v>2020</v>
      </c>
      <c r="B1918" t="s">
        <v>422</v>
      </c>
      <c r="C1918" t="s">
        <v>15</v>
      </c>
      <c r="D1918" t="s">
        <v>478</v>
      </c>
      <c r="E1918">
        <v>2019</v>
      </c>
    </row>
    <row r="1919" spans="1:5">
      <c r="A1919">
        <v>2023</v>
      </c>
      <c r="B1919" t="s">
        <v>434</v>
      </c>
      <c r="C1919" t="s">
        <v>45</v>
      </c>
      <c r="D1919" t="s">
        <v>478</v>
      </c>
      <c r="E1919">
        <v>2022</v>
      </c>
    </row>
    <row r="1920" spans="1:5">
      <c r="A1920">
        <v>2023</v>
      </c>
      <c r="B1920" t="s">
        <v>423</v>
      </c>
      <c r="C1920" t="s">
        <v>18</v>
      </c>
      <c r="D1920" t="s">
        <v>478</v>
      </c>
      <c r="E1920">
        <v>2022</v>
      </c>
    </row>
    <row r="1921" spans="1:5">
      <c r="A1921">
        <v>2023</v>
      </c>
      <c r="B1921" t="s">
        <v>435</v>
      </c>
      <c r="C1921" t="s">
        <v>48</v>
      </c>
      <c r="D1921" t="s">
        <v>478</v>
      </c>
      <c r="E1921">
        <v>2022</v>
      </c>
    </row>
    <row r="1922" spans="1:5">
      <c r="A1922">
        <v>2023</v>
      </c>
      <c r="B1922" t="s">
        <v>430</v>
      </c>
      <c r="C1922" t="s">
        <v>33</v>
      </c>
      <c r="D1922" t="s">
        <v>478</v>
      </c>
      <c r="E1922">
        <v>2022</v>
      </c>
    </row>
    <row r="1923" spans="1:5">
      <c r="A1923">
        <v>2023</v>
      </c>
      <c r="B1923" t="s">
        <v>422</v>
      </c>
      <c r="C1923" t="s">
        <v>15</v>
      </c>
      <c r="D1923" t="s">
        <v>478</v>
      </c>
      <c r="E1923">
        <v>2022</v>
      </c>
    </row>
    <row r="1924" spans="1:5">
      <c r="A1924">
        <v>2023</v>
      </c>
      <c r="B1924" t="s">
        <v>439</v>
      </c>
      <c r="C1924" t="s">
        <v>53</v>
      </c>
      <c r="D1924" t="s">
        <v>478</v>
      </c>
      <c r="E1924">
        <v>2022</v>
      </c>
    </row>
    <row r="1925" spans="1:5">
      <c r="A1925">
        <v>2022</v>
      </c>
      <c r="B1925" t="s">
        <v>433</v>
      </c>
      <c r="C1925" t="s">
        <v>42</v>
      </c>
      <c r="D1925" t="s">
        <v>478</v>
      </c>
      <c r="E1925">
        <v>2021</v>
      </c>
    </row>
    <row r="1926" spans="1:5">
      <c r="A1926">
        <v>2022</v>
      </c>
      <c r="B1926" t="s">
        <v>430</v>
      </c>
      <c r="C1926" t="s">
        <v>33</v>
      </c>
      <c r="D1926" t="s">
        <v>478</v>
      </c>
      <c r="E1926">
        <v>2021</v>
      </c>
    </row>
    <row r="1927" spans="1:5">
      <c r="A1927">
        <v>2022</v>
      </c>
      <c r="B1927" t="s">
        <v>432</v>
      </c>
      <c r="C1927" t="s">
        <v>39</v>
      </c>
      <c r="D1927" t="s">
        <v>478</v>
      </c>
      <c r="E1927">
        <v>2021</v>
      </c>
    </row>
    <row r="1928" spans="1:5">
      <c r="A1928">
        <v>2022</v>
      </c>
      <c r="B1928" t="s">
        <v>426</v>
      </c>
      <c r="D1928" t="s">
        <v>478</v>
      </c>
      <c r="E1928">
        <v>2021</v>
      </c>
    </row>
    <row r="1929" spans="1:5">
      <c r="A1929">
        <v>2022</v>
      </c>
      <c r="B1929" t="s">
        <v>424</v>
      </c>
      <c r="C1929" t="s">
        <v>21</v>
      </c>
      <c r="D1929" t="s">
        <v>478</v>
      </c>
      <c r="E1929">
        <v>2021</v>
      </c>
    </row>
    <row r="1930" spans="1:5">
      <c r="A1930">
        <v>2021</v>
      </c>
      <c r="B1930" t="s">
        <v>432</v>
      </c>
      <c r="C1930" t="s">
        <v>39</v>
      </c>
      <c r="D1930" t="s">
        <v>478</v>
      </c>
      <c r="E1930">
        <v>2020</v>
      </c>
    </row>
    <row r="1931" spans="1:5">
      <c r="A1931">
        <v>2021</v>
      </c>
      <c r="B1931" t="s">
        <v>430</v>
      </c>
      <c r="C1931" t="s">
        <v>33</v>
      </c>
      <c r="D1931" t="s">
        <v>478</v>
      </c>
      <c r="E1931">
        <v>2020</v>
      </c>
    </row>
    <row r="1932" spans="1:5">
      <c r="A1932">
        <v>2021</v>
      </c>
      <c r="B1932" t="s">
        <v>433</v>
      </c>
      <c r="C1932" t="s">
        <v>42</v>
      </c>
      <c r="D1932" t="s">
        <v>478</v>
      </c>
      <c r="E1932">
        <v>2020</v>
      </c>
    </row>
    <row r="1933" spans="1:5">
      <c r="A1933">
        <v>2021</v>
      </c>
      <c r="B1933" t="s">
        <v>422</v>
      </c>
      <c r="C1933" t="s">
        <v>15</v>
      </c>
      <c r="D1933" t="s">
        <v>478</v>
      </c>
      <c r="E1933">
        <v>2020</v>
      </c>
    </row>
    <row r="1934" spans="1:5">
      <c r="A1934">
        <v>2021</v>
      </c>
      <c r="B1934" t="s">
        <v>421</v>
      </c>
      <c r="C1934" t="s">
        <v>13</v>
      </c>
      <c r="D1934" t="s">
        <v>478</v>
      </c>
      <c r="E1934">
        <v>2020</v>
      </c>
    </row>
    <row r="1935" spans="1:5">
      <c r="A1935">
        <v>2021</v>
      </c>
      <c r="B1935" t="s">
        <v>439</v>
      </c>
      <c r="C1935" t="s">
        <v>53</v>
      </c>
      <c r="D1935" t="s">
        <v>478</v>
      </c>
      <c r="E1935">
        <v>2020</v>
      </c>
    </row>
    <row r="1936" spans="1:5">
      <c r="A1936">
        <v>2021</v>
      </c>
      <c r="B1936" t="s">
        <v>435</v>
      </c>
      <c r="C1936" t="s">
        <v>48</v>
      </c>
      <c r="D1936" t="s">
        <v>478</v>
      </c>
      <c r="E1936">
        <v>2020</v>
      </c>
    </row>
    <row r="1937" spans="1:5">
      <c r="A1937">
        <v>2021</v>
      </c>
      <c r="B1937" t="s">
        <v>429</v>
      </c>
      <c r="C1937" t="s">
        <v>30</v>
      </c>
      <c r="D1937" t="s">
        <v>478</v>
      </c>
      <c r="E1937">
        <v>2020</v>
      </c>
    </row>
    <row r="1938" spans="1:5">
      <c r="A1938">
        <v>2020</v>
      </c>
      <c r="B1938" t="s">
        <v>435</v>
      </c>
      <c r="C1938" t="s">
        <v>48</v>
      </c>
      <c r="D1938" t="s">
        <v>478</v>
      </c>
      <c r="E1938">
        <v>2019</v>
      </c>
    </row>
    <row r="1939" spans="1:5">
      <c r="A1939">
        <v>2020</v>
      </c>
      <c r="B1939" t="s">
        <v>432</v>
      </c>
      <c r="C1939" t="s">
        <v>39</v>
      </c>
      <c r="D1939" t="s">
        <v>478</v>
      </c>
      <c r="E1939">
        <v>2019</v>
      </c>
    </row>
    <row r="1940" spans="1:5">
      <c r="A1940">
        <v>2020</v>
      </c>
      <c r="B1940" t="s">
        <v>423</v>
      </c>
      <c r="C1940" t="s">
        <v>18</v>
      </c>
      <c r="D1940" t="s">
        <v>478</v>
      </c>
      <c r="E1940">
        <v>2019</v>
      </c>
    </row>
    <row r="1941" spans="1:5">
      <c r="A1941">
        <v>2020</v>
      </c>
      <c r="B1941" t="s">
        <v>420</v>
      </c>
      <c r="C1941" t="s">
        <v>8</v>
      </c>
      <c r="D1941" t="s">
        <v>478</v>
      </c>
      <c r="E1941">
        <v>2019</v>
      </c>
    </row>
    <row r="1942" spans="1:5">
      <c r="A1942">
        <v>2020</v>
      </c>
      <c r="B1942" t="s">
        <v>424</v>
      </c>
      <c r="C1942" t="s">
        <v>21</v>
      </c>
      <c r="D1942" t="s">
        <v>478</v>
      </c>
      <c r="E1942">
        <v>2019</v>
      </c>
    </row>
    <row r="1943" spans="1:5">
      <c r="A1943">
        <v>2020</v>
      </c>
      <c r="B1943" t="s">
        <v>421</v>
      </c>
      <c r="C1943" t="s">
        <v>13</v>
      </c>
      <c r="D1943" t="s">
        <v>478</v>
      </c>
      <c r="E1943">
        <v>2019</v>
      </c>
    </row>
    <row r="1944" spans="1:5">
      <c r="A1944">
        <v>2020</v>
      </c>
      <c r="B1944" t="s">
        <v>436</v>
      </c>
      <c r="C1944" t="s">
        <v>49</v>
      </c>
      <c r="D1944" t="s">
        <v>478</v>
      </c>
      <c r="E1944">
        <v>2019</v>
      </c>
    </row>
    <row r="1945" spans="1:5">
      <c r="A1945">
        <v>2020</v>
      </c>
      <c r="B1945" t="s">
        <v>429</v>
      </c>
      <c r="C1945" t="s">
        <v>30</v>
      </c>
      <c r="D1945" t="s">
        <v>478</v>
      </c>
      <c r="E1945">
        <v>2019</v>
      </c>
    </row>
    <row r="1946" spans="1:5">
      <c r="A1946">
        <v>2019</v>
      </c>
      <c r="B1946" t="s">
        <v>435</v>
      </c>
      <c r="C1946" t="s">
        <v>48</v>
      </c>
      <c r="D1946" t="s">
        <v>478</v>
      </c>
      <c r="E1946">
        <v>2018</v>
      </c>
    </row>
    <row r="1947" spans="1:5">
      <c r="A1947">
        <v>2019</v>
      </c>
      <c r="B1947" t="s">
        <v>426</v>
      </c>
      <c r="D1947" t="s">
        <v>478</v>
      </c>
      <c r="E1947">
        <v>2018</v>
      </c>
    </row>
    <row r="1948" spans="1:5">
      <c r="A1948">
        <v>2019</v>
      </c>
      <c r="B1948" t="s">
        <v>432</v>
      </c>
      <c r="C1948" t="s">
        <v>39</v>
      </c>
      <c r="D1948" t="s">
        <v>478</v>
      </c>
      <c r="E1948">
        <v>2018</v>
      </c>
    </row>
    <row r="1949" spans="1:5">
      <c r="A1949">
        <v>2019</v>
      </c>
      <c r="B1949" t="s">
        <v>436</v>
      </c>
      <c r="C1949" t="s">
        <v>49</v>
      </c>
      <c r="D1949" t="s">
        <v>478</v>
      </c>
      <c r="E1949">
        <v>2018</v>
      </c>
    </row>
    <row r="1950" spans="1:5">
      <c r="A1950">
        <v>2018</v>
      </c>
      <c r="B1950" t="s">
        <v>431</v>
      </c>
      <c r="C1950" t="s">
        <v>36</v>
      </c>
      <c r="D1950" t="s">
        <v>478</v>
      </c>
      <c r="E1950">
        <v>2017</v>
      </c>
    </row>
    <row r="1951" spans="1:5">
      <c r="A1951">
        <v>2018</v>
      </c>
      <c r="B1951" t="s">
        <v>426</v>
      </c>
      <c r="D1951" t="s">
        <v>478</v>
      </c>
      <c r="E1951">
        <v>2017</v>
      </c>
    </row>
    <row r="1952" spans="1:5">
      <c r="A1952">
        <v>2018</v>
      </c>
      <c r="B1952" t="s">
        <v>421</v>
      </c>
      <c r="C1952" t="s">
        <v>13</v>
      </c>
      <c r="D1952" t="s">
        <v>478</v>
      </c>
      <c r="E1952">
        <v>2017</v>
      </c>
    </row>
    <row r="1953" spans="1:5">
      <c r="A1953">
        <v>2018</v>
      </c>
      <c r="B1953" t="s">
        <v>423</v>
      </c>
      <c r="C1953" t="s">
        <v>18</v>
      </c>
      <c r="D1953" t="s">
        <v>478</v>
      </c>
      <c r="E1953">
        <v>2017</v>
      </c>
    </row>
    <row r="1954" spans="1:5">
      <c r="A1954">
        <v>2018</v>
      </c>
      <c r="B1954" t="s">
        <v>433</v>
      </c>
      <c r="C1954" t="s">
        <v>42</v>
      </c>
      <c r="D1954" t="s">
        <v>478</v>
      </c>
      <c r="E1954">
        <v>2017</v>
      </c>
    </row>
    <row r="1955" spans="1:5">
      <c r="A1955">
        <v>2018</v>
      </c>
      <c r="B1955" t="s">
        <v>425</v>
      </c>
      <c r="C1955" t="s">
        <v>24</v>
      </c>
      <c r="D1955" t="s">
        <v>478</v>
      </c>
      <c r="E1955">
        <v>2017</v>
      </c>
    </row>
    <row r="1956" spans="1:5">
      <c r="A1956">
        <v>2018</v>
      </c>
      <c r="B1956" t="s">
        <v>424</v>
      </c>
      <c r="C1956" t="s">
        <v>21</v>
      </c>
      <c r="D1956" t="s">
        <v>478</v>
      </c>
      <c r="E1956">
        <v>2017</v>
      </c>
    </row>
    <row r="1957" spans="1:5">
      <c r="A1957">
        <v>2018</v>
      </c>
      <c r="B1957" t="s">
        <v>429</v>
      </c>
      <c r="C1957" t="s">
        <v>30</v>
      </c>
      <c r="D1957" t="s">
        <v>478</v>
      </c>
      <c r="E1957">
        <v>2017</v>
      </c>
    </row>
    <row r="1958" spans="1:5">
      <c r="A1958">
        <v>2025</v>
      </c>
      <c r="B1958" t="s">
        <v>407</v>
      </c>
      <c r="D1958" t="s">
        <v>479</v>
      </c>
      <c r="E1958">
        <v>0.65200000000000002</v>
      </c>
    </row>
    <row r="1959" spans="1:5">
      <c r="A1959">
        <v>2025</v>
      </c>
      <c r="B1959" t="s">
        <v>438</v>
      </c>
      <c r="D1959" t="s">
        <v>479</v>
      </c>
      <c r="E1959">
        <v>0.47399999999999998</v>
      </c>
    </row>
    <row r="1960" spans="1:5">
      <c r="A1960">
        <v>2025</v>
      </c>
      <c r="B1960" t="s">
        <v>425</v>
      </c>
      <c r="D1960" t="s">
        <v>479</v>
      </c>
      <c r="E1960">
        <v>0.55500000000000005</v>
      </c>
    </row>
    <row r="1961" spans="1:5">
      <c r="A1961">
        <v>2025</v>
      </c>
      <c r="B1961" t="s">
        <v>421</v>
      </c>
      <c r="D1961" t="s">
        <v>479</v>
      </c>
      <c r="E1961">
        <v>0.71099999999999997</v>
      </c>
    </row>
    <row r="1962" spans="1:5">
      <c r="A1962">
        <v>2025</v>
      </c>
      <c r="B1962" t="s">
        <v>432</v>
      </c>
      <c r="D1962" t="s">
        <v>479</v>
      </c>
      <c r="E1962">
        <v>0.57699999999999996</v>
      </c>
    </row>
    <row r="1963" spans="1:5">
      <c r="A1963">
        <v>2025</v>
      </c>
      <c r="B1963" t="s">
        <v>429</v>
      </c>
      <c r="D1963" t="s">
        <v>479</v>
      </c>
      <c r="E1963">
        <v>0.60199999999999998</v>
      </c>
    </row>
    <row r="1964" spans="1:5">
      <c r="A1964">
        <v>2025</v>
      </c>
      <c r="B1964" t="s">
        <v>431</v>
      </c>
      <c r="D1964" t="s">
        <v>479</v>
      </c>
      <c r="E1964">
        <v>0.72199999999999998</v>
      </c>
    </row>
    <row r="1965" spans="1:5">
      <c r="A1965">
        <v>2025</v>
      </c>
      <c r="B1965" t="s">
        <v>428</v>
      </c>
      <c r="D1965" t="s">
        <v>479</v>
      </c>
      <c r="E1965">
        <v>0.61299999999999999</v>
      </c>
    </row>
    <row r="1966" spans="1:5">
      <c r="A1966">
        <v>2025</v>
      </c>
      <c r="B1966" t="s">
        <v>436</v>
      </c>
      <c r="D1966" t="s">
        <v>479</v>
      </c>
      <c r="E1966">
        <v>0.65900000000000003</v>
      </c>
    </row>
    <row r="1967" spans="1:5">
      <c r="A1967">
        <v>2025</v>
      </c>
      <c r="B1967" t="s">
        <v>433</v>
      </c>
      <c r="D1967" t="s">
        <v>479</v>
      </c>
      <c r="E1967">
        <v>0.75</v>
      </c>
    </row>
    <row r="1968" spans="1:5">
      <c r="A1968">
        <v>2025</v>
      </c>
      <c r="B1968" t="s">
        <v>426</v>
      </c>
      <c r="D1968" t="s">
        <v>479</v>
      </c>
      <c r="E1968">
        <v>0.54500000000000004</v>
      </c>
    </row>
    <row r="1969" spans="1:5">
      <c r="A1969">
        <v>2025</v>
      </c>
      <c r="B1969" t="s">
        <v>437</v>
      </c>
      <c r="D1969" t="s">
        <v>479</v>
      </c>
      <c r="E1969">
        <v>0.81699999999999995</v>
      </c>
    </row>
    <row r="1970" spans="1:5">
      <c r="A1970">
        <v>2025</v>
      </c>
      <c r="B1970" t="s">
        <v>420</v>
      </c>
      <c r="D1970" t="s">
        <v>479</v>
      </c>
      <c r="E1970">
        <v>0.74399999999999999</v>
      </c>
    </row>
    <row r="1971" spans="1:5">
      <c r="A1971">
        <v>2025</v>
      </c>
      <c r="B1971" t="s">
        <v>424</v>
      </c>
      <c r="D1971" t="s">
        <v>479</v>
      </c>
      <c r="E1971">
        <v>0.52100000000000002</v>
      </c>
    </row>
    <row r="1972" spans="1:5">
      <c r="A1972">
        <v>2025</v>
      </c>
      <c r="B1972" t="s">
        <v>434</v>
      </c>
      <c r="D1972" t="s">
        <v>479</v>
      </c>
      <c r="E1972">
        <v>0.42599999999999999</v>
      </c>
    </row>
    <row r="1973" spans="1:5">
      <c r="A1973">
        <v>2025</v>
      </c>
      <c r="B1973" t="s">
        <v>423</v>
      </c>
      <c r="D1973" t="s">
        <v>479</v>
      </c>
      <c r="E1973">
        <v>0.56100000000000005</v>
      </c>
    </row>
    <row r="1974" spans="1:5">
      <c r="A1974">
        <v>2025</v>
      </c>
      <c r="B1974" t="s">
        <v>435</v>
      </c>
      <c r="D1974" t="s">
        <v>479</v>
      </c>
      <c r="E1974">
        <v>0.57099999999999995</v>
      </c>
    </row>
    <row r="1975" spans="1:5">
      <c r="A1975">
        <v>2025</v>
      </c>
      <c r="B1975" t="s">
        <v>430</v>
      </c>
      <c r="D1975" t="s">
        <v>479</v>
      </c>
      <c r="E1975">
        <v>0.61</v>
      </c>
    </row>
    <row r="1976" spans="1:5">
      <c r="A1976">
        <v>2025</v>
      </c>
      <c r="B1976" t="s">
        <v>422</v>
      </c>
      <c r="D1976" t="s">
        <v>479</v>
      </c>
      <c r="E1976">
        <v>0.61899999999999999</v>
      </c>
    </row>
    <row r="1977" spans="1:5">
      <c r="A1977">
        <v>2025</v>
      </c>
      <c r="B1977" t="s">
        <v>439</v>
      </c>
      <c r="D1977" t="s">
        <v>479</v>
      </c>
      <c r="E1977">
        <v>0.58799999999999997</v>
      </c>
    </row>
    <row r="1978" spans="1:5">
      <c r="A1978">
        <v>2024</v>
      </c>
      <c r="B1978" t="s">
        <v>407</v>
      </c>
      <c r="C1978" t="s">
        <v>407</v>
      </c>
      <c r="D1978" t="s">
        <v>479</v>
      </c>
      <c r="E1978">
        <v>0.65200000000000002</v>
      </c>
    </row>
    <row r="1979" spans="1:5">
      <c r="A1979">
        <v>2024</v>
      </c>
      <c r="B1979" t="s">
        <v>438</v>
      </c>
      <c r="C1979" t="s">
        <v>52</v>
      </c>
      <c r="D1979" t="s">
        <v>479</v>
      </c>
      <c r="E1979">
        <v>0.47399999999999998</v>
      </c>
    </row>
    <row r="1980" spans="1:5">
      <c r="A1980">
        <v>2024</v>
      </c>
      <c r="B1980" t="s">
        <v>425</v>
      </c>
      <c r="C1980" t="s">
        <v>24</v>
      </c>
      <c r="D1980" t="s">
        <v>479</v>
      </c>
      <c r="E1980">
        <v>0.55500000000000005</v>
      </c>
    </row>
    <row r="1981" spans="1:5">
      <c r="A1981">
        <v>2024</v>
      </c>
      <c r="B1981" t="s">
        <v>421</v>
      </c>
      <c r="C1981" t="s">
        <v>13</v>
      </c>
      <c r="D1981" t="s">
        <v>479</v>
      </c>
      <c r="E1981">
        <v>0.71099999999999997</v>
      </c>
    </row>
    <row r="1982" spans="1:5">
      <c r="A1982">
        <v>2024</v>
      </c>
      <c r="B1982" t="s">
        <v>432</v>
      </c>
      <c r="C1982" t="s">
        <v>39</v>
      </c>
      <c r="D1982" t="s">
        <v>479</v>
      </c>
      <c r="E1982">
        <v>0.57699999999999996</v>
      </c>
    </row>
    <row r="1983" spans="1:5">
      <c r="A1983">
        <v>2024</v>
      </c>
      <c r="B1983" t="s">
        <v>429</v>
      </c>
      <c r="C1983" t="s">
        <v>30</v>
      </c>
      <c r="D1983" t="s">
        <v>479</v>
      </c>
      <c r="E1983">
        <v>0.60199999999999998</v>
      </c>
    </row>
    <row r="1984" spans="1:5">
      <c r="A1984">
        <v>2024</v>
      </c>
      <c r="B1984" t="s">
        <v>431</v>
      </c>
      <c r="C1984" t="s">
        <v>36</v>
      </c>
      <c r="D1984" t="s">
        <v>479</v>
      </c>
      <c r="E1984">
        <v>0.72199999999999998</v>
      </c>
    </row>
    <row r="1985" spans="1:5">
      <c r="A1985">
        <v>2024</v>
      </c>
      <c r="B1985" t="s">
        <v>428</v>
      </c>
      <c r="C1985" t="s">
        <v>27</v>
      </c>
      <c r="D1985" t="s">
        <v>479</v>
      </c>
      <c r="E1985">
        <v>0.61299999999999999</v>
      </c>
    </row>
    <row r="1986" spans="1:5">
      <c r="A1986">
        <v>2024</v>
      </c>
      <c r="B1986" t="s">
        <v>436</v>
      </c>
      <c r="C1986" t="s">
        <v>49</v>
      </c>
      <c r="D1986" t="s">
        <v>479</v>
      </c>
      <c r="E1986">
        <v>0.65900000000000003</v>
      </c>
    </row>
    <row r="1987" spans="1:5">
      <c r="A1987">
        <v>2024</v>
      </c>
      <c r="B1987" t="s">
        <v>433</v>
      </c>
      <c r="C1987" t="s">
        <v>42</v>
      </c>
      <c r="D1987" t="s">
        <v>479</v>
      </c>
      <c r="E1987">
        <v>0.75</v>
      </c>
    </row>
    <row r="1988" spans="1:5">
      <c r="A1988">
        <v>2024</v>
      </c>
      <c r="B1988" t="s">
        <v>426</v>
      </c>
      <c r="D1988" t="s">
        <v>479</v>
      </c>
      <c r="E1988">
        <v>0.54500000000000004</v>
      </c>
    </row>
    <row r="1989" spans="1:5">
      <c r="A1989">
        <v>2024</v>
      </c>
      <c r="B1989" t="s">
        <v>437</v>
      </c>
      <c r="C1989" t="s">
        <v>51</v>
      </c>
      <c r="D1989" t="s">
        <v>479</v>
      </c>
      <c r="E1989">
        <v>0.81699999999999995</v>
      </c>
    </row>
    <row r="1990" spans="1:5">
      <c r="A1990">
        <v>2024</v>
      </c>
      <c r="B1990" t="s">
        <v>420</v>
      </c>
      <c r="C1990" t="s">
        <v>8</v>
      </c>
      <c r="D1990" t="s">
        <v>479</v>
      </c>
      <c r="E1990">
        <v>0.74399999999999999</v>
      </c>
    </row>
    <row r="1991" spans="1:5">
      <c r="A1991">
        <v>2024</v>
      </c>
      <c r="B1991" t="s">
        <v>424</v>
      </c>
      <c r="C1991" t="s">
        <v>21</v>
      </c>
      <c r="D1991" t="s">
        <v>479</v>
      </c>
      <c r="E1991">
        <v>0.52100000000000002</v>
      </c>
    </row>
    <row r="1992" spans="1:5">
      <c r="A1992">
        <v>2024</v>
      </c>
      <c r="B1992" t="s">
        <v>434</v>
      </c>
      <c r="C1992" t="s">
        <v>45</v>
      </c>
      <c r="D1992" t="s">
        <v>479</v>
      </c>
      <c r="E1992">
        <v>0.42599999999999999</v>
      </c>
    </row>
    <row r="1993" spans="1:5">
      <c r="A1993">
        <v>2024</v>
      </c>
      <c r="B1993" t="s">
        <v>423</v>
      </c>
      <c r="C1993" t="s">
        <v>18</v>
      </c>
      <c r="D1993" t="s">
        <v>479</v>
      </c>
      <c r="E1993">
        <v>0.56100000000000005</v>
      </c>
    </row>
    <row r="1994" spans="1:5">
      <c r="A1994">
        <v>2024</v>
      </c>
      <c r="B1994" t="s">
        <v>435</v>
      </c>
      <c r="C1994" t="s">
        <v>48</v>
      </c>
      <c r="D1994" t="s">
        <v>479</v>
      </c>
      <c r="E1994">
        <v>0.57099999999999995</v>
      </c>
    </row>
    <row r="1995" spans="1:5">
      <c r="A1995">
        <v>2024</v>
      </c>
      <c r="B1995" t="s">
        <v>430</v>
      </c>
      <c r="C1995" t="s">
        <v>33</v>
      </c>
      <c r="D1995" t="s">
        <v>479</v>
      </c>
      <c r="E1995">
        <v>0.61</v>
      </c>
    </row>
    <row r="1996" spans="1:5">
      <c r="A1996">
        <v>2024</v>
      </c>
      <c r="B1996" t="s">
        <v>422</v>
      </c>
      <c r="C1996" t="s">
        <v>15</v>
      </c>
      <c r="D1996" t="s">
        <v>479</v>
      </c>
      <c r="E1996">
        <v>0.61899999999999999</v>
      </c>
    </row>
    <row r="1997" spans="1:5">
      <c r="A1997">
        <v>2024</v>
      </c>
      <c r="B1997" t="s">
        <v>439</v>
      </c>
      <c r="C1997" t="s">
        <v>53</v>
      </c>
      <c r="D1997" t="s">
        <v>479</v>
      </c>
      <c r="E1997">
        <v>0.58799999999999997</v>
      </c>
    </row>
    <row r="1998" spans="1:5">
      <c r="A1998">
        <v>2019</v>
      </c>
      <c r="B1998" t="s">
        <v>407</v>
      </c>
      <c r="C1998" t="s">
        <v>407</v>
      </c>
      <c r="D1998" t="s">
        <v>479</v>
      </c>
      <c r="E1998">
        <v>0.621</v>
      </c>
    </row>
    <row r="1999" spans="1:5">
      <c r="A1999">
        <v>2022</v>
      </c>
      <c r="B1999" t="s">
        <v>407</v>
      </c>
      <c r="C1999" t="s">
        <v>407</v>
      </c>
      <c r="D1999" t="s">
        <v>479</v>
      </c>
      <c r="E1999">
        <v>0.61699999999999999</v>
      </c>
    </row>
    <row r="2000" spans="1:5">
      <c r="A2000">
        <v>2021</v>
      </c>
      <c r="B2000" t="s">
        <v>407</v>
      </c>
      <c r="C2000" t="s">
        <v>407</v>
      </c>
      <c r="D2000" t="s">
        <v>479</v>
      </c>
      <c r="E2000">
        <v>0.59</v>
      </c>
    </row>
    <row r="2001" spans="1:5">
      <c r="A2001">
        <v>2023</v>
      </c>
      <c r="B2001" t="s">
        <v>407</v>
      </c>
      <c r="C2001" t="s">
        <v>407</v>
      </c>
      <c r="D2001" t="s">
        <v>479</v>
      </c>
      <c r="E2001">
        <v>0.65200000000000002</v>
      </c>
    </row>
    <row r="2002" spans="1:5">
      <c r="A2002">
        <v>2018</v>
      </c>
      <c r="B2002" t="s">
        <v>407</v>
      </c>
      <c r="C2002" t="s">
        <v>407</v>
      </c>
      <c r="D2002" t="s">
        <v>479</v>
      </c>
      <c r="E2002">
        <v>0.61299999999999999</v>
      </c>
    </row>
    <row r="2003" spans="1:5">
      <c r="A2003">
        <v>2018</v>
      </c>
      <c r="B2003" t="s">
        <v>407</v>
      </c>
      <c r="C2003" t="s">
        <v>407</v>
      </c>
      <c r="D2003" t="s">
        <v>479</v>
      </c>
      <c r="E2003">
        <v>0.61299999999999999</v>
      </c>
    </row>
    <row r="2004" spans="1:5">
      <c r="A2004">
        <v>2018</v>
      </c>
      <c r="B2004" t="s">
        <v>407</v>
      </c>
      <c r="C2004" t="s">
        <v>407</v>
      </c>
      <c r="D2004" t="s">
        <v>479</v>
      </c>
      <c r="E2004">
        <v>0.61299999999999999</v>
      </c>
    </row>
    <row r="2005" spans="1:5">
      <c r="A2005">
        <v>2018</v>
      </c>
      <c r="B2005" t="s">
        <v>407</v>
      </c>
      <c r="C2005" t="s">
        <v>407</v>
      </c>
      <c r="D2005" t="s">
        <v>479</v>
      </c>
      <c r="E2005">
        <v>0.61299999999999999</v>
      </c>
    </row>
    <row r="2006" spans="1:5">
      <c r="A2006">
        <v>2020</v>
      </c>
      <c r="B2006" t="s">
        <v>407</v>
      </c>
      <c r="C2006" t="s">
        <v>407</v>
      </c>
      <c r="D2006" t="s">
        <v>479</v>
      </c>
      <c r="E2006">
        <v>0.623</v>
      </c>
    </row>
    <row r="2007" spans="1:5">
      <c r="A2007">
        <v>2023</v>
      </c>
      <c r="B2007" t="s">
        <v>438</v>
      </c>
      <c r="C2007" t="s">
        <v>52</v>
      </c>
      <c r="D2007" t="s">
        <v>479</v>
      </c>
      <c r="E2007">
        <v>0.47399999999999998</v>
      </c>
    </row>
    <row r="2008" spans="1:5">
      <c r="A2008">
        <v>2023</v>
      </c>
      <c r="B2008" t="s">
        <v>425</v>
      </c>
      <c r="C2008" t="s">
        <v>24</v>
      </c>
      <c r="D2008" t="s">
        <v>479</v>
      </c>
      <c r="E2008">
        <v>0.55500000000000005</v>
      </c>
    </row>
    <row r="2009" spans="1:5">
      <c r="A2009">
        <v>2023</v>
      </c>
      <c r="B2009" t="s">
        <v>421</v>
      </c>
      <c r="C2009" t="s">
        <v>13</v>
      </c>
      <c r="D2009" t="s">
        <v>479</v>
      </c>
      <c r="E2009">
        <v>0.71099999999999997</v>
      </c>
    </row>
    <row r="2010" spans="1:5">
      <c r="A2010">
        <v>2023</v>
      </c>
      <c r="B2010" t="s">
        <v>432</v>
      </c>
      <c r="C2010" t="s">
        <v>39</v>
      </c>
      <c r="D2010" t="s">
        <v>479</v>
      </c>
      <c r="E2010">
        <v>0.57699999999999996</v>
      </c>
    </row>
    <row r="2011" spans="1:5">
      <c r="A2011">
        <v>2023</v>
      </c>
      <c r="B2011" t="s">
        <v>429</v>
      </c>
      <c r="C2011" t="s">
        <v>30</v>
      </c>
      <c r="D2011" t="s">
        <v>479</v>
      </c>
      <c r="E2011">
        <v>0.60199999999999998</v>
      </c>
    </row>
    <row r="2012" spans="1:5">
      <c r="A2012">
        <v>2023</v>
      </c>
      <c r="B2012" t="s">
        <v>431</v>
      </c>
      <c r="C2012" t="s">
        <v>36</v>
      </c>
      <c r="D2012" t="s">
        <v>479</v>
      </c>
      <c r="E2012">
        <v>0.72199999999999998</v>
      </c>
    </row>
    <row r="2013" spans="1:5">
      <c r="A2013">
        <v>2023</v>
      </c>
      <c r="B2013" t="s">
        <v>428</v>
      </c>
      <c r="C2013" t="s">
        <v>27</v>
      </c>
      <c r="D2013" t="s">
        <v>479</v>
      </c>
      <c r="E2013">
        <v>0.61299999999999999</v>
      </c>
    </row>
    <row r="2014" spans="1:5">
      <c r="A2014">
        <v>2023</v>
      </c>
      <c r="B2014" t="s">
        <v>436</v>
      </c>
      <c r="C2014" t="s">
        <v>49</v>
      </c>
      <c r="D2014" t="s">
        <v>479</v>
      </c>
      <c r="E2014">
        <v>0.65900000000000003</v>
      </c>
    </row>
    <row r="2015" spans="1:5">
      <c r="A2015">
        <v>2023</v>
      </c>
      <c r="B2015" t="s">
        <v>433</v>
      </c>
      <c r="C2015" t="s">
        <v>42</v>
      </c>
      <c r="D2015" t="s">
        <v>479</v>
      </c>
      <c r="E2015">
        <v>0.75</v>
      </c>
    </row>
    <row r="2016" spans="1:5">
      <c r="A2016">
        <v>2023</v>
      </c>
      <c r="B2016" t="s">
        <v>426</v>
      </c>
      <c r="D2016" t="s">
        <v>479</v>
      </c>
      <c r="E2016">
        <v>0.54500000000000004</v>
      </c>
    </row>
    <row r="2017" spans="1:5">
      <c r="A2017">
        <v>2023</v>
      </c>
      <c r="B2017" t="s">
        <v>437</v>
      </c>
      <c r="C2017" t="s">
        <v>51</v>
      </c>
      <c r="D2017" t="s">
        <v>479</v>
      </c>
      <c r="E2017">
        <v>0.81699999999999995</v>
      </c>
    </row>
    <row r="2018" spans="1:5">
      <c r="A2018">
        <v>2023</v>
      </c>
      <c r="B2018" t="s">
        <v>420</v>
      </c>
      <c r="C2018" t="s">
        <v>8</v>
      </c>
      <c r="D2018" t="s">
        <v>479</v>
      </c>
      <c r="E2018">
        <v>0.74399999999999999</v>
      </c>
    </row>
    <row r="2019" spans="1:5">
      <c r="A2019">
        <v>2023</v>
      </c>
      <c r="B2019" t="s">
        <v>424</v>
      </c>
      <c r="C2019" t="s">
        <v>21</v>
      </c>
      <c r="D2019" t="s">
        <v>479</v>
      </c>
      <c r="E2019">
        <v>0.52100000000000002</v>
      </c>
    </row>
    <row r="2020" spans="1:5">
      <c r="A2020">
        <v>2022</v>
      </c>
      <c r="B2020" t="s">
        <v>435</v>
      </c>
      <c r="C2020" t="s">
        <v>48</v>
      </c>
      <c r="D2020" t="s">
        <v>479</v>
      </c>
      <c r="E2020">
        <v>0.55000000000000004</v>
      </c>
    </row>
    <row r="2021" spans="1:5">
      <c r="A2021">
        <v>2022</v>
      </c>
      <c r="B2021" t="s">
        <v>438</v>
      </c>
      <c r="C2021" t="s">
        <v>52</v>
      </c>
      <c r="D2021" t="s">
        <v>479</v>
      </c>
      <c r="E2021">
        <v>0.55700000000000005</v>
      </c>
    </row>
    <row r="2022" spans="1:5">
      <c r="A2022">
        <v>2022</v>
      </c>
      <c r="B2022" t="s">
        <v>436</v>
      </c>
      <c r="C2022" t="s">
        <v>49</v>
      </c>
      <c r="D2022" t="s">
        <v>479</v>
      </c>
      <c r="E2022">
        <v>0.70699999999999996</v>
      </c>
    </row>
    <row r="2023" spans="1:5">
      <c r="A2023">
        <v>2022</v>
      </c>
      <c r="B2023" t="s">
        <v>431</v>
      </c>
      <c r="C2023" t="s">
        <v>36</v>
      </c>
      <c r="D2023" t="s">
        <v>479</v>
      </c>
      <c r="E2023">
        <v>0.6</v>
      </c>
    </row>
    <row r="2024" spans="1:5">
      <c r="A2024">
        <v>2022</v>
      </c>
      <c r="B2024" t="s">
        <v>422</v>
      </c>
      <c r="C2024" t="s">
        <v>15</v>
      </c>
      <c r="D2024" t="s">
        <v>479</v>
      </c>
      <c r="E2024">
        <v>0.63100000000000001</v>
      </c>
    </row>
    <row r="2025" spans="1:5">
      <c r="A2025">
        <v>2022</v>
      </c>
      <c r="B2025" t="s">
        <v>439</v>
      </c>
      <c r="C2025" t="s">
        <v>53</v>
      </c>
      <c r="D2025" t="s">
        <v>479</v>
      </c>
      <c r="E2025">
        <v>0.53800000000000003</v>
      </c>
    </row>
    <row r="2026" spans="1:5">
      <c r="A2026">
        <v>2022</v>
      </c>
      <c r="B2026" t="s">
        <v>429</v>
      </c>
      <c r="C2026" t="s">
        <v>30</v>
      </c>
      <c r="D2026" t="s">
        <v>479</v>
      </c>
      <c r="E2026">
        <v>0.55500000000000005</v>
      </c>
    </row>
    <row r="2027" spans="1:5">
      <c r="A2027">
        <v>2022</v>
      </c>
      <c r="B2027" t="s">
        <v>421</v>
      </c>
      <c r="C2027" t="s">
        <v>13</v>
      </c>
      <c r="D2027" t="s">
        <v>479</v>
      </c>
      <c r="E2027">
        <v>0.69799999999999995</v>
      </c>
    </row>
    <row r="2028" spans="1:5">
      <c r="A2028">
        <v>2022</v>
      </c>
      <c r="B2028" t="s">
        <v>434</v>
      </c>
      <c r="C2028" t="s">
        <v>45</v>
      </c>
      <c r="D2028" t="s">
        <v>479</v>
      </c>
      <c r="E2028">
        <v>0.46500000000000002</v>
      </c>
    </row>
    <row r="2029" spans="1:5">
      <c r="A2029">
        <v>2021</v>
      </c>
      <c r="B2029" t="s">
        <v>434</v>
      </c>
      <c r="C2029" t="s">
        <v>45</v>
      </c>
      <c r="D2029" t="s">
        <v>479</v>
      </c>
      <c r="E2029">
        <v>0.35199999999999998</v>
      </c>
    </row>
    <row r="2030" spans="1:5">
      <c r="A2030">
        <v>2021</v>
      </c>
      <c r="B2030" t="s">
        <v>420</v>
      </c>
      <c r="C2030" t="s">
        <v>8</v>
      </c>
      <c r="D2030" t="s">
        <v>479</v>
      </c>
      <c r="E2030">
        <v>0.621</v>
      </c>
    </row>
    <row r="2031" spans="1:5">
      <c r="A2031">
        <v>2021</v>
      </c>
      <c r="B2031" t="s">
        <v>424</v>
      </c>
      <c r="C2031" t="s">
        <v>21</v>
      </c>
      <c r="D2031" t="s">
        <v>479</v>
      </c>
      <c r="E2031">
        <v>0.499</v>
      </c>
    </row>
    <row r="2032" spans="1:5">
      <c r="A2032">
        <v>2020</v>
      </c>
      <c r="B2032" t="s">
        <v>434</v>
      </c>
      <c r="C2032" t="s">
        <v>45</v>
      </c>
      <c r="D2032" t="s">
        <v>479</v>
      </c>
      <c r="E2032">
        <v>0.36399999999999999</v>
      </c>
    </row>
    <row r="2033" spans="1:5">
      <c r="A2033">
        <v>2020</v>
      </c>
      <c r="B2033" t="s">
        <v>430</v>
      </c>
      <c r="C2033" t="s">
        <v>33</v>
      </c>
      <c r="D2033" t="s">
        <v>479</v>
      </c>
      <c r="E2033">
        <v>0.52300000000000002</v>
      </c>
    </row>
    <row r="2034" spans="1:5">
      <c r="A2034">
        <v>2020</v>
      </c>
      <c r="B2034" t="s">
        <v>439</v>
      </c>
      <c r="C2034" t="s">
        <v>53</v>
      </c>
      <c r="D2034" t="s">
        <v>479</v>
      </c>
      <c r="E2034">
        <v>0.58499999999999996</v>
      </c>
    </row>
    <row r="2035" spans="1:5">
      <c r="A2035">
        <v>2019</v>
      </c>
      <c r="B2035" t="s">
        <v>431</v>
      </c>
      <c r="C2035" t="s">
        <v>36</v>
      </c>
      <c r="D2035" t="s">
        <v>479</v>
      </c>
      <c r="E2035">
        <v>0.55000000000000004</v>
      </c>
    </row>
    <row r="2036" spans="1:5">
      <c r="A2036">
        <v>2019</v>
      </c>
      <c r="B2036" t="s">
        <v>437</v>
      </c>
      <c r="C2036" t="s">
        <v>51</v>
      </c>
      <c r="D2036" t="s">
        <v>479</v>
      </c>
      <c r="E2036">
        <v>0.77800000000000002</v>
      </c>
    </row>
    <row r="2037" spans="1:5">
      <c r="A2037">
        <v>2019</v>
      </c>
      <c r="B2037" t="s">
        <v>439</v>
      </c>
      <c r="C2037" t="s">
        <v>53</v>
      </c>
      <c r="D2037" t="s">
        <v>479</v>
      </c>
      <c r="E2037">
        <v>0.48499999999999999</v>
      </c>
    </row>
    <row r="2038" spans="1:5">
      <c r="A2038">
        <v>2019</v>
      </c>
      <c r="B2038" t="s">
        <v>429</v>
      </c>
      <c r="C2038" t="s">
        <v>30</v>
      </c>
      <c r="D2038" t="s">
        <v>479</v>
      </c>
      <c r="E2038">
        <v>0.55900000000000005</v>
      </c>
    </row>
    <row r="2039" spans="1:5">
      <c r="A2039">
        <v>2018</v>
      </c>
      <c r="B2039" t="s">
        <v>432</v>
      </c>
      <c r="C2039" t="s">
        <v>39</v>
      </c>
      <c r="D2039" t="s">
        <v>479</v>
      </c>
      <c r="E2039">
        <v>0.58299999999999996</v>
      </c>
    </row>
    <row r="2040" spans="1:5">
      <c r="A2040">
        <v>2018</v>
      </c>
      <c r="B2040" t="s">
        <v>435</v>
      </c>
      <c r="C2040" t="s">
        <v>48</v>
      </c>
      <c r="D2040" t="s">
        <v>479</v>
      </c>
      <c r="E2040">
        <v>0.46500000000000002</v>
      </c>
    </row>
    <row r="2041" spans="1:5">
      <c r="A2041">
        <v>2018</v>
      </c>
      <c r="B2041" t="s">
        <v>438</v>
      </c>
      <c r="C2041" t="s">
        <v>52</v>
      </c>
      <c r="D2041" t="s">
        <v>479</v>
      </c>
      <c r="E2041">
        <v>0.49</v>
      </c>
    </row>
    <row r="2042" spans="1:5">
      <c r="A2042">
        <v>2018</v>
      </c>
      <c r="B2042" t="s">
        <v>436</v>
      </c>
      <c r="C2042" t="s">
        <v>49</v>
      </c>
      <c r="D2042" t="s">
        <v>479</v>
      </c>
      <c r="E2042">
        <v>0.58799999999999997</v>
      </c>
    </row>
    <row r="2043" spans="1:5">
      <c r="A2043">
        <v>2018</v>
      </c>
      <c r="B2043" t="s">
        <v>437</v>
      </c>
      <c r="C2043" t="s">
        <v>51</v>
      </c>
      <c r="D2043" t="s">
        <v>479</v>
      </c>
      <c r="E2043">
        <v>0.78600000000000003</v>
      </c>
    </row>
    <row r="2044" spans="1:5">
      <c r="A2044">
        <v>2018</v>
      </c>
      <c r="B2044" t="s">
        <v>422</v>
      </c>
      <c r="C2044" t="s">
        <v>15</v>
      </c>
      <c r="D2044" t="s">
        <v>479</v>
      </c>
      <c r="E2044">
        <v>0.58399999999999996</v>
      </c>
    </row>
    <row r="2045" spans="1:5">
      <c r="A2045">
        <v>2019</v>
      </c>
      <c r="B2045" t="s">
        <v>438</v>
      </c>
      <c r="C2045" t="s">
        <v>52</v>
      </c>
      <c r="D2045" t="s">
        <v>479</v>
      </c>
      <c r="E2045">
        <v>0.65900000000000003</v>
      </c>
    </row>
    <row r="2046" spans="1:5">
      <c r="A2046">
        <v>2019</v>
      </c>
      <c r="B2046" t="s">
        <v>430</v>
      </c>
      <c r="C2046" t="s">
        <v>33</v>
      </c>
      <c r="D2046" t="s">
        <v>479</v>
      </c>
      <c r="E2046">
        <v>0.47599999999999998</v>
      </c>
    </row>
    <row r="2047" spans="1:5">
      <c r="A2047">
        <v>2019</v>
      </c>
      <c r="B2047" t="s">
        <v>434</v>
      </c>
      <c r="C2047" t="s">
        <v>45</v>
      </c>
      <c r="D2047" t="s">
        <v>479</v>
      </c>
      <c r="E2047">
        <v>0.54</v>
      </c>
    </row>
    <row r="2048" spans="1:5">
      <c r="A2048">
        <v>2019</v>
      </c>
      <c r="B2048" t="s">
        <v>425</v>
      </c>
      <c r="C2048" t="s">
        <v>24</v>
      </c>
      <c r="D2048" t="s">
        <v>479</v>
      </c>
      <c r="E2048">
        <v>0.49399999999999999</v>
      </c>
    </row>
    <row r="2049" spans="1:5">
      <c r="A2049">
        <v>2019</v>
      </c>
      <c r="B2049" t="s">
        <v>420</v>
      </c>
      <c r="C2049" t="s">
        <v>8</v>
      </c>
      <c r="D2049" t="s">
        <v>479</v>
      </c>
      <c r="E2049">
        <v>0.63400000000000001</v>
      </c>
    </row>
    <row r="2050" spans="1:5">
      <c r="A2050">
        <v>2019</v>
      </c>
      <c r="B2050" t="s">
        <v>433</v>
      </c>
      <c r="C2050" t="s">
        <v>42</v>
      </c>
      <c r="D2050" t="s">
        <v>479</v>
      </c>
      <c r="E2050">
        <v>0.51100000000000001</v>
      </c>
    </row>
    <row r="2051" spans="1:5">
      <c r="A2051">
        <v>2019</v>
      </c>
      <c r="B2051" t="s">
        <v>428</v>
      </c>
      <c r="C2051" t="s">
        <v>27</v>
      </c>
      <c r="D2051" t="s">
        <v>479</v>
      </c>
      <c r="E2051">
        <v>0.66900000000000004</v>
      </c>
    </row>
    <row r="2052" spans="1:5">
      <c r="A2052">
        <v>2019</v>
      </c>
      <c r="B2052" t="s">
        <v>423</v>
      </c>
      <c r="C2052" t="s">
        <v>18</v>
      </c>
      <c r="D2052" t="s">
        <v>479</v>
      </c>
      <c r="E2052">
        <v>0.59699999999999998</v>
      </c>
    </row>
    <row r="2053" spans="1:5">
      <c r="A2053">
        <v>2019</v>
      </c>
      <c r="B2053" t="s">
        <v>421</v>
      </c>
      <c r="C2053" t="s">
        <v>13</v>
      </c>
      <c r="D2053" t="s">
        <v>479</v>
      </c>
      <c r="E2053">
        <v>0.70499999999999996</v>
      </c>
    </row>
    <row r="2054" spans="1:5">
      <c r="A2054">
        <v>2019</v>
      </c>
      <c r="B2054" t="s">
        <v>422</v>
      </c>
      <c r="C2054" t="s">
        <v>15</v>
      </c>
      <c r="D2054" t="s">
        <v>479</v>
      </c>
      <c r="E2054">
        <v>0.59199999999999997</v>
      </c>
    </row>
    <row r="2055" spans="1:5">
      <c r="A2055">
        <v>2019</v>
      </c>
      <c r="B2055" t="s">
        <v>424</v>
      </c>
      <c r="C2055" t="s">
        <v>21</v>
      </c>
      <c r="D2055" t="s">
        <v>479</v>
      </c>
      <c r="E2055">
        <v>0.54800000000000004</v>
      </c>
    </row>
    <row r="2056" spans="1:5">
      <c r="A2056">
        <v>2018</v>
      </c>
      <c r="B2056" t="s">
        <v>434</v>
      </c>
      <c r="C2056" t="s">
        <v>45</v>
      </c>
      <c r="D2056" t="s">
        <v>479</v>
      </c>
      <c r="E2056">
        <v>0.54200000000000004</v>
      </c>
    </row>
    <row r="2057" spans="1:5">
      <c r="A2057">
        <v>2018</v>
      </c>
      <c r="B2057" t="s">
        <v>428</v>
      </c>
      <c r="C2057" t="s">
        <v>27</v>
      </c>
      <c r="D2057" t="s">
        <v>479</v>
      </c>
      <c r="E2057">
        <v>0.68400000000000005</v>
      </c>
    </row>
    <row r="2058" spans="1:5">
      <c r="A2058">
        <v>2018</v>
      </c>
      <c r="B2058" t="s">
        <v>430</v>
      </c>
      <c r="C2058" t="s">
        <v>33</v>
      </c>
      <c r="D2058" t="s">
        <v>479</v>
      </c>
      <c r="E2058">
        <v>0.51</v>
      </c>
    </row>
    <row r="2059" spans="1:5">
      <c r="A2059">
        <v>2018</v>
      </c>
      <c r="B2059" t="s">
        <v>420</v>
      </c>
      <c r="C2059" t="s">
        <v>8</v>
      </c>
      <c r="D2059" t="s">
        <v>479</v>
      </c>
      <c r="E2059">
        <v>0.63700000000000001</v>
      </c>
    </row>
    <row r="2060" spans="1:5">
      <c r="A2060">
        <v>2018</v>
      </c>
      <c r="B2060" t="s">
        <v>439</v>
      </c>
      <c r="C2060" t="s">
        <v>53</v>
      </c>
      <c r="D2060" t="s">
        <v>479</v>
      </c>
      <c r="E2060">
        <v>0.48499999999999999</v>
      </c>
    </row>
    <row r="2061" spans="1:5">
      <c r="A2061">
        <v>2022</v>
      </c>
      <c r="B2061" t="s">
        <v>437</v>
      </c>
      <c r="C2061" t="s">
        <v>51</v>
      </c>
      <c r="D2061" t="s">
        <v>479</v>
      </c>
      <c r="E2061">
        <v>0.79200000000000004</v>
      </c>
    </row>
    <row r="2062" spans="1:5">
      <c r="A2062">
        <v>2022</v>
      </c>
      <c r="B2062" t="s">
        <v>425</v>
      </c>
      <c r="C2062" t="s">
        <v>24</v>
      </c>
      <c r="D2062" t="s">
        <v>479</v>
      </c>
      <c r="E2062">
        <v>0.58099999999999996</v>
      </c>
    </row>
    <row r="2063" spans="1:5">
      <c r="A2063">
        <v>2022</v>
      </c>
      <c r="B2063" t="s">
        <v>428</v>
      </c>
      <c r="C2063" t="s">
        <v>27</v>
      </c>
      <c r="D2063" t="s">
        <v>479</v>
      </c>
      <c r="E2063">
        <v>0.59199999999999997</v>
      </c>
    </row>
    <row r="2064" spans="1:5">
      <c r="A2064">
        <v>2022</v>
      </c>
      <c r="B2064" t="s">
        <v>420</v>
      </c>
      <c r="C2064" t="s">
        <v>8</v>
      </c>
      <c r="D2064" t="s">
        <v>479</v>
      </c>
      <c r="E2064">
        <v>0.64100000000000001</v>
      </c>
    </row>
    <row r="2065" spans="1:5">
      <c r="A2065">
        <v>2022</v>
      </c>
      <c r="B2065" t="s">
        <v>423</v>
      </c>
      <c r="C2065" t="s">
        <v>18</v>
      </c>
      <c r="D2065" t="s">
        <v>479</v>
      </c>
      <c r="E2065">
        <v>0.53900000000000003</v>
      </c>
    </row>
    <row r="2066" spans="1:5">
      <c r="A2066">
        <v>2021</v>
      </c>
      <c r="B2066" t="s">
        <v>426</v>
      </c>
      <c r="D2066" t="s">
        <v>479</v>
      </c>
      <c r="E2066">
        <v>0</v>
      </c>
    </row>
    <row r="2067" spans="1:5">
      <c r="A2067">
        <v>2021</v>
      </c>
      <c r="B2067" t="s">
        <v>428</v>
      </c>
      <c r="C2067" t="s">
        <v>27</v>
      </c>
      <c r="D2067" t="s">
        <v>479</v>
      </c>
      <c r="E2067">
        <v>0.52100000000000002</v>
      </c>
    </row>
    <row r="2068" spans="1:5">
      <c r="A2068">
        <v>2021</v>
      </c>
      <c r="B2068" t="s">
        <v>423</v>
      </c>
      <c r="C2068" t="s">
        <v>18</v>
      </c>
      <c r="D2068" t="s">
        <v>479</v>
      </c>
      <c r="E2068">
        <v>0.52400000000000002</v>
      </c>
    </row>
    <row r="2069" spans="1:5">
      <c r="A2069">
        <v>2021</v>
      </c>
      <c r="B2069" t="s">
        <v>431</v>
      </c>
      <c r="C2069" t="s">
        <v>36</v>
      </c>
      <c r="D2069" t="s">
        <v>479</v>
      </c>
      <c r="E2069">
        <v>0.45700000000000002</v>
      </c>
    </row>
    <row r="2070" spans="1:5">
      <c r="A2070">
        <v>2021</v>
      </c>
      <c r="B2070" t="s">
        <v>425</v>
      </c>
      <c r="C2070" t="s">
        <v>24</v>
      </c>
      <c r="D2070" t="s">
        <v>479</v>
      </c>
      <c r="E2070">
        <v>0.49099999999999999</v>
      </c>
    </row>
    <row r="2071" spans="1:5">
      <c r="A2071">
        <v>2021</v>
      </c>
      <c r="B2071" t="s">
        <v>438</v>
      </c>
      <c r="C2071" t="s">
        <v>52</v>
      </c>
      <c r="D2071" t="s">
        <v>479</v>
      </c>
      <c r="E2071">
        <v>0.438</v>
      </c>
    </row>
    <row r="2072" spans="1:5">
      <c r="A2072">
        <v>2021</v>
      </c>
      <c r="B2072" t="s">
        <v>436</v>
      </c>
      <c r="C2072" t="s">
        <v>49</v>
      </c>
      <c r="D2072" t="s">
        <v>479</v>
      </c>
      <c r="E2072">
        <v>0.68300000000000005</v>
      </c>
    </row>
    <row r="2073" spans="1:5">
      <c r="A2073">
        <v>2021</v>
      </c>
      <c r="B2073" t="s">
        <v>437</v>
      </c>
      <c r="C2073" t="s">
        <v>51</v>
      </c>
      <c r="D2073" t="s">
        <v>479</v>
      </c>
      <c r="E2073">
        <v>0.751</v>
      </c>
    </row>
    <row r="2074" spans="1:5">
      <c r="A2074">
        <v>2020</v>
      </c>
      <c r="B2074" t="s">
        <v>431</v>
      </c>
      <c r="C2074" t="s">
        <v>36</v>
      </c>
      <c r="D2074" t="s">
        <v>479</v>
      </c>
      <c r="E2074">
        <v>0.51100000000000001</v>
      </c>
    </row>
    <row r="2075" spans="1:5">
      <c r="A2075">
        <v>2020</v>
      </c>
      <c r="B2075" t="s">
        <v>426</v>
      </c>
      <c r="D2075" t="s">
        <v>479</v>
      </c>
      <c r="E2075">
        <v>0</v>
      </c>
    </row>
    <row r="2076" spans="1:5">
      <c r="A2076">
        <v>2020</v>
      </c>
      <c r="B2076" t="s">
        <v>433</v>
      </c>
      <c r="C2076" t="s">
        <v>42</v>
      </c>
      <c r="D2076" t="s">
        <v>479</v>
      </c>
      <c r="E2076">
        <v>0.65700000000000003</v>
      </c>
    </row>
    <row r="2077" spans="1:5">
      <c r="A2077">
        <v>2020</v>
      </c>
      <c r="B2077" t="s">
        <v>425</v>
      </c>
      <c r="C2077" t="s">
        <v>24</v>
      </c>
      <c r="D2077" t="s">
        <v>479</v>
      </c>
      <c r="E2077">
        <v>0.439</v>
      </c>
    </row>
    <row r="2078" spans="1:5">
      <c r="A2078">
        <v>2020</v>
      </c>
      <c r="B2078" t="s">
        <v>428</v>
      </c>
      <c r="C2078" t="s">
        <v>27</v>
      </c>
      <c r="D2078" t="s">
        <v>479</v>
      </c>
      <c r="E2078">
        <v>0.59799999999999998</v>
      </c>
    </row>
    <row r="2079" spans="1:5">
      <c r="A2079">
        <v>2020</v>
      </c>
      <c r="B2079" t="s">
        <v>438</v>
      </c>
      <c r="C2079" t="s">
        <v>52</v>
      </c>
      <c r="D2079" t="s">
        <v>479</v>
      </c>
      <c r="E2079">
        <v>0.59299999999999997</v>
      </c>
    </row>
    <row r="2080" spans="1:5">
      <c r="A2080">
        <v>2020</v>
      </c>
      <c r="B2080" t="s">
        <v>437</v>
      </c>
      <c r="C2080" t="s">
        <v>51</v>
      </c>
      <c r="D2080" t="s">
        <v>479</v>
      </c>
      <c r="E2080">
        <v>0.77400000000000002</v>
      </c>
    </row>
    <row r="2081" spans="1:5">
      <c r="A2081">
        <v>2020</v>
      </c>
      <c r="B2081" t="s">
        <v>422</v>
      </c>
      <c r="C2081" t="s">
        <v>15</v>
      </c>
      <c r="D2081" t="s">
        <v>479</v>
      </c>
      <c r="E2081">
        <v>0.58099999999999996</v>
      </c>
    </row>
    <row r="2082" spans="1:5">
      <c r="A2082">
        <v>2023</v>
      </c>
      <c r="B2082" t="s">
        <v>434</v>
      </c>
      <c r="C2082" t="s">
        <v>45</v>
      </c>
      <c r="D2082" t="s">
        <v>479</v>
      </c>
      <c r="E2082">
        <v>0.42599999999999999</v>
      </c>
    </row>
    <row r="2083" spans="1:5">
      <c r="A2083">
        <v>2023</v>
      </c>
      <c r="B2083" t="s">
        <v>423</v>
      </c>
      <c r="C2083" t="s">
        <v>18</v>
      </c>
      <c r="D2083" t="s">
        <v>479</v>
      </c>
      <c r="E2083">
        <v>0.56100000000000005</v>
      </c>
    </row>
    <row r="2084" spans="1:5">
      <c r="A2084">
        <v>2023</v>
      </c>
      <c r="B2084" t="s">
        <v>435</v>
      </c>
      <c r="C2084" t="s">
        <v>48</v>
      </c>
      <c r="D2084" t="s">
        <v>479</v>
      </c>
      <c r="E2084">
        <v>0.57099999999999995</v>
      </c>
    </row>
    <row r="2085" spans="1:5">
      <c r="A2085">
        <v>2023</v>
      </c>
      <c r="B2085" t="s">
        <v>430</v>
      </c>
      <c r="C2085" t="s">
        <v>33</v>
      </c>
      <c r="D2085" t="s">
        <v>479</v>
      </c>
      <c r="E2085">
        <v>0.61</v>
      </c>
    </row>
    <row r="2086" spans="1:5">
      <c r="A2086">
        <v>2023</v>
      </c>
      <c r="B2086" t="s">
        <v>422</v>
      </c>
      <c r="C2086" t="s">
        <v>15</v>
      </c>
      <c r="D2086" t="s">
        <v>479</v>
      </c>
      <c r="E2086">
        <v>0.61899999999999999</v>
      </c>
    </row>
    <row r="2087" spans="1:5">
      <c r="A2087">
        <v>2023</v>
      </c>
      <c r="B2087" t="s">
        <v>439</v>
      </c>
      <c r="C2087" t="s">
        <v>53</v>
      </c>
      <c r="D2087" t="s">
        <v>479</v>
      </c>
      <c r="E2087">
        <v>0.58799999999999997</v>
      </c>
    </row>
    <row r="2088" spans="1:5">
      <c r="A2088">
        <v>2022</v>
      </c>
      <c r="B2088" t="s">
        <v>433</v>
      </c>
      <c r="C2088" t="s">
        <v>42</v>
      </c>
      <c r="D2088" t="s">
        <v>479</v>
      </c>
      <c r="E2088">
        <v>0.54900000000000004</v>
      </c>
    </row>
    <row r="2089" spans="1:5">
      <c r="A2089">
        <v>2022</v>
      </c>
      <c r="B2089" t="s">
        <v>430</v>
      </c>
      <c r="C2089" t="s">
        <v>33</v>
      </c>
      <c r="D2089" t="s">
        <v>479</v>
      </c>
      <c r="E2089">
        <v>0.56499999999999995</v>
      </c>
    </row>
    <row r="2090" spans="1:5">
      <c r="A2090">
        <v>2022</v>
      </c>
      <c r="B2090" t="s">
        <v>432</v>
      </c>
      <c r="C2090" t="s">
        <v>39</v>
      </c>
      <c r="D2090" t="s">
        <v>479</v>
      </c>
      <c r="E2090">
        <v>0.54200000000000004</v>
      </c>
    </row>
    <row r="2091" spans="1:5">
      <c r="A2091">
        <v>2022</v>
      </c>
      <c r="B2091" t="s">
        <v>426</v>
      </c>
      <c r="D2091" t="s">
        <v>479</v>
      </c>
      <c r="E2091">
        <v>0.5</v>
      </c>
    </row>
    <row r="2092" spans="1:5">
      <c r="A2092">
        <v>2022</v>
      </c>
      <c r="B2092" t="s">
        <v>424</v>
      </c>
      <c r="C2092" t="s">
        <v>21</v>
      </c>
      <c r="D2092" t="s">
        <v>479</v>
      </c>
      <c r="E2092">
        <v>0.50900000000000001</v>
      </c>
    </row>
    <row r="2093" spans="1:5">
      <c r="A2093">
        <v>2021</v>
      </c>
      <c r="B2093" t="s">
        <v>432</v>
      </c>
      <c r="C2093" t="s">
        <v>39</v>
      </c>
      <c r="D2093" t="s">
        <v>479</v>
      </c>
      <c r="E2093">
        <v>0.55800000000000005</v>
      </c>
    </row>
    <row r="2094" spans="1:5">
      <c r="A2094">
        <v>2021</v>
      </c>
      <c r="B2094" t="s">
        <v>430</v>
      </c>
      <c r="C2094" t="s">
        <v>33</v>
      </c>
      <c r="D2094" t="s">
        <v>479</v>
      </c>
      <c r="E2094">
        <v>0.46</v>
      </c>
    </row>
    <row r="2095" spans="1:5">
      <c r="A2095">
        <v>2021</v>
      </c>
      <c r="B2095" t="s">
        <v>433</v>
      </c>
      <c r="C2095" t="s">
        <v>42</v>
      </c>
      <c r="D2095" t="s">
        <v>479</v>
      </c>
      <c r="E2095">
        <v>0.60899999999999999</v>
      </c>
    </row>
    <row r="2096" spans="1:5">
      <c r="A2096">
        <v>2021</v>
      </c>
      <c r="B2096" t="s">
        <v>422</v>
      </c>
      <c r="C2096" t="s">
        <v>15</v>
      </c>
      <c r="D2096" t="s">
        <v>479</v>
      </c>
      <c r="E2096">
        <v>0.56499999999999995</v>
      </c>
    </row>
    <row r="2097" spans="1:5">
      <c r="A2097">
        <v>2021</v>
      </c>
      <c r="B2097" t="s">
        <v>421</v>
      </c>
      <c r="C2097" t="s">
        <v>13</v>
      </c>
      <c r="D2097" t="s">
        <v>479</v>
      </c>
      <c r="E2097">
        <v>0.70299999999999996</v>
      </c>
    </row>
    <row r="2098" spans="1:5">
      <c r="A2098">
        <v>2021</v>
      </c>
      <c r="B2098" t="s">
        <v>439</v>
      </c>
      <c r="C2098" t="s">
        <v>53</v>
      </c>
      <c r="D2098" t="s">
        <v>479</v>
      </c>
      <c r="E2098">
        <v>0.53</v>
      </c>
    </row>
    <row r="2099" spans="1:5">
      <c r="A2099">
        <v>2021</v>
      </c>
      <c r="B2099" t="s">
        <v>435</v>
      </c>
      <c r="C2099" t="s">
        <v>48</v>
      </c>
      <c r="D2099" t="s">
        <v>479</v>
      </c>
      <c r="E2099">
        <v>0.57099999999999995</v>
      </c>
    </row>
    <row r="2100" spans="1:5">
      <c r="A2100">
        <v>2021</v>
      </c>
      <c r="B2100" t="s">
        <v>429</v>
      </c>
      <c r="C2100" t="s">
        <v>30</v>
      </c>
      <c r="D2100" t="s">
        <v>479</v>
      </c>
      <c r="E2100">
        <v>0.53400000000000003</v>
      </c>
    </row>
    <row r="2101" spans="1:5">
      <c r="A2101">
        <v>2020</v>
      </c>
      <c r="B2101" t="s">
        <v>435</v>
      </c>
      <c r="C2101" t="s">
        <v>48</v>
      </c>
      <c r="D2101" t="s">
        <v>479</v>
      </c>
      <c r="E2101">
        <v>0.67</v>
      </c>
    </row>
    <row r="2102" spans="1:5">
      <c r="A2102">
        <v>2020</v>
      </c>
      <c r="B2102" t="s">
        <v>432</v>
      </c>
      <c r="C2102" t="s">
        <v>39</v>
      </c>
      <c r="D2102" t="s">
        <v>479</v>
      </c>
      <c r="E2102">
        <v>0.56999999999999995</v>
      </c>
    </row>
    <row r="2103" spans="1:5">
      <c r="A2103">
        <v>2020</v>
      </c>
      <c r="B2103" t="s">
        <v>423</v>
      </c>
      <c r="C2103" t="s">
        <v>18</v>
      </c>
      <c r="D2103" t="s">
        <v>479</v>
      </c>
      <c r="E2103">
        <v>0.60699999999999998</v>
      </c>
    </row>
    <row r="2104" spans="1:5">
      <c r="A2104">
        <v>2020</v>
      </c>
      <c r="B2104" t="s">
        <v>420</v>
      </c>
      <c r="C2104" t="s">
        <v>8</v>
      </c>
      <c r="D2104" t="s">
        <v>479</v>
      </c>
      <c r="E2104">
        <v>0.64800000000000002</v>
      </c>
    </row>
    <row r="2105" spans="1:5">
      <c r="A2105">
        <v>2020</v>
      </c>
      <c r="B2105" t="s">
        <v>424</v>
      </c>
      <c r="C2105" t="s">
        <v>21</v>
      </c>
      <c r="D2105" t="s">
        <v>479</v>
      </c>
      <c r="E2105">
        <v>0.56499999999999995</v>
      </c>
    </row>
    <row r="2106" spans="1:5">
      <c r="A2106">
        <v>2020</v>
      </c>
      <c r="B2106" t="s">
        <v>421</v>
      </c>
      <c r="C2106" t="s">
        <v>13</v>
      </c>
      <c r="D2106" t="s">
        <v>479</v>
      </c>
      <c r="E2106">
        <v>0.76200000000000001</v>
      </c>
    </row>
    <row r="2107" spans="1:5">
      <c r="A2107">
        <v>2020</v>
      </c>
      <c r="B2107" t="s">
        <v>436</v>
      </c>
      <c r="C2107" t="s">
        <v>49</v>
      </c>
      <c r="D2107" t="s">
        <v>479</v>
      </c>
      <c r="E2107">
        <v>0.59199999999999997</v>
      </c>
    </row>
    <row r="2108" spans="1:5">
      <c r="A2108">
        <v>2020</v>
      </c>
      <c r="B2108" t="s">
        <v>429</v>
      </c>
      <c r="C2108" t="s">
        <v>30</v>
      </c>
      <c r="D2108" t="s">
        <v>479</v>
      </c>
      <c r="E2108">
        <v>0.55000000000000004</v>
      </c>
    </row>
    <row r="2109" spans="1:5">
      <c r="A2109">
        <v>2019</v>
      </c>
      <c r="B2109" t="s">
        <v>435</v>
      </c>
      <c r="C2109" t="s">
        <v>48</v>
      </c>
      <c r="D2109" t="s">
        <v>479</v>
      </c>
      <c r="E2109">
        <v>0.64700000000000002</v>
      </c>
    </row>
    <row r="2110" spans="1:5">
      <c r="A2110">
        <v>2019</v>
      </c>
      <c r="B2110" t="s">
        <v>426</v>
      </c>
      <c r="D2110" t="s">
        <v>479</v>
      </c>
      <c r="E2110">
        <v>0</v>
      </c>
    </row>
    <row r="2111" spans="1:5">
      <c r="A2111">
        <v>2019</v>
      </c>
      <c r="B2111" t="s">
        <v>432</v>
      </c>
      <c r="C2111" t="s">
        <v>39</v>
      </c>
      <c r="D2111" t="s">
        <v>479</v>
      </c>
      <c r="E2111">
        <v>0.57099999999999995</v>
      </c>
    </row>
    <row r="2112" spans="1:5">
      <c r="A2112">
        <v>2019</v>
      </c>
      <c r="B2112" t="s">
        <v>436</v>
      </c>
      <c r="C2112" t="s">
        <v>49</v>
      </c>
      <c r="D2112" t="s">
        <v>479</v>
      </c>
      <c r="E2112">
        <v>0.59799999999999998</v>
      </c>
    </row>
    <row r="2113" spans="1:5">
      <c r="A2113">
        <v>2018</v>
      </c>
      <c r="B2113" t="s">
        <v>431</v>
      </c>
      <c r="C2113" t="s">
        <v>36</v>
      </c>
      <c r="D2113" t="s">
        <v>479</v>
      </c>
      <c r="E2113">
        <v>0.51</v>
      </c>
    </row>
    <row r="2114" spans="1:5">
      <c r="A2114">
        <v>2018</v>
      </c>
      <c r="B2114" t="s">
        <v>426</v>
      </c>
      <c r="D2114" t="s">
        <v>479</v>
      </c>
      <c r="E2114">
        <v>0</v>
      </c>
    </row>
    <row r="2115" spans="1:5">
      <c r="A2115">
        <v>2018</v>
      </c>
      <c r="B2115" t="s">
        <v>421</v>
      </c>
      <c r="C2115" t="s">
        <v>13</v>
      </c>
      <c r="D2115" t="s">
        <v>479</v>
      </c>
      <c r="E2115">
        <v>0.68700000000000006</v>
      </c>
    </row>
    <row r="2116" spans="1:5">
      <c r="A2116">
        <v>2018</v>
      </c>
      <c r="B2116" t="s">
        <v>423</v>
      </c>
      <c r="C2116" t="s">
        <v>18</v>
      </c>
      <c r="D2116" t="s">
        <v>479</v>
      </c>
      <c r="E2116">
        <v>0.63100000000000001</v>
      </c>
    </row>
    <row r="2117" spans="1:5">
      <c r="A2117">
        <v>2018</v>
      </c>
      <c r="B2117" t="s">
        <v>433</v>
      </c>
      <c r="C2117" t="s">
        <v>42</v>
      </c>
      <c r="D2117" t="s">
        <v>479</v>
      </c>
      <c r="E2117">
        <v>0.58199999999999996</v>
      </c>
    </row>
    <row r="2118" spans="1:5">
      <c r="A2118">
        <v>2018</v>
      </c>
      <c r="B2118" t="s">
        <v>425</v>
      </c>
      <c r="C2118" t="s">
        <v>24</v>
      </c>
      <c r="D2118" t="s">
        <v>479</v>
      </c>
      <c r="E2118">
        <v>0.436</v>
      </c>
    </row>
    <row r="2119" spans="1:5">
      <c r="A2119">
        <v>2018</v>
      </c>
      <c r="B2119" t="s">
        <v>424</v>
      </c>
      <c r="C2119" t="s">
        <v>21</v>
      </c>
      <c r="D2119" t="s">
        <v>479</v>
      </c>
      <c r="E2119">
        <v>0.52500000000000002</v>
      </c>
    </row>
    <row r="2120" spans="1:5">
      <c r="A2120">
        <v>2018</v>
      </c>
      <c r="B2120" t="s">
        <v>429</v>
      </c>
      <c r="C2120" t="s">
        <v>30</v>
      </c>
      <c r="D2120" t="s">
        <v>479</v>
      </c>
      <c r="E2120">
        <v>0.56699999999999995</v>
      </c>
    </row>
    <row r="2121" spans="1:5">
      <c r="A2121">
        <v>2025</v>
      </c>
      <c r="B2121" t="s">
        <v>407</v>
      </c>
      <c r="D2121" t="s">
        <v>480</v>
      </c>
      <c r="E2121">
        <v>0</v>
      </c>
    </row>
    <row r="2122" spans="1:5">
      <c r="A2122">
        <v>2025</v>
      </c>
      <c r="B2122" t="s">
        <v>438</v>
      </c>
      <c r="D2122" t="s">
        <v>480</v>
      </c>
      <c r="E2122">
        <v>0</v>
      </c>
    </row>
    <row r="2123" spans="1:5">
      <c r="A2123">
        <v>2025</v>
      </c>
      <c r="B2123" t="s">
        <v>425</v>
      </c>
      <c r="D2123" t="s">
        <v>480</v>
      </c>
      <c r="E2123">
        <v>0</v>
      </c>
    </row>
    <row r="2124" spans="1:5">
      <c r="A2124">
        <v>2025</v>
      </c>
      <c r="B2124" t="s">
        <v>421</v>
      </c>
      <c r="D2124" t="s">
        <v>480</v>
      </c>
      <c r="E2124">
        <v>0</v>
      </c>
    </row>
    <row r="2125" spans="1:5">
      <c r="A2125">
        <v>2025</v>
      </c>
      <c r="B2125" t="s">
        <v>432</v>
      </c>
      <c r="D2125" t="s">
        <v>480</v>
      </c>
      <c r="E2125">
        <v>0</v>
      </c>
    </row>
    <row r="2126" spans="1:5">
      <c r="A2126">
        <v>2025</v>
      </c>
      <c r="B2126" t="s">
        <v>429</v>
      </c>
      <c r="D2126" t="s">
        <v>480</v>
      </c>
      <c r="E2126">
        <v>0</v>
      </c>
    </row>
    <row r="2127" spans="1:5">
      <c r="A2127">
        <v>2025</v>
      </c>
      <c r="B2127" t="s">
        <v>431</v>
      </c>
      <c r="D2127" t="s">
        <v>480</v>
      </c>
      <c r="E2127">
        <v>0</v>
      </c>
    </row>
    <row r="2128" spans="1:5">
      <c r="A2128">
        <v>2025</v>
      </c>
      <c r="B2128" t="s">
        <v>428</v>
      </c>
      <c r="D2128" t="s">
        <v>480</v>
      </c>
      <c r="E2128">
        <v>0</v>
      </c>
    </row>
    <row r="2129" spans="1:5">
      <c r="A2129">
        <v>2025</v>
      </c>
      <c r="B2129" t="s">
        <v>436</v>
      </c>
      <c r="D2129" t="s">
        <v>480</v>
      </c>
      <c r="E2129">
        <v>0</v>
      </c>
    </row>
    <row r="2130" spans="1:5">
      <c r="A2130">
        <v>2025</v>
      </c>
      <c r="B2130" t="s">
        <v>433</v>
      </c>
      <c r="D2130" t="s">
        <v>480</v>
      </c>
      <c r="E2130">
        <v>0</v>
      </c>
    </row>
    <row r="2131" spans="1:5">
      <c r="A2131">
        <v>2025</v>
      </c>
      <c r="B2131" t="s">
        <v>426</v>
      </c>
      <c r="D2131" t="s">
        <v>480</v>
      </c>
      <c r="E2131">
        <v>0</v>
      </c>
    </row>
    <row r="2132" spans="1:5">
      <c r="A2132">
        <v>2025</v>
      </c>
      <c r="B2132" t="s">
        <v>437</v>
      </c>
      <c r="D2132" t="s">
        <v>480</v>
      </c>
      <c r="E2132">
        <v>0</v>
      </c>
    </row>
    <row r="2133" spans="1:5">
      <c r="A2133">
        <v>2025</v>
      </c>
      <c r="B2133" t="s">
        <v>420</v>
      </c>
      <c r="D2133" t="s">
        <v>480</v>
      </c>
      <c r="E2133">
        <v>0</v>
      </c>
    </row>
    <row r="2134" spans="1:5">
      <c r="A2134">
        <v>2025</v>
      </c>
      <c r="B2134" t="s">
        <v>424</v>
      </c>
      <c r="D2134" t="s">
        <v>480</v>
      </c>
      <c r="E2134">
        <v>0</v>
      </c>
    </row>
    <row r="2135" spans="1:5">
      <c r="A2135">
        <v>2025</v>
      </c>
      <c r="B2135" t="s">
        <v>434</v>
      </c>
      <c r="D2135" t="s">
        <v>480</v>
      </c>
      <c r="E2135">
        <v>0</v>
      </c>
    </row>
    <row r="2136" spans="1:5">
      <c r="A2136">
        <v>2025</v>
      </c>
      <c r="B2136" t="s">
        <v>423</v>
      </c>
      <c r="D2136" t="s">
        <v>480</v>
      </c>
      <c r="E2136">
        <v>0</v>
      </c>
    </row>
    <row r="2137" spans="1:5">
      <c r="A2137">
        <v>2025</v>
      </c>
      <c r="B2137" t="s">
        <v>435</v>
      </c>
      <c r="D2137" t="s">
        <v>480</v>
      </c>
      <c r="E2137">
        <v>0</v>
      </c>
    </row>
    <row r="2138" spans="1:5">
      <c r="A2138">
        <v>2025</v>
      </c>
      <c r="B2138" t="s">
        <v>430</v>
      </c>
      <c r="D2138" t="s">
        <v>480</v>
      </c>
      <c r="E2138">
        <v>0</v>
      </c>
    </row>
    <row r="2139" spans="1:5">
      <c r="A2139">
        <v>2025</v>
      </c>
      <c r="B2139" t="s">
        <v>422</v>
      </c>
      <c r="D2139" t="s">
        <v>480</v>
      </c>
      <c r="E2139">
        <v>0</v>
      </c>
    </row>
    <row r="2140" spans="1:5">
      <c r="A2140">
        <v>2025</v>
      </c>
      <c r="B2140" t="s">
        <v>439</v>
      </c>
      <c r="D2140" t="s">
        <v>480</v>
      </c>
      <c r="E2140">
        <v>0</v>
      </c>
    </row>
    <row r="2141" spans="1:5">
      <c r="A2141">
        <v>2024</v>
      </c>
      <c r="B2141" t="s">
        <v>407</v>
      </c>
      <c r="C2141" t="s">
        <v>407</v>
      </c>
      <c r="D2141" t="s">
        <v>480</v>
      </c>
      <c r="E2141">
        <v>26</v>
      </c>
    </row>
    <row r="2142" spans="1:5">
      <c r="A2142">
        <v>2024</v>
      </c>
      <c r="B2142" t="s">
        <v>438</v>
      </c>
      <c r="C2142" t="s">
        <v>52</v>
      </c>
      <c r="D2142" t="s">
        <v>480</v>
      </c>
      <c r="E2142">
        <v>1</v>
      </c>
    </row>
    <row r="2143" spans="1:5">
      <c r="A2143">
        <v>2024</v>
      </c>
      <c r="B2143" t="s">
        <v>425</v>
      </c>
      <c r="C2143" t="s">
        <v>24</v>
      </c>
      <c r="D2143" t="s">
        <v>480</v>
      </c>
      <c r="E2143">
        <v>1</v>
      </c>
    </row>
    <row r="2144" spans="1:5">
      <c r="A2144">
        <v>2024</v>
      </c>
      <c r="B2144" t="s">
        <v>421</v>
      </c>
      <c r="C2144" t="s">
        <v>13</v>
      </c>
      <c r="D2144" t="s">
        <v>480</v>
      </c>
      <c r="E2144">
        <v>2</v>
      </c>
    </row>
    <row r="2145" spans="1:5">
      <c r="A2145">
        <v>2024</v>
      </c>
      <c r="B2145" t="s">
        <v>432</v>
      </c>
      <c r="C2145" t="s">
        <v>39</v>
      </c>
      <c r="D2145" t="s">
        <v>480</v>
      </c>
      <c r="E2145">
        <v>1</v>
      </c>
    </row>
    <row r="2146" spans="1:5">
      <c r="A2146">
        <v>2024</v>
      </c>
      <c r="B2146" t="s">
        <v>429</v>
      </c>
      <c r="C2146" t="s">
        <v>30</v>
      </c>
      <c r="D2146" t="s">
        <v>480</v>
      </c>
      <c r="E2146">
        <v>2</v>
      </c>
    </row>
    <row r="2147" spans="1:5">
      <c r="A2147">
        <v>2024</v>
      </c>
      <c r="B2147" t="s">
        <v>431</v>
      </c>
      <c r="C2147" t="s">
        <v>36</v>
      </c>
      <c r="D2147" t="s">
        <v>480</v>
      </c>
      <c r="E2147">
        <v>1</v>
      </c>
    </row>
    <row r="2148" spans="1:5">
      <c r="A2148">
        <v>2024</v>
      </c>
      <c r="B2148" t="s">
        <v>428</v>
      </c>
      <c r="C2148" t="s">
        <v>27</v>
      </c>
      <c r="D2148" t="s">
        <v>480</v>
      </c>
      <c r="E2148">
        <v>1</v>
      </c>
    </row>
    <row r="2149" spans="1:5">
      <c r="A2149">
        <v>2024</v>
      </c>
      <c r="B2149" t="s">
        <v>436</v>
      </c>
      <c r="C2149" t="s">
        <v>49</v>
      </c>
      <c r="D2149" t="s">
        <v>480</v>
      </c>
      <c r="E2149">
        <v>0</v>
      </c>
    </row>
    <row r="2150" spans="1:5">
      <c r="A2150">
        <v>2024</v>
      </c>
      <c r="B2150" t="s">
        <v>433</v>
      </c>
      <c r="C2150" t="s">
        <v>42</v>
      </c>
      <c r="D2150" t="s">
        <v>480</v>
      </c>
      <c r="E2150">
        <v>1</v>
      </c>
    </row>
    <row r="2151" spans="1:5">
      <c r="A2151">
        <v>2024</v>
      </c>
      <c r="B2151" t="s">
        <v>426</v>
      </c>
      <c r="D2151" t="s">
        <v>480</v>
      </c>
      <c r="E2151">
        <v>0</v>
      </c>
    </row>
    <row r="2152" spans="1:5">
      <c r="A2152">
        <v>2024</v>
      </c>
      <c r="B2152" t="s">
        <v>437</v>
      </c>
      <c r="C2152" t="s">
        <v>51</v>
      </c>
      <c r="D2152" t="s">
        <v>480</v>
      </c>
      <c r="E2152">
        <v>3</v>
      </c>
    </row>
    <row r="2153" spans="1:5">
      <c r="A2153">
        <v>2024</v>
      </c>
      <c r="B2153" t="s">
        <v>420</v>
      </c>
      <c r="C2153" t="s">
        <v>8</v>
      </c>
      <c r="D2153" t="s">
        <v>480</v>
      </c>
      <c r="E2153">
        <v>2</v>
      </c>
    </row>
    <row r="2154" spans="1:5">
      <c r="A2154">
        <v>2024</v>
      </c>
      <c r="B2154" t="s">
        <v>424</v>
      </c>
      <c r="C2154" t="s">
        <v>21</v>
      </c>
      <c r="D2154" t="s">
        <v>480</v>
      </c>
      <c r="E2154">
        <v>2</v>
      </c>
    </row>
    <row r="2155" spans="1:5">
      <c r="A2155">
        <v>2024</v>
      </c>
      <c r="B2155" t="s">
        <v>434</v>
      </c>
      <c r="C2155" t="s">
        <v>45</v>
      </c>
      <c r="D2155" t="s">
        <v>480</v>
      </c>
      <c r="E2155">
        <v>0</v>
      </c>
    </row>
    <row r="2156" spans="1:5">
      <c r="A2156">
        <v>2024</v>
      </c>
      <c r="B2156" t="s">
        <v>423</v>
      </c>
      <c r="C2156" t="s">
        <v>18</v>
      </c>
      <c r="D2156" t="s">
        <v>480</v>
      </c>
      <c r="E2156">
        <v>1</v>
      </c>
    </row>
    <row r="2157" spans="1:5">
      <c r="A2157">
        <v>2024</v>
      </c>
      <c r="B2157" t="s">
        <v>435</v>
      </c>
      <c r="C2157" t="s">
        <v>48</v>
      </c>
      <c r="D2157" t="s">
        <v>480</v>
      </c>
      <c r="E2157">
        <v>0</v>
      </c>
    </row>
    <row r="2158" spans="1:5">
      <c r="A2158">
        <v>2024</v>
      </c>
      <c r="B2158" t="s">
        <v>430</v>
      </c>
      <c r="C2158" t="s">
        <v>33</v>
      </c>
      <c r="D2158" t="s">
        <v>480</v>
      </c>
      <c r="E2158">
        <v>1</v>
      </c>
    </row>
    <row r="2159" spans="1:5">
      <c r="A2159">
        <v>2024</v>
      </c>
      <c r="B2159" t="s">
        <v>422</v>
      </c>
      <c r="C2159" t="s">
        <v>15</v>
      </c>
      <c r="D2159" t="s">
        <v>480</v>
      </c>
      <c r="E2159">
        <v>6</v>
      </c>
    </row>
    <row r="2160" spans="1:5">
      <c r="A2160">
        <v>2024</v>
      </c>
      <c r="B2160" t="s">
        <v>439</v>
      </c>
      <c r="C2160" t="s">
        <v>53</v>
      </c>
      <c r="D2160" t="s">
        <v>480</v>
      </c>
      <c r="E2160">
        <v>1</v>
      </c>
    </row>
    <row r="2161" spans="1:5">
      <c r="A2161">
        <v>2019</v>
      </c>
      <c r="B2161" t="s">
        <v>407</v>
      </c>
      <c r="C2161" t="s">
        <v>407</v>
      </c>
      <c r="D2161" t="s">
        <v>480</v>
      </c>
      <c r="E2161">
        <v>26</v>
      </c>
    </row>
    <row r="2162" spans="1:5">
      <c r="A2162">
        <v>2022</v>
      </c>
      <c r="B2162" t="s">
        <v>407</v>
      </c>
      <c r="C2162" t="s">
        <v>407</v>
      </c>
      <c r="D2162" t="s">
        <v>480</v>
      </c>
      <c r="E2162">
        <v>26</v>
      </c>
    </row>
    <row r="2163" spans="1:5">
      <c r="A2163">
        <v>2021</v>
      </c>
      <c r="B2163" t="s">
        <v>407</v>
      </c>
      <c r="C2163" t="s">
        <v>407</v>
      </c>
      <c r="D2163" t="s">
        <v>480</v>
      </c>
      <c r="E2163">
        <v>26</v>
      </c>
    </row>
    <row r="2164" spans="1:5">
      <c r="A2164">
        <v>2023</v>
      </c>
      <c r="B2164" t="s">
        <v>407</v>
      </c>
      <c r="C2164" t="s">
        <v>407</v>
      </c>
      <c r="D2164" t="s">
        <v>480</v>
      </c>
      <c r="E2164">
        <v>26</v>
      </c>
    </row>
    <row r="2165" spans="1:5">
      <c r="A2165">
        <v>2018</v>
      </c>
      <c r="B2165" t="s">
        <v>407</v>
      </c>
      <c r="C2165" t="s">
        <v>407</v>
      </c>
      <c r="D2165" t="s">
        <v>480</v>
      </c>
      <c r="E2165">
        <v>0</v>
      </c>
    </row>
    <row r="2166" spans="1:5">
      <c r="A2166">
        <v>2018</v>
      </c>
      <c r="B2166" t="s">
        <v>407</v>
      </c>
      <c r="C2166" t="s">
        <v>407</v>
      </c>
      <c r="D2166" t="s">
        <v>480</v>
      </c>
      <c r="E2166">
        <v>0</v>
      </c>
    </row>
    <row r="2167" spans="1:5">
      <c r="A2167">
        <v>2018</v>
      </c>
      <c r="B2167" t="s">
        <v>407</v>
      </c>
      <c r="C2167" t="s">
        <v>407</v>
      </c>
      <c r="D2167" t="s">
        <v>480</v>
      </c>
      <c r="E2167">
        <v>0</v>
      </c>
    </row>
    <row r="2168" spans="1:5">
      <c r="A2168">
        <v>2018</v>
      </c>
      <c r="B2168" t="s">
        <v>407</v>
      </c>
      <c r="C2168" t="s">
        <v>407</v>
      </c>
      <c r="D2168" t="s">
        <v>480</v>
      </c>
      <c r="E2168">
        <v>0</v>
      </c>
    </row>
    <row r="2169" spans="1:5">
      <c r="A2169">
        <v>2020</v>
      </c>
      <c r="B2169" t="s">
        <v>407</v>
      </c>
      <c r="C2169" t="s">
        <v>407</v>
      </c>
      <c r="D2169" t="s">
        <v>480</v>
      </c>
      <c r="E2169">
        <v>26</v>
      </c>
    </row>
    <row r="2170" spans="1:5">
      <c r="A2170">
        <v>2023</v>
      </c>
      <c r="B2170" t="s">
        <v>438</v>
      </c>
      <c r="C2170" t="s">
        <v>52</v>
      </c>
      <c r="D2170" t="s">
        <v>480</v>
      </c>
      <c r="E2170">
        <v>1</v>
      </c>
    </row>
    <row r="2171" spans="1:5">
      <c r="A2171">
        <v>2023</v>
      </c>
      <c r="B2171" t="s">
        <v>425</v>
      </c>
      <c r="C2171" t="s">
        <v>24</v>
      </c>
      <c r="D2171" t="s">
        <v>480</v>
      </c>
      <c r="E2171">
        <v>1</v>
      </c>
    </row>
    <row r="2172" spans="1:5">
      <c r="A2172">
        <v>2023</v>
      </c>
      <c r="B2172" t="s">
        <v>421</v>
      </c>
      <c r="C2172" t="s">
        <v>13</v>
      </c>
      <c r="D2172" t="s">
        <v>480</v>
      </c>
      <c r="E2172">
        <v>2</v>
      </c>
    </row>
    <row r="2173" spans="1:5">
      <c r="A2173">
        <v>2023</v>
      </c>
      <c r="B2173" t="s">
        <v>432</v>
      </c>
      <c r="C2173" t="s">
        <v>39</v>
      </c>
      <c r="D2173" t="s">
        <v>480</v>
      </c>
      <c r="E2173">
        <v>1</v>
      </c>
    </row>
    <row r="2174" spans="1:5">
      <c r="A2174">
        <v>2023</v>
      </c>
      <c r="B2174" t="s">
        <v>429</v>
      </c>
      <c r="C2174" t="s">
        <v>30</v>
      </c>
      <c r="D2174" t="s">
        <v>480</v>
      </c>
      <c r="E2174">
        <v>2</v>
      </c>
    </row>
    <row r="2175" spans="1:5">
      <c r="A2175">
        <v>2023</v>
      </c>
      <c r="B2175" t="s">
        <v>431</v>
      </c>
      <c r="C2175" t="s">
        <v>36</v>
      </c>
      <c r="D2175" t="s">
        <v>480</v>
      </c>
      <c r="E2175">
        <v>1</v>
      </c>
    </row>
    <row r="2176" spans="1:5">
      <c r="A2176">
        <v>2023</v>
      </c>
      <c r="B2176" t="s">
        <v>428</v>
      </c>
      <c r="C2176" t="s">
        <v>27</v>
      </c>
      <c r="D2176" t="s">
        <v>480</v>
      </c>
      <c r="E2176">
        <v>1</v>
      </c>
    </row>
    <row r="2177" spans="1:5">
      <c r="A2177">
        <v>2023</v>
      </c>
      <c r="B2177" t="s">
        <v>436</v>
      </c>
      <c r="C2177" t="s">
        <v>49</v>
      </c>
      <c r="D2177" t="s">
        <v>480</v>
      </c>
      <c r="E2177">
        <v>0</v>
      </c>
    </row>
    <row r="2178" spans="1:5">
      <c r="A2178">
        <v>2023</v>
      </c>
      <c r="B2178" t="s">
        <v>433</v>
      </c>
      <c r="C2178" t="s">
        <v>42</v>
      </c>
      <c r="D2178" t="s">
        <v>480</v>
      </c>
      <c r="E2178">
        <v>1</v>
      </c>
    </row>
    <row r="2179" spans="1:5">
      <c r="A2179">
        <v>2023</v>
      </c>
      <c r="B2179" t="s">
        <v>426</v>
      </c>
      <c r="D2179" t="s">
        <v>480</v>
      </c>
      <c r="E2179">
        <v>0</v>
      </c>
    </row>
    <row r="2180" spans="1:5">
      <c r="A2180">
        <v>2023</v>
      </c>
      <c r="B2180" t="s">
        <v>437</v>
      </c>
      <c r="C2180" t="s">
        <v>51</v>
      </c>
      <c r="D2180" t="s">
        <v>480</v>
      </c>
      <c r="E2180">
        <v>3</v>
      </c>
    </row>
    <row r="2181" spans="1:5">
      <c r="A2181">
        <v>2023</v>
      </c>
      <c r="B2181" t="s">
        <v>420</v>
      </c>
      <c r="C2181" t="s">
        <v>8</v>
      </c>
      <c r="D2181" t="s">
        <v>480</v>
      </c>
      <c r="E2181">
        <v>2</v>
      </c>
    </row>
    <row r="2182" spans="1:5">
      <c r="A2182">
        <v>2023</v>
      </c>
      <c r="B2182" t="s">
        <v>424</v>
      </c>
      <c r="C2182" t="s">
        <v>21</v>
      </c>
      <c r="D2182" t="s">
        <v>480</v>
      </c>
      <c r="E2182">
        <v>2</v>
      </c>
    </row>
    <row r="2183" spans="1:5">
      <c r="A2183">
        <v>2022</v>
      </c>
      <c r="B2183" t="s">
        <v>435</v>
      </c>
      <c r="C2183" t="s">
        <v>48</v>
      </c>
      <c r="D2183" t="s">
        <v>480</v>
      </c>
      <c r="E2183">
        <v>0</v>
      </c>
    </row>
    <row r="2184" spans="1:5">
      <c r="A2184">
        <v>2022</v>
      </c>
      <c r="B2184" t="s">
        <v>438</v>
      </c>
      <c r="C2184" t="s">
        <v>52</v>
      </c>
      <c r="D2184" t="s">
        <v>480</v>
      </c>
      <c r="E2184">
        <v>1</v>
      </c>
    </row>
    <row r="2185" spans="1:5">
      <c r="A2185">
        <v>2022</v>
      </c>
      <c r="B2185" t="s">
        <v>436</v>
      </c>
      <c r="C2185" t="s">
        <v>49</v>
      </c>
      <c r="D2185" t="s">
        <v>480</v>
      </c>
      <c r="E2185">
        <v>0</v>
      </c>
    </row>
    <row r="2186" spans="1:5">
      <c r="A2186">
        <v>2022</v>
      </c>
      <c r="B2186" t="s">
        <v>431</v>
      </c>
      <c r="C2186" t="s">
        <v>36</v>
      </c>
      <c r="D2186" t="s">
        <v>480</v>
      </c>
      <c r="E2186">
        <v>1</v>
      </c>
    </row>
    <row r="2187" spans="1:5">
      <c r="A2187">
        <v>2022</v>
      </c>
      <c r="B2187" t="s">
        <v>422</v>
      </c>
      <c r="C2187" t="s">
        <v>15</v>
      </c>
      <c r="D2187" t="s">
        <v>480</v>
      </c>
      <c r="E2187">
        <v>6</v>
      </c>
    </row>
    <row r="2188" spans="1:5">
      <c r="A2188">
        <v>2022</v>
      </c>
      <c r="B2188" t="s">
        <v>439</v>
      </c>
      <c r="C2188" t="s">
        <v>53</v>
      </c>
      <c r="D2188" t="s">
        <v>480</v>
      </c>
      <c r="E2188">
        <v>1</v>
      </c>
    </row>
    <row r="2189" spans="1:5">
      <c r="A2189">
        <v>2022</v>
      </c>
      <c r="B2189" t="s">
        <v>429</v>
      </c>
      <c r="C2189" t="s">
        <v>30</v>
      </c>
      <c r="D2189" t="s">
        <v>480</v>
      </c>
      <c r="E2189">
        <v>2</v>
      </c>
    </row>
    <row r="2190" spans="1:5">
      <c r="A2190">
        <v>2022</v>
      </c>
      <c r="B2190" t="s">
        <v>421</v>
      </c>
      <c r="C2190" t="s">
        <v>13</v>
      </c>
      <c r="D2190" t="s">
        <v>480</v>
      </c>
      <c r="E2190">
        <v>2</v>
      </c>
    </row>
    <row r="2191" spans="1:5">
      <c r="A2191">
        <v>2022</v>
      </c>
      <c r="B2191" t="s">
        <v>434</v>
      </c>
      <c r="C2191" t="s">
        <v>45</v>
      </c>
      <c r="D2191" t="s">
        <v>480</v>
      </c>
      <c r="E2191">
        <v>0</v>
      </c>
    </row>
    <row r="2192" spans="1:5">
      <c r="A2192">
        <v>2021</v>
      </c>
      <c r="B2192" t="s">
        <v>434</v>
      </c>
      <c r="C2192" t="s">
        <v>45</v>
      </c>
      <c r="D2192" t="s">
        <v>480</v>
      </c>
      <c r="E2192">
        <v>0</v>
      </c>
    </row>
    <row r="2193" spans="1:5">
      <c r="A2193">
        <v>2021</v>
      </c>
      <c r="B2193" t="s">
        <v>420</v>
      </c>
      <c r="C2193" t="s">
        <v>8</v>
      </c>
      <c r="D2193" t="s">
        <v>480</v>
      </c>
      <c r="E2193">
        <v>2</v>
      </c>
    </row>
    <row r="2194" spans="1:5">
      <c r="A2194">
        <v>2021</v>
      </c>
      <c r="B2194" t="s">
        <v>424</v>
      </c>
      <c r="C2194" t="s">
        <v>21</v>
      </c>
      <c r="D2194" t="s">
        <v>480</v>
      </c>
      <c r="E2194">
        <v>2</v>
      </c>
    </row>
    <row r="2195" spans="1:5">
      <c r="A2195">
        <v>2020</v>
      </c>
      <c r="B2195" t="s">
        <v>434</v>
      </c>
      <c r="C2195" t="s">
        <v>45</v>
      </c>
      <c r="D2195" t="s">
        <v>480</v>
      </c>
      <c r="E2195">
        <v>0</v>
      </c>
    </row>
    <row r="2196" spans="1:5">
      <c r="A2196">
        <v>2020</v>
      </c>
      <c r="B2196" t="s">
        <v>430</v>
      </c>
      <c r="C2196" t="s">
        <v>33</v>
      </c>
      <c r="D2196" t="s">
        <v>480</v>
      </c>
      <c r="E2196">
        <v>1</v>
      </c>
    </row>
    <row r="2197" spans="1:5">
      <c r="A2197">
        <v>2020</v>
      </c>
      <c r="B2197" t="s">
        <v>439</v>
      </c>
      <c r="C2197" t="s">
        <v>53</v>
      </c>
      <c r="D2197" t="s">
        <v>480</v>
      </c>
      <c r="E2197">
        <v>1</v>
      </c>
    </row>
    <row r="2198" spans="1:5">
      <c r="A2198">
        <v>2019</v>
      </c>
      <c r="B2198" t="s">
        <v>431</v>
      </c>
      <c r="C2198" t="s">
        <v>36</v>
      </c>
      <c r="D2198" t="s">
        <v>480</v>
      </c>
      <c r="E2198">
        <v>1</v>
      </c>
    </row>
    <row r="2199" spans="1:5">
      <c r="A2199">
        <v>2019</v>
      </c>
      <c r="B2199" t="s">
        <v>437</v>
      </c>
      <c r="C2199" t="s">
        <v>51</v>
      </c>
      <c r="D2199" t="s">
        <v>480</v>
      </c>
      <c r="E2199">
        <v>3</v>
      </c>
    </row>
    <row r="2200" spans="1:5">
      <c r="A2200">
        <v>2019</v>
      </c>
      <c r="B2200" t="s">
        <v>439</v>
      </c>
      <c r="C2200" t="s">
        <v>53</v>
      </c>
      <c r="D2200" t="s">
        <v>480</v>
      </c>
      <c r="E2200">
        <v>1</v>
      </c>
    </row>
    <row r="2201" spans="1:5">
      <c r="A2201">
        <v>2019</v>
      </c>
      <c r="B2201" t="s">
        <v>429</v>
      </c>
      <c r="C2201" t="s">
        <v>30</v>
      </c>
      <c r="D2201" t="s">
        <v>480</v>
      </c>
      <c r="E2201">
        <v>2</v>
      </c>
    </row>
    <row r="2202" spans="1:5">
      <c r="A2202">
        <v>2018</v>
      </c>
      <c r="B2202" t="s">
        <v>432</v>
      </c>
      <c r="C2202" t="s">
        <v>39</v>
      </c>
      <c r="D2202" t="s">
        <v>480</v>
      </c>
      <c r="E2202">
        <v>0</v>
      </c>
    </row>
    <row r="2203" spans="1:5">
      <c r="A2203">
        <v>2018</v>
      </c>
      <c r="B2203" t="s">
        <v>435</v>
      </c>
      <c r="C2203" t="s">
        <v>48</v>
      </c>
      <c r="D2203" t="s">
        <v>480</v>
      </c>
      <c r="E2203">
        <v>0</v>
      </c>
    </row>
    <row r="2204" spans="1:5">
      <c r="A2204">
        <v>2018</v>
      </c>
      <c r="B2204" t="s">
        <v>438</v>
      </c>
      <c r="C2204" t="s">
        <v>52</v>
      </c>
      <c r="D2204" t="s">
        <v>480</v>
      </c>
      <c r="E2204">
        <v>0</v>
      </c>
    </row>
    <row r="2205" spans="1:5">
      <c r="A2205">
        <v>2018</v>
      </c>
      <c r="B2205" t="s">
        <v>436</v>
      </c>
      <c r="C2205" t="s">
        <v>49</v>
      </c>
      <c r="D2205" t="s">
        <v>480</v>
      </c>
      <c r="E2205">
        <v>0</v>
      </c>
    </row>
    <row r="2206" spans="1:5">
      <c r="A2206">
        <v>2018</v>
      </c>
      <c r="B2206" t="s">
        <v>437</v>
      </c>
      <c r="C2206" t="s">
        <v>51</v>
      </c>
      <c r="D2206" t="s">
        <v>480</v>
      </c>
      <c r="E2206">
        <v>0</v>
      </c>
    </row>
    <row r="2207" spans="1:5">
      <c r="A2207">
        <v>2018</v>
      </c>
      <c r="B2207" t="s">
        <v>422</v>
      </c>
      <c r="C2207" t="s">
        <v>15</v>
      </c>
      <c r="D2207" t="s">
        <v>480</v>
      </c>
      <c r="E2207">
        <v>0</v>
      </c>
    </row>
    <row r="2208" spans="1:5">
      <c r="A2208">
        <v>2019</v>
      </c>
      <c r="B2208" t="s">
        <v>438</v>
      </c>
      <c r="C2208" t="s">
        <v>52</v>
      </c>
      <c r="D2208" t="s">
        <v>480</v>
      </c>
      <c r="E2208">
        <v>1</v>
      </c>
    </row>
    <row r="2209" spans="1:5">
      <c r="A2209">
        <v>2019</v>
      </c>
      <c r="B2209" t="s">
        <v>430</v>
      </c>
      <c r="C2209" t="s">
        <v>33</v>
      </c>
      <c r="D2209" t="s">
        <v>480</v>
      </c>
      <c r="E2209">
        <v>1</v>
      </c>
    </row>
    <row r="2210" spans="1:5">
      <c r="A2210">
        <v>2019</v>
      </c>
      <c r="B2210" t="s">
        <v>434</v>
      </c>
      <c r="C2210" t="s">
        <v>45</v>
      </c>
      <c r="D2210" t="s">
        <v>480</v>
      </c>
      <c r="E2210">
        <v>0</v>
      </c>
    </row>
    <row r="2211" spans="1:5">
      <c r="A2211">
        <v>2019</v>
      </c>
      <c r="B2211" t="s">
        <v>425</v>
      </c>
      <c r="C2211" t="s">
        <v>24</v>
      </c>
      <c r="D2211" t="s">
        <v>480</v>
      </c>
      <c r="E2211">
        <v>1</v>
      </c>
    </row>
    <row r="2212" spans="1:5">
      <c r="A2212">
        <v>2019</v>
      </c>
      <c r="B2212" t="s">
        <v>420</v>
      </c>
      <c r="C2212" t="s">
        <v>8</v>
      </c>
      <c r="D2212" t="s">
        <v>480</v>
      </c>
      <c r="E2212">
        <v>2</v>
      </c>
    </row>
    <row r="2213" spans="1:5">
      <c r="A2213">
        <v>2019</v>
      </c>
      <c r="B2213" t="s">
        <v>433</v>
      </c>
      <c r="C2213" t="s">
        <v>42</v>
      </c>
      <c r="D2213" t="s">
        <v>480</v>
      </c>
      <c r="E2213">
        <v>1</v>
      </c>
    </row>
    <row r="2214" spans="1:5">
      <c r="A2214">
        <v>2019</v>
      </c>
      <c r="B2214" t="s">
        <v>428</v>
      </c>
      <c r="C2214" t="s">
        <v>27</v>
      </c>
      <c r="D2214" t="s">
        <v>480</v>
      </c>
      <c r="E2214">
        <v>1</v>
      </c>
    </row>
    <row r="2215" spans="1:5">
      <c r="A2215">
        <v>2019</v>
      </c>
      <c r="B2215" t="s">
        <v>423</v>
      </c>
      <c r="C2215" t="s">
        <v>18</v>
      </c>
      <c r="D2215" t="s">
        <v>480</v>
      </c>
      <c r="E2215">
        <v>1</v>
      </c>
    </row>
    <row r="2216" spans="1:5">
      <c r="A2216">
        <v>2019</v>
      </c>
      <c r="B2216" t="s">
        <v>421</v>
      </c>
      <c r="C2216" t="s">
        <v>13</v>
      </c>
      <c r="D2216" t="s">
        <v>480</v>
      </c>
      <c r="E2216">
        <v>2</v>
      </c>
    </row>
    <row r="2217" spans="1:5">
      <c r="A2217">
        <v>2019</v>
      </c>
      <c r="B2217" t="s">
        <v>422</v>
      </c>
      <c r="C2217" t="s">
        <v>15</v>
      </c>
      <c r="D2217" t="s">
        <v>480</v>
      </c>
      <c r="E2217">
        <v>6</v>
      </c>
    </row>
    <row r="2218" spans="1:5">
      <c r="A2218">
        <v>2019</v>
      </c>
      <c r="B2218" t="s">
        <v>424</v>
      </c>
      <c r="C2218" t="s">
        <v>21</v>
      </c>
      <c r="D2218" t="s">
        <v>480</v>
      </c>
      <c r="E2218">
        <v>2</v>
      </c>
    </row>
    <row r="2219" spans="1:5">
      <c r="A2219">
        <v>2018</v>
      </c>
      <c r="B2219" t="s">
        <v>434</v>
      </c>
      <c r="C2219" t="s">
        <v>45</v>
      </c>
      <c r="D2219" t="s">
        <v>480</v>
      </c>
      <c r="E2219">
        <v>0</v>
      </c>
    </row>
    <row r="2220" spans="1:5">
      <c r="A2220">
        <v>2018</v>
      </c>
      <c r="B2220" t="s">
        <v>428</v>
      </c>
      <c r="C2220" t="s">
        <v>27</v>
      </c>
      <c r="D2220" t="s">
        <v>480</v>
      </c>
      <c r="E2220">
        <v>0</v>
      </c>
    </row>
    <row r="2221" spans="1:5">
      <c r="A2221">
        <v>2018</v>
      </c>
      <c r="B2221" t="s">
        <v>430</v>
      </c>
      <c r="C2221" t="s">
        <v>33</v>
      </c>
      <c r="D2221" t="s">
        <v>480</v>
      </c>
      <c r="E2221">
        <v>0</v>
      </c>
    </row>
    <row r="2222" spans="1:5">
      <c r="A2222">
        <v>2018</v>
      </c>
      <c r="B2222" t="s">
        <v>420</v>
      </c>
      <c r="C2222" t="s">
        <v>8</v>
      </c>
      <c r="D2222" t="s">
        <v>480</v>
      </c>
      <c r="E2222">
        <v>0</v>
      </c>
    </row>
    <row r="2223" spans="1:5">
      <c r="A2223">
        <v>2018</v>
      </c>
      <c r="B2223" t="s">
        <v>439</v>
      </c>
      <c r="C2223" t="s">
        <v>53</v>
      </c>
      <c r="D2223" t="s">
        <v>480</v>
      </c>
      <c r="E2223">
        <v>0</v>
      </c>
    </row>
    <row r="2224" spans="1:5">
      <c r="A2224">
        <v>2022</v>
      </c>
      <c r="B2224" t="s">
        <v>437</v>
      </c>
      <c r="C2224" t="s">
        <v>51</v>
      </c>
      <c r="D2224" t="s">
        <v>480</v>
      </c>
      <c r="E2224">
        <v>3</v>
      </c>
    </row>
    <row r="2225" spans="1:5">
      <c r="A2225">
        <v>2022</v>
      </c>
      <c r="B2225" t="s">
        <v>425</v>
      </c>
      <c r="C2225" t="s">
        <v>24</v>
      </c>
      <c r="D2225" t="s">
        <v>480</v>
      </c>
      <c r="E2225">
        <v>1</v>
      </c>
    </row>
    <row r="2226" spans="1:5">
      <c r="A2226">
        <v>2022</v>
      </c>
      <c r="B2226" t="s">
        <v>428</v>
      </c>
      <c r="C2226" t="s">
        <v>27</v>
      </c>
      <c r="D2226" t="s">
        <v>480</v>
      </c>
      <c r="E2226">
        <v>1</v>
      </c>
    </row>
    <row r="2227" spans="1:5">
      <c r="A2227">
        <v>2022</v>
      </c>
      <c r="B2227" t="s">
        <v>420</v>
      </c>
      <c r="C2227" t="s">
        <v>8</v>
      </c>
      <c r="D2227" t="s">
        <v>480</v>
      </c>
      <c r="E2227">
        <v>2</v>
      </c>
    </row>
    <row r="2228" spans="1:5">
      <c r="A2228">
        <v>2022</v>
      </c>
      <c r="B2228" t="s">
        <v>423</v>
      </c>
      <c r="C2228" t="s">
        <v>18</v>
      </c>
      <c r="D2228" t="s">
        <v>480</v>
      </c>
      <c r="E2228">
        <v>1</v>
      </c>
    </row>
    <row r="2229" spans="1:5">
      <c r="A2229">
        <v>2021</v>
      </c>
      <c r="B2229" t="s">
        <v>426</v>
      </c>
      <c r="D2229" t="s">
        <v>480</v>
      </c>
      <c r="E2229">
        <v>0</v>
      </c>
    </row>
    <row r="2230" spans="1:5">
      <c r="A2230">
        <v>2021</v>
      </c>
      <c r="B2230" t="s">
        <v>428</v>
      </c>
      <c r="C2230" t="s">
        <v>27</v>
      </c>
      <c r="D2230" t="s">
        <v>480</v>
      </c>
      <c r="E2230">
        <v>1</v>
      </c>
    </row>
    <row r="2231" spans="1:5">
      <c r="A2231">
        <v>2021</v>
      </c>
      <c r="B2231" t="s">
        <v>423</v>
      </c>
      <c r="C2231" t="s">
        <v>18</v>
      </c>
      <c r="D2231" t="s">
        <v>480</v>
      </c>
      <c r="E2231">
        <v>1</v>
      </c>
    </row>
    <row r="2232" spans="1:5">
      <c r="A2232">
        <v>2021</v>
      </c>
      <c r="B2232" t="s">
        <v>431</v>
      </c>
      <c r="C2232" t="s">
        <v>36</v>
      </c>
      <c r="D2232" t="s">
        <v>480</v>
      </c>
      <c r="E2232">
        <v>1</v>
      </c>
    </row>
    <row r="2233" spans="1:5">
      <c r="A2233">
        <v>2021</v>
      </c>
      <c r="B2233" t="s">
        <v>425</v>
      </c>
      <c r="C2233" t="s">
        <v>24</v>
      </c>
      <c r="D2233" t="s">
        <v>480</v>
      </c>
      <c r="E2233">
        <v>1</v>
      </c>
    </row>
    <row r="2234" spans="1:5">
      <c r="A2234">
        <v>2021</v>
      </c>
      <c r="B2234" t="s">
        <v>438</v>
      </c>
      <c r="C2234" t="s">
        <v>52</v>
      </c>
      <c r="D2234" t="s">
        <v>480</v>
      </c>
      <c r="E2234">
        <v>1</v>
      </c>
    </row>
    <row r="2235" spans="1:5">
      <c r="A2235">
        <v>2021</v>
      </c>
      <c r="B2235" t="s">
        <v>436</v>
      </c>
      <c r="C2235" t="s">
        <v>49</v>
      </c>
      <c r="D2235" t="s">
        <v>480</v>
      </c>
      <c r="E2235">
        <v>0</v>
      </c>
    </row>
    <row r="2236" spans="1:5">
      <c r="A2236">
        <v>2021</v>
      </c>
      <c r="B2236" t="s">
        <v>437</v>
      </c>
      <c r="C2236" t="s">
        <v>51</v>
      </c>
      <c r="D2236" t="s">
        <v>480</v>
      </c>
      <c r="E2236">
        <v>3</v>
      </c>
    </row>
    <row r="2237" spans="1:5">
      <c r="A2237">
        <v>2020</v>
      </c>
      <c r="B2237" t="s">
        <v>431</v>
      </c>
      <c r="C2237" t="s">
        <v>36</v>
      </c>
      <c r="D2237" t="s">
        <v>480</v>
      </c>
      <c r="E2237">
        <v>1</v>
      </c>
    </row>
    <row r="2238" spans="1:5">
      <c r="A2238">
        <v>2020</v>
      </c>
      <c r="B2238" t="s">
        <v>426</v>
      </c>
      <c r="D2238" t="s">
        <v>480</v>
      </c>
      <c r="E2238">
        <v>0</v>
      </c>
    </row>
    <row r="2239" spans="1:5">
      <c r="A2239">
        <v>2020</v>
      </c>
      <c r="B2239" t="s">
        <v>433</v>
      </c>
      <c r="C2239" t="s">
        <v>42</v>
      </c>
      <c r="D2239" t="s">
        <v>480</v>
      </c>
      <c r="E2239">
        <v>1</v>
      </c>
    </row>
    <row r="2240" spans="1:5">
      <c r="A2240">
        <v>2020</v>
      </c>
      <c r="B2240" t="s">
        <v>425</v>
      </c>
      <c r="C2240" t="s">
        <v>24</v>
      </c>
      <c r="D2240" t="s">
        <v>480</v>
      </c>
      <c r="E2240">
        <v>1</v>
      </c>
    </row>
    <row r="2241" spans="1:5">
      <c r="A2241">
        <v>2020</v>
      </c>
      <c r="B2241" t="s">
        <v>428</v>
      </c>
      <c r="C2241" t="s">
        <v>27</v>
      </c>
      <c r="D2241" t="s">
        <v>480</v>
      </c>
      <c r="E2241">
        <v>1</v>
      </c>
    </row>
    <row r="2242" spans="1:5">
      <c r="A2242">
        <v>2020</v>
      </c>
      <c r="B2242" t="s">
        <v>438</v>
      </c>
      <c r="C2242" t="s">
        <v>52</v>
      </c>
      <c r="D2242" t="s">
        <v>480</v>
      </c>
      <c r="E2242">
        <v>1</v>
      </c>
    </row>
    <row r="2243" spans="1:5">
      <c r="A2243">
        <v>2020</v>
      </c>
      <c r="B2243" t="s">
        <v>437</v>
      </c>
      <c r="C2243" t="s">
        <v>51</v>
      </c>
      <c r="D2243" t="s">
        <v>480</v>
      </c>
      <c r="E2243">
        <v>3</v>
      </c>
    </row>
    <row r="2244" spans="1:5">
      <c r="A2244">
        <v>2020</v>
      </c>
      <c r="B2244" t="s">
        <v>422</v>
      </c>
      <c r="C2244" t="s">
        <v>15</v>
      </c>
      <c r="D2244" t="s">
        <v>480</v>
      </c>
      <c r="E2244">
        <v>6</v>
      </c>
    </row>
    <row r="2245" spans="1:5">
      <c r="A2245">
        <v>2023</v>
      </c>
      <c r="B2245" t="s">
        <v>434</v>
      </c>
      <c r="C2245" t="s">
        <v>45</v>
      </c>
      <c r="D2245" t="s">
        <v>480</v>
      </c>
      <c r="E2245">
        <v>0</v>
      </c>
    </row>
    <row r="2246" spans="1:5">
      <c r="A2246">
        <v>2023</v>
      </c>
      <c r="B2246" t="s">
        <v>423</v>
      </c>
      <c r="C2246" t="s">
        <v>18</v>
      </c>
      <c r="D2246" t="s">
        <v>480</v>
      </c>
      <c r="E2246">
        <v>1</v>
      </c>
    </row>
    <row r="2247" spans="1:5">
      <c r="A2247">
        <v>2023</v>
      </c>
      <c r="B2247" t="s">
        <v>435</v>
      </c>
      <c r="C2247" t="s">
        <v>48</v>
      </c>
      <c r="D2247" t="s">
        <v>480</v>
      </c>
      <c r="E2247">
        <v>0</v>
      </c>
    </row>
    <row r="2248" spans="1:5">
      <c r="A2248">
        <v>2023</v>
      </c>
      <c r="B2248" t="s">
        <v>430</v>
      </c>
      <c r="C2248" t="s">
        <v>33</v>
      </c>
      <c r="D2248" t="s">
        <v>480</v>
      </c>
      <c r="E2248">
        <v>1</v>
      </c>
    </row>
    <row r="2249" spans="1:5">
      <c r="A2249">
        <v>2023</v>
      </c>
      <c r="B2249" t="s">
        <v>422</v>
      </c>
      <c r="C2249" t="s">
        <v>15</v>
      </c>
      <c r="D2249" t="s">
        <v>480</v>
      </c>
      <c r="E2249">
        <v>6</v>
      </c>
    </row>
    <row r="2250" spans="1:5">
      <c r="A2250">
        <v>2023</v>
      </c>
      <c r="B2250" t="s">
        <v>439</v>
      </c>
      <c r="C2250" t="s">
        <v>53</v>
      </c>
      <c r="D2250" t="s">
        <v>480</v>
      </c>
      <c r="E2250">
        <v>1</v>
      </c>
    </row>
    <row r="2251" spans="1:5">
      <c r="A2251">
        <v>2022</v>
      </c>
      <c r="B2251" t="s">
        <v>433</v>
      </c>
      <c r="C2251" t="s">
        <v>42</v>
      </c>
      <c r="D2251" t="s">
        <v>480</v>
      </c>
      <c r="E2251">
        <v>1</v>
      </c>
    </row>
    <row r="2252" spans="1:5">
      <c r="A2252">
        <v>2022</v>
      </c>
      <c r="B2252" t="s">
        <v>430</v>
      </c>
      <c r="C2252" t="s">
        <v>33</v>
      </c>
      <c r="D2252" t="s">
        <v>480</v>
      </c>
      <c r="E2252">
        <v>1</v>
      </c>
    </row>
    <row r="2253" spans="1:5">
      <c r="A2253">
        <v>2022</v>
      </c>
      <c r="B2253" t="s">
        <v>432</v>
      </c>
      <c r="C2253" t="s">
        <v>39</v>
      </c>
      <c r="D2253" t="s">
        <v>480</v>
      </c>
      <c r="E2253">
        <v>1</v>
      </c>
    </row>
    <row r="2254" spans="1:5">
      <c r="A2254">
        <v>2022</v>
      </c>
      <c r="B2254" t="s">
        <v>426</v>
      </c>
      <c r="D2254" t="s">
        <v>480</v>
      </c>
      <c r="E2254">
        <v>0</v>
      </c>
    </row>
    <row r="2255" spans="1:5">
      <c r="A2255">
        <v>2022</v>
      </c>
      <c r="B2255" t="s">
        <v>424</v>
      </c>
      <c r="C2255" t="s">
        <v>21</v>
      </c>
      <c r="D2255" t="s">
        <v>480</v>
      </c>
      <c r="E2255">
        <v>2</v>
      </c>
    </row>
    <row r="2256" spans="1:5">
      <c r="A2256">
        <v>2021</v>
      </c>
      <c r="B2256" t="s">
        <v>432</v>
      </c>
      <c r="C2256" t="s">
        <v>39</v>
      </c>
      <c r="D2256" t="s">
        <v>480</v>
      </c>
      <c r="E2256">
        <v>1</v>
      </c>
    </row>
    <row r="2257" spans="1:5">
      <c r="A2257">
        <v>2021</v>
      </c>
      <c r="B2257" t="s">
        <v>430</v>
      </c>
      <c r="C2257" t="s">
        <v>33</v>
      </c>
      <c r="D2257" t="s">
        <v>480</v>
      </c>
      <c r="E2257">
        <v>1</v>
      </c>
    </row>
    <row r="2258" spans="1:5">
      <c r="A2258">
        <v>2021</v>
      </c>
      <c r="B2258" t="s">
        <v>433</v>
      </c>
      <c r="C2258" t="s">
        <v>42</v>
      </c>
      <c r="D2258" t="s">
        <v>480</v>
      </c>
      <c r="E2258">
        <v>1</v>
      </c>
    </row>
    <row r="2259" spans="1:5">
      <c r="A2259">
        <v>2021</v>
      </c>
      <c r="B2259" t="s">
        <v>422</v>
      </c>
      <c r="C2259" t="s">
        <v>15</v>
      </c>
      <c r="D2259" t="s">
        <v>480</v>
      </c>
      <c r="E2259">
        <v>6</v>
      </c>
    </row>
    <row r="2260" spans="1:5">
      <c r="A2260">
        <v>2021</v>
      </c>
      <c r="B2260" t="s">
        <v>421</v>
      </c>
      <c r="C2260" t="s">
        <v>13</v>
      </c>
      <c r="D2260" t="s">
        <v>480</v>
      </c>
      <c r="E2260">
        <v>2</v>
      </c>
    </row>
    <row r="2261" spans="1:5">
      <c r="A2261">
        <v>2021</v>
      </c>
      <c r="B2261" t="s">
        <v>439</v>
      </c>
      <c r="C2261" t="s">
        <v>53</v>
      </c>
      <c r="D2261" t="s">
        <v>480</v>
      </c>
      <c r="E2261">
        <v>1</v>
      </c>
    </row>
    <row r="2262" spans="1:5">
      <c r="A2262">
        <v>2021</v>
      </c>
      <c r="B2262" t="s">
        <v>435</v>
      </c>
      <c r="C2262" t="s">
        <v>48</v>
      </c>
      <c r="D2262" t="s">
        <v>480</v>
      </c>
      <c r="E2262">
        <v>0</v>
      </c>
    </row>
    <row r="2263" spans="1:5">
      <c r="A2263">
        <v>2021</v>
      </c>
      <c r="B2263" t="s">
        <v>429</v>
      </c>
      <c r="C2263" t="s">
        <v>30</v>
      </c>
      <c r="D2263" t="s">
        <v>480</v>
      </c>
      <c r="E2263">
        <v>2</v>
      </c>
    </row>
    <row r="2264" spans="1:5">
      <c r="A2264">
        <v>2020</v>
      </c>
      <c r="B2264" t="s">
        <v>435</v>
      </c>
      <c r="C2264" t="s">
        <v>48</v>
      </c>
      <c r="D2264" t="s">
        <v>480</v>
      </c>
      <c r="E2264">
        <v>0</v>
      </c>
    </row>
    <row r="2265" spans="1:5">
      <c r="A2265">
        <v>2020</v>
      </c>
      <c r="B2265" t="s">
        <v>432</v>
      </c>
      <c r="C2265" t="s">
        <v>39</v>
      </c>
      <c r="D2265" t="s">
        <v>480</v>
      </c>
      <c r="E2265">
        <v>1</v>
      </c>
    </row>
    <row r="2266" spans="1:5">
      <c r="A2266">
        <v>2020</v>
      </c>
      <c r="B2266" t="s">
        <v>423</v>
      </c>
      <c r="C2266" t="s">
        <v>18</v>
      </c>
      <c r="D2266" t="s">
        <v>480</v>
      </c>
      <c r="E2266">
        <v>1</v>
      </c>
    </row>
    <row r="2267" spans="1:5">
      <c r="A2267">
        <v>2020</v>
      </c>
      <c r="B2267" t="s">
        <v>420</v>
      </c>
      <c r="C2267" t="s">
        <v>8</v>
      </c>
      <c r="D2267" t="s">
        <v>480</v>
      </c>
      <c r="E2267">
        <v>2</v>
      </c>
    </row>
    <row r="2268" spans="1:5">
      <c r="A2268">
        <v>2020</v>
      </c>
      <c r="B2268" t="s">
        <v>424</v>
      </c>
      <c r="C2268" t="s">
        <v>21</v>
      </c>
      <c r="D2268" t="s">
        <v>480</v>
      </c>
      <c r="E2268">
        <v>2</v>
      </c>
    </row>
    <row r="2269" spans="1:5">
      <c r="A2269">
        <v>2020</v>
      </c>
      <c r="B2269" t="s">
        <v>421</v>
      </c>
      <c r="C2269" t="s">
        <v>13</v>
      </c>
      <c r="D2269" t="s">
        <v>480</v>
      </c>
      <c r="E2269">
        <v>2</v>
      </c>
    </row>
    <row r="2270" spans="1:5">
      <c r="A2270">
        <v>2020</v>
      </c>
      <c r="B2270" t="s">
        <v>436</v>
      </c>
      <c r="C2270" t="s">
        <v>49</v>
      </c>
      <c r="D2270" t="s">
        <v>480</v>
      </c>
      <c r="E2270">
        <v>0</v>
      </c>
    </row>
    <row r="2271" spans="1:5">
      <c r="A2271">
        <v>2020</v>
      </c>
      <c r="B2271" t="s">
        <v>429</v>
      </c>
      <c r="C2271" t="s">
        <v>30</v>
      </c>
      <c r="D2271" t="s">
        <v>480</v>
      </c>
      <c r="E2271">
        <v>2</v>
      </c>
    </row>
    <row r="2272" spans="1:5">
      <c r="A2272">
        <v>2019</v>
      </c>
      <c r="B2272" t="s">
        <v>435</v>
      </c>
      <c r="C2272" t="s">
        <v>48</v>
      </c>
      <c r="D2272" t="s">
        <v>480</v>
      </c>
      <c r="E2272">
        <v>0</v>
      </c>
    </row>
    <row r="2273" spans="1:5">
      <c r="A2273">
        <v>2019</v>
      </c>
      <c r="B2273" t="s">
        <v>426</v>
      </c>
      <c r="D2273" t="s">
        <v>480</v>
      </c>
      <c r="E2273">
        <v>0</v>
      </c>
    </row>
    <row r="2274" spans="1:5">
      <c r="A2274">
        <v>2019</v>
      </c>
      <c r="B2274" t="s">
        <v>432</v>
      </c>
      <c r="C2274" t="s">
        <v>39</v>
      </c>
      <c r="D2274" t="s">
        <v>480</v>
      </c>
      <c r="E2274">
        <v>1</v>
      </c>
    </row>
    <row r="2275" spans="1:5">
      <c r="A2275">
        <v>2019</v>
      </c>
      <c r="B2275" t="s">
        <v>436</v>
      </c>
      <c r="C2275" t="s">
        <v>49</v>
      </c>
      <c r="D2275" t="s">
        <v>480</v>
      </c>
      <c r="E2275">
        <v>0</v>
      </c>
    </row>
    <row r="2276" spans="1:5">
      <c r="A2276">
        <v>2018</v>
      </c>
      <c r="B2276" t="s">
        <v>431</v>
      </c>
      <c r="C2276" t="s">
        <v>36</v>
      </c>
      <c r="D2276" t="s">
        <v>480</v>
      </c>
      <c r="E2276">
        <v>0</v>
      </c>
    </row>
    <row r="2277" spans="1:5">
      <c r="A2277">
        <v>2018</v>
      </c>
      <c r="B2277" t="s">
        <v>426</v>
      </c>
      <c r="D2277" t="s">
        <v>480</v>
      </c>
      <c r="E2277">
        <v>0</v>
      </c>
    </row>
    <row r="2278" spans="1:5">
      <c r="A2278">
        <v>2018</v>
      </c>
      <c r="B2278" t="s">
        <v>421</v>
      </c>
      <c r="C2278" t="s">
        <v>13</v>
      </c>
      <c r="D2278" t="s">
        <v>480</v>
      </c>
      <c r="E2278">
        <v>0</v>
      </c>
    </row>
    <row r="2279" spans="1:5">
      <c r="A2279">
        <v>2018</v>
      </c>
      <c r="B2279" t="s">
        <v>423</v>
      </c>
      <c r="C2279" t="s">
        <v>18</v>
      </c>
      <c r="D2279" t="s">
        <v>480</v>
      </c>
      <c r="E2279">
        <v>0</v>
      </c>
    </row>
    <row r="2280" spans="1:5">
      <c r="A2280">
        <v>2018</v>
      </c>
      <c r="B2280" t="s">
        <v>433</v>
      </c>
      <c r="C2280" t="s">
        <v>42</v>
      </c>
      <c r="D2280" t="s">
        <v>480</v>
      </c>
      <c r="E2280">
        <v>0</v>
      </c>
    </row>
    <row r="2281" spans="1:5">
      <c r="A2281">
        <v>2018</v>
      </c>
      <c r="B2281" t="s">
        <v>425</v>
      </c>
      <c r="C2281" t="s">
        <v>24</v>
      </c>
      <c r="D2281" t="s">
        <v>480</v>
      </c>
      <c r="E2281">
        <v>0</v>
      </c>
    </row>
    <row r="2282" spans="1:5">
      <c r="A2282">
        <v>2018</v>
      </c>
      <c r="B2282" t="s">
        <v>424</v>
      </c>
      <c r="C2282" t="s">
        <v>21</v>
      </c>
      <c r="D2282" t="s">
        <v>480</v>
      </c>
      <c r="E2282">
        <v>0</v>
      </c>
    </row>
    <row r="2283" spans="1:5">
      <c r="A2283">
        <v>2018</v>
      </c>
      <c r="B2283" t="s">
        <v>429</v>
      </c>
      <c r="C2283" t="s">
        <v>30</v>
      </c>
      <c r="D2283" t="s">
        <v>480</v>
      </c>
      <c r="E2283">
        <v>0</v>
      </c>
    </row>
    <row r="2284" spans="1:5">
      <c r="A2284">
        <v>2025</v>
      </c>
      <c r="B2284" t="s">
        <v>407</v>
      </c>
      <c r="D2284" t="s">
        <v>481</v>
      </c>
      <c r="E2284">
        <v>0</v>
      </c>
    </row>
    <row r="2285" spans="1:5">
      <c r="A2285">
        <v>2025</v>
      </c>
      <c r="B2285" t="s">
        <v>438</v>
      </c>
      <c r="D2285" t="s">
        <v>481</v>
      </c>
      <c r="E2285">
        <v>0</v>
      </c>
    </row>
    <row r="2286" spans="1:5">
      <c r="A2286">
        <v>2025</v>
      </c>
      <c r="B2286" t="s">
        <v>425</v>
      </c>
      <c r="D2286" t="s">
        <v>481</v>
      </c>
      <c r="E2286">
        <v>0</v>
      </c>
    </row>
    <row r="2287" spans="1:5">
      <c r="A2287">
        <v>2025</v>
      </c>
      <c r="B2287" t="s">
        <v>421</v>
      </c>
      <c r="D2287" t="s">
        <v>481</v>
      </c>
      <c r="E2287">
        <v>0</v>
      </c>
    </row>
    <row r="2288" spans="1:5">
      <c r="A2288">
        <v>2025</v>
      </c>
      <c r="B2288" t="s">
        <v>432</v>
      </c>
      <c r="D2288" t="s">
        <v>481</v>
      </c>
      <c r="E2288">
        <v>0</v>
      </c>
    </row>
    <row r="2289" spans="1:5">
      <c r="A2289">
        <v>2025</v>
      </c>
      <c r="B2289" t="s">
        <v>429</v>
      </c>
      <c r="D2289" t="s">
        <v>481</v>
      </c>
      <c r="E2289">
        <v>0</v>
      </c>
    </row>
    <row r="2290" spans="1:5">
      <c r="A2290">
        <v>2025</v>
      </c>
      <c r="B2290" t="s">
        <v>431</v>
      </c>
      <c r="D2290" t="s">
        <v>481</v>
      </c>
      <c r="E2290">
        <v>0</v>
      </c>
    </row>
    <row r="2291" spans="1:5">
      <c r="A2291">
        <v>2025</v>
      </c>
      <c r="B2291" t="s">
        <v>428</v>
      </c>
      <c r="D2291" t="s">
        <v>481</v>
      </c>
      <c r="E2291">
        <v>0</v>
      </c>
    </row>
    <row r="2292" spans="1:5">
      <c r="A2292">
        <v>2025</v>
      </c>
      <c r="B2292" t="s">
        <v>436</v>
      </c>
      <c r="D2292" t="s">
        <v>481</v>
      </c>
      <c r="E2292">
        <v>0</v>
      </c>
    </row>
    <row r="2293" spans="1:5">
      <c r="A2293">
        <v>2025</v>
      </c>
      <c r="B2293" t="s">
        <v>433</v>
      </c>
      <c r="D2293" t="s">
        <v>481</v>
      </c>
      <c r="E2293">
        <v>0</v>
      </c>
    </row>
    <row r="2294" spans="1:5">
      <c r="A2294">
        <v>2025</v>
      </c>
      <c r="B2294" t="s">
        <v>426</v>
      </c>
      <c r="D2294" t="s">
        <v>481</v>
      </c>
      <c r="E2294">
        <v>0</v>
      </c>
    </row>
    <row r="2295" spans="1:5">
      <c r="A2295">
        <v>2025</v>
      </c>
      <c r="B2295" t="s">
        <v>437</v>
      </c>
      <c r="D2295" t="s">
        <v>481</v>
      </c>
      <c r="E2295">
        <v>0</v>
      </c>
    </row>
    <row r="2296" spans="1:5">
      <c r="A2296">
        <v>2025</v>
      </c>
      <c r="B2296" t="s">
        <v>420</v>
      </c>
      <c r="D2296" t="s">
        <v>481</v>
      </c>
      <c r="E2296">
        <v>0</v>
      </c>
    </row>
    <row r="2297" spans="1:5">
      <c r="A2297">
        <v>2025</v>
      </c>
      <c r="B2297" t="s">
        <v>424</v>
      </c>
      <c r="D2297" t="s">
        <v>481</v>
      </c>
      <c r="E2297">
        <v>0</v>
      </c>
    </row>
    <row r="2298" spans="1:5">
      <c r="A2298">
        <v>2025</v>
      </c>
      <c r="B2298" t="s">
        <v>434</v>
      </c>
      <c r="D2298" t="s">
        <v>481</v>
      </c>
      <c r="E2298">
        <v>0</v>
      </c>
    </row>
    <row r="2299" spans="1:5">
      <c r="A2299">
        <v>2025</v>
      </c>
      <c r="B2299" t="s">
        <v>423</v>
      </c>
      <c r="D2299" t="s">
        <v>481</v>
      </c>
      <c r="E2299">
        <v>0</v>
      </c>
    </row>
    <row r="2300" spans="1:5">
      <c r="A2300">
        <v>2025</v>
      </c>
      <c r="B2300" t="s">
        <v>435</v>
      </c>
      <c r="D2300" t="s">
        <v>481</v>
      </c>
      <c r="E2300">
        <v>0</v>
      </c>
    </row>
    <row r="2301" spans="1:5">
      <c r="A2301">
        <v>2025</v>
      </c>
      <c r="B2301" t="s">
        <v>430</v>
      </c>
      <c r="D2301" t="s">
        <v>481</v>
      </c>
      <c r="E2301">
        <v>0</v>
      </c>
    </row>
    <row r="2302" spans="1:5">
      <c r="A2302">
        <v>2025</v>
      </c>
      <c r="B2302" t="s">
        <v>422</v>
      </c>
      <c r="D2302" t="s">
        <v>481</v>
      </c>
      <c r="E2302">
        <v>0</v>
      </c>
    </row>
    <row r="2303" spans="1:5">
      <c r="A2303">
        <v>2025</v>
      </c>
      <c r="B2303" t="s">
        <v>439</v>
      </c>
      <c r="D2303" t="s">
        <v>481</v>
      </c>
      <c r="E2303">
        <v>0</v>
      </c>
    </row>
    <row r="2304" spans="1:5">
      <c r="A2304">
        <v>2024</v>
      </c>
      <c r="B2304" t="s">
        <v>407</v>
      </c>
      <c r="C2304" t="s">
        <v>407</v>
      </c>
      <c r="D2304" t="s">
        <v>481</v>
      </c>
      <c r="E2304">
        <v>25.81</v>
      </c>
    </row>
    <row r="2305" spans="1:5">
      <c r="A2305">
        <v>2024</v>
      </c>
      <c r="B2305" t="s">
        <v>438</v>
      </c>
      <c r="C2305" t="s">
        <v>52</v>
      </c>
      <c r="D2305" t="s">
        <v>481</v>
      </c>
      <c r="E2305">
        <v>0.57999999999999996</v>
      </c>
    </row>
    <row r="2306" spans="1:5">
      <c r="A2306">
        <v>2024</v>
      </c>
      <c r="B2306" t="s">
        <v>425</v>
      </c>
      <c r="C2306" t="s">
        <v>24</v>
      </c>
      <c r="D2306" t="s">
        <v>481</v>
      </c>
      <c r="E2306">
        <v>0.59</v>
      </c>
    </row>
    <row r="2307" spans="1:5">
      <c r="A2307">
        <v>2024</v>
      </c>
      <c r="B2307" t="s">
        <v>421</v>
      </c>
      <c r="C2307" t="s">
        <v>13</v>
      </c>
      <c r="D2307" t="s">
        <v>481</v>
      </c>
      <c r="E2307">
        <v>2.0499999999999998</v>
      </c>
    </row>
    <row r="2308" spans="1:5">
      <c r="A2308">
        <v>2024</v>
      </c>
      <c r="B2308" t="s">
        <v>432</v>
      </c>
      <c r="C2308" t="s">
        <v>39</v>
      </c>
      <c r="D2308" t="s">
        <v>481</v>
      </c>
      <c r="E2308">
        <v>1</v>
      </c>
    </row>
    <row r="2309" spans="1:5">
      <c r="A2309">
        <v>2024</v>
      </c>
      <c r="B2309" t="s">
        <v>429</v>
      </c>
      <c r="C2309" t="s">
        <v>30</v>
      </c>
      <c r="D2309" t="s">
        <v>481</v>
      </c>
      <c r="E2309">
        <v>2.67</v>
      </c>
    </row>
    <row r="2310" spans="1:5">
      <c r="A2310">
        <v>2024</v>
      </c>
      <c r="B2310" t="s">
        <v>431</v>
      </c>
      <c r="C2310" t="s">
        <v>36</v>
      </c>
      <c r="D2310" t="s">
        <v>481</v>
      </c>
      <c r="E2310">
        <v>0.5</v>
      </c>
    </row>
    <row r="2311" spans="1:5">
      <c r="A2311">
        <v>2024</v>
      </c>
      <c r="B2311" t="s">
        <v>428</v>
      </c>
      <c r="C2311" t="s">
        <v>27</v>
      </c>
      <c r="D2311" t="s">
        <v>481</v>
      </c>
      <c r="E2311">
        <v>0.83</v>
      </c>
    </row>
    <row r="2312" spans="1:5">
      <c r="A2312">
        <v>2024</v>
      </c>
      <c r="B2312" t="s">
        <v>436</v>
      </c>
      <c r="C2312" t="s">
        <v>49</v>
      </c>
      <c r="D2312" t="s">
        <v>481</v>
      </c>
      <c r="E2312">
        <v>0</v>
      </c>
    </row>
    <row r="2313" spans="1:5">
      <c r="A2313">
        <v>2024</v>
      </c>
      <c r="B2313" t="s">
        <v>433</v>
      </c>
      <c r="C2313" t="s">
        <v>42</v>
      </c>
      <c r="D2313" t="s">
        <v>481</v>
      </c>
      <c r="E2313">
        <v>0.63</v>
      </c>
    </row>
    <row r="2314" spans="1:5">
      <c r="A2314">
        <v>2024</v>
      </c>
      <c r="B2314" t="s">
        <v>426</v>
      </c>
      <c r="D2314" t="s">
        <v>481</v>
      </c>
      <c r="E2314">
        <v>0</v>
      </c>
    </row>
    <row r="2315" spans="1:5">
      <c r="A2315">
        <v>2024</v>
      </c>
      <c r="B2315" t="s">
        <v>437</v>
      </c>
      <c r="C2315" t="s">
        <v>51</v>
      </c>
      <c r="D2315" t="s">
        <v>481</v>
      </c>
      <c r="E2315">
        <v>3</v>
      </c>
    </row>
    <row r="2316" spans="1:5">
      <c r="A2316">
        <v>2024</v>
      </c>
      <c r="B2316" t="s">
        <v>420</v>
      </c>
      <c r="C2316" t="s">
        <v>8</v>
      </c>
      <c r="D2316" t="s">
        <v>481</v>
      </c>
      <c r="E2316">
        <v>4.5</v>
      </c>
    </row>
    <row r="2317" spans="1:5">
      <c r="A2317">
        <v>2024</v>
      </c>
      <c r="B2317" t="s">
        <v>424</v>
      </c>
      <c r="C2317" t="s">
        <v>21</v>
      </c>
      <c r="D2317" t="s">
        <v>481</v>
      </c>
      <c r="E2317">
        <v>2.2999999999999998</v>
      </c>
    </row>
    <row r="2318" spans="1:5">
      <c r="A2318">
        <v>2024</v>
      </c>
      <c r="B2318" t="s">
        <v>434</v>
      </c>
      <c r="C2318" t="s">
        <v>45</v>
      </c>
      <c r="D2318" t="s">
        <v>481</v>
      </c>
      <c r="E2318">
        <v>0</v>
      </c>
    </row>
    <row r="2319" spans="1:5">
      <c r="A2319">
        <v>2024</v>
      </c>
      <c r="B2319" t="s">
        <v>423</v>
      </c>
      <c r="C2319" t="s">
        <v>18</v>
      </c>
      <c r="D2319" t="s">
        <v>481</v>
      </c>
      <c r="E2319">
        <v>0.5</v>
      </c>
    </row>
    <row r="2320" spans="1:5">
      <c r="A2320">
        <v>2024</v>
      </c>
      <c r="B2320" t="s">
        <v>435</v>
      </c>
      <c r="C2320" t="s">
        <v>48</v>
      </c>
      <c r="D2320" t="s">
        <v>481</v>
      </c>
      <c r="E2320">
        <v>0</v>
      </c>
    </row>
    <row r="2321" spans="1:5">
      <c r="A2321">
        <v>2024</v>
      </c>
      <c r="B2321" t="s">
        <v>430</v>
      </c>
      <c r="C2321" t="s">
        <v>33</v>
      </c>
      <c r="D2321" t="s">
        <v>481</v>
      </c>
      <c r="E2321">
        <v>1</v>
      </c>
    </row>
    <row r="2322" spans="1:5">
      <c r="A2322">
        <v>2024</v>
      </c>
      <c r="B2322" t="s">
        <v>422</v>
      </c>
      <c r="C2322" t="s">
        <v>15</v>
      </c>
      <c r="D2322" t="s">
        <v>481</v>
      </c>
      <c r="E2322">
        <v>4.8600000000000003</v>
      </c>
    </row>
    <row r="2323" spans="1:5">
      <c r="A2323">
        <v>2024</v>
      </c>
      <c r="B2323" t="s">
        <v>439</v>
      </c>
      <c r="C2323" t="s">
        <v>53</v>
      </c>
      <c r="D2323" t="s">
        <v>481</v>
      </c>
      <c r="E2323">
        <v>0.8</v>
      </c>
    </row>
    <row r="2324" spans="1:5">
      <c r="A2324">
        <v>2019</v>
      </c>
      <c r="B2324" t="s">
        <v>407</v>
      </c>
      <c r="C2324" t="s">
        <v>407</v>
      </c>
      <c r="D2324" t="s">
        <v>481</v>
      </c>
      <c r="E2324">
        <v>26.33</v>
      </c>
    </row>
    <row r="2325" spans="1:5">
      <c r="A2325">
        <v>2022</v>
      </c>
      <c r="B2325" t="s">
        <v>407</v>
      </c>
      <c r="C2325" t="s">
        <v>407</v>
      </c>
      <c r="D2325" t="s">
        <v>481</v>
      </c>
      <c r="E2325">
        <v>25.94</v>
      </c>
    </row>
    <row r="2326" spans="1:5">
      <c r="A2326">
        <v>2021</v>
      </c>
      <c r="B2326" t="s">
        <v>407</v>
      </c>
      <c r="C2326" t="s">
        <v>407</v>
      </c>
      <c r="D2326" t="s">
        <v>481</v>
      </c>
      <c r="E2326">
        <v>25.97</v>
      </c>
    </row>
    <row r="2327" spans="1:5">
      <c r="A2327">
        <v>2023</v>
      </c>
      <c r="B2327" t="s">
        <v>407</v>
      </c>
      <c r="C2327" t="s">
        <v>407</v>
      </c>
      <c r="D2327" t="s">
        <v>481</v>
      </c>
      <c r="E2327">
        <v>25.51</v>
      </c>
    </row>
    <row r="2328" spans="1:5">
      <c r="A2328">
        <v>2018</v>
      </c>
      <c r="B2328" t="s">
        <v>407</v>
      </c>
      <c r="C2328" t="s">
        <v>407</v>
      </c>
      <c r="D2328" t="s">
        <v>481</v>
      </c>
      <c r="E2328">
        <v>0</v>
      </c>
    </row>
    <row r="2329" spans="1:5">
      <c r="A2329">
        <v>2018</v>
      </c>
      <c r="B2329" t="s">
        <v>407</v>
      </c>
      <c r="C2329" t="s">
        <v>407</v>
      </c>
      <c r="D2329" t="s">
        <v>481</v>
      </c>
      <c r="E2329">
        <v>0</v>
      </c>
    </row>
    <row r="2330" spans="1:5">
      <c r="A2330">
        <v>2018</v>
      </c>
      <c r="B2330" t="s">
        <v>407</v>
      </c>
      <c r="C2330" t="s">
        <v>407</v>
      </c>
      <c r="D2330" t="s">
        <v>481</v>
      </c>
      <c r="E2330">
        <v>0</v>
      </c>
    </row>
    <row r="2331" spans="1:5">
      <c r="A2331">
        <v>2018</v>
      </c>
      <c r="B2331" t="s">
        <v>407</v>
      </c>
      <c r="C2331" t="s">
        <v>407</v>
      </c>
      <c r="D2331" t="s">
        <v>481</v>
      </c>
      <c r="E2331">
        <v>0</v>
      </c>
    </row>
    <row r="2332" spans="1:5">
      <c r="A2332">
        <v>2020</v>
      </c>
      <c r="B2332" t="s">
        <v>407</v>
      </c>
      <c r="C2332" t="s">
        <v>407</v>
      </c>
      <c r="D2332" t="s">
        <v>481</v>
      </c>
      <c r="E2332">
        <v>26.36</v>
      </c>
    </row>
    <row r="2333" spans="1:5">
      <c r="A2333">
        <v>2023</v>
      </c>
      <c r="B2333" t="s">
        <v>438</v>
      </c>
      <c r="C2333" t="s">
        <v>52</v>
      </c>
      <c r="D2333" t="s">
        <v>481</v>
      </c>
      <c r="E2333">
        <v>0.57999999999999996</v>
      </c>
    </row>
    <row r="2334" spans="1:5">
      <c r="A2334">
        <v>2023</v>
      </c>
      <c r="B2334" t="s">
        <v>425</v>
      </c>
      <c r="C2334" t="s">
        <v>24</v>
      </c>
      <c r="D2334" t="s">
        <v>481</v>
      </c>
      <c r="E2334">
        <v>0.55000000000000004</v>
      </c>
    </row>
    <row r="2335" spans="1:5">
      <c r="A2335">
        <v>2023</v>
      </c>
      <c r="B2335" t="s">
        <v>421</v>
      </c>
      <c r="C2335" t="s">
        <v>13</v>
      </c>
      <c r="D2335" t="s">
        <v>481</v>
      </c>
      <c r="E2335">
        <v>2.0499999999999998</v>
      </c>
    </row>
    <row r="2336" spans="1:5">
      <c r="A2336">
        <v>2023</v>
      </c>
      <c r="B2336" t="s">
        <v>432</v>
      </c>
      <c r="C2336" t="s">
        <v>39</v>
      </c>
      <c r="D2336" t="s">
        <v>481</v>
      </c>
      <c r="E2336">
        <v>1</v>
      </c>
    </row>
    <row r="2337" spans="1:5">
      <c r="A2337">
        <v>2023</v>
      </c>
      <c r="B2337" t="s">
        <v>429</v>
      </c>
      <c r="C2337" t="s">
        <v>30</v>
      </c>
      <c r="D2337" t="s">
        <v>481</v>
      </c>
      <c r="E2337">
        <v>3</v>
      </c>
    </row>
    <row r="2338" spans="1:5">
      <c r="A2338">
        <v>2023</v>
      </c>
      <c r="B2338" t="s">
        <v>431</v>
      </c>
      <c r="C2338" t="s">
        <v>36</v>
      </c>
      <c r="D2338" t="s">
        <v>481</v>
      </c>
      <c r="E2338">
        <v>0.5</v>
      </c>
    </row>
    <row r="2339" spans="1:5">
      <c r="A2339">
        <v>2023</v>
      </c>
      <c r="B2339" t="s">
        <v>428</v>
      </c>
      <c r="C2339" t="s">
        <v>27</v>
      </c>
      <c r="D2339" t="s">
        <v>481</v>
      </c>
      <c r="E2339">
        <v>1</v>
      </c>
    </row>
    <row r="2340" spans="1:5">
      <c r="A2340">
        <v>2023</v>
      </c>
      <c r="B2340" t="s">
        <v>436</v>
      </c>
      <c r="C2340" t="s">
        <v>49</v>
      </c>
      <c r="D2340" t="s">
        <v>481</v>
      </c>
      <c r="E2340">
        <v>0</v>
      </c>
    </row>
    <row r="2341" spans="1:5">
      <c r="A2341">
        <v>2023</v>
      </c>
      <c r="B2341" t="s">
        <v>433</v>
      </c>
      <c r="C2341" t="s">
        <v>42</v>
      </c>
      <c r="D2341" t="s">
        <v>481</v>
      </c>
      <c r="E2341">
        <v>0.63</v>
      </c>
    </row>
    <row r="2342" spans="1:5">
      <c r="A2342">
        <v>2023</v>
      </c>
      <c r="B2342" t="s">
        <v>426</v>
      </c>
      <c r="D2342" t="s">
        <v>481</v>
      </c>
      <c r="E2342">
        <v>0</v>
      </c>
    </row>
    <row r="2343" spans="1:5">
      <c r="A2343">
        <v>2023</v>
      </c>
      <c r="B2343" t="s">
        <v>437</v>
      </c>
      <c r="C2343" t="s">
        <v>51</v>
      </c>
      <c r="D2343" t="s">
        <v>481</v>
      </c>
      <c r="E2343">
        <v>2.84</v>
      </c>
    </row>
    <row r="2344" spans="1:5">
      <c r="A2344">
        <v>2023</v>
      </c>
      <c r="B2344" t="s">
        <v>420</v>
      </c>
      <c r="C2344" t="s">
        <v>8</v>
      </c>
      <c r="D2344" t="s">
        <v>481</v>
      </c>
      <c r="E2344">
        <v>4.0999999999999996</v>
      </c>
    </row>
    <row r="2345" spans="1:5">
      <c r="A2345">
        <v>2023</v>
      </c>
      <c r="B2345" t="s">
        <v>424</v>
      </c>
      <c r="C2345" t="s">
        <v>21</v>
      </c>
      <c r="D2345" t="s">
        <v>481</v>
      </c>
      <c r="E2345">
        <v>2.1</v>
      </c>
    </row>
    <row r="2346" spans="1:5">
      <c r="A2346">
        <v>2022</v>
      </c>
      <c r="B2346" t="s">
        <v>435</v>
      </c>
      <c r="C2346" t="s">
        <v>48</v>
      </c>
      <c r="D2346" t="s">
        <v>481</v>
      </c>
      <c r="E2346">
        <v>0</v>
      </c>
    </row>
    <row r="2347" spans="1:5">
      <c r="A2347">
        <v>2022</v>
      </c>
      <c r="B2347" t="s">
        <v>438</v>
      </c>
      <c r="C2347" t="s">
        <v>52</v>
      </c>
      <c r="D2347" t="s">
        <v>481</v>
      </c>
      <c r="E2347">
        <v>0.5</v>
      </c>
    </row>
    <row r="2348" spans="1:5">
      <c r="A2348">
        <v>2022</v>
      </c>
      <c r="B2348" t="s">
        <v>436</v>
      </c>
      <c r="C2348" t="s">
        <v>49</v>
      </c>
      <c r="D2348" t="s">
        <v>481</v>
      </c>
      <c r="E2348">
        <v>0</v>
      </c>
    </row>
    <row r="2349" spans="1:5">
      <c r="A2349">
        <v>2022</v>
      </c>
      <c r="B2349" t="s">
        <v>431</v>
      </c>
      <c r="C2349" t="s">
        <v>36</v>
      </c>
      <c r="D2349" t="s">
        <v>481</v>
      </c>
      <c r="E2349">
        <v>0.5</v>
      </c>
    </row>
    <row r="2350" spans="1:5">
      <c r="A2350">
        <v>2022</v>
      </c>
      <c r="B2350" t="s">
        <v>422</v>
      </c>
      <c r="C2350" t="s">
        <v>15</v>
      </c>
      <c r="D2350" t="s">
        <v>481</v>
      </c>
      <c r="E2350">
        <v>4.79</v>
      </c>
    </row>
    <row r="2351" spans="1:5">
      <c r="A2351">
        <v>2022</v>
      </c>
      <c r="B2351" t="s">
        <v>439</v>
      </c>
      <c r="C2351" t="s">
        <v>53</v>
      </c>
      <c r="D2351" t="s">
        <v>481</v>
      </c>
      <c r="E2351">
        <v>0.8</v>
      </c>
    </row>
    <row r="2352" spans="1:5">
      <c r="A2352">
        <v>2022</v>
      </c>
      <c r="B2352" t="s">
        <v>429</v>
      </c>
      <c r="C2352" t="s">
        <v>30</v>
      </c>
      <c r="D2352" t="s">
        <v>481</v>
      </c>
      <c r="E2352">
        <v>3</v>
      </c>
    </row>
    <row r="2353" spans="1:5">
      <c r="A2353">
        <v>2022</v>
      </c>
      <c r="B2353" t="s">
        <v>421</v>
      </c>
      <c r="C2353" t="s">
        <v>13</v>
      </c>
      <c r="D2353" t="s">
        <v>481</v>
      </c>
      <c r="E2353">
        <v>2.0499999999999998</v>
      </c>
    </row>
    <row r="2354" spans="1:5">
      <c r="A2354">
        <v>2022</v>
      </c>
      <c r="B2354" t="s">
        <v>434</v>
      </c>
      <c r="C2354" t="s">
        <v>45</v>
      </c>
      <c r="D2354" t="s">
        <v>481</v>
      </c>
      <c r="E2354">
        <v>0</v>
      </c>
    </row>
    <row r="2355" spans="1:5">
      <c r="A2355">
        <v>2021</v>
      </c>
      <c r="B2355" t="s">
        <v>434</v>
      </c>
      <c r="C2355" t="s">
        <v>45</v>
      </c>
      <c r="D2355" t="s">
        <v>481</v>
      </c>
      <c r="E2355">
        <v>0</v>
      </c>
    </row>
    <row r="2356" spans="1:5">
      <c r="A2356">
        <v>2021</v>
      </c>
      <c r="B2356" t="s">
        <v>420</v>
      </c>
      <c r="C2356" t="s">
        <v>8</v>
      </c>
      <c r="D2356" t="s">
        <v>481</v>
      </c>
      <c r="E2356">
        <v>4.5</v>
      </c>
    </row>
    <row r="2357" spans="1:5">
      <c r="A2357">
        <v>2021</v>
      </c>
      <c r="B2357" t="s">
        <v>424</v>
      </c>
      <c r="C2357" t="s">
        <v>21</v>
      </c>
      <c r="D2357" t="s">
        <v>481</v>
      </c>
      <c r="E2357">
        <v>2.2000000000000002</v>
      </c>
    </row>
    <row r="2358" spans="1:5">
      <c r="A2358">
        <v>2020</v>
      </c>
      <c r="B2358" t="s">
        <v>434</v>
      </c>
      <c r="C2358" t="s">
        <v>45</v>
      </c>
      <c r="D2358" t="s">
        <v>481</v>
      </c>
      <c r="E2358">
        <v>0</v>
      </c>
    </row>
    <row r="2359" spans="1:5">
      <c r="A2359">
        <v>2020</v>
      </c>
      <c r="B2359" t="s">
        <v>430</v>
      </c>
      <c r="C2359" t="s">
        <v>33</v>
      </c>
      <c r="D2359" t="s">
        <v>481</v>
      </c>
      <c r="E2359">
        <v>1</v>
      </c>
    </row>
    <row r="2360" spans="1:5">
      <c r="A2360">
        <v>2020</v>
      </c>
      <c r="B2360" t="s">
        <v>439</v>
      </c>
      <c r="C2360" t="s">
        <v>53</v>
      </c>
      <c r="D2360" t="s">
        <v>481</v>
      </c>
      <c r="E2360">
        <v>0.8</v>
      </c>
    </row>
    <row r="2361" spans="1:5">
      <c r="A2361">
        <v>2019</v>
      </c>
      <c r="B2361" t="s">
        <v>431</v>
      </c>
      <c r="C2361" t="s">
        <v>36</v>
      </c>
      <c r="D2361" t="s">
        <v>481</v>
      </c>
      <c r="E2361">
        <v>0.5</v>
      </c>
    </row>
    <row r="2362" spans="1:5">
      <c r="A2362">
        <v>2019</v>
      </c>
      <c r="B2362" t="s">
        <v>437</v>
      </c>
      <c r="C2362" t="s">
        <v>51</v>
      </c>
      <c r="D2362" t="s">
        <v>481</v>
      </c>
      <c r="E2362">
        <v>3</v>
      </c>
    </row>
    <row r="2363" spans="1:5">
      <c r="A2363">
        <v>2019</v>
      </c>
      <c r="B2363" t="s">
        <v>439</v>
      </c>
      <c r="C2363" t="s">
        <v>53</v>
      </c>
      <c r="D2363" t="s">
        <v>481</v>
      </c>
      <c r="E2363">
        <v>0.8</v>
      </c>
    </row>
    <row r="2364" spans="1:5">
      <c r="A2364">
        <v>2019</v>
      </c>
      <c r="B2364" t="s">
        <v>429</v>
      </c>
      <c r="C2364" t="s">
        <v>30</v>
      </c>
      <c r="D2364" t="s">
        <v>481</v>
      </c>
      <c r="E2364">
        <v>3.1</v>
      </c>
    </row>
    <row r="2365" spans="1:5">
      <c r="A2365">
        <v>2018</v>
      </c>
      <c r="B2365" t="s">
        <v>432</v>
      </c>
      <c r="C2365" t="s">
        <v>39</v>
      </c>
      <c r="D2365" t="s">
        <v>481</v>
      </c>
      <c r="E2365">
        <v>0</v>
      </c>
    </row>
    <row r="2366" spans="1:5">
      <c r="A2366">
        <v>2018</v>
      </c>
      <c r="B2366" t="s">
        <v>435</v>
      </c>
      <c r="C2366" t="s">
        <v>48</v>
      </c>
      <c r="D2366" t="s">
        <v>481</v>
      </c>
      <c r="E2366">
        <v>0</v>
      </c>
    </row>
    <row r="2367" spans="1:5">
      <c r="A2367">
        <v>2018</v>
      </c>
      <c r="B2367" t="s">
        <v>438</v>
      </c>
      <c r="C2367" t="s">
        <v>52</v>
      </c>
      <c r="D2367" t="s">
        <v>481</v>
      </c>
      <c r="E2367">
        <v>0</v>
      </c>
    </row>
    <row r="2368" spans="1:5">
      <c r="A2368">
        <v>2018</v>
      </c>
      <c r="B2368" t="s">
        <v>436</v>
      </c>
      <c r="C2368" t="s">
        <v>49</v>
      </c>
      <c r="D2368" t="s">
        <v>481</v>
      </c>
      <c r="E2368">
        <v>0</v>
      </c>
    </row>
    <row r="2369" spans="1:5">
      <c r="A2369">
        <v>2018</v>
      </c>
      <c r="B2369" t="s">
        <v>437</v>
      </c>
      <c r="C2369" t="s">
        <v>51</v>
      </c>
      <c r="D2369" t="s">
        <v>481</v>
      </c>
      <c r="E2369">
        <v>0</v>
      </c>
    </row>
    <row r="2370" spans="1:5">
      <c r="A2370">
        <v>2018</v>
      </c>
      <c r="B2370" t="s">
        <v>422</v>
      </c>
      <c r="C2370" t="s">
        <v>15</v>
      </c>
      <c r="D2370" t="s">
        <v>481</v>
      </c>
      <c r="E2370">
        <v>0</v>
      </c>
    </row>
    <row r="2371" spans="1:5">
      <c r="A2371">
        <v>2019</v>
      </c>
      <c r="B2371" t="s">
        <v>438</v>
      </c>
      <c r="C2371" t="s">
        <v>52</v>
      </c>
      <c r="D2371" t="s">
        <v>481</v>
      </c>
      <c r="E2371">
        <v>0.5</v>
      </c>
    </row>
    <row r="2372" spans="1:5">
      <c r="A2372">
        <v>2019</v>
      </c>
      <c r="B2372" t="s">
        <v>430</v>
      </c>
      <c r="C2372" t="s">
        <v>33</v>
      </c>
      <c r="D2372" t="s">
        <v>481</v>
      </c>
      <c r="E2372">
        <v>1</v>
      </c>
    </row>
    <row r="2373" spans="1:5">
      <c r="A2373">
        <v>2019</v>
      </c>
      <c r="B2373" t="s">
        <v>434</v>
      </c>
      <c r="C2373" t="s">
        <v>45</v>
      </c>
      <c r="D2373" t="s">
        <v>481</v>
      </c>
      <c r="E2373">
        <v>0</v>
      </c>
    </row>
    <row r="2374" spans="1:5">
      <c r="A2374">
        <v>2019</v>
      </c>
      <c r="B2374" t="s">
        <v>425</v>
      </c>
      <c r="C2374" t="s">
        <v>24</v>
      </c>
      <c r="D2374" t="s">
        <v>481</v>
      </c>
      <c r="E2374">
        <v>0.6</v>
      </c>
    </row>
    <row r="2375" spans="1:5">
      <c r="A2375">
        <v>2019</v>
      </c>
      <c r="B2375" t="s">
        <v>420</v>
      </c>
      <c r="C2375" t="s">
        <v>8</v>
      </c>
      <c r="D2375" t="s">
        <v>481</v>
      </c>
      <c r="E2375">
        <v>4.5</v>
      </c>
    </row>
    <row r="2376" spans="1:5">
      <c r="A2376">
        <v>2019</v>
      </c>
      <c r="B2376" t="s">
        <v>433</v>
      </c>
      <c r="C2376" t="s">
        <v>42</v>
      </c>
      <c r="D2376" t="s">
        <v>481</v>
      </c>
      <c r="E2376">
        <v>0.6</v>
      </c>
    </row>
    <row r="2377" spans="1:5">
      <c r="A2377">
        <v>2019</v>
      </c>
      <c r="B2377" t="s">
        <v>428</v>
      </c>
      <c r="C2377" t="s">
        <v>27</v>
      </c>
      <c r="D2377" t="s">
        <v>481</v>
      </c>
      <c r="E2377">
        <v>0.6</v>
      </c>
    </row>
    <row r="2378" spans="1:5">
      <c r="A2378">
        <v>2019</v>
      </c>
      <c r="B2378" t="s">
        <v>423</v>
      </c>
      <c r="C2378" t="s">
        <v>18</v>
      </c>
      <c r="D2378" t="s">
        <v>481</v>
      </c>
      <c r="E2378">
        <v>0.5</v>
      </c>
    </row>
    <row r="2379" spans="1:5">
      <c r="A2379">
        <v>2019</v>
      </c>
      <c r="B2379" t="s">
        <v>421</v>
      </c>
      <c r="C2379" t="s">
        <v>13</v>
      </c>
      <c r="D2379" t="s">
        <v>481</v>
      </c>
      <c r="E2379">
        <v>2.25</v>
      </c>
    </row>
    <row r="2380" spans="1:5">
      <c r="A2380">
        <v>2019</v>
      </c>
      <c r="B2380" t="s">
        <v>422</v>
      </c>
      <c r="C2380" t="s">
        <v>15</v>
      </c>
      <c r="D2380" t="s">
        <v>481</v>
      </c>
      <c r="E2380">
        <v>4.8600000000000003</v>
      </c>
    </row>
    <row r="2381" spans="1:5">
      <c r="A2381">
        <v>2019</v>
      </c>
      <c r="B2381" t="s">
        <v>424</v>
      </c>
      <c r="C2381" t="s">
        <v>21</v>
      </c>
      <c r="D2381" t="s">
        <v>481</v>
      </c>
      <c r="E2381">
        <v>2.02</v>
      </c>
    </row>
    <row r="2382" spans="1:5">
      <c r="A2382">
        <v>2018</v>
      </c>
      <c r="B2382" t="s">
        <v>434</v>
      </c>
      <c r="C2382" t="s">
        <v>45</v>
      </c>
      <c r="D2382" t="s">
        <v>481</v>
      </c>
      <c r="E2382">
        <v>0</v>
      </c>
    </row>
    <row r="2383" spans="1:5">
      <c r="A2383">
        <v>2018</v>
      </c>
      <c r="B2383" t="s">
        <v>428</v>
      </c>
      <c r="C2383" t="s">
        <v>27</v>
      </c>
      <c r="D2383" t="s">
        <v>481</v>
      </c>
      <c r="E2383">
        <v>0</v>
      </c>
    </row>
    <row r="2384" spans="1:5">
      <c r="A2384">
        <v>2018</v>
      </c>
      <c r="B2384" t="s">
        <v>430</v>
      </c>
      <c r="C2384" t="s">
        <v>33</v>
      </c>
      <c r="D2384" t="s">
        <v>481</v>
      </c>
      <c r="E2384">
        <v>0</v>
      </c>
    </row>
    <row r="2385" spans="1:5">
      <c r="A2385">
        <v>2018</v>
      </c>
      <c r="B2385" t="s">
        <v>420</v>
      </c>
      <c r="C2385" t="s">
        <v>8</v>
      </c>
      <c r="D2385" t="s">
        <v>481</v>
      </c>
      <c r="E2385">
        <v>0</v>
      </c>
    </row>
    <row r="2386" spans="1:5">
      <c r="A2386">
        <v>2018</v>
      </c>
      <c r="B2386" t="s">
        <v>439</v>
      </c>
      <c r="C2386" t="s">
        <v>53</v>
      </c>
      <c r="D2386" t="s">
        <v>481</v>
      </c>
      <c r="E2386">
        <v>0</v>
      </c>
    </row>
    <row r="2387" spans="1:5">
      <c r="A2387">
        <v>2022</v>
      </c>
      <c r="B2387" t="s">
        <v>437</v>
      </c>
      <c r="C2387" t="s">
        <v>51</v>
      </c>
      <c r="D2387" t="s">
        <v>481</v>
      </c>
      <c r="E2387">
        <v>2.77</v>
      </c>
    </row>
    <row r="2388" spans="1:5">
      <c r="A2388">
        <v>2022</v>
      </c>
      <c r="B2388" t="s">
        <v>425</v>
      </c>
      <c r="C2388" t="s">
        <v>24</v>
      </c>
      <c r="D2388" t="s">
        <v>481</v>
      </c>
      <c r="E2388">
        <v>0.6</v>
      </c>
    </row>
    <row r="2389" spans="1:5">
      <c r="A2389">
        <v>2022</v>
      </c>
      <c r="B2389" t="s">
        <v>428</v>
      </c>
      <c r="C2389" t="s">
        <v>27</v>
      </c>
      <c r="D2389" t="s">
        <v>481</v>
      </c>
      <c r="E2389">
        <v>0.6</v>
      </c>
    </row>
    <row r="2390" spans="1:5">
      <c r="A2390">
        <v>2022</v>
      </c>
      <c r="B2390" t="s">
        <v>420</v>
      </c>
      <c r="C2390" t="s">
        <v>8</v>
      </c>
      <c r="D2390" t="s">
        <v>481</v>
      </c>
      <c r="E2390">
        <v>4.5</v>
      </c>
    </row>
    <row r="2391" spans="1:5">
      <c r="A2391">
        <v>2022</v>
      </c>
      <c r="B2391" t="s">
        <v>423</v>
      </c>
      <c r="C2391" t="s">
        <v>18</v>
      </c>
      <c r="D2391" t="s">
        <v>481</v>
      </c>
      <c r="E2391">
        <v>0.5</v>
      </c>
    </row>
    <row r="2392" spans="1:5">
      <c r="A2392">
        <v>2021</v>
      </c>
      <c r="B2392" t="s">
        <v>426</v>
      </c>
      <c r="D2392" t="s">
        <v>481</v>
      </c>
      <c r="E2392">
        <v>0</v>
      </c>
    </row>
    <row r="2393" spans="1:5">
      <c r="A2393">
        <v>2021</v>
      </c>
      <c r="B2393" t="s">
        <v>428</v>
      </c>
      <c r="C2393" t="s">
        <v>27</v>
      </c>
      <c r="D2393" t="s">
        <v>481</v>
      </c>
      <c r="E2393">
        <v>0.55000000000000004</v>
      </c>
    </row>
    <row r="2394" spans="1:5">
      <c r="A2394">
        <v>2021</v>
      </c>
      <c r="B2394" t="s">
        <v>423</v>
      </c>
      <c r="C2394" t="s">
        <v>18</v>
      </c>
      <c r="D2394" t="s">
        <v>481</v>
      </c>
      <c r="E2394">
        <v>0.5</v>
      </c>
    </row>
    <row r="2395" spans="1:5">
      <c r="A2395">
        <v>2021</v>
      </c>
      <c r="B2395" t="s">
        <v>431</v>
      </c>
      <c r="C2395" t="s">
        <v>36</v>
      </c>
      <c r="D2395" t="s">
        <v>481</v>
      </c>
      <c r="E2395">
        <v>0.5</v>
      </c>
    </row>
    <row r="2396" spans="1:5">
      <c r="A2396">
        <v>2021</v>
      </c>
      <c r="B2396" t="s">
        <v>425</v>
      </c>
      <c r="C2396" t="s">
        <v>24</v>
      </c>
      <c r="D2396" t="s">
        <v>481</v>
      </c>
      <c r="E2396">
        <v>0.6</v>
      </c>
    </row>
    <row r="2397" spans="1:5">
      <c r="A2397">
        <v>2021</v>
      </c>
      <c r="B2397" t="s">
        <v>438</v>
      </c>
      <c r="C2397" t="s">
        <v>52</v>
      </c>
      <c r="D2397" t="s">
        <v>481</v>
      </c>
      <c r="E2397">
        <v>0.5</v>
      </c>
    </row>
    <row r="2398" spans="1:5">
      <c r="A2398">
        <v>2021</v>
      </c>
      <c r="B2398" t="s">
        <v>436</v>
      </c>
      <c r="C2398" t="s">
        <v>49</v>
      </c>
      <c r="D2398" t="s">
        <v>481</v>
      </c>
      <c r="E2398">
        <v>0</v>
      </c>
    </row>
    <row r="2399" spans="1:5">
      <c r="A2399">
        <v>2021</v>
      </c>
      <c r="B2399" t="s">
        <v>437</v>
      </c>
      <c r="C2399" t="s">
        <v>51</v>
      </c>
      <c r="D2399" t="s">
        <v>481</v>
      </c>
      <c r="E2399">
        <v>2.58</v>
      </c>
    </row>
    <row r="2400" spans="1:5">
      <c r="A2400">
        <v>2020</v>
      </c>
      <c r="B2400" t="s">
        <v>431</v>
      </c>
      <c r="C2400" t="s">
        <v>36</v>
      </c>
      <c r="D2400" t="s">
        <v>481</v>
      </c>
      <c r="E2400">
        <v>0.5</v>
      </c>
    </row>
    <row r="2401" spans="1:5">
      <c r="A2401">
        <v>2020</v>
      </c>
      <c r="B2401" t="s">
        <v>426</v>
      </c>
      <c r="D2401" t="s">
        <v>481</v>
      </c>
      <c r="E2401">
        <v>0</v>
      </c>
    </row>
    <row r="2402" spans="1:5">
      <c r="A2402">
        <v>2020</v>
      </c>
      <c r="B2402" t="s">
        <v>433</v>
      </c>
      <c r="C2402" t="s">
        <v>42</v>
      </c>
      <c r="D2402" t="s">
        <v>481</v>
      </c>
      <c r="E2402">
        <v>0.6</v>
      </c>
    </row>
    <row r="2403" spans="1:5">
      <c r="A2403">
        <v>2020</v>
      </c>
      <c r="B2403" t="s">
        <v>425</v>
      </c>
      <c r="C2403" t="s">
        <v>24</v>
      </c>
      <c r="D2403" t="s">
        <v>481</v>
      </c>
      <c r="E2403">
        <v>0.6</v>
      </c>
    </row>
    <row r="2404" spans="1:5">
      <c r="A2404">
        <v>2020</v>
      </c>
      <c r="B2404" t="s">
        <v>428</v>
      </c>
      <c r="C2404" t="s">
        <v>27</v>
      </c>
      <c r="D2404" t="s">
        <v>481</v>
      </c>
      <c r="E2404">
        <v>0.6</v>
      </c>
    </row>
    <row r="2405" spans="1:5">
      <c r="A2405">
        <v>2020</v>
      </c>
      <c r="B2405" t="s">
        <v>438</v>
      </c>
      <c r="C2405" t="s">
        <v>52</v>
      </c>
      <c r="D2405" t="s">
        <v>481</v>
      </c>
      <c r="E2405">
        <v>0.5</v>
      </c>
    </row>
    <row r="2406" spans="1:5">
      <c r="A2406">
        <v>2020</v>
      </c>
      <c r="B2406" t="s">
        <v>437</v>
      </c>
      <c r="C2406" t="s">
        <v>51</v>
      </c>
      <c r="D2406" t="s">
        <v>481</v>
      </c>
      <c r="E2406">
        <v>3</v>
      </c>
    </row>
    <row r="2407" spans="1:5">
      <c r="A2407">
        <v>2020</v>
      </c>
      <c r="B2407" t="s">
        <v>422</v>
      </c>
      <c r="C2407" t="s">
        <v>15</v>
      </c>
      <c r="D2407" t="s">
        <v>481</v>
      </c>
      <c r="E2407">
        <v>4.71</v>
      </c>
    </row>
    <row r="2408" spans="1:5">
      <c r="A2408">
        <v>2023</v>
      </c>
      <c r="B2408" t="s">
        <v>434</v>
      </c>
      <c r="C2408" t="s">
        <v>45</v>
      </c>
      <c r="D2408" t="s">
        <v>481</v>
      </c>
      <c r="E2408">
        <v>0</v>
      </c>
    </row>
    <row r="2409" spans="1:5">
      <c r="A2409">
        <v>2023</v>
      </c>
      <c r="B2409" t="s">
        <v>423</v>
      </c>
      <c r="C2409" t="s">
        <v>18</v>
      </c>
      <c r="D2409" t="s">
        <v>481</v>
      </c>
      <c r="E2409">
        <v>0.5</v>
      </c>
    </row>
    <row r="2410" spans="1:5">
      <c r="A2410">
        <v>2023</v>
      </c>
      <c r="B2410" t="s">
        <v>435</v>
      </c>
      <c r="C2410" t="s">
        <v>48</v>
      </c>
      <c r="D2410" t="s">
        <v>481</v>
      </c>
      <c r="E2410">
        <v>0</v>
      </c>
    </row>
    <row r="2411" spans="1:5">
      <c r="A2411">
        <v>2023</v>
      </c>
      <c r="B2411" t="s">
        <v>430</v>
      </c>
      <c r="C2411" t="s">
        <v>33</v>
      </c>
      <c r="D2411" t="s">
        <v>481</v>
      </c>
      <c r="E2411">
        <v>1</v>
      </c>
    </row>
    <row r="2412" spans="1:5">
      <c r="A2412">
        <v>2023</v>
      </c>
      <c r="B2412" t="s">
        <v>422</v>
      </c>
      <c r="C2412" t="s">
        <v>15</v>
      </c>
      <c r="D2412" t="s">
        <v>481</v>
      </c>
      <c r="E2412">
        <v>4.8600000000000003</v>
      </c>
    </row>
    <row r="2413" spans="1:5">
      <c r="A2413">
        <v>2023</v>
      </c>
      <c r="B2413" t="s">
        <v>439</v>
      </c>
      <c r="C2413" t="s">
        <v>53</v>
      </c>
      <c r="D2413" t="s">
        <v>481</v>
      </c>
      <c r="E2413">
        <v>0.8</v>
      </c>
    </row>
    <row r="2414" spans="1:5">
      <c r="A2414">
        <v>2022</v>
      </c>
      <c r="B2414" t="s">
        <v>433</v>
      </c>
      <c r="C2414" t="s">
        <v>42</v>
      </c>
      <c r="D2414" t="s">
        <v>481</v>
      </c>
      <c r="E2414">
        <v>0.63</v>
      </c>
    </row>
    <row r="2415" spans="1:5">
      <c r="A2415">
        <v>2022</v>
      </c>
      <c r="B2415" t="s">
        <v>430</v>
      </c>
      <c r="C2415" t="s">
        <v>33</v>
      </c>
      <c r="D2415" t="s">
        <v>481</v>
      </c>
      <c r="E2415">
        <v>1</v>
      </c>
    </row>
    <row r="2416" spans="1:5">
      <c r="A2416">
        <v>2022</v>
      </c>
      <c r="B2416" t="s">
        <v>432</v>
      </c>
      <c r="C2416" t="s">
        <v>39</v>
      </c>
      <c r="D2416" t="s">
        <v>481</v>
      </c>
      <c r="E2416">
        <v>1.5</v>
      </c>
    </row>
    <row r="2417" spans="1:5">
      <c r="A2417">
        <v>2022</v>
      </c>
      <c r="B2417" t="s">
        <v>426</v>
      </c>
      <c r="D2417" t="s">
        <v>481</v>
      </c>
      <c r="E2417">
        <v>0</v>
      </c>
    </row>
    <row r="2418" spans="1:5">
      <c r="A2418">
        <v>2022</v>
      </c>
      <c r="B2418" t="s">
        <v>424</v>
      </c>
      <c r="C2418" t="s">
        <v>21</v>
      </c>
      <c r="D2418" t="s">
        <v>481</v>
      </c>
      <c r="E2418">
        <v>2.2000000000000002</v>
      </c>
    </row>
    <row r="2419" spans="1:5">
      <c r="A2419">
        <v>2021</v>
      </c>
      <c r="B2419" t="s">
        <v>432</v>
      </c>
      <c r="C2419" t="s">
        <v>39</v>
      </c>
      <c r="D2419" t="s">
        <v>481</v>
      </c>
      <c r="E2419">
        <v>1.5</v>
      </c>
    </row>
    <row r="2420" spans="1:5">
      <c r="A2420">
        <v>2021</v>
      </c>
      <c r="B2420" t="s">
        <v>430</v>
      </c>
      <c r="C2420" t="s">
        <v>33</v>
      </c>
      <c r="D2420" t="s">
        <v>481</v>
      </c>
      <c r="E2420">
        <v>1</v>
      </c>
    </row>
    <row r="2421" spans="1:5">
      <c r="A2421">
        <v>2021</v>
      </c>
      <c r="B2421" t="s">
        <v>433</v>
      </c>
      <c r="C2421" t="s">
        <v>42</v>
      </c>
      <c r="D2421" t="s">
        <v>481</v>
      </c>
      <c r="E2421">
        <v>0.6</v>
      </c>
    </row>
    <row r="2422" spans="1:5">
      <c r="A2422">
        <v>2021</v>
      </c>
      <c r="B2422" t="s">
        <v>422</v>
      </c>
      <c r="C2422" t="s">
        <v>15</v>
      </c>
      <c r="D2422" t="s">
        <v>481</v>
      </c>
      <c r="E2422">
        <v>4.79</v>
      </c>
    </row>
    <row r="2423" spans="1:5">
      <c r="A2423">
        <v>2021</v>
      </c>
      <c r="B2423" t="s">
        <v>421</v>
      </c>
      <c r="C2423" t="s">
        <v>13</v>
      </c>
      <c r="D2423" t="s">
        <v>481</v>
      </c>
      <c r="E2423">
        <v>2.25</v>
      </c>
    </row>
    <row r="2424" spans="1:5">
      <c r="A2424">
        <v>2021</v>
      </c>
      <c r="B2424" t="s">
        <v>439</v>
      </c>
      <c r="C2424" t="s">
        <v>53</v>
      </c>
      <c r="D2424" t="s">
        <v>481</v>
      </c>
      <c r="E2424">
        <v>0.8</v>
      </c>
    </row>
    <row r="2425" spans="1:5">
      <c r="A2425">
        <v>2021</v>
      </c>
      <c r="B2425" t="s">
        <v>435</v>
      </c>
      <c r="C2425" t="s">
        <v>48</v>
      </c>
      <c r="D2425" t="s">
        <v>481</v>
      </c>
      <c r="E2425">
        <v>0</v>
      </c>
    </row>
    <row r="2426" spans="1:5">
      <c r="A2426">
        <v>2021</v>
      </c>
      <c r="B2426" t="s">
        <v>429</v>
      </c>
      <c r="C2426" t="s">
        <v>30</v>
      </c>
      <c r="D2426" t="s">
        <v>481</v>
      </c>
      <c r="E2426">
        <v>3.1</v>
      </c>
    </row>
    <row r="2427" spans="1:5">
      <c r="A2427">
        <v>2020</v>
      </c>
      <c r="B2427" t="s">
        <v>435</v>
      </c>
      <c r="C2427" t="s">
        <v>48</v>
      </c>
      <c r="D2427" t="s">
        <v>481</v>
      </c>
      <c r="E2427">
        <v>0</v>
      </c>
    </row>
    <row r="2428" spans="1:5">
      <c r="A2428">
        <v>2020</v>
      </c>
      <c r="B2428" t="s">
        <v>432</v>
      </c>
      <c r="C2428" t="s">
        <v>39</v>
      </c>
      <c r="D2428" t="s">
        <v>481</v>
      </c>
      <c r="E2428">
        <v>1.5</v>
      </c>
    </row>
    <row r="2429" spans="1:5">
      <c r="A2429">
        <v>2020</v>
      </c>
      <c r="B2429" t="s">
        <v>423</v>
      </c>
      <c r="C2429" t="s">
        <v>18</v>
      </c>
      <c r="D2429" t="s">
        <v>481</v>
      </c>
      <c r="E2429">
        <v>0.5</v>
      </c>
    </row>
    <row r="2430" spans="1:5">
      <c r="A2430">
        <v>2020</v>
      </c>
      <c r="B2430" t="s">
        <v>420</v>
      </c>
      <c r="C2430" t="s">
        <v>8</v>
      </c>
      <c r="D2430" t="s">
        <v>481</v>
      </c>
      <c r="E2430">
        <v>4.5</v>
      </c>
    </row>
    <row r="2431" spans="1:5">
      <c r="A2431">
        <v>2020</v>
      </c>
      <c r="B2431" t="s">
        <v>424</v>
      </c>
      <c r="C2431" t="s">
        <v>21</v>
      </c>
      <c r="D2431" t="s">
        <v>481</v>
      </c>
      <c r="E2431">
        <v>2.2000000000000002</v>
      </c>
    </row>
    <row r="2432" spans="1:5">
      <c r="A2432">
        <v>2020</v>
      </c>
      <c r="B2432" t="s">
        <v>421</v>
      </c>
      <c r="C2432" t="s">
        <v>13</v>
      </c>
      <c r="D2432" t="s">
        <v>481</v>
      </c>
      <c r="E2432">
        <v>2.25</v>
      </c>
    </row>
    <row r="2433" spans="1:5">
      <c r="A2433">
        <v>2020</v>
      </c>
      <c r="B2433" t="s">
        <v>436</v>
      </c>
      <c r="C2433" t="s">
        <v>49</v>
      </c>
      <c r="D2433" t="s">
        <v>481</v>
      </c>
      <c r="E2433">
        <v>0</v>
      </c>
    </row>
    <row r="2434" spans="1:5">
      <c r="A2434">
        <v>2020</v>
      </c>
      <c r="B2434" t="s">
        <v>429</v>
      </c>
      <c r="C2434" t="s">
        <v>30</v>
      </c>
      <c r="D2434" t="s">
        <v>481</v>
      </c>
      <c r="E2434">
        <v>3.1</v>
      </c>
    </row>
    <row r="2435" spans="1:5">
      <c r="A2435">
        <v>2019</v>
      </c>
      <c r="B2435" t="s">
        <v>435</v>
      </c>
      <c r="C2435" t="s">
        <v>48</v>
      </c>
      <c r="D2435" t="s">
        <v>481</v>
      </c>
      <c r="E2435">
        <v>0</v>
      </c>
    </row>
    <row r="2436" spans="1:5">
      <c r="A2436">
        <v>2019</v>
      </c>
      <c r="B2436" t="s">
        <v>426</v>
      </c>
      <c r="D2436" t="s">
        <v>481</v>
      </c>
      <c r="E2436">
        <v>0</v>
      </c>
    </row>
    <row r="2437" spans="1:5">
      <c r="A2437">
        <v>2019</v>
      </c>
      <c r="B2437" t="s">
        <v>432</v>
      </c>
      <c r="C2437" t="s">
        <v>39</v>
      </c>
      <c r="D2437" t="s">
        <v>481</v>
      </c>
      <c r="E2437">
        <v>1.5</v>
      </c>
    </row>
    <row r="2438" spans="1:5">
      <c r="A2438">
        <v>2019</v>
      </c>
      <c r="B2438" t="s">
        <v>436</v>
      </c>
      <c r="C2438" t="s">
        <v>49</v>
      </c>
      <c r="D2438" t="s">
        <v>481</v>
      </c>
      <c r="E2438">
        <v>0</v>
      </c>
    </row>
    <row r="2439" spans="1:5">
      <c r="A2439">
        <v>2018</v>
      </c>
      <c r="B2439" t="s">
        <v>431</v>
      </c>
      <c r="C2439" t="s">
        <v>36</v>
      </c>
      <c r="D2439" t="s">
        <v>481</v>
      </c>
      <c r="E2439">
        <v>0</v>
      </c>
    </row>
    <row r="2440" spans="1:5">
      <c r="A2440">
        <v>2018</v>
      </c>
      <c r="B2440" t="s">
        <v>426</v>
      </c>
      <c r="D2440" t="s">
        <v>481</v>
      </c>
      <c r="E2440">
        <v>0</v>
      </c>
    </row>
    <row r="2441" spans="1:5">
      <c r="A2441">
        <v>2018</v>
      </c>
      <c r="B2441" t="s">
        <v>421</v>
      </c>
      <c r="C2441" t="s">
        <v>13</v>
      </c>
      <c r="D2441" t="s">
        <v>481</v>
      </c>
      <c r="E2441">
        <v>0</v>
      </c>
    </row>
    <row r="2442" spans="1:5">
      <c r="A2442">
        <v>2018</v>
      </c>
      <c r="B2442" t="s">
        <v>423</v>
      </c>
      <c r="C2442" t="s">
        <v>18</v>
      </c>
      <c r="D2442" t="s">
        <v>481</v>
      </c>
      <c r="E2442">
        <v>0</v>
      </c>
    </row>
    <row r="2443" spans="1:5">
      <c r="A2443">
        <v>2018</v>
      </c>
      <c r="B2443" t="s">
        <v>433</v>
      </c>
      <c r="C2443" t="s">
        <v>42</v>
      </c>
      <c r="D2443" t="s">
        <v>481</v>
      </c>
      <c r="E2443">
        <v>0</v>
      </c>
    </row>
    <row r="2444" spans="1:5">
      <c r="A2444">
        <v>2018</v>
      </c>
      <c r="B2444" t="s">
        <v>425</v>
      </c>
      <c r="C2444" t="s">
        <v>24</v>
      </c>
      <c r="D2444" t="s">
        <v>481</v>
      </c>
      <c r="E2444">
        <v>0</v>
      </c>
    </row>
    <row r="2445" spans="1:5">
      <c r="A2445">
        <v>2018</v>
      </c>
      <c r="B2445" t="s">
        <v>424</v>
      </c>
      <c r="C2445" t="s">
        <v>21</v>
      </c>
      <c r="D2445" t="s">
        <v>481</v>
      </c>
      <c r="E2445">
        <v>0</v>
      </c>
    </row>
    <row r="2446" spans="1:5">
      <c r="A2446">
        <v>2018</v>
      </c>
      <c r="B2446" t="s">
        <v>429</v>
      </c>
      <c r="C2446" t="s">
        <v>30</v>
      </c>
      <c r="D2446" t="s">
        <v>481</v>
      </c>
      <c r="E2446">
        <v>0</v>
      </c>
    </row>
    <row r="2447" spans="1:5">
      <c r="A2447">
        <v>2025</v>
      </c>
      <c r="B2447" t="s">
        <v>407</v>
      </c>
      <c r="D2447" t="s">
        <v>482</v>
      </c>
      <c r="E2447">
        <v>0</v>
      </c>
    </row>
    <row r="2448" spans="1:5">
      <c r="A2448">
        <v>2025</v>
      </c>
      <c r="B2448" t="s">
        <v>438</v>
      </c>
      <c r="D2448" t="s">
        <v>482</v>
      </c>
      <c r="E2448">
        <v>0</v>
      </c>
    </row>
    <row r="2449" spans="1:5">
      <c r="A2449">
        <v>2025</v>
      </c>
      <c r="B2449" t="s">
        <v>425</v>
      </c>
      <c r="D2449" t="s">
        <v>482</v>
      </c>
      <c r="E2449">
        <v>0</v>
      </c>
    </row>
    <row r="2450" spans="1:5">
      <c r="A2450">
        <v>2025</v>
      </c>
      <c r="B2450" t="s">
        <v>421</v>
      </c>
      <c r="D2450" t="s">
        <v>482</v>
      </c>
      <c r="E2450">
        <v>0</v>
      </c>
    </row>
    <row r="2451" spans="1:5">
      <c r="A2451">
        <v>2025</v>
      </c>
      <c r="B2451" t="s">
        <v>432</v>
      </c>
      <c r="D2451" t="s">
        <v>482</v>
      </c>
      <c r="E2451">
        <v>0</v>
      </c>
    </row>
    <row r="2452" spans="1:5">
      <c r="A2452">
        <v>2025</v>
      </c>
      <c r="B2452" t="s">
        <v>429</v>
      </c>
      <c r="D2452" t="s">
        <v>482</v>
      </c>
      <c r="E2452">
        <v>0</v>
      </c>
    </row>
    <row r="2453" spans="1:5">
      <c r="A2453">
        <v>2025</v>
      </c>
      <c r="B2453" t="s">
        <v>431</v>
      </c>
      <c r="D2453" t="s">
        <v>482</v>
      </c>
      <c r="E2453">
        <v>0</v>
      </c>
    </row>
    <row r="2454" spans="1:5">
      <c r="A2454">
        <v>2025</v>
      </c>
      <c r="B2454" t="s">
        <v>428</v>
      </c>
      <c r="D2454" t="s">
        <v>482</v>
      </c>
      <c r="E2454">
        <v>0</v>
      </c>
    </row>
    <row r="2455" spans="1:5">
      <c r="A2455">
        <v>2025</v>
      </c>
      <c r="B2455" t="s">
        <v>436</v>
      </c>
      <c r="D2455" t="s">
        <v>482</v>
      </c>
      <c r="E2455">
        <v>0</v>
      </c>
    </row>
    <row r="2456" spans="1:5">
      <c r="A2456">
        <v>2025</v>
      </c>
      <c r="B2456" t="s">
        <v>433</v>
      </c>
      <c r="D2456" t="s">
        <v>482</v>
      </c>
      <c r="E2456">
        <v>0</v>
      </c>
    </row>
    <row r="2457" spans="1:5">
      <c r="A2457">
        <v>2025</v>
      </c>
      <c r="B2457" t="s">
        <v>426</v>
      </c>
      <c r="D2457" t="s">
        <v>482</v>
      </c>
      <c r="E2457">
        <v>0</v>
      </c>
    </row>
    <row r="2458" spans="1:5">
      <c r="A2458">
        <v>2025</v>
      </c>
      <c r="B2458" t="s">
        <v>437</v>
      </c>
      <c r="D2458" t="s">
        <v>482</v>
      </c>
      <c r="E2458">
        <v>0</v>
      </c>
    </row>
    <row r="2459" spans="1:5">
      <c r="A2459">
        <v>2025</v>
      </c>
      <c r="B2459" t="s">
        <v>420</v>
      </c>
      <c r="D2459" t="s">
        <v>482</v>
      </c>
      <c r="E2459">
        <v>0</v>
      </c>
    </row>
    <row r="2460" spans="1:5">
      <c r="A2460">
        <v>2025</v>
      </c>
      <c r="B2460" t="s">
        <v>424</v>
      </c>
      <c r="D2460" t="s">
        <v>482</v>
      </c>
      <c r="E2460">
        <v>0</v>
      </c>
    </row>
    <row r="2461" spans="1:5">
      <c r="A2461">
        <v>2025</v>
      </c>
      <c r="B2461" t="s">
        <v>434</v>
      </c>
      <c r="D2461" t="s">
        <v>482</v>
      </c>
      <c r="E2461">
        <v>0</v>
      </c>
    </row>
    <row r="2462" spans="1:5">
      <c r="A2462">
        <v>2025</v>
      </c>
      <c r="B2462" t="s">
        <v>423</v>
      </c>
      <c r="D2462" t="s">
        <v>482</v>
      </c>
      <c r="E2462">
        <v>0</v>
      </c>
    </row>
    <row r="2463" spans="1:5">
      <c r="A2463">
        <v>2025</v>
      </c>
      <c r="B2463" t="s">
        <v>435</v>
      </c>
      <c r="D2463" t="s">
        <v>482</v>
      </c>
      <c r="E2463">
        <v>0</v>
      </c>
    </row>
    <row r="2464" spans="1:5">
      <c r="A2464">
        <v>2025</v>
      </c>
      <c r="B2464" t="s">
        <v>430</v>
      </c>
      <c r="D2464" t="s">
        <v>482</v>
      </c>
      <c r="E2464">
        <v>0</v>
      </c>
    </row>
    <row r="2465" spans="1:5">
      <c r="A2465">
        <v>2025</v>
      </c>
      <c r="B2465" t="s">
        <v>422</v>
      </c>
      <c r="D2465" t="s">
        <v>482</v>
      </c>
      <c r="E2465">
        <v>0</v>
      </c>
    </row>
    <row r="2466" spans="1:5">
      <c r="A2466">
        <v>2025</v>
      </c>
      <c r="B2466" t="s">
        <v>439</v>
      </c>
      <c r="D2466" t="s">
        <v>482</v>
      </c>
      <c r="E2466">
        <v>0</v>
      </c>
    </row>
    <row r="2467" spans="1:5">
      <c r="A2467">
        <v>2024</v>
      </c>
      <c r="B2467" t="s">
        <v>407</v>
      </c>
      <c r="C2467" t="s">
        <v>407</v>
      </c>
      <c r="D2467" t="s">
        <v>482</v>
      </c>
      <c r="E2467">
        <v>7</v>
      </c>
    </row>
    <row r="2468" spans="1:5">
      <c r="A2468">
        <v>2024</v>
      </c>
      <c r="B2468" t="s">
        <v>438</v>
      </c>
      <c r="C2468" t="s">
        <v>52</v>
      </c>
      <c r="D2468" t="s">
        <v>482</v>
      </c>
      <c r="E2468">
        <v>1</v>
      </c>
    </row>
    <row r="2469" spans="1:5">
      <c r="A2469">
        <v>2024</v>
      </c>
      <c r="B2469" t="s">
        <v>425</v>
      </c>
      <c r="C2469" t="s">
        <v>24</v>
      </c>
      <c r="D2469" t="s">
        <v>482</v>
      </c>
      <c r="E2469">
        <v>1</v>
      </c>
    </row>
    <row r="2470" spans="1:5">
      <c r="A2470">
        <v>2024</v>
      </c>
      <c r="B2470" t="s">
        <v>421</v>
      </c>
      <c r="C2470" t="s">
        <v>13</v>
      </c>
      <c r="D2470" t="s">
        <v>482</v>
      </c>
      <c r="E2470">
        <v>0</v>
      </c>
    </row>
    <row r="2471" spans="1:5">
      <c r="A2471">
        <v>2024</v>
      </c>
      <c r="B2471" t="s">
        <v>432</v>
      </c>
      <c r="C2471" t="s">
        <v>39</v>
      </c>
      <c r="D2471" t="s">
        <v>482</v>
      </c>
      <c r="E2471">
        <v>0</v>
      </c>
    </row>
    <row r="2472" spans="1:5">
      <c r="A2472">
        <v>2024</v>
      </c>
      <c r="B2472" t="s">
        <v>429</v>
      </c>
      <c r="C2472" t="s">
        <v>30</v>
      </c>
      <c r="D2472" t="s">
        <v>482</v>
      </c>
      <c r="E2472">
        <v>1</v>
      </c>
    </row>
    <row r="2473" spans="1:5">
      <c r="A2473">
        <v>2024</v>
      </c>
      <c r="B2473" t="s">
        <v>431</v>
      </c>
      <c r="C2473" t="s">
        <v>36</v>
      </c>
      <c r="D2473" t="s">
        <v>482</v>
      </c>
      <c r="E2473">
        <v>0</v>
      </c>
    </row>
    <row r="2474" spans="1:5">
      <c r="A2474">
        <v>2024</v>
      </c>
      <c r="B2474" t="s">
        <v>428</v>
      </c>
      <c r="C2474" t="s">
        <v>27</v>
      </c>
      <c r="D2474" t="s">
        <v>482</v>
      </c>
      <c r="E2474">
        <v>1</v>
      </c>
    </row>
    <row r="2475" spans="1:5">
      <c r="A2475">
        <v>2024</v>
      </c>
      <c r="B2475" t="s">
        <v>436</v>
      </c>
      <c r="C2475" t="s">
        <v>49</v>
      </c>
      <c r="D2475" t="s">
        <v>482</v>
      </c>
      <c r="E2475">
        <v>0</v>
      </c>
    </row>
    <row r="2476" spans="1:5">
      <c r="A2476">
        <v>2024</v>
      </c>
      <c r="B2476" t="s">
        <v>433</v>
      </c>
      <c r="C2476" t="s">
        <v>42</v>
      </c>
      <c r="D2476" t="s">
        <v>482</v>
      </c>
      <c r="E2476">
        <v>0</v>
      </c>
    </row>
    <row r="2477" spans="1:5">
      <c r="A2477">
        <v>2024</v>
      </c>
      <c r="B2477" t="s">
        <v>426</v>
      </c>
      <c r="D2477" t="s">
        <v>482</v>
      </c>
      <c r="E2477">
        <v>0</v>
      </c>
    </row>
    <row r="2478" spans="1:5">
      <c r="A2478">
        <v>2024</v>
      </c>
      <c r="B2478" t="s">
        <v>437</v>
      </c>
      <c r="C2478" t="s">
        <v>51</v>
      </c>
      <c r="D2478" t="s">
        <v>482</v>
      </c>
      <c r="E2478">
        <v>0</v>
      </c>
    </row>
    <row r="2479" spans="1:5">
      <c r="A2479">
        <v>2024</v>
      </c>
      <c r="B2479" t="s">
        <v>420</v>
      </c>
      <c r="C2479" t="s">
        <v>8</v>
      </c>
      <c r="D2479" t="s">
        <v>482</v>
      </c>
      <c r="E2479">
        <v>1</v>
      </c>
    </row>
    <row r="2480" spans="1:5">
      <c r="A2480">
        <v>2024</v>
      </c>
      <c r="B2480" t="s">
        <v>424</v>
      </c>
      <c r="C2480" t="s">
        <v>21</v>
      </c>
      <c r="D2480" t="s">
        <v>482</v>
      </c>
      <c r="E2480">
        <v>0</v>
      </c>
    </row>
    <row r="2481" spans="1:5">
      <c r="A2481">
        <v>2024</v>
      </c>
      <c r="B2481" t="s">
        <v>434</v>
      </c>
      <c r="C2481" t="s">
        <v>45</v>
      </c>
      <c r="D2481" t="s">
        <v>482</v>
      </c>
      <c r="E2481">
        <v>0</v>
      </c>
    </row>
    <row r="2482" spans="1:5">
      <c r="A2482">
        <v>2024</v>
      </c>
      <c r="B2482" t="s">
        <v>423</v>
      </c>
      <c r="C2482" t="s">
        <v>18</v>
      </c>
      <c r="D2482" t="s">
        <v>482</v>
      </c>
      <c r="E2482">
        <v>1</v>
      </c>
    </row>
    <row r="2483" spans="1:5">
      <c r="A2483">
        <v>2024</v>
      </c>
      <c r="B2483" t="s">
        <v>435</v>
      </c>
      <c r="C2483" t="s">
        <v>48</v>
      </c>
      <c r="D2483" t="s">
        <v>482</v>
      </c>
      <c r="E2483">
        <v>0</v>
      </c>
    </row>
    <row r="2484" spans="1:5">
      <c r="A2484">
        <v>2024</v>
      </c>
      <c r="B2484" t="s">
        <v>430</v>
      </c>
      <c r="C2484" t="s">
        <v>33</v>
      </c>
      <c r="D2484" t="s">
        <v>482</v>
      </c>
      <c r="E2484">
        <v>1</v>
      </c>
    </row>
    <row r="2485" spans="1:5">
      <c r="A2485">
        <v>2024</v>
      </c>
      <c r="B2485" t="s">
        <v>422</v>
      </c>
      <c r="C2485" t="s">
        <v>15</v>
      </c>
      <c r="D2485" t="s">
        <v>482</v>
      </c>
      <c r="E2485">
        <v>0</v>
      </c>
    </row>
    <row r="2486" spans="1:5">
      <c r="A2486">
        <v>2024</v>
      </c>
      <c r="B2486" t="s">
        <v>439</v>
      </c>
      <c r="C2486" t="s">
        <v>53</v>
      </c>
      <c r="D2486" t="s">
        <v>482</v>
      </c>
      <c r="E2486">
        <v>0</v>
      </c>
    </row>
    <row r="2487" spans="1:5">
      <c r="A2487">
        <v>2019</v>
      </c>
      <c r="B2487" t="s">
        <v>407</v>
      </c>
      <c r="C2487" t="s">
        <v>407</v>
      </c>
      <c r="D2487" t="s">
        <v>482</v>
      </c>
      <c r="E2487">
        <v>9</v>
      </c>
    </row>
    <row r="2488" spans="1:5">
      <c r="A2488">
        <v>2022</v>
      </c>
      <c r="B2488" t="s">
        <v>407</v>
      </c>
      <c r="C2488" t="s">
        <v>407</v>
      </c>
      <c r="D2488" t="s">
        <v>482</v>
      </c>
      <c r="E2488">
        <v>7</v>
      </c>
    </row>
    <row r="2489" spans="1:5">
      <c r="A2489">
        <v>2021</v>
      </c>
      <c r="B2489" t="s">
        <v>407</v>
      </c>
      <c r="C2489" t="s">
        <v>407</v>
      </c>
      <c r="D2489" t="s">
        <v>482</v>
      </c>
      <c r="E2489">
        <v>25</v>
      </c>
    </row>
    <row r="2490" spans="1:5">
      <c r="A2490">
        <v>2023</v>
      </c>
      <c r="B2490" t="s">
        <v>407</v>
      </c>
      <c r="C2490" t="s">
        <v>407</v>
      </c>
      <c r="D2490" t="s">
        <v>482</v>
      </c>
      <c r="E2490">
        <v>5</v>
      </c>
    </row>
    <row r="2491" spans="1:5">
      <c r="A2491">
        <v>2018</v>
      </c>
      <c r="B2491" t="s">
        <v>407</v>
      </c>
      <c r="C2491" t="s">
        <v>407</v>
      </c>
      <c r="D2491" t="s">
        <v>482</v>
      </c>
      <c r="E2491">
        <v>0</v>
      </c>
    </row>
    <row r="2492" spans="1:5">
      <c r="A2492">
        <v>2018</v>
      </c>
      <c r="B2492" t="s">
        <v>407</v>
      </c>
      <c r="C2492" t="s">
        <v>407</v>
      </c>
      <c r="D2492" t="s">
        <v>482</v>
      </c>
      <c r="E2492">
        <v>0</v>
      </c>
    </row>
    <row r="2493" spans="1:5">
      <c r="A2493">
        <v>2018</v>
      </c>
      <c r="B2493" t="s">
        <v>407</v>
      </c>
      <c r="C2493" t="s">
        <v>407</v>
      </c>
      <c r="D2493" t="s">
        <v>482</v>
      </c>
      <c r="E2493">
        <v>0</v>
      </c>
    </row>
    <row r="2494" spans="1:5">
      <c r="A2494">
        <v>2018</v>
      </c>
      <c r="B2494" t="s">
        <v>407</v>
      </c>
      <c r="C2494" t="s">
        <v>407</v>
      </c>
      <c r="D2494" t="s">
        <v>482</v>
      </c>
      <c r="E2494">
        <v>0</v>
      </c>
    </row>
    <row r="2495" spans="1:5">
      <c r="A2495">
        <v>2020</v>
      </c>
      <c r="B2495" t="s">
        <v>407</v>
      </c>
      <c r="C2495" t="s">
        <v>407</v>
      </c>
      <c r="D2495" t="s">
        <v>482</v>
      </c>
      <c r="E2495">
        <v>10</v>
      </c>
    </row>
    <row r="2496" spans="1:5">
      <c r="A2496">
        <v>2023</v>
      </c>
      <c r="B2496" t="s">
        <v>438</v>
      </c>
      <c r="C2496" t="s">
        <v>52</v>
      </c>
      <c r="D2496" t="s">
        <v>482</v>
      </c>
      <c r="E2496">
        <v>1</v>
      </c>
    </row>
    <row r="2497" spans="1:5">
      <c r="A2497">
        <v>2023</v>
      </c>
      <c r="B2497" t="s">
        <v>425</v>
      </c>
      <c r="C2497" t="s">
        <v>24</v>
      </c>
      <c r="D2497" t="s">
        <v>482</v>
      </c>
      <c r="E2497">
        <v>0</v>
      </c>
    </row>
    <row r="2498" spans="1:5">
      <c r="A2498">
        <v>2023</v>
      </c>
      <c r="B2498" t="s">
        <v>421</v>
      </c>
      <c r="C2498" t="s">
        <v>13</v>
      </c>
      <c r="D2498" t="s">
        <v>482</v>
      </c>
      <c r="E2498">
        <v>0</v>
      </c>
    </row>
    <row r="2499" spans="1:5">
      <c r="A2499">
        <v>2023</v>
      </c>
      <c r="B2499" t="s">
        <v>432</v>
      </c>
      <c r="C2499" t="s">
        <v>39</v>
      </c>
      <c r="D2499" t="s">
        <v>482</v>
      </c>
      <c r="E2499">
        <v>0</v>
      </c>
    </row>
    <row r="2500" spans="1:5">
      <c r="A2500">
        <v>2023</v>
      </c>
      <c r="B2500" t="s">
        <v>429</v>
      </c>
      <c r="C2500" t="s">
        <v>30</v>
      </c>
      <c r="D2500" t="s">
        <v>482</v>
      </c>
      <c r="E2500">
        <v>1</v>
      </c>
    </row>
    <row r="2501" spans="1:5">
      <c r="A2501">
        <v>2023</v>
      </c>
      <c r="B2501" t="s">
        <v>431</v>
      </c>
      <c r="C2501" t="s">
        <v>36</v>
      </c>
      <c r="D2501" t="s">
        <v>482</v>
      </c>
      <c r="E2501">
        <v>0</v>
      </c>
    </row>
    <row r="2502" spans="1:5">
      <c r="A2502">
        <v>2023</v>
      </c>
      <c r="B2502" t="s">
        <v>428</v>
      </c>
      <c r="C2502" t="s">
        <v>27</v>
      </c>
      <c r="D2502" t="s">
        <v>482</v>
      </c>
      <c r="E2502">
        <v>1</v>
      </c>
    </row>
    <row r="2503" spans="1:5">
      <c r="A2503">
        <v>2023</v>
      </c>
      <c r="B2503" t="s">
        <v>436</v>
      </c>
      <c r="C2503" t="s">
        <v>49</v>
      </c>
      <c r="D2503" t="s">
        <v>482</v>
      </c>
      <c r="E2503">
        <v>0</v>
      </c>
    </row>
    <row r="2504" spans="1:5">
      <c r="A2504">
        <v>2023</v>
      </c>
      <c r="B2504" t="s">
        <v>433</v>
      </c>
      <c r="C2504" t="s">
        <v>42</v>
      </c>
      <c r="D2504" t="s">
        <v>482</v>
      </c>
      <c r="E2504">
        <v>0</v>
      </c>
    </row>
    <row r="2505" spans="1:5">
      <c r="A2505">
        <v>2023</v>
      </c>
      <c r="B2505" t="s">
        <v>426</v>
      </c>
      <c r="D2505" t="s">
        <v>482</v>
      </c>
      <c r="E2505">
        <v>0</v>
      </c>
    </row>
    <row r="2506" spans="1:5">
      <c r="A2506">
        <v>2023</v>
      </c>
      <c r="B2506" t="s">
        <v>437</v>
      </c>
      <c r="C2506" t="s">
        <v>51</v>
      </c>
      <c r="D2506" t="s">
        <v>482</v>
      </c>
      <c r="E2506">
        <v>0</v>
      </c>
    </row>
    <row r="2507" spans="1:5">
      <c r="A2507">
        <v>2023</v>
      </c>
      <c r="B2507" t="s">
        <v>420</v>
      </c>
      <c r="C2507" t="s">
        <v>8</v>
      </c>
      <c r="D2507" t="s">
        <v>482</v>
      </c>
      <c r="E2507">
        <v>1</v>
      </c>
    </row>
    <row r="2508" spans="1:5">
      <c r="A2508">
        <v>2023</v>
      </c>
      <c r="B2508" t="s">
        <v>424</v>
      </c>
      <c r="C2508" t="s">
        <v>21</v>
      </c>
      <c r="D2508" t="s">
        <v>482</v>
      </c>
      <c r="E2508">
        <v>0</v>
      </c>
    </row>
    <row r="2509" spans="1:5">
      <c r="A2509">
        <v>2022</v>
      </c>
      <c r="B2509" t="s">
        <v>435</v>
      </c>
      <c r="C2509" t="s">
        <v>48</v>
      </c>
      <c r="D2509" t="s">
        <v>482</v>
      </c>
      <c r="E2509">
        <v>0</v>
      </c>
    </row>
    <row r="2510" spans="1:5">
      <c r="A2510">
        <v>2022</v>
      </c>
      <c r="B2510" t="s">
        <v>438</v>
      </c>
      <c r="C2510" t="s">
        <v>52</v>
      </c>
      <c r="D2510" t="s">
        <v>482</v>
      </c>
      <c r="E2510">
        <v>1</v>
      </c>
    </row>
    <row r="2511" spans="1:5">
      <c r="A2511">
        <v>2022</v>
      </c>
      <c r="B2511" t="s">
        <v>436</v>
      </c>
      <c r="C2511" t="s">
        <v>49</v>
      </c>
      <c r="D2511" t="s">
        <v>482</v>
      </c>
      <c r="E2511">
        <v>0</v>
      </c>
    </row>
    <row r="2512" spans="1:5">
      <c r="A2512">
        <v>2022</v>
      </c>
      <c r="B2512" t="s">
        <v>431</v>
      </c>
      <c r="C2512" t="s">
        <v>36</v>
      </c>
      <c r="D2512" t="s">
        <v>482</v>
      </c>
      <c r="E2512">
        <v>0</v>
      </c>
    </row>
    <row r="2513" spans="1:5">
      <c r="A2513">
        <v>2022</v>
      </c>
      <c r="B2513" t="s">
        <v>422</v>
      </c>
      <c r="C2513" t="s">
        <v>15</v>
      </c>
      <c r="D2513" t="s">
        <v>482</v>
      </c>
      <c r="E2513">
        <v>0</v>
      </c>
    </row>
    <row r="2514" spans="1:5">
      <c r="A2514">
        <v>2022</v>
      </c>
      <c r="B2514" t="s">
        <v>439</v>
      </c>
      <c r="C2514" t="s">
        <v>53</v>
      </c>
      <c r="D2514" t="s">
        <v>482</v>
      </c>
      <c r="E2514">
        <v>0</v>
      </c>
    </row>
    <row r="2515" spans="1:5">
      <c r="A2515">
        <v>2022</v>
      </c>
      <c r="B2515" t="s">
        <v>429</v>
      </c>
      <c r="C2515" t="s">
        <v>30</v>
      </c>
      <c r="D2515" t="s">
        <v>482</v>
      </c>
      <c r="E2515">
        <v>1</v>
      </c>
    </row>
    <row r="2516" spans="1:5">
      <c r="A2516">
        <v>2022</v>
      </c>
      <c r="B2516" t="s">
        <v>421</v>
      </c>
      <c r="C2516" t="s">
        <v>13</v>
      </c>
      <c r="D2516" t="s">
        <v>482</v>
      </c>
      <c r="E2516">
        <v>0</v>
      </c>
    </row>
    <row r="2517" spans="1:5">
      <c r="A2517">
        <v>2022</v>
      </c>
      <c r="B2517" t="s">
        <v>434</v>
      </c>
      <c r="C2517" t="s">
        <v>45</v>
      </c>
      <c r="D2517" t="s">
        <v>482</v>
      </c>
      <c r="E2517">
        <v>0</v>
      </c>
    </row>
    <row r="2518" spans="1:5">
      <c r="A2518">
        <v>2021</v>
      </c>
      <c r="B2518" t="s">
        <v>434</v>
      </c>
      <c r="C2518" t="s">
        <v>45</v>
      </c>
      <c r="D2518" t="s">
        <v>482</v>
      </c>
      <c r="E2518">
        <v>0</v>
      </c>
    </row>
    <row r="2519" spans="1:5">
      <c r="A2519">
        <v>2021</v>
      </c>
      <c r="B2519" t="s">
        <v>420</v>
      </c>
      <c r="C2519" t="s">
        <v>8</v>
      </c>
      <c r="D2519" t="s">
        <v>482</v>
      </c>
      <c r="E2519">
        <v>2</v>
      </c>
    </row>
    <row r="2520" spans="1:5">
      <c r="A2520">
        <v>2021</v>
      </c>
      <c r="B2520" t="s">
        <v>424</v>
      </c>
      <c r="C2520" t="s">
        <v>21</v>
      </c>
      <c r="D2520" t="s">
        <v>482</v>
      </c>
      <c r="E2520">
        <v>2</v>
      </c>
    </row>
    <row r="2521" spans="1:5">
      <c r="A2521">
        <v>2020</v>
      </c>
      <c r="B2521" t="s">
        <v>434</v>
      </c>
      <c r="C2521" t="s">
        <v>45</v>
      </c>
      <c r="D2521" t="s">
        <v>482</v>
      </c>
      <c r="E2521">
        <v>0</v>
      </c>
    </row>
    <row r="2522" spans="1:5">
      <c r="A2522">
        <v>2020</v>
      </c>
      <c r="B2522" t="s">
        <v>430</v>
      </c>
      <c r="C2522" t="s">
        <v>33</v>
      </c>
      <c r="D2522" t="s">
        <v>482</v>
      </c>
      <c r="E2522">
        <v>1</v>
      </c>
    </row>
    <row r="2523" spans="1:5">
      <c r="A2523">
        <v>2020</v>
      </c>
      <c r="B2523" t="s">
        <v>439</v>
      </c>
      <c r="C2523" t="s">
        <v>53</v>
      </c>
      <c r="D2523" t="s">
        <v>482</v>
      </c>
      <c r="E2523">
        <v>0</v>
      </c>
    </row>
    <row r="2524" spans="1:5">
      <c r="A2524">
        <v>2019</v>
      </c>
      <c r="B2524" t="s">
        <v>431</v>
      </c>
      <c r="C2524" t="s">
        <v>36</v>
      </c>
      <c r="D2524" t="s">
        <v>482</v>
      </c>
      <c r="E2524">
        <v>0</v>
      </c>
    </row>
    <row r="2525" spans="1:5">
      <c r="A2525">
        <v>2019</v>
      </c>
      <c r="B2525" t="s">
        <v>437</v>
      </c>
      <c r="C2525" t="s">
        <v>51</v>
      </c>
      <c r="D2525" t="s">
        <v>482</v>
      </c>
      <c r="E2525">
        <v>0</v>
      </c>
    </row>
    <row r="2526" spans="1:5">
      <c r="A2526">
        <v>2019</v>
      </c>
      <c r="B2526" t="s">
        <v>439</v>
      </c>
      <c r="C2526" t="s">
        <v>53</v>
      </c>
      <c r="D2526" t="s">
        <v>482</v>
      </c>
      <c r="E2526">
        <v>0</v>
      </c>
    </row>
    <row r="2527" spans="1:5">
      <c r="A2527">
        <v>2019</v>
      </c>
      <c r="B2527" t="s">
        <v>429</v>
      </c>
      <c r="C2527" t="s">
        <v>30</v>
      </c>
      <c r="D2527" t="s">
        <v>482</v>
      </c>
      <c r="E2527">
        <v>1</v>
      </c>
    </row>
    <row r="2528" spans="1:5">
      <c r="A2528">
        <v>2018</v>
      </c>
      <c r="B2528" t="s">
        <v>432</v>
      </c>
      <c r="C2528" t="s">
        <v>39</v>
      </c>
      <c r="D2528" t="s">
        <v>482</v>
      </c>
      <c r="E2528">
        <v>0</v>
      </c>
    </row>
    <row r="2529" spans="1:5">
      <c r="A2529">
        <v>2018</v>
      </c>
      <c r="B2529" t="s">
        <v>435</v>
      </c>
      <c r="C2529" t="s">
        <v>48</v>
      </c>
      <c r="D2529" t="s">
        <v>482</v>
      </c>
      <c r="E2529">
        <v>0</v>
      </c>
    </row>
    <row r="2530" spans="1:5">
      <c r="A2530">
        <v>2018</v>
      </c>
      <c r="B2530" t="s">
        <v>438</v>
      </c>
      <c r="C2530" t="s">
        <v>52</v>
      </c>
      <c r="D2530" t="s">
        <v>482</v>
      </c>
      <c r="E2530">
        <v>0</v>
      </c>
    </row>
    <row r="2531" spans="1:5">
      <c r="A2531">
        <v>2018</v>
      </c>
      <c r="B2531" t="s">
        <v>436</v>
      </c>
      <c r="C2531" t="s">
        <v>49</v>
      </c>
      <c r="D2531" t="s">
        <v>482</v>
      </c>
      <c r="E2531">
        <v>0</v>
      </c>
    </row>
    <row r="2532" spans="1:5">
      <c r="A2532">
        <v>2018</v>
      </c>
      <c r="B2532" t="s">
        <v>437</v>
      </c>
      <c r="C2532" t="s">
        <v>51</v>
      </c>
      <c r="D2532" t="s">
        <v>482</v>
      </c>
      <c r="E2532">
        <v>0</v>
      </c>
    </row>
    <row r="2533" spans="1:5">
      <c r="A2533">
        <v>2018</v>
      </c>
      <c r="B2533" t="s">
        <v>422</v>
      </c>
      <c r="C2533" t="s">
        <v>15</v>
      </c>
      <c r="D2533" t="s">
        <v>482</v>
      </c>
      <c r="E2533">
        <v>0</v>
      </c>
    </row>
    <row r="2534" spans="1:5">
      <c r="A2534">
        <v>2019</v>
      </c>
      <c r="B2534" t="s">
        <v>438</v>
      </c>
      <c r="C2534" t="s">
        <v>52</v>
      </c>
      <c r="D2534" t="s">
        <v>482</v>
      </c>
      <c r="E2534">
        <v>1</v>
      </c>
    </row>
    <row r="2535" spans="1:5">
      <c r="A2535">
        <v>2019</v>
      </c>
      <c r="B2535" t="s">
        <v>430</v>
      </c>
      <c r="C2535" t="s">
        <v>33</v>
      </c>
      <c r="D2535" t="s">
        <v>482</v>
      </c>
      <c r="E2535">
        <v>1</v>
      </c>
    </row>
    <row r="2536" spans="1:5">
      <c r="A2536">
        <v>2019</v>
      </c>
      <c r="B2536" t="s">
        <v>434</v>
      </c>
      <c r="C2536" t="s">
        <v>45</v>
      </c>
      <c r="D2536" t="s">
        <v>482</v>
      </c>
      <c r="E2536">
        <v>0</v>
      </c>
    </row>
    <row r="2537" spans="1:5">
      <c r="A2537">
        <v>2019</v>
      </c>
      <c r="B2537" t="s">
        <v>425</v>
      </c>
      <c r="C2537" t="s">
        <v>24</v>
      </c>
      <c r="D2537" t="s">
        <v>482</v>
      </c>
      <c r="E2537">
        <v>1</v>
      </c>
    </row>
    <row r="2538" spans="1:5">
      <c r="A2538">
        <v>2019</v>
      </c>
      <c r="B2538" t="s">
        <v>420</v>
      </c>
      <c r="C2538" t="s">
        <v>8</v>
      </c>
      <c r="D2538" t="s">
        <v>482</v>
      </c>
      <c r="E2538">
        <v>1</v>
      </c>
    </row>
    <row r="2539" spans="1:5">
      <c r="A2539">
        <v>2019</v>
      </c>
      <c r="B2539" t="s">
        <v>433</v>
      </c>
      <c r="C2539" t="s">
        <v>42</v>
      </c>
      <c r="D2539" t="s">
        <v>482</v>
      </c>
      <c r="E2539">
        <v>0</v>
      </c>
    </row>
    <row r="2540" spans="1:5">
      <c r="A2540">
        <v>2019</v>
      </c>
      <c r="B2540" t="s">
        <v>428</v>
      </c>
      <c r="C2540" t="s">
        <v>27</v>
      </c>
      <c r="D2540" t="s">
        <v>482</v>
      </c>
      <c r="E2540">
        <v>0</v>
      </c>
    </row>
    <row r="2541" spans="1:5">
      <c r="A2541">
        <v>2019</v>
      </c>
      <c r="B2541" t="s">
        <v>423</v>
      </c>
      <c r="C2541" t="s">
        <v>18</v>
      </c>
      <c r="D2541" t="s">
        <v>482</v>
      </c>
      <c r="E2541">
        <v>0</v>
      </c>
    </row>
    <row r="2542" spans="1:5">
      <c r="A2542">
        <v>2019</v>
      </c>
      <c r="B2542" t="s">
        <v>421</v>
      </c>
      <c r="C2542" t="s">
        <v>13</v>
      </c>
      <c r="D2542" t="s">
        <v>482</v>
      </c>
      <c r="E2542">
        <v>2</v>
      </c>
    </row>
    <row r="2543" spans="1:5">
      <c r="A2543">
        <v>2019</v>
      </c>
      <c r="B2543" t="s">
        <v>422</v>
      </c>
      <c r="C2543" t="s">
        <v>15</v>
      </c>
      <c r="D2543" t="s">
        <v>482</v>
      </c>
      <c r="E2543">
        <v>1</v>
      </c>
    </row>
    <row r="2544" spans="1:5">
      <c r="A2544">
        <v>2019</v>
      </c>
      <c r="B2544" t="s">
        <v>424</v>
      </c>
      <c r="C2544" t="s">
        <v>21</v>
      </c>
      <c r="D2544" t="s">
        <v>482</v>
      </c>
      <c r="E2544">
        <v>1</v>
      </c>
    </row>
    <row r="2545" spans="1:5">
      <c r="A2545">
        <v>2018</v>
      </c>
      <c r="B2545" t="s">
        <v>434</v>
      </c>
      <c r="C2545" t="s">
        <v>45</v>
      </c>
      <c r="D2545" t="s">
        <v>482</v>
      </c>
      <c r="E2545">
        <v>0</v>
      </c>
    </row>
    <row r="2546" spans="1:5">
      <c r="A2546">
        <v>2018</v>
      </c>
      <c r="B2546" t="s">
        <v>428</v>
      </c>
      <c r="C2546" t="s">
        <v>27</v>
      </c>
      <c r="D2546" t="s">
        <v>482</v>
      </c>
      <c r="E2546">
        <v>0</v>
      </c>
    </row>
    <row r="2547" spans="1:5">
      <c r="A2547">
        <v>2018</v>
      </c>
      <c r="B2547" t="s">
        <v>430</v>
      </c>
      <c r="C2547" t="s">
        <v>33</v>
      </c>
      <c r="D2547" t="s">
        <v>482</v>
      </c>
      <c r="E2547">
        <v>0</v>
      </c>
    </row>
    <row r="2548" spans="1:5">
      <c r="A2548">
        <v>2018</v>
      </c>
      <c r="B2548" t="s">
        <v>420</v>
      </c>
      <c r="C2548" t="s">
        <v>8</v>
      </c>
      <c r="D2548" t="s">
        <v>482</v>
      </c>
      <c r="E2548">
        <v>0</v>
      </c>
    </row>
    <row r="2549" spans="1:5">
      <c r="A2549">
        <v>2018</v>
      </c>
      <c r="B2549" t="s">
        <v>439</v>
      </c>
      <c r="C2549" t="s">
        <v>53</v>
      </c>
      <c r="D2549" t="s">
        <v>482</v>
      </c>
      <c r="E2549">
        <v>0</v>
      </c>
    </row>
    <row r="2550" spans="1:5">
      <c r="A2550">
        <v>2022</v>
      </c>
      <c r="B2550" t="s">
        <v>437</v>
      </c>
      <c r="C2550" t="s">
        <v>51</v>
      </c>
      <c r="D2550" t="s">
        <v>482</v>
      </c>
      <c r="E2550">
        <v>0</v>
      </c>
    </row>
    <row r="2551" spans="1:5">
      <c r="A2551">
        <v>2022</v>
      </c>
      <c r="B2551" t="s">
        <v>425</v>
      </c>
      <c r="C2551" t="s">
        <v>24</v>
      </c>
      <c r="D2551" t="s">
        <v>482</v>
      </c>
      <c r="E2551">
        <v>1</v>
      </c>
    </row>
    <row r="2552" spans="1:5">
      <c r="A2552">
        <v>2022</v>
      </c>
      <c r="B2552" t="s">
        <v>428</v>
      </c>
      <c r="C2552" t="s">
        <v>27</v>
      </c>
      <c r="D2552" t="s">
        <v>482</v>
      </c>
      <c r="E2552">
        <v>1</v>
      </c>
    </row>
    <row r="2553" spans="1:5">
      <c r="A2553">
        <v>2022</v>
      </c>
      <c r="B2553" t="s">
        <v>420</v>
      </c>
      <c r="C2553" t="s">
        <v>8</v>
      </c>
      <c r="D2553" t="s">
        <v>482</v>
      </c>
      <c r="E2553">
        <v>1</v>
      </c>
    </row>
    <row r="2554" spans="1:5">
      <c r="A2554">
        <v>2022</v>
      </c>
      <c r="B2554" t="s">
        <v>423</v>
      </c>
      <c r="C2554" t="s">
        <v>18</v>
      </c>
      <c r="D2554" t="s">
        <v>482</v>
      </c>
      <c r="E2554">
        <v>1</v>
      </c>
    </row>
    <row r="2555" spans="1:5">
      <c r="A2555">
        <v>2021</v>
      </c>
      <c r="B2555" t="s">
        <v>426</v>
      </c>
      <c r="D2555" t="s">
        <v>482</v>
      </c>
      <c r="E2555">
        <v>0</v>
      </c>
    </row>
    <row r="2556" spans="1:5">
      <c r="A2556">
        <v>2021</v>
      </c>
      <c r="B2556" t="s">
        <v>428</v>
      </c>
      <c r="C2556" t="s">
        <v>27</v>
      </c>
      <c r="D2556" t="s">
        <v>482</v>
      </c>
      <c r="E2556">
        <v>0</v>
      </c>
    </row>
    <row r="2557" spans="1:5">
      <c r="A2557">
        <v>2021</v>
      </c>
      <c r="B2557" t="s">
        <v>423</v>
      </c>
      <c r="C2557" t="s">
        <v>18</v>
      </c>
      <c r="D2557" t="s">
        <v>482</v>
      </c>
      <c r="E2557">
        <v>1</v>
      </c>
    </row>
    <row r="2558" spans="1:5">
      <c r="A2558">
        <v>2021</v>
      </c>
      <c r="B2558" t="s">
        <v>431</v>
      </c>
      <c r="C2558" t="s">
        <v>36</v>
      </c>
      <c r="D2558" t="s">
        <v>482</v>
      </c>
      <c r="E2558">
        <v>1</v>
      </c>
    </row>
    <row r="2559" spans="1:5">
      <c r="A2559">
        <v>2021</v>
      </c>
      <c r="B2559" t="s">
        <v>425</v>
      </c>
      <c r="C2559" t="s">
        <v>24</v>
      </c>
      <c r="D2559" t="s">
        <v>482</v>
      </c>
      <c r="E2559">
        <v>1</v>
      </c>
    </row>
    <row r="2560" spans="1:5">
      <c r="A2560">
        <v>2021</v>
      </c>
      <c r="B2560" t="s">
        <v>438</v>
      </c>
      <c r="C2560" t="s">
        <v>52</v>
      </c>
      <c r="D2560" t="s">
        <v>482</v>
      </c>
      <c r="E2560">
        <v>1</v>
      </c>
    </row>
    <row r="2561" spans="1:5">
      <c r="A2561">
        <v>2021</v>
      </c>
      <c r="B2561" t="s">
        <v>436</v>
      </c>
      <c r="C2561" t="s">
        <v>49</v>
      </c>
      <c r="D2561" t="s">
        <v>482</v>
      </c>
      <c r="E2561">
        <v>0</v>
      </c>
    </row>
    <row r="2562" spans="1:5">
      <c r="A2562">
        <v>2021</v>
      </c>
      <c r="B2562" t="s">
        <v>437</v>
      </c>
      <c r="C2562" t="s">
        <v>51</v>
      </c>
      <c r="D2562" t="s">
        <v>482</v>
      </c>
      <c r="E2562">
        <v>3</v>
      </c>
    </row>
    <row r="2563" spans="1:5">
      <c r="A2563">
        <v>2020</v>
      </c>
      <c r="B2563" t="s">
        <v>431</v>
      </c>
      <c r="C2563" t="s">
        <v>36</v>
      </c>
      <c r="D2563" t="s">
        <v>482</v>
      </c>
      <c r="E2563">
        <v>0</v>
      </c>
    </row>
    <row r="2564" spans="1:5">
      <c r="A2564">
        <v>2020</v>
      </c>
      <c r="B2564" t="s">
        <v>426</v>
      </c>
      <c r="D2564" t="s">
        <v>482</v>
      </c>
      <c r="E2564">
        <v>0</v>
      </c>
    </row>
    <row r="2565" spans="1:5">
      <c r="A2565">
        <v>2020</v>
      </c>
      <c r="B2565" t="s">
        <v>433</v>
      </c>
      <c r="C2565" t="s">
        <v>42</v>
      </c>
      <c r="D2565" t="s">
        <v>482</v>
      </c>
      <c r="E2565">
        <v>1</v>
      </c>
    </row>
    <row r="2566" spans="1:5">
      <c r="A2566">
        <v>2020</v>
      </c>
      <c r="B2566" t="s">
        <v>425</v>
      </c>
      <c r="C2566" t="s">
        <v>24</v>
      </c>
      <c r="D2566" t="s">
        <v>482</v>
      </c>
      <c r="E2566">
        <v>1</v>
      </c>
    </row>
    <row r="2567" spans="1:5">
      <c r="A2567">
        <v>2020</v>
      </c>
      <c r="B2567" t="s">
        <v>428</v>
      </c>
      <c r="C2567" t="s">
        <v>27</v>
      </c>
      <c r="D2567" t="s">
        <v>482</v>
      </c>
      <c r="E2567">
        <v>0</v>
      </c>
    </row>
    <row r="2568" spans="1:5">
      <c r="A2568">
        <v>2020</v>
      </c>
      <c r="B2568" t="s">
        <v>438</v>
      </c>
      <c r="C2568" t="s">
        <v>52</v>
      </c>
      <c r="D2568" t="s">
        <v>482</v>
      </c>
      <c r="E2568">
        <v>0</v>
      </c>
    </row>
    <row r="2569" spans="1:5">
      <c r="A2569">
        <v>2020</v>
      </c>
      <c r="B2569" t="s">
        <v>437</v>
      </c>
      <c r="C2569" t="s">
        <v>51</v>
      </c>
      <c r="D2569" t="s">
        <v>482</v>
      </c>
      <c r="E2569">
        <v>0</v>
      </c>
    </row>
    <row r="2570" spans="1:5">
      <c r="A2570">
        <v>2020</v>
      </c>
      <c r="B2570" t="s">
        <v>422</v>
      </c>
      <c r="C2570" t="s">
        <v>15</v>
      </c>
      <c r="D2570" t="s">
        <v>482</v>
      </c>
      <c r="E2570">
        <v>3</v>
      </c>
    </row>
    <row r="2571" spans="1:5">
      <c r="A2571">
        <v>2023</v>
      </c>
      <c r="B2571" t="s">
        <v>434</v>
      </c>
      <c r="C2571" t="s">
        <v>45</v>
      </c>
      <c r="D2571" t="s">
        <v>482</v>
      </c>
      <c r="E2571">
        <v>0</v>
      </c>
    </row>
    <row r="2572" spans="1:5">
      <c r="A2572">
        <v>2023</v>
      </c>
      <c r="B2572" t="s">
        <v>423</v>
      </c>
      <c r="C2572" t="s">
        <v>18</v>
      </c>
      <c r="D2572" t="s">
        <v>482</v>
      </c>
      <c r="E2572">
        <v>1</v>
      </c>
    </row>
    <row r="2573" spans="1:5">
      <c r="A2573">
        <v>2023</v>
      </c>
      <c r="B2573" t="s">
        <v>435</v>
      </c>
      <c r="C2573" t="s">
        <v>48</v>
      </c>
      <c r="D2573" t="s">
        <v>482</v>
      </c>
      <c r="E2573">
        <v>0</v>
      </c>
    </row>
    <row r="2574" spans="1:5">
      <c r="A2574">
        <v>2023</v>
      </c>
      <c r="B2574" t="s">
        <v>430</v>
      </c>
      <c r="C2574" t="s">
        <v>33</v>
      </c>
      <c r="D2574" t="s">
        <v>482</v>
      </c>
      <c r="E2574">
        <v>0</v>
      </c>
    </row>
    <row r="2575" spans="1:5">
      <c r="A2575">
        <v>2023</v>
      </c>
      <c r="B2575" t="s">
        <v>422</v>
      </c>
      <c r="C2575" t="s">
        <v>15</v>
      </c>
      <c r="D2575" t="s">
        <v>482</v>
      </c>
      <c r="E2575">
        <v>0</v>
      </c>
    </row>
    <row r="2576" spans="1:5">
      <c r="A2576">
        <v>2023</v>
      </c>
      <c r="B2576" t="s">
        <v>439</v>
      </c>
      <c r="C2576" t="s">
        <v>53</v>
      </c>
      <c r="D2576" t="s">
        <v>482</v>
      </c>
      <c r="E2576">
        <v>0</v>
      </c>
    </row>
    <row r="2577" spans="1:5">
      <c r="A2577">
        <v>2022</v>
      </c>
      <c r="B2577" t="s">
        <v>433</v>
      </c>
      <c r="C2577" t="s">
        <v>42</v>
      </c>
      <c r="D2577" t="s">
        <v>482</v>
      </c>
      <c r="E2577">
        <v>1</v>
      </c>
    </row>
    <row r="2578" spans="1:5">
      <c r="A2578">
        <v>2022</v>
      </c>
      <c r="B2578" t="s">
        <v>430</v>
      </c>
      <c r="C2578" t="s">
        <v>33</v>
      </c>
      <c r="D2578" t="s">
        <v>482</v>
      </c>
      <c r="E2578">
        <v>0</v>
      </c>
    </row>
    <row r="2579" spans="1:5">
      <c r="A2579">
        <v>2022</v>
      </c>
      <c r="B2579" t="s">
        <v>432</v>
      </c>
      <c r="C2579" t="s">
        <v>39</v>
      </c>
      <c r="D2579" t="s">
        <v>482</v>
      </c>
      <c r="E2579">
        <v>0</v>
      </c>
    </row>
    <row r="2580" spans="1:5">
      <c r="A2580">
        <v>2022</v>
      </c>
      <c r="B2580" t="s">
        <v>426</v>
      </c>
      <c r="D2580" t="s">
        <v>482</v>
      </c>
      <c r="E2580">
        <v>0</v>
      </c>
    </row>
    <row r="2581" spans="1:5">
      <c r="A2581">
        <v>2022</v>
      </c>
      <c r="B2581" t="s">
        <v>424</v>
      </c>
      <c r="C2581" t="s">
        <v>21</v>
      </c>
      <c r="D2581" t="s">
        <v>482</v>
      </c>
      <c r="E2581">
        <v>0</v>
      </c>
    </row>
    <row r="2582" spans="1:5">
      <c r="A2582">
        <v>2021</v>
      </c>
      <c r="B2582" t="s">
        <v>432</v>
      </c>
      <c r="C2582" t="s">
        <v>39</v>
      </c>
      <c r="D2582" t="s">
        <v>482</v>
      </c>
      <c r="E2582">
        <v>1</v>
      </c>
    </row>
    <row r="2583" spans="1:5">
      <c r="A2583">
        <v>2021</v>
      </c>
      <c r="B2583" t="s">
        <v>430</v>
      </c>
      <c r="C2583" t="s">
        <v>33</v>
      </c>
      <c r="D2583" t="s">
        <v>482</v>
      </c>
      <c r="E2583">
        <v>1</v>
      </c>
    </row>
    <row r="2584" spans="1:5">
      <c r="A2584">
        <v>2021</v>
      </c>
      <c r="B2584" t="s">
        <v>433</v>
      </c>
      <c r="C2584" t="s">
        <v>42</v>
      </c>
      <c r="D2584" t="s">
        <v>482</v>
      </c>
      <c r="E2584">
        <v>1</v>
      </c>
    </row>
    <row r="2585" spans="1:5">
      <c r="A2585">
        <v>2021</v>
      </c>
      <c r="B2585" t="s">
        <v>422</v>
      </c>
      <c r="C2585" t="s">
        <v>15</v>
      </c>
      <c r="D2585" t="s">
        <v>482</v>
      </c>
      <c r="E2585">
        <v>6</v>
      </c>
    </row>
    <row r="2586" spans="1:5">
      <c r="A2586">
        <v>2021</v>
      </c>
      <c r="B2586" t="s">
        <v>421</v>
      </c>
      <c r="C2586" t="s">
        <v>13</v>
      </c>
      <c r="D2586" t="s">
        <v>482</v>
      </c>
      <c r="E2586">
        <v>2</v>
      </c>
    </row>
    <row r="2587" spans="1:5">
      <c r="A2587">
        <v>2021</v>
      </c>
      <c r="B2587" t="s">
        <v>439</v>
      </c>
      <c r="C2587" t="s">
        <v>53</v>
      </c>
      <c r="D2587" t="s">
        <v>482</v>
      </c>
      <c r="E2587">
        <v>1</v>
      </c>
    </row>
    <row r="2588" spans="1:5">
      <c r="A2588">
        <v>2021</v>
      </c>
      <c r="B2588" t="s">
        <v>435</v>
      </c>
      <c r="C2588" t="s">
        <v>48</v>
      </c>
      <c r="D2588" t="s">
        <v>482</v>
      </c>
      <c r="E2588">
        <v>0</v>
      </c>
    </row>
    <row r="2589" spans="1:5">
      <c r="A2589">
        <v>2021</v>
      </c>
      <c r="B2589" t="s">
        <v>429</v>
      </c>
      <c r="C2589" t="s">
        <v>30</v>
      </c>
      <c r="D2589" t="s">
        <v>482</v>
      </c>
      <c r="E2589">
        <v>2</v>
      </c>
    </row>
    <row r="2590" spans="1:5">
      <c r="A2590">
        <v>2020</v>
      </c>
      <c r="B2590" t="s">
        <v>435</v>
      </c>
      <c r="C2590" t="s">
        <v>48</v>
      </c>
      <c r="D2590" t="s">
        <v>482</v>
      </c>
      <c r="E2590">
        <v>0</v>
      </c>
    </row>
    <row r="2591" spans="1:5">
      <c r="A2591">
        <v>2020</v>
      </c>
      <c r="B2591" t="s">
        <v>432</v>
      </c>
      <c r="C2591" t="s">
        <v>39</v>
      </c>
      <c r="D2591" t="s">
        <v>482</v>
      </c>
      <c r="E2591">
        <v>0</v>
      </c>
    </row>
    <row r="2592" spans="1:5">
      <c r="A2592">
        <v>2020</v>
      </c>
      <c r="B2592" t="s">
        <v>423</v>
      </c>
      <c r="C2592" t="s">
        <v>18</v>
      </c>
      <c r="D2592" t="s">
        <v>482</v>
      </c>
      <c r="E2592">
        <v>1</v>
      </c>
    </row>
    <row r="2593" spans="1:5">
      <c r="A2593">
        <v>2020</v>
      </c>
      <c r="B2593" t="s">
        <v>420</v>
      </c>
      <c r="C2593" t="s">
        <v>8</v>
      </c>
      <c r="D2593" t="s">
        <v>482</v>
      </c>
      <c r="E2593">
        <v>1</v>
      </c>
    </row>
    <row r="2594" spans="1:5">
      <c r="A2594">
        <v>2020</v>
      </c>
      <c r="B2594" t="s">
        <v>424</v>
      </c>
      <c r="C2594" t="s">
        <v>21</v>
      </c>
      <c r="D2594" t="s">
        <v>482</v>
      </c>
      <c r="E2594">
        <v>0</v>
      </c>
    </row>
    <row r="2595" spans="1:5">
      <c r="A2595">
        <v>2020</v>
      </c>
      <c r="B2595" t="s">
        <v>421</v>
      </c>
      <c r="C2595" t="s">
        <v>13</v>
      </c>
      <c r="D2595" t="s">
        <v>482</v>
      </c>
      <c r="E2595">
        <v>2</v>
      </c>
    </row>
    <row r="2596" spans="1:5">
      <c r="A2596">
        <v>2020</v>
      </c>
      <c r="B2596" t="s">
        <v>436</v>
      </c>
      <c r="C2596" t="s">
        <v>49</v>
      </c>
      <c r="D2596" t="s">
        <v>482</v>
      </c>
      <c r="E2596">
        <v>0</v>
      </c>
    </row>
    <row r="2597" spans="1:5">
      <c r="A2597">
        <v>2020</v>
      </c>
      <c r="B2597" t="s">
        <v>429</v>
      </c>
      <c r="C2597" t="s">
        <v>30</v>
      </c>
      <c r="D2597" t="s">
        <v>482</v>
      </c>
      <c r="E2597">
        <v>0</v>
      </c>
    </row>
    <row r="2598" spans="1:5">
      <c r="A2598">
        <v>2019</v>
      </c>
      <c r="B2598" t="s">
        <v>435</v>
      </c>
      <c r="C2598" t="s">
        <v>48</v>
      </c>
      <c r="D2598" t="s">
        <v>482</v>
      </c>
      <c r="E2598">
        <v>0</v>
      </c>
    </row>
    <row r="2599" spans="1:5">
      <c r="A2599">
        <v>2019</v>
      </c>
      <c r="B2599" t="s">
        <v>426</v>
      </c>
      <c r="D2599" t="s">
        <v>482</v>
      </c>
      <c r="E2599">
        <v>0</v>
      </c>
    </row>
    <row r="2600" spans="1:5">
      <c r="A2600">
        <v>2019</v>
      </c>
      <c r="B2600" t="s">
        <v>432</v>
      </c>
      <c r="C2600" t="s">
        <v>39</v>
      </c>
      <c r="D2600" t="s">
        <v>482</v>
      </c>
      <c r="E2600">
        <v>0</v>
      </c>
    </row>
    <row r="2601" spans="1:5">
      <c r="A2601">
        <v>2019</v>
      </c>
      <c r="B2601" t="s">
        <v>436</v>
      </c>
      <c r="C2601" t="s">
        <v>49</v>
      </c>
      <c r="D2601" t="s">
        <v>482</v>
      </c>
      <c r="E2601">
        <v>0</v>
      </c>
    </row>
    <row r="2602" spans="1:5">
      <c r="A2602">
        <v>2018</v>
      </c>
      <c r="B2602" t="s">
        <v>431</v>
      </c>
      <c r="C2602" t="s">
        <v>36</v>
      </c>
      <c r="D2602" t="s">
        <v>482</v>
      </c>
      <c r="E2602">
        <v>0</v>
      </c>
    </row>
    <row r="2603" spans="1:5">
      <c r="A2603">
        <v>2018</v>
      </c>
      <c r="B2603" t="s">
        <v>426</v>
      </c>
      <c r="D2603" t="s">
        <v>482</v>
      </c>
      <c r="E2603">
        <v>0</v>
      </c>
    </row>
    <row r="2604" spans="1:5">
      <c r="A2604">
        <v>2018</v>
      </c>
      <c r="B2604" t="s">
        <v>421</v>
      </c>
      <c r="C2604" t="s">
        <v>13</v>
      </c>
      <c r="D2604" t="s">
        <v>482</v>
      </c>
      <c r="E2604">
        <v>0</v>
      </c>
    </row>
    <row r="2605" spans="1:5">
      <c r="A2605">
        <v>2018</v>
      </c>
      <c r="B2605" t="s">
        <v>423</v>
      </c>
      <c r="C2605" t="s">
        <v>18</v>
      </c>
      <c r="D2605" t="s">
        <v>482</v>
      </c>
      <c r="E2605">
        <v>0</v>
      </c>
    </row>
    <row r="2606" spans="1:5">
      <c r="A2606">
        <v>2018</v>
      </c>
      <c r="B2606" t="s">
        <v>433</v>
      </c>
      <c r="C2606" t="s">
        <v>42</v>
      </c>
      <c r="D2606" t="s">
        <v>482</v>
      </c>
      <c r="E2606">
        <v>0</v>
      </c>
    </row>
    <row r="2607" spans="1:5">
      <c r="A2607">
        <v>2018</v>
      </c>
      <c r="B2607" t="s">
        <v>425</v>
      </c>
      <c r="C2607" t="s">
        <v>24</v>
      </c>
      <c r="D2607" t="s">
        <v>482</v>
      </c>
      <c r="E2607">
        <v>0</v>
      </c>
    </row>
    <row r="2608" spans="1:5">
      <c r="A2608">
        <v>2018</v>
      </c>
      <c r="B2608" t="s">
        <v>424</v>
      </c>
      <c r="C2608" t="s">
        <v>21</v>
      </c>
      <c r="D2608" t="s">
        <v>482</v>
      </c>
      <c r="E2608">
        <v>0</v>
      </c>
    </row>
    <row r="2609" spans="1:5">
      <c r="A2609">
        <v>2018</v>
      </c>
      <c r="B2609" t="s">
        <v>429</v>
      </c>
      <c r="C2609" t="s">
        <v>30</v>
      </c>
      <c r="D2609" t="s">
        <v>482</v>
      </c>
      <c r="E2609">
        <v>0</v>
      </c>
    </row>
    <row r="2610" spans="1:5">
      <c r="A2610">
        <v>2025</v>
      </c>
      <c r="B2610" t="s">
        <v>407</v>
      </c>
      <c r="D2610" t="s">
        <v>483</v>
      </c>
      <c r="E2610">
        <v>0</v>
      </c>
    </row>
    <row r="2611" spans="1:5">
      <c r="A2611">
        <v>2025</v>
      </c>
      <c r="B2611" t="s">
        <v>438</v>
      </c>
      <c r="D2611" t="s">
        <v>483</v>
      </c>
      <c r="E2611">
        <v>0</v>
      </c>
    </row>
    <row r="2612" spans="1:5">
      <c r="A2612">
        <v>2025</v>
      </c>
      <c r="B2612" t="s">
        <v>425</v>
      </c>
      <c r="D2612" t="s">
        <v>483</v>
      </c>
      <c r="E2612">
        <v>0</v>
      </c>
    </row>
    <row r="2613" spans="1:5">
      <c r="A2613">
        <v>2025</v>
      </c>
      <c r="B2613" t="s">
        <v>421</v>
      </c>
      <c r="D2613" t="s">
        <v>483</v>
      </c>
      <c r="E2613">
        <v>0</v>
      </c>
    </row>
    <row r="2614" spans="1:5">
      <c r="A2614">
        <v>2025</v>
      </c>
      <c r="B2614" t="s">
        <v>432</v>
      </c>
      <c r="D2614" t="s">
        <v>483</v>
      </c>
      <c r="E2614">
        <v>0</v>
      </c>
    </row>
    <row r="2615" spans="1:5">
      <c r="A2615">
        <v>2025</v>
      </c>
      <c r="B2615" t="s">
        <v>429</v>
      </c>
      <c r="D2615" t="s">
        <v>483</v>
      </c>
      <c r="E2615">
        <v>0</v>
      </c>
    </row>
    <row r="2616" spans="1:5">
      <c r="A2616">
        <v>2025</v>
      </c>
      <c r="B2616" t="s">
        <v>431</v>
      </c>
      <c r="D2616" t="s">
        <v>483</v>
      </c>
      <c r="E2616">
        <v>0</v>
      </c>
    </row>
    <row r="2617" spans="1:5">
      <c r="A2617">
        <v>2025</v>
      </c>
      <c r="B2617" t="s">
        <v>428</v>
      </c>
      <c r="D2617" t="s">
        <v>483</v>
      </c>
      <c r="E2617">
        <v>0</v>
      </c>
    </row>
    <row r="2618" spans="1:5">
      <c r="A2618">
        <v>2025</v>
      </c>
      <c r="B2618" t="s">
        <v>436</v>
      </c>
      <c r="D2618" t="s">
        <v>483</v>
      </c>
      <c r="E2618">
        <v>0</v>
      </c>
    </row>
    <row r="2619" spans="1:5">
      <c r="A2619">
        <v>2025</v>
      </c>
      <c r="B2619" t="s">
        <v>433</v>
      </c>
      <c r="D2619" t="s">
        <v>483</v>
      </c>
      <c r="E2619">
        <v>0</v>
      </c>
    </row>
    <row r="2620" spans="1:5">
      <c r="A2620">
        <v>2025</v>
      </c>
      <c r="B2620" t="s">
        <v>426</v>
      </c>
      <c r="D2620" t="s">
        <v>483</v>
      </c>
      <c r="E2620">
        <v>0</v>
      </c>
    </row>
    <row r="2621" spans="1:5">
      <c r="A2621">
        <v>2025</v>
      </c>
      <c r="B2621" t="s">
        <v>437</v>
      </c>
      <c r="D2621" t="s">
        <v>483</v>
      </c>
      <c r="E2621">
        <v>0</v>
      </c>
    </row>
    <row r="2622" spans="1:5">
      <c r="A2622">
        <v>2025</v>
      </c>
      <c r="B2622" t="s">
        <v>420</v>
      </c>
      <c r="D2622" t="s">
        <v>483</v>
      </c>
      <c r="E2622">
        <v>0</v>
      </c>
    </row>
    <row r="2623" spans="1:5">
      <c r="A2623">
        <v>2025</v>
      </c>
      <c r="B2623" t="s">
        <v>424</v>
      </c>
      <c r="D2623" t="s">
        <v>483</v>
      </c>
      <c r="E2623">
        <v>0</v>
      </c>
    </row>
    <row r="2624" spans="1:5">
      <c r="A2624">
        <v>2025</v>
      </c>
      <c r="B2624" t="s">
        <v>434</v>
      </c>
      <c r="D2624" t="s">
        <v>483</v>
      </c>
      <c r="E2624">
        <v>0</v>
      </c>
    </row>
    <row r="2625" spans="1:5">
      <c r="A2625">
        <v>2025</v>
      </c>
      <c r="B2625" t="s">
        <v>423</v>
      </c>
      <c r="D2625" t="s">
        <v>483</v>
      </c>
      <c r="E2625">
        <v>0</v>
      </c>
    </row>
    <row r="2626" spans="1:5">
      <c r="A2626">
        <v>2025</v>
      </c>
      <c r="B2626" t="s">
        <v>435</v>
      </c>
      <c r="D2626" t="s">
        <v>483</v>
      </c>
      <c r="E2626">
        <v>0</v>
      </c>
    </row>
    <row r="2627" spans="1:5">
      <c r="A2627">
        <v>2025</v>
      </c>
      <c r="B2627" t="s">
        <v>430</v>
      </c>
      <c r="D2627" t="s">
        <v>483</v>
      </c>
      <c r="E2627">
        <v>0</v>
      </c>
    </row>
    <row r="2628" spans="1:5">
      <c r="A2628">
        <v>2025</v>
      </c>
      <c r="B2628" t="s">
        <v>422</v>
      </c>
      <c r="D2628" t="s">
        <v>483</v>
      </c>
      <c r="E2628">
        <v>0</v>
      </c>
    </row>
    <row r="2629" spans="1:5">
      <c r="A2629">
        <v>2025</v>
      </c>
      <c r="B2629" t="s">
        <v>439</v>
      </c>
      <c r="D2629" t="s">
        <v>483</v>
      </c>
      <c r="E2629">
        <v>0</v>
      </c>
    </row>
    <row r="2630" spans="1:5">
      <c r="A2630">
        <v>2024</v>
      </c>
      <c r="B2630" t="s">
        <v>407</v>
      </c>
      <c r="C2630" t="s">
        <v>407</v>
      </c>
      <c r="D2630" t="s">
        <v>483</v>
      </c>
      <c r="E2630">
        <v>11</v>
      </c>
    </row>
    <row r="2631" spans="1:5">
      <c r="A2631">
        <v>2024</v>
      </c>
      <c r="B2631" t="s">
        <v>438</v>
      </c>
      <c r="C2631" t="s">
        <v>52</v>
      </c>
      <c r="D2631" t="s">
        <v>483</v>
      </c>
      <c r="E2631">
        <v>1</v>
      </c>
    </row>
    <row r="2632" spans="1:5">
      <c r="A2632">
        <v>2024</v>
      </c>
      <c r="B2632" t="s">
        <v>425</v>
      </c>
      <c r="C2632" t="s">
        <v>24</v>
      </c>
      <c r="D2632" t="s">
        <v>483</v>
      </c>
      <c r="E2632">
        <v>0</v>
      </c>
    </row>
    <row r="2633" spans="1:5">
      <c r="A2633">
        <v>2024</v>
      </c>
      <c r="B2633" t="s">
        <v>421</v>
      </c>
      <c r="C2633" t="s">
        <v>13</v>
      </c>
      <c r="D2633" t="s">
        <v>483</v>
      </c>
      <c r="E2633">
        <v>0</v>
      </c>
    </row>
    <row r="2634" spans="1:5">
      <c r="A2634">
        <v>2024</v>
      </c>
      <c r="B2634" t="s">
        <v>432</v>
      </c>
      <c r="C2634" t="s">
        <v>39</v>
      </c>
      <c r="D2634" t="s">
        <v>483</v>
      </c>
      <c r="E2634">
        <v>1</v>
      </c>
    </row>
    <row r="2635" spans="1:5">
      <c r="A2635">
        <v>2024</v>
      </c>
      <c r="B2635" t="s">
        <v>429</v>
      </c>
      <c r="C2635" t="s">
        <v>30</v>
      </c>
      <c r="D2635" t="s">
        <v>483</v>
      </c>
      <c r="E2635">
        <v>2</v>
      </c>
    </row>
    <row r="2636" spans="1:5">
      <c r="A2636">
        <v>2024</v>
      </c>
      <c r="B2636" t="s">
        <v>431</v>
      </c>
      <c r="C2636" t="s">
        <v>36</v>
      </c>
      <c r="D2636" t="s">
        <v>483</v>
      </c>
      <c r="E2636">
        <v>1</v>
      </c>
    </row>
    <row r="2637" spans="1:5">
      <c r="A2637">
        <v>2024</v>
      </c>
      <c r="B2637" t="s">
        <v>428</v>
      </c>
      <c r="C2637" t="s">
        <v>27</v>
      </c>
      <c r="D2637" t="s">
        <v>483</v>
      </c>
      <c r="E2637">
        <v>0</v>
      </c>
    </row>
    <row r="2638" spans="1:5">
      <c r="A2638">
        <v>2024</v>
      </c>
      <c r="B2638" t="s">
        <v>436</v>
      </c>
      <c r="C2638" t="s">
        <v>49</v>
      </c>
      <c r="D2638" t="s">
        <v>483</v>
      </c>
      <c r="E2638">
        <v>0</v>
      </c>
    </row>
    <row r="2639" spans="1:5">
      <c r="A2639">
        <v>2024</v>
      </c>
      <c r="B2639" t="s">
        <v>433</v>
      </c>
      <c r="C2639" t="s">
        <v>42</v>
      </c>
      <c r="D2639" t="s">
        <v>483</v>
      </c>
      <c r="E2639">
        <v>0</v>
      </c>
    </row>
    <row r="2640" spans="1:5">
      <c r="A2640">
        <v>2024</v>
      </c>
      <c r="B2640" t="s">
        <v>426</v>
      </c>
      <c r="D2640" t="s">
        <v>483</v>
      </c>
      <c r="E2640">
        <v>0</v>
      </c>
    </row>
    <row r="2641" spans="1:5">
      <c r="A2641">
        <v>2024</v>
      </c>
      <c r="B2641" t="s">
        <v>437</v>
      </c>
      <c r="C2641" t="s">
        <v>51</v>
      </c>
      <c r="D2641" t="s">
        <v>483</v>
      </c>
      <c r="E2641">
        <v>1</v>
      </c>
    </row>
    <row r="2642" spans="1:5">
      <c r="A2642">
        <v>2024</v>
      </c>
      <c r="B2642" t="s">
        <v>420</v>
      </c>
      <c r="C2642" t="s">
        <v>8</v>
      </c>
      <c r="D2642" t="s">
        <v>483</v>
      </c>
      <c r="E2642">
        <v>2</v>
      </c>
    </row>
    <row r="2643" spans="1:5">
      <c r="A2643">
        <v>2024</v>
      </c>
      <c r="B2643" t="s">
        <v>424</v>
      </c>
      <c r="C2643" t="s">
        <v>21</v>
      </c>
      <c r="D2643" t="s">
        <v>483</v>
      </c>
      <c r="E2643">
        <v>0</v>
      </c>
    </row>
    <row r="2644" spans="1:5">
      <c r="A2644">
        <v>2024</v>
      </c>
      <c r="B2644" t="s">
        <v>434</v>
      </c>
      <c r="C2644" t="s">
        <v>45</v>
      </c>
      <c r="D2644" t="s">
        <v>483</v>
      </c>
      <c r="E2644">
        <v>0</v>
      </c>
    </row>
    <row r="2645" spans="1:5">
      <c r="A2645">
        <v>2024</v>
      </c>
      <c r="B2645" t="s">
        <v>423</v>
      </c>
      <c r="C2645" t="s">
        <v>18</v>
      </c>
      <c r="D2645" t="s">
        <v>483</v>
      </c>
      <c r="E2645">
        <v>0</v>
      </c>
    </row>
    <row r="2646" spans="1:5">
      <c r="A2646">
        <v>2024</v>
      </c>
      <c r="B2646" t="s">
        <v>435</v>
      </c>
      <c r="C2646" t="s">
        <v>48</v>
      </c>
      <c r="D2646" t="s">
        <v>483</v>
      </c>
      <c r="E2646">
        <v>0</v>
      </c>
    </row>
    <row r="2647" spans="1:5">
      <c r="A2647">
        <v>2024</v>
      </c>
      <c r="B2647" t="s">
        <v>430</v>
      </c>
      <c r="C2647" t="s">
        <v>33</v>
      </c>
      <c r="D2647" t="s">
        <v>483</v>
      </c>
      <c r="E2647">
        <v>1</v>
      </c>
    </row>
    <row r="2648" spans="1:5">
      <c r="A2648">
        <v>2024</v>
      </c>
      <c r="B2648" t="s">
        <v>422</v>
      </c>
      <c r="C2648" t="s">
        <v>15</v>
      </c>
      <c r="D2648" t="s">
        <v>483</v>
      </c>
      <c r="E2648">
        <v>2</v>
      </c>
    </row>
    <row r="2649" spans="1:5">
      <c r="A2649">
        <v>2024</v>
      </c>
      <c r="B2649" t="s">
        <v>439</v>
      </c>
      <c r="C2649" t="s">
        <v>53</v>
      </c>
      <c r="D2649" t="s">
        <v>483</v>
      </c>
      <c r="E2649">
        <v>0</v>
      </c>
    </row>
    <row r="2650" spans="1:5">
      <c r="A2650">
        <v>2019</v>
      </c>
      <c r="B2650" t="s">
        <v>407</v>
      </c>
      <c r="C2650" t="s">
        <v>407</v>
      </c>
      <c r="D2650" t="s">
        <v>483</v>
      </c>
      <c r="E2650">
        <v>9</v>
      </c>
    </row>
    <row r="2651" spans="1:5">
      <c r="A2651">
        <v>2022</v>
      </c>
      <c r="B2651" t="s">
        <v>407</v>
      </c>
      <c r="C2651" t="s">
        <v>407</v>
      </c>
      <c r="D2651" t="s">
        <v>483</v>
      </c>
      <c r="E2651">
        <v>7</v>
      </c>
    </row>
    <row r="2652" spans="1:5">
      <c r="A2652">
        <v>2021</v>
      </c>
      <c r="B2652" t="s">
        <v>407</v>
      </c>
      <c r="C2652" t="s">
        <v>407</v>
      </c>
      <c r="D2652" t="s">
        <v>483</v>
      </c>
      <c r="E2652">
        <v>25</v>
      </c>
    </row>
    <row r="2653" spans="1:5">
      <c r="A2653">
        <v>2023</v>
      </c>
      <c r="B2653" t="s">
        <v>407</v>
      </c>
      <c r="C2653" t="s">
        <v>407</v>
      </c>
      <c r="D2653" t="s">
        <v>483</v>
      </c>
      <c r="E2653">
        <v>10</v>
      </c>
    </row>
    <row r="2654" spans="1:5">
      <c r="A2654">
        <v>2018</v>
      </c>
      <c r="B2654" t="s">
        <v>407</v>
      </c>
      <c r="C2654" t="s">
        <v>407</v>
      </c>
      <c r="D2654" t="s">
        <v>483</v>
      </c>
      <c r="E2654">
        <v>0</v>
      </c>
    </row>
    <row r="2655" spans="1:5">
      <c r="A2655">
        <v>2018</v>
      </c>
      <c r="B2655" t="s">
        <v>407</v>
      </c>
      <c r="C2655" t="s">
        <v>407</v>
      </c>
      <c r="D2655" t="s">
        <v>483</v>
      </c>
      <c r="E2655">
        <v>0</v>
      </c>
    </row>
    <row r="2656" spans="1:5">
      <c r="A2656">
        <v>2018</v>
      </c>
      <c r="B2656" t="s">
        <v>407</v>
      </c>
      <c r="C2656" t="s">
        <v>407</v>
      </c>
      <c r="D2656" t="s">
        <v>483</v>
      </c>
      <c r="E2656">
        <v>0</v>
      </c>
    </row>
    <row r="2657" spans="1:5">
      <c r="A2657">
        <v>2018</v>
      </c>
      <c r="B2657" t="s">
        <v>407</v>
      </c>
      <c r="C2657" t="s">
        <v>407</v>
      </c>
      <c r="D2657" t="s">
        <v>483</v>
      </c>
      <c r="E2657">
        <v>0</v>
      </c>
    </row>
    <row r="2658" spans="1:5">
      <c r="A2658">
        <v>2020</v>
      </c>
      <c r="B2658" t="s">
        <v>407</v>
      </c>
      <c r="C2658" t="s">
        <v>407</v>
      </c>
      <c r="D2658" t="s">
        <v>483</v>
      </c>
      <c r="E2658">
        <v>7</v>
      </c>
    </row>
    <row r="2659" spans="1:5">
      <c r="A2659">
        <v>2023</v>
      </c>
      <c r="B2659" t="s">
        <v>438</v>
      </c>
      <c r="C2659" t="s">
        <v>52</v>
      </c>
      <c r="D2659" t="s">
        <v>483</v>
      </c>
      <c r="E2659">
        <v>1</v>
      </c>
    </row>
    <row r="2660" spans="1:5">
      <c r="A2660">
        <v>2023</v>
      </c>
      <c r="B2660" t="s">
        <v>425</v>
      </c>
      <c r="C2660" t="s">
        <v>24</v>
      </c>
      <c r="D2660" t="s">
        <v>483</v>
      </c>
      <c r="E2660">
        <v>1</v>
      </c>
    </row>
    <row r="2661" spans="1:5">
      <c r="A2661">
        <v>2023</v>
      </c>
      <c r="B2661" t="s">
        <v>421</v>
      </c>
      <c r="C2661" t="s">
        <v>13</v>
      </c>
      <c r="D2661" t="s">
        <v>483</v>
      </c>
      <c r="E2661">
        <v>0</v>
      </c>
    </row>
    <row r="2662" spans="1:5">
      <c r="A2662">
        <v>2023</v>
      </c>
      <c r="B2662" t="s">
        <v>432</v>
      </c>
      <c r="C2662" t="s">
        <v>39</v>
      </c>
      <c r="D2662" t="s">
        <v>483</v>
      </c>
      <c r="E2662">
        <v>1</v>
      </c>
    </row>
    <row r="2663" spans="1:5">
      <c r="A2663">
        <v>2023</v>
      </c>
      <c r="B2663" t="s">
        <v>429</v>
      </c>
      <c r="C2663" t="s">
        <v>30</v>
      </c>
      <c r="D2663" t="s">
        <v>483</v>
      </c>
      <c r="E2663">
        <v>1</v>
      </c>
    </row>
    <row r="2664" spans="1:5">
      <c r="A2664">
        <v>2023</v>
      </c>
      <c r="B2664" t="s">
        <v>431</v>
      </c>
      <c r="C2664" t="s">
        <v>36</v>
      </c>
      <c r="D2664" t="s">
        <v>483</v>
      </c>
      <c r="E2664">
        <v>0</v>
      </c>
    </row>
    <row r="2665" spans="1:5">
      <c r="A2665">
        <v>2023</v>
      </c>
      <c r="B2665" t="s">
        <v>428</v>
      </c>
      <c r="C2665" t="s">
        <v>27</v>
      </c>
      <c r="D2665" t="s">
        <v>483</v>
      </c>
      <c r="E2665">
        <v>0</v>
      </c>
    </row>
    <row r="2666" spans="1:5">
      <c r="A2666">
        <v>2023</v>
      </c>
      <c r="B2666" t="s">
        <v>436</v>
      </c>
      <c r="C2666" t="s">
        <v>49</v>
      </c>
      <c r="D2666" t="s">
        <v>483</v>
      </c>
      <c r="E2666">
        <v>0</v>
      </c>
    </row>
    <row r="2667" spans="1:5">
      <c r="A2667">
        <v>2023</v>
      </c>
      <c r="B2667" t="s">
        <v>433</v>
      </c>
      <c r="C2667" t="s">
        <v>42</v>
      </c>
      <c r="D2667" t="s">
        <v>483</v>
      </c>
      <c r="E2667">
        <v>1</v>
      </c>
    </row>
    <row r="2668" spans="1:5">
      <c r="A2668">
        <v>2023</v>
      </c>
      <c r="B2668" t="s">
        <v>426</v>
      </c>
      <c r="D2668" t="s">
        <v>483</v>
      </c>
      <c r="E2668">
        <v>0</v>
      </c>
    </row>
    <row r="2669" spans="1:5">
      <c r="A2669">
        <v>2023</v>
      </c>
      <c r="B2669" t="s">
        <v>437</v>
      </c>
      <c r="C2669" t="s">
        <v>51</v>
      </c>
      <c r="D2669" t="s">
        <v>483</v>
      </c>
      <c r="E2669">
        <v>1</v>
      </c>
    </row>
    <row r="2670" spans="1:5">
      <c r="A2670">
        <v>2023</v>
      </c>
      <c r="B2670" t="s">
        <v>420</v>
      </c>
      <c r="C2670" t="s">
        <v>8</v>
      </c>
      <c r="D2670" t="s">
        <v>483</v>
      </c>
      <c r="E2670">
        <v>1</v>
      </c>
    </row>
    <row r="2671" spans="1:5">
      <c r="A2671">
        <v>2023</v>
      </c>
      <c r="B2671" t="s">
        <v>424</v>
      </c>
      <c r="C2671" t="s">
        <v>21</v>
      </c>
      <c r="D2671" t="s">
        <v>483</v>
      </c>
      <c r="E2671">
        <v>0</v>
      </c>
    </row>
    <row r="2672" spans="1:5">
      <c r="A2672">
        <v>2022</v>
      </c>
      <c r="B2672" t="s">
        <v>435</v>
      </c>
      <c r="C2672" t="s">
        <v>48</v>
      </c>
      <c r="D2672" t="s">
        <v>483</v>
      </c>
      <c r="E2672">
        <v>0</v>
      </c>
    </row>
    <row r="2673" spans="1:5">
      <c r="A2673">
        <v>2022</v>
      </c>
      <c r="B2673" t="s">
        <v>438</v>
      </c>
      <c r="C2673" t="s">
        <v>52</v>
      </c>
      <c r="D2673" t="s">
        <v>483</v>
      </c>
      <c r="E2673">
        <v>1</v>
      </c>
    </row>
    <row r="2674" spans="1:5">
      <c r="A2674">
        <v>2022</v>
      </c>
      <c r="B2674" t="s">
        <v>436</v>
      </c>
      <c r="C2674" t="s">
        <v>49</v>
      </c>
      <c r="D2674" t="s">
        <v>483</v>
      </c>
      <c r="E2674">
        <v>0</v>
      </c>
    </row>
    <row r="2675" spans="1:5">
      <c r="A2675">
        <v>2022</v>
      </c>
      <c r="B2675" t="s">
        <v>431</v>
      </c>
      <c r="C2675" t="s">
        <v>36</v>
      </c>
      <c r="D2675" t="s">
        <v>483</v>
      </c>
      <c r="E2675">
        <v>0</v>
      </c>
    </row>
    <row r="2676" spans="1:5">
      <c r="A2676">
        <v>2022</v>
      </c>
      <c r="B2676" t="s">
        <v>422</v>
      </c>
      <c r="C2676" t="s">
        <v>15</v>
      </c>
      <c r="D2676" t="s">
        <v>483</v>
      </c>
      <c r="E2676">
        <v>2</v>
      </c>
    </row>
    <row r="2677" spans="1:5">
      <c r="A2677">
        <v>2022</v>
      </c>
      <c r="B2677" t="s">
        <v>439</v>
      </c>
      <c r="C2677" t="s">
        <v>53</v>
      </c>
      <c r="D2677" t="s">
        <v>483</v>
      </c>
      <c r="E2677">
        <v>1</v>
      </c>
    </row>
    <row r="2678" spans="1:5">
      <c r="A2678">
        <v>2022</v>
      </c>
      <c r="B2678" t="s">
        <v>429</v>
      </c>
      <c r="C2678" t="s">
        <v>30</v>
      </c>
      <c r="D2678" t="s">
        <v>483</v>
      </c>
      <c r="E2678">
        <v>0</v>
      </c>
    </row>
    <row r="2679" spans="1:5">
      <c r="A2679">
        <v>2022</v>
      </c>
      <c r="B2679" t="s">
        <v>421</v>
      </c>
      <c r="C2679" t="s">
        <v>13</v>
      </c>
      <c r="D2679" t="s">
        <v>483</v>
      </c>
      <c r="E2679">
        <v>0</v>
      </c>
    </row>
    <row r="2680" spans="1:5">
      <c r="A2680">
        <v>2022</v>
      </c>
      <c r="B2680" t="s">
        <v>434</v>
      </c>
      <c r="C2680" t="s">
        <v>45</v>
      </c>
      <c r="D2680" t="s">
        <v>483</v>
      </c>
      <c r="E2680">
        <v>0</v>
      </c>
    </row>
    <row r="2681" spans="1:5">
      <c r="A2681">
        <v>2021</v>
      </c>
      <c r="B2681" t="s">
        <v>434</v>
      </c>
      <c r="C2681" t="s">
        <v>45</v>
      </c>
      <c r="D2681" t="s">
        <v>483</v>
      </c>
      <c r="E2681">
        <v>0</v>
      </c>
    </row>
    <row r="2682" spans="1:5">
      <c r="A2682">
        <v>2021</v>
      </c>
      <c r="B2682" t="s">
        <v>420</v>
      </c>
      <c r="C2682" t="s">
        <v>8</v>
      </c>
      <c r="D2682" t="s">
        <v>483</v>
      </c>
      <c r="E2682">
        <v>2</v>
      </c>
    </row>
    <row r="2683" spans="1:5">
      <c r="A2683">
        <v>2021</v>
      </c>
      <c r="B2683" t="s">
        <v>424</v>
      </c>
      <c r="C2683" t="s">
        <v>21</v>
      </c>
      <c r="D2683" t="s">
        <v>483</v>
      </c>
      <c r="E2683">
        <v>2</v>
      </c>
    </row>
    <row r="2684" spans="1:5">
      <c r="A2684">
        <v>2020</v>
      </c>
      <c r="B2684" t="s">
        <v>434</v>
      </c>
      <c r="C2684" t="s">
        <v>45</v>
      </c>
      <c r="D2684" t="s">
        <v>483</v>
      </c>
      <c r="E2684">
        <v>0</v>
      </c>
    </row>
    <row r="2685" spans="1:5">
      <c r="A2685">
        <v>2020</v>
      </c>
      <c r="B2685" t="s">
        <v>430</v>
      </c>
      <c r="C2685" t="s">
        <v>33</v>
      </c>
      <c r="D2685" t="s">
        <v>483</v>
      </c>
      <c r="E2685">
        <v>0</v>
      </c>
    </row>
    <row r="2686" spans="1:5">
      <c r="A2686">
        <v>2020</v>
      </c>
      <c r="B2686" t="s">
        <v>439</v>
      </c>
      <c r="C2686" t="s">
        <v>53</v>
      </c>
      <c r="D2686" t="s">
        <v>483</v>
      </c>
      <c r="E2686">
        <v>0</v>
      </c>
    </row>
    <row r="2687" spans="1:5">
      <c r="A2687">
        <v>2019</v>
      </c>
      <c r="B2687" t="s">
        <v>431</v>
      </c>
      <c r="C2687" t="s">
        <v>36</v>
      </c>
      <c r="D2687" t="s">
        <v>483</v>
      </c>
      <c r="E2687">
        <v>0</v>
      </c>
    </row>
    <row r="2688" spans="1:5">
      <c r="A2688">
        <v>2019</v>
      </c>
      <c r="B2688" t="s">
        <v>437</v>
      </c>
      <c r="C2688" t="s">
        <v>51</v>
      </c>
      <c r="D2688" t="s">
        <v>483</v>
      </c>
      <c r="E2688">
        <v>0</v>
      </c>
    </row>
    <row r="2689" spans="1:5">
      <c r="A2689">
        <v>2019</v>
      </c>
      <c r="B2689" t="s">
        <v>439</v>
      </c>
      <c r="C2689" t="s">
        <v>53</v>
      </c>
      <c r="D2689" t="s">
        <v>483</v>
      </c>
      <c r="E2689">
        <v>0</v>
      </c>
    </row>
    <row r="2690" spans="1:5">
      <c r="A2690">
        <v>2019</v>
      </c>
      <c r="B2690" t="s">
        <v>429</v>
      </c>
      <c r="C2690" t="s">
        <v>30</v>
      </c>
      <c r="D2690" t="s">
        <v>483</v>
      </c>
      <c r="E2690">
        <v>1</v>
      </c>
    </row>
    <row r="2691" spans="1:5">
      <c r="A2691">
        <v>2018</v>
      </c>
      <c r="B2691" t="s">
        <v>432</v>
      </c>
      <c r="C2691" t="s">
        <v>39</v>
      </c>
      <c r="D2691" t="s">
        <v>483</v>
      </c>
      <c r="E2691">
        <v>0</v>
      </c>
    </row>
    <row r="2692" spans="1:5">
      <c r="A2692">
        <v>2018</v>
      </c>
      <c r="B2692" t="s">
        <v>435</v>
      </c>
      <c r="C2692" t="s">
        <v>48</v>
      </c>
      <c r="D2692" t="s">
        <v>483</v>
      </c>
      <c r="E2692">
        <v>0</v>
      </c>
    </row>
    <row r="2693" spans="1:5">
      <c r="A2693">
        <v>2018</v>
      </c>
      <c r="B2693" t="s">
        <v>438</v>
      </c>
      <c r="C2693" t="s">
        <v>52</v>
      </c>
      <c r="D2693" t="s">
        <v>483</v>
      </c>
      <c r="E2693">
        <v>0</v>
      </c>
    </row>
    <row r="2694" spans="1:5">
      <c r="A2694">
        <v>2018</v>
      </c>
      <c r="B2694" t="s">
        <v>436</v>
      </c>
      <c r="C2694" t="s">
        <v>49</v>
      </c>
      <c r="D2694" t="s">
        <v>483</v>
      </c>
      <c r="E2694">
        <v>0</v>
      </c>
    </row>
    <row r="2695" spans="1:5">
      <c r="A2695">
        <v>2018</v>
      </c>
      <c r="B2695" t="s">
        <v>437</v>
      </c>
      <c r="C2695" t="s">
        <v>51</v>
      </c>
      <c r="D2695" t="s">
        <v>483</v>
      </c>
      <c r="E2695">
        <v>0</v>
      </c>
    </row>
    <row r="2696" spans="1:5">
      <c r="A2696">
        <v>2018</v>
      </c>
      <c r="B2696" t="s">
        <v>422</v>
      </c>
      <c r="C2696" t="s">
        <v>15</v>
      </c>
      <c r="D2696" t="s">
        <v>483</v>
      </c>
      <c r="E2696">
        <v>0</v>
      </c>
    </row>
    <row r="2697" spans="1:5">
      <c r="A2697">
        <v>2019</v>
      </c>
      <c r="B2697" t="s">
        <v>438</v>
      </c>
      <c r="C2697" t="s">
        <v>52</v>
      </c>
      <c r="D2697" t="s">
        <v>483</v>
      </c>
      <c r="E2697">
        <v>1</v>
      </c>
    </row>
    <row r="2698" spans="1:5">
      <c r="A2698">
        <v>2019</v>
      </c>
      <c r="B2698" t="s">
        <v>430</v>
      </c>
      <c r="C2698" t="s">
        <v>33</v>
      </c>
      <c r="D2698" t="s">
        <v>483</v>
      </c>
      <c r="E2698">
        <v>0</v>
      </c>
    </row>
    <row r="2699" spans="1:5">
      <c r="A2699">
        <v>2019</v>
      </c>
      <c r="B2699" t="s">
        <v>434</v>
      </c>
      <c r="C2699" t="s">
        <v>45</v>
      </c>
      <c r="D2699" t="s">
        <v>483</v>
      </c>
      <c r="E2699">
        <v>0</v>
      </c>
    </row>
    <row r="2700" spans="1:5">
      <c r="A2700">
        <v>2019</v>
      </c>
      <c r="B2700" t="s">
        <v>425</v>
      </c>
      <c r="C2700" t="s">
        <v>24</v>
      </c>
      <c r="D2700" t="s">
        <v>483</v>
      </c>
      <c r="E2700">
        <v>0</v>
      </c>
    </row>
    <row r="2701" spans="1:5">
      <c r="A2701">
        <v>2019</v>
      </c>
      <c r="B2701" t="s">
        <v>420</v>
      </c>
      <c r="C2701" t="s">
        <v>8</v>
      </c>
      <c r="D2701" t="s">
        <v>483</v>
      </c>
      <c r="E2701">
        <v>0</v>
      </c>
    </row>
    <row r="2702" spans="1:5">
      <c r="A2702">
        <v>2019</v>
      </c>
      <c r="B2702" t="s">
        <v>433</v>
      </c>
      <c r="C2702" t="s">
        <v>42</v>
      </c>
      <c r="D2702" t="s">
        <v>483</v>
      </c>
      <c r="E2702">
        <v>1</v>
      </c>
    </row>
    <row r="2703" spans="1:5">
      <c r="A2703">
        <v>2019</v>
      </c>
      <c r="B2703" t="s">
        <v>428</v>
      </c>
      <c r="C2703" t="s">
        <v>27</v>
      </c>
      <c r="D2703" t="s">
        <v>483</v>
      </c>
      <c r="E2703">
        <v>0</v>
      </c>
    </row>
    <row r="2704" spans="1:5">
      <c r="A2704">
        <v>2019</v>
      </c>
      <c r="B2704" t="s">
        <v>423</v>
      </c>
      <c r="C2704" t="s">
        <v>18</v>
      </c>
      <c r="D2704" t="s">
        <v>483</v>
      </c>
      <c r="E2704">
        <v>0</v>
      </c>
    </row>
    <row r="2705" spans="1:5">
      <c r="A2705">
        <v>2019</v>
      </c>
      <c r="B2705" t="s">
        <v>421</v>
      </c>
      <c r="C2705" t="s">
        <v>13</v>
      </c>
      <c r="D2705" t="s">
        <v>483</v>
      </c>
      <c r="E2705">
        <v>2</v>
      </c>
    </row>
    <row r="2706" spans="1:5">
      <c r="A2706">
        <v>2019</v>
      </c>
      <c r="B2706" t="s">
        <v>422</v>
      </c>
      <c r="C2706" t="s">
        <v>15</v>
      </c>
      <c r="D2706" t="s">
        <v>483</v>
      </c>
      <c r="E2706">
        <v>3</v>
      </c>
    </row>
    <row r="2707" spans="1:5">
      <c r="A2707">
        <v>2019</v>
      </c>
      <c r="B2707" t="s">
        <v>424</v>
      </c>
      <c r="C2707" t="s">
        <v>21</v>
      </c>
      <c r="D2707" t="s">
        <v>483</v>
      </c>
      <c r="E2707">
        <v>1</v>
      </c>
    </row>
    <row r="2708" spans="1:5">
      <c r="A2708">
        <v>2018</v>
      </c>
      <c r="B2708" t="s">
        <v>434</v>
      </c>
      <c r="C2708" t="s">
        <v>45</v>
      </c>
      <c r="D2708" t="s">
        <v>483</v>
      </c>
      <c r="E2708">
        <v>0</v>
      </c>
    </row>
    <row r="2709" spans="1:5">
      <c r="A2709">
        <v>2018</v>
      </c>
      <c r="B2709" t="s">
        <v>428</v>
      </c>
      <c r="C2709" t="s">
        <v>27</v>
      </c>
      <c r="D2709" t="s">
        <v>483</v>
      </c>
      <c r="E2709">
        <v>0</v>
      </c>
    </row>
    <row r="2710" spans="1:5">
      <c r="A2710">
        <v>2018</v>
      </c>
      <c r="B2710" t="s">
        <v>430</v>
      </c>
      <c r="C2710" t="s">
        <v>33</v>
      </c>
      <c r="D2710" t="s">
        <v>483</v>
      </c>
      <c r="E2710">
        <v>0</v>
      </c>
    </row>
    <row r="2711" spans="1:5">
      <c r="A2711">
        <v>2018</v>
      </c>
      <c r="B2711" t="s">
        <v>420</v>
      </c>
      <c r="C2711" t="s">
        <v>8</v>
      </c>
      <c r="D2711" t="s">
        <v>483</v>
      </c>
      <c r="E2711">
        <v>0</v>
      </c>
    </row>
    <row r="2712" spans="1:5">
      <c r="A2712">
        <v>2018</v>
      </c>
      <c r="B2712" t="s">
        <v>439</v>
      </c>
      <c r="C2712" t="s">
        <v>53</v>
      </c>
      <c r="D2712" t="s">
        <v>483</v>
      </c>
      <c r="E2712">
        <v>0</v>
      </c>
    </row>
    <row r="2713" spans="1:5">
      <c r="A2713">
        <v>2022</v>
      </c>
      <c r="B2713" t="s">
        <v>437</v>
      </c>
      <c r="C2713" t="s">
        <v>51</v>
      </c>
      <c r="D2713" t="s">
        <v>483</v>
      </c>
      <c r="E2713">
        <v>0</v>
      </c>
    </row>
    <row r="2714" spans="1:5">
      <c r="A2714">
        <v>2022</v>
      </c>
      <c r="B2714" t="s">
        <v>425</v>
      </c>
      <c r="C2714" t="s">
        <v>24</v>
      </c>
      <c r="D2714" t="s">
        <v>483</v>
      </c>
      <c r="E2714">
        <v>0</v>
      </c>
    </row>
    <row r="2715" spans="1:5">
      <c r="A2715">
        <v>2022</v>
      </c>
      <c r="B2715" t="s">
        <v>428</v>
      </c>
      <c r="C2715" t="s">
        <v>27</v>
      </c>
      <c r="D2715" t="s">
        <v>483</v>
      </c>
      <c r="E2715">
        <v>0</v>
      </c>
    </row>
    <row r="2716" spans="1:5">
      <c r="A2716">
        <v>2022</v>
      </c>
      <c r="B2716" t="s">
        <v>420</v>
      </c>
      <c r="C2716" t="s">
        <v>8</v>
      </c>
      <c r="D2716" t="s">
        <v>483</v>
      </c>
      <c r="E2716">
        <v>0</v>
      </c>
    </row>
    <row r="2717" spans="1:5">
      <c r="A2717">
        <v>2022</v>
      </c>
      <c r="B2717" t="s">
        <v>423</v>
      </c>
      <c r="C2717" t="s">
        <v>18</v>
      </c>
      <c r="D2717" t="s">
        <v>483</v>
      </c>
      <c r="E2717">
        <v>0</v>
      </c>
    </row>
    <row r="2718" spans="1:5">
      <c r="A2718">
        <v>2021</v>
      </c>
      <c r="B2718" t="s">
        <v>426</v>
      </c>
      <c r="D2718" t="s">
        <v>483</v>
      </c>
      <c r="E2718">
        <v>0</v>
      </c>
    </row>
    <row r="2719" spans="1:5">
      <c r="A2719">
        <v>2021</v>
      </c>
      <c r="B2719" t="s">
        <v>428</v>
      </c>
      <c r="C2719" t="s">
        <v>27</v>
      </c>
      <c r="D2719" t="s">
        <v>483</v>
      </c>
      <c r="E2719">
        <v>0</v>
      </c>
    </row>
    <row r="2720" spans="1:5">
      <c r="A2720">
        <v>2021</v>
      </c>
      <c r="B2720" t="s">
        <v>423</v>
      </c>
      <c r="C2720" t="s">
        <v>18</v>
      </c>
      <c r="D2720" t="s">
        <v>483</v>
      </c>
      <c r="E2720">
        <v>1</v>
      </c>
    </row>
    <row r="2721" spans="1:5">
      <c r="A2721">
        <v>2021</v>
      </c>
      <c r="B2721" t="s">
        <v>431</v>
      </c>
      <c r="C2721" t="s">
        <v>36</v>
      </c>
      <c r="D2721" t="s">
        <v>483</v>
      </c>
      <c r="E2721">
        <v>1</v>
      </c>
    </row>
    <row r="2722" spans="1:5">
      <c r="A2722">
        <v>2021</v>
      </c>
      <c r="B2722" t="s">
        <v>425</v>
      </c>
      <c r="C2722" t="s">
        <v>24</v>
      </c>
      <c r="D2722" t="s">
        <v>483</v>
      </c>
      <c r="E2722">
        <v>1</v>
      </c>
    </row>
    <row r="2723" spans="1:5">
      <c r="A2723">
        <v>2021</v>
      </c>
      <c r="B2723" t="s">
        <v>438</v>
      </c>
      <c r="C2723" t="s">
        <v>52</v>
      </c>
      <c r="D2723" t="s">
        <v>483</v>
      </c>
      <c r="E2723">
        <v>1</v>
      </c>
    </row>
    <row r="2724" spans="1:5">
      <c r="A2724">
        <v>2021</v>
      </c>
      <c r="B2724" t="s">
        <v>436</v>
      </c>
      <c r="C2724" t="s">
        <v>49</v>
      </c>
      <c r="D2724" t="s">
        <v>483</v>
      </c>
      <c r="E2724">
        <v>0</v>
      </c>
    </row>
    <row r="2725" spans="1:5">
      <c r="A2725">
        <v>2021</v>
      </c>
      <c r="B2725" t="s">
        <v>437</v>
      </c>
      <c r="C2725" t="s">
        <v>51</v>
      </c>
      <c r="D2725" t="s">
        <v>483</v>
      </c>
      <c r="E2725">
        <v>3</v>
      </c>
    </row>
    <row r="2726" spans="1:5">
      <c r="A2726">
        <v>2020</v>
      </c>
      <c r="B2726" t="s">
        <v>431</v>
      </c>
      <c r="C2726" t="s">
        <v>36</v>
      </c>
      <c r="D2726" t="s">
        <v>483</v>
      </c>
      <c r="E2726">
        <v>0</v>
      </c>
    </row>
    <row r="2727" spans="1:5">
      <c r="A2727">
        <v>2020</v>
      </c>
      <c r="B2727" t="s">
        <v>426</v>
      </c>
      <c r="D2727" t="s">
        <v>483</v>
      </c>
      <c r="E2727">
        <v>0</v>
      </c>
    </row>
    <row r="2728" spans="1:5">
      <c r="A2728">
        <v>2020</v>
      </c>
      <c r="B2728" t="s">
        <v>433</v>
      </c>
      <c r="C2728" t="s">
        <v>42</v>
      </c>
      <c r="D2728" t="s">
        <v>483</v>
      </c>
      <c r="E2728">
        <v>1</v>
      </c>
    </row>
    <row r="2729" spans="1:5">
      <c r="A2729">
        <v>2020</v>
      </c>
      <c r="B2729" t="s">
        <v>425</v>
      </c>
      <c r="C2729" t="s">
        <v>24</v>
      </c>
      <c r="D2729" t="s">
        <v>483</v>
      </c>
      <c r="E2729">
        <v>0</v>
      </c>
    </row>
    <row r="2730" spans="1:5">
      <c r="A2730">
        <v>2020</v>
      </c>
      <c r="B2730" t="s">
        <v>428</v>
      </c>
      <c r="C2730" t="s">
        <v>27</v>
      </c>
      <c r="D2730" t="s">
        <v>483</v>
      </c>
      <c r="E2730">
        <v>0</v>
      </c>
    </row>
    <row r="2731" spans="1:5">
      <c r="A2731">
        <v>2020</v>
      </c>
      <c r="B2731" t="s">
        <v>438</v>
      </c>
      <c r="C2731" t="s">
        <v>52</v>
      </c>
      <c r="D2731" t="s">
        <v>483</v>
      </c>
      <c r="E2731">
        <v>0</v>
      </c>
    </row>
    <row r="2732" spans="1:5">
      <c r="A2732">
        <v>2020</v>
      </c>
      <c r="B2732" t="s">
        <v>437</v>
      </c>
      <c r="C2732" t="s">
        <v>51</v>
      </c>
      <c r="D2732" t="s">
        <v>483</v>
      </c>
      <c r="E2732">
        <v>0</v>
      </c>
    </row>
    <row r="2733" spans="1:5">
      <c r="A2733">
        <v>2020</v>
      </c>
      <c r="B2733" t="s">
        <v>422</v>
      </c>
      <c r="C2733" t="s">
        <v>15</v>
      </c>
      <c r="D2733" t="s">
        <v>483</v>
      </c>
      <c r="E2733">
        <v>2</v>
      </c>
    </row>
    <row r="2734" spans="1:5">
      <c r="A2734">
        <v>2023</v>
      </c>
      <c r="B2734" t="s">
        <v>434</v>
      </c>
      <c r="C2734" t="s">
        <v>45</v>
      </c>
      <c r="D2734" t="s">
        <v>483</v>
      </c>
      <c r="E2734">
        <v>0</v>
      </c>
    </row>
    <row r="2735" spans="1:5">
      <c r="A2735">
        <v>2023</v>
      </c>
      <c r="B2735" t="s">
        <v>423</v>
      </c>
      <c r="C2735" t="s">
        <v>18</v>
      </c>
      <c r="D2735" t="s">
        <v>483</v>
      </c>
      <c r="E2735">
        <v>0</v>
      </c>
    </row>
    <row r="2736" spans="1:5">
      <c r="A2736">
        <v>2023</v>
      </c>
      <c r="B2736" t="s">
        <v>435</v>
      </c>
      <c r="C2736" t="s">
        <v>48</v>
      </c>
      <c r="D2736" t="s">
        <v>483</v>
      </c>
      <c r="E2736">
        <v>0</v>
      </c>
    </row>
    <row r="2737" spans="1:5">
      <c r="A2737">
        <v>2023</v>
      </c>
      <c r="B2737" t="s">
        <v>430</v>
      </c>
      <c r="C2737" t="s">
        <v>33</v>
      </c>
      <c r="D2737" t="s">
        <v>483</v>
      </c>
      <c r="E2737">
        <v>1</v>
      </c>
    </row>
    <row r="2738" spans="1:5">
      <c r="A2738">
        <v>2023</v>
      </c>
      <c r="B2738" t="s">
        <v>422</v>
      </c>
      <c r="C2738" t="s">
        <v>15</v>
      </c>
      <c r="D2738" t="s">
        <v>483</v>
      </c>
      <c r="E2738">
        <v>2</v>
      </c>
    </row>
    <row r="2739" spans="1:5">
      <c r="A2739">
        <v>2023</v>
      </c>
      <c r="B2739" t="s">
        <v>439</v>
      </c>
      <c r="C2739" t="s">
        <v>53</v>
      </c>
      <c r="D2739" t="s">
        <v>483</v>
      </c>
      <c r="E2739">
        <v>0</v>
      </c>
    </row>
    <row r="2740" spans="1:5">
      <c r="A2740">
        <v>2022</v>
      </c>
      <c r="B2740" t="s">
        <v>433</v>
      </c>
      <c r="C2740" t="s">
        <v>42</v>
      </c>
      <c r="D2740" t="s">
        <v>483</v>
      </c>
      <c r="E2740">
        <v>0</v>
      </c>
    </row>
    <row r="2741" spans="1:5">
      <c r="A2741">
        <v>2022</v>
      </c>
      <c r="B2741" t="s">
        <v>430</v>
      </c>
      <c r="C2741" t="s">
        <v>33</v>
      </c>
      <c r="D2741" t="s">
        <v>483</v>
      </c>
      <c r="E2741">
        <v>1</v>
      </c>
    </row>
    <row r="2742" spans="1:5">
      <c r="A2742">
        <v>2022</v>
      </c>
      <c r="B2742" t="s">
        <v>432</v>
      </c>
      <c r="C2742" t="s">
        <v>39</v>
      </c>
      <c r="D2742" t="s">
        <v>483</v>
      </c>
      <c r="E2742">
        <v>1</v>
      </c>
    </row>
    <row r="2743" spans="1:5">
      <c r="A2743">
        <v>2022</v>
      </c>
      <c r="B2743" t="s">
        <v>426</v>
      </c>
      <c r="D2743" t="s">
        <v>483</v>
      </c>
      <c r="E2743">
        <v>0</v>
      </c>
    </row>
    <row r="2744" spans="1:5">
      <c r="A2744">
        <v>2022</v>
      </c>
      <c r="B2744" t="s">
        <v>424</v>
      </c>
      <c r="C2744" t="s">
        <v>21</v>
      </c>
      <c r="D2744" t="s">
        <v>483</v>
      </c>
      <c r="E2744">
        <v>1</v>
      </c>
    </row>
    <row r="2745" spans="1:5">
      <c r="A2745">
        <v>2021</v>
      </c>
      <c r="B2745" t="s">
        <v>432</v>
      </c>
      <c r="C2745" t="s">
        <v>39</v>
      </c>
      <c r="D2745" t="s">
        <v>483</v>
      </c>
      <c r="E2745">
        <v>1</v>
      </c>
    </row>
    <row r="2746" spans="1:5">
      <c r="A2746">
        <v>2021</v>
      </c>
      <c r="B2746" t="s">
        <v>430</v>
      </c>
      <c r="C2746" t="s">
        <v>33</v>
      </c>
      <c r="D2746" t="s">
        <v>483</v>
      </c>
      <c r="E2746">
        <v>1</v>
      </c>
    </row>
    <row r="2747" spans="1:5">
      <c r="A2747">
        <v>2021</v>
      </c>
      <c r="B2747" t="s">
        <v>433</v>
      </c>
      <c r="C2747" t="s">
        <v>42</v>
      </c>
      <c r="D2747" t="s">
        <v>483</v>
      </c>
      <c r="E2747">
        <v>1</v>
      </c>
    </row>
    <row r="2748" spans="1:5">
      <c r="A2748">
        <v>2021</v>
      </c>
      <c r="B2748" t="s">
        <v>422</v>
      </c>
      <c r="C2748" t="s">
        <v>15</v>
      </c>
      <c r="D2748" t="s">
        <v>483</v>
      </c>
      <c r="E2748">
        <v>6</v>
      </c>
    </row>
    <row r="2749" spans="1:5">
      <c r="A2749">
        <v>2021</v>
      </c>
      <c r="B2749" t="s">
        <v>421</v>
      </c>
      <c r="C2749" t="s">
        <v>13</v>
      </c>
      <c r="D2749" t="s">
        <v>483</v>
      </c>
      <c r="E2749">
        <v>2</v>
      </c>
    </row>
    <row r="2750" spans="1:5">
      <c r="A2750">
        <v>2021</v>
      </c>
      <c r="B2750" t="s">
        <v>439</v>
      </c>
      <c r="C2750" t="s">
        <v>53</v>
      </c>
      <c r="D2750" t="s">
        <v>483</v>
      </c>
      <c r="E2750">
        <v>1</v>
      </c>
    </row>
    <row r="2751" spans="1:5">
      <c r="A2751">
        <v>2021</v>
      </c>
      <c r="B2751" t="s">
        <v>435</v>
      </c>
      <c r="C2751" t="s">
        <v>48</v>
      </c>
      <c r="D2751" t="s">
        <v>483</v>
      </c>
      <c r="E2751">
        <v>0</v>
      </c>
    </row>
    <row r="2752" spans="1:5">
      <c r="A2752">
        <v>2021</v>
      </c>
      <c r="B2752" t="s">
        <v>429</v>
      </c>
      <c r="C2752" t="s">
        <v>30</v>
      </c>
      <c r="D2752" t="s">
        <v>483</v>
      </c>
      <c r="E2752">
        <v>2</v>
      </c>
    </row>
    <row r="2753" spans="1:5">
      <c r="A2753">
        <v>2020</v>
      </c>
      <c r="B2753" t="s">
        <v>435</v>
      </c>
      <c r="C2753" t="s">
        <v>48</v>
      </c>
      <c r="D2753" t="s">
        <v>483</v>
      </c>
      <c r="E2753">
        <v>0</v>
      </c>
    </row>
    <row r="2754" spans="1:5">
      <c r="A2754">
        <v>2020</v>
      </c>
      <c r="B2754" t="s">
        <v>432</v>
      </c>
      <c r="C2754" t="s">
        <v>39</v>
      </c>
      <c r="D2754" t="s">
        <v>483</v>
      </c>
      <c r="E2754">
        <v>0</v>
      </c>
    </row>
    <row r="2755" spans="1:5">
      <c r="A2755">
        <v>2020</v>
      </c>
      <c r="B2755" t="s">
        <v>423</v>
      </c>
      <c r="C2755" t="s">
        <v>18</v>
      </c>
      <c r="D2755" t="s">
        <v>483</v>
      </c>
      <c r="E2755">
        <v>0</v>
      </c>
    </row>
    <row r="2756" spans="1:5">
      <c r="A2756">
        <v>2020</v>
      </c>
      <c r="B2756" t="s">
        <v>420</v>
      </c>
      <c r="C2756" t="s">
        <v>8</v>
      </c>
      <c r="D2756" t="s">
        <v>483</v>
      </c>
      <c r="E2756">
        <v>1</v>
      </c>
    </row>
    <row r="2757" spans="1:5">
      <c r="A2757">
        <v>2020</v>
      </c>
      <c r="B2757" t="s">
        <v>424</v>
      </c>
      <c r="C2757" t="s">
        <v>21</v>
      </c>
      <c r="D2757" t="s">
        <v>483</v>
      </c>
      <c r="E2757">
        <v>0</v>
      </c>
    </row>
    <row r="2758" spans="1:5">
      <c r="A2758">
        <v>2020</v>
      </c>
      <c r="B2758" t="s">
        <v>421</v>
      </c>
      <c r="C2758" t="s">
        <v>13</v>
      </c>
      <c r="D2758" t="s">
        <v>483</v>
      </c>
      <c r="E2758">
        <v>2</v>
      </c>
    </row>
    <row r="2759" spans="1:5">
      <c r="A2759">
        <v>2020</v>
      </c>
      <c r="B2759" t="s">
        <v>436</v>
      </c>
      <c r="C2759" t="s">
        <v>49</v>
      </c>
      <c r="D2759" t="s">
        <v>483</v>
      </c>
      <c r="E2759">
        <v>0</v>
      </c>
    </row>
    <row r="2760" spans="1:5">
      <c r="A2760">
        <v>2020</v>
      </c>
      <c r="B2760" t="s">
        <v>429</v>
      </c>
      <c r="C2760" t="s">
        <v>30</v>
      </c>
      <c r="D2760" t="s">
        <v>483</v>
      </c>
      <c r="E2760">
        <v>1</v>
      </c>
    </row>
    <row r="2761" spans="1:5">
      <c r="A2761">
        <v>2019</v>
      </c>
      <c r="B2761" t="s">
        <v>435</v>
      </c>
      <c r="C2761" t="s">
        <v>48</v>
      </c>
      <c r="D2761" t="s">
        <v>483</v>
      </c>
      <c r="E2761">
        <v>0</v>
      </c>
    </row>
    <row r="2762" spans="1:5">
      <c r="A2762">
        <v>2019</v>
      </c>
      <c r="B2762" t="s">
        <v>426</v>
      </c>
      <c r="D2762" t="s">
        <v>483</v>
      </c>
      <c r="E2762">
        <v>0</v>
      </c>
    </row>
    <row r="2763" spans="1:5">
      <c r="A2763">
        <v>2019</v>
      </c>
      <c r="B2763" t="s">
        <v>432</v>
      </c>
      <c r="C2763" t="s">
        <v>39</v>
      </c>
      <c r="D2763" t="s">
        <v>483</v>
      </c>
      <c r="E2763">
        <v>0</v>
      </c>
    </row>
    <row r="2764" spans="1:5">
      <c r="A2764">
        <v>2019</v>
      </c>
      <c r="B2764" t="s">
        <v>436</v>
      </c>
      <c r="C2764" t="s">
        <v>49</v>
      </c>
      <c r="D2764" t="s">
        <v>483</v>
      </c>
      <c r="E2764">
        <v>0</v>
      </c>
    </row>
    <row r="2765" spans="1:5">
      <c r="A2765">
        <v>2018</v>
      </c>
      <c r="B2765" t="s">
        <v>431</v>
      </c>
      <c r="C2765" t="s">
        <v>36</v>
      </c>
      <c r="D2765" t="s">
        <v>483</v>
      </c>
      <c r="E2765">
        <v>0</v>
      </c>
    </row>
    <row r="2766" spans="1:5">
      <c r="A2766">
        <v>2018</v>
      </c>
      <c r="B2766" t="s">
        <v>426</v>
      </c>
      <c r="D2766" t="s">
        <v>483</v>
      </c>
      <c r="E2766">
        <v>0</v>
      </c>
    </row>
    <row r="2767" spans="1:5">
      <c r="A2767">
        <v>2018</v>
      </c>
      <c r="B2767" t="s">
        <v>421</v>
      </c>
      <c r="C2767" t="s">
        <v>13</v>
      </c>
      <c r="D2767" t="s">
        <v>483</v>
      </c>
      <c r="E2767">
        <v>0</v>
      </c>
    </row>
    <row r="2768" spans="1:5">
      <c r="A2768">
        <v>2018</v>
      </c>
      <c r="B2768" t="s">
        <v>423</v>
      </c>
      <c r="C2768" t="s">
        <v>18</v>
      </c>
      <c r="D2768" t="s">
        <v>483</v>
      </c>
      <c r="E2768">
        <v>0</v>
      </c>
    </row>
    <row r="2769" spans="1:5">
      <c r="A2769">
        <v>2018</v>
      </c>
      <c r="B2769" t="s">
        <v>433</v>
      </c>
      <c r="C2769" t="s">
        <v>42</v>
      </c>
      <c r="D2769" t="s">
        <v>483</v>
      </c>
      <c r="E2769">
        <v>0</v>
      </c>
    </row>
    <row r="2770" spans="1:5">
      <c r="A2770">
        <v>2018</v>
      </c>
      <c r="B2770" t="s">
        <v>425</v>
      </c>
      <c r="C2770" t="s">
        <v>24</v>
      </c>
      <c r="D2770" t="s">
        <v>483</v>
      </c>
      <c r="E2770">
        <v>0</v>
      </c>
    </row>
    <row r="2771" spans="1:5">
      <c r="A2771">
        <v>2018</v>
      </c>
      <c r="B2771" t="s">
        <v>424</v>
      </c>
      <c r="C2771" t="s">
        <v>21</v>
      </c>
      <c r="D2771" t="s">
        <v>483</v>
      </c>
      <c r="E2771">
        <v>0</v>
      </c>
    </row>
    <row r="2772" spans="1:5">
      <c r="A2772">
        <v>2018</v>
      </c>
      <c r="B2772" t="s">
        <v>429</v>
      </c>
      <c r="C2772" t="s">
        <v>30</v>
      </c>
      <c r="D2772" t="s">
        <v>483</v>
      </c>
      <c r="E2772">
        <v>0</v>
      </c>
    </row>
    <row r="2773" spans="1:5">
      <c r="A2773">
        <v>2025</v>
      </c>
      <c r="B2773" t="s">
        <v>407</v>
      </c>
      <c r="D2773" t="s">
        <v>484</v>
      </c>
      <c r="E2773">
        <v>0</v>
      </c>
    </row>
    <row r="2774" spans="1:5">
      <c r="A2774">
        <v>2025</v>
      </c>
      <c r="B2774" t="s">
        <v>438</v>
      </c>
      <c r="D2774" t="s">
        <v>484</v>
      </c>
      <c r="E2774">
        <v>0</v>
      </c>
    </row>
    <row r="2775" spans="1:5">
      <c r="A2775">
        <v>2025</v>
      </c>
      <c r="B2775" t="s">
        <v>425</v>
      </c>
      <c r="D2775" t="s">
        <v>484</v>
      </c>
      <c r="E2775">
        <v>0</v>
      </c>
    </row>
    <row r="2776" spans="1:5">
      <c r="A2776">
        <v>2025</v>
      </c>
      <c r="B2776" t="s">
        <v>421</v>
      </c>
      <c r="D2776" t="s">
        <v>484</v>
      </c>
      <c r="E2776">
        <v>0</v>
      </c>
    </row>
    <row r="2777" spans="1:5">
      <c r="A2777">
        <v>2025</v>
      </c>
      <c r="B2777" t="s">
        <v>432</v>
      </c>
      <c r="D2777" t="s">
        <v>484</v>
      </c>
      <c r="E2777">
        <v>0</v>
      </c>
    </row>
    <row r="2778" spans="1:5">
      <c r="A2778">
        <v>2025</v>
      </c>
      <c r="B2778" t="s">
        <v>429</v>
      </c>
      <c r="D2778" t="s">
        <v>484</v>
      </c>
      <c r="E2778">
        <v>0</v>
      </c>
    </row>
    <row r="2779" spans="1:5">
      <c r="A2779">
        <v>2025</v>
      </c>
      <c r="B2779" t="s">
        <v>431</v>
      </c>
      <c r="D2779" t="s">
        <v>484</v>
      </c>
      <c r="E2779">
        <v>0</v>
      </c>
    </row>
    <row r="2780" spans="1:5">
      <c r="A2780">
        <v>2025</v>
      </c>
      <c r="B2780" t="s">
        <v>428</v>
      </c>
      <c r="D2780" t="s">
        <v>484</v>
      </c>
      <c r="E2780">
        <v>0</v>
      </c>
    </row>
    <row r="2781" spans="1:5">
      <c r="A2781">
        <v>2025</v>
      </c>
      <c r="B2781" t="s">
        <v>436</v>
      </c>
      <c r="D2781" t="s">
        <v>484</v>
      </c>
      <c r="E2781">
        <v>0</v>
      </c>
    </row>
    <row r="2782" spans="1:5">
      <c r="A2782">
        <v>2025</v>
      </c>
      <c r="B2782" t="s">
        <v>433</v>
      </c>
      <c r="D2782" t="s">
        <v>484</v>
      </c>
      <c r="E2782">
        <v>0</v>
      </c>
    </row>
    <row r="2783" spans="1:5">
      <c r="A2783">
        <v>2025</v>
      </c>
      <c r="B2783" t="s">
        <v>426</v>
      </c>
      <c r="D2783" t="s">
        <v>484</v>
      </c>
      <c r="E2783">
        <v>0</v>
      </c>
    </row>
    <row r="2784" spans="1:5">
      <c r="A2784">
        <v>2025</v>
      </c>
      <c r="B2784" t="s">
        <v>437</v>
      </c>
      <c r="D2784" t="s">
        <v>484</v>
      </c>
      <c r="E2784">
        <v>0</v>
      </c>
    </row>
    <row r="2785" spans="1:5">
      <c r="A2785">
        <v>2025</v>
      </c>
      <c r="B2785" t="s">
        <v>420</v>
      </c>
      <c r="D2785" t="s">
        <v>484</v>
      </c>
      <c r="E2785">
        <v>0</v>
      </c>
    </row>
    <row r="2786" spans="1:5">
      <c r="A2786">
        <v>2025</v>
      </c>
      <c r="B2786" t="s">
        <v>424</v>
      </c>
      <c r="D2786" t="s">
        <v>484</v>
      </c>
      <c r="E2786">
        <v>0</v>
      </c>
    </row>
    <row r="2787" spans="1:5">
      <c r="A2787">
        <v>2025</v>
      </c>
      <c r="B2787" t="s">
        <v>434</v>
      </c>
      <c r="D2787" t="s">
        <v>484</v>
      </c>
      <c r="E2787">
        <v>0</v>
      </c>
    </row>
    <row r="2788" spans="1:5">
      <c r="A2788">
        <v>2025</v>
      </c>
      <c r="B2788" t="s">
        <v>423</v>
      </c>
      <c r="D2788" t="s">
        <v>484</v>
      </c>
      <c r="E2788">
        <v>0</v>
      </c>
    </row>
    <row r="2789" spans="1:5">
      <c r="A2789">
        <v>2025</v>
      </c>
      <c r="B2789" t="s">
        <v>435</v>
      </c>
      <c r="D2789" t="s">
        <v>484</v>
      </c>
      <c r="E2789">
        <v>0</v>
      </c>
    </row>
    <row r="2790" spans="1:5">
      <c r="A2790">
        <v>2025</v>
      </c>
      <c r="B2790" t="s">
        <v>430</v>
      </c>
      <c r="D2790" t="s">
        <v>484</v>
      </c>
      <c r="E2790">
        <v>0</v>
      </c>
    </row>
    <row r="2791" spans="1:5">
      <c r="A2791">
        <v>2025</v>
      </c>
      <c r="B2791" t="s">
        <v>422</v>
      </c>
      <c r="D2791" t="s">
        <v>484</v>
      </c>
      <c r="E2791">
        <v>0</v>
      </c>
    </row>
    <row r="2792" spans="1:5">
      <c r="A2792">
        <v>2025</v>
      </c>
      <c r="B2792" t="s">
        <v>439</v>
      </c>
      <c r="D2792" t="s">
        <v>484</v>
      </c>
      <c r="E2792">
        <v>0</v>
      </c>
    </row>
    <row r="2793" spans="1:5">
      <c r="A2793">
        <v>2024</v>
      </c>
      <c r="B2793" t="s">
        <v>407</v>
      </c>
      <c r="C2793" t="s">
        <v>407</v>
      </c>
      <c r="D2793" t="s">
        <v>484</v>
      </c>
      <c r="E2793">
        <v>16</v>
      </c>
    </row>
    <row r="2794" spans="1:5">
      <c r="A2794">
        <v>2024</v>
      </c>
      <c r="B2794" t="s">
        <v>438</v>
      </c>
      <c r="C2794" t="s">
        <v>52</v>
      </c>
      <c r="D2794" t="s">
        <v>484</v>
      </c>
      <c r="E2794">
        <v>1</v>
      </c>
    </row>
    <row r="2795" spans="1:5">
      <c r="A2795">
        <v>2024</v>
      </c>
      <c r="B2795" t="s">
        <v>425</v>
      </c>
      <c r="C2795" t="s">
        <v>24</v>
      </c>
      <c r="D2795" t="s">
        <v>484</v>
      </c>
      <c r="E2795">
        <v>0</v>
      </c>
    </row>
    <row r="2796" spans="1:5">
      <c r="A2796">
        <v>2024</v>
      </c>
      <c r="B2796" t="s">
        <v>421</v>
      </c>
      <c r="C2796" t="s">
        <v>13</v>
      </c>
      <c r="D2796" t="s">
        <v>484</v>
      </c>
      <c r="E2796">
        <v>2</v>
      </c>
    </row>
    <row r="2797" spans="1:5">
      <c r="A2797">
        <v>2024</v>
      </c>
      <c r="B2797" t="s">
        <v>432</v>
      </c>
      <c r="C2797" t="s">
        <v>39</v>
      </c>
      <c r="D2797" t="s">
        <v>484</v>
      </c>
      <c r="E2797">
        <v>1</v>
      </c>
    </row>
    <row r="2798" spans="1:5">
      <c r="A2798">
        <v>2024</v>
      </c>
      <c r="B2798" t="s">
        <v>429</v>
      </c>
      <c r="C2798" t="s">
        <v>30</v>
      </c>
      <c r="D2798" t="s">
        <v>484</v>
      </c>
      <c r="E2798">
        <v>2</v>
      </c>
    </row>
    <row r="2799" spans="1:5">
      <c r="A2799">
        <v>2024</v>
      </c>
      <c r="B2799" t="s">
        <v>431</v>
      </c>
      <c r="C2799" t="s">
        <v>36</v>
      </c>
      <c r="D2799" t="s">
        <v>484</v>
      </c>
      <c r="E2799">
        <v>0</v>
      </c>
    </row>
    <row r="2800" spans="1:5">
      <c r="A2800">
        <v>2024</v>
      </c>
      <c r="B2800" t="s">
        <v>428</v>
      </c>
      <c r="C2800" t="s">
        <v>27</v>
      </c>
      <c r="D2800" t="s">
        <v>484</v>
      </c>
      <c r="E2800">
        <v>0</v>
      </c>
    </row>
    <row r="2801" spans="1:5">
      <c r="A2801">
        <v>2024</v>
      </c>
      <c r="B2801" t="s">
        <v>436</v>
      </c>
      <c r="C2801" t="s">
        <v>49</v>
      </c>
      <c r="D2801" t="s">
        <v>484</v>
      </c>
      <c r="E2801">
        <v>0</v>
      </c>
    </row>
    <row r="2802" spans="1:5">
      <c r="A2802">
        <v>2024</v>
      </c>
      <c r="B2802" t="s">
        <v>433</v>
      </c>
      <c r="C2802" t="s">
        <v>42</v>
      </c>
      <c r="D2802" t="s">
        <v>484</v>
      </c>
      <c r="E2802">
        <v>1</v>
      </c>
    </row>
    <row r="2803" spans="1:5">
      <c r="A2803">
        <v>2024</v>
      </c>
      <c r="B2803" t="s">
        <v>426</v>
      </c>
      <c r="D2803" t="s">
        <v>484</v>
      </c>
      <c r="E2803">
        <v>0</v>
      </c>
    </row>
    <row r="2804" spans="1:5">
      <c r="A2804">
        <v>2024</v>
      </c>
      <c r="B2804" t="s">
        <v>437</v>
      </c>
      <c r="C2804" t="s">
        <v>51</v>
      </c>
      <c r="D2804" t="s">
        <v>484</v>
      </c>
      <c r="E2804">
        <v>0</v>
      </c>
    </row>
    <row r="2805" spans="1:5">
      <c r="A2805">
        <v>2024</v>
      </c>
      <c r="B2805" t="s">
        <v>420</v>
      </c>
      <c r="C2805" t="s">
        <v>8</v>
      </c>
      <c r="D2805" t="s">
        <v>484</v>
      </c>
      <c r="E2805">
        <v>2</v>
      </c>
    </row>
    <row r="2806" spans="1:5">
      <c r="A2806">
        <v>2024</v>
      </c>
      <c r="B2806" t="s">
        <v>424</v>
      </c>
      <c r="C2806" t="s">
        <v>21</v>
      </c>
      <c r="D2806" t="s">
        <v>484</v>
      </c>
      <c r="E2806">
        <v>2</v>
      </c>
    </row>
    <row r="2807" spans="1:5">
      <c r="A2807">
        <v>2024</v>
      </c>
      <c r="B2807" t="s">
        <v>434</v>
      </c>
      <c r="C2807" t="s">
        <v>45</v>
      </c>
      <c r="D2807" t="s">
        <v>484</v>
      </c>
      <c r="E2807">
        <v>0</v>
      </c>
    </row>
    <row r="2808" spans="1:5">
      <c r="A2808">
        <v>2024</v>
      </c>
      <c r="B2808" t="s">
        <v>423</v>
      </c>
      <c r="C2808" t="s">
        <v>18</v>
      </c>
      <c r="D2808" t="s">
        <v>484</v>
      </c>
      <c r="E2808">
        <v>0</v>
      </c>
    </row>
    <row r="2809" spans="1:5">
      <c r="A2809">
        <v>2024</v>
      </c>
      <c r="B2809" t="s">
        <v>435</v>
      </c>
      <c r="C2809" t="s">
        <v>48</v>
      </c>
      <c r="D2809" t="s">
        <v>484</v>
      </c>
      <c r="E2809">
        <v>0</v>
      </c>
    </row>
    <row r="2810" spans="1:5">
      <c r="A2810">
        <v>2024</v>
      </c>
      <c r="B2810" t="s">
        <v>430</v>
      </c>
      <c r="C2810" t="s">
        <v>33</v>
      </c>
      <c r="D2810" t="s">
        <v>484</v>
      </c>
      <c r="E2810">
        <v>0</v>
      </c>
    </row>
    <row r="2811" spans="1:5">
      <c r="A2811">
        <v>2024</v>
      </c>
      <c r="B2811" t="s">
        <v>422</v>
      </c>
      <c r="C2811" t="s">
        <v>15</v>
      </c>
      <c r="D2811" t="s">
        <v>484</v>
      </c>
      <c r="E2811">
        <v>4</v>
      </c>
    </row>
    <row r="2812" spans="1:5">
      <c r="A2812">
        <v>2024</v>
      </c>
      <c r="B2812" t="s">
        <v>439</v>
      </c>
      <c r="C2812" t="s">
        <v>53</v>
      </c>
      <c r="D2812" t="s">
        <v>484</v>
      </c>
      <c r="E2812">
        <v>1</v>
      </c>
    </row>
    <row r="2813" spans="1:5">
      <c r="A2813">
        <v>2019</v>
      </c>
      <c r="B2813" t="s">
        <v>407</v>
      </c>
      <c r="C2813" t="s">
        <v>407</v>
      </c>
      <c r="D2813" t="s">
        <v>484</v>
      </c>
      <c r="E2813">
        <v>15</v>
      </c>
    </row>
    <row r="2814" spans="1:5">
      <c r="A2814">
        <v>2022</v>
      </c>
      <c r="B2814" t="s">
        <v>407</v>
      </c>
      <c r="C2814" t="s">
        <v>407</v>
      </c>
      <c r="D2814" t="s">
        <v>484</v>
      </c>
      <c r="E2814">
        <v>14</v>
      </c>
    </row>
    <row r="2815" spans="1:5">
      <c r="A2815">
        <v>2021</v>
      </c>
      <c r="B2815" t="s">
        <v>407</v>
      </c>
      <c r="C2815" t="s">
        <v>407</v>
      </c>
      <c r="D2815" t="s">
        <v>484</v>
      </c>
      <c r="E2815">
        <v>25</v>
      </c>
    </row>
    <row r="2816" spans="1:5">
      <c r="A2816">
        <v>2023</v>
      </c>
      <c r="B2816" t="s">
        <v>407</v>
      </c>
      <c r="C2816" t="s">
        <v>407</v>
      </c>
      <c r="D2816" t="s">
        <v>484</v>
      </c>
      <c r="E2816">
        <v>16</v>
      </c>
    </row>
    <row r="2817" spans="1:5">
      <c r="A2817">
        <v>2018</v>
      </c>
      <c r="B2817" t="s">
        <v>407</v>
      </c>
      <c r="C2817" t="s">
        <v>407</v>
      </c>
      <c r="D2817" t="s">
        <v>484</v>
      </c>
      <c r="E2817">
        <v>0</v>
      </c>
    </row>
    <row r="2818" spans="1:5">
      <c r="A2818">
        <v>2018</v>
      </c>
      <c r="B2818" t="s">
        <v>407</v>
      </c>
      <c r="C2818" t="s">
        <v>407</v>
      </c>
      <c r="D2818" t="s">
        <v>484</v>
      </c>
      <c r="E2818">
        <v>0</v>
      </c>
    </row>
    <row r="2819" spans="1:5">
      <c r="A2819">
        <v>2018</v>
      </c>
      <c r="B2819" t="s">
        <v>407</v>
      </c>
      <c r="C2819" t="s">
        <v>407</v>
      </c>
      <c r="D2819" t="s">
        <v>484</v>
      </c>
      <c r="E2819">
        <v>0</v>
      </c>
    </row>
    <row r="2820" spans="1:5">
      <c r="A2820">
        <v>2018</v>
      </c>
      <c r="B2820" t="s">
        <v>407</v>
      </c>
      <c r="C2820" t="s">
        <v>407</v>
      </c>
      <c r="D2820" t="s">
        <v>484</v>
      </c>
      <c r="E2820">
        <v>0</v>
      </c>
    </row>
    <row r="2821" spans="1:5">
      <c r="A2821">
        <v>2020</v>
      </c>
      <c r="B2821" t="s">
        <v>407</v>
      </c>
      <c r="C2821" t="s">
        <v>407</v>
      </c>
      <c r="D2821" t="s">
        <v>484</v>
      </c>
      <c r="E2821">
        <v>15</v>
      </c>
    </row>
    <row r="2822" spans="1:5">
      <c r="A2822">
        <v>2023</v>
      </c>
      <c r="B2822" t="s">
        <v>438</v>
      </c>
      <c r="C2822" t="s">
        <v>52</v>
      </c>
      <c r="D2822" t="s">
        <v>484</v>
      </c>
      <c r="E2822">
        <v>1</v>
      </c>
    </row>
    <row r="2823" spans="1:5">
      <c r="A2823">
        <v>2023</v>
      </c>
      <c r="B2823" t="s">
        <v>425</v>
      </c>
      <c r="C2823" t="s">
        <v>24</v>
      </c>
      <c r="D2823" t="s">
        <v>484</v>
      </c>
      <c r="E2823">
        <v>0</v>
      </c>
    </row>
    <row r="2824" spans="1:5">
      <c r="A2824">
        <v>2023</v>
      </c>
      <c r="B2824" t="s">
        <v>421</v>
      </c>
      <c r="C2824" t="s">
        <v>13</v>
      </c>
      <c r="D2824" t="s">
        <v>484</v>
      </c>
      <c r="E2824">
        <v>2</v>
      </c>
    </row>
    <row r="2825" spans="1:5">
      <c r="A2825">
        <v>2023</v>
      </c>
      <c r="B2825" t="s">
        <v>432</v>
      </c>
      <c r="C2825" t="s">
        <v>39</v>
      </c>
      <c r="D2825" t="s">
        <v>484</v>
      </c>
      <c r="E2825">
        <v>1</v>
      </c>
    </row>
    <row r="2826" spans="1:5">
      <c r="A2826">
        <v>2023</v>
      </c>
      <c r="B2826" t="s">
        <v>429</v>
      </c>
      <c r="C2826" t="s">
        <v>30</v>
      </c>
      <c r="D2826" t="s">
        <v>484</v>
      </c>
      <c r="E2826">
        <v>1</v>
      </c>
    </row>
    <row r="2827" spans="1:5">
      <c r="A2827">
        <v>2023</v>
      </c>
      <c r="B2827" t="s">
        <v>431</v>
      </c>
      <c r="C2827" t="s">
        <v>36</v>
      </c>
      <c r="D2827" t="s">
        <v>484</v>
      </c>
      <c r="E2827">
        <v>1</v>
      </c>
    </row>
    <row r="2828" spans="1:5">
      <c r="A2828">
        <v>2023</v>
      </c>
      <c r="B2828" t="s">
        <v>428</v>
      </c>
      <c r="C2828" t="s">
        <v>27</v>
      </c>
      <c r="D2828" t="s">
        <v>484</v>
      </c>
      <c r="E2828">
        <v>0</v>
      </c>
    </row>
    <row r="2829" spans="1:5">
      <c r="A2829">
        <v>2023</v>
      </c>
      <c r="B2829" t="s">
        <v>436</v>
      </c>
      <c r="C2829" t="s">
        <v>49</v>
      </c>
      <c r="D2829" t="s">
        <v>484</v>
      </c>
      <c r="E2829">
        <v>0</v>
      </c>
    </row>
    <row r="2830" spans="1:5">
      <c r="A2830">
        <v>2023</v>
      </c>
      <c r="B2830" t="s">
        <v>433</v>
      </c>
      <c r="C2830" t="s">
        <v>42</v>
      </c>
      <c r="D2830" t="s">
        <v>484</v>
      </c>
      <c r="E2830">
        <v>1</v>
      </c>
    </row>
    <row r="2831" spans="1:5">
      <c r="A2831">
        <v>2023</v>
      </c>
      <c r="B2831" t="s">
        <v>426</v>
      </c>
      <c r="D2831" t="s">
        <v>484</v>
      </c>
      <c r="E2831">
        <v>0</v>
      </c>
    </row>
    <row r="2832" spans="1:5">
      <c r="A2832">
        <v>2023</v>
      </c>
      <c r="B2832" t="s">
        <v>437</v>
      </c>
      <c r="C2832" t="s">
        <v>51</v>
      </c>
      <c r="D2832" t="s">
        <v>484</v>
      </c>
      <c r="E2832">
        <v>0</v>
      </c>
    </row>
    <row r="2833" spans="1:5">
      <c r="A2833">
        <v>2023</v>
      </c>
      <c r="B2833" t="s">
        <v>420</v>
      </c>
      <c r="C2833" t="s">
        <v>8</v>
      </c>
      <c r="D2833" t="s">
        <v>484</v>
      </c>
      <c r="E2833">
        <v>2</v>
      </c>
    </row>
    <row r="2834" spans="1:5">
      <c r="A2834">
        <v>2023</v>
      </c>
      <c r="B2834" t="s">
        <v>424</v>
      </c>
      <c r="C2834" t="s">
        <v>21</v>
      </c>
      <c r="D2834" t="s">
        <v>484</v>
      </c>
      <c r="E2834">
        <v>2</v>
      </c>
    </row>
    <row r="2835" spans="1:5">
      <c r="A2835">
        <v>2022</v>
      </c>
      <c r="B2835" t="s">
        <v>435</v>
      </c>
      <c r="C2835" t="s">
        <v>48</v>
      </c>
      <c r="D2835" t="s">
        <v>484</v>
      </c>
      <c r="E2835">
        <v>0</v>
      </c>
    </row>
    <row r="2836" spans="1:5">
      <c r="A2836">
        <v>2022</v>
      </c>
      <c r="B2836" t="s">
        <v>438</v>
      </c>
      <c r="C2836" t="s">
        <v>52</v>
      </c>
      <c r="D2836" t="s">
        <v>484</v>
      </c>
      <c r="E2836">
        <v>1</v>
      </c>
    </row>
    <row r="2837" spans="1:5">
      <c r="A2837">
        <v>2022</v>
      </c>
      <c r="B2837" t="s">
        <v>436</v>
      </c>
      <c r="C2837" t="s">
        <v>49</v>
      </c>
      <c r="D2837" t="s">
        <v>484</v>
      </c>
      <c r="E2837">
        <v>0</v>
      </c>
    </row>
    <row r="2838" spans="1:5">
      <c r="A2838">
        <v>2022</v>
      </c>
      <c r="B2838" t="s">
        <v>431</v>
      </c>
      <c r="C2838" t="s">
        <v>36</v>
      </c>
      <c r="D2838" t="s">
        <v>484</v>
      </c>
      <c r="E2838">
        <v>1</v>
      </c>
    </row>
    <row r="2839" spans="1:5">
      <c r="A2839">
        <v>2022</v>
      </c>
      <c r="B2839" t="s">
        <v>422</v>
      </c>
      <c r="C2839" t="s">
        <v>15</v>
      </c>
      <c r="D2839" t="s">
        <v>484</v>
      </c>
      <c r="E2839">
        <v>4</v>
      </c>
    </row>
    <row r="2840" spans="1:5">
      <c r="A2840">
        <v>2022</v>
      </c>
      <c r="B2840" t="s">
        <v>439</v>
      </c>
      <c r="C2840" t="s">
        <v>53</v>
      </c>
      <c r="D2840" t="s">
        <v>484</v>
      </c>
      <c r="E2840">
        <v>0</v>
      </c>
    </row>
    <row r="2841" spans="1:5">
      <c r="A2841">
        <v>2022</v>
      </c>
      <c r="B2841" t="s">
        <v>429</v>
      </c>
      <c r="C2841" t="s">
        <v>30</v>
      </c>
      <c r="D2841" t="s">
        <v>484</v>
      </c>
      <c r="E2841">
        <v>2</v>
      </c>
    </row>
    <row r="2842" spans="1:5">
      <c r="A2842">
        <v>2022</v>
      </c>
      <c r="B2842" t="s">
        <v>421</v>
      </c>
      <c r="C2842" t="s">
        <v>13</v>
      </c>
      <c r="D2842" t="s">
        <v>484</v>
      </c>
      <c r="E2842">
        <v>2</v>
      </c>
    </row>
    <row r="2843" spans="1:5">
      <c r="A2843">
        <v>2022</v>
      </c>
      <c r="B2843" t="s">
        <v>434</v>
      </c>
      <c r="C2843" t="s">
        <v>45</v>
      </c>
      <c r="D2843" t="s">
        <v>484</v>
      </c>
      <c r="E2843">
        <v>0</v>
      </c>
    </row>
    <row r="2844" spans="1:5">
      <c r="A2844">
        <v>2021</v>
      </c>
      <c r="B2844" t="s">
        <v>434</v>
      </c>
      <c r="C2844" t="s">
        <v>45</v>
      </c>
      <c r="D2844" t="s">
        <v>484</v>
      </c>
      <c r="E2844">
        <v>0</v>
      </c>
    </row>
    <row r="2845" spans="1:5">
      <c r="A2845">
        <v>2021</v>
      </c>
      <c r="B2845" t="s">
        <v>420</v>
      </c>
      <c r="C2845" t="s">
        <v>8</v>
      </c>
      <c r="D2845" t="s">
        <v>484</v>
      </c>
      <c r="E2845">
        <v>2</v>
      </c>
    </row>
    <row r="2846" spans="1:5">
      <c r="A2846">
        <v>2021</v>
      </c>
      <c r="B2846" t="s">
        <v>424</v>
      </c>
      <c r="C2846" t="s">
        <v>21</v>
      </c>
      <c r="D2846" t="s">
        <v>484</v>
      </c>
      <c r="E2846">
        <v>2</v>
      </c>
    </row>
    <row r="2847" spans="1:5">
      <c r="A2847">
        <v>2020</v>
      </c>
      <c r="B2847" t="s">
        <v>434</v>
      </c>
      <c r="C2847" t="s">
        <v>45</v>
      </c>
      <c r="D2847" t="s">
        <v>484</v>
      </c>
      <c r="E2847">
        <v>0</v>
      </c>
    </row>
    <row r="2848" spans="1:5">
      <c r="A2848">
        <v>2020</v>
      </c>
      <c r="B2848" t="s">
        <v>430</v>
      </c>
      <c r="C2848" t="s">
        <v>33</v>
      </c>
      <c r="D2848" t="s">
        <v>484</v>
      </c>
      <c r="E2848">
        <v>0</v>
      </c>
    </row>
    <row r="2849" spans="1:5">
      <c r="A2849">
        <v>2020</v>
      </c>
      <c r="B2849" t="s">
        <v>439</v>
      </c>
      <c r="C2849" t="s">
        <v>53</v>
      </c>
      <c r="D2849" t="s">
        <v>484</v>
      </c>
      <c r="E2849">
        <v>1</v>
      </c>
    </row>
    <row r="2850" spans="1:5">
      <c r="A2850">
        <v>2019</v>
      </c>
      <c r="B2850" t="s">
        <v>431</v>
      </c>
      <c r="C2850" t="s">
        <v>36</v>
      </c>
      <c r="D2850" t="s">
        <v>484</v>
      </c>
      <c r="E2850">
        <v>1</v>
      </c>
    </row>
    <row r="2851" spans="1:5">
      <c r="A2851">
        <v>2019</v>
      </c>
      <c r="B2851" t="s">
        <v>437</v>
      </c>
      <c r="C2851" t="s">
        <v>51</v>
      </c>
      <c r="D2851" t="s">
        <v>484</v>
      </c>
      <c r="E2851">
        <v>0</v>
      </c>
    </row>
    <row r="2852" spans="1:5">
      <c r="A2852">
        <v>2019</v>
      </c>
      <c r="B2852" t="s">
        <v>439</v>
      </c>
      <c r="C2852" t="s">
        <v>53</v>
      </c>
      <c r="D2852" t="s">
        <v>484</v>
      </c>
      <c r="E2852">
        <v>1</v>
      </c>
    </row>
    <row r="2853" spans="1:5">
      <c r="A2853">
        <v>2019</v>
      </c>
      <c r="B2853" t="s">
        <v>429</v>
      </c>
      <c r="C2853" t="s">
        <v>30</v>
      </c>
      <c r="D2853" t="s">
        <v>484</v>
      </c>
      <c r="E2853">
        <v>2</v>
      </c>
    </row>
    <row r="2854" spans="1:5">
      <c r="A2854">
        <v>2018</v>
      </c>
      <c r="B2854" t="s">
        <v>432</v>
      </c>
      <c r="C2854" t="s">
        <v>39</v>
      </c>
      <c r="D2854" t="s">
        <v>484</v>
      </c>
      <c r="E2854">
        <v>0</v>
      </c>
    </row>
    <row r="2855" spans="1:5">
      <c r="A2855">
        <v>2018</v>
      </c>
      <c r="B2855" t="s">
        <v>435</v>
      </c>
      <c r="C2855" t="s">
        <v>48</v>
      </c>
      <c r="D2855" t="s">
        <v>484</v>
      </c>
      <c r="E2855">
        <v>0</v>
      </c>
    </row>
    <row r="2856" spans="1:5">
      <c r="A2856">
        <v>2018</v>
      </c>
      <c r="B2856" t="s">
        <v>438</v>
      </c>
      <c r="C2856" t="s">
        <v>52</v>
      </c>
      <c r="D2856" t="s">
        <v>484</v>
      </c>
      <c r="E2856">
        <v>0</v>
      </c>
    </row>
    <row r="2857" spans="1:5">
      <c r="A2857">
        <v>2018</v>
      </c>
      <c r="B2857" t="s">
        <v>436</v>
      </c>
      <c r="C2857" t="s">
        <v>49</v>
      </c>
      <c r="D2857" t="s">
        <v>484</v>
      </c>
      <c r="E2857">
        <v>0</v>
      </c>
    </row>
    <row r="2858" spans="1:5">
      <c r="A2858">
        <v>2018</v>
      </c>
      <c r="B2858" t="s">
        <v>437</v>
      </c>
      <c r="C2858" t="s">
        <v>51</v>
      </c>
      <c r="D2858" t="s">
        <v>484</v>
      </c>
      <c r="E2858">
        <v>0</v>
      </c>
    </row>
    <row r="2859" spans="1:5">
      <c r="A2859">
        <v>2018</v>
      </c>
      <c r="B2859" t="s">
        <v>422</v>
      </c>
      <c r="C2859" t="s">
        <v>15</v>
      </c>
      <c r="D2859" t="s">
        <v>484</v>
      </c>
      <c r="E2859">
        <v>0</v>
      </c>
    </row>
    <row r="2860" spans="1:5">
      <c r="A2860">
        <v>2019</v>
      </c>
      <c r="B2860" t="s">
        <v>438</v>
      </c>
      <c r="C2860" t="s">
        <v>52</v>
      </c>
      <c r="D2860" t="s">
        <v>484</v>
      </c>
      <c r="E2860">
        <v>1</v>
      </c>
    </row>
    <row r="2861" spans="1:5">
      <c r="A2861">
        <v>2019</v>
      </c>
      <c r="B2861" t="s">
        <v>430</v>
      </c>
      <c r="C2861" t="s">
        <v>33</v>
      </c>
      <c r="D2861" t="s">
        <v>484</v>
      </c>
      <c r="E2861">
        <v>0</v>
      </c>
    </row>
    <row r="2862" spans="1:5">
      <c r="A2862">
        <v>2019</v>
      </c>
      <c r="B2862" t="s">
        <v>434</v>
      </c>
      <c r="C2862" t="s">
        <v>45</v>
      </c>
      <c r="D2862" t="s">
        <v>484</v>
      </c>
      <c r="E2862">
        <v>0</v>
      </c>
    </row>
    <row r="2863" spans="1:5">
      <c r="A2863">
        <v>2019</v>
      </c>
      <c r="B2863" t="s">
        <v>425</v>
      </c>
      <c r="C2863" t="s">
        <v>24</v>
      </c>
      <c r="D2863" t="s">
        <v>484</v>
      </c>
      <c r="E2863">
        <v>0</v>
      </c>
    </row>
    <row r="2864" spans="1:5">
      <c r="A2864">
        <v>2019</v>
      </c>
      <c r="B2864" t="s">
        <v>420</v>
      </c>
      <c r="C2864" t="s">
        <v>8</v>
      </c>
      <c r="D2864" t="s">
        <v>484</v>
      </c>
      <c r="E2864">
        <v>0</v>
      </c>
    </row>
    <row r="2865" spans="1:5">
      <c r="A2865">
        <v>2019</v>
      </c>
      <c r="B2865" t="s">
        <v>433</v>
      </c>
      <c r="C2865" t="s">
        <v>42</v>
      </c>
      <c r="D2865" t="s">
        <v>484</v>
      </c>
      <c r="E2865">
        <v>0</v>
      </c>
    </row>
    <row r="2866" spans="1:5">
      <c r="A2866">
        <v>2019</v>
      </c>
      <c r="B2866" t="s">
        <v>428</v>
      </c>
      <c r="C2866" t="s">
        <v>27</v>
      </c>
      <c r="D2866" t="s">
        <v>484</v>
      </c>
      <c r="E2866">
        <v>0</v>
      </c>
    </row>
    <row r="2867" spans="1:5">
      <c r="A2867">
        <v>2019</v>
      </c>
      <c r="B2867" t="s">
        <v>423</v>
      </c>
      <c r="C2867" t="s">
        <v>18</v>
      </c>
      <c r="D2867" t="s">
        <v>484</v>
      </c>
      <c r="E2867">
        <v>1</v>
      </c>
    </row>
    <row r="2868" spans="1:5">
      <c r="A2868">
        <v>2019</v>
      </c>
      <c r="B2868" t="s">
        <v>421</v>
      </c>
      <c r="C2868" t="s">
        <v>13</v>
      </c>
      <c r="D2868" t="s">
        <v>484</v>
      </c>
      <c r="E2868">
        <v>2</v>
      </c>
    </row>
    <row r="2869" spans="1:5">
      <c r="A2869">
        <v>2019</v>
      </c>
      <c r="B2869" t="s">
        <v>422</v>
      </c>
      <c r="C2869" t="s">
        <v>15</v>
      </c>
      <c r="D2869" t="s">
        <v>484</v>
      </c>
      <c r="E2869">
        <v>4</v>
      </c>
    </row>
    <row r="2870" spans="1:5">
      <c r="A2870">
        <v>2019</v>
      </c>
      <c r="B2870" t="s">
        <v>424</v>
      </c>
      <c r="C2870" t="s">
        <v>21</v>
      </c>
      <c r="D2870" t="s">
        <v>484</v>
      </c>
      <c r="E2870">
        <v>2</v>
      </c>
    </row>
    <row r="2871" spans="1:5">
      <c r="A2871">
        <v>2018</v>
      </c>
      <c r="B2871" t="s">
        <v>434</v>
      </c>
      <c r="C2871" t="s">
        <v>45</v>
      </c>
      <c r="D2871" t="s">
        <v>484</v>
      </c>
      <c r="E2871">
        <v>0</v>
      </c>
    </row>
    <row r="2872" spans="1:5">
      <c r="A2872">
        <v>2018</v>
      </c>
      <c r="B2872" t="s">
        <v>428</v>
      </c>
      <c r="C2872" t="s">
        <v>27</v>
      </c>
      <c r="D2872" t="s">
        <v>484</v>
      </c>
      <c r="E2872">
        <v>0</v>
      </c>
    </row>
    <row r="2873" spans="1:5">
      <c r="A2873">
        <v>2018</v>
      </c>
      <c r="B2873" t="s">
        <v>430</v>
      </c>
      <c r="C2873" t="s">
        <v>33</v>
      </c>
      <c r="D2873" t="s">
        <v>484</v>
      </c>
      <c r="E2873">
        <v>0</v>
      </c>
    </row>
    <row r="2874" spans="1:5">
      <c r="A2874">
        <v>2018</v>
      </c>
      <c r="B2874" t="s">
        <v>420</v>
      </c>
      <c r="C2874" t="s">
        <v>8</v>
      </c>
      <c r="D2874" t="s">
        <v>484</v>
      </c>
      <c r="E2874">
        <v>0</v>
      </c>
    </row>
    <row r="2875" spans="1:5">
      <c r="A2875">
        <v>2018</v>
      </c>
      <c r="B2875" t="s">
        <v>439</v>
      </c>
      <c r="C2875" t="s">
        <v>53</v>
      </c>
      <c r="D2875" t="s">
        <v>484</v>
      </c>
      <c r="E2875">
        <v>0</v>
      </c>
    </row>
    <row r="2876" spans="1:5">
      <c r="A2876">
        <v>2022</v>
      </c>
      <c r="B2876" t="s">
        <v>437</v>
      </c>
      <c r="C2876" t="s">
        <v>51</v>
      </c>
      <c r="D2876" t="s">
        <v>484</v>
      </c>
      <c r="E2876">
        <v>0</v>
      </c>
    </row>
    <row r="2877" spans="1:5">
      <c r="A2877">
        <v>2022</v>
      </c>
      <c r="B2877" t="s">
        <v>425</v>
      </c>
      <c r="C2877" t="s">
        <v>24</v>
      </c>
      <c r="D2877" t="s">
        <v>484</v>
      </c>
      <c r="E2877">
        <v>0</v>
      </c>
    </row>
    <row r="2878" spans="1:5">
      <c r="A2878">
        <v>2022</v>
      </c>
      <c r="B2878" t="s">
        <v>428</v>
      </c>
      <c r="C2878" t="s">
        <v>27</v>
      </c>
      <c r="D2878" t="s">
        <v>484</v>
      </c>
      <c r="E2878">
        <v>0</v>
      </c>
    </row>
    <row r="2879" spans="1:5">
      <c r="A2879">
        <v>2022</v>
      </c>
      <c r="B2879" t="s">
        <v>420</v>
      </c>
      <c r="C2879" t="s">
        <v>8</v>
      </c>
      <c r="D2879" t="s">
        <v>484</v>
      </c>
      <c r="E2879">
        <v>2</v>
      </c>
    </row>
    <row r="2880" spans="1:5">
      <c r="A2880">
        <v>2022</v>
      </c>
      <c r="B2880" t="s">
        <v>423</v>
      </c>
      <c r="C2880" t="s">
        <v>18</v>
      </c>
      <c r="D2880" t="s">
        <v>484</v>
      </c>
      <c r="E2880">
        <v>0</v>
      </c>
    </row>
    <row r="2881" spans="1:5">
      <c r="A2881">
        <v>2021</v>
      </c>
      <c r="B2881" t="s">
        <v>426</v>
      </c>
      <c r="D2881" t="s">
        <v>484</v>
      </c>
      <c r="E2881">
        <v>0</v>
      </c>
    </row>
    <row r="2882" spans="1:5">
      <c r="A2882">
        <v>2021</v>
      </c>
      <c r="B2882" t="s">
        <v>428</v>
      </c>
      <c r="C2882" t="s">
        <v>27</v>
      </c>
      <c r="D2882" t="s">
        <v>484</v>
      </c>
      <c r="E2882">
        <v>0</v>
      </c>
    </row>
    <row r="2883" spans="1:5">
      <c r="A2883">
        <v>2021</v>
      </c>
      <c r="B2883" t="s">
        <v>423</v>
      </c>
      <c r="C2883" t="s">
        <v>18</v>
      </c>
      <c r="D2883" t="s">
        <v>484</v>
      </c>
      <c r="E2883">
        <v>1</v>
      </c>
    </row>
    <row r="2884" spans="1:5">
      <c r="A2884">
        <v>2021</v>
      </c>
      <c r="B2884" t="s">
        <v>431</v>
      </c>
      <c r="C2884" t="s">
        <v>36</v>
      </c>
      <c r="D2884" t="s">
        <v>484</v>
      </c>
      <c r="E2884">
        <v>1</v>
      </c>
    </row>
    <row r="2885" spans="1:5">
      <c r="A2885">
        <v>2021</v>
      </c>
      <c r="B2885" t="s">
        <v>425</v>
      </c>
      <c r="C2885" t="s">
        <v>24</v>
      </c>
      <c r="D2885" t="s">
        <v>484</v>
      </c>
      <c r="E2885">
        <v>1</v>
      </c>
    </row>
    <row r="2886" spans="1:5">
      <c r="A2886">
        <v>2021</v>
      </c>
      <c r="B2886" t="s">
        <v>438</v>
      </c>
      <c r="C2886" t="s">
        <v>52</v>
      </c>
      <c r="D2886" t="s">
        <v>484</v>
      </c>
      <c r="E2886">
        <v>1</v>
      </c>
    </row>
    <row r="2887" spans="1:5">
      <c r="A2887">
        <v>2021</v>
      </c>
      <c r="B2887" t="s">
        <v>436</v>
      </c>
      <c r="C2887" t="s">
        <v>49</v>
      </c>
      <c r="D2887" t="s">
        <v>484</v>
      </c>
      <c r="E2887">
        <v>0</v>
      </c>
    </row>
    <row r="2888" spans="1:5">
      <c r="A2888">
        <v>2021</v>
      </c>
      <c r="B2888" t="s">
        <v>437</v>
      </c>
      <c r="C2888" t="s">
        <v>51</v>
      </c>
      <c r="D2888" t="s">
        <v>484</v>
      </c>
      <c r="E2888">
        <v>3</v>
      </c>
    </row>
    <row r="2889" spans="1:5">
      <c r="A2889">
        <v>2020</v>
      </c>
      <c r="B2889" t="s">
        <v>431</v>
      </c>
      <c r="C2889" t="s">
        <v>36</v>
      </c>
      <c r="D2889" t="s">
        <v>484</v>
      </c>
      <c r="E2889">
        <v>1</v>
      </c>
    </row>
    <row r="2890" spans="1:5">
      <c r="A2890">
        <v>2020</v>
      </c>
      <c r="B2890" t="s">
        <v>426</v>
      </c>
      <c r="D2890" t="s">
        <v>484</v>
      </c>
      <c r="E2890">
        <v>0</v>
      </c>
    </row>
    <row r="2891" spans="1:5">
      <c r="A2891">
        <v>2020</v>
      </c>
      <c r="B2891" t="s">
        <v>433</v>
      </c>
      <c r="C2891" t="s">
        <v>42</v>
      </c>
      <c r="D2891" t="s">
        <v>484</v>
      </c>
      <c r="E2891">
        <v>1</v>
      </c>
    </row>
    <row r="2892" spans="1:5">
      <c r="A2892">
        <v>2020</v>
      </c>
      <c r="B2892" t="s">
        <v>425</v>
      </c>
      <c r="C2892" t="s">
        <v>24</v>
      </c>
      <c r="D2892" t="s">
        <v>484</v>
      </c>
      <c r="E2892">
        <v>0</v>
      </c>
    </row>
    <row r="2893" spans="1:5">
      <c r="A2893">
        <v>2020</v>
      </c>
      <c r="B2893" t="s">
        <v>428</v>
      </c>
      <c r="C2893" t="s">
        <v>27</v>
      </c>
      <c r="D2893" t="s">
        <v>484</v>
      </c>
      <c r="E2893">
        <v>0</v>
      </c>
    </row>
    <row r="2894" spans="1:5">
      <c r="A2894">
        <v>2020</v>
      </c>
      <c r="B2894" t="s">
        <v>438</v>
      </c>
      <c r="C2894" t="s">
        <v>52</v>
      </c>
      <c r="D2894" t="s">
        <v>484</v>
      </c>
      <c r="E2894">
        <v>1</v>
      </c>
    </row>
    <row r="2895" spans="1:5">
      <c r="A2895">
        <v>2020</v>
      </c>
      <c r="B2895" t="s">
        <v>437</v>
      </c>
      <c r="C2895" t="s">
        <v>51</v>
      </c>
      <c r="D2895" t="s">
        <v>484</v>
      </c>
      <c r="E2895">
        <v>0</v>
      </c>
    </row>
    <row r="2896" spans="1:5">
      <c r="A2896">
        <v>2020</v>
      </c>
      <c r="B2896" t="s">
        <v>422</v>
      </c>
      <c r="C2896" t="s">
        <v>15</v>
      </c>
      <c r="D2896" t="s">
        <v>484</v>
      </c>
      <c r="E2896">
        <v>5</v>
      </c>
    </row>
    <row r="2897" spans="1:5">
      <c r="A2897">
        <v>2023</v>
      </c>
      <c r="B2897" t="s">
        <v>434</v>
      </c>
      <c r="C2897" t="s">
        <v>45</v>
      </c>
      <c r="D2897" t="s">
        <v>484</v>
      </c>
      <c r="E2897">
        <v>0</v>
      </c>
    </row>
    <row r="2898" spans="1:5">
      <c r="A2898">
        <v>2023</v>
      </c>
      <c r="B2898" t="s">
        <v>423</v>
      </c>
      <c r="C2898" t="s">
        <v>18</v>
      </c>
      <c r="D2898" t="s">
        <v>484</v>
      </c>
      <c r="E2898">
        <v>0</v>
      </c>
    </row>
    <row r="2899" spans="1:5">
      <c r="A2899">
        <v>2023</v>
      </c>
      <c r="B2899" t="s">
        <v>435</v>
      </c>
      <c r="C2899" t="s">
        <v>48</v>
      </c>
      <c r="D2899" t="s">
        <v>484</v>
      </c>
      <c r="E2899">
        <v>0</v>
      </c>
    </row>
    <row r="2900" spans="1:5">
      <c r="A2900">
        <v>2023</v>
      </c>
      <c r="B2900" t="s">
        <v>430</v>
      </c>
      <c r="C2900" t="s">
        <v>33</v>
      </c>
      <c r="D2900" t="s">
        <v>484</v>
      </c>
      <c r="E2900">
        <v>0</v>
      </c>
    </row>
    <row r="2901" spans="1:5">
      <c r="A2901">
        <v>2023</v>
      </c>
      <c r="B2901" t="s">
        <v>422</v>
      </c>
      <c r="C2901" t="s">
        <v>15</v>
      </c>
      <c r="D2901" t="s">
        <v>484</v>
      </c>
      <c r="E2901">
        <v>4</v>
      </c>
    </row>
    <row r="2902" spans="1:5">
      <c r="A2902">
        <v>2023</v>
      </c>
      <c r="B2902" t="s">
        <v>439</v>
      </c>
      <c r="C2902" t="s">
        <v>53</v>
      </c>
      <c r="D2902" t="s">
        <v>484</v>
      </c>
      <c r="E2902">
        <v>1</v>
      </c>
    </row>
    <row r="2903" spans="1:5">
      <c r="A2903">
        <v>2022</v>
      </c>
      <c r="B2903" t="s">
        <v>433</v>
      </c>
      <c r="C2903" t="s">
        <v>42</v>
      </c>
      <c r="D2903" t="s">
        <v>484</v>
      </c>
      <c r="E2903">
        <v>0</v>
      </c>
    </row>
    <row r="2904" spans="1:5">
      <c r="A2904">
        <v>2022</v>
      </c>
      <c r="B2904" t="s">
        <v>430</v>
      </c>
      <c r="C2904" t="s">
        <v>33</v>
      </c>
      <c r="D2904" t="s">
        <v>484</v>
      </c>
      <c r="E2904">
        <v>0</v>
      </c>
    </row>
    <row r="2905" spans="1:5">
      <c r="A2905">
        <v>2022</v>
      </c>
      <c r="B2905" t="s">
        <v>432</v>
      </c>
      <c r="C2905" t="s">
        <v>39</v>
      </c>
      <c r="D2905" t="s">
        <v>484</v>
      </c>
      <c r="E2905">
        <v>1</v>
      </c>
    </row>
    <row r="2906" spans="1:5">
      <c r="A2906">
        <v>2022</v>
      </c>
      <c r="B2906" t="s">
        <v>426</v>
      </c>
      <c r="D2906" t="s">
        <v>484</v>
      </c>
      <c r="E2906">
        <v>0</v>
      </c>
    </row>
    <row r="2907" spans="1:5">
      <c r="A2907">
        <v>2022</v>
      </c>
      <c r="B2907" t="s">
        <v>424</v>
      </c>
      <c r="C2907" t="s">
        <v>21</v>
      </c>
      <c r="D2907" t="s">
        <v>484</v>
      </c>
      <c r="E2907">
        <v>1</v>
      </c>
    </row>
    <row r="2908" spans="1:5">
      <c r="A2908">
        <v>2021</v>
      </c>
      <c r="B2908" t="s">
        <v>432</v>
      </c>
      <c r="C2908" t="s">
        <v>39</v>
      </c>
      <c r="D2908" t="s">
        <v>484</v>
      </c>
      <c r="E2908">
        <v>1</v>
      </c>
    </row>
    <row r="2909" spans="1:5">
      <c r="A2909">
        <v>2021</v>
      </c>
      <c r="B2909" t="s">
        <v>430</v>
      </c>
      <c r="C2909" t="s">
        <v>33</v>
      </c>
      <c r="D2909" t="s">
        <v>484</v>
      </c>
      <c r="E2909">
        <v>1</v>
      </c>
    </row>
    <row r="2910" spans="1:5">
      <c r="A2910">
        <v>2021</v>
      </c>
      <c r="B2910" t="s">
        <v>433</v>
      </c>
      <c r="C2910" t="s">
        <v>42</v>
      </c>
      <c r="D2910" t="s">
        <v>484</v>
      </c>
      <c r="E2910">
        <v>1</v>
      </c>
    </row>
    <row r="2911" spans="1:5">
      <c r="A2911">
        <v>2021</v>
      </c>
      <c r="B2911" t="s">
        <v>422</v>
      </c>
      <c r="C2911" t="s">
        <v>15</v>
      </c>
      <c r="D2911" t="s">
        <v>484</v>
      </c>
      <c r="E2911">
        <v>6</v>
      </c>
    </row>
    <row r="2912" spans="1:5">
      <c r="A2912">
        <v>2021</v>
      </c>
      <c r="B2912" t="s">
        <v>421</v>
      </c>
      <c r="C2912" t="s">
        <v>13</v>
      </c>
      <c r="D2912" t="s">
        <v>484</v>
      </c>
      <c r="E2912">
        <v>2</v>
      </c>
    </row>
    <row r="2913" spans="1:5">
      <c r="A2913">
        <v>2021</v>
      </c>
      <c r="B2913" t="s">
        <v>439</v>
      </c>
      <c r="C2913" t="s">
        <v>53</v>
      </c>
      <c r="D2913" t="s">
        <v>484</v>
      </c>
      <c r="E2913">
        <v>1</v>
      </c>
    </row>
    <row r="2914" spans="1:5">
      <c r="A2914">
        <v>2021</v>
      </c>
      <c r="B2914" t="s">
        <v>435</v>
      </c>
      <c r="C2914" t="s">
        <v>48</v>
      </c>
      <c r="D2914" t="s">
        <v>484</v>
      </c>
      <c r="E2914">
        <v>0</v>
      </c>
    </row>
    <row r="2915" spans="1:5">
      <c r="A2915">
        <v>2021</v>
      </c>
      <c r="B2915" t="s">
        <v>429</v>
      </c>
      <c r="C2915" t="s">
        <v>30</v>
      </c>
      <c r="D2915" t="s">
        <v>484</v>
      </c>
      <c r="E2915">
        <v>2</v>
      </c>
    </row>
    <row r="2916" spans="1:5">
      <c r="A2916">
        <v>2020</v>
      </c>
      <c r="B2916" t="s">
        <v>435</v>
      </c>
      <c r="C2916" t="s">
        <v>48</v>
      </c>
      <c r="D2916" t="s">
        <v>484</v>
      </c>
      <c r="E2916">
        <v>0</v>
      </c>
    </row>
    <row r="2917" spans="1:5">
      <c r="A2917">
        <v>2020</v>
      </c>
      <c r="B2917" t="s">
        <v>432</v>
      </c>
      <c r="C2917" t="s">
        <v>39</v>
      </c>
      <c r="D2917" t="s">
        <v>484</v>
      </c>
      <c r="E2917">
        <v>1</v>
      </c>
    </row>
    <row r="2918" spans="1:5">
      <c r="A2918">
        <v>2020</v>
      </c>
      <c r="B2918" t="s">
        <v>423</v>
      </c>
      <c r="C2918" t="s">
        <v>18</v>
      </c>
      <c r="D2918" t="s">
        <v>484</v>
      </c>
      <c r="E2918">
        <v>0</v>
      </c>
    </row>
    <row r="2919" spans="1:5">
      <c r="A2919">
        <v>2020</v>
      </c>
      <c r="B2919" t="s">
        <v>420</v>
      </c>
      <c r="C2919" t="s">
        <v>8</v>
      </c>
      <c r="D2919" t="s">
        <v>484</v>
      </c>
      <c r="E2919">
        <v>0</v>
      </c>
    </row>
    <row r="2920" spans="1:5">
      <c r="A2920">
        <v>2020</v>
      </c>
      <c r="B2920" t="s">
        <v>424</v>
      </c>
      <c r="C2920" t="s">
        <v>21</v>
      </c>
      <c r="D2920" t="s">
        <v>484</v>
      </c>
      <c r="E2920">
        <v>2</v>
      </c>
    </row>
    <row r="2921" spans="1:5">
      <c r="A2921">
        <v>2020</v>
      </c>
      <c r="B2921" t="s">
        <v>421</v>
      </c>
      <c r="C2921" t="s">
        <v>13</v>
      </c>
      <c r="D2921" t="s">
        <v>484</v>
      </c>
      <c r="E2921">
        <v>2</v>
      </c>
    </row>
    <row r="2922" spans="1:5">
      <c r="A2922">
        <v>2020</v>
      </c>
      <c r="B2922" t="s">
        <v>436</v>
      </c>
      <c r="C2922" t="s">
        <v>49</v>
      </c>
      <c r="D2922" t="s">
        <v>484</v>
      </c>
      <c r="E2922">
        <v>0</v>
      </c>
    </row>
    <row r="2923" spans="1:5">
      <c r="A2923">
        <v>2020</v>
      </c>
      <c r="B2923" t="s">
        <v>429</v>
      </c>
      <c r="C2923" t="s">
        <v>30</v>
      </c>
      <c r="D2923" t="s">
        <v>484</v>
      </c>
      <c r="E2923">
        <v>1</v>
      </c>
    </row>
    <row r="2924" spans="1:5">
      <c r="A2924">
        <v>2019</v>
      </c>
      <c r="B2924" t="s">
        <v>435</v>
      </c>
      <c r="C2924" t="s">
        <v>48</v>
      </c>
      <c r="D2924" t="s">
        <v>484</v>
      </c>
      <c r="E2924">
        <v>0</v>
      </c>
    </row>
    <row r="2925" spans="1:5">
      <c r="A2925">
        <v>2019</v>
      </c>
      <c r="B2925" t="s">
        <v>426</v>
      </c>
      <c r="D2925" t="s">
        <v>484</v>
      </c>
      <c r="E2925">
        <v>0</v>
      </c>
    </row>
    <row r="2926" spans="1:5">
      <c r="A2926">
        <v>2019</v>
      </c>
      <c r="B2926" t="s">
        <v>432</v>
      </c>
      <c r="C2926" t="s">
        <v>39</v>
      </c>
      <c r="D2926" t="s">
        <v>484</v>
      </c>
      <c r="E2926">
        <v>1</v>
      </c>
    </row>
    <row r="2927" spans="1:5">
      <c r="A2927">
        <v>2019</v>
      </c>
      <c r="B2927" t="s">
        <v>436</v>
      </c>
      <c r="C2927" t="s">
        <v>49</v>
      </c>
      <c r="D2927" t="s">
        <v>484</v>
      </c>
      <c r="E2927">
        <v>0</v>
      </c>
    </row>
    <row r="2928" spans="1:5">
      <c r="A2928">
        <v>2018</v>
      </c>
      <c r="B2928" t="s">
        <v>431</v>
      </c>
      <c r="C2928" t="s">
        <v>36</v>
      </c>
      <c r="D2928" t="s">
        <v>484</v>
      </c>
      <c r="E2928">
        <v>0</v>
      </c>
    </row>
    <row r="2929" spans="1:5">
      <c r="A2929">
        <v>2018</v>
      </c>
      <c r="B2929" t="s">
        <v>426</v>
      </c>
      <c r="D2929" t="s">
        <v>484</v>
      </c>
      <c r="E2929">
        <v>0</v>
      </c>
    </row>
    <row r="2930" spans="1:5">
      <c r="A2930">
        <v>2018</v>
      </c>
      <c r="B2930" t="s">
        <v>421</v>
      </c>
      <c r="C2930" t="s">
        <v>13</v>
      </c>
      <c r="D2930" t="s">
        <v>484</v>
      </c>
      <c r="E2930">
        <v>0</v>
      </c>
    </row>
    <row r="2931" spans="1:5">
      <c r="A2931">
        <v>2018</v>
      </c>
      <c r="B2931" t="s">
        <v>423</v>
      </c>
      <c r="C2931" t="s">
        <v>18</v>
      </c>
      <c r="D2931" t="s">
        <v>484</v>
      </c>
      <c r="E2931">
        <v>0</v>
      </c>
    </row>
    <row r="2932" spans="1:5">
      <c r="A2932">
        <v>2018</v>
      </c>
      <c r="B2932" t="s">
        <v>433</v>
      </c>
      <c r="C2932" t="s">
        <v>42</v>
      </c>
      <c r="D2932" t="s">
        <v>484</v>
      </c>
      <c r="E2932">
        <v>0</v>
      </c>
    </row>
    <row r="2933" spans="1:5">
      <c r="A2933">
        <v>2018</v>
      </c>
      <c r="B2933" t="s">
        <v>425</v>
      </c>
      <c r="C2933" t="s">
        <v>24</v>
      </c>
      <c r="D2933" t="s">
        <v>484</v>
      </c>
      <c r="E2933">
        <v>0</v>
      </c>
    </row>
    <row r="2934" spans="1:5">
      <c r="A2934">
        <v>2018</v>
      </c>
      <c r="B2934" t="s">
        <v>424</v>
      </c>
      <c r="C2934" t="s">
        <v>21</v>
      </c>
      <c r="D2934" t="s">
        <v>484</v>
      </c>
      <c r="E2934">
        <v>0</v>
      </c>
    </row>
    <row r="2935" spans="1:5">
      <c r="A2935">
        <v>2018</v>
      </c>
      <c r="B2935" t="s">
        <v>429</v>
      </c>
      <c r="C2935" t="s">
        <v>30</v>
      </c>
      <c r="D2935" t="s">
        <v>484</v>
      </c>
      <c r="E2935">
        <v>0</v>
      </c>
    </row>
    <row r="2936" spans="1:5">
      <c r="A2936">
        <v>2025</v>
      </c>
      <c r="B2936" t="s">
        <v>407</v>
      </c>
      <c r="D2936" t="s">
        <v>485</v>
      </c>
      <c r="E2936">
        <v>0</v>
      </c>
    </row>
    <row r="2937" spans="1:5">
      <c r="A2937">
        <v>2025</v>
      </c>
      <c r="B2937" t="s">
        <v>438</v>
      </c>
      <c r="D2937" t="s">
        <v>485</v>
      </c>
      <c r="E2937">
        <v>0</v>
      </c>
    </row>
    <row r="2938" spans="1:5">
      <c r="A2938">
        <v>2025</v>
      </c>
      <c r="B2938" t="s">
        <v>425</v>
      </c>
      <c r="D2938" t="s">
        <v>485</v>
      </c>
      <c r="E2938">
        <v>0</v>
      </c>
    </row>
    <row r="2939" spans="1:5">
      <c r="A2939">
        <v>2025</v>
      </c>
      <c r="B2939" t="s">
        <v>421</v>
      </c>
      <c r="D2939" t="s">
        <v>485</v>
      </c>
      <c r="E2939">
        <v>0</v>
      </c>
    </row>
    <row r="2940" spans="1:5">
      <c r="A2940">
        <v>2025</v>
      </c>
      <c r="B2940" t="s">
        <v>432</v>
      </c>
      <c r="D2940" t="s">
        <v>485</v>
      </c>
      <c r="E2940">
        <v>0</v>
      </c>
    </row>
    <row r="2941" spans="1:5">
      <c r="A2941">
        <v>2025</v>
      </c>
      <c r="B2941" t="s">
        <v>429</v>
      </c>
      <c r="D2941" t="s">
        <v>485</v>
      </c>
      <c r="E2941">
        <v>0</v>
      </c>
    </row>
    <row r="2942" spans="1:5">
      <c r="A2942">
        <v>2025</v>
      </c>
      <c r="B2942" t="s">
        <v>431</v>
      </c>
      <c r="D2942" t="s">
        <v>485</v>
      </c>
      <c r="E2942">
        <v>0</v>
      </c>
    </row>
    <row r="2943" spans="1:5">
      <c r="A2943">
        <v>2025</v>
      </c>
      <c r="B2943" t="s">
        <v>428</v>
      </c>
      <c r="D2943" t="s">
        <v>485</v>
      </c>
      <c r="E2943">
        <v>0</v>
      </c>
    </row>
    <row r="2944" spans="1:5">
      <c r="A2944">
        <v>2025</v>
      </c>
      <c r="B2944" t="s">
        <v>436</v>
      </c>
      <c r="D2944" t="s">
        <v>485</v>
      </c>
      <c r="E2944">
        <v>0</v>
      </c>
    </row>
    <row r="2945" spans="1:5">
      <c r="A2945">
        <v>2025</v>
      </c>
      <c r="B2945" t="s">
        <v>433</v>
      </c>
      <c r="D2945" t="s">
        <v>485</v>
      </c>
      <c r="E2945">
        <v>0</v>
      </c>
    </row>
    <row r="2946" spans="1:5">
      <c r="A2946">
        <v>2025</v>
      </c>
      <c r="B2946" t="s">
        <v>426</v>
      </c>
      <c r="D2946" t="s">
        <v>485</v>
      </c>
      <c r="E2946">
        <v>0</v>
      </c>
    </row>
    <row r="2947" spans="1:5">
      <c r="A2947">
        <v>2025</v>
      </c>
      <c r="B2947" t="s">
        <v>437</v>
      </c>
      <c r="D2947" t="s">
        <v>485</v>
      </c>
      <c r="E2947">
        <v>0</v>
      </c>
    </row>
    <row r="2948" spans="1:5">
      <c r="A2948">
        <v>2025</v>
      </c>
      <c r="B2948" t="s">
        <v>420</v>
      </c>
      <c r="D2948" t="s">
        <v>485</v>
      </c>
      <c r="E2948">
        <v>0</v>
      </c>
    </row>
    <row r="2949" spans="1:5">
      <c r="A2949">
        <v>2025</v>
      </c>
      <c r="B2949" t="s">
        <v>424</v>
      </c>
      <c r="D2949" t="s">
        <v>485</v>
      </c>
      <c r="E2949">
        <v>0</v>
      </c>
    </row>
    <row r="2950" spans="1:5">
      <c r="A2950">
        <v>2025</v>
      </c>
      <c r="B2950" t="s">
        <v>434</v>
      </c>
      <c r="D2950" t="s">
        <v>485</v>
      </c>
      <c r="E2950">
        <v>0</v>
      </c>
    </row>
    <row r="2951" spans="1:5">
      <c r="A2951">
        <v>2025</v>
      </c>
      <c r="B2951" t="s">
        <v>423</v>
      </c>
      <c r="D2951" t="s">
        <v>485</v>
      </c>
      <c r="E2951">
        <v>0</v>
      </c>
    </row>
    <row r="2952" spans="1:5">
      <c r="A2952">
        <v>2025</v>
      </c>
      <c r="B2952" t="s">
        <v>435</v>
      </c>
      <c r="D2952" t="s">
        <v>485</v>
      </c>
      <c r="E2952">
        <v>0</v>
      </c>
    </row>
    <row r="2953" spans="1:5">
      <c r="A2953">
        <v>2025</v>
      </c>
      <c r="B2953" t="s">
        <v>430</v>
      </c>
      <c r="D2953" t="s">
        <v>485</v>
      </c>
      <c r="E2953">
        <v>0</v>
      </c>
    </row>
    <row r="2954" spans="1:5">
      <c r="A2954">
        <v>2025</v>
      </c>
      <c r="B2954" t="s">
        <v>422</v>
      </c>
      <c r="D2954" t="s">
        <v>485</v>
      </c>
      <c r="E2954">
        <v>0</v>
      </c>
    </row>
    <row r="2955" spans="1:5">
      <c r="A2955">
        <v>2025</v>
      </c>
      <c r="B2955" t="s">
        <v>439</v>
      </c>
      <c r="D2955" t="s">
        <v>485</v>
      </c>
      <c r="E2955">
        <v>0</v>
      </c>
    </row>
    <row r="2956" spans="1:5">
      <c r="A2956">
        <v>2024</v>
      </c>
      <c r="B2956" t="s">
        <v>407</v>
      </c>
      <c r="C2956" t="s">
        <v>407</v>
      </c>
      <c r="D2956" t="s">
        <v>485</v>
      </c>
      <c r="E2956">
        <v>7</v>
      </c>
    </row>
    <row r="2957" spans="1:5">
      <c r="A2957">
        <v>2024</v>
      </c>
      <c r="B2957" t="s">
        <v>438</v>
      </c>
      <c r="C2957" t="s">
        <v>52</v>
      </c>
      <c r="D2957" t="s">
        <v>485</v>
      </c>
      <c r="E2957">
        <v>1</v>
      </c>
    </row>
    <row r="2958" spans="1:5">
      <c r="A2958">
        <v>2024</v>
      </c>
      <c r="B2958" t="s">
        <v>425</v>
      </c>
      <c r="C2958" t="s">
        <v>24</v>
      </c>
      <c r="D2958" t="s">
        <v>485</v>
      </c>
      <c r="E2958">
        <v>1</v>
      </c>
    </row>
    <row r="2959" spans="1:5">
      <c r="A2959">
        <v>2024</v>
      </c>
      <c r="B2959" t="s">
        <v>421</v>
      </c>
      <c r="C2959" t="s">
        <v>13</v>
      </c>
      <c r="D2959" t="s">
        <v>485</v>
      </c>
      <c r="E2959">
        <v>0</v>
      </c>
    </row>
    <row r="2960" spans="1:5">
      <c r="A2960">
        <v>2024</v>
      </c>
      <c r="B2960" t="s">
        <v>432</v>
      </c>
      <c r="C2960" t="s">
        <v>39</v>
      </c>
      <c r="D2960" t="s">
        <v>485</v>
      </c>
      <c r="E2960">
        <v>0</v>
      </c>
    </row>
    <row r="2961" spans="1:5">
      <c r="A2961">
        <v>2024</v>
      </c>
      <c r="B2961" t="s">
        <v>429</v>
      </c>
      <c r="C2961" t="s">
        <v>30</v>
      </c>
      <c r="D2961" t="s">
        <v>485</v>
      </c>
      <c r="E2961">
        <v>1</v>
      </c>
    </row>
    <row r="2962" spans="1:5">
      <c r="A2962">
        <v>2024</v>
      </c>
      <c r="B2962" t="s">
        <v>431</v>
      </c>
      <c r="C2962" t="s">
        <v>36</v>
      </c>
      <c r="D2962" t="s">
        <v>485</v>
      </c>
      <c r="E2962">
        <v>0</v>
      </c>
    </row>
    <row r="2963" spans="1:5">
      <c r="A2963">
        <v>2024</v>
      </c>
      <c r="B2963" t="s">
        <v>428</v>
      </c>
      <c r="C2963" t="s">
        <v>27</v>
      </c>
      <c r="D2963" t="s">
        <v>485</v>
      </c>
      <c r="E2963">
        <v>1</v>
      </c>
    </row>
    <row r="2964" spans="1:5">
      <c r="A2964">
        <v>2024</v>
      </c>
      <c r="B2964" t="s">
        <v>436</v>
      </c>
      <c r="C2964" t="s">
        <v>49</v>
      </c>
      <c r="D2964" t="s">
        <v>485</v>
      </c>
      <c r="E2964">
        <v>0</v>
      </c>
    </row>
    <row r="2965" spans="1:5">
      <c r="A2965">
        <v>2024</v>
      </c>
      <c r="B2965" t="s">
        <v>433</v>
      </c>
      <c r="C2965" t="s">
        <v>42</v>
      </c>
      <c r="D2965" t="s">
        <v>485</v>
      </c>
      <c r="E2965">
        <v>0</v>
      </c>
    </row>
    <row r="2966" spans="1:5">
      <c r="A2966">
        <v>2024</v>
      </c>
      <c r="B2966" t="s">
        <v>426</v>
      </c>
      <c r="D2966" t="s">
        <v>485</v>
      </c>
      <c r="E2966">
        <v>0</v>
      </c>
    </row>
    <row r="2967" spans="1:5">
      <c r="A2967">
        <v>2024</v>
      </c>
      <c r="B2967" t="s">
        <v>437</v>
      </c>
      <c r="C2967" t="s">
        <v>51</v>
      </c>
      <c r="D2967" t="s">
        <v>485</v>
      </c>
      <c r="E2967">
        <v>0</v>
      </c>
    </row>
    <row r="2968" spans="1:5">
      <c r="A2968">
        <v>2024</v>
      </c>
      <c r="B2968" t="s">
        <v>420</v>
      </c>
      <c r="C2968" t="s">
        <v>8</v>
      </c>
      <c r="D2968" t="s">
        <v>485</v>
      </c>
      <c r="E2968">
        <v>1</v>
      </c>
    </row>
    <row r="2969" spans="1:5">
      <c r="A2969">
        <v>2024</v>
      </c>
      <c r="B2969" t="s">
        <v>424</v>
      </c>
      <c r="C2969" t="s">
        <v>21</v>
      </c>
      <c r="D2969" t="s">
        <v>485</v>
      </c>
      <c r="E2969">
        <v>0</v>
      </c>
    </row>
    <row r="2970" spans="1:5">
      <c r="A2970">
        <v>2024</v>
      </c>
      <c r="B2970" t="s">
        <v>434</v>
      </c>
      <c r="C2970" t="s">
        <v>45</v>
      </c>
      <c r="D2970" t="s">
        <v>485</v>
      </c>
      <c r="E2970">
        <v>0</v>
      </c>
    </row>
    <row r="2971" spans="1:5">
      <c r="A2971">
        <v>2024</v>
      </c>
      <c r="B2971" t="s">
        <v>423</v>
      </c>
      <c r="C2971" t="s">
        <v>18</v>
      </c>
      <c r="D2971" t="s">
        <v>485</v>
      </c>
      <c r="E2971">
        <v>1</v>
      </c>
    </row>
    <row r="2972" spans="1:5">
      <c r="A2972">
        <v>2024</v>
      </c>
      <c r="B2972" t="s">
        <v>435</v>
      </c>
      <c r="C2972" t="s">
        <v>48</v>
      </c>
      <c r="D2972" t="s">
        <v>485</v>
      </c>
      <c r="E2972">
        <v>0</v>
      </c>
    </row>
    <row r="2973" spans="1:5">
      <c r="A2973">
        <v>2024</v>
      </c>
      <c r="B2973" t="s">
        <v>430</v>
      </c>
      <c r="C2973" t="s">
        <v>33</v>
      </c>
      <c r="D2973" t="s">
        <v>485</v>
      </c>
      <c r="E2973">
        <v>1</v>
      </c>
    </row>
    <row r="2974" spans="1:5">
      <c r="A2974">
        <v>2024</v>
      </c>
      <c r="B2974" t="s">
        <v>422</v>
      </c>
      <c r="C2974" t="s">
        <v>15</v>
      </c>
      <c r="D2974" t="s">
        <v>485</v>
      </c>
      <c r="E2974">
        <v>0</v>
      </c>
    </row>
    <row r="2975" spans="1:5">
      <c r="A2975">
        <v>2024</v>
      </c>
      <c r="B2975" t="s">
        <v>439</v>
      </c>
      <c r="C2975" t="s">
        <v>53</v>
      </c>
      <c r="D2975" t="s">
        <v>485</v>
      </c>
      <c r="E2975">
        <v>0</v>
      </c>
    </row>
    <row r="2976" spans="1:5">
      <c r="A2976">
        <v>2019</v>
      </c>
      <c r="B2976" t="s">
        <v>407</v>
      </c>
      <c r="C2976" t="s">
        <v>407</v>
      </c>
      <c r="D2976" t="s">
        <v>485</v>
      </c>
      <c r="E2976">
        <v>9</v>
      </c>
    </row>
    <row r="2977" spans="1:5">
      <c r="A2977">
        <v>2022</v>
      </c>
      <c r="B2977" t="s">
        <v>407</v>
      </c>
      <c r="C2977" t="s">
        <v>407</v>
      </c>
      <c r="D2977" t="s">
        <v>485</v>
      </c>
      <c r="E2977">
        <v>7</v>
      </c>
    </row>
    <row r="2978" spans="1:5">
      <c r="A2978">
        <v>2021</v>
      </c>
      <c r="B2978" t="s">
        <v>407</v>
      </c>
      <c r="C2978" t="s">
        <v>407</v>
      </c>
      <c r="D2978" t="s">
        <v>485</v>
      </c>
      <c r="E2978">
        <v>25</v>
      </c>
    </row>
    <row r="2979" spans="1:5">
      <c r="A2979">
        <v>2023</v>
      </c>
      <c r="B2979" t="s">
        <v>407</v>
      </c>
      <c r="C2979" t="s">
        <v>407</v>
      </c>
      <c r="D2979" t="s">
        <v>485</v>
      </c>
      <c r="E2979">
        <v>5</v>
      </c>
    </row>
    <row r="2980" spans="1:5">
      <c r="A2980">
        <v>2018</v>
      </c>
      <c r="B2980" t="s">
        <v>407</v>
      </c>
      <c r="C2980" t="s">
        <v>407</v>
      </c>
      <c r="D2980" t="s">
        <v>485</v>
      </c>
      <c r="E2980">
        <v>0</v>
      </c>
    </row>
    <row r="2981" spans="1:5">
      <c r="A2981">
        <v>2018</v>
      </c>
      <c r="B2981" t="s">
        <v>407</v>
      </c>
      <c r="C2981" t="s">
        <v>407</v>
      </c>
      <c r="D2981" t="s">
        <v>485</v>
      </c>
      <c r="E2981">
        <v>0</v>
      </c>
    </row>
    <row r="2982" spans="1:5">
      <c r="A2982">
        <v>2018</v>
      </c>
      <c r="B2982" t="s">
        <v>407</v>
      </c>
      <c r="C2982" t="s">
        <v>407</v>
      </c>
      <c r="D2982" t="s">
        <v>485</v>
      </c>
      <c r="E2982">
        <v>0</v>
      </c>
    </row>
    <row r="2983" spans="1:5">
      <c r="A2983">
        <v>2018</v>
      </c>
      <c r="B2983" t="s">
        <v>407</v>
      </c>
      <c r="C2983" t="s">
        <v>407</v>
      </c>
      <c r="D2983" t="s">
        <v>485</v>
      </c>
      <c r="E2983">
        <v>0</v>
      </c>
    </row>
    <row r="2984" spans="1:5">
      <c r="A2984">
        <v>2020</v>
      </c>
      <c r="B2984" t="s">
        <v>407</v>
      </c>
      <c r="C2984" t="s">
        <v>407</v>
      </c>
      <c r="D2984" t="s">
        <v>485</v>
      </c>
      <c r="E2984">
        <v>10</v>
      </c>
    </row>
    <row r="2985" spans="1:5">
      <c r="A2985">
        <v>2023</v>
      </c>
      <c r="B2985" t="s">
        <v>438</v>
      </c>
      <c r="C2985" t="s">
        <v>52</v>
      </c>
      <c r="D2985" t="s">
        <v>485</v>
      </c>
      <c r="E2985">
        <v>1</v>
      </c>
    </row>
    <row r="2986" spans="1:5">
      <c r="A2986">
        <v>2023</v>
      </c>
      <c r="B2986" t="s">
        <v>425</v>
      </c>
      <c r="C2986" t="s">
        <v>24</v>
      </c>
      <c r="D2986" t="s">
        <v>485</v>
      </c>
      <c r="E2986">
        <v>0</v>
      </c>
    </row>
    <row r="2987" spans="1:5">
      <c r="A2987">
        <v>2023</v>
      </c>
      <c r="B2987" t="s">
        <v>421</v>
      </c>
      <c r="C2987" t="s">
        <v>13</v>
      </c>
      <c r="D2987" t="s">
        <v>485</v>
      </c>
      <c r="E2987">
        <v>0</v>
      </c>
    </row>
    <row r="2988" spans="1:5">
      <c r="A2988">
        <v>2023</v>
      </c>
      <c r="B2988" t="s">
        <v>432</v>
      </c>
      <c r="C2988" t="s">
        <v>39</v>
      </c>
      <c r="D2988" t="s">
        <v>485</v>
      </c>
      <c r="E2988">
        <v>0</v>
      </c>
    </row>
    <row r="2989" spans="1:5">
      <c r="A2989">
        <v>2023</v>
      </c>
      <c r="B2989" t="s">
        <v>429</v>
      </c>
      <c r="C2989" t="s">
        <v>30</v>
      </c>
      <c r="D2989" t="s">
        <v>485</v>
      </c>
      <c r="E2989">
        <v>1</v>
      </c>
    </row>
    <row r="2990" spans="1:5">
      <c r="A2990">
        <v>2023</v>
      </c>
      <c r="B2990" t="s">
        <v>431</v>
      </c>
      <c r="C2990" t="s">
        <v>36</v>
      </c>
      <c r="D2990" t="s">
        <v>485</v>
      </c>
      <c r="E2990">
        <v>0</v>
      </c>
    </row>
    <row r="2991" spans="1:5">
      <c r="A2991">
        <v>2023</v>
      </c>
      <c r="B2991" t="s">
        <v>428</v>
      </c>
      <c r="C2991" t="s">
        <v>27</v>
      </c>
      <c r="D2991" t="s">
        <v>485</v>
      </c>
      <c r="E2991">
        <v>1</v>
      </c>
    </row>
    <row r="2992" spans="1:5">
      <c r="A2992">
        <v>2023</v>
      </c>
      <c r="B2992" t="s">
        <v>436</v>
      </c>
      <c r="C2992" t="s">
        <v>49</v>
      </c>
      <c r="D2992" t="s">
        <v>485</v>
      </c>
      <c r="E2992">
        <v>0</v>
      </c>
    </row>
    <row r="2993" spans="1:5">
      <c r="A2993">
        <v>2023</v>
      </c>
      <c r="B2993" t="s">
        <v>433</v>
      </c>
      <c r="C2993" t="s">
        <v>42</v>
      </c>
      <c r="D2993" t="s">
        <v>485</v>
      </c>
      <c r="E2993">
        <v>0</v>
      </c>
    </row>
    <row r="2994" spans="1:5">
      <c r="A2994">
        <v>2023</v>
      </c>
      <c r="B2994" t="s">
        <v>426</v>
      </c>
      <c r="D2994" t="s">
        <v>485</v>
      </c>
      <c r="E2994">
        <v>0</v>
      </c>
    </row>
    <row r="2995" spans="1:5">
      <c r="A2995">
        <v>2023</v>
      </c>
      <c r="B2995" t="s">
        <v>437</v>
      </c>
      <c r="C2995" t="s">
        <v>51</v>
      </c>
      <c r="D2995" t="s">
        <v>485</v>
      </c>
      <c r="E2995">
        <v>0</v>
      </c>
    </row>
    <row r="2996" spans="1:5">
      <c r="A2996">
        <v>2023</v>
      </c>
      <c r="B2996" t="s">
        <v>420</v>
      </c>
      <c r="C2996" t="s">
        <v>8</v>
      </c>
      <c r="D2996" t="s">
        <v>485</v>
      </c>
      <c r="E2996">
        <v>1</v>
      </c>
    </row>
    <row r="2997" spans="1:5">
      <c r="A2997">
        <v>2023</v>
      </c>
      <c r="B2997" t="s">
        <v>424</v>
      </c>
      <c r="C2997" t="s">
        <v>21</v>
      </c>
      <c r="D2997" t="s">
        <v>485</v>
      </c>
      <c r="E2997">
        <v>0</v>
      </c>
    </row>
    <row r="2998" spans="1:5">
      <c r="A2998">
        <v>2022</v>
      </c>
      <c r="B2998" t="s">
        <v>435</v>
      </c>
      <c r="C2998" t="s">
        <v>48</v>
      </c>
      <c r="D2998" t="s">
        <v>485</v>
      </c>
      <c r="E2998">
        <v>0</v>
      </c>
    </row>
    <row r="2999" spans="1:5">
      <c r="A2999">
        <v>2022</v>
      </c>
      <c r="B2999" t="s">
        <v>438</v>
      </c>
      <c r="C2999" t="s">
        <v>52</v>
      </c>
      <c r="D2999" t="s">
        <v>485</v>
      </c>
      <c r="E2999">
        <v>1</v>
      </c>
    </row>
    <row r="3000" spans="1:5">
      <c r="A3000">
        <v>2022</v>
      </c>
      <c r="B3000" t="s">
        <v>436</v>
      </c>
      <c r="C3000" t="s">
        <v>49</v>
      </c>
      <c r="D3000" t="s">
        <v>485</v>
      </c>
      <c r="E3000">
        <v>0</v>
      </c>
    </row>
    <row r="3001" spans="1:5">
      <c r="A3001">
        <v>2022</v>
      </c>
      <c r="B3001" t="s">
        <v>431</v>
      </c>
      <c r="C3001" t="s">
        <v>36</v>
      </c>
      <c r="D3001" t="s">
        <v>485</v>
      </c>
      <c r="E3001">
        <v>0</v>
      </c>
    </row>
    <row r="3002" spans="1:5">
      <c r="A3002">
        <v>2022</v>
      </c>
      <c r="B3002" t="s">
        <v>422</v>
      </c>
      <c r="C3002" t="s">
        <v>15</v>
      </c>
      <c r="D3002" t="s">
        <v>485</v>
      </c>
      <c r="E3002">
        <v>0</v>
      </c>
    </row>
    <row r="3003" spans="1:5">
      <c r="A3003">
        <v>2022</v>
      </c>
      <c r="B3003" t="s">
        <v>439</v>
      </c>
      <c r="C3003" t="s">
        <v>53</v>
      </c>
      <c r="D3003" t="s">
        <v>485</v>
      </c>
      <c r="E3003">
        <v>0</v>
      </c>
    </row>
    <row r="3004" spans="1:5">
      <c r="A3004">
        <v>2022</v>
      </c>
      <c r="B3004" t="s">
        <v>429</v>
      </c>
      <c r="C3004" t="s">
        <v>30</v>
      </c>
      <c r="D3004" t="s">
        <v>485</v>
      </c>
      <c r="E3004">
        <v>1</v>
      </c>
    </row>
    <row r="3005" spans="1:5">
      <c r="A3005">
        <v>2022</v>
      </c>
      <c r="B3005" t="s">
        <v>421</v>
      </c>
      <c r="C3005" t="s">
        <v>13</v>
      </c>
      <c r="D3005" t="s">
        <v>485</v>
      </c>
      <c r="E3005">
        <v>0</v>
      </c>
    </row>
    <row r="3006" spans="1:5">
      <c r="A3006">
        <v>2022</v>
      </c>
      <c r="B3006" t="s">
        <v>434</v>
      </c>
      <c r="C3006" t="s">
        <v>45</v>
      </c>
      <c r="D3006" t="s">
        <v>485</v>
      </c>
      <c r="E3006">
        <v>0</v>
      </c>
    </row>
    <row r="3007" spans="1:5">
      <c r="A3007">
        <v>2021</v>
      </c>
      <c r="B3007" t="s">
        <v>434</v>
      </c>
      <c r="C3007" t="s">
        <v>45</v>
      </c>
      <c r="D3007" t="s">
        <v>485</v>
      </c>
      <c r="E3007">
        <v>0</v>
      </c>
    </row>
    <row r="3008" spans="1:5">
      <c r="A3008">
        <v>2021</v>
      </c>
      <c r="B3008" t="s">
        <v>420</v>
      </c>
      <c r="C3008" t="s">
        <v>8</v>
      </c>
      <c r="D3008" t="s">
        <v>485</v>
      </c>
      <c r="E3008">
        <v>2</v>
      </c>
    </row>
    <row r="3009" spans="1:5">
      <c r="A3009">
        <v>2021</v>
      </c>
      <c r="B3009" t="s">
        <v>424</v>
      </c>
      <c r="C3009" t="s">
        <v>21</v>
      </c>
      <c r="D3009" t="s">
        <v>485</v>
      </c>
      <c r="E3009">
        <v>2</v>
      </c>
    </row>
    <row r="3010" spans="1:5">
      <c r="A3010">
        <v>2020</v>
      </c>
      <c r="B3010" t="s">
        <v>434</v>
      </c>
      <c r="C3010" t="s">
        <v>45</v>
      </c>
      <c r="D3010" t="s">
        <v>485</v>
      </c>
      <c r="E3010">
        <v>0</v>
      </c>
    </row>
    <row r="3011" spans="1:5">
      <c r="A3011">
        <v>2020</v>
      </c>
      <c r="B3011" t="s">
        <v>430</v>
      </c>
      <c r="C3011" t="s">
        <v>33</v>
      </c>
      <c r="D3011" t="s">
        <v>485</v>
      </c>
      <c r="E3011">
        <v>1</v>
      </c>
    </row>
    <row r="3012" spans="1:5">
      <c r="A3012">
        <v>2020</v>
      </c>
      <c r="B3012" t="s">
        <v>439</v>
      </c>
      <c r="C3012" t="s">
        <v>53</v>
      </c>
      <c r="D3012" t="s">
        <v>485</v>
      </c>
      <c r="E3012">
        <v>0</v>
      </c>
    </row>
    <row r="3013" spans="1:5">
      <c r="A3013">
        <v>2019</v>
      </c>
      <c r="B3013" t="s">
        <v>431</v>
      </c>
      <c r="C3013" t="s">
        <v>36</v>
      </c>
      <c r="D3013" t="s">
        <v>485</v>
      </c>
      <c r="E3013">
        <v>0</v>
      </c>
    </row>
    <row r="3014" spans="1:5">
      <c r="A3014">
        <v>2019</v>
      </c>
      <c r="B3014" t="s">
        <v>437</v>
      </c>
      <c r="C3014" t="s">
        <v>51</v>
      </c>
      <c r="D3014" t="s">
        <v>485</v>
      </c>
      <c r="E3014">
        <v>0</v>
      </c>
    </row>
    <row r="3015" spans="1:5">
      <c r="A3015">
        <v>2019</v>
      </c>
      <c r="B3015" t="s">
        <v>439</v>
      </c>
      <c r="C3015" t="s">
        <v>53</v>
      </c>
      <c r="D3015" t="s">
        <v>485</v>
      </c>
      <c r="E3015">
        <v>0</v>
      </c>
    </row>
    <row r="3016" spans="1:5">
      <c r="A3016">
        <v>2019</v>
      </c>
      <c r="B3016" t="s">
        <v>429</v>
      </c>
      <c r="C3016" t="s">
        <v>30</v>
      </c>
      <c r="D3016" t="s">
        <v>485</v>
      </c>
      <c r="E3016">
        <v>1</v>
      </c>
    </row>
    <row r="3017" spans="1:5">
      <c r="A3017">
        <v>2018</v>
      </c>
      <c r="B3017" t="s">
        <v>432</v>
      </c>
      <c r="C3017" t="s">
        <v>39</v>
      </c>
      <c r="D3017" t="s">
        <v>485</v>
      </c>
      <c r="E3017">
        <v>0</v>
      </c>
    </row>
    <row r="3018" spans="1:5">
      <c r="A3018">
        <v>2018</v>
      </c>
      <c r="B3018" t="s">
        <v>435</v>
      </c>
      <c r="C3018" t="s">
        <v>48</v>
      </c>
      <c r="D3018" t="s">
        <v>485</v>
      </c>
      <c r="E3018">
        <v>0</v>
      </c>
    </row>
    <row r="3019" spans="1:5">
      <c r="A3019">
        <v>2018</v>
      </c>
      <c r="B3019" t="s">
        <v>438</v>
      </c>
      <c r="C3019" t="s">
        <v>52</v>
      </c>
      <c r="D3019" t="s">
        <v>485</v>
      </c>
      <c r="E3019">
        <v>0</v>
      </c>
    </row>
    <row r="3020" spans="1:5">
      <c r="A3020">
        <v>2018</v>
      </c>
      <c r="B3020" t="s">
        <v>436</v>
      </c>
      <c r="C3020" t="s">
        <v>49</v>
      </c>
      <c r="D3020" t="s">
        <v>485</v>
      </c>
      <c r="E3020">
        <v>0</v>
      </c>
    </row>
    <row r="3021" spans="1:5">
      <c r="A3021">
        <v>2018</v>
      </c>
      <c r="B3021" t="s">
        <v>437</v>
      </c>
      <c r="C3021" t="s">
        <v>51</v>
      </c>
      <c r="D3021" t="s">
        <v>485</v>
      </c>
      <c r="E3021">
        <v>0</v>
      </c>
    </row>
    <row r="3022" spans="1:5">
      <c r="A3022">
        <v>2018</v>
      </c>
      <c r="B3022" t="s">
        <v>422</v>
      </c>
      <c r="C3022" t="s">
        <v>15</v>
      </c>
      <c r="D3022" t="s">
        <v>485</v>
      </c>
      <c r="E3022">
        <v>0</v>
      </c>
    </row>
    <row r="3023" spans="1:5">
      <c r="A3023">
        <v>2019</v>
      </c>
      <c r="B3023" t="s">
        <v>438</v>
      </c>
      <c r="C3023" t="s">
        <v>52</v>
      </c>
      <c r="D3023" t="s">
        <v>485</v>
      </c>
      <c r="E3023">
        <v>1</v>
      </c>
    </row>
    <row r="3024" spans="1:5">
      <c r="A3024">
        <v>2019</v>
      </c>
      <c r="B3024" t="s">
        <v>430</v>
      </c>
      <c r="C3024" t="s">
        <v>33</v>
      </c>
      <c r="D3024" t="s">
        <v>485</v>
      </c>
      <c r="E3024">
        <v>1</v>
      </c>
    </row>
    <row r="3025" spans="1:5">
      <c r="A3025">
        <v>2019</v>
      </c>
      <c r="B3025" t="s">
        <v>434</v>
      </c>
      <c r="C3025" t="s">
        <v>45</v>
      </c>
      <c r="D3025" t="s">
        <v>485</v>
      </c>
      <c r="E3025">
        <v>0</v>
      </c>
    </row>
    <row r="3026" spans="1:5">
      <c r="A3026">
        <v>2019</v>
      </c>
      <c r="B3026" t="s">
        <v>425</v>
      </c>
      <c r="C3026" t="s">
        <v>24</v>
      </c>
      <c r="D3026" t="s">
        <v>485</v>
      </c>
      <c r="E3026">
        <v>1</v>
      </c>
    </row>
    <row r="3027" spans="1:5">
      <c r="A3027">
        <v>2019</v>
      </c>
      <c r="B3027" t="s">
        <v>420</v>
      </c>
      <c r="C3027" t="s">
        <v>8</v>
      </c>
      <c r="D3027" t="s">
        <v>485</v>
      </c>
      <c r="E3027">
        <v>1</v>
      </c>
    </row>
    <row r="3028" spans="1:5">
      <c r="A3028">
        <v>2019</v>
      </c>
      <c r="B3028" t="s">
        <v>433</v>
      </c>
      <c r="C3028" t="s">
        <v>42</v>
      </c>
      <c r="D3028" t="s">
        <v>485</v>
      </c>
      <c r="E3028">
        <v>0</v>
      </c>
    </row>
    <row r="3029" spans="1:5">
      <c r="A3029">
        <v>2019</v>
      </c>
      <c r="B3029" t="s">
        <v>428</v>
      </c>
      <c r="C3029" t="s">
        <v>27</v>
      </c>
      <c r="D3029" t="s">
        <v>485</v>
      </c>
      <c r="E3029">
        <v>0</v>
      </c>
    </row>
    <row r="3030" spans="1:5">
      <c r="A3030">
        <v>2019</v>
      </c>
      <c r="B3030" t="s">
        <v>423</v>
      </c>
      <c r="C3030" t="s">
        <v>18</v>
      </c>
      <c r="D3030" t="s">
        <v>485</v>
      </c>
      <c r="E3030">
        <v>0</v>
      </c>
    </row>
    <row r="3031" spans="1:5">
      <c r="A3031">
        <v>2019</v>
      </c>
      <c r="B3031" t="s">
        <v>421</v>
      </c>
      <c r="C3031" t="s">
        <v>13</v>
      </c>
      <c r="D3031" t="s">
        <v>485</v>
      </c>
      <c r="E3031">
        <v>2</v>
      </c>
    </row>
    <row r="3032" spans="1:5">
      <c r="A3032">
        <v>2019</v>
      </c>
      <c r="B3032" t="s">
        <v>422</v>
      </c>
      <c r="C3032" t="s">
        <v>15</v>
      </c>
      <c r="D3032" t="s">
        <v>485</v>
      </c>
      <c r="E3032">
        <v>1</v>
      </c>
    </row>
    <row r="3033" spans="1:5">
      <c r="A3033">
        <v>2019</v>
      </c>
      <c r="B3033" t="s">
        <v>424</v>
      </c>
      <c r="C3033" t="s">
        <v>21</v>
      </c>
      <c r="D3033" t="s">
        <v>485</v>
      </c>
      <c r="E3033">
        <v>1</v>
      </c>
    </row>
    <row r="3034" spans="1:5">
      <c r="A3034">
        <v>2018</v>
      </c>
      <c r="B3034" t="s">
        <v>434</v>
      </c>
      <c r="C3034" t="s">
        <v>45</v>
      </c>
      <c r="D3034" t="s">
        <v>485</v>
      </c>
      <c r="E3034">
        <v>0</v>
      </c>
    </row>
    <row r="3035" spans="1:5">
      <c r="A3035">
        <v>2018</v>
      </c>
      <c r="B3035" t="s">
        <v>428</v>
      </c>
      <c r="C3035" t="s">
        <v>27</v>
      </c>
      <c r="D3035" t="s">
        <v>485</v>
      </c>
      <c r="E3035">
        <v>0</v>
      </c>
    </row>
    <row r="3036" spans="1:5">
      <c r="A3036">
        <v>2018</v>
      </c>
      <c r="B3036" t="s">
        <v>430</v>
      </c>
      <c r="C3036" t="s">
        <v>33</v>
      </c>
      <c r="D3036" t="s">
        <v>485</v>
      </c>
      <c r="E3036">
        <v>0</v>
      </c>
    </row>
    <row r="3037" spans="1:5">
      <c r="A3037">
        <v>2018</v>
      </c>
      <c r="B3037" t="s">
        <v>420</v>
      </c>
      <c r="C3037" t="s">
        <v>8</v>
      </c>
      <c r="D3037" t="s">
        <v>485</v>
      </c>
      <c r="E3037">
        <v>0</v>
      </c>
    </row>
    <row r="3038" spans="1:5">
      <c r="A3038">
        <v>2018</v>
      </c>
      <c r="B3038" t="s">
        <v>439</v>
      </c>
      <c r="C3038" t="s">
        <v>53</v>
      </c>
      <c r="D3038" t="s">
        <v>485</v>
      </c>
      <c r="E3038">
        <v>0</v>
      </c>
    </row>
    <row r="3039" spans="1:5">
      <c r="A3039">
        <v>2022</v>
      </c>
      <c r="B3039" t="s">
        <v>437</v>
      </c>
      <c r="C3039" t="s">
        <v>51</v>
      </c>
      <c r="D3039" t="s">
        <v>485</v>
      </c>
      <c r="E3039">
        <v>0</v>
      </c>
    </row>
    <row r="3040" spans="1:5">
      <c r="A3040">
        <v>2022</v>
      </c>
      <c r="B3040" t="s">
        <v>425</v>
      </c>
      <c r="C3040" t="s">
        <v>24</v>
      </c>
      <c r="D3040" t="s">
        <v>485</v>
      </c>
      <c r="E3040">
        <v>1</v>
      </c>
    </row>
    <row r="3041" spans="1:5">
      <c r="A3041">
        <v>2022</v>
      </c>
      <c r="B3041" t="s">
        <v>428</v>
      </c>
      <c r="C3041" t="s">
        <v>27</v>
      </c>
      <c r="D3041" t="s">
        <v>485</v>
      </c>
      <c r="E3041">
        <v>1</v>
      </c>
    </row>
    <row r="3042" spans="1:5">
      <c r="A3042">
        <v>2022</v>
      </c>
      <c r="B3042" t="s">
        <v>420</v>
      </c>
      <c r="C3042" t="s">
        <v>8</v>
      </c>
      <c r="D3042" t="s">
        <v>485</v>
      </c>
      <c r="E3042">
        <v>1</v>
      </c>
    </row>
    <row r="3043" spans="1:5">
      <c r="A3043">
        <v>2022</v>
      </c>
      <c r="B3043" t="s">
        <v>423</v>
      </c>
      <c r="C3043" t="s">
        <v>18</v>
      </c>
      <c r="D3043" t="s">
        <v>485</v>
      </c>
      <c r="E3043">
        <v>1</v>
      </c>
    </row>
    <row r="3044" spans="1:5">
      <c r="A3044">
        <v>2021</v>
      </c>
      <c r="B3044" t="s">
        <v>426</v>
      </c>
      <c r="D3044" t="s">
        <v>485</v>
      </c>
      <c r="E3044">
        <v>0</v>
      </c>
    </row>
    <row r="3045" spans="1:5">
      <c r="A3045">
        <v>2021</v>
      </c>
      <c r="B3045" t="s">
        <v>428</v>
      </c>
      <c r="C3045" t="s">
        <v>27</v>
      </c>
      <c r="D3045" t="s">
        <v>485</v>
      </c>
      <c r="E3045">
        <v>0</v>
      </c>
    </row>
    <row r="3046" spans="1:5">
      <c r="A3046">
        <v>2021</v>
      </c>
      <c r="B3046" t="s">
        <v>423</v>
      </c>
      <c r="C3046" t="s">
        <v>18</v>
      </c>
      <c r="D3046" t="s">
        <v>485</v>
      </c>
      <c r="E3046">
        <v>1</v>
      </c>
    </row>
    <row r="3047" spans="1:5">
      <c r="A3047">
        <v>2021</v>
      </c>
      <c r="B3047" t="s">
        <v>431</v>
      </c>
      <c r="C3047" t="s">
        <v>36</v>
      </c>
      <c r="D3047" t="s">
        <v>485</v>
      </c>
      <c r="E3047">
        <v>1</v>
      </c>
    </row>
    <row r="3048" spans="1:5">
      <c r="A3048">
        <v>2021</v>
      </c>
      <c r="B3048" t="s">
        <v>425</v>
      </c>
      <c r="C3048" t="s">
        <v>24</v>
      </c>
      <c r="D3048" t="s">
        <v>485</v>
      </c>
      <c r="E3048">
        <v>1</v>
      </c>
    </row>
    <row r="3049" spans="1:5">
      <c r="A3049">
        <v>2021</v>
      </c>
      <c r="B3049" t="s">
        <v>438</v>
      </c>
      <c r="C3049" t="s">
        <v>52</v>
      </c>
      <c r="D3049" t="s">
        <v>485</v>
      </c>
      <c r="E3049">
        <v>1</v>
      </c>
    </row>
    <row r="3050" spans="1:5">
      <c r="A3050">
        <v>2021</v>
      </c>
      <c r="B3050" t="s">
        <v>436</v>
      </c>
      <c r="C3050" t="s">
        <v>49</v>
      </c>
      <c r="D3050" t="s">
        <v>485</v>
      </c>
      <c r="E3050">
        <v>0</v>
      </c>
    </row>
    <row r="3051" spans="1:5">
      <c r="A3051">
        <v>2021</v>
      </c>
      <c r="B3051" t="s">
        <v>437</v>
      </c>
      <c r="C3051" t="s">
        <v>51</v>
      </c>
      <c r="D3051" t="s">
        <v>485</v>
      </c>
      <c r="E3051">
        <v>3</v>
      </c>
    </row>
    <row r="3052" spans="1:5">
      <c r="A3052">
        <v>2020</v>
      </c>
      <c r="B3052" t="s">
        <v>431</v>
      </c>
      <c r="C3052" t="s">
        <v>36</v>
      </c>
      <c r="D3052" t="s">
        <v>485</v>
      </c>
      <c r="E3052">
        <v>0</v>
      </c>
    </row>
    <row r="3053" spans="1:5">
      <c r="A3053">
        <v>2020</v>
      </c>
      <c r="B3053" t="s">
        <v>426</v>
      </c>
      <c r="D3053" t="s">
        <v>485</v>
      </c>
      <c r="E3053">
        <v>0</v>
      </c>
    </row>
    <row r="3054" spans="1:5">
      <c r="A3054">
        <v>2020</v>
      </c>
      <c r="B3054" t="s">
        <v>433</v>
      </c>
      <c r="C3054" t="s">
        <v>42</v>
      </c>
      <c r="D3054" t="s">
        <v>485</v>
      </c>
      <c r="E3054">
        <v>1</v>
      </c>
    </row>
    <row r="3055" spans="1:5">
      <c r="A3055">
        <v>2020</v>
      </c>
      <c r="B3055" t="s">
        <v>425</v>
      </c>
      <c r="C3055" t="s">
        <v>24</v>
      </c>
      <c r="D3055" t="s">
        <v>485</v>
      </c>
      <c r="E3055">
        <v>1</v>
      </c>
    </row>
    <row r="3056" spans="1:5">
      <c r="A3056">
        <v>2020</v>
      </c>
      <c r="B3056" t="s">
        <v>428</v>
      </c>
      <c r="C3056" t="s">
        <v>27</v>
      </c>
      <c r="D3056" t="s">
        <v>485</v>
      </c>
      <c r="E3056">
        <v>0</v>
      </c>
    </row>
    <row r="3057" spans="1:5">
      <c r="A3057">
        <v>2020</v>
      </c>
      <c r="B3057" t="s">
        <v>438</v>
      </c>
      <c r="C3057" t="s">
        <v>52</v>
      </c>
      <c r="D3057" t="s">
        <v>485</v>
      </c>
      <c r="E3057">
        <v>0</v>
      </c>
    </row>
    <row r="3058" spans="1:5">
      <c r="A3058">
        <v>2020</v>
      </c>
      <c r="B3058" t="s">
        <v>437</v>
      </c>
      <c r="C3058" t="s">
        <v>51</v>
      </c>
      <c r="D3058" t="s">
        <v>485</v>
      </c>
      <c r="E3058">
        <v>0</v>
      </c>
    </row>
    <row r="3059" spans="1:5">
      <c r="A3059">
        <v>2020</v>
      </c>
      <c r="B3059" t="s">
        <v>422</v>
      </c>
      <c r="C3059" t="s">
        <v>15</v>
      </c>
      <c r="D3059" t="s">
        <v>485</v>
      </c>
      <c r="E3059">
        <v>3</v>
      </c>
    </row>
    <row r="3060" spans="1:5">
      <c r="A3060">
        <v>2023</v>
      </c>
      <c r="B3060" t="s">
        <v>434</v>
      </c>
      <c r="C3060" t="s">
        <v>45</v>
      </c>
      <c r="D3060" t="s">
        <v>485</v>
      </c>
      <c r="E3060">
        <v>0</v>
      </c>
    </row>
    <row r="3061" spans="1:5">
      <c r="A3061">
        <v>2023</v>
      </c>
      <c r="B3061" t="s">
        <v>423</v>
      </c>
      <c r="C3061" t="s">
        <v>18</v>
      </c>
      <c r="D3061" t="s">
        <v>485</v>
      </c>
      <c r="E3061">
        <v>1</v>
      </c>
    </row>
    <row r="3062" spans="1:5">
      <c r="A3062">
        <v>2023</v>
      </c>
      <c r="B3062" t="s">
        <v>435</v>
      </c>
      <c r="C3062" t="s">
        <v>48</v>
      </c>
      <c r="D3062" t="s">
        <v>485</v>
      </c>
      <c r="E3062">
        <v>0</v>
      </c>
    </row>
    <row r="3063" spans="1:5">
      <c r="A3063">
        <v>2023</v>
      </c>
      <c r="B3063" t="s">
        <v>430</v>
      </c>
      <c r="C3063" t="s">
        <v>33</v>
      </c>
      <c r="D3063" t="s">
        <v>485</v>
      </c>
      <c r="E3063">
        <v>0</v>
      </c>
    </row>
    <row r="3064" spans="1:5">
      <c r="A3064">
        <v>2023</v>
      </c>
      <c r="B3064" t="s">
        <v>422</v>
      </c>
      <c r="C3064" t="s">
        <v>15</v>
      </c>
      <c r="D3064" t="s">
        <v>485</v>
      </c>
      <c r="E3064">
        <v>0</v>
      </c>
    </row>
    <row r="3065" spans="1:5">
      <c r="A3065">
        <v>2023</v>
      </c>
      <c r="B3065" t="s">
        <v>439</v>
      </c>
      <c r="C3065" t="s">
        <v>53</v>
      </c>
      <c r="D3065" t="s">
        <v>485</v>
      </c>
      <c r="E3065">
        <v>0</v>
      </c>
    </row>
    <row r="3066" spans="1:5">
      <c r="A3066">
        <v>2022</v>
      </c>
      <c r="B3066" t="s">
        <v>433</v>
      </c>
      <c r="C3066" t="s">
        <v>42</v>
      </c>
      <c r="D3066" t="s">
        <v>485</v>
      </c>
      <c r="E3066">
        <v>1</v>
      </c>
    </row>
    <row r="3067" spans="1:5">
      <c r="A3067">
        <v>2022</v>
      </c>
      <c r="B3067" t="s">
        <v>430</v>
      </c>
      <c r="C3067" t="s">
        <v>33</v>
      </c>
      <c r="D3067" t="s">
        <v>485</v>
      </c>
      <c r="E3067">
        <v>0</v>
      </c>
    </row>
    <row r="3068" spans="1:5">
      <c r="A3068">
        <v>2022</v>
      </c>
      <c r="B3068" t="s">
        <v>432</v>
      </c>
      <c r="C3068" t="s">
        <v>39</v>
      </c>
      <c r="D3068" t="s">
        <v>485</v>
      </c>
      <c r="E3068">
        <v>0</v>
      </c>
    </row>
    <row r="3069" spans="1:5">
      <c r="A3069">
        <v>2022</v>
      </c>
      <c r="B3069" t="s">
        <v>426</v>
      </c>
      <c r="D3069" t="s">
        <v>485</v>
      </c>
      <c r="E3069">
        <v>0</v>
      </c>
    </row>
    <row r="3070" spans="1:5">
      <c r="A3070">
        <v>2022</v>
      </c>
      <c r="B3070" t="s">
        <v>424</v>
      </c>
      <c r="C3070" t="s">
        <v>21</v>
      </c>
      <c r="D3070" t="s">
        <v>485</v>
      </c>
      <c r="E3070">
        <v>0</v>
      </c>
    </row>
    <row r="3071" spans="1:5">
      <c r="A3071">
        <v>2021</v>
      </c>
      <c r="B3071" t="s">
        <v>432</v>
      </c>
      <c r="C3071" t="s">
        <v>39</v>
      </c>
      <c r="D3071" t="s">
        <v>485</v>
      </c>
      <c r="E3071">
        <v>1</v>
      </c>
    </row>
    <row r="3072" spans="1:5">
      <c r="A3072">
        <v>2021</v>
      </c>
      <c r="B3072" t="s">
        <v>430</v>
      </c>
      <c r="C3072" t="s">
        <v>33</v>
      </c>
      <c r="D3072" t="s">
        <v>485</v>
      </c>
      <c r="E3072">
        <v>1</v>
      </c>
    </row>
    <row r="3073" spans="1:5">
      <c r="A3073">
        <v>2021</v>
      </c>
      <c r="B3073" t="s">
        <v>433</v>
      </c>
      <c r="C3073" t="s">
        <v>42</v>
      </c>
      <c r="D3073" t="s">
        <v>485</v>
      </c>
      <c r="E3073">
        <v>1</v>
      </c>
    </row>
    <row r="3074" spans="1:5">
      <c r="A3074">
        <v>2021</v>
      </c>
      <c r="B3074" t="s">
        <v>422</v>
      </c>
      <c r="C3074" t="s">
        <v>15</v>
      </c>
      <c r="D3074" t="s">
        <v>485</v>
      </c>
      <c r="E3074">
        <v>6</v>
      </c>
    </row>
    <row r="3075" spans="1:5">
      <c r="A3075">
        <v>2021</v>
      </c>
      <c r="B3075" t="s">
        <v>421</v>
      </c>
      <c r="C3075" t="s">
        <v>13</v>
      </c>
      <c r="D3075" t="s">
        <v>485</v>
      </c>
      <c r="E3075">
        <v>2</v>
      </c>
    </row>
    <row r="3076" spans="1:5">
      <c r="A3076">
        <v>2021</v>
      </c>
      <c r="B3076" t="s">
        <v>439</v>
      </c>
      <c r="C3076" t="s">
        <v>53</v>
      </c>
      <c r="D3076" t="s">
        <v>485</v>
      </c>
      <c r="E3076">
        <v>1</v>
      </c>
    </row>
    <row r="3077" spans="1:5">
      <c r="A3077">
        <v>2021</v>
      </c>
      <c r="B3077" t="s">
        <v>435</v>
      </c>
      <c r="C3077" t="s">
        <v>48</v>
      </c>
      <c r="D3077" t="s">
        <v>485</v>
      </c>
      <c r="E3077">
        <v>0</v>
      </c>
    </row>
    <row r="3078" spans="1:5">
      <c r="A3078">
        <v>2021</v>
      </c>
      <c r="B3078" t="s">
        <v>429</v>
      </c>
      <c r="C3078" t="s">
        <v>30</v>
      </c>
      <c r="D3078" t="s">
        <v>485</v>
      </c>
      <c r="E3078">
        <v>2</v>
      </c>
    </row>
    <row r="3079" spans="1:5">
      <c r="A3079">
        <v>2020</v>
      </c>
      <c r="B3079" t="s">
        <v>435</v>
      </c>
      <c r="C3079" t="s">
        <v>48</v>
      </c>
      <c r="D3079" t="s">
        <v>485</v>
      </c>
      <c r="E3079">
        <v>0</v>
      </c>
    </row>
    <row r="3080" spans="1:5">
      <c r="A3080">
        <v>2020</v>
      </c>
      <c r="B3080" t="s">
        <v>432</v>
      </c>
      <c r="C3080" t="s">
        <v>39</v>
      </c>
      <c r="D3080" t="s">
        <v>485</v>
      </c>
      <c r="E3080">
        <v>0</v>
      </c>
    </row>
    <row r="3081" spans="1:5">
      <c r="A3081">
        <v>2020</v>
      </c>
      <c r="B3081" t="s">
        <v>423</v>
      </c>
      <c r="C3081" t="s">
        <v>18</v>
      </c>
      <c r="D3081" t="s">
        <v>485</v>
      </c>
      <c r="E3081">
        <v>1</v>
      </c>
    </row>
    <row r="3082" spans="1:5">
      <c r="A3082">
        <v>2020</v>
      </c>
      <c r="B3082" t="s">
        <v>420</v>
      </c>
      <c r="C3082" t="s">
        <v>8</v>
      </c>
      <c r="D3082" t="s">
        <v>485</v>
      </c>
      <c r="E3082">
        <v>1</v>
      </c>
    </row>
    <row r="3083" spans="1:5">
      <c r="A3083">
        <v>2020</v>
      </c>
      <c r="B3083" t="s">
        <v>424</v>
      </c>
      <c r="C3083" t="s">
        <v>21</v>
      </c>
      <c r="D3083" t="s">
        <v>485</v>
      </c>
      <c r="E3083">
        <v>0</v>
      </c>
    </row>
    <row r="3084" spans="1:5">
      <c r="A3084">
        <v>2020</v>
      </c>
      <c r="B3084" t="s">
        <v>421</v>
      </c>
      <c r="C3084" t="s">
        <v>13</v>
      </c>
      <c r="D3084" t="s">
        <v>485</v>
      </c>
      <c r="E3084">
        <v>2</v>
      </c>
    </row>
    <row r="3085" spans="1:5">
      <c r="A3085">
        <v>2020</v>
      </c>
      <c r="B3085" t="s">
        <v>436</v>
      </c>
      <c r="C3085" t="s">
        <v>49</v>
      </c>
      <c r="D3085" t="s">
        <v>485</v>
      </c>
      <c r="E3085">
        <v>0</v>
      </c>
    </row>
    <row r="3086" spans="1:5">
      <c r="A3086">
        <v>2020</v>
      </c>
      <c r="B3086" t="s">
        <v>429</v>
      </c>
      <c r="C3086" t="s">
        <v>30</v>
      </c>
      <c r="D3086" t="s">
        <v>485</v>
      </c>
      <c r="E3086">
        <v>0</v>
      </c>
    </row>
    <row r="3087" spans="1:5">
      <c r="A3087">
        <v>2019</v>
      </c>
      <c r="B3087" t="s">
        <v>435</v>
      </c>
      <c r="C3087" t="s">
        <v>48</v>
      </c>
      <c r="D3087" t="s">
        <v>485</v>
      </c>
      <c r="E3087">
        <v>0</v>
      </c>
    </row>
    <row r="3088" spans="1:5">
      <c r="A3088">
        <v>2019</v>
      </c>
      <c r="B3088" t="s">
        <v>426</v>
      </c>
      <c r="D3088" t="s">
        <v>485</v>
      </c>
      <c r="E3088">
        <v>0</v>
      </c>
    </row>
    <row r="3089" spans="1:5">
      <c r="A3089">
        <v>2019</v>
      </c>
      <c r="B3089" t="s">
        <v>432</v>
      </c>
      <c r="C3089" t="s">
        <v>39</v>
      </c>
      <c r="D3089" t="s">
        <v>485</v>
      </c>
      <c r="E3089">
        <v>0</v>
      </c>
    </row>
    <row r="3090" spans="1:5">
      <c r="A3090">
        <v>2019</v>
      </c>
      <c r="B3090" t="s">
        <v>436</v>
      </c>
      <c r="C3090" t="s">
        <v>49</v>
      </c>
      <c r="D3090" t="s">
        <v>485</v>
      </c>
      <c r="E3090">
        <v>0</v>
      </c>
    </row>
    <row r="3091" spans="1:5">
      <c r="A3091">
        <v>2018</v>
      </c>
      <c r="B3091" t="s">
        <v>431</v>
      </c>
      <c r="C3091" t="s">
        <v>36</v>
      </c>
      <c r="D3091" t="s">
        <v>485</v>
      </c>
      <c r="E3091">
        <v>0</v>
      </c>
    </row>
    <row r="3092" spans="1:5">
      <c r="A3092">
        <v>2018</v>
      </c>
      <c r="B3092" t="s">
        <v>426</v>
      </c>
      <c r="D3092" t="s">
        <v>485</v>
      </c>
      <c r="E3092">
        <v>0</v>
      </c>
    </row>
    <row r="3093" spans="1:5">
      <c r="A3093">
        <v>2018</v>
      </c>
      <c r="B3093" t="s">
        <v>421</v>
      </c>
      <c r="C3093" t="s">
        <v>13</v>
      </c>
      <c r="D3093" t="s">
        <v>485</v>
      </c>
      <c r="E3093">
        <v>0</v>
      </c>
    </row>
    <row r="3094" spans="1:5">
      <c r="A3094">
        <v>2018</v>
      </c>
      <c r="B3094" t="s">
        <v>423</v>
      </c>
      <c r="C3094" t="s">
        <v>18</v>
      </c>
      <c r="D3094" t="s">
        <v>485</v>
      </c>
      <c r="E3094">
        <v>0</v>
      </c>
    </row>
    <row r="3095" spans="1:5">
      <c r="A3095">
        <v>2018</v>
      </c>
      <c r="B3095" t="s">
        <v>433</v>
      </c>
      <c r="C3095" t="s">
        <v>42</v>
      </c>
      <c r="D3095" t="s">
        <v>485</v>
      </c>
      <c r="E3095">
        <v>0</v>
      </c>
    </row>
    <row r="3096" spans="1:5">
      <c r="A3096">
        <v>2018</v>
      </c>
      <c r="B3096" t="s">
        <v>425</v>
      </c>
      <c r="C3096" t="s">
        <v>24</v>
      </c>
      <c r="D3096" t="s">
        <v>485</v>
      </c>
      <c r="E3096">
        <v>0</v>
      </c>
    </row>
    <row r="3097" spans="1:5">
      <c r="A3097">
        <v>2018</v>
      </c>
      <c r="B3097" t="s">
        <v>424</v>
      </c>
      <c r="C3097" t="s">
        <v>21</v>
      </c>
      <c r="D3097" t="s">
        <v>485</v>
      </c>
      <c r="E3097">
        <v>0</v>
      </c>
    </row>
    <row r="3098" spans="1:5">
      <c r="A3098">
        <v>2018</v>
      </c>
      <c r="B3098" t="s">
        <v>429</v>
      </c>
      <c r="C3098" t="s">
        <v>30</v>
      </c>
      <c r="D3098" t="s">
        <v>485</v>
      </c>
      <c r="E3098">
        <v>0</v>
      </c>
    </row>
    <row r="3099" spans="1:5">
      <c r="A3099">
        <v>2025</v>
      </c>
      <c r="B3099" t="s">
        <v>407</v>
      </c>
      <c r="D3099" t="s">
        <v>486</v>
      </c>
      <c r="E3099">
        <v>0</v>
      </c>
    </row>
    <row r="3100" spans="1:5">
      <c r="A3100">
        <v>2025</v>
      </c>
      <c r="B3100" t="s">
        <v>438</v>
      </c>
      <c r="D3100" t="s">
        <v>486</v>
      </c>
      <c r="E3100">
        <v>0</v>
      </c>
    </row>
    <row r="3101" spans="1:5">
      <c r="A3101">
        <v>2025</v>
      </c>
      <c r="B3101" t="s">
        <v>425</v>
      </c>
      <c r="D3101" t="s">
        <v>486</v>
      </c>
      <c r="E3101">
        <v>0</v>
      </c>
    </row>
    <row r="3102" spans="1:5">
      <c r="A3102">
        <v>2025</v>
      </c>
      <c r="B3102" t="s">
        <v>421</v>
      </c>
      <c r="D3102" t="s">
        <v>486</v>
      </c>
      <c r="E3102">
        <v>0</v>
      </c>
    </row>
    <row r="3103" spans="1:5">
      <c r="A3103">
        <v>2025</v>
      </c>
      <c r="B3103" t="s">
        <v>432</v>
      </c>
      <c r="D3103" t="s">
        <v>486</v>
      </c>
      <c r="E3103">
        <v>0</v>
      </c>
    </row>
    <row r="3104" spans="1:5">
      <c r="A3104">
        <v>2025</v>
      </c>
      <c r="B3104" t="s">
        <v>429</v>
      </c>
      <c r="D3104" t="s">
        <v>486</v>
      </c>
      <c r="E3104">
        <v>0</v>
      </c>
    </row>
    <row r="3105" spans="1:5">
      <c r="A3105">
        <v>2025</v>
      </c>
      <c r="B3105" t="s">
        <v>431</v>
      </c>
      <c r="D3105" t="s">
        <v>486</v>
      </c>
      <c r="E3105">
        <v>0</v>
      </c>
    </row>
    <row r="3106" spans="1:5">
      <c r="A3106">
        <v>2025</v>
      </c>
      <c r="B3106" t="s">
        <v>428</v>
      </c>
      <c r="D3106" t="s">
        <v>486</v>
      </c>
      <c r="E3106">
        <v>0</v>
      </c>
    </row>
    <row r="3107" spans="1:5">
      <c r="A3107">
        <v>2025</v>
      </c>
      <c r="B3107" t="s">
        <v>436</v>
      </c>
      <c r="D3107" t="s">
        <v>486</v>
      </c>
      <c r="E3107">
        <v>0</v>
      </c>
    </row>
    <row r="3108" spans="1:5">
      <c r="A3108">
        <v>2025</v>
      </c>
      <c r="B3108" t="s">
        <v>433</v>
      </c>
      <c r="D3108" t="s">
        <v>486</v>
      </c>
      <c r="E3108">
        <v>0</v>
      </c>
    </row>
    <row r="3109" spans="1:5">
      <c r="A3109">
        <v>2025</v>
      </c>
      <c r="B3109" t="s">
        <v>426</v>
      </c>
      <c r="D3109" t="s">
        <v>486</v>
      </c>
      <c r="E3109">
        <v>0</v>
      </c>
    </row>
    <row r="3110" spans="1:5">
      <c r="A3110">
        <v>2025</v>
      </c>
      <c r="B3110" t="s">
        <v>437</v>
      </c>
      <c r="D3110" t="s">
        <v>486</v>
      </c>
      <c r="E3110">
        <v>0</v>
      </c>
    </row>
    <row r="3111" spans="1:5">
      <c r="A3111">
        <v>2025</v>
      </c>
      <c r="B3111" t="s">
        <v>420</v>
      </c>
      <c r="D3111" t="s">
        <v>486</v>
      </c>
      <c r="E3111">
        <v>0</v>
      </c>
    </row>
    <row r="3112" spans="1:5">
      <c r="A3112">
        <v>2025</v>
      </c>
      <c r="B3112" t="s">
        <v>424</v>
      </c>
      <c r="D3112" t="s">
        <v>486</v>
      </c>
      <c r="E3112">
        <v>0</v>
      </c>
    </row>
    <row r="3113" spans="1:5">
      <c r="A3113">
        <v>2025</v>
      </c>
      <c r="B3113" t="s">
        <v>434</v>
      </c>
      <c r="D3113" t="s">
        <v>486</v>
      </c>
      <c r="E3113">
        <v>0</v>
      </c>
    </row>
    <row r="3114" spans="1:5">
      <c r="A3114">
        <v>2025</v>
      </c>
      <c r="B3114" t="s">
        <v>423</v>
      </c>
      <c r="D3114" t="s">
        <v>486</v>
      </c>
      <c r="E3114">
        <v>0</v>
      </c>
    </row>
    <row r="3115" spans="1:5">
      <c r="A3115">
        <v>2025</v>
      </c>
      <c r="B3115" t="s">
        <v>435</v>
      </c>
      <c r="D3115" t="s">
        <v>486</v>
      </c>
      <c r="E3115">
        <v>0</v>
      </c>
    </row>
    <row r="3116" spans="1:5">
      <c r="A3116">
        <v>2025</v>
      </c>
      <c r="B3116" t="s">
        <v>430</v>
      </c>
      <c r="D3116" t="s">
        <v>486</v>
      </c>
      <c r="E3116">
        <v>0</v>
      </c>
    </row>
    <row r="3117" spans="1:5">
      <c r="A3117">
        <v>2025</v>
      </c>
      <c r="B3117" t="s">
        <v>422</v>
      </c>
      <c r="D3117" t="s">
        <v>486</v>
      </c>
      <c r="E3117">
        <v>0</v>
      </c>
    </row>
    <row r="3118" spans="1:5">
      <c r="A3118">
        <v>2025</v>
      </c>
      <c r="B3118" t="s">
        <v>439</v>
      </c>
      <c r="D3118" t="s">
        <v>486</v>
      </c>
      <c r="E3118">
        <v>0</v>
      </c>
    </row>
    <row r="3119" spans="1:5">
      <c r="A3119">
        <v>2024</v>
      </c>
      <c r="B3119" t="s">
        <v>407</v>
      </c>
      <c r="C3119" t="s">
        <v>407</v>
      </c>
      <c r="D3119" t="s">
        <v>486</v>
      </c>
      <c r="E3119">
        <v>3</v>
      </c>
    </row>
    <row r="3120" spans="1:5">
      <c r="A3120">
        <v>2024</v>
      </c>
      <c r="B3120" t="s">
        <v>438</v>
      </c>
      <c r="C3120" t="s">
        <v>52</v>
      </c>
      <c r="D3120" t="s">
        <v>486</v>
      </c>
      <c r="E3120">
        <v>0</v>
      </c>
    </row>
    <row r="3121" spans="1:5">
      <c r="A3121">
        <v>2024</v>
      </c>
      <c r="B3121" t="s">
        <v>425</v>
      </c>
      <c r="C3121" t="s">
        <v>24</v>
      </c>
      <c r="D3121" t="s">
        <v>486</v>
      </c>
      <c r="E3121">
        <v>1</v>
      </c>
    </row>
    <row r="3122" spans="1:5">
      <c r="A3122">
        <v>2024</v>
      </c>
      <c r="B3122" t="s">
        <v>421</v>
      </c>
      <c r="C3122" t="s">
        <v>13</v>
      </c>
      <c r="D3122" t="s">
        <v>486</v>
      </c>
      <c r="E3122">
        <v>0</v>
      </c>
    </row>
    <row r="3123" spans="1:5">
      <c r="A3123">
        <v>2024</v>
      </c>
      <c r="B3123" t="s">
        <v>432</v>
      </c>
      <c r="C3123" t="s">
        <v>39</v>
      </c>
      <c r="D3123" t="s">
        <v>486</v>
      </c>
      <c r="E3123">
        <v>0</v>
      </c>
    </row>
    <row r="3124" spans="1:5">
      <c r="A3124">
        <v>2024</v>
      </c>
      <c r="B3124" t="s">
        <v>429</v>
      </c>
      <c r="C3124" t="s">
        <v>30</v>
      </c>
      <c r="D3124" t="s">
        <v>486</v>
      </c>
      <c r="E3124">
        <v>0</v>
      </c>
    </row>
    <row r="3125" spans="1:5">
      <c r="A3125">
        <v>2024</v>
      </c>
      <c r="B3125" t="s">
        <v>431</v>
      </c>
      <c r="C3125" t="s">
        <v>36</v>
      </c>
      <c r="D3125" t="s">
        <v>486</v>
      </c>
      <c r="E3125">
        <v>0</v>
      </c>
    </row>
    <row r="3126" spans="1:5">
      <c r="A3126">
        <v>2024</v>
      </c>
      <c r="B3126" t="s">
        <v>428</v>
      </c>
      <c r="C3126" t="s">
        <v>27</v>
      </c>
      <c r="D3126" t="s">
        <v>486</v>
      </c>
      <c r="E3126">
        <v>1</v>
      </c>
    </row>
    <row r="3127" spans="1:5">
      <c r="A3127">
        <v>2024</v>
      </c>
      <c r="B3127" t="s">
        <v>436</v>
      </c>
      <c r="C3127" t="s">
        <v>49</v>
      </c>
      <c r="D3127" t="s">
        <v>486</v>
      </c>
      <c r="E3127">
        <v>0</v>
      </c>
    </row>
    <row r="3128" spans="1:5">
      <c r="A3128">
        <v>2024</v>
      </c>
      <c r="B3128" t="s">
        <v>433</v>
      </c>
      <c r="C3128" t="s">
        <v>42</v>
      </c>
      <c r="D3128" t="s">
        <v>486</v>
      </c>
      <c r="E3128">
        <v>0</v>
      </c>
    </row>
    <row r="3129" spans="1:5">
      <c r="A3129">
        <v>2024</v>
      </c>
      <c r="B3129" t="s">
        <v>426</v>
      </c>
      <c r="D3129" t="s">
        <v>486</v>
      </c>
      <c r="E3129">
        <v>0</v>
      </c>
    </row>
    <row r="3130" spans="1:5">
      <c r="A3130">
        <v>2024</v>
      </c>
      <c r="B3130" t="s">
        <v>437</v>
      </c>
      <c r="C3130" t="s">
        <v>51</v>
      </c>
      <c r="D3130" t="s">
        <v>486</v>
      </c>
      <c r="E3130">
        <v>0</v>
      </c>
    </row>
    <row r="3131" spans="1:5">
      <c r="A3131">
        <v>2024</v>
      </c>
      <c r="B3131" t="s">
        <v>420</v>
      </c>
      <c r="C3131" t="s">
        <v>8</v>
      </c>
      <c r="D3131" t="s">
        <v>486</v>
      </c>
      <c r="E3131">
        <v>0</v>
      </c>
    </row>
    <row r="3132" spans="1:5">
      <c r="A3132">
        <v>2024</v>
      </c>
      <c r="B3132" t="s">
        <v>424</v>
      </c>
      <c r="C3132" t="s">
        <v>21</v>
      </c>
      <c r="D3132" t="s">
        <v>486</v>
      </c>
      <c r="E3132">
        <v>0</v>
      </c>
    </row>
    <row r="3133" spans="1:5">
      <c r="A3133">
        <v>2024</v>
      </c>
      <c r="B3133" t="s">
        <v>434</v>
      </c>
      <c r="C3133" t="s">
        <v>45</v>
      </c>
      <c r="D3133" t="s">
        <v>486</v>
      </c>
      <c r="E3133">
        <v>0</v>
      </c>
    </row>
    <row r="3134" spans="1:5">
      <c r="A3134">
        <v>2024</v>
      </c>
      <c r="B3134" t="s">
        <v>423</v>
      </c>
      <c r="C3134" t="s">
        <v>18</v>
      </c>
      <c r="D3134" t="s">
        <v>486</v>
      </c>
      <c r="E3134">
        <v>1</v>
      </c>
    </row>
    <row r="3135" spans="1:5">
      <c r="A3135">
        <v>2024</v>
      </c>
      <c r="B3135" t="s">
        <v>435</v>
      </c>
      <c r="C3135" t="s">
        <v>48</v>
      </c>
      <c r="D3135" t="s">
        <v>486</v>
      </c>
      <c r="E3135">
        <v>0</v>
      </c>
    </row>
    <row r="3136" spans="1:5">
      <c r="A3136">
        <v>2024</v>
      </c>
      <c r="B3136" t="s">
        <v>430</v>
      </c>
      <c r="C3136" t="s">
        <v>33</v>
      </c>
      <c r="D3136" t="s">
        <v>486</v>
      </c>
      <c r="E3136">
        <v>0</v>
      </c>
    </row>
    <row r="3137" spans="1:5">
      <c r="A3137">
        <v>2024</v>
      </c>
      <c r="B3137" t="s">
        <v>422</v>
      </c>
      <c r="C3137" t="s">
        <v>15</v>
      </c>
      <c r="D3137" t="s">
        <v>486</v>
      </c>
      <c r="E3137">
        <v>0</v>
      </c>
    </row>
    <row r="3138" spans="1:5">
      <c r="A3138">
        <v>2024</v>
      </c>
      <c r="B3138" t="s">
        <v>439</v>
      </c>
      <c r="C3138" t="s">
        <v>53</v>
      </c>
      <c r="D3138" t="s">
        <v>486</v>
      </c>
      <c r="E3138">
        <v>0</v>
      </c>
    </row>
    <row r="3139" spans="1:5">
      <c r="A3139">
        <v>2019</v>
      </c>
      <c r="B3139" t="s">
        <v>407</v>
      </c>
      <c r="C3139" t="s">
        <v>407</v>
      </c>
      <c r="D3139" t="s">
        <v>486</v>
      </c>
      <c r="E3139">
        <v>0</v>
      </c>
    </row>
    <row r="3140" spans="1:5">
      <c r="A3140">
        <v>2022</v>
      </c>
      <c r="B3140" t="s">
        <v>407</v>
      </c>
      <c r="C3140" t="s">
        <v>407</v>
      </c>
      <c r="D3140" t="s">
        <v>486</v>
      </c>
      <c r="E3140">
        <v>4</v>
      </c>
    </row>
    <row r="3141" spans="1:5">
      <c r="A3141">
        <v>2021</v>
      </c>
      <c r="B3141" t="s">
        <v>407</v>
      </c>
      <c r="C3141" t="s">
        <v>407</v>
      </c>
      <c r="D3141" t="s">
        <v>486</v>
      </c>
      <c r="E3141">
        <v>0</v>
      </c>
    </row>
    <row r="3142" spans="1:5">
      <c r="A3142">
        <v>2023</v>
      </c>
      <c r="B3142" t="s">
        <v>407</v>
      </c>
      <c r="C3142" t="s">
        <v>407</v>
      </c>
      <c r="D3142" t="s">
        <v>486</v>
      </c>
      <c r="E3142">
        <v>2</v>
      </c>
    </row>
    <row r="3143" spans="1:5">
      <c r="A3143">
        <v>2018</v>
      </c>
      <c r="B3143" t="s">
        <v>407</v>
      </c>
      <c r="C3143" t="s">
        <v>407</v>
      </c>
      <c r="D3143" t="s">
        <v>486</v>
      </c>
      <c r="E3143">
        <v>0</v>
      </c>
    </row>
    <row r="3144" spans="1:5">
      <c r="A3144">
        <v>2018</v>
      </c>
      <c r="B3144" t="s">
        <v>407</v>
      </c>
      <c r="C3144" t="s">
        <v>407</v>
      </c>
      <c r="D3144" t="s">
        <v>486</v>
      </c>
      <c r="E3144">
        <v>0</v>
      </c>
    </row>
    <row r="3145" spans="1:5">
      <c r="A3145">
        <v>2018</v>
      </c>
      <c r="B3145" t="s">
        <v>407</v>
      </c>
      <c r="C3145" t="s">
        <v>407</v>
      </c>
      <c r="D3145" t="s">
        <v>486</v>
      </c>
      <c r="E3145">
        <v>0</v>
      </c>
    </row>
    <row r="3146" spans="1:5">
      <c r="A3146">
        <v>2018</v>
      </c>
      <c r="B3146" t="s">
        <v>407</v>
      </c>
      <c r="C3146" t="s">
        <v>407</v>
      </c>
      <c r="D3146" t="s">
        <v>486</v>
      </c>
      <c r="E3146">
        <v>0</v>
      </c>
    </row>
    <row r="3147" spans="1:5">
      <c r="A3147">
        <v>2020</v>
      </c>
      <c r="B3147" t="s">
        <v>407</v>
      </c>
      <c r="C3147" t="s">
        <v>407</v>
      </c>
      <c r="D3147" t="s">
        <v>486</v>
      </c>
      <c r="E3147">
        <v>0</v>
      </c>
    </row>
    <row r="3148" spans="1:5">
      <c r="A3148">
        <v>2023</v>
      </c>
      <c r="B3148" t="s">
        <v>438</v>
      </c>
      <c r="C3148" t="s">
        <v>52</v>
      </c>
      <c r="D3148" t="s">
        <v>486</v>
      </c>
      <c r="E3148">
        <v>0</v>
      </c>
    </row>
    <row r="3149" spans="1:5">
      <c r="A3149">
        <v>2023</v>
      </c>
      <c r="B3149" t="s">
        <v>425</v>
      </c>
      <c r="C3149" t="s">
        <v>24</v>
      </c>
      <c r="D3149" t="s">
        <v>486</v>
      </c>
      <c r="E3149">
        <v>0</v>
      </c>
    </row>
    <row r="3150" spans="1:5">
      <c r="A3150">
        <v>2023</v>
      </c>
      <c r="B3150" t="s">
        <v>421</v>
      </c>
      <c r="C3150" t="s">
        <v>13</v>
      </c>
      <c r="D3150" t="s">
        <v>486</v>
      </c>
      <c r="E3150">
        <v>0</v>
      </c>
    </row>
    <row r="3151" spans="1:5">
      <c r="A3151">
        <v>2023</v>
      </c>
      <c r="B3151" t="s">
        <v>432</v>
      </c>
      <c r="C3151" t="s">
        <v>39</v>
      </c>
      <c r="D3151" t="s">
        <v>486</v>
      </c>
      <c r="E3151">
        <v>0</v>
      </c>
    </row>
    <row r="3152" spans="1:5">
      <c r="A3152">
        <v>2023</v>
      </c>
      <c r="B3152" t="s">
        <v>429</v>
      </c>
      <c r="C3152" t="s">
        <v>30</v>
      </c>
      <c r="D3152" t="s">
        <v>486</v>
      </c>
      <c r="E3152">
        <v>0</v>
      </c>
    </row>
    <row r="3153" spans="1:5">
      <c r="A3153">
        <v>2023</v>
      </c>
      <c r="B3153" t="s">
        <v>431</v>
      </c>
      <c r="C3153" t="s">
        <v>36</v>
      </c>
      <c r="D3153" t="s">
        <v>486</v>
      </c>
      <c r="E3153">
        <v>0</v>
      </c>
    </row>
    <row r="3154" spans="1:5">
      <c r="A3154">
        <v>2023</v>
      </c>
      <c r="B3154" t="s">
        <v>428</v>
      </c>
      <c r="C3154" t="s">
        <v>27</v>
      </c>
      <c r="D3154" t="s">
        <v>486</v>
      </c>
      <c r="E3154">
        <v>1</v>
      </c>
    </row>
    <row r="3155" spans="1:5">
      <c r="A3155">
        <v>2023</v>
      </c>
      <c r="B3155" t="s">
        <v>436</v>
      </c>
      <c r="C3155" t="s">
        <v>49</v>
      </c>
      <c r="D3155" t="s">
        <v>486</v>
      </c>
      <c r="E3155">
        <v>0</v>
      </c>
    </row>
    <row r="3156" spans="1:5">
      <c r="A3156">
        <v>2023</v>
      </c>
      <c r="B3156" t="s">
        <v>433</v>
      </c>
      <c r="C3156" t="s">
        <v>42</v>
      </c>
      <c r="D3156" t="s">
        <v>486</v>
      </c>
      <c r="E3156">
        <v>0</v>
      </c>
    </row>
    <row r="3157" spans="1:5">
      <c r="A3157">
        <v>2023</v>
      </c>
      <c r="B3157" t="s">
        <v>426</v>
      </c>
      <c r="D3157" t="s">
        <v>486</v>
      </c>
      <c r="E3157">
        <v>0</v>
      </c>
    </row>
    <row r="3158" spans="1:5">
      <c r="A3158">
        <v>2023</v>
      </c>
      <c r="B3158" t="s">
        <v>437</v>
      </c>
      <c r="C3158" t="s">
        <v>51</v>
      </c>
      <c r="D3158" t="s">
        <v>486</v>
      </c>
      <c r="E3158">
        <v>0</v>
      </c>
    </row>
    <row r="3159" spans="1:5">
      <c r="A3159">
        <v>2023</v>
      </c>
      <c r="B3159" t="s">
        <v>420</v>
      </c>
      <c r="C3159" t="s">
        <v>8</v>
      </c>
      <c r="D3159" t="s">
        <v>486</v>
      </c>
      <c r="E3159">
        <v>0</v>
      </c>
    </row>
    <row r="3160" spans="1:5">
      <c r="A3160">
        <v>2023</v>
      </c>
      <c r="B3160" t="s">
        <v>424</v>
      </c>
      <c r="C3160" t="s">
        <v>21</v>
      </c>
      <c r="D3160" t="s">
        <v>486</v>
      </c>
      <c r="E3160">
        <v>0</v>
      </c>
    </row>
    <row r="3161" spans="1:5">
      <c r="A3161">
        <v>2022</v>
      </c>
      <c r="B3161" t="s">
        <v>435</v>
      </c>
      <c r="C3161" t="s">
        <v>48</v>
      </c>
      <c r="D3161" t="s">
        <v>486</v>
      </c>
      <c r="E3161">
        <v>0</v>
      </c>
    </row>
    <row r="3162" spans="1:5">
      <c r="A3162">
        <v>2022</v>
      </c>
      <c r="B3162" t="s">
        <v>438</v>
      </c>
      <c r="C3162" t="s">
        <v>52</v>
      </c>
      <c r="D3162" t="s">
        <v>486</v>
      </c>
      <c r="E3162">
        <v>0</v>
      </c>
    </row>
    <row r="3163" spans="1:5">
      <c r="A3163">
        <v>2022</v>
      </c>
      <c r="B3163" t="s">
        <v>436</v>
      </c>
      <c r="C3163" t="s">
        <v>49</v>
      </c>
      <c r="D3163" t="s">
        <v>486</v>
      </c>
      <c r="E3163">
        <v>0</v>
      </c>
    </row>
    <row r="3164" spans="1:5">
      <c r="A3164">
        <v>2022</v>
      </c>
      <c r="B3164" t="s">
        <v>431</v>
      </c>
      <c r="C3164" t="s">
        <v>36</v>
      </c>
      <c r="D3164" t="s">
        <v>486</v>
      </c>
      <c r="E3164">
        <v>0</v>
      </c>
    </row>
    <row r="3165" spans="1:5">
      <c r="A3165">
        <v>2022</v>
      </c>
      <c r="B3165" t="s">
        <v>422</v>
      </c>
      <c r="C3165" t="s">
        <v>15</v>
      </c>
      <c r="D3165" t="s">
        <v>486</v>
      </c>
      <c r="E3165">
        <v>0</v>
      </c>
    </row>
    <row r="3166" spans="1:5">
      <c r="A3166">
        <v>2022</v>
      </c>
      <c r="B3166" t="s">
        <v>439</v>
      </c>
      <c r="C3166" t="s">
        <v>53</v>
      </c>
      <c r="D3166" t="s">
        <v>486</v>
      </c>
      <c r="E3166">
        <v>0</v>
      </c>
    </row>
    <row r="3167" spans="1:5">
      <c r="A3167">
        <v>2022</v>
      </c>
      <c r="B3167" t="s">
        <v>429</v>
      </c>
      <c r="C3167" t="s">
        <v>30</v>
      </c>
      <c r="D3167" t="s">
        <v>486</v>
      </c>
      <c r="E3167">
        <v>0</v>
      </c>
    </row>
    <row r="3168" spans="1:5">
      <c r="A3168">
        <v>2022</v>
      </c>
      <c r="B3168" t="s">
        <v>421</v>
      </c>
      <c r="C3168" t="s">
        <v>13</v>
      </c>
      <c r="D3168" t="s">
        <v>486</v>
      </c>
      <c r="E3168">
        <v>0</v>
      </c>
    </row>
    <row r="3169" spans="1:5">
      <c r="A3169">
        <v>2022</v>
      </c>
      <c r="B3169" t="s">
        <v>434</v>
      </c>
      <c r="C3169" t="s">
        <v>45</v>
      </c>
      <c r="D3169" t="s">
        <v>486</v>
      </c>
      <c r="E3169">
        <v>0</v>
      </c>
    </row>
    <row r="3170" spans="1:5">
      <c r="A3170">
        <v>2021</v>
      </c>
      <c r="B3170" t="s">
        <v>434</v>
      </c>
      <c r="C3170" t="s">
        <v>45</v>
      </c>
      <c r="D3170" t="s">
        <v>486</v>
      </c>
      <c r="E3170">
        <v>0</v>
      </c>
    </row>
    <row r="3171" spans="1:5">
      <c r="A3171">
        <v>2021</v>
      </c>
      <c r="B3171" t="s">
        <v>420</v>
      </c>
      <c r="C3171" t="s">
        <v>8</v>
      </c>
      <c r="D3171" t="s">
        <v>486</v>
      </c>
      <c r="E3171">
        <v>0</v>
      </c>
    </row>
    <row r="3172" spans="1:5">
      <c r="A3172">
        <v>2021</v>
      </c>
      <c r="B3172" t="s">
        <v>424</v>
      </c>
      <c r="C3172" t="s">
        <v>21</v>
      </c>
      <c r="D3172" t="s">
        <v>486</v>
      </c>
      <c r="E3172">
        <v>0</v>
      </c>
    </row>
    <row r="3173" spans="1:5">
      <c r="A3173">
        <v>2020</v>
      </c>
      <c r="B3173" t="s">
        <v>434</v>
      </c>
      <c r="C3173" t="s">
        <v>45</v>
      </c>
      <c r="D3173" t="s">
        <v>486</v>
      </c>
      <c r="E3173">
        <v>0</v>
      </c>
    </row>
    <row r="3174" spans="1:5">
      <c r="A3174">
        <v>2020</v>
      </c>
      <c r="B3174" t="s">
        <v>430</v>
      </c>
      <c r="C3174" t="s">
        <v>33</v>
      </c>
      <c r="D3174" t="s">
        <v>486</v>
      </c>
      <c r="E3174">
        <v>0</v>
      </c>
    </row>
    <row r="3175" spans="1:5">
      <c r="A3175">
        <v>2020</v>
      </c>
      <c r="B3175" t="s">
        <v>439</v>
      </c>
      <c r="C3175" t="s">
        <v>53</v>
      </c>
      <c r="D3175" t="s">
        <v>486</v>
      </c>
      <c r="E3175">
        <v>0</v>
      </c>
    </row>
    <row r="3176" spans="1:5">
      <c r="A3176">
        <v>2019</v>
      </c>
      <c r="B3176" t="s">
        <v>431</v>
      </c>
      <c r="C3176" t="s">
        <v>36</v>
      </c>
      <c r="D3176" t="s">
        <v>486</v>
      </c>
      <c r="E3176">
        <v>0</v>
      </c>
    </row>
    <row r="3177" spans="1:5">
      <c r="A3177">
        <v>2019</v>
      </c>
      <c r="B3177" t="s">
        <v>437</v>
      </c>
      <c r="C3177" t="s">
        <v>51</v>
      </c>
      <c r="D3177" t="s">
        <v>486</v>
      </c>
      <c r="E3177">
        <v>0</v>
      </c>
    </row>
    <row r="3178" spans="1:5">
      <c r="A3178">
        <v>2019</v>
      </c>
      <c r="B3178" t="s">
        <v>439</v>
      </c>
      <c r="C3178" t="s">
        <v>53</v>
      </c>
      <c r="D3178" t="s">
        <v>486</v>
      </c>
      <c r="E3178">
        <v>0</v>
      </c>
    </row>
    <row r="3179" spans="1:5">
      <c r="A3179">
        <v>2019</v>
      </c>
      <c r="B3179" t="s">
        <v>429</v>
      </c>
      <c r="C3179" t="s">
        <v>30</v>
      </c>
      <c r="D3179" t="s">
        <v>486</v>
      </c>
      <c r="E3179">
        <v>0</v>
      </c>
    </row>
    <row r="3180" spans="1:5">
      <c r="A3180">
        <v>2018</v>
      </c>
      <c r="B3180" t="s">
        <v>432</v>
      </c>
      <c r="C3180" t="s">
        <v>39</v>
      </c>
      <c r="D3180" t="s">
        <v>486</v>
      </c>
      <c r="E3180">
        <v>0</v>
      </c>
    </row>
    <row r="3181" spans="1:5">
      <c r="A3181">
        <v>2018</v>
      </c>
      <c r="B3181" t="s">
        <v>435</v>
      </c>
      <c r="C3181" t="s">
        <v>48</v>
      </c>
      <c r="D3181" t="s">
        <v>486</v>
      </c>
      <c r="E3181">
        <v>0</v>
      </c>
    </row>
    <row r="3182" spans="1:5">
      <c r="A3182">
        <v>2018</v>
      </c>
      <c r="B3182" t="s">
        <v>438</v>
      </c>
      <c r="C3182" t="s">
        <v>52</v>
      </c>
      <c r="D3182" t="s">
        <v>486</v>
      </c>
      <c r="E3182">
        <v>0</v>
      </c>
    </row>
    <row r="3183" spans="1:5">
      <c r="A3183">
        <v>2018</v>
      </c>
      <c r="B3183" t="s">
        <v>436</v>
      </c>
      <c r="C3183" t="s">
        <v>49</v>
      </c>
      <c r="D3183" t="s">
        <v>486</v>
      </c>
      <c r="E3183">
        <v>0</v>
      </c>
    </row>
    <row r="3184" spans="1:5">
      <c r="A3184">
        <v>2018</v>
      </c>
      <c r="B3184" t="s">
        <v>437</v>
      </c>
      <c r="C3184" t="s">
        <v>51</v>
      </c>
      <c r="D3184" t="s">
        <v>486</v>
      </c>
      <c r="E3184">
        <v>0</v>
      </c>
    </row>
    <row r="3185" spans="1:5">
      <c r="A3185">
        <v>2018</v>
      </c>
      <c r="B3185" t="s">
        <v>422</v>
      </c>
      <c r="C3185" t="s">
        <v>15</v>
      </c>
      <c r="D3185" t="s">
        <v>486</v>
      </c>
      <c r="E3185">
        <v>0</v>
      </c>
    </row>
    <row r="3186" spans="1:5">
      <c r="A3186">
        <v>2019</v>
      </c>
      <c r="B3186" t="s">
        <v>438</v>
      </c>
      <c r="C3186" t="s">
        <v>52</v>
      </c>
      <c r="D3186" t="s">
        <v>486</v>
      </c>
      <c r="E3186">
        <v>0</v>
      </c>
    </row>
    <row r="3187" spans="1:5">
      <c r="A3187">
        <v>2019</v>
      </c>
      <c r="B3187" t="s">
        <v>430</v>
      </c>
      <c r="C3187" t="s">
        <v>33</v>
      </c>
      <c r="D3187" t="s">
        <v>486</v>
      </c>
      <c r="E3187">
        <v>0</v>
      </c>
    </row>
    <row r="3188" spans="1:5">
      <c r="A3188">
        <v>2019</v>
      </c>
      <c r="B3188" t="s">
        <v>434</v>
      </c>
      <c r="C3188" t="s">
        <v>45</v>
      </c>
      <c r="D3188" t="s">
        <v>486</v>
      </c>
      <c r="E3188">
        <v>0</v>
      </c>
    </row>
    <row r="3189" spans="1:5">
      <c r="A3189">
        <v>2019</v>
      </c>
      <c r="B3189" t="s">
        <v>425</v>
      </c>
      <c r="C3189" t="s">
        <v>24</v>
      </c>
      <c r="D3189" t="s">
        <v>486</v>
      </c>
      <c r="E3189">
        <v>0</v>
      </c>
    </row>
    <row r="3190" spans="1:5">
      <c r="A3190">
        <v>2019</v>
      </c>
      <c r="B3190" t="s">
        <v>420</v>
      </c>
      <c r="C3190" t="s">
        <v>8</v>
      </c>
      <c r="D3190" t="s">
        <v>486</v>
      </c>
      <c r="E3190">
        <v>0</v>
      </c>
    </row>
    <row r="3191" spans="1:5">
      <c r="A3191">
        <v>2019</v>
      </c>
      <c r="B3191" t="s">
        <v>433</v>
      </c>
      <c r="C3191" t="s">
        <v>42</v>
      </c>
      <c r="D3191" t="s">
        <v>486</v>
      </c>
      <c r="E3191">
        <v>0</v>
      </c>
    </row>
    <row r="3192" spans="1:5">
      <c r="A3192">
        <v>2019</v>
      </c>
      <c r="B3192" t="s">
        <v>428</v>
      </c>
      <c r="C3192" t="s">
        <v>27</v>
      </c>
      <c r="D3192" t="s">
        <v>486</v>
      </c>
      <c r="E3192">
        <v>0</v>
      </c>
    </row>
    <row r="3193" spans="1:5">
      <c r="A3193">
        <v>2019</v>
      </c>
      <c r="B3193" t="s">
        <v>423</v>
      </c>
      <c r="C3193" t="s">
        <v>18</v>
      </c>
      <c r="D3193" t="s">
        <v>486</v>
      </c>
      <c r="E3193">
        <v>0</v>
      </c>
    </row>
    <row r="3194" spans="1:5">
      <c r="A3194">
        <v>2019</v>
      </c>
      <c r="B3194" t="s">
        <v>421</v>
      </c>
      <c r="C3194" t="s">
        <v>13</v>
      </c>
      <c r="D3194" t="s">
        <v>486</v>
      </c>
      <c r="E3194">
        <v>0</v>
      </c>
    </row>
    <row r="3195" spans="1:5">
      <c r="A3195">
        <v>2019</v>
      </c>
      <c r="B3195" t="s">
        <v>422</v>
      </c>
      <c r="C3195" t="s">
        <v>15</v>
      </c>
      <c r="D3195" t="s">
        <v>486</v>
      </c>
      <c r="E3195">
        <v>0</v>
      </c>
    </row>
    <row r="3196" spans="1:5">
      <c r="A3196">
        <v>2019</v>
      </c>
      <c r="B3196" t="s">
        <v>424</v>
      </c>
      <c r="C3196" t="s">
        <v>21</v>
      </c>
      <c r="D3196" t="s">
        <v>486</v>
      </c>
      <c r="E3196">
        <v>0</v>
      </c>
    </row>
    <row r="3197" spans="1:5">
      <c r="A3197">
        <v>2018</v>
      </c>
      <c r="B3197" t="s">
        <v>434</v>
      </c>
      <c r="C3197" t="s">
        <v>45</v>
      </c>
      <c r="D3197" t="s">
        <v>486</v>
      </c>
      <c r="E3197">
        <v>0</v>
      </c>
    </row>
    <row r="3198" spans="1:5">
      <c r="A3198">
        <v>2018</v>
      </c>
      <c r="B3198" t="s">
        <v>428</v>
      </c>
      <c r="C3198" t="s">
        <v>27</v>
      </c>
      <c r="D3198" t="s">
        <v>486</v>
      </c>
      <c r="E3198">
        <v>0</v>
      </c>
    </row>
    <row r="3199" spans="1:5">
      <c r="A3199">
        <v>2018</v>
      </c>
      <c r="B3199" t="s">
        <v>430</v>
      </c>
      <c r="C3199" t="s">
        <v>33</v>
      </c>
      <c r="D3199" t="s">
        <v>486</v>
      </c>
      <c r="E3199">
        <v>0</v>
      </c>
    </row>
    <row r="3200" spans="1:5">
      <c r="A3200">
        <v>2018</v>
      </c>
      <c r="B3200" t="s">
        <v>420</v>
      </c>
      <c r="C3200" t="s">
        <v>8</v>
      </c>
      <c r="D3200" t="s">
        <v>486</v>
      </c>
      <c r="E3200">
        <v>0</v>
      </c>
    </row>
    <row r="3201" spans="1:5">
      <c r="A3201">
        <v>2018</v>
      </c>
      <c r="B3201" t="s">
        <v>439</v>
      </c>
      <c r="C3201" t="s">
        <v>53</v>
      </c>
      <c r="D3201" t="s">
        <v>486</v>
      </c>
      <c r="E3201">
        <v>0</v>
      </c>
    </row>
    <row r="3202" spans="1:5">
      <c r="A3202">
        <v>2022</v>
      </c>
      <c r="B3202" t="s">
        <v>437</v>
      </c>
      <c r="C3202" t="s">
        <v>51</v>
      </c>
      <c r="D3202" t="s">
        <v>486</v>
      </c>
      <c r="E3202">
        <v>0</v>
      </c>
    </row>
    <row r="3203" spans="1:5">
      <c r="A3203">
        <v>2022</v>
      </c>
      <c r="B3203" t="s">
        <v>425</v>
      </c>
      <c r="C3203" t="s">
        <v>24</v>
      </c>
      <c r="D3203" t="s">
        <v>486</v>
      </c>
      <c r="E3203">
        <v>1</v>
      </c>
    </row>
    <row r="3204" spans="1:5">
      <c r="A3204">
        <v>2022</v>
      </c>
      <c r="B3204" t="s">
        <v>428</v>
      </c>
      <c r="C3204" t="s">
        <v>27</v>
      </c>
      <c r="D3204" t="s">
        <v>486</v>
      </c>
      <c r="E3204">
        <v>1</v>
      </c>
    </row>
    <row r="3205" spans="1:5">
      <c r="A3205">
        <v>2022</v>
      </c>
      <c r="B3205" t="s">
        <v>420</v>
      </c>
      <c r="C3205" t="s">
        <v>8</v>
      </c>
      <c r="D3205" t="s">
        <v>486</v>
      </c>
      <c r="E3205">
        <v>0</v>
      </c>
    </row>
    <row r="3206" spans="1:5">
      <c r="A3206">
        <v>2022</v>
      </c>
      <c r="B3206" t="s">
        <v>423</v>
      </c>
      <c r="C3206" t="s">
        <v>18</v>
      </c>
      <c r="D3206" t="s">
        <v>486</v>
      </c>
      <c r="E3206">
        <v>1</v>
      </c>
    </row>
    <row r="3207" spans="1:5">
      <c r="A3207">
        <v>2021</v>
      </c>
      <c r="B3207" t="s">
        <v>426</v>
      </c>
      <c r="D3207" t="s">
        <v>486</v>
      </c>
      <c r="E3207">
        <v>0</v>
      </c>
    </row>
    <row r="3208" spans="1:5">
      <c r="A3208">
        <v>2021</v>
      </c>
      <c r="B3208" t="s">
        <v>428</v>
      </c>
      <c r="C3208" t="s">
        <v>27</v>
      </c>
      <c r="D3208" t="s">
        <v>486</v>
      </c>
      <c r="E3208">
        <v>0</v>
      </c>
    </row>
    <row r="3209" spans="1:5">
      <c r="A3209">
        <v>2021</v>
      </c>
      <c r="B3209" t="s">
        <v>423</v>
      </c>
      <c r="C3209" t="s">
        <v>18</v>
      </c>
      <c r="D3209" t="s">
        <v>486</v>
      </c>
      <c r="E3209">
        <v>0</v>
      </c>
    </row>
    <row r="3210" spans="1:5">
      <c r="A3210">
        <v>2021</v>
      </c>
      <c r="B3210" t="s">
        <v>431</v>
      </c>
      <c r="C3210" t="s">
        <v>36</v>
      </c>
      <c r="D3210" t="s">
        <v>486</v>
      </c>
      <c r="E3210">
        <v>0</v>
      </c>
    </row>
    <row r="3211" spans="1:5">
      <c r="A3211">
        <v>2021</v>
      </c>
      <c r="B3211" t="s">
        <v>425</v>
      </c>
      <c r="C3211" t="s">
        <v>24</v>
      </c>
      <c r="D3211" t="s">
        <v>486</v>
      </c>
      <c r="E3211">
        <v>0</v>
      </c>
    </row>
    <row r="3212" spans="1:5">
      <c r="A3212">
        <v>2021</v>
      </c>
      <c r="B3212" t="s">
        <v>438</v>
      </c>
      <c r="C3212" t="s">
        <v>52</v>
      </c>
      <c r="D3212" t="s">
        <v>486</v>
      </c>
      <c r="E3212">
        <v>0</v>
      </c>
    </row>
    <row r="3213" spans="1:5">
      <c r="A3213">
        <v>2021</v>
      </c>
      <c r="B3213" t="s">
        <v>436</v>
      </c>
      <c r="C3213" t="s">
        <v>49</v>
      </c>
      <c r="D3213" t="s">
        <v>486</v>
      </c>
      <c r="E3213">
        <v>0</v>
      </c>
    </row>
    <row r="3214" spans="1:5">
      <c r="A3214">
        <v>2021</v>
      </c>
      <c r="B3214" t="s">
        <v>437</v>
      </c>
      <c r="C3214" t="s">
        <v>51</v>
      </c>
      <c r="D3214" t="s">
        <v>486</v>
      </c>
      <c r="E3214">
        <v>0</v>
      </c>
    </row>
    <row r="3215" spans="1:5">
      <c r="A3215">
        <v>2020</v>
      </c>
      <c r="B3215" t="s">
        <v>431</v>
      </c>
      <c r="C3215" t="s">
        <v>36</v>
      </c>
      <c r="D3215" t="s">
        <v>486</v>
      </c>
      <c r="E3215">
        <v>0</v>
      </c>
    </row>
    <row r="3216" spans="1:5">
      <c r="A3216">
        <v>2020</v>
      </c>
      <c r="B3216" t="s">
        <v>426</v>
      </c>
      <c r="D3216" t="s">
        <v>486</v>
      </c>
      <c r="E3216">
        <v>0</v>
      </c>
    </row>
    <row r="3217" spans="1:5">
      <c r="A3217">
        <v>2020</v>
      </c>
      <c r="B3217" t="s">
        <v>433</v>
      </c>
      <c r="C3217" t="s">
        <v>42</v>
      </c>
      <c r="D3217" t="s">
        <v>486</v>
      </c>
      <c r="E3217">
        <v>0</v>
      </c>
    </row>
    <row r="3218" spans="1:5">
      <c r="A3218">
        <v>2020</v>
      </c>
      <c r="B3218" t="s">
        <v>425</v>
      </c>
      <c r="C3218" t="s">
        <v>24</v>
      </c>
      <c r="D3218" t="s">
        <v>486</v>
      </c>
      <c r="E3218">
        <v>0</v>
      </c>
    </row>
    <row r="3219" spans="1:5">
      <c r="A3219">
        <v>2020</v>
      </c>
      <c r="B3219" t="s">
        <v>428</v>
      </c>
      <c r="C3219" t="s">
        <v>27</v>
      </c>
      <c r="D3219" t="s">
        <v>486</v>
      </c>
      <c r="E3219">
        <v>0</v>
      </c>
    </row>
    <row r="3220" spans="1:5">
      <c r="A3220">
        <v>2020</v>
      </c>
      <c r="B3220" t="s">
        <v>438</v>
      </c>
      <c r="C3220" t="s">
        <v>52</v>
      </c>
      <c r="D3220" t="s">
        <v>486</v>
      </c>
      <c r="E3220">
        <v>0</v>
      </c>
    </row>
    <row r="3221" spans="1:5">
      <c r="A3221">
        <v>2020</v>
      </c>
      <c r="B3221" t="s">
        <v>437</v>
      </c>
      <c r="C3221" t="s">
        <v>51</v>
      </c>
      <c r="D3221" t="s">
        <v>486</v>
      </c>
      <c r="E3221">
        <v>0</v>
      </c>
    </row>
    <row r="3222" spans="1:5">
      <c r="A3222">
        <v>2020</v>
      </c>
      <c r="B3222" t="s">
        <v>422</v>
      </c>
      <c r="C3222" t="s">
        <v>15</v>
      </c>
      <c r="D3222" t="s">
        <v>486</v>
      </c>
      <c r="E3222">
        <v>0</v>
      </c>
    </row>
    <row r="3223" spans="1:5">
      <c r="A3223">
        <v>2023</v>
      </c>
      <c r="B3223" t="s">
        <v>434</v>
      </c>
      <c r="C3223" t="s">
        <v>45</v>
      </c>
      <c r="D3223" t="s">
        <v>486</v>
      </c>
      <c r="E3223">
        <v>0</v>
      </c>
    </row>
    <row r="3224" spans="1:5">
      <c r="A3224">
        <v>2023</v>
      </c>
      <c r="B3224" t="s">
        <v>423</v>
      </c>
      <c r="C3224" t="s">
        <v>18</v>
      </c>
      <c r="D3224" t="s">
        <v>486</v>
      </c>
      <c r="E3224">
        <v>1</v>
      </c>
    </row>
    <row r="3225" spans="1:5">
      <c r="A3225">
        <v>2023</v>
      </c>
      <c r="B3225" t="s">
        <v>435</v>
      </c>
      <c r="C3225" t="s">
        <v>48</v>
      </c>
      <c r="D3225" t="s">
        <v>486</v>
      </c>
      <c r="E3225">
        <v>0</v>
      </c>
    </row>
    <row r="3226" spans="1:5">
      <c r="A3226">
        <v>2023</v>
      </c>
      <c r="B3226" t="s">
        <v>430</v>
      </c>
      <c r="C3226" t="s">
        <v>33</v>
      </c>
      <c r="D3226" t="s">
        <v>486</v>
      </c>
      <c r="E3226">
        <v>0</v>
      </c>
    </row>
    <row r="3227" spans="1:5">
      <c r="A3227">
        <v>2023</v>
      </c>
      <c r="B3227" t="s">
        <v>422</v>
      </c>
      <c r="C3227" t="s">
        <v>15</v>
      </c>
      <c r="D3227" t="s">
        <v>486</v>
      </c>
      <c r="E3227">
        <v>0</v>
      </c>
    </row>
    <row r="3228" spans="1:5">
      <c r="A3228">
        <v>2023</v>
      </c>
      <c r="B3228" t="s">
        <v>439</v>
      </c>
      <c r="C3228" t="s">
        <v>53</v>
      </c>
      <c r="D3228" t="s">
        <v>486</v>
      </c>
      <c r="E3228">
        <v>0</v>
      </c>
    </row>
    <row r="3229" spans="1:5">
      <c r="A3229">
        <v>2022</v>
      </c>
      <c r="B3229" t="s">
        <v>433</v>
      </c>
      <c r="C3229" t="s">
        <v>42</v>
      </c>
      <c r="D3229" t="s">
        <v>486</v>
      </c>
      <c r="E3229">
        <v>1</v>
      </c>
    </row>
    <row r="3230" spans="1:5">
      <c r="A3230">
        <v>2022</v>
      </c>
      <c r="B3230" t="s">
        <v>430</v>
      </c>
      <c r="C3230" t="s">
        <v>33</v>
      </c>
      <c r="D3230" t="s">
        <v>486</v>
      </c>
      <c r="E3230">
        <v>0</v>
      </c>
    </row>
    <row r="3231" spans="1:5">
      <c r="A3231">
        <v>2022</v>
      </c>
      <c r="B3231" t="s">
        <v>432</v>
      </c>
      <c r="C3231" t="s">
        <v>39</v>
      </c>
      <c r="D3231" t="s">
        <v>486</v>
      </c>
      <c r="E3231">
        <v>0</v>
      </c>
    </row>
    <row r="3232" spans="1:5">
      <c r="A3232">
        <v>2022</v>
      </c>
      <c r="B3232" t="s">
        <v>426</v>
      </c>
      <c r="D3232" t="s">
        <v>486</v>
      </c>
      <c r="E3232">
        <v>0</v>
      </c>
    </row>
    <row r="3233" spans="1:5">
      <c r="A3233">
        <v>2022</v>
      </c>
      <c r="B3233" t="s">
        <v>424</v>
      </c>
      <c r="C3233" t="s">
        <v>21</v>
      </c>
      <c r="D3233" t="s">
        <v>486</v>
      </c>
      <c r="E3233">
        <v>0</v>
      </c>
    </row>
    <row r="3234" spans="1:5">
      <c r="A3234">
        <v>2021</v>
      </c>
      <c r="B3234" t="s">
        <v>432</v>
      </c>
      <c r="C3234" t="s">
        <v>39</v>
      </c>
      <c r="D3234" t="s">
        <v>486</v>
      </c>
      <c r="E3234">
        <v>0</v>
      </c>
    </row>
    <row r="3235" spans="1:5">
      <c r="A3235">
        <v>2021</v>
      </c>
      <c r="B3235" t="s">
        <v>430</v>
      </c>
      <c r="C3235" t="s">
        <v>33</v>
      </c>
      <c r="D3235" t="s">
        <v>486</v>
      </c>
      <c r="E3235">
        <v>0</v>
      </c>
    </row>
    <row r="3236" spans="1:5">
      <c r="A3236">
        <v>2021</v>
      </c>
      <c r="B3236" t="s">
        <v>433</v>
      </c>
      <c r="C3236" t="s">
        <v>42</v>
      </c>
      <c r="D3236" t="s">
        <v>486</v>
      </c>
      <c r="E3236">
        <v>0</v>
      </c>
    </row>
    <row r="3237" spans="1:5">
      <c r="A3237">
        <v>2021</v>
      </c>
      <c r="B3237" t="s">
        <v>422</v>
      </c>
      <c r="C3237" t="s">
        <v>15</v>
      </c>
      <c r="D3237" t="s">
        <v>486</v>
      </c>
      <c r="E3237">
        <v>0</v>
      </c>
    </row>
    <row r="3238" spans="1:5">
      <c r="A3238">
        <v>2021</v>
      </c>
      <c r="B3238" t="s">
        <v>421</v>
      </c>
      <c r="C3238" t="s">
        <v>13</v>
      </c>
      <c r="D3238" t="s">
        <v>486</v>
      </c>
      <c r="E3238">
        <v>0</v>
      </c>
    </row>
    <row r="3239" spans="1:5">
      <c r="A3239">
        <v>2021</v>
      </c>
      <c r="B3239" t="s">
        <v>439</v>
      </c>
      <c r="C3239" t="s">
        <v>53</v>
      </c>
      <c r="D3239" t="s">
        <v>486</v>
      </c>
      <c r="E3239">
        <v>0</v>
      </c>
    </row>
    <row r="3240" spans="1:5">
      <c r="A3240">
        <v>2021</v>
      </c>
      <c r="B3240" t="s">
        <v>435</v>
      </c>
      <c r="C3240" t="s">
        <v>48</v>
      </c>
      <c r="D3240" t="s">
        <v>486</v>
      </c>
      <c r="E3240">
        <v>0</v>
      </c>
    </row>
    <row r="3241" spans="1:5">
      <c r="A3241">
        <v>2021</v>
      </c>
      <c r="B3241" t="s">
        <v>429</v>
      </c>
      <c r="C3241" t="s">
        <v>30</v>
      </c>
      <c r="D3241" t="s">
        <v>486</v>
      </c>
      <c r="E3241">
        <v>0</v>
      </c>
    </row>
    <row r="3242" spans="1:5">
      <c r="A3242">
        <v>2020</v>
      </c>
      <c r="B3242" t="s">
        <v>435</v>
      </c>
      <c r="C3242" t="s">
        <v>48</v>
      </c>
      <c r="D3242" t="s">
        <v>486</v>
      </c>
      <c r="E3242">
        <v>0</v>
      </c>
    </row>
    <row r="3243" spans="1:5">
      <c r="A3243">
        <v>2020</v>
      </c>
      <c r="B3243" t="s">
        <v>432</v>
      </c>
      <c r="C3243" t="s">
        <v>39</v>
      </c>
      <c r="D3243" t="s">
        <v>486</v>
      </c>
      <c r="E3243">
        <v>0</v>
      </c>
    </row>
    <row r="3244" spans="1:5">
      <c r="A3244">
        <v>2020</v>
      </c>
      <c r="B3244" t="s">
        <v>423</v>
      </c>
      <c r="C3244" t="s">
        <v>18</v>
      </c>
      <c r="D3244" t="s">
        <v>486</v>
      </c>
      <c r="E3244">
        <v>0</v>
      </c>
    </row>
    <row r="3245" spans="1:5">
      <c r="A3245">
        <v>2020</v>
      </c>
      <c r="B3245" t="s">
        <v>420</v>
      </c>
      <c r="C3245" t="s">
        <v>8</v>
      </c>
      <c r="D3245" t="s">
        <v>486</v>
      </c>
      <c r="E3245">
        <v>0</v>
      </c>
    </row>
    <row r="3246" spans="1:5">
      <c r="A3246">
        <v>2020</v>
      </c>
      <c r="B3246" t="s">
        <v>424</v>
      </c>
      <c r="C3246" t="s">
        <v>21</v>
      </c>
      <c r="D3246" t="s">
        <v>486</v>
      </c>
      <c r="E3246">
        <v>0</v>
      </c>
    </row>
    <row r="3247" spans="1:5">
      <c r="A3247">
        <v>2020</v>
      </c>
      <c r="B3247" t="s">
        <v>421</v>
      </c>
      <c r="C3247" t="s">
        <v>13</v>
      </c>
      <c r="D3247" t="s">
        <v>486</v>
      </c>
      <c r="E3247">
        <v>0</v>
      </c>
    </row>
    <row r="3248" spans="1:5">
      <c r="A3248">
        <v>2020</v>
      </c>
      <c r="B3248" t="s">
        <v>436</v>
      </c>
      <c r="C3248" t="s">
        <v>49</v>
      </c>
      <c r="D3248" t="s">
        <v>486</v>
      </c>
      <c r="E3248">
        <v>0</v>
      </c>
    </row>
    <row r="3249" spans="1:5">
      <c r="A3249">
        <v>2020</v>
      </c>
      <c r="B3249" t="s">
        <v>429</v>
      </c>
      <c r="C3249" t="s">
        <v>30</v>
      </c>
      <c r="D3249" t="s">
        <v>486</v>
      </c>
      <c r="E3249">
        <v>0</v>
      </c>
    </row>
    <row r="3250" spans="1:5">
      <c r="A3250">
        <v>2019</v>
      </c>
      <c r="B3250" t="s">
        <v>435</v>
      </c>
      <c r="C3250" t="s">
        <v>48</v>
      </c>
      <c r="D3250" t="s">
        <v>486</v>
      </c>
      <c r="E3250">
        <v>0</v>
      </c>
    </row>
    <row r="3251" spans="1:5">
      <c r="A3251">
        <v>2019</v>
      </c>
      <c r="B3251" t="s">
        <v>426</v>
      </c>
      <c r="D3251" t="s">
        <v>486</v>
      </c>
      <c r="E3251">
        <v>0</v>
      </c>
    </row>
    <row r="3252" spans="1:5">
      <c r="A3252">
        <v>2019</v>
      </c>
      <c r="B3252" t="s">
        <v>432</v>
      </c>
      <c r="C3252" t="s">
        <v>39</v>
      </c>
      <c r="D3252" t="s">
        <v>486</v>
      </c>
      <c r="E3252">
        <v>0</v>
      </c>
    </row>
    <row r="3253" spans="1:5">
      <c r="A3253">
        <v>2019</v>
      </c>
      <c r="B3253" t="s">
        <v>436</v>
      </c>
      <c r="C3253" t="s">
        <v>49</v>
      </c>
      <c r="D3253" t="s">
        <v>486</v>
      </c>
      <c r="E3253">
        <v>0</v>
      </c>
    </row>
    <row r="3254" spans="1:5">
      <c r="A3254">
        <v>2018</v>
      </c>
      <c r="B3254" t="s">
        <v>431</v>
      </c>
      <c r="C3254" t="s">
        <v>36</v>
      </c>
      <c r="D3254" t="s">
        <v>486</v>
      </c>
      <c r="E3254">
        <v>0</v>
      </c>
    </row>
    <row r="3255" spans="1:5">
      <c r="A3255">
        <v>2018</v>
      </c>
      <c r="B3255" t="s">
        <v>426</v>
      </c>
      <c r="D3255" t="s">
        <v>486</v>
      </c>
      <c r="E3255">
        <v>0</v>
      </c>
    </row>
    <row r="3256" spans="1:5">
      <c r="A3256">
        <v>2018</v>
      </c>
      <c r="B3256" t="s">
        <v>421</v>
      </c>
      <c r="C3256" t="s">
        <v>13</v>
      </c>
      <c r="D3256" t="s">
        <v>486</v>
      </c>
      <c r="E3256">
        <v>0</v>
      </c>
    </row>
    <row r="3257" spans="1:5">
      <c r="A3257">
        <v>2018</v>
      </c>
      <c r="B3257" t="s">
        <v>423</v>
      </c>
      <c r="C3257" t="s">
        <v>18</v>
      </c>
      <c r="D3257" t="s">
        <v>486</v>
      </c>
      <c r="E3257">
        <v>0</v>
      </c>
    </row>
    <row r="3258" spans="1:5">
      <c r="A3258">
        <v>2018</v>
      </c>
      <c r="B3258" t="s">
        <v>433</v>
      </c>
      <c r="C3258" t="s">
        <v>42</v>
      </c>
      <c r="D3258" t="s">
        <v>486</v>
      </c>
      <c r="E3258">
        <v>0</v>
      </c>
    </row>
    <row r="3259" spans="1:5">
      <c r="A3259">
        <v>2018</v>
      </c>
      <c r="B3259" t="s">
        <v>425</v>
      </c>
      <c r="C3259" t="s">
        <v>24</v>
      </c>
      <c r="D3259" t="s">
        <v>486</v>
      </c>
      <c r="E3259">
        <v>0</v>
      </c>
    </row>
    <row r="3260" spans="1:5">
      <c r="A3260">
        <v>2018</v>
      </c>
      <c r="B3260" t="s">
        <v>424</v>
      </c>
      <c r="C3260" t="s">
        <v>21</v>
      </c>
      <c r="D3260" t="s">
        <v>486</v>
      </c>
      <c r="E3260">
        <v>0</v>
      </c>
    </row>
    <row r="3261" spans="1:5">
      <c r="A3261">
        <v>2018</v>
      </c>
      <c r="B3261" t="s">
        <v>429</v>
      </c>
      <c r="C3261" t="s">
        <v>30</v>
      </c>
      <c r="D3261" t="s">
        <v>486</v>
      </c>
      <c r="E3261">
        <v>0</v>
      </c>
    </row>
    <row r="3262" spans="1:5">
      <c r="A3262">
        <v>2025</v>
      </c>
      <c r="B3262" t="s">
        <v>407</v>
      </c>
      <c r="D3262" t="s">
        <v>487</v>
      </c>
      <c r="E3262">
        <v>0</v>
      </c>
    </row>
    <row r="3263" spans="1:5">
      <c r="A3263">
        <v>2025</v>
      </c>
      <c r="B3263" t="s">
        <v>438</v>
      </c>
      <c r="D3263" t="s">
        <v>487</v>
      </c>
      <c r="E3263">
        <v>0</v>
      </c>
    </row>
    <row r="3264" spans="1:5">
      <c r="A3264">
        <v>2025</v>
      </c>
      <c r="B3264" t="s">
        <v>425</v>
      </c>
      <c r="D3264" t="s">
        <v>487</v>
      </c>
      <c r="E3264">
        <v>0</v>
      </c>
    </row>
    <row r="3265" spans="1:5">
      <c r="A3265">
        <v>2025</v>
      </c>
      <c r="B3265" t="s">
        <v>421</v>
      </c>
      <c r="D3265" t="s">
        <v>487</v>
      </c>
      <c r="E3265">
        <v>0</v>
      </c>
    </row>
    <row r="3266" spans="1:5">
      <c r="A3266">
        <v>2025</v>
      </c>
      <c r="B3266" t="s">
        <v>432</v>
      </c>
      <c r="D3266" t="s">
        <v>487</v>
      </c>
      <c r="E3266">
        <v>0</v>
      </c>
    </row>
    <row r="3267" spans="1:5">
      <c r="A3267">
        <v>2025</v>
      </c>
      <c r="B3267" t="s">
        <v>429</v>
      </c>
      <c r="D3267" t="s">
        <v>487</v>
      </c>
      <c r="E3267">
        <v>0</v>
      </c>
    </row>
    <row r="3268" spans="1:5">
      <c r="A3268">
        <v>2025</v>
      </c>
      <c r="B3268" t="s">
        <v>431</v>
      </c>
      <c r="D3268" t="s">
        <v>487</v>
      </c>
      <c r="E3268">
        <v>0</v>
      </c>
    </row>
    <row r="3269" spans="1:5">
      <c r="A3269">
        <v>2025</v>
      </c>
      <c r="B3269" t="s">
        <v>428</v>
      </c>
      <c r="D3269" t="s">
        <v>487</v>
      </c>
      <c r="E3269">
        <v>0</v>
      </c>
    </row>
    <row r="3270" spans="1:5">
      <c r="A3270">
        <v>2025</v>
      </c>
      <c r="B3270" t="s">
        <v>436</v>
      </c>
      <c r="D3270" t="s">
        <v>487</v>
      </c>
      <c r="E3270">
        <v>0</v>
      </c>
    </row>
    <row r="3271" spans="1:5">
      <c r="A3271">
        <v>2025</v>
      </c>
      <c r="B3271" t="s">
        <v>433</v>
      </c>
      <c r="D3271" t="s">
        <v>487</v>
      </c>
      <c r="E3271">
        <v>0</v>
      </c>
    </row>
    <row r="3272" spans="1:5">
      <c r="A3272">
        <v>2025</v>
      </c>
      <c r="B3272" t="s">
        <v>426</v>
      </c>
      <c r="D3272" t="s">
        <v>487</v>
      </c>
      <c r="E3272">
        <v>0</v>
      </c>
    </row>
    <row r="3273" spans="1:5">
      <c r="A3273">
        <v>2025</v>
      </c>
      <c r="B3273" t="s">
        <v>437</v>
      </c>
      <c r="D3273" t="s">
        <v>487</v>
      </c>
      <c r="E3273">
        <v>0</v>
      </c>
    </row>
    <row r="3274" spans="1:5">
      <c r="A3274">
        <v>2025</v>
      </c>
      <c r="B3274" t="s">
        <v>420</v>
      </c>
      <c r="D3274" t="s">
        <v>487</v>
      </c>
      <c r="E3274">
        <v>0</v>
      </c>
    </row>
    <row r="3275" spans="1:5">
      <c r="A3275">
        <v>2025</v>
      </c>
      <c r="B3275" t="s">
        <v>424</v>
      </c>
      <c r="D3275" t="s">
        <v>487</v>
      </c>
      <c r="E3275">
        <v>0</v>
      </c>
    </row>
    <row r="3276" spans="1:5">
      <c r="A3276">
        <v>2025</v>
      </c>
      <c r="B3276" t="s">
        <v>434</v>
      </c>
      <c r="D3276" t="s">
        <v>487</v>
      </c>
      <c r="E3276">
        <v>0</v>
      </c>
    </row>
    <row r="3277" spans="1:5">
      <c r="A3277">
        <v>2025</v>
      </c>
      <c r="B3277" t="s">
        <v>423</v>
      </c>
      <c r="D3277" t="s">
        <v>487</v>
      </c>
      <c r="E3277">
        <v>0</v>
      </c>
    </row>
    <row r="3278" spans="1:5">
      <c r="A3278">
        <v>2025</v>
      </c>
      <c r="B3278" t="s">
        <v>435</v>
      </c>
      <c r="D3278" t="s">
        <v>487</v>
      </c>
      <c r="E3278">
        <v>0</v>
      </c>
    </row>
    <row r="3279" spans="1:5">
      <c r="A3279">
        <v>2025</v>
      </c>
      <c r="B3279" t="s">
        <v>430</v>
      </c>
      <c r="D3279" t="s">
        <v>487</v>
      </c>
      <c r="E3279">
        <v>0</v>
      </c>
    </row>
    <row r="3280" spans="1:5">
      <c r="A3280">
        <v>2025</v>
      </c>
      <c r="B3280" t="s">
        <v>422</v>
      </c>
      <c r="D3280" t="s">
        <v>487</v>
      </c>
      <c r="E3280">
        <v>0</v>
      </c>
    </row>
    <row r="3281" spans="1:5">
      <c r="A3281">
        <v>2025</v>
      </c>
      <c r="B3281" t="s">
        <v>439</v>
      </c>
      <c r="D3281" t="s">
        <v>487</v>
      </c>
      <c r="E3281">
        <v>0</v>
      </c>
    </row>
    <row r="3282" spans="1:5">
      <c r="A3282">
        <v>2024</v>
      </c>
      <c r="B3282" t="s">
        <v>407</v>
      </c>
      <c r="C3282" t="s">
        <v>407</v>
      </c>
      <c r="D3282" t="s">
        <v>487</v>
      </c>
      <c r="E3282">
        <v>0</v>
      </c>
    </row>
    <row r="3283" spans="1:5">
      <c r="A3283">
        <v>2024</v>
      </c>
      <c r="B3283" t="s">
        <v>438</v>
      </c>
      <c r="C3283" t="s">
        <v>52</v>
      </c>
      <c r="D3283" t="s">
        <v>487</v>
      </c>
      <c r="E3283">
        <v>0</v>
      </c>
    </row>
    <row r="3284" spans="1:5">
      <c r="A3284">
        <v>2024</v>
      </c>
      <c r="B3284" t="s">
        <v>425</v>
      </c>
      <c r="C3284" t="s">
        <v>24</v>
      </c>
      <c r="D3284" t="s">
        <v>487</v>
      </c>
      <c r="E3284">
        <v>0</v>
      </c>
    </row>
    <row r="3285" spans="1:5">
      <c r="A3285">
        <v>2024</v>
      </c>
      <c r="B3285" t="s">
        <v>421</v>
      </c>
      <c r="C3285" t="s">
        <v>13</v>
      </c>
      <c r="D3285" t="s">
        <v>487</v>
      </c>
      <c r="E3285">
        <v>0</v>
      </c>
    </row>
    <row r="3286" spans="1:5">
      <c r="A3286">
        <v>2024</v>
      </c>
      <c r="B3286" t="s">
        <v>432</v>
      </c>
      <c r="C3286" t="s">
        <v>39</v>
      </c>
      <c r="D3286" t="s">
        <v>487</v>
      </c>
      <c r="E3286">
        <v>0</v>
      </c>
    </row>
    <row r="3287" spans="1:5">
      <c r="A3287">
        <v>2024</v>
      </c>
      <c r="B3287" t="s">
        <v>429</v>
      </c>
      <c r="C3287" t="s">
        <v>30</v>
      </c>
      <c r="D3287" t="s">
        <v>487</v>
      </c>
      <c r="E3287">
        <v>0</v>
      </c>
    </row>
    <row r="3288" spans="1:5">
      <c r="A3288">
        <v>2024</v>
      </c>
      <c r="B3288" t="s">
        <v>431</v>
      </c>
      <c r="C3288" t="s">
        <v>36</v>
      </c>
      <c r="D3288" t="s">
        <v>487</v>
      </c>
      <c r="E3288">
        <v>0</v>
      </c>
    </row>
    <row r="3289" spans="1:5">
      <c r="A3289">
        <v>2024</v>
      </c>
      <c r="B3289" t="s">
        <v>428</v>
      </c>
      <c r="C3289" t="s">
        <v>27</v>
      </c>
      <c r="D3289" t="s">
        <v>487</v>
      </c>
      <c r="E3289">
        <v>0</v>
      </c>
    </row>
    <row r="3290" spans="1:5">
      <c r="A3290">
        <v>2024</v>
      </c>
      <c r="B3290" t="s">
        <v>436</v>
      </c>
      <c r="C3290" t="s">
        <v>49</v>
      </c>
      <c r="D3290" t="s">
        <v>487</v>
      </c>
      <c r="E3290">
        <v>0</v>
      </c>
    </row>
    <row r="3291" spans="1:5">
      <c r="A3291">
        <v>2024</v>
      </c>
      <c r="B3291" t="s">
        <v>433</v>
      </c>
      <c r="C3291" t="s">
        <v>42</v>
      </c>
      <c r="D3291" t="s">
        <v>487</v>
      </c>
      <c r="E3291">
        <v>0</v>
      </c>
    </row>
    <row r="3292" spans="1:5">
      <c r="A3292">
        <v>2024</v>
      </c>
      <c r="B3292" t="s">
        <v>426</v>
      </c>
      <c r="D3292" t="s">
        <v>487</v>
      </c>
      <c r="E3292">
        <v>0</v>
      </c>
    </row>
    <row r="3293" spans="1:5">
      <c r="A3293">
        <v>2024</v>
      </c>
      <c r="B3293" t="s">
        <v>437</v>
      </c>
      <c r="C3293" t="s">
        <v>51</v>
      </c>
      <c r="D3293" t="s">
        <v>487</v>
      </c>
      <c r="E3293">
        <v>0</v>
      </c>
    </row>
    <row r="3294" spans="1:5">
      <c r="A3294">
        <v>2024</v>
      </c>
      <c r="B3294" t="s">
        <v>420</v>
      </c>
      <c r="C3294" t="s">
        <v>8</v>
      </c>
      <c r="D3294" t="s">
        <v>487</v>
      </c>
      <c r="E3294">
        <v>0</v>
      </c>
    </row>
    <row r="3295" spans="1:5">
      <c r="A3295">
        <v>2024</v>
      </c>
      <c r="B3295" t="s">
        <v>424</v>
      </c>
      <c r="C3295" t="s">
        <v>21</v>
      </c>
      <c r="D3295" t="s">
        <v>487</v>
      </c>
      <c r="E3295">
        <v>0</v>
      </c>
    </row>
    <row r="3296" spans="1:5">
      <c r="A3296">
        <v>2024</v>
      </c>
      <c r="B3296" t="s">
        <v>434</v>
      </c>
      <c r="C3296" t="s">
        <v>45</v>
      </c>
      <c r="D3296" t="s">
        <v>487</v>
      </c>
      <c r="E3296">
        <v>0</v>
      </c>
    </row>
    <row r="3297" spans="1:5">
      <c r="A3297">
        <v>2024</v>
      </c>
      <c r="B3297" t="s">
        <v>423</v>
      </c>
      <c r="C3297" t="s">
        <v>18</v>
      </c>
      <c r="D3297" t="s">
        <v>487</v>
      </c>
      <c r="E3297">
        <v>0</v>
      </c>
    </row>
    <row r="3298" spans="1:5">
      <c r="A3298">
        <v>2024</v>
      </c>
      <c r="B3298" t="s">
        <v>435</v>
      </c>
      <c r="C3298" t="s">
        <v>48</v>
      </c>
      <c r="D3298" t="s">
        <v>487</v>
      </c>
      <c r="E3298">
        <v>0</v>
      </c>
    </row>
    <row r="3299" spans="1:5">
      <c r="A3299">
        <v>2024</v>
      </c>
      <c r="B3299" t="s">
        <v>430</v>
      </c>
      <c r="C3299" t="s">
        <v>33</v>
      </c>
      <c r="D3299" t="s">
        <v>487</v>
      </c>
      <c r="E3299">
        <v>0</v>
      </c>
    </row>
    <row r="3300" spans="1:5">
      <c r="A3300">
        <v>2024</v>
      </c>
      <c r="B3300" t="s">
        <v>422</v>
      </c>
      <c r="C3300" t="s">
        <v>15</v>
      </c>
      <c r="D3300" t="s">
        <v>487</v>
      </c>
      <c r="E3300">
        <v>0</v>
      </c>
    </row>
    <row r="3301" spans="1:5">
      <c r="A3301">
        <v>2024</v>
      </c>
      <c r="B3301" t="s">
        <v>439</v>
      </c>
      <c r="C3301" t="s">
        <v>53</v>
      </c>
      <c r="D3301" t="s">
        <v>487</v>
      </c>
      <c r="E3301">
        <v>0</v>
      </c>
    </row>
    <row r="3302" spans="1:5">
      <c r="A3302">
        <v>2019</v>
      </c>
      <c r="B3302" t="s">
        <v>407</v>
      </c>
      <c r="C3302" t="s">
        <v>407</v>
      </c>
      <c r="D3302" t="s">
        <v>487</v>
      </c>
      <c r="E3302">
        <v>117</v>
      </c>
    </row>
    <row r="3303" spans="1:5">
      <c r="A3303">
        <v>2022</v>
      </c>
      <c r="B3303" t="s">
        <v>407</v>
      </c>
      <c r="C3303" t="s">
        <v>407</v>
      </c>
      <c r="D3303" t="s">
        <v>487</v>
      </c>
      <c r="E3303">
        <v>0</v>
      </c>
    </row>
    <row r="3304" spans="1:5">
      <c r="A3304">
        <v>2021</v>
      </c>
      <c r="B3304" t="s">
        <v>407</v>
      </c>
      <c r="C3304" t="s">
        <v>407</v>
      </c>
      <c r="D3304" t="s">
        <v>487</v>
      </c>
      <c r="E3304">
        <v>46</v>
      </c>
    </row>
    <row r="3305" spans="1:5">
      <c r="A3305">
        <v>2023</v>
      </c>
      <c r="B3305" t="s">
        <v>407</v>
      </c>
      <c r="C3305" t="s">
        <v>407</v>
      </c>
      <c r="D3305" t="s">
        <v>487</v>
      </c>
      <c r="E3305">
        <v>0</v>
      </c>
    </row>
    <row r="3306" spans="1:5">
      <c r="A3306">
        <v>2018</v>
      </c>
      <c r="B3306" t="s">
        <v>407</v>
      </c>
      <c r="C3306" t="s">
        <v>407</v>
      </c>
      <c r="D3306" t="s">
        <v>487</v>
      </c>
      <c r="E3306">
        <v>0</v>
      </c>
    </row>
    <row r="3307" spans="1:5">
      <c r="A3307">
        <v>2018</v>
      </c>
      <c r="B3307" t="s">
        <v>407</v>
      </c>
      <c r="C3307" t="s">
        <v>407</v>
      </c>
      <c r="D3307" t="s">
        <v>487</v>
      </c>
      <c r="E3307">
        <v>0</v>
      </c>
    </row>
    <row r="3308" spans="1:5">
      <c r="A3308">
        <v>2018</v>
      </c>
      <c r="B3308" t="s">
        <v>407</v>
      </c>
      <c r="C3308" t="s">
        <v>407</v>
      </c>
      <c r="D3308" t="s">
        <v>487</v>
      </c>
      <c r="E3308">
        <v>0</v>
      </c>
    </row>
    <row r="3309" spans="1:5">
      <c r="A3309">
        <v>2018</v>
      </c>
      <c r="B3309" t="s">
        <v>407</v>
      </c>
      <c r="C3309" t="s">
        <v>407</v>
      </c>
      <c r="D3309" t="s">
        <v>487</v>
      </c>
      <c r="E3309">
        <v>0</v>
      </c>
    </row>
    <row r="3310" spans="1:5">
      <c r="A3310">
        <v>2020</v>
      </c>
      <c r="B3310" t="s">
        <v>407</v>
      </c>
      <c r="C3310" t="s">
        <v>407</v>
      </c>
      <c r="D3310" t="s">
        <v>487</v>
      </c>
      <c r="E3310">
        <v>128</v>
      </c>
    </row>
    <row r="3311" spans="1:5">
      <c r="A3311">
        <v>2023</v>
      </c>
      <c r="B3311" t="s">
        <v>438</v>
      </c>
      <c r="C3311" t="s">
        <v>52</v>
      </c>
      <c r="D3311" t="s">
        <v>487</v>
      </c>
      <c r="E3311">
        <v>0</v>
      </c>
    </row>
    <row r="3312" spans="1:5">
      <c r="A3312">
        <v>2023</v>
      </c>
      <c r="B3312" t="s">
        <v>425</v>
      </c>
      <c r="C3312" t="s">
        <v>24</v>
      </c>
      <c r="D3312" t="s">
        <v>487</v>
      </c>
      <c r="E3312">
        <v>0</v>
      </c>
    </row>
    <row r="3313" spans="1:5">
      <c r="A3313">
        <v>2023</v>
      </c>
      <c r="B3313" t="s">
        <v>421</v>
      </c>
      <c r="C3313" t="s">
        <v>13</v>
      </c>
      <c r="D3313" t="s">
        <v>487</v>
      </c>
      <c r="E3313">
        <v>0</v>
      </c>
    </row>
    <row r="3314" spans="1:5">
      <c r="A3314">
        <v>2023</v>
      </c>
      <c r="B3314" t="s">
        <v>432</v>
      </c>
      <c r="C3314" t="s">
        <v>39</v>
      </c>
      <c r="D3314" t="s">
        <v>487</v>
      </c>
      <c r="E3314">
        <v>0</v>
      </c>
    </row>
    <row r="3315" spans="1:5">
      <c r="A3315">
        <v>2023</v>
      </c>
      <c r="B3315" t="s">
        <v>429</v>
      </c>
      <c r="C3315" t="s">
        <v>30</v>
      </c>
      <c r="D3315" t="s">
        <v>487</v>
      </c>
      <c r="E3315">
        <v>0</v>
      </c>
    </row>
    <row r="3316" spans="1:5">
      <c r="A3316">
        <v>2023</v>
      </c>
      <c r="B3316" t="s">
        <v>431</v>
      </c>
      <c r="C3316" t="s">
        <v>36</v>
      </c>
      <c r="D3316" t="s">
        <v>487</v>
      </c>
      <c r="E3316">
        <v>0</v>
      </c>
    </row>
    <row r="3317" spans="1:5">
      <c r="A3317">
        <v>2023</v>
      </c>
      <c r="B3317" t="s">
        <v>428</v>
      </c>
      <c r="C3317" t="s">
        <v>27</v>
      </c>
      <c r="D3317" t="s">
        <v>487</v>
      </c>
      <c r="E3317">
        <v>0</v>
      </c>
    </row>
    <row r="3318" spans="1:5">
      <c r="A3318">
        <v>2023</v>
      </c>
      <c r="B3318" t="s">
        <v>436</v>
      </c>
      <c r="C3318" t="s">
        <v>49</v>
      </c>
      <c r="D3318" t="s">
        <v>487</v>
      </c>
      <c r="E3318">
        <v>0</v>
      </c>
    </row>
    <row r="3319" spans="1:5">
      <c r="A3319">
        <v>2023</v>
      </c>
      <c r="B3319" t="s">
        <v>433</v>
      </c>
      <c r="C3319" t="s">
        <v>42</v>
      </c>
      <c r="D3319" t="s">
        <v>487</v>
      </c>
      <c r="E3319">
        <v>0</v>
      </c>
    </row>
    <row r="3320" spans="1:5">
      <c r="A3320">
        <v>2023</v>
      </c>
      <c r="B3320" t="s">
        <v>426</v>
      </c>
      <c r="D3320" t="s">
        <v>487</v>
      </c>
      <c r="E3320">
        <v>0</v>
      </c>
    </row>
    <row r="3321" spans="1:5">
      <c r="A3321">
        <v>2023</v>
      </c>
      <c r="B3321" t="s">
        <v>437</v>
      </c>
      <c r="C3321" t="s">
        <v>51</v>
      </c>
      <c r="D3321" t="s">
        <v>487</v>
      </c>
      <c r="E3321">
        <v>0</v>
      </c>
    </row>
    <row r="3322" spans="1:5">
      <c r="A3322">
        <v>2023</v>
      </c>
      <c r="B3322" t="s">
        <v>420</v>
      </c>
      <c r="C3322" t="s">
        <v>8</v>
      </c>
      <c r="D3322" t="s">
        <v>487</v>
      </c>
      <c r="E3322">
        <v>0</v>
      </c>
    </row>
    <row r="3323" spans="1:5">
      <c r="A3323">
        <v>2023</v>
      </c>
      <c r="B3323" t="s">
        <v>424</v>
      </c>
      <c r="C3323" t="s">
        <v>21</v>
      </c>
      <c r="D3323" t="s">
        <v>487</v>
      </c>
      <c r="E3323">
        <v>0</v>
      </c>
    </row>
    <row r="3324" spans="1:5">
      <c r="A3324">
        <v>2022</v>
      </c>
      <c r="B3324" t="s">
        <v>435</v>
      </c>
      <c r="C3324" t="s">
        <v>48</v>
      </c>
      <c r="D3324" t="s">
        <v>487</v>
      </c>
      <c r="E3324">
        <v>0</v>
      </c>
    </row>
    <row r="3325" spans="1:5">
      <c r="A3325">
        <v>2022</v>
      </c>
      <c r="B3325" t="s">
        <v>438</v>
      </c>
      <c r="C3325" t="s">
        <v>52</v>
      </c>
      <c r="D3325" t="s">
        <v>487</v>
      </c>
      <c r="E3325">
        <v>0</v>
      </c>
    </row>
    <row r="3326" spans="1:5">
      <c r="A3326">
        <v>2022</v>
      </c>
      <c r="B3326" t="s">
        <v>436</v>
      </c>
      <c r="C3326" t="s">
        <v>49</v>
      </c>
      <c r="D3326" t="s">
        <v>487</v>
      </c>
      <c r="E3326">
        <v>0</v>
      </c>
    </row>
    <row r="3327" spans="1:5">
      <c r="A3327">
        <v>2022</v>
      </c>
      <c r="B3327" t="s">
        <v>431</v>
      </c>
      <c r="C3327" t="s">
        <v>36</v>
      </c>
      <c r="D3327" t="s">
        <v>487</v>
      </c>
      <c r="E3327">
        <v>0</v>
      </c>
    </row>
    <row r="3328" spans="1:5">
      <c r="A3328">
        <v>2022</v>
      </c>
      <c r="B3328" t="s">
        <v>422</v>
      </c>
      <c r="C3328" t="s">
        <v>15</v>
      </c>
      <c r="D3328" t="s">
        <v>487</v>
      </c>
      <c r="E3328">
        <v>0</v>
      </c>
    </row>
    <row r="3329" spans="1:5">
      <c r="A3329">
        <v>2022</v>
      </c>
      <c r="B3329" t="s">
        <v>439</v>
      </c>
      <c r="C3329" t="s">
        <v>53</v>
      </c>
      <c r="D3329" t="s">
        <v>487</v>
      </c>
      <c r="E3329">
        <v>0</v>
      </c>
    </row>
    <row r="3330" spans="1:5">
      <c r="A3330">
        <v>2022</v>
      </c>
      <c r="B3330" t="s">
        <v>429</v>
      </c>
      <c r="C3330" t="s">
        <v>30</v>
      </c>
      <c r="D3330" t="s">
        <v>487</v>
      </c>
      <c r="E3330">
        <v>0</v>
      </c>
    </row>
    <row r="3331" spans="1:5">
      <c r="A3331">
        <v>2022</v>
      </c>
      <c r="B3331" t="s">
        <v>421</v>
      </c>
      <c r="C3331" t="s">
        <v>13</v>
      </c>
      <c r="D3331" t="s">
        <v>487</v>
      </c>
      <c r="E3331">
        <v>0</v>
      </c>
    </row>
    <row r="3332" spans="1:5">
      <c r="A3332">
        <v>2022</v>
      </c>
      <c r="B3332" t="s">
        <v>434</v>
      </c>
      <c r="C3332" t="s">
        <v>45</v>
      </c>
      <c r="D3332" t="s">
        <v>487</v>
      </c>
      <c r="E3332">
        <v>0</v>
      </c>
    </row>
    <row r="3333" spans="1:5">
      <c r="A3333">
        <v>2021</v>
      </c>
      <c r="B3333" t="s">
        <v>434</v>
      </c>
      <c r="C3333" t="s">
        <v>45</v>
      </c>
      <c r="D3333" t="s">
        <v>487</v>
      </c>
      <c r="E3333">
        <v>0</v>
      </c>
    </row>
    <row r="3334" spans="1:5">
      <c r="A3334">
        <v>2021</v>
      </c>
      <c r="B3334" t="s">
        <v>420</v>
      </c>
      <c r="C3334" t="s">
        <v>8</v>
      </c>
      <c r="D3334" t="s">
        <v>487</v>
      </c>
      <c r="E3334">
        <v>0</v>
      </c>
    </row>
    <row r="3335" spans="1:5">
      <c r="A3335">
        <v>2021</v>
      </c>
      <c r="B3335" t="s">
        <v>424</v>
      </c>
      <c r="C3335" t="s">
        <v>21</v>
      </c>
      <c r="D3335" t="s">
        <v>487</v>
      </c>
      <c r="E3335">
        <v>6</v>
      </c>
    </row>
    <row r="3336" spans="1:5">
      <c r="A3336">
        <v>2020</v>
      </c>
      <c r="B3336" t="s">
        <v>434</v>
      </c>
      <c r="C3336" t="s">
        <v>45</v>
      </c>
      <c r="D3336" t="s">
        <v>487</v>
      </c>
      <c r="E3336">
        <v>0</v>
      </c>
    </row>
    <row r="3337" spans="1:5">
      <c r="A3337">
        <v>2020</v>
      </c>
      <c r="B3337" t="s">
        <v>430</v>
      </c>
      <c r="C3337" t="s">
        <v>33</v>
      </c>
      <c r="D3337" t="s">
        <v>487</v>
      </c>
      <c r="E3337">
        <v>0</v>
      </c>
    </row>
    <row r="3338" spans="1:5">
      <c r="A3338">
        <v>2020</v>
      </c>
      <c r="B3338" t="s">
        <v>439</v>
      </c>
      <c r="C3338" t="s">
        <v>53</v>
      </c>
      <c r="D3338" t="s">
        <v>487</v>
      </c>
      <c r="E3338">
        <v>0</v>
      </c>
    </row>
    <row r="3339" spans="1:5">
      <c r="A3339">
        <v>2019</v>
      </c>
      <c r="B3339" t="s">
        <v>431</v>
      </c>
      <c r="C3339" t="s">
        <v>36</v>
      </c>
      <c r="D3339" t="s">
        <v>487</v>
      </c>
      <c r="E3339">
        <v>7</v>
      </c>
    </row>
    <row r="3340" spans="1:5">
      <c r="A3340">
        <v>2019</v>
      </c>
      <c r="B3340" t="s">
        <v>437</v>
      </c>
      <c r="C3340" t="s">
        <v>51</v>
      </c>
      <c r="D3340" t="s">
        <v>487</v>
      </c>
      <c r="E3340">
        <v>0</v>
      </c>
    </row>
    <row r="3341" spans="1:5">
      <c r="A3341">
        <v>2019</v>
      </c>
      <c r="B3341" t="s">
        <v>439</v>
      </c>
      <c r="C3341" t="s">
        <v>53</v>
      </c>
      <c r="D3341" t="s">
        <v>487</v>
      </c>
      <c r="E3341">
        <v>7</v>
      </c>
    </row>
    <row r="3342" spans="1:5">
      <c r="A3342">
        <v>2019</v>
      </c>
      <c r="B3342" t="s">
        <v>429</v>
      </c>
      <c r="C3342" t="s">
        <v>30</v>
      </c>
      <c r="D3342" t="s">
        <v>487</v>
      </c>
      <c r="E3342">
        <v>9</v>
      </c>
    </row>
    <row r="3343" spans="1:5">
      <c r="A3343">
        <v>2018</v>
      </c>
      <c r="B3343" t="s">
        <v>432</v>
      </c>
      <c r="C3343" t="s">
        <v>39</v>
      </c>
      <c r="D3343" t="s">
        <v>487</v>
      </c>
      <c r="E3343">
        <v>0</v>
      </c>
    </row>
    <row r="3344" spans="1:5">
      <c r="A3344">
        <v>2018</v>
      </c>
      <c r="B3344" t="s">
        <v>435</v>
      </c>
      <c r="C3344" t="s">
        <v>48</v>
      </c>
      <c r="D3344" t="s">
        <v>487</v>
      </c>
      <c r="E3344">
        <v>0</v>
      </c>
    </row>
    <row r="3345" spans="1:5">
      <c r="A3345">
        <v>2018</v>
      </c>
      <c r="B3345" t="s">
        <v>438</v>
      </c>
      <c r="C3345" t="s">
        <v>52</v>
      </c>
      <c r="D3345" t="s">
        <v>487</v>
      </c>
      <c r="E3345">
        <v>0</v>
      </c>
    </row>
    <row r="3346" spans="1:5">
      <c r="A3346">
        <v>2018</v>
      </c>
      <c r="B3346" t="s">
        <v>436</v>
      </c>
      <c r="C3346" t="s">
        <v>49</v>
      </c>
      <c r="D3346" t="s">
        <v>487</v>
      </c>
      <c r="E3346">
        <v>0</v>
      </c>
    </row>
    <row r="3347" spans="1:5">
      <c r="A3347">
        <v>2018</v>
      </c>
      <c r="B3347" t="s">
        <v>437</v>
      </c>
      <c r="C3347" t="s">
        <v>51</v>
      </c>
      <c r="D3347" t="s">
        <v>487</v>
      </c>
      <c r="E3347">
        <v>0</v>
      </c>
    </row>
    <row r="3348" spans="1:5">
      <c r="A3348">
        <v>2018</v>
      </c>
      <c r="B3348" t="s">
        <v>422</v>
      </c>
      <c r="C3348" t="s">
        <v>15</v>
      </c>
      <c r="D3348" t="s">
        <v>487</v>
      </c>
      <c r="E3348">
        <v>0</v>
      </c>
    </row>
    <row r="3349" spans="1:5">
      <c r="A3349">
        <v>2019</v>
      </c>
      <c r="B3349" t="s">
        <v>438</v>
      </c>
      <c r="C3349" t="s">
        <v>52</v>
      </c>
      <c r="D3349" t="s">
        <v>487</v>
      </c>
      <c r="E3349">
        <v>8</v>
      </c>
    </row>
    <row r="3350" spans="1:5">
      <c r="A3350">
        <v>2019</v>
      </c>
      <c r="B3350" t="s">
        <v>430</v>
      </c>
      <c r="C3350" t="s">
        <v>33</v>
      </c>
      <c r="D3350" t="s">
        <v>487</v>
      </c>
      <c r="E3350">
        <v>0</v>
      </c>
    </row>
    <row r="3351" spans="1:5">
      <c r="A3351">
        <v>2019</v>
      </c>
      <c r="B3351" t="s">
        <v>434</v>
      </c>
      <c r="C3351" t="s">
        <v>45</v>
      </c>
      <c r="D3351" t="s">
        <v>487</v>
      </c>
      <c r="E3351">
        <v>0</v>
      </c>
    </row>
    <row r="3352" spans="1:5">
      <c r="A3352">
        <v>2019</v>
      </c>
      <c r="B3352" t="s">
        <v>425</v>
      </c>
      <c r="C3352" t="s">
        <v>24</v>
      </c>
      <c r="D3352" t="s">
        <v>487</v>
      </c>
      <c r="E3352">
        <v>0</v>
      </c>
    </row>
    <row r="3353" spans="1:5">
      <c r="A3353">
        <v>2019</v>
      </c>
      <c r="B3353" t="s">
        <v>420</v>
      </c>
      <c r="C3353" t="s">
        <v>8</v>
      </c>
      <c r="D3353" t="s">
        <v>487</v>
      </c>
      <c r="E3353">
        <v>17</v>
      </c>
    </row>
    <row r="3354" spans="1:5">
      <c r="A3354">
        <v>2019</v>
      </c>
      <c r="B3354" t="s">
        <v>433</v>
      </c>
      <c r="C3354" t="s">
        <v>42</v>
      </c>
      <c r="D3354" t="s">
        <v>487</v>
      </c>
      <c r="E3354">
        <v>0</v>
      </c>
    </row>
    <row r="3355" spans="1:5">
      <c r="A3355">
        <v>2019</v>
      </c>
      <c r="B3355" t="s">
        <v>428</v>
      </c>
      <c r="C3355" t="s">
        <v>27</v>
      </c>
      <c r="D3355" t="s">
        <v>487</v>
      </c>
      <c r="E3355">
        <v>0</v>
      </c>
    </row>
    <row r="3356" spans="1:5">
      <c r="A3356">
        <v>2019</v>
      </c>
      <c r="B3356" t="s">
        <v>423</v>
      </c>
      <c r="C3356" t="s">
        <v>18</v>
      </c>
      <c r="D3356" t="s">
        <v>487</v>
      </c>
      <c r="E3356">
        <v>18</v>
      </c>
    </row>
    <row r="3357" spans="1:5">
      <c r="A3357">
        <v>2019</v>
      </c>
      <c r="B3357" t="s">
        <v>421</v>
      </c>
      <c r="C3357" t="s">
        <v>13</v>
      </c>
      <c r="D3357" t="s">
        <v>487</v>
      </c>
      <c r="E3357">
        <v>6</v>
      </c>
    </row>
    <row r="3358" spans="1:5">
      <c r="A3358">
        <v>2019</v>
      </c>
      <c r="B3358" t="s">
        <v>422</v>
      </c>
      <c r="C3358" t="s">
        <v>15</v>
      </c>
      <c r="D3358" t="s">
        <v>487</v>
      </c>
      <c r="E3358">
        <v>20</v>
      </c>
    </row>
    <row r="3359" spans="1:5">
      <c r="A3359">
        <v>2019</v>
      </c>
      <c r="B3359" t="s">
        <v>424</v>
      </c>
      <c r="C3359" t="s">
        <v>21</v>
      </c>
      <c r="D3359" t="s">
        <v>487</v>
      </c>
      <c r="E3359">
        <v>11</v>
      </c>
    </row>
    <row r="3360" spans="1:5">
      <c r="A3360">
        <v>2018</v>
      </c>
      <c r="B3360" t="s">
        <v>434</v>
      </c>
      <c r="C3360" t="s">
        <v>45</v>
      </c>
      <c r="D3360" t="s">
        <v>487</v>
      </c>
      <c r="E3360">
        <v>0</v>
      </c>
    </row>
    <row r="3361" spans="1:5">
      <c r="A3361">
        <v>2018</v>
      </c>
      <c r="B3361" t="s">
        <v>428</v>
      </c>
      <c r="C3361" t="s">
        <v>27</v>
      </c>
      <c r="D3361" t="s">
        <v>487</v>
      </c>
      <c r="E3361">
        <v>0</v>
      </c>
    </row>
    <row r="3362" spans="1:5">
      <c r="A3362">
        <v>2018</v>
      </c>
      <c r="B3362" t="s">
        <v>430</v>
      </c>
      <c r="C3362" t="s">
        <v>33</v>
      </c>
      <c r="D3362" t="s">
        <v>487</v>
      </c>
      <c r="E3362">
        <v>0</v>
      </c>
    </row>
    <row r="3363" spans="1:5">
      <c r="A3363">
        <v>2018</v>
      </c>
      <c r="B3363" t="s">
        <v>420</v>
      </c>
      <c r="C3363" t="s">
        <v>8</v>
      </c>
      <c r="D3363" t="s">
        <v>487</v>
      </c>
      <c r="E3363">
        <v>0</v>
      </c>
    </row>
    <row r="3364" spans="1:5">
      <c r="A3364">
        <v>2018</v>
      </c>
      <c r="B3364" t="s">
        <v>439</v>
      </c>
      <c r="C3364" t="s">
        <v>53</v>
      </c>
      <c r="D3364" t="s">
        <v>487</v>
      </c>
      <c r="E3364">
        <v>0</v>
      </c>
    </row>
    <row r="3365" spans="1:5">
      <c r="A3365">
        <v>2022</v>
      </c>
      <c r="B3365" t="s">
        <v>437</v>
      </c>
      <c r="C3365" t="s">
        <v>51</v>
      </c>
      <c r="D3365" t="s">
        <v>487</v>
      </c>
      <c r="E3365">
        <v>0</v>
      </c>
    </row>
    <row r="3366" spans="1:5">
      <c r="A3366">
        <v>2022</v>
      </c>
      <c r="B3366" t="s">
        <v>425</v>
      </c>
      <c r="C3366" t="s">
        <v>24</v>
      </c>
      <c r="D3366" t="s">
        <v>487</v>
      </c>
      <c r="E3366">
        <v>0</v>
      </c>
    </row>
    <row r="3367" spans="1:5">
      <c r="A3367">
        <v>2022</v>
      </c>
      <c r="B3367" t="s">
        <v>428</v>
      </c>
      <c r="C3367" t="s">
        <v>27</v>
      </c>
      <c r="D3367" t="s">
        <v>487</v>
      </c>
      <c r="E3367">
        <v>0</v>
      </c>
    </row>
    <row r="3368" spans="1:5">
      <c r="A3368">
        <v>2022</v>
      </c>
      <c r="B3368" t="s">
        <v>420</v>
      </c>
      <c r="C3368" t="s">
        <v>8</v>
      </c>
      <c r="D3368" t="s">
        <v>487</v>
      </c>
      <c r="E3368">
        <v>0</v>
      </c>
    </row>
    <row r="3369" spans="1:5">
      <c r="A3369">
        <v>2022</v>
      </c>
      <c r="B3369" t="s">
        <v>423</v>
      </c>
      <c r="C3369" t="s">
        <v>18</v>
      </c>
      <c r="D3369" t="s">
        <v>487</v>
      </c>
      <c r="E3369">
        <v>0</v>
      </c>
    </row>
    <row r="3370" spans="1:5">
      <c r="A3370">
        <v>2021</v>
      </c>
      <c r="B3370" t="s">
        <v>426</v>
      </c>
      <c r="D3370" t="s">
        <v>487</v>
      </c>
      <c r="E3370">
        <v>0</v>
      </c>
    </row>
    <row r="3371" spans="1:5">
      <c r="A3371">
        <v>2021</v>
      </c>
      <c r="B3371" t="s">
        <v>428</v>
      </c>
      <c r="C3371" t="s">
        <v>27</v>
      </c>
      <c r="D3371" t="s">
        <v>487</v>
      </c>
      <c r="E3371">
        <v>0</v>
      </c>
    </row>
    <row r="3372" spans="1:5">
      <c r="A3372">
        <v>2021</v>
      </c>
      <c r="B3372" t="s">
        <v>423</v>
      </c>
      <c r="C3372" t="s">
        <v>18</v>
      </c>
      <c r="D3372" t="s">
        <v>487</v>
      </c>
      <c r="E3372">
        <v>0</v>
      </c>
    </row>
    <row r="3373" spans="1:5">
      <c r="A3373">
        <v>2021</v>
      </c>
      <c r="B3373" t="s">
        <v>431</v>
      </c>
      <c r="C3373" t="s">
        <v>36</v>
      </c>
      <c r="D3373" t="s">
        <v>487</v>
      </c>
      <c r="E3373">
        <v>5</v>
      </c>
    </row>
    <row r="3374" spans="1:5">
      <c r="A3374">
        <v>2021</v>
      </c>
      <c r="B3374" t="s">
        <v>425</v>
      </c>
      <c r="C3374" t="s">
        <v>24</v>
      </c>
      <c r="D3374" t="s">
        <v>487</v>
      </c>
      <c r="E3374">
        <v>0</v>
      </c>
    </row>
    <row r="3375" spans="1:5">
      <c r="A3375">
        <v>2021</v>
      </c>
      <c r="B3375" t="s">
        <v>438</v>
      </c>
      <c r="C3375" t="s">
        <v>52</v>
      </c>
      <c r="D3375" t="s">
        <v>487</v>
      </c>
      <c r="E3375">
        <v>8</v>
      </c>
    </row>
    <row r="3376" spans="1:5">
      <c r="A3376">
        <v>2021</v>
      </c>
      <c r="B3376" t="s">
        <v>436</v>
      </c>
      <c r="C3376" t="s">
        <v>49</v>
      </c>
      <c r="D3376" t="s">
        <v>487</v>
      </c>
      <c r="E3376">
        <v>0</v>
      </c>
    </row>
    <row r="3377" spans="1:5">
      <c r="A3377">
        <v>2021</v>
      </c>
      <c r="B3377" t="s">
        <v>437</v>
      </c>
      <c r="C3377" t="s">
        <v>51</v>
      </c>
      <c r="D3377" t="s">
        <v>487</v>
      </c>
      <c r="E3377">
        <v>0</v>
      </c>
    </row>
    <row r="3378" spans="1:5">
      <c r="A3378">
        <v>2020</v>
      </c>
      <c r="B3378" t="s">
        <v>431</v>
      </c>
      <c r="C3378" t="s">
        <v>36</v>
      </c>
      <c r="D3378" t="s">
        <v>487</v>
      </c>
      <c r="E3378">
        <v>3</v>
      </c>
    </row>
    <row r="3379" spans="1:5">
      <c r="A3379">
        <v>2020</v>
      </c>
      <c r="B3379" t="s">
        <v>426</v>
      </c>
      <c r="D3379" t="s">
        <v>487</v>
      </c>
      <c r="E3379">
        <v>0</v>
      </c>
    </row>
    <row r="3380" spans="1:5">
      <c r="A3380">
        <v>2020</v>
      </c>
      <c r="B3380" t="s">
        <v>433</v>
      </c>
      <c r="C3380" t="s">
        <v>42</v>
      </c>
      <c r="D3380" t="s">
        <v>487</v>
      </c>
      <c r="E3380">
        <v>14</v>
      </c>
    </row>
    <row r="3381" spans="1:5">
      <c r="A3381">
        <v>2020</v>
      </c>
      <c r="B3381" t="s">
        <v>425</v>
      </c>
      <c r="C3381" t="s">
        <v>24</v>
      </c>
      <c r="D3381" t="s">
        <v>487</v>
      </c>
      <c r="E3381">
        <v>0</v>
      </c>
    </row>
    <row r="3382" spans="1:5">
      <c r="A3382">
        <v>2020</v>
      </c>
      <c r="B3382" t="s">
        <v>428</v>
      </c>
      <c r="C3382" t="s">
        <v>27</v>
      </c>
      <c r="D3382" t="s">
        <v>487</v>
      </c>
      <c r="E3382">
        <v>0</v>
      </c>
    </row>
    <row r="3383" spans="1:5">
      <c r="A3383">
        <v>2020</v>
      </c>
      <c r="B3383" t="s">
        <v>438</v>
      </c>
      <c r="C3383" t="s">
        <v>52</v>
      </c>
      <c r="D3383" t="s">
        <v>487</v>
      </c>
      <c r="E3383">
        <v>0</v>
      </c>
    </row>
    <row r="3384" spans="1:5">
      <c r="A3384">
        <v>2020</v>
      </c>
      <c r="B3384" t="s">
        <v>437</v>
      </c>
      <c r="C3384" t="s">
        <v>51</v>
      </c>
      <c r="D3384" t="s">
        <v>487</v>
      </c>
      <c r="E3384">
        <v>0</v>
      </c>
    </row>
    <row r="3385" spans="1:5">
      <c r="A3385">
        <v>2020</v>
      </c>
      <c r="B3385" t="s">
        <v>422</v>
      </c>
      <c r="C3385" t="s">
        <v>15</v>
      </c>
      <c r="D3385" t="s">
        <v>487</v>
      </c>
      <c r="E3385">
        <v>30</v>
      </c>
    </row>
    <row r="3386" spans="1:5">
      <c r="A3386">
        <v>2023</v>
      </c>
      <c r="B3386" t="s">
        <v>434</v>
      </c>
      <c r="C3386" t="s">
        <v>45</v>
      </c>
      <c r="D3386" t="s">
        <v>487</v>
      </c>
      <c r="E3386">
        <v>0</v>
      </c>
    </row>
    <row r="3387" spans="1:5">
      <c r="A3387">
        <v>2023</v>
      </c>
      <c r="B3387" t="s">
        <v>423</v>
      </c>
      <c r="C3387" t="s">
        <v>18</v>
      </c>
      <c r="D3387" t="s">
        <v>487</v>
      </c>
      <c r="E3387">
        <v>0</v>
      </c>
    </row>
    <row r="3388" spans="1:5">
      <c r="A3388">
        <v>2023</v>
      </c>
      <c r="B3388" t="s">
        <v>435</v>
      </c>
      <c r="C3388" t="s">
        <v>48</v>
      </c>
      <c r="D3388" t="s">
        <v>487</v>
      </c>
      <c r="E3388">
        <v>0</v>
      </c>
    </row>
    <row r="3389" spans="1:5">
      <c r="A3389">
        <v>2023</v>
      </c>
      <c r="B3389" t="s">
        <v>430</v>
      </c>
      <c r="C3389" t="s">
        <v>33</v>
      </c>
      <c r="D3389" t="s">
        <v>487</v>
      </c>
      <c r="E3389">
        <v>0</v>
      </c>
    </row>
    <row r="3390" spans="1:5">
      <c r="A3390">
        <v>2023</v>
      </c>
      <c r="B3390" t="s">
        <v>422</v>
      </c>
      <c r="C3390" t="s">
        <v>15</v>
      </c>
      <c r="D3390" t="s">
        <v>487</v>
      </c>
      <c r="E3390">
        <v>0</v>
      </c>
    </row>
    <row r="3391" spans="1:5">
      <c r="A3391">
        <v>2023</v>
      </c>
      <c r="B3391" t="s">
        <v>439</v>
      </c>
      <c r="C3391" t="s">
        <v>53</v>
      </c>
      <c r="D3391" t="s">
        <v>487</v>
      </c>
      <c r="E3391">
        <v>0</v>
      </c>
    </row>
    <row r="3392" spans="1:5">
      <c r="A3392">
        <v>2022</v>
      </c>
      <c r="B3392" t="s">
        <v>433</v>
      </c>
      <c r="C3392" t="s">
        <v>42</v>
      </c>
      <c r="D3392" t="s">
        <v>487</v>
      </c>
      <c r="E3392">
        <v>0</v>
      </c>
    </row>
    <row r="3393" spans="1:5">
      <c r="A3393">
        <v>2022</v>
      </c>
      <c r="B3393" t="s">
        <v>430</v>
      </c>
      <c r="C3393" t="s">
        <v>33</v>
      </c>
      <c r="D3393" t="s">
        <v>487</v>
      </c>
      <c r="E3393">
        <v>0</v>
      </c>
    </row>
    <row r="3394" spans="1:5">
      <c r="A3394">
        <v>2022</v>
      </c>
      <c r="B3394" t="s">
        <v>432</v>
      </c>
      <c r="C3394" t="s">
        <v>39</v>
      </c>
      <c r="D3394" t="s">
        <v>487</v>
      </c>
      <c r="E3394">
        <v>0</v>
      </c>
    </row>
    <row r="3395" spans="1:5">
      <c r="A3395">
        <v>2022</v>
      </c>
      <c r="B3395" t="s">
        <v>426</v>
      </c>
      <c r="D3395" t="s">
        <v>487</v>
      </c>
      <c r="E3395">
        <v>0</v>
      </c>
    </row>
    <row r="3396" spans="1:5">
      <c r="A3396">
        <v>2022</v>
      </c>
      <c r="B3396" t="s">
        <v>424</v>
      </c>
      <c r="C3396" t="s">
        <v>21</v>
      </c>
      <c r="D3396" t="s">
        <v>487</v>
      </c>
      <c r="E3396">
        <v>0</v>
      </c>
    </row>
    <row r="3397" spans="1:5">
      <c r="A3397">
        <v>2021</v>
      </c>
      <c r="B3397" t="s">
        <v>432</v>
      </c>
      <c r="C3397" t="s">
        <v>39</v>
      </c>
      <c r="D3397" t="s">
        <v>487</v>
      </c>
      <c r="E3397">
        <v>10</v>
      </c>
    </row>
    <row r="3398" spans="1:5">
      <c r="A3398">
        <v>2021</v>
      </c>
      <c r="B3398" t="s">
        <v>430</v>
      </c>
      <c r="C3398" t="s">
        <v>33</v>
      </c>
      <c r="D3398" t="s">
        <v>487</v>
      </c>
      <c r="E3398">
        <v>0</v>
      </c>
    </row>
    <row r="3399" spans="1:5">
      <c r="A3399">
        <v>2021</v>
      </c>
      <c r="B3399" t="s">
        <v>433</v>
      </c>
      <c r="C3399" t="s">
        <v>42</v>
      </c>
      <c r="D3399" t="s">
        <v>487</v>
      </c>
      <c r="E3399">
        <v>0</v>
      </c>
    </row>
    <row r="3400" spans="1:5">
      <c r="A3400">
        <v>2021</v>
      </c>
      <c r="B3400" t="s">
        <v>422</v>
      </c>
      <c r="C3400" t="s">
        <v>15</v>
      </c>
      <c r="D3400" t="s">
        <v>487</v>
      </c>
      <c r="E3400">
        <v>5</v>
      </c>
    </row>
    <row r="3401" spans="1:5">
      <c r="A3401">
        <v>2021</v>
      </c>
      <c r="B3401" t="s">
        <v>421</v>
      </c>
      <c r="C3401" t="s">
        <v>13</v>
      </c>
      <c r="D3401" t="s">
        <v>487</v>
      </c>
      <c r="E3401">
        <v>6</v>
      </c>
    </row>
    <row r="3402" spans="1:5">
      <c r="A3402">
        <v>2021</v>
      </c>
      <c r="B3402" t="s">
        <v>439</v>
      </c>
      <c r="C3402" t="s">
        <v>53</v>
      </c>
      <c r="D3402" t="s">
        <v>487</v>
      </c>
      <c r="E3402">
        <v>6</v>
      </c>
    </row>
    <row r="3403" spans="1:5">
      <c r="A3403">
        <v>2021</v>
      </c>
      <c r="B3403" t="s">
        <v>435</v>
      </c>
      <c r="C3403" t="s">
        <v>48</v>
      </c>
      <c r="D3403" t="s">
        <v>487</v>
      </c>
      <c r="E3403">
        <v>0</v>
      </c>
    </row>
    <row r="3404" spans="1:5">
      <c r="A3404">
        <v>2021</v>
      </c>
      <c r="B3404" t="s">
        <v>429</v>
      </c>
      <c r="C3404" t="s">
        <v>30</v>
      </c>
      <c r="D3404" t="s">
        <v>487</v>
      </c>
      <c r="E3404">
        <v>0</v>
      </c>
    </row>
    <row r="3405" spans="1:5">
      <c r="A3405">
        <v>2020</v>
      </c>
      <c r="B3405" t="s">
        <v>435</v>
      </c>
      <c r="C3405" t="s">
        <v>48</v>
      </c>
      <c r="D3405" t="s">
        <v>487</v>
      </c>
      <c r="E3405">
        <v>0</v>
      </c>
    </row>
    <row r="3406" spans="1:5">
      <c r="A3406">
        <v>2020</v>
      </c>
      <c r="B3406" t="s">
        <v>432</v>
      </c>
      <c r="C3406" t="s">
        <v>39</v>
      </c>
      <c r="D3406" t="s">
        <v>487</v>
      </c>
      <c r="E3406">
        <v>11</v>
      </c>
    </row>
    <row r="3407" spans="1:5">
      <c r="A3407">
        <v>2020</v>
      </c>
      <c r="B3407" t="s">
        <v>423</v>
      </c>
      <c r="C3407" t="s">
        <v>18</v>
      </c>
      <c r="D3407" t="s">
        <v>487</v>
      </c>
      <c r="E3407">
        <v>0</v>
      </c>
    </row>
    <row r="3408" spans="1:5">
      <c r="A3408">
        <v>2020</v>
      </c>
      <c r="B3408" t="s">
        <v>420</v>
      </c>
      <c r="C3408" t="s">
        <v>8</v>
      </c>
      <c r="D3408" t="s">
        <v>487</v>
      </c>
      <c r="E3408">
        <v>0</v>
      </c>
    </row>
    <row r="3409" spans="1:5">
      <c r="A3409">
        <v>2020</v>
      </c>
      <c r="B3409" t="s">
        <v>424</v>
      </c>
      <c r="C3409" t="s">
        <v>21</v>
      </c>
      <c r="D3409" t="s">
        <v>487</v>
      </c>
      <c r="E3409">
        <v>30</v>
      </c>
    </row>
    <row r="3410" spans="1:5">
      <c r="A3410">
        <v>2020</v>
      </c>
      <c r="B3410" t="s">
        <v>421</v>
      </c>
      <c r="C3410" t="s">
        <v>13</v>
      </c>
      <c r="D3410" t="s">
        <v>487</v>
      </c>
      <c r="E3410">
        <v>27</v>
      </c>
    </row>
    <row r="3411" spans="1:5">
      <c r="A3411">
        <v>2020</v>
      </c>
      <c r="B3411" t="s">
        <v>436</v>
      </c>
      <c r="C3411" t="s">
        <v>49</v>
      </c>
      <c r="D3411" t="s">
        <v>487</v>
      </c>
      <c r="E3411">
        <v>0</v>
      </c>
    </row>
    <row r="3412" spans="1:5">
      <c r="A3412">
        <v>2020</v>
      </c>
      <c r="B3412" t="s">
        <v>429</v>
      </c>
      <c r="C3412" t="s">
        <v>30</v>
      </c>
      <c r="D3412" t="s">
        <v>487</v>
      </c>
      <c r="E3412">
        <v>13</v>
      </c>
    </row>
    <row r="3413" spans="1:5">
      <c r="A3413">
        <v>2019</v>
      </c>
      <c r="B3413" t="s">
        <v>435</v>
      </c>
      <c r="C3413" t="s">
        <v>48</v>
      </c>
      <c r="D3413" t="s">
        <v>487</v>
      </c>
      <c r="E3413">
        <v>0</v>
      </c>
    </row>
    <row r="3414" spans="1:5">
      <c r="A3414">
        <v>2019</v>
      </c>
      <c r="B3414" t="s">
        <v>426</v>
      </c>
      <c r="D3414" t="s">
        <v>487</v>
      </c>
      <c r="E3414">
        <v>0</v>
      </c>
    </row>
    <row r="3415" spans="1:5">
      <c r="A3415">
        <v>2019</v>
      </c>
      <c r="B3415" t="s">
        <v>432</v>
      </c>
      <c r="C3415" t="s">
        <v>39</v>
      </c>
      <c r="D3415" t="s">
        <v>487</v>
      </c>
      <c r="E3415">
        <v>14</v>
      </c>
    </row>
    <row r="3416" spans="1:5">
      <c r="A3416">
        <v>2019</v>
      </c>
      <c r="B3416" t="s">
        <v>436</v>
      </c>
      <c r="C3416" t="s">
        <v>49</v>
      </c>
      <c r="D3416" t="s">
        <v>487</v>
      </c>
      <c r="E3416">
        <v>0</v>
      </c>
    </row>
    <row r="3417" spans="1:5">
      <c r="A3417">
        <v>2018</v>
      </c>
      <c r="B3417" t="s">
        <v>431</v>
      </c>
      <c r="C3417" t="s">
        <v>36</v>
      </c>
      <c r="D3417" t="s">
        <v>487</v>
      </c>
      <c r="E3417">
        <v>0</v>
      </c>
    </row>
    <row r="3418" spans="1:5">
      <c r="A3418">
        <v>2018</v>
      </c>
      <c r="B3418" t="s">
        <v>426</v>
      </c>
      <c r="D3418" t="s">
        <v>487</v>
      </c>
      <c r="E3418">
        <v>0</v>
      </c>
    </row>
    <row r="3419" spans="1:5">
      <c r="A3419">
        <v>2018</v>
      </c>
      <c r="B3419" t="s">
        <v>421</v>
      </c>
      <c r="C3419" t="s">
        <v>13</v>
      </c>
      <c r="D3419" t="s">
        <v>487</v>
      </c>
      <c r="E3419">
        <v>0</v>
      </c>
    </row>
    <row r="3420" spans="1:5">
      <c r="A3420">
        <v>2018</v>
      </c>
      <c r="B3420" t="s">
        <v>423</v>
      </c>
      <c r="C3420" t="s">
        <v>18</v>
      </c>
      <c r="D3420" t="s">
        <v>487</v>
      </c>
      <c r="E3420">
        <v>0</v>
      </c>
    </row>
    <row r="3421" spans="1:5">
      <c r="A3421">
        <v>2018</v>
      </c>
      <c r="B3421" t="s">
        <v>433</v>
      </c>
      <c r="C3421" t="s">
        <v>42</v>
      </c>
      <c r="D3421" t="s">
        <v>487</v>
      </c>
      <c r="E3421">
        <v>0</v>
      </c>
    </row>
    <row r="3422" spans="1:5">
      <c r="A3422">
        <v>2018</v>
      </c>
      <c r="B3422" t="s">
        <v>425</v>
      </c>
      <c r="C3422" t="s">
        <v>24</v>
      </c>
      <c r="D3422" t="s">
        <v>487</v>
      </c>
      <c r="E3422">
        <v>0</v>
      </c>
    </row>
    <row r="3423" spans="1:5">
      <c r="A3423">
        <v>2018</v>
      </c>
      <c r="B3423" t="s">
        <v>424</v>
      </c>
      <c r="C3423" t="s">
        <v>21</v>
      </c>
      <c r="D3423" t="s">
        <v>487</v>
      </c>
      <c r="E3423">
        <v>0</v>
      </c>
    </row>
    <row r="3424" spans="1:5">
      <c r="A3424">
        <v>2018</v>
      </c>
      <c r="B3424" t="s">
        <v>429</v>
      </c>
      <c r="C3424" t="s">
        <v>30</v>
      </c>
      <c r="D3424" t="s">
        <v>487</v>
      </c>
      <c r="E3424">
        <v>0</v>
      </c>
    </row>
    <row r="3425" spans="1:4">
      <c r="A3425">
        <v>2025</v>
      </c>
      <c r="B3425" t="s">
        <v>407</v>
      </c>
      <c r="D3425" t="s">
        <v>488</v>
      </c>
    </row>
    <row r="3426" spans="1:4">
      <c r="A3426">
        <v>2025</v>
      </c>
      <c r="B3426" t="s">
        <v>438</v>
      </c>
      <c r="D3426" t="s">
        <v>488</v>
      </c>
    </row>
    <row r="3427" spans="1:4">
      <c r="A3427">
        <v>2025</v>
      </c>
      <c r="B3427" t="s">
        <v>425</v>
      </c>
      <c r="D3427" t="s">
        <v>488</v>
      </c>
    </row>
    <row r="3428" spans="1:4">
      <c r="A3428">
        <v>2025</v>
      </c>
      <c r="B3428" t="s">
        <v>421</v>
      </c>
      <c r="D3428" t="s">
        <v>488</v>
      </c>
    </row>
    <row r="3429" spans="1:4">
      <c r="A3429">
        <v>2025</v>
      </c>
      <c r="B3429" t="s">
        <v>432</v>
      </c>
      <c r="D3429" t="s">
        <v>488</v>
      </c>
    </row>
    <row r="3430" spans="1:4">
      <c r="A3430">
        <v>2025</v>
      </c>
      <c r="B3430" t="s">
        <v>429</v>
      </c>
      <c r="D3430" t="s">
        <v>488</v>
      </c>
    </row>
    <row r="3431" spans="1:4">
      <c r="A3431">
        <v>2025</v>
      </c>
      <c r="B3431" t="s">
        <v>431</v>
      </c>
      <c r="D3431" t="s">
        <v>488</v>
      </c>
    </row>
    <row r="3432" spans="1:4">
      <c r="A3432">
        <v>2025</v>
      </c>
      <c r="B3432" t="s">
        <v>428</v>
      </c>
      <c r="D3432" t="s">
        <v>488</v>
      </c>
    </row>
    <row r="3433" spans="1:4">
      <c r="A3433">
        <v>2025</v>
      </c>
      <c r="B3433" t="s">
        <v>436</v>
      </c>
      <c r="D3433" t="s">
        <v>488</v>
      </c>
    </row>
    <row r="3434" spans="1:4">
      <c r="A3434">
        <v>2025</v>
      </c>
      <c r="B3434" t="s">
        <v>433</v>
      </c>
      <c r="D3434" t="s">
        <v>488</v>
      </c>
    </row>
    <row r="3435" spans="1:4">
      <c r="A3435">
        <v>2025</v>
      </c>
      <c r="B3435" t="s">
        <v>426</v>
      </c>
      <c r="D3435" t="s">
        <v>488</v>
      </c>
    </row>
    <row r="3436" spans="1:4">
      <c r="A3436">
        <v>2025</v>
      </c>
      <c r="B3436" t="s">
        <v>437</v>
      </c>
      <c r="D3436" t="s">
        <v>488</v>
      </c>
    </row>
    <row r="3437" spans="1:4">
      <c r="A3437">
        <v>2025</v>
      </c>
      <c r="B3437" t="s">
        <v>420</v>
      </c>
      <c r="D3437" t="s">
        <v>488</v>
      </c>
    </row>
    <row r="3438" spans="1:4">
      <c r="A3438">
        <v>2025</v>
      </c>
      <c r="B3438" t="s">
        <v>424</v>
      </c>
      <c r="D3438" t="s">
        <v>488</v>
      </c>
    </row>
    <row r="3439" spans="1:4">
      <c r="A3439">
        <v>2025</v>
      </c>
      <c r="B3439" t="s">
        <v>434</v>
      </c>
      <c r="D3439" t="s">
        <v>488</v>
      </c>
    </row>
    <row r="3440" spans="1:4">
      <c r="A3440">
        <v>2025</v>
      </c>
      <c r="B3440" t="s">
        <v>423</v>
      </c>
      <c r="D3440" t="s">
        <v>488</v>
      </c>
    </row>
    <row r="3441" spans="1:5">
      <c r="A3441">
        <v>2025</v>
      </c>
      <c r="B3441" t="s">
        <v>435</v>
      </c>
      <c r="D3441" t="s">
        <v>488</v>
      </c>
    </row>
    <row r="3442" spans="1:5">
      <c r="A3442">
        <v>2025</v>
      </c>
      <c r="B3442" t="s">
        <v>430</v>
      </c>
      <c r="D3442" t="s">
        <v>488</v>
      </c>
    </row>
    <row r="3443" spans="1:5">
      <c r="A3443">
        <v>2025</v>
      </c>
      <c r="B3443" t="s">
        <v>422</v>
      </c>
      <c r="D3443" t="s">
        <v>488</v>
      </c>
    </row>
    <row r="3444" spans="1:5">
      <c r="A3444">
        <v>2025</v>
      </c>
      <c r="B3444" t="s">
        <v>439</v>
      </c>
      <c r="D3444" t="s">
        <v>488</v>
      </c>
    </row>
    <row r="3445" spans="1:5">
      <c r="A3445">
        <v>2024</v>
      </c>
      <c r="B3445" t="s">
        <v>407</v>
      </c>
      <c r="C3445" t="s">
        <v>407</v>
      </c>
      <c r="D3445" t="s">
        <v>488</v>
      </c>
      <c r="E3445">
        <v>0</v>
      </c>
    </row>
    <row r="3446" spans="1:5">
      <c r="A3446">
        <v>2024</v>
      </c>
      <c r="B3446" t="s">
        <v>438</v>
      </c>
      <c r="C3446" t="s">
        <v>52</v>
      </c>
      <c r="D3446" t="s">
        <v>488</v>
      </c>
      <c r="E3446">
        <v>0</v>
      </c>
    </row>
    <row r="3447" spans="1:5">
      <c r="A3447">
        <v>2024</v>
      </c>
      <c r="B3447" t="s">
        <v>425</v>
      </c>
      <c r="C3447" t="s">
        <v>24</v>
      </c>
      <c r="D3447" t="s">
        <v>488</v>
      </c>
      <c r="E3447">
        <v>0</v>
      </c>
    </row>
    <row r="3448" spans="1:5">
      <c r="A3448">
        <v>2024</v>
      </c>
      <c r="B3448" t="s">
        <v>421</v>
      </c>
      <c r="C3448" t="s">
        <v>13</v>
      </c>
      <c r="D3448" t="s">
        <v>488</v>
      </c>
      <c r="E3448">
        <v>0</v>
      </c>
    </row>
    <row r="3449" spans="1:5">
      <c r="A3449">
        <v>2024</v>
      </c>
      <c r="B3449" t="s">
        <v>432</v>
      </c>
      <c r="C3449" t="s">
        <v>39</v>
      </c>
      <c r="D3449" t="s">
        <v>488</v>
      </c>
      <c r="E3449">
        <v>0</v>
      </c>
    </row>
    <row r="3450" spans="1:5">
      <c r="A3450">
        <v>2024</v>
      </c>
      <c r="B3450" t="s">
        <v>429</v>
      </c>
      <c r="C3450" t="s">
        <v>30</v>
      </c>
      <c r="D3450" t="s">
        <v>488</v>
      </c>
      <c r="E3450">
        <v>0</v>
      </c>
    </row>
    <row r="3451" spans="1:5">
      <c r="A3451">
        <v>2024</v>
      </c>
      <c r="B3451" t="s">
        <v>431</v>
      </c>
      <c r="C3451" t="s">
        <v>36</v>
      </c>
      <c r="D3451" t="s">
        <v>488</v>
      </c>
      <c r="E3451">
        <v>0</v>
      </c>
    </row>
    <row r="3452" spans="1:5">
      <c r="A3452">
        <v>2024</v>
      </c>
      <c r="B3452" t="s">
        <v>428</v>
      </c>
      <c r="C3452" t="s">
        <v>27</v>
      </c>
      <c r="D3452" t="s">
        <v>488</v>
      </c>
      <c r="E3452">
        <v>0</v>
      </c>
    </row>
    <row r="3453" spans="1:5">
      <c r="A3453">
        <v>2024</v>
      </c>
      <c r="B3453" t="s">
        <v>436</v>
      </c>
      <c r="C3453" t="s">
        <v>49</v>
      </c>
      <c r="D3453" t="s">
        <v>488</v>
      </c>
      <c r="E3453">
        <v>0</v>
      </c>
    </row>
    <row r="3454" spans="1:5">
      <c r="A3454">
        <v>2024</v>
      </c>
      <c r="B3454" t="s">
        <v>433</v>
      </c>
      <c r="C3454" t="s">
        <v>42</v>
      </c>
      <c r="D3454" t="s">
        <v>488</v>
      </c>
      <c r="E3454">
        <v>0</v>
      </c>
    </row>
    <row r="3455" spans="1:5">
      <c r="A3455">
        <v>2024</v>
      </c>
      <c r="B3455" t="s">
        <v>426</v>
      </c>
      <c r="D3455" t="s">
        <v>488</v>
      </c>
      <c r="E3455">
        <v>0</v>
      </c>
    </row>
    <row r="3456" spans="1:5">
      <c r="A3456">
        <v>2024</v>
      </c>
      <c r="B3456" t="s">
        <v>437</v>
      </c>
      <c r="C3456" t="s">
        <v>51</v>
      </c>
      <c r="D3456" t="s">
        <v>488</v>
      </c>
      <c r="E3456">
        <v>0</v>
      </c>
    </row>
    <row r="3457" spans="1:5">
      <c r="A3457">
        <v>2024</v>
      </c>
      <c r="B3457" t="s">
        <v>420</v>
      </c>
      <c r="C3457" t="s">
        <v>8</v>
      </c>
      <c r="D3457" t="s">
        <v>488</v>
      </c>
      <c r="E3457">
        <v>0</v>
      </c>
    </row>
    <row r="3458" spans="1:5">
      <c r="A3458">
        <v>2024</v>
      </c>
      <c r="B3458" t="s">
        <v>424</v>
      </c>
      <c r="C3458" t="s">
        <v>21</v>
      </c>
      <c r="D3458" t="s">
        <v>488</v>
      </c>
      <c r="E3458">
        <v>0</v>
      </c>
    </row>
    <row r="3459" spans="1:5">
      <c r="A3459">
        <v>2024</v>
      </c>
      <c r="B3459" t="s">
        <v>434</v>
      </c>
      <c r="C3459" t="s">
        <v>45</v>
      </c>
      <c r="D3459" t="s">
        <v>488</v>
      </c>
      <c r="E3459">
        <v>0</v>
      </c>
    </row>
    <row r="3460" spans="1:5">
      <c r="A3460">
        <v>2024</v>
      </c>
      <c r="B3460" t="s">
        <v>423</v>
      </c>
      <c r="C3460" t="s">
        <v>18</v>
      </c>
      <c r="D3460" t="s">
        <v>488</v>
      </c>
      <c r="E3460">
        <v>0</v>
      </c>
    </row>
    <row r="3461" spans="1:5">
      <c r="A3461">
        <v>2024</v>
      </c>
      <c r="B3461" t="s">
        <v>435</v>
      </c>
      <c r="C3461" t="s">
        <v>48</v>
      </c>
      <c r="D3461" t="s">
        <v>488</v>
      </c>
      <c r="E3461">
        <v>0</v>
      </c>
    </row>
    <row r="3462" spans="1:5">
      <c r="A3462">
        <v>2024</v>
      </c>
      <c r="B3462" t="s">
        <v>430</v>
      </c>
      <c r="C3462" t="s">
        <v>33</v>
      </c>
      <c r="D3462" t="s">
        <v>488</v>
      </c>
      <c r="E3462">
        <v>0</v>
      </c>
    </row>
    <row r="3463" spans="1:5">
      <c r="A3463">
        <v>2024</v>
      </c>
      <c r="B3463" t="s">
        <v>422</v>
      </c>
      <c r="C3463" t="s">
        <v>15</v>
      </c>
      <c r="D3463" t="s">
        <v>488</v>
      </c>
      <c r="E3463">
        <v>0</v>
      </c>
    </row>
    <row r="3464" spans="1:5">
      <c r="A3464">
        <v>2024</v>
      </c>
      <c r="B3464" t="s">
        <v>439</v>
      </c>
      <c r="C3464" t="s">
        <v>53</v>
      </c>
      <c r="D3464" t="s">
        <v>488</v>
      </c>
      <c r="E3464">
        <v>0</v>
      </c>
    </row>
    <row r="3465" spans="1:5">
      <c r="A3465">
        <v>2019</v>
      </c>
      <c r="B3465" t="s">
        <v>407</v>
      </c>
      <c r="C3465" t="s">
        <v>407</v>
      </c>
      <c r="D3465" t="s">
        <v>488</v>
      </c>
      <c r="E3465">
        <v>8.8435374149659796E-2</v>
      </c>
    </row>
    <row r="3466" spans="1:5">
      <c r="A3466">
        <v>2022</v>
      </c>
      <c r="B3466" t="s">
        <v>407</v>
      </c>
      <c r="C3466" t="s">
        <v>407</v>
      </c>
      <c r="D3466" t="s">
        <v>488</v>
      </c>
      <c r="E3466">
        <v>0</v>
      </c>
    </row>
    <row r="3467" spans="1:5">
      <c r="A3467">
        <v>2021</v>
      </c>
      <c r="B3467" t="s">
        <v>407</v>
      </c>
      <c r="C3467" t="s">
        <v>407</v>
      </c>
      <c r="D3467" t="s">
        <v>488</v>
      </c>
      <c r="E3467">
        <v>3.8983050847457602E-2</v>
      </c>
    </row>
    <row r="3468" spans="1:5">
      <c r="A3468">
        <v>2023</v>
      </c>
      <c r="B3468" t="s">
        <v>407</v>
      </c>
      <c r="C3468" t="s">
        <v>407</v>
      </c>
      <c r="D3468" t="s">
        <v>488</v>
      </c>
      <c r="E3468">
        <v>0</v>
      </c>
    </row>
    <row r="3469" spans="1:5">
      <c r="A3469">
        <v>2018</v>
      </c>
      <c r="B3469" t="s">
        <v>407</v>
      </c>
      <c r="C3469" t="s">
        <v>407</v>
      </c>
      <c r="D3469" t="s">
        <v>488</v>
      </c>
      <c r="E3469">
        <v>0</v>
      </c>
    </row>
    <row r="3470" spans="1:5">
      <c r="A3470">
        <v>2018</v>
      </c>
      <c r="B3470" t="s">
        <v>407</v>
      </c>
      <c r="C3470" t="s">
        <v>407</v>
      </c>
      <c r="D3470" t="s">
        <v>488</v>
      </c>
      <c r="E3470">
        <v>0</v>
      </c>
    </row>
    <row r="3471" spans="1:5">
      <c r="A3471">
        <v>2018</v>
      </c>
      <c r="B3471" t="s">
        <v>407</v>
      </c>
      <c r="C3471" t="s">
        <v>407</v>
      </c>
      <c r="D3471" t="s">
        <v>488</v>
      </c>
      <c r="E3471">
        <v>0</v>
      </c>
    </row>
    <row r="3472" spans="1:5">
      <c r="A3472">
        <v>2018</v>
      </c>
      <c r="B3472" t="s">
        <v>407</v>
      </c>
      <c r="C3472" t="s">
        <v>407</v>
      </c>
      <c r="D3472" t="s">
        <v>488</v>
      </c>
      <c r="E3472">
        <v>0</v>
      </c>
    </row>
    <row r="3473" spans="1:5">
      <c r="A3473">
        <v>2020</v>
      </c>
      <c r="B3473" t="s">
        <v>407</v>
      </c>
      <c r="C3473" t="s">
        <v>407</v>
      </c>
      <c r="D3473" t="s">
        <v>488</v>
      </c>
      <c r="E3473">
        <v>0.10364372469635599</v>
      </c>
    </row>
    <row r="3474" spans="1:5">
      <c r="A3474">
        <v>2023</v>
      </c>
      <c r="B3474" t="s">
        <v>438</v>
      </c>
      <c r="C3474" t="s">
        <v>52</v>
      </c>
      <c r="D3474" t="s">
        <v>488</v>
      </c>
      <c r="E3474">
        <v>0</v>
      </c>
    </row>
    <row r="3475" spans="1:5">
      <c r="A3475">
        <v>2023</v>
      </c>
      <c r="B3475" t="s">
        <v>425</v>
      </c>
      <c r="C3475" t="s">
        <v>24</v>
      </c>
      <c r="D3475" t="s">
        <v>488</v>
      </c>
      <c r="E3475">
        <v>0</v>
      </c>
    </row>
    <row r="3476" spans="1:5">
      <c r="A3476">
        <v>2023</v>
      </c>
      <c r="B3476" t="s">
        <v>421</v>
      </c>
      <c r="C3476" t="s">
        <v>13</v>
      </c>
      <c r="D3476" t="s">
        <v>488</v>
      </c>
      <c r="E3476">
        <v>0</v>
      </c>
    </row>
    <row r="3477" spans="1:5">
      <c r="A3477">
        <v>2023</v>
      </c>
      <c r="B3477" t="s">
        <v>432</v>
      </c>
      <c r="C3477" t="s">
        <v>39</v>
      </c>
      <c r="D3477" t="s">
        <v>488</v>
      </c>
      <c r="E3477">
        <v>0</v>
      </c>
    </row>
    <row r="3478" spans="1:5">
      <c r="A3478">
        <v>2023</v>
      </c>
      <c r="B3478" t="s">
        <v>429</v>
      </c>
      <c r="C3478" t="s">
        <v>30</v>
      </c>
      <c r="D3478" t="s">
        <v>488</v>
      </c>
      <c r="E3478">
        <v>0</v>
      </c>
    </row>
    <row r="3479" spans="1:5">
      <c r="A3479">
        <v>2023</v>
      </c>
      <c r="B3479" t="s">
        <v>431</v>
      </c>
      <c r="C3479" t="s">
        <v>36</v>
      </c>
      <c r="D3479" t="s">
        <v>488</v>
      </c>
      <c r="E3479">
        <v>0</v>
      </c>
    </row>
    <row r="3480" spans="1:5">
      <c r="A3480">
        <v>2023</v>
      </c>
      <c r="B3480" t="s">
        <v>428</v>
      </c>
      <c r="C3480" t="s">
        <v>27</v>
      </c>
      <c r="D3480" t="s">
        <v>488</v>
      </c>
      <c r="E3480">
        <v>0</v>
      </c>
    </row>
    <row r="3481" spans="1:5">
      <c r="A3481">
        <v>2023</v>
      </c>
      <c r="B3481" t="s">
        <v>436</v>
      </c>
      <c r="C3481" t="s">
        <v>49</v>
      </c>
      <c r="D3481" t="s">
        <v>488</v>
      </c>
      <c r="E3481">
        <v>0</v>
      </c>
    </row>
    <row r="3482" spans="1:5">
      <c r="A3482">
        <v>2023</v>
      </c>
      <c r="B3482" t="s">
        <v>433</v>
      </c>
      <c r="C3482" t="s">
        <v>42</v>
      </c>
      <c r="D3482" t="s">
        <v>488</v>
      </c>
      <c r="E3482">
        <v>0</v>
      </c>
    </row>
    <row r="3483" spans="1:5">
      <c r="A3483">
        <v>2023</v>
      </c>
      <c r="B3483" t="s">
        <v>426</v>
      </c>
      <c r="D3483" t="s">
        <v>488</v>
      </c>
      <c r="E3483">
        <v>0</v>
      </c>
    </row>
    <row r="3484" spans="1:5">
      <c r="A3484">
        <v>2023</v>
      </c>
      <c r="B3484" t="s">
        <v>437</v>
      </c>
      <c r="C3484" t="s">
        <v>51</v>
      </c>
      <c r="D3484" t="s">
        <v>488</v>
      </c>
      <c r="E3484">
        <v>0</v>
      </c>
    </row>
    <row r="3485" spans="1:5">
      <c r="A3485">
        <v>2023</v>
      </c>
      <c r="B3485" t="s">
        <v>420</v>
      </c>
      <c r="C3485" t="s">
        <v>8</v>
      </c>
      <c r="D3485" t="s">
        <v>488</v>
      </c>
      <c r="E3485">
        <v>0</v>
      </c>
    </row>
    <row r="3486" spans="1:5">
      <c r="A3486">
        <v>2023</v>
      </c>
      <c r="B3486" t="s">
        <v>424</v>
      </c>
      <c r="C3486" t="s">
        <v>21</v>
      </c>
      <c r="D3486" t="s">
        <v>488</v>
      </c>
      <c r="E3486">
        <v>0</v>
      </c>
    </row>
    <row r="3487" spans="1:5">
      <c r="A3487">
        <v>2022</v>
      </c>
      <c r="B3487" t="s">
        <v>435</v>
      </c>
      <c r="C3487" t="s">
        <v>48</v>
      </c>
      <c r="D3487" t="s">
        <v>488</v>
      </c>
      <c r="E3487">
        <v>0</v>
      </c>
    </row>
    <row r="3488" spans="1:5">
      <c r="A3488">
        <v>2022</v>
      </c>
      <c r="B3488" t="s">
        <v>438</v>
      </c>
      <c r="C3488" t="s">
        <v>52</v>
      </c>
      <c r="D3488" t="s">
        <v>488</v>
      </c>
      <c r="E3488">
        <v>0</v>
      </c>
    </row>
    <row r="3489" spans="1:5">
      <c r="A3489">
        <v>2022</v>
      </c>
      <c r="B3489" t="s">
        <v>436</v>
      </c>
      <c r="C3489" t="s">
        <v>49</v>
      </c>
      <c r="D3489" t="s">
        <v>488</v>
      </c>
      <c r="E3489">
        <v>0</v>
      </c>
    </row>
    <row r="3490" spans="1:5">
      <c r="A3490">
        <v>2022</v>
      </c>
      <c r="B3490" t="s">
        <v>431</v>
      </c>
      <c r="C3490" t="s">
        <v>36</v>
      </c>
      <c r="D3490" t="s">
        <v>488</v>
      </c>
      <c r="E3490">
        <v>0</v>
      </c>
    </row>
    <row r="3491" spans="1:5">
      <c r="A3491">
        <v>2022</v>
      </c>
      <c r="B3491" t="s">
        <v>422</v>
      </c>
      <c r="C3491" t="s">
        <v>15</v>
      </c>
      <c r="D3491" t="s">
        <v>488</v>
      </c>
      <c r="E3491">
        <v>0</v>
      </c>
    </row>
    <row r="3492" spans="1:5">
      <c r="A3492">
        <v>2022</v>
      </c>
      <c r="B3492" t="s">
        <v>439</v>
      </c>
      <c r="C3492" t="s">
        <v>53</v>
      </c>
      <c r="D3492" t="s">
        <v>488</v>
      </c>
      <c r="E3492">
        <v>0</v>
      </c>
    </row>
    <row r="3493" spans="1:5">
      <c r="A3493">
        <v>2022</v>
      </c>
      <c r="B3493" t="s">
        <v>429</v>
      </c>
      <c r="C3493" t="s">
        <v>30</v>
      </c>
      <c r="D3493" t="s">
        <v>488</v>
      </c>
      <c r="E3493">
        <v>0</v>
      </c>
    </row>
    <row r="3494" spans="1:5">
      <c r="A3494">
        <v>2022</v>
      </c>
      <c r="B3494" t="s">
        <v>421</v>
      </c>
      <c r="C3494" t="s">
        <v>13</v>
      </c>
      <c r="D3494" t="s">
        <v>488</v>
      </c>
      <c r="E3494">
        <v>0</v>
      </c>
    </row>
    <row r="3495" spans="1:5">
      <c r="A3495">
        <v>2022</v>
      </c>
      <c r="B3495" t="s">
        <v>434</v>
      </c>
      <c r="C3495" t="s">
        <v>45</v>
      </c>
      <c r="D3495" t="s">
        <v>488</v>
      </c>
      <c r="E3495">
        <v>0</v>
      </c>
    </row>
    <row r="3496" spans="1:5">
      <c r="A3496">
        <v>2021</v>
      </c>
      <c r="B3496" t="s">
        <v>434</v>
      </c>
      <c r="C3496" t="s">
        <v>45</v>
      </c>
      <c r="D3496" t="s">
        <v>488</v>
      </c>
      <c r="E3496">
        <v>0</v>
      </c>
    </row>
    <row r="3497" spans="1:5">
      <c r="A3497">
        <v>2021</v>
      </c>
      <c r="B3497" t="s">
        <v>420</v>
      </c>
      <c r="C3497" t="s">
        <v>8</v>
      </c>
      <c r="D3497" t="s">
        <v>488</v>
      </c>
      <c r="E3497">
        <v>0</v>
      </c>
    </row>
    <row r="3498" spans="1:5">
      <c r="A3498">
        <v>2021</v>
      </c>
      <c r="B3498" t="s">
        <v>424</v>
      </c>
      <c r="C3498" t="s">
        <v>21</v>
      </c>
      <c r="D3498" t="s">
        <v>488</v>
      </c>
      <c r="E3498">
        <v>6.1224489795918297E-2</v>
      </c>
    </row>
    <row r="3499" spans="1:5">
      <c r="A3499">
        <v>2020</v>
      </c>
      <c r="B3499" t="s">
        <v>434</v>
      </c>
      <c r="C3499" t="s">
        <v>45</v>
      </c>
      <c r="D3499" t="s">
        <v>488</v>
      </c>
      <c r="E3499">
        <v>0</v>
      </c>
    </row>
    <row r="3500" spans="1:5">
      <c r="A3500">
        <v>2020</v>
      </c>
      <c r="B3500" t="s">
        <v>430</v>
      </c>
      <c r="C3500" t="s">
        <v>33</v>
      </c>
      <c r="D3500" t="s">
        <v>488</v>
      </c>
      <c r="E3500">
        <v>0</v>
      </c>
    </row>
    <row r="3501" spans="1:5">
      <c r="A3501">
        <v>2020</v>
      </c>
      <c r="B3501" t="s">
        <v>439</v>
      </c>
      <c r="C3501" t="s">
        <v>53</v>
      </c>
      <c r="D3501" t="s">
        <v>488</v>
      </c>
      <c r="E3501">
        <v>0</v>
      </c>
    </row>
    <row r="3502" spans="1:5">
      <c r="A3502">
        <v>2019</v>
      </c>
      <c r="B3502" t="s">
        <v>431</v>
      </c>
      <c r="C3502" t="s">
        <v>36</v>
      </c>
      <c r="D3502" t="s">
        <v>488</v>
      </c>
      <c r="E3502">
        <v>0.33333333333333298</v>
      </c>
    </row>
    <row r="3503" spans="1:5">
      <c r="A3503">
        <v>2019</v>
      </c>
      <c r="B3503" t="s">
        <v>437</v>
      </c>
      <c r="C3503" t="s">
        <v>51</v>
      </c>
      <c r="D3503" t="s">
        <v>488</v>
      </c>
      <c r="E3503">
        <v>0</v>
      </c>
    </row>
    <row r="3504" spans="1:5">
      <c r="A3504">
        <v>2019</v>
      </c>
      <c r="B3504" t="s">
        <v>439</v>
      </c>
      <c r="C3504" t="s">
        <v>53</v>
      </c>
      <c r="D3504" t="s">
        <v>488</v>
      </c>
      <c r="E3504">
        <v>0.53846153846153799</v>
      </c>
    </row>
    <row r="3505" spans="1:5">
      <c r="A3505">
        <v>2019</v>
      </c>
      <c r="B3505" t="s">
        <v>429</v>
      </c>
      <c r="C3505" t="s">
        <v>30</v>
      </c>
      <c r="D3505" t="s">
        <v>488</v>
      </c>
      <c r="E3505">
        <v>7.9646017699115002E-2</v>
      </c>
    </row>
    <row r="3506" spans="1:5">
      <c r="A3506">
        <v>2018</v>
      </c>
      <c r="B3506" t="s">
        <v>432</v>
      </c>
      <c r="C3506" t="s">
        <v>39</v>
      </c>
      <c r="D3506" t="s">
        <v>488</v>
      </c>
      <c r="E3506">
        <v>0</v>
      </c>
    </row>
    <row r="3507" spans="1:5">
      <c r="A3507">
        <v>2018</v>
      </c>
      <c r="B3507" t="s">
        <v>435</v>
      </c>
      <c r="C3507" t="s">
        <v>48</v>
      </c>
      <c r="D3507" t="s">
        <v>488</v>
      </c>
      <c r="E3507">
        <v>0</v>
      </c>
    </row>
    <row r="3508" spans="1:5">
      <c r="A3508">
        <v>2018</v>
      </c>
      <c r="B3508" t="s">
        <v>438</v>
      </c>
      <c r="C3508" t="s">
        <v>52</v>
      </c>
      <c r="D3508" t="s">
        <v>488</v>
      </c>
      <c r="E3508">
        <v>0</v>
      </c>
    </row>
    <row r="3509" spans="1:5">
      <c r="A3509">
        <v>2018</v>
      </c>
      <c r="B3509" t="s">
        <v>436</v>
      </c>
      <c r="C3509" t="s">
        <v>49</v>
      </c>
      <c r="D3509" t="s">
        <v>488</v>
      </c>
      <c r="E3509">
        <v>0</v>
      </c>
    </row>
    <row r="3510" spans="1:5">
      <c r="A3510">
        <v>2018</v>
      </c>
      <c r="B3510" t="s">
        <v>437</v>
      </c>
      <c r="C3510" t="s">
        <v>51</v>
      </c>
      <c r="D3510" t="s">
        <v>488</v>
      </c>
      <c r="E3510">
        <v>0</v>
      </c>
    </row>
    <row r="3511" spans="1:5">
      <c r="A3511">
        <v>2018</v>
      </c>
      <c r="B3511" t="s">
        <v>422</v>
      </c>
      <c r="C3511" t="s">
        <v>15</v>
      </c>
      <c r="D3511" t="s">
        <v>488</v>
      </c>
      <c r="E3511">
        <v>0</v>
      </c>
    </row>
    <row r="3512" spans="1:5">
      <c r="A3512">
        <v>2019</v>
      </c>
      <c r="B3512" t="s">
        <v>438</v>
      </c>
      <c r="C3512" t="s">
        <v>52</v>
      </c>
      <c r="D3512" t="s">
        <v>488</v>
      </c>
      <c r="E3512">
        <v>0.47058823529411697</v>
      </c>
    </row>
    <row r="3513" spans="1:5">
      <c r="A3513">
        <v>2019</v>
      </c>
      <c r="B3513" t="s">
        <v>430</v>
      </c>
      <c r="C3513" t="s">
        <v>33</v>
      </c>
      <c r="D3513" t="s">
        <v>488</v>
      </c>
      <c r="E3513">
        <v>0</v>
      </c>
    </row>
    <row r="3514" spans="1:5">
      <c r="A3514">
        <v>2019</v>
      </c>
      <c r="B3514" t="s">
        <v>434</v>
      </c>
      <c r="C3514" t="s">
        <v>45</v>
      </c>
      <c r="D3514" t="s">
        <v>488</v>
      </c>
      <c r="E3514">
        <v>0</v>
      </c>
    </row>
    <row r="3515" spans="1:5">
      <c r="A3515">
        <v>2019</v>
      </c>
      <c r="B3515" t="s">
        <v>425</v>
      </c>
      <c r="C3515" t="s">
        <v>24</v>
      </c>
      <c r="D3515" t="s">
        <v>488</v>
      </c>
      <c r="E3515">
        <v>0</v>
      </c>
    </row>
    <row r="3516" spans="1:5">
      <c r="A3516">
        <v>2019</v>
      </c>
      <c r="B3516" t="s">
        <v>420</v>
      </c>
      <c r="C3516" t="s">
        <v>8</v>
      </c>
      <c r="D3516" t="s">
        <v>488</v>
      </c>
      <c r="E3516">
        <v>7.3275862068965497E-2</v>
      </c>
    </row>
    <row r="3517" spans="1:5">
      <c r="A3517">
        <v>2019</v>
      </c>
      <c r="B3517" t="s">
        <v>433</v>
      </c>
      <c r="C3517" t="s">
        <v>42</v>
      </c>
      <c r="D3517" t="s">
        <v>488</v>
      </c>
      <c r="E3517">
        <v>0</v>
      </c>
    </row>
    <row r="3518" spans="1:5">
      <c r="A3518">
        <v>2019</v>
      </c>
      <c r="B3518" t="s">
        <v>428</v>
      </c>
      <c r="C3518" t="s">
        <v>27</v>
      </c>
      <c r="D3518" t="s">
        <v>488</v>
      </c>
      <c r="E3518">
        <v>0</v>
      </c>
    </row>
    <row r="3519" spans="1:5">
      <c r="A3519">
        <v>2019</v>
      </c>
      <c r="B3519" t="s">
        <v>423</v>
      </c>
      <c r="C3519" t="s">
        <v>18</v>
      </c>
      <c r="D3519" t="s">
        <v>488</v>
      </c>
      <c r="E3519">
        <v>0.66666666666666596</v>
      </c>
    </row>
    <row r="3520" spans="1:5">
      <c r="A3520">
        <v>2019</v>
      </c>
      <c r="B3520" t="s">
        <v>421</v>
      </c>
      <c r="C3520" t="s">
        <v>13</v>
      </c>
      <c r="D3520" t="s">
        <v>488</v>
      </c>
      <c r="E3520">
        <v>4.1666666666666602E-2</v>
      </c>
    </row>
    <row r="3521" spans="1:5">
      <c r="A3521">
        <v>2019</v>
      </c>
      <c r="B3521" t="s">
        <v>422</v>
      </c>
      <c r="C3521" t="s">
        <v>15</v>
      </c>
      <c r="D3521" t="s">
        <v>488</v>
      </c>
      <c r="E3521">
        <v>0.11363636363636299</v>
      </c>
    </row>
    <row r="3522" spans="1:5">
      <c r="A3522">
        <v>2019</v>
      </c>
      <c r="B3522" t="s">
        <v>424</v>
      </c>
      <c r="C3522" t="s">
        <v>21</v>
      </c>
      <c r="D3522" t="s">
        <v>488</v>
      </c>
      <c r="E3522">
        <v>9.5652173913043398E-2</v>
      </c>
    </row>
    <row r="3523" spans="1:5">
      <c r="A3523">
        <v>2018</v>
      </c>
      <c r="B3523" t="s">
        <v>434</v>
      </c>
      <c r="C3523" t="s">
        <v>45</v>
      </c>
      <c r="D3523" t="s">
        <v>488</v>
      </c>
      <c r="E3523">
        <v>0</v>
      </c>
    </row>
    <row r="3524" spans="1:5">
      <c r="A3524">
        <v>2018</v>
      </c>
      <c r="B3524" t="s">
        <v>428</v>
      </c>
      <c r="C3524" t="s">
        <v>27</v>
      </c>
      <c r="D3524" t="s">
        <v>488</v>
      </c>
      <c r="E3524">
        <v>0</v>
      </c>
    </row>
    <row r="3525" spans="1:5">
      <c r="A3525">
        <v>2018</v>
      </c>
      <c r="B3525" t="s">
        <v>430</v>
      </c>
      <c r="C3525" t="s">
        <v>33</v>
      </c>
      <c r="D3525" t="s">
        <v>488</v>
      </c>
      <c r="E3525">
        <v>0</v>
      </c>
    </row>
    <row r="3526" spans="1:5">
      <c r="A3526">
        <v>2018</v>
      </c>
      <c r="B3526" t="s">
        <v>420</v>
      </c>
      <c r="C3526" t="s">
        <v>8</v>
      </c>
      <c r="D3526" t="s">
        <v>488</v>
      </c>
      <c r="E3526">
        <v>0</v>
      </c>
    </row>
    <row r="3527" spans="1:5">
      <c r="A3527">
        <v>2018</v>
      </c>
      <c r="B3527" t="s">
        <v>439</v>
      </c>
      <c r="C3527" t="s">
        <v>53</v>
      </c>
      <c r="D3527" t="s">
        <v>488</v>
      </c>
      <c r="E3527">
        <v>0</v>
      </c>
    </row>
    <row r="3528" spans="1:5">
      <c r="A3528">
        <v>2022</v>
      </c>
      <c r="B3528" t="s">
        <v>437</v>
      </c>
      <c r="C3528" t="s">
        <v>51</v>
      </c>
      <c r="D3528" t="s">
        <v>488</v>
      </c>
      <c r="E3528">
        <v>0</v>
      </c>
    </row>
    <row r="3529" spans="1:5">
      <c r="A3529">
        <v>2022</v>
      </c>
      <c r="B3529" t="s">
        <v>425</v>
      </c>
      <c r="C3529" t="s">
        <v>24</v>
      </c>
      <c r="D3529" t="s">
        <v>488</v>
      </c>
      <c r="E3529">
        <v>0</v>
      </c>
    </row>
    <row r="3530" spans="1:5">
      <c r="A3530">
        <v>2022</v>
      </c>
      <c r="B3530" t="s">
        <v>428</v>
      </c>
      <c r="C3530" t="s">
        <v>27</v>
      </c>
      <c r="D3530" t="s">
        <v>488</v>
      </c>
      <c r="E3530">
        <v>0</v>
      </c>
    </row>
    <row r="3531" spans="1:5">
      <c r="A3531">
        <v>2022</v>
      </c>
      <c r="B3531" t="s">
        <v>420</v>
      </c>
      <c r="C3531" t="s">
        <v>8</v>
      </c>
      <c r="D3531" t="s">
        <v>488</v>
      </c>
      <c r="E3531">
        <v>0</v>
      </c>
    </row>
    <row r="3532" spans="1:5">
      <c r="A3532">
        <v>2022</v>
      </c>
      <c r="B3532" t="s">
        <v>423</v>
      </c>
      <c r="C3532" t="s">
        <v>18</v>
      </c>
      <c r="D3532" t="s">
        <v>488</v>
      </c>
      <c r="E3532">
        <v>0</v>
      </c>
    </row>
    <row r="3533" spans="1:5">
      <c r="A3533">
        <v>2021</v>
      </c>
      <c r="B3533" t="s">
        <v>426</v>
      </c>
      <c r="D3533" t="s">
        <v>488</v>
      </c>
      <c r="E3533">
        <v>0</v>
      </c>
    </row>
    <row r="3534" spans="1:5">
      <c r="A3534">
        <v>2021</v>
      </c>
      <c r="B3534" t="s">
        <v>428</v>
      </c>
      <c r="C3534" t="s">
        <v>27</v>
      </c>
      <c r="D3534" t="s">
        <v>488</v>
      </c>
      <c r="E3534">
        <v>0</v>
      </c>
    </row>
    <row r="3535" spans="1:5">
      <c r="A3535">
        <v>2021</v>
      </c>
      <c r="B3535" t="s">
        <v>423</v>
      </c>
      <c r="C3535" t="s">
        <v>18</v>
      </c>
      <c r="D3535" t="s">
        <v>488</v>
      </c>
      <c r="E3535">
        <v>0</v>
      </c>
    </row>
    <row r="3536" spans="1:5">
      <c r="A3536">
        <v>2021</v>
      </c>
      <c r="B3536" t="s">
        <v>431</v>
      </c>
      <c r="C3536" t="s">
        <v>36</v>
      </c>
      <c r="D3536" t="s">
        <v>488</v>
      </c>
      <c r="E3536">
        <v>0.27777777777777701</v>
      </c>
    </row>
    <row r="3537" spans="1:5">
      <c r="A3537">
        <v>2021</v>
      </c>
      <c r="B3537" t="s">
        <v>425</v>
      </c>
      <c r="C3537" t="s">
        <v>24</v>
      </c>
      <c r="D3537" t="s">
        <v>488</v>
      </c>
      <c r="E3537">
        <v>0</v>
      </c>
    </row>
    <row r="3538" spans="1:5">
      <c r="A3538">
        <v>2021</v>
      </c>
      <c r="B3538" t="s">
        <v>438</v>
      </c>
      <c r="C3538" t="s">
        <v>52</v>
      </c>
      <c r="D3538" t="s">
        <v>488</v>
      </c>
      <c r="E3538">
        <v>0.53333333333333299</v>
      </c>
    </row>
    <row r="3539" spans="1:5">
      <c r="A3539">
        <v>2021</v>
      </c>
      <c r="B3539" t="s">
        <v>436</v>
      </c>
      <c r="C3539" t="s">
        <v>49</v>
      </c>
      <c r="D3539" t="s">
        <v>488</v>
      </c>
      <c r="E3539">
        <v>0</v>
      </c>
    </row>
    <row r="3540" spans="1:5">
      <c r="A3540">
        <v>2021</v>
      </c>
      <c r="B3540" t="s">
        <v>437</v>
      </c>
      <c r="C3540" t="s">
        <v>51</v>
      </c>
      <c r="D3540" t="s">
        <v>488</v>
      </c>
      <c r="E3540">
        <v>0</v>
      </c>
    </row>
    <row r="3541" spans="1:5">
      <c r="A3541">
        <v>2020</v>
      </c>
      <c r="B3541" t="s">
        <v>431</v>
      </c>
      <c r="C3541" t="s">
        <v>36</v>
      </c>
      <c r="D3541" t="s">
        <v>488</v>
      </c>
      <c r="E3541">
        <v>0.14285714285714199</v>
      </c>
    </row>
    <row r="3542" spans="1:5">
      <c r="A3542">
        <v>2020</v>
      </c>
      <c r="B3542" t="s">
        <v>426</v>
      </c>
      <c r="D3542" t="s">
        <v>488</v>
      </c>
    </row>
    <row r="3543" spans="1:5">
      <c r="A3543">
        <v>2020</v>
      </c>
      <c r="B3543" t="s">
        <v>433</v>
      </c>
      <c r="C3543" t="s">
        <v>42</v>
      </c>
      <c r="D3543" t="s">
        <v>488</v>
      </c>
      <c r="E3543">
        <v>0.5</v>
      </c>
    </row>
    <row r="3544" spans="1:5">
      <c r="A3544">
        <v>2020</v>
      </c>
      <c r="B3544" t="s">
        <v>425</v>
      </c>
      <c r="C3544" t="s">
        <v>24</v>
      </c>
      <c r="D3544" t="s">
        <v>488</v>
      </c>
      <c r="E3544">
        <v>0</v>
      </c>
    </row>
    <row r="3545" spans="1:5">
      <c r="A3545">
        <v>2020</v>
      </c>
      <c r="B3545" t="s">
        <v>428</v>
      </c>
      <c r="C3545" t="s">
        <v>27</v>
      </c>
      <c r="D3545" t="s">
        <v>488</v>
      </c>
      <c r="E3545">
        <v>0</v>
      </c>
    </row>
    <row r="3546" spans="1:5">
      <c r="A3546">
        <v>2020</v>
      </c>
      <c r="B3546" t="s">
        <v>438</v>
      </c>
      <c r="C3546" t="s">
        <v>52</v>
      </c>
      <c r="D3546" t="s">
        <v>488</v>
      </c>
      <c r="E3546">
        <v>0</v>
      </c>
    </row>
    <row r="3547" spans="1:5">
      <c r="A3547">
        <v>2020</v>
      </c>
      <c r="B3547" t="s">
        <v>437</v>
      </c>
      <c r="C3547" t="s">
        <v>51</v>
      </c>
      <c r="D3547" t="s">
        <v>488</v>
      </c>
      <c r="E3547">
        <v>0</v>
      </c>
    </row>
    <row r="3548" spans="1:5">
      <c r="A3548">
        <v>2020</v>
      </c>
      <c r="B3548" t="s">
        <v>422</v>
      </c>
      <c r="C3548" t="s">
        <v>15</v>
      </c>
      <c r="D3548" t="s">
        <v>488</v>
      </c>
      <c r="E3548">
        <v>0.17341040462427701</v>
      </c>
    </row>
    <row r="3549" spans="1:5">
      <c r="A3549">
        <v>2023</v>
      </c>
      <c r="B3549" t="s">
        <v>434</v>
      </c>
      <c r="C3549" t="s">
        <v>45</v>
      </c>
      <c r="D3549" t="s">
        <v>488</v>
      </c>
      <c r="E3549">
        <v>0</v>
      </c>
    </row>
    <row r="3550" spans="1:5">
      <c r="A3550">
        <v>2023</v>
      </c>
      <c r="B3550" t="s">
        <v>423</v>
      </c>
      <c r="C3550" t="s">
        <v>18</v>
      </c>
      <c r="D3550" t="s">
        <v>488</v>
      </c>
      <c r="E3550">
        <v>0</v>
      </c>
    </row>
    <row r="3551" spans="1:5">
      <c r="A3551">
        <v>2023</v>
      </c>
      <c r="B3551" t="s">
        <v>435</v>
      </c>
      <c r="C3551" t="s">
        <v>48</v>
      </c>
      <c r="D3551" t="s">
        <v>488</v>
      </c>
      <c r="E3551">
        <v>0</v>
      </c>
    </row>
    <row r="3552" spans="1:5">
      <c r="A3552">
        <v>2023</v>
      </c>
      <c r="B3552" t="s">
        <v>430</v>
      </c>
      <c r="C3552" t="s">
        <v>33</v>
      </c>
      <c r="D3552" t="s">
        <v>488</v>
      </c>
      <c r="E3552">
        <v>0</v>
      </c>
    </row>
    <row r="3553" spans="1:5">
      <c r="A3553">
        <v>2023</v>
      </c>
      <c r="B3553" t="s">
        <v>422</v>
      </c>
      <c r="C3553" t="s">
        <v>15</v>
      </c>
      <c r="D3553" t="s">
        <v>488</v>
      </c>
      <c r="E3553">
        <v>0</v>
      </c>
    </row>
    <row r="3554" spans="1:5">
      <c r="A3554">
        <v>2023</v>
      </c>
      <c r="B3554" t="s">
        <v>439</v>
      </c>
      <c r="C3554" t="s">
        <v>53</v>
      </c>
      <c r="D3554" t="s">
        <v>488</v>
      </c>
      <c r="E3554">
        <v>0</v>
      </c>
    </row>
    <row r="3555" spans="1:5">
      <c r="A3555">
        <v>2022</v>
      </c>
      <c r="B3555" t="s">
        <v>433</v>
      </c>
      <c r="C3555" t="s">
        <v>42</v>
      </c>
      <c r="D3555" t="s">
        <v>488</v>
      </c>
      <c r="E3555">
        <v>0</v>
      </c>
    </row>
    <row r="3556" spans="1:5">
      <c r="A3556">
        <v>2022</v>
      </c>
      <c r="B3556" t="s">
        <v>430</v>
      </c>
      <c r="C3556" t="s">
        <v>33</v>
      </c>
      <c r="D3556" t="s">
        <v>488</v>
      </c>
      <c r="E3556">
        <v>0</v>
      </c>
    </row>
    <row r="3557" spans="1:5">
      <c r="A3557">
        <v>2022</v>
      </c>
      <c r="B3557" t="s">
        <v>432</v>
      </c>
      <c r="C3557" t="s">
        <v>39</v>
      </c>
      <c r="D3557" t="s">
        <v>488</v>
      </c>
      <c r="E3557">
        <v>0</v>
      </c>
    </row>
    <row r="3558" spans="1:5">
      <c r="A3558">
        <v>2022</v>
      </c>
      <c r="B3558" t="s">
        <v>426</v>
      </c>
      <c r="D3558" t="s">
        <v>488</v>
      </c>
      <c r="E3558">
        <v>0</v>
      </c>
    </row>
    <row r="3559" spans="1:5">
      <c r="A3559">
        <v>2022</v>
      </c>
      <c r="B3559" t="s">
        <v>424</v>
      </c>
      <c r="C3559" t="s">
        <v>21</v>
      </c>
      <c r="D3559" t="s">
        <v>488</v>
      </c>
      <c r="E3559">
        <v>0</v>
      </c>
    </row>
    <row r="3560" spans="1:5">
      <c r="A3560">
        <v>2021</v>
      </c>
      <c r="B3560" t="s">
        <v>432</v>
      </c>
      <c r="C3560" t="s">
        <v>39</v>
      </c>
      <c r="D3560" t="s">
        <v>488</v>
      </c>
      <c r="E3560">
        <v>0.175438596491228</v>
      </c>
    </row>
    <row r="3561" spans="1:5">
      <c r="A3561">
        <v>2021</v>
      </c>
      <c r="B3561" t="s">
        <v>430</v>
      </c>
      <c r="C3561" t="s">
        <v>33</v>
      </c>
      <c r="D3561" t="s">
        <v>488</v>
      </c>
      <c r="E3561">
        <v>0</v>
      </c>
    </row>
    <row r="3562" spans="1:5">
      <c r="A3562">
        <v>2021</v>
      </c>
      <c r="B3562" t="s">
        <v>433</v>
      </c>
      <c r="C3562" t="s">
        <v>42</v>
      </c>
      <c r="D3562" t="s">
        <v>488</v>
      </c>
      <c r="E3562">
        <v>0</v>
      </c>
    </row>
    <row r="3563" spans="1:5">
      <c r="A3563">
        <v>2021</v>
      </c>
      <c r="B3563" t="s">
        <v>422</v>
      </c>
      <c r="C3563" t="s">
        <v>15</v>
      </c>
      <c r="D3563" t="s">
        <v>488</v>
      </c>
      <c r="E3563">
        <v>2.9585798816568001E-2</v>
      </c>
    </row>
    <row r="3564" spans="1:5">
      <c r="A3564">
        <v>2021</v>
      </c>
      <c r="B3564" t="s">
        <v>421</v>
      </c>
      <c r="C3564" t="s">
        <v>13</v>
      </c>
      <c r="D3564" t="s">
        <v>488</v>
      </c>
      <c r="E3564">
        <v>4.7619047619047603E-2</v>
      </c>
    </row>
    <row r="3565" spans="1:5">
      <c r="A3565">
        <v>2021</v>
      </c>
      <c r="B3565" t="s">
        <v>439</v>
      </c>
      <c r="C3565" t="s">
        <v>53</v>
      </c>
      <c r="D3565" t="s">
        <v>488</v>
      </c>
      <c r="E3565">
        <v>0.5</v>
      </c>
    </row>
    <row r="3566" spans="1:5">
      <c r="A3566">
        <v>2021</v>
      </c>
      <c r="B3566" t="s">
        <v>435</v>
      </c>
      <c r="C3566" t="s">
        <v>48</v>
      </c>
      <c r="D3566" t="s">
        <v>488</v>
      </c>
      <c r="E3566">
        <v>0</v>
      </c>
    </row>
    <row r="3567" spans="1:5">
      <c r="A3567">
        <v>2021</v>
      </c>
      <c r="B3567" t="s">
        <v>429</v>
      </c>
      <c r="C3567" t="s">
        <v>30</v>
      </c>
      <c r="D3567" t="s">
        <v>488</v>
      </c>
      <c r="E3567">
        <v>0</v>
      </c>
    </row>
    <row r="3568" spans="1:5">
      <c r="A3568">
        <v>2020</v>
      </c>
      <c r="B3568" t="s">
        <v>435</v>
      </c>
      <c r="C3568" t="s">
        <v>48</v>
      </c>
      <c r="D3568" t="s">
        <v>488</v>
      </c>
      <c r="E3568">
        <v>0</v>
      </c>
    </row>
    <row r="3569" spans="1:5">
      <c r="A3569">
        <v>2020</v>
      </c>
      <c r="B3569" t="s">
        <v>432</v>
      </c>
      <c r="C3569" t="s">
        <v>39</v>
      </c>
      <c r="D3569" t="s">
        <v>488</v>
      </c>
      <c r="E3569">
        <v>0.17741935483870899</v>
      </c>
    </row>
    <row r="3570" spans="1:5">
      <c r="A3570">
        <v>2020</v>
      </c>
      <c r="B3570" t="s">
        <v>423</v>
      </c>
      <c r="C3570" t="s">
        <v>18</v>
      </c>
      <c r="D3570" t="s">
        <v>488</v>
      </c>
      <c r="E3570">
        <v>0</v>
      </c>
    </row>
    <row r="3571" spans="1:5">
      <c r="A3571">
        <v>2020</v>
      </c>
      <c r="B3571" t="s">
        <v>420</v>
      </c>
      <c r="C3571" t="s">
        <v>8</v>
      </c>
      <c r="D3571" t="s">
        <v>488</v>
      </c>
      <c r="E3571">
        <v>0</v>
      </c>
    </row>
    <row r="3572" spans="1:5">
      <c r="A3572">
        <v>2020</v>
      </c>
      <c r="B3572" t="s">
        <v>424</v>
      </c>
      <c r="C3572" t="s">
        <v>21</v>
      </c>
      <c r="D3572" t="s">
        <v>488</v>
      </c>
      <c r="E3572">
        <v>0.27522935779816499</v>
      </c>
    </row>
    <row r="3573" spans="1:5">
      <c r="A3573">
        <v>2020</v>
      </c>
      <c r="B3573" t="s">
        <v>421</v>
      </c>
      <c r="C3573" t="s">
        <v>13</v>
      </c>
      <c r="D3573" t="s">
        <v>488</v>
      </c>
      <c r="E3573">
        <v>0.19708029197080201</v>
      </c>
    </row>
    <row r="3574" spans="1:5">
      <c r="A3574">
        <v>2020</v>
      </c>
      <c r="B3574" t="s">
        <v>436</v>
      </c>
      <c r="C3574" t="s">
        <v>49</v>
      </c>
      <c r="D3574" t="s">
        <v>488</v>
      </c>
      <c r="E3574">
        <v>0</v>
      </c>
    </row>
    <row r="3575" spans="1:5">
      <c r="A3575">
        <v>2020</v>
      </c>
      <c r="B3575" t="s">
        <v>429</v>
      </c>
      <c r="C3575" t="s">
        <v>30</v>
      </c>
      <c r="D3575" t="s">
        <v>488</v>
      </c>
      <c r="E3575">
        <v>0.13131313131313099</v>
      </c>
    </row>
    <row r="3576" spans="1:5">
      <c r="A3576">
        <v>2019</v>
      </c>
      <c r="B3576" t="s">
        <v>435</v>
      </c>
      <c r="C3576" t="s">
        <v>48</v>
      </c>
      <c r="D3576" t="s">
        <v>488</v>
      </c>
      <c r="E3576">
        <v>0</v>
      </c>
    </row>
    <row r="3577" spans="1:5">
      <c r="A3577">
        <v>2019</v>
      </c>
      <c r="B3577" t="s">
        <v>426</v>
      </c>
      <c r="D3577" t="s">
        <v>488</v>
      </c>
    </row>
    <row r="3578" spans="1:5">
      <c r="A3578">
        <v>2019</v>
      </c>
      <c r="B3578" t="s">
        <v>432</v>
      </c>
      <c r="C3578" t="s">
        <v>39</v>
      </c>
      <c r="D3578" t="s">
        <v>488</v>
      </c>
      <c r="E3578">
        <v>0.2</v>
      </c>
    </row>
    <row r="3579" spans="1:5">
      <c r="A3579">
        <v>2019</v>
      </c>
      <c r="B3579" t="s">
        <v>436</v>
      </c>
      <c r="C3579" t="s">
        <v>49</v>
      </c>
      <c r="D3579" t="s">
        <v>488</v>
      </c>
      <c r="E3579">
        <v>0</v>
      </c>
    </row>
    <row r="3580" spans="1:5">
      <c r="A3580">
        <v>2018</v>
      </c>
      <c r="B3580" t="s">
        <v>431</v>
      </c>
      <c r="C3580" t="s">
        <v>36</v>
      </c>
      <c r="D3580" t="s">
        <v>488</v>
      </c>
      <c r="E3580">
        <v>0</v>
      </c>
    </row>
    <row r="3581" spans="1:5">
      <c r="A3581">
        <v>2018</v>
      </c>
      <c r="B3581" t="s">
        <v>426</v>
      </c>
      <c r="D3581" t="s">
        <v>488</v>
      </c>
    </row>
    <row r="3582" spans="1:5">
      <c r="A3582">
        <v>2018</v>
      </c>
      <c r="B3582" t="s">
        <v>421</v>
      </c>
      <c r="C3582" t="s">
        <v>13</v>
      </c>
      <c r="D3582" t="s">
        <v>488</v>
      </c>
      <c r="E3582">
        <v>0</v>
      </c>
    </row>
    <row r="3583" spans="1:5">
      <c r="A3583">
        <v>2018</v>
      </c>
      <c r="B3583" t="s">
        <v>423</v>
      </c>
      <c r="C3583" t="s">
        <v>18</v>
      </c>
      <c r="D3583" t="s">
        <v>488</v>
      </c>
      <c r="E3583">
        <v>0</v>
      </c>
    </row>
    <row r="3584" spans="1:5">
      <c r="A3584">
        <v>2018</v>
      </c>
      <c r="B3584" t="s">
        <v>433</v>
      </c>
      <c r="C3584" t="s">
        <v>42</v>
      </c>
      <c r="D3584" t="s">
        <v>488</v>
      </c>
      <c r="E3584">
        <v>0</v>
      </c>
    </row>
    <row r="3585" spans="1:5">
      <c r="A3585">
        <v>2018</v>
      </c>
      <c r="B3585" t="s">
        <v>425</v>
      </c>
      <c r="C3585" t="s">
        <v>24</v>
      </c>
      <c r="D3585" t="s">
        <v>488</v>
      </c>
      <c r="E3585">
        <v>0</v>
      </c>
    </row>
    <row r="3586" spans="1:5">
      <c r="A3586">
        <v>2018</v>
      </c>
      <c r="B3586" t="s">
        <v>424</v>
      </c>
      <c r="C3586" t="s">
        <v>21</v>
      </c>
      <c r="D3586" t="s">
        <v>488</v>
      </c>
      <c r="E3586">
        <v>0</v>
      </c>
    </row>
    <row r="3587" spans="1:5">
      <c r="A3587">
        <v>2018</v>
      </c>
      <c r="B3587" t="s">
        <v>429</v>
      </c>
      <c r="C3587" t="s">
        <v>30</v>
      </c>
      <c r="D3587" t="s">
        <v>488</v>
      </c>
      <c r="E3587">
        <v>0</v>
      </c>
    </row>
    <row r="3588" spans="1:5">
      <c r="A3588">
        <v>2025</v>
      </c>
      <c r="B3588" t="s">
        <v>407</v>
      </c>
      <c r="D3588" t="s">
        <v>489</v>
      </c>
    </row>
    <row r="3589" spans="1:5">
      <c r="A3589">
        <v>2025</v>
      </c>
      <c r="B3589" t="s">
        <v>438</v>
      </c>
      <c r="D3589" t="s">
        <v>489</v>
      </c>
    </row>
    <row r="3590" spans="1:5">
      <c r="A3590">
        <v>2025</v>
      </c>
      <c r="B3590" t="s">
        <v>425</v>
      </c>
      <c r="D3590" t="s">
        <v>489</v>
      </c>
    </row>
    <row r="3591" spans="1:5">
      <c r="A3591">
        <v>2025</v>
      </c>
      <c r="B3591" t="s">
        <v>421</v>
      </c>
      <c r="D3591" t="s">
        <v>489</v>
      </c>
    </row>
    <row r="3592" spans="1:5">
      <c r="A3592">
        <v>2025</v>
      </c>
      <c r="B3592" t="s">
        <v>432</v>
      </c>
      <c r="D3592" t="s">
        <v>489</v>
      </c>
    </row>
    <row r="3593" spans="1:5">
      <c r="A3593">
        <v>2025</v>
      </c>
      <c r="B3593" t="s">
        <v>429</v>
      </c>
      <c r="D3593" t="s">
        <v>489</v>
      </c>
    </row>
    <row r="3594" spans="1:5">
      <c r="A3594">
        <v>2025</v>
      </c>
      <c r="B3594" t="s">
        <v>431</v>
      </c>
      <c r="D3594" t="s">
        <v>489</v>
      </c>
    </row>
    <row r="3595" spans="1:5">
      <c r="A3595">
        <v>2025</v>
      </c>
      <c r="B3595" t="s">
        <v>428</v>
      </c>
      <c r="D3595" t="s">
        <v>489</v>
      </c>
    </row>
    <row r="3596" spans="1:5">
      <c r="A3596">
        <v>2025</v>
      </c>
      <c r="B3596" t="s">
        <v>436</v>
      </c>
      <c r="D3596" t="s">
        <v>489</v>
      </c>
    </row>
    <row r="3597" spans="1:5">
      <c r="A3597">
        <v>2025</v>
      </c>
      <c r="B3597" t="s">
        <v>433</v>
      </c>
      <c r="D3597" t="s">
        <v>489</v>
      </c>
    </row>
    <row r="3598" spans="1:5">
      <c r="A3598">
        <v>2025</v>
      </c>
      <c r="B3598" t="s">
        <v>426</v>
      </c>
      <c r="D3598" t="s">
        <v>489</v>
      </c>
    </row>
    <row r="3599" spans="1:5">
      <c r="A3599">
        <v>2025</v>
      </c>
      <c r="B3599" t="s">
        <v>437</v>
      </c>
      <c r="D3599" t="s">
        <v>489</v>
      </c>
    </row>
    <row r="3600" spans="1:5">
      <c r="A3600">
        <v>2025</v>
      </c>
      <c r="B3600" t="s">
        <v>420</v>
      </c>
      <c r="D3600" t="s">
        <v>489</v>
      </c>
    </row>
    <row r="3601" spans="1:5">
      <c r="A3601">
        <v>2025</v>
      </c>
      <c r="B3601" t="s">
        <v>424</v>
      </c>
      <c r="D3601" t="s">
        <v>489</v>
      </c>
    </row>
    <row r="3602" spans="1:5">
      <c r="A3602">
        <v>2025</v>
      </c>
      <c r="B3602" t="s">
        <v>434</v>
      </c>
      <c r="D3602" t="s">
        <v>489</v>
      </c>
    </row>
    <row r="3603" spans="1:5">
      <c r="A3603">
        <v>2025</v>
      </c>
      <c r="B3603" t="s">
        <v>423</v>
      </c>
      <c r="D3603" t="s">
        <v>489</v>
      </c>
    </row>
    <row r="3604" spans="1:5">
      <c r="A3604">
        <v>2025</v>
      </c>
      <c r="B3604" t="s">
        <v>435</v>
      </c>
      <c r="D3604" t="s">
        <v>489</v>
      </c>
    </row>
    <row r="3605" spans="1:5">
      <c r="A3605">
        <v>2025</v>
      </c>
      <c r="B3605" t="s">
        <v>430</v>
      </c>
      <c r="D3605" t="s">
        <v>489</v>
      </c>
    </row>
    <row r="3606" spans="1:5">
      <c r="A3606">
        <v>2025</v>
      </c>
      <c r="B3606" t="s">
        <v>422</v>
      </c>
      <c r="D3606" t="s">
        <v>489</v>
      </c>
    </row>
    <row r="3607" spans="1:5">
      <c r="A3607">
        <v>2025</v>
      </c>
      <c r="B3607" t="s">
        <v>439</v>
      </c>
      <c r="D3607" t="s">
        <v>489</v>
      </c>
    </row>
    <row r="3608" spans="1:5">
      <c r="A3608">
        <v>2024</v>
      </c>
      <c r="B3608" t="s">
        <v>407</v>
      </c>
      <c r="C3608" t="s">
        <v>407</v>
      </c>
      <c r="D3608" t="s">
        <v>489</v>
      </c>
      <c r="E3608">
        <v>40.953118946144897</v>
      </c>
    </row>
    <row r="3609" spans="1:5">
      <c r="A3609">
        <v>2024</v>
      </c>
      <c r="B3609" t="s">
        <v>438</v>
      </c>
      <c r="C3609" t="s">
        <v>52</v>
      </c>
      <c r="D3609" t="s">
        <v>489</v>
      </c>
      <c r="E3609">
        <v>20.689655172413701</v>
      </c>
    </row>
    <row r="3610" spans="1:5">
      <c r="A3610">
        <v>2024</v>
      </c>
      <c r="B3610" t="s">
        <v>425</v>
      </c>
      <c r="C3610" t="s">
        <v>24</v>
      </c>
      <c r="D3610" t="s">
        <v>489</v>
      </c>
      <c r="E3610">
        <v>38.983050847457598</v>
      </c>
    </row>
    <row r="3611" spans="1:5">
      <c r="A3611">
        <v>2024</v>
      </c>
      <c r="B3611" t="s">
        <v>421</v>
      </c>
      <c r="C3611" t="s">
        <v>13</v>
      </c>
      <c r="D3611" t="s">
        <v>489</v>
      </c>
      <c r="E3611">
        <v>52.195121951219498</v>
      </c>
    </row>
    <row r="3612" spans="1:5">
      <c r="A3612">
        <v>2024</v>
      </c>
      <c r="B3612" t="s">
        <v>432</v>
      </c>
      <c r="C3612" t="s">
        <v>39</v>
      </c>
      <c r="D3612" t="s">
        <v>489</v>
      </c>
      <c r="E3612">
        <v>50</v>
      </c>
    </row>
    <row r="3613" spans="1:5">
      <c r="A3613">
        <v>2024</v>
      </c>
      <c r="B3613" t="s">
        <v>429</v>
      </c>
      <c r="C3613" t="s">
        <v>30</v>
      </c>
      <c r="D3613" t="s">
        <v>489</v>
      </c>
      <c r="E3613">
        <v>35.205992509363199</v>
      </c>
    </row>
    <row r="3614" spans="1:5">
      <c r="A3614">
        <v>2024</v>
      </c>
      <c r="B3614" t="s">
        <v>431</v>
      </c>
      <c r="C3614" t="s">
        <v>36</v>
      </c>
      <c r="D3614" t="s">
        <v>489</v>
      </c>
      <c r="E3614">
        <v>38</v>
      </c>
    </row>
    <row r="3615" spans="1:5">
      <c r="A3615">
        <v>2024</v>
      </c>
      <c r="B3615" t="s">
        <v>428</v>
      </c>
      <c r="C3615" t="s">
        <v>27</v>
      </c>
      <c r="D3615" t="s">
        <v>489</v>
      </c>
      <c r="E3615">
        <v>26.506024096385499</v>
      </c>
    </row>
    <row r="3616" spans="1:5">
      <c r="A3616">
        <v>2024</v>
      </c>
      <c r="B3616" t="s">
        <v>436</v>
      </c>
      <c r="C3616" t="s">
        <v>49</v>
      </c>
      <c r="D3616" t="s">
        <v>489</v>
      </c>
    </row>
    <row r="3617" spans="1:5">
      <c r="A3617">
        <v>2024</v>
      </c>
      <c r="B3617" t="s">
        <v>433</v>
      </c>
      <c r="C3617" t="s">
        <v>42</v>
      </c>
      <c r="D3617" t="s">
        <v>489</v>
      </c>
      <c r="E3617">
        <v>36.507936507936499</v>
      </c>
    </row>
    <row r="3618" spans="1:5">
      <c r="A3618">
        <v>2024</v>
      </c>
      <c r="B3618" t="s">
        <v>426</v>
      </c>
      <c r="D3618" t="s">
        <v>489</v>
      </c>
    </row>
    <row r="3619" spans="1:5">
      <c r="A3619">
        <v>2024</v>
      </c>
      <c r="B3619" t="s">
        <v>437</v>
      </c>
      <c r="C3619" t="s">
        <v>51</v>
      </c>
      <c r="D3619" t="s">
        <v>489</v>
      </c>
      <c r="E3619">
        <v>57.3333333333333</v>
      </c>
    </row>
    <row r="3620" spans="1:5">
      <c r="A3620">
        <v>2024</v>
      </c>
      <c r="B3620" t="s">
        <v>420</v>
      </c>
      <c r="C3620" t="s">
        <v>8</v>
      </c>
      <c r="D3620" t="s">
        <v>489</v>
      </c>
      <c r="E3620">
        <v>38.4444444444444</v>
      </c>
    </row>
    <row r="3621" spans="1:5">
      <c r="A3621">
        <v>2024</v>
      </c>
      <c r="B3621" t="s">
        <v>424</v>
      </c>
      <c r="C3621" t="s">
        <v>21</v>
      </c>
      <c r="D3621" t="s">
        <v>489</v>
      </c>
      <c r="E3621">
        <v>37.826086956521699</v>
      </c>
    </row>
    <row r="3622" spans="1:5">
      <c r="A3622">
        <v>2024</v>
      </c>
      <c r="B3622" t="s">
        <v>434</v>
      </c>
      <c r="C3622" t="s">
        <v>45</v>
      </c>
      <c r="D3622" t="s">
        <v>489</v>
      </c>
    </row>
    <row r="3623" spans="1:5">
      <c r="A3623">
        <v>2024</v>
      </c>
      <c r="B3623" t="s">
        <v>423</v>
      </c>
      <c r="C3623" t="s">
        <v>18</v>
      </c>
      <c r="D3623" t="s">
        <v>489</v>
      </c>
      <c r="E3623">
        <v>46</v>
      </c>
    </row>
    <row r="3624" spans="1:5">
      <c r="A3624">
        <v>2024</v>
      </c>
      <c r="B3624" t="s">
        <v>435</v>
      </c>
      <c r="C3624" t="s">
        <v>48</v>
      </c>
      <c r="D3624" t="s">
        <v>489</v>
      </c>
    </row>
    <row r="3625" spans="1:5">
      <c r="A3625">
        <v>2024</v>
      </c>
      <c r="B3625" t="s">
        <v>430</v>
      </c>
      <c r="C3625" t="s">
        <v>33</v>
      </c>
      <c r="D3625" t="s">
        <v>489</v>
      </c>
      <c r="E3625">
        <v>25</v>
      </c>
    </row>
    <row r="3626" spans="1:5">
      <c r="A3626">
        <v>2024</v>
      </c>
      <c r="B3626" t="s">
        <v>422</v>
      </c>
      <c r="C3626" t="s">
        <v>15</v>
      </c>
      <c r="D3626" t="s">
        <v>489</v>
      </c>
      <c r="E3626">
        <v>29.835390946501999</v>
      </c>
    </row>
    <row r="3627" spans="1:5">
      <c r="A3627">
        <v>2024</v>
      </c>
      <c r="B3627" t="s">
        <v>439</v>
      </c>
      <c r="C3627" t="s">
        <v>53</v>
      </c>
      <c r="D3627" t="s">
        <v>489</v>
      </c>
      <c r="E3627">
        <v>15</v>
      </c>
    </row>
    <row r="3628" spans="1:5">
      <c r="A3628">
        <v>2019</v>
      </c>
      <c r="B3628" t="s">
        <v>407</v>
      </c>
      <c r="C3628" t="s">
        <v>407</v>
      </c>
      <c r="D3628" t="s">
        <v>489</v>
      </c>
      <c r="E3628">
        <v>50.246866691986298</v>
      </c>
    </row>
    <row r="3629" spans="1:5">
      <c r="A3629">
        <v>2022</v>
      </c>
      <c r="B3629" t="s">
        <v>407</v>
      </c>
      <c r="C3629" t="s">
        <v>407</v>
      </c>
      <c r="D3629" t="s">
        <v>489</v>
      </c>
      <c r="E3629">
        <v>43.716268311488001</v>
      </c>
    </row>
    <row r="3630" spans="1:5">
      <c r="A3630">
        <v>2021</v>
      </c>
      <c r="B3630" t="s">
        <v>407</v>
      </c>
      <c r="C3630" t="s">
        <v>407</v>
      </c>
      <c r="D3630" t="s">
        <v>489</v>
      </c>
      <c r="E3630">
        <v>45.4370427416249</v>
      </c>
    </row>
    <row r="3631" spans="1:5">
      <c r="A3631">
        <v>2023</v>
      </c>
      <c r="B3631" t="s">
        <v>407</v>
      </c>
      <c r="C3631" t="s">
        <v>407</v>
      </c>
      <c r="D3631" t="s">
        <v>489</v>
      </c>
      <c r="E3631">
        <v>43.041944335554597</v>
      </c>
    </row>
    <row r="3632" spans="1:5">
      <c r="A3632">
        <v>2018</v>
      </c>
      <c r="B3632" t="s">
        <v>407</v>
      </c>
      <c r="C3632" t="s">
        <v>407</v>
      </c>
      <c r="D3632" t="s">
        <v>489</v>
      </c>
    </row>
    <row r="3633" spans="1:5">
      <c r="A3633">
        <v>2018</v>
      </c>
      <c r="B3633" t="s">
        <v>407</v>
      </c>
      <c r="C3633" t="s">
        <v>407</v>
      </c>
      <c r="D3633" t="s">
        <v>489</v>
      </c>
    </row>
    <row r="3634" spans="1:5">
      <c r="A3634">
        <v>2018</v>
      </c>
      <c r="B3634" t="s">
        <v>407</v>
      </c>
      <c r="C3634" t="s">
        <v>407</v>
      </c>
      <c r="D3634" t="s">
        <v>489</v>
      </c>
    </row>
    <row r="3635" spans="1:5">
      <c r="A3635">
        <v>2018</v>
      </c>
      <c r="B3635" t="s">
        <v>407</v>
      </c>
      <c r="C3635" t="s">
        <v>407</v>
      </c>
      <c r="D3635" t="s">
        <v>489</v>
      </c>
    </row>
    <row r="3636" spans="1:5">
      <c r="A3636">
        <v>2020</v>
      </c>
      <c r="B3636" t="s">
        <v>407</v>
      </c>
      <c r="C3636" t="s">
        <v>407</v>
      </c>
      <c r="D3636" t="s">
        <v>489</v>
      </c>
      <c r="E3636">
        <v>46.851289833080401</v>
      </c>
    </row>
    <row r="3637" spans="1:5">
      <c r="A3637">
        <v>2023</v>
      </c>
      <c r="B3637" t="s">
        <v>438</v>
      </c>
      <c r="C3637" t="s">
        <v>52</v>
      </c>
      <c r="D3637" t="s">
        <v>489</v>
      </c>
      <c r="E3637">
        <v>22.413793103448199</v>
      </c>
    </row>
    <row r="3638" spans="1:5">
      <c r="A3638">
        <v>2023</v>
      </c>
      <c r="B3638" t="s">
        <v>425</v>
      </c>
      <c r="C3638" t="s">
        <v>24</v>
      </c>
      <c r="D3638" t="s">
        <v>489</v>
      </c>
      <c r="E3638">
        <v>36.363636363636303</v>
      </c>
    </row>
    <row r="3639" spans="1:5">
      <c r="A3639">
        <v>2023</v>
      </c>
      <c r="B3639" t="s">
        <v>421</v>
      </c>
      <c r="C3639" t="s">
        <v>13</v>
      </c>
      <c r="D3639" t="s">
        <v>489</v>
      </c>
      <c r="E3639">
        <v>56.097560975609703</v>
      </c>
    </row>
    <row r="3640" spans="1:5">
      <c r="A3640">
        <v>2023</v>
      </c>
      <c r="B3640" t="s">
        <v>432</v>
      </c>
      <c r="C3640" t="s">
        <v>39</v>
      </c>
      <c r="D3640" t="s">
        <v>489</v>
      </c>
      <c r="E3640">
        <v>54</v>
      </c>
    </row>
    <row r="3641" spans="1:5">
      <c r="A3641">
        <v>2023</v>
      </c>
      <c r="B3641" t="s">
        <v>429</v>
      </c>
      <c r="C3641" t="s">
        <v>30</v>
      </c>
      <c r="D3641" t="s">
        <v>489</v>
      </c>
      <c r="E3641">
        <v>31.3333333333333</v>
      </c>
    </row>
    <row r="3642" spans="1:5">
      <c r="A3642">
        <v>2023</v>
      </c>
      <c r="B3642" t="s">
        <v>431</v>
      </c>
      <c r="C3642" t="s">
        <v>36</v>
      </c>
      <c r="D3642" t="s">
        <v>489</v>
      </c>
      <c r="E3642">
        <v>36</v>
      </c>
    </row>
    <row r="3643" spans="1:5">
      <c r="A3643">
        <v>2023</v>
      </c>
      <c r="B3643" t="s">
        <v>428</v>
      </c>
      <c r="C3643" t="s">
        <v>27</v>
      </c>
      <c r="D3643" t="s">
        <v>489</v>
      </c>
      <c r="E3643">
        <v>24</v>
      </c>
    </row>
    <row r="3644" spans="1:5">
      <c r="A3644">
        <v>2023</v>
      </c>
      <c r="B3644" t="s">
        <v>436</v>
      </c>
      <c r="C3644" t="s">
        <v>49</v>
      </c>
      <c r="D3644" t="s">
        <v>489</v>
      </c>
    </row>
    <row r="3645" spans="1:5">
      <c r="A3645">
        <v>2023</v>
      </c>
      <c r="B3645" t="s">
        <v>433</v>
      </c>
      <c r="C3645" t="s">
        <v>42</v>
      </c>
      <c r="D3645" t="s">
        <v>489</v>
      </c>
      <c r="E3645">
        <v>38.095238095238003</v>
      </c>
    </row>
    <row r="3646" spans="1:5">
      <c r="A3646">
        <v>2023</v>
      </c>
      <c r="B3646" t="s">
        <v>426</v>
      </c>
      <c r="D3646" t="s">
        <v>489</v>
      </c>
    </row>
    <row r="3647" spans="1:5">
      <c r="A3647">
        <v>2023</v>
      </c>
      <c r="B3647" t="s">
        <v>437</v>
      </c>
      <c r="C3647" t="s">
        <v>51</v>
      </c>
      <c r="D3647" t="s">
        <v>489</v>
      </c>
      <c r="E3647">
        <v>66.549295774647803</v>
      </c>
    </row>
    <row r="3648" spans="1:5">
      <c r="A3648">
        <v>2023</v>
      </c>
      <c r="B3648" t="s">
        <v>420</v>
      </c>
      <c r="C3648" t="s">
        <v>8</v>
      </c>
      <c r="D3648" t="s">
        <v>489</v>
      </c>
      <c r="E3648">
        <v>43.170731707317003</v>
      </c>
    </row>
    <row r="3649" spans="1:5">
      <c r="A3649">
        <v>2023</v>
      </c>
      <c r="B3649" t="s">
        <v>424</v>
      </c>
      <c r="C3649" t="s">
        <v>21</v>
      </c>
      <c r="D3649" t="s">
        <v>489</v>
      </c>
      <c r="E3649">
        <v>42.380952380952301</v>
      </c>
    </row>
    <row r="3650" spans="1:5">
      <c r="A3650">
        <v>2022</v>
      </c>
      <c r="B3650" t="s">
        <v>435</v>
      </c>
      <c r="C3650" t="s">
        <v>48</v>
      </c>
      <c r="D3650" t="s">
        <v>489</v>
      </c>
    </row>
    <row r="3651" spans="1:5">
      <c r="A3651">
        <v>2022</v>
      </c>
      <c r="B3651" t="s">
        <v>438</v>
      </c>
      <c r="C3651" t="s">
        <v>52</v>
      </c>
      <c r="D3651" t="s">
        <v>489</v>
      </c>
      <c r="E3651">
        <v>26</v>
      </c>
    </row>
    <row r="3652" spans="1:5">
      <c r="A3652">
        <v>2022</v>
      </c>
      <c r="B3652" t="s">
        <v>436</v>
      </c>
      <c r="C3652" t="s">
        <v>49</v>
      </c>
      <c r="D3652" t="s">
        <v>489</v>
      </c>
    </row>
    <row r="3653" spans="1:5">
      <c r="A3653">
        <v>2022</v>
      </c>
      <c r="B3653" t="s">
        <v>431</v>
      </c>
      <c r="C3653" t="s">
        <v>36</v>
      </c>
      <c r="D3653" t="s">
        <v>489</v>
      </c>
      <c r="E3653">
        <v>36</v>
      </c>
    </row>
    <row r="3654" spans="1:5">
      <c r="A3654">
        <v>2022</v>
      </c>
      <c r="B3654" t="s">
        <v>422</v>
      </c>
      <c r="C3654" t="s">
        <v>15</v>
      </c>
      <c r="D3654" t="s">
        <v>489</v>
      </c>
      <c r="E3654">
        <v>33.194154488517697</v>
      </c>
    </row>
    <row r="3655" spans="1:5">
      <c r="A3655">
        <v>2022</v>
      </c>
      <c r="B3655" t="s">
        <v>439</v>
      </c>
      <c r="C3655" t="s">
        <v>53</v>
      </c>
      <c r="D3655" t="s">
        <v>489</v>
      </c>
      <c r="E3655">
        <v>12.5</v>
      </c>
    </row>
    <row r="3656" spans="1:5">
      <c r="A3656">
        <v>2022</v>
      </c>
      <c r="B3656" t="s">
        <v>429</v>
      </c>
      <c r="C3656" t="s">
        <v>30</v>
      </c>
      <c r="D3656" t="s">
        <v>489</v>
      </c>
      <c r="E3656">
        <v>32</v>
      </c>
    </row>
    <row r="3657" spans="1:5">
      <c r="A3657">
        <v>2022</v>
      </c>
      <c r="B3657" t="s">
        <v>421</v>
      </c>
      <c r="C3657" t="s">
        <v>13</v>
      </c>
      <c r="D3657" t="s">
        <v>489</v>
      </c>
      <c r="E3657">
        <v>55.609756097560897</v>
      </c>
    </row>
    <row r="3658" spans="1:5">
      <c r="A3658">
        <v>2022</v>
      </c>
      <c r="B3658" t="s">
        <v>434</v>
      </c>
      <c r="C3658" t="s">
        <v>45</v>
      </c>
      <c r="D3658" t="s">
        <v>489</v>
      </c>
    </row>
    <row r="3659" spans="1:5">
      <c r="A3659">
        <v>2021</v>
      </c>
      <c r="B3659" t="s">
        <v>434</v>
      </c>
      <c r="C3659" t="s">
        <v>45</v>
      </c>
      <c r="D3659" t="s">
        <v>489</v>
      </c>
    </row>
    <row r="3660" spans="1:5">
      <c r="A3660">
        <v>2021</v>
      </c>
      <c r="B3660" t="s">
        <v>420</v>
      </c>
      <c r="C3660" t="s">
        <v>8</v>
      </c>
      <c r="D3660" t="s">
        <v>489</v>
      </c>
      <c r="E3660">
        <v>42.6666666666666</v>
      </c>
    </row>
    <row r="3661" spans="1:5">
      <c r="A3661">
        <v>2021</v>
      </c>
      <c r="B3661" t="s">
        <v>424</v>
      </c>
      <c r="C3661" t="s">
        <v>21</v>
      </c>
      <c r="D3661" t="s">
        <v>489</v>
      </c>
      <c r="E3661">
        <v>44.545454545454497</v>
      </c>
    </row>
    <row r="3662" spans="1:5">
      <c r="A3662">
        <v>2020</v>
      </c>
      <c r="B3662" t="s">
        <v>434</v>
      </c>
      <c r="C3662" t="s">
        <v>45</v>
      </c>
      <c r="D3662" t="s">
        <v>489</v>
      </c>
    </row>
    <row r="3663" spans="1:5">
      <c r="A3663">
        <v>2020</v>
      </c>
      <c r="B3663" t="s">
        <v>430</v>
      </c>
      <c r="C3663" t="s">
        <v>33</v>
      </c>
      <c r="D3663" t="s">
        <v>489</v>
      </c>
      <c r="E3663">
        <v>16</v>
      </c>
    </row>
    <row r="3664" spans="1:5">
      <c r="A3664">
        <v>2020</v>
      </c>
      <c r="B3664" t="s">
        <v>439</v>
      </c>
      <c r="C3664" t="s">
        <v>53</v>
      </c>
      <c r="D3664" t="s">
        <v>489</v>
      </c>
      <c r="E3664">
        <v>16.25</v>
      </c>
    </row>
    <row r="3665" spans="1:5">
      <c r="A3665">
        <v>2019</v>
      </c>
      <c r="B3665" t="s">
        <v>431</v>
      </c>
      <c r="C3665" t="s">
        <v>36</v>
      </c>
      <c r="D3665" t="s">
        <v>489</v>
      </c>
      <c r="E3665">
        <v>42</v>
      </c>
    </row>
    <row r="3666" spans="1:5">
      <c r="A3666">
        <v>2019</v>
      </c>
      <c r="B3666" t="s">
        <v>437</v>
      </c>
      <c r="C3666" t="s">
        <v>51</v>
      </c>
      <c r="D3666" t="s">
        <v>489</v>
      </c>
      <c r="E3666">
        <v>72.6666666666666</v>
      </c>
    </row>
    <row r="3667" spans="1:5">
      <c r="A3667">
        <v>2019</v>
      </c>
      <c r="B3667" t="s">
        <v>439</v>
      </c>
      <c r="C3667" t="s">
        <v>53</v>
      </c>
      <c r="D3667" t="s">
        <v>489</v>
      </c>
      <c r="E3667">
        <v>16.25</v>
      </c>
    </row>
    <row r="3668" spans="1:5">
      <c r="A3668">
        <v>2019</v>
      </c>
      <c r="B3668" t="s">
        <v>429</v>
      </c>
      <c r="C3668" t="s">
        <v>30</v>
      </c>
      <c r="D3668" t="s">
        <v>489</v>
      </c>
      <c r="E3668">
        <v>36.451612903225801</v>
      </c>
    </row>
    <row r="3669" spans="1:5">
      <c r="A3669">
        <v>2018</v>
      </c>
      <c r="B3669" t="s">
        <v>432</v>
      </c>
      <c r="C3669" t="s">
        <v>39</v>
      </c>
      <c r="D3669" t="s">
        <v>489</v>
      </c>
    </row>
    <row r="3670" spans="1:5">
      <c r="A3670">
        <v>2018</v>
      </c>
      <c r="B3670" t="s">
        <v>435</v>
      </c>
      <c r="C3670" t="s">
        <v>48</v>
      </c>
      <c r="D3670" t="s">
        <v>489</v>
      </c>
    </row>
    <row r="3671" spans="1:5">
      <c r="A3671">
        <v>2018</v>
      </c>
      <c r="B3671" t="s">
        <v>438</v>
      </c>
      <c r="C3671" t="s">
        <v>52</v>
      </c>
      <c r="D3671" t="s">
        <v>489</v>
      </c>
    </row>
    <row r="3672" spans="1:5">
      <c r="A3672">
        <v>2018</v>
      </c>
      <c r="B3672" t="s">
        <v>436</v>
      </c>
      <c r="C3672" t="s">
        <v>49</v>
      </c>
      <c r="D3672" t="s">
        <v>489</v>
      </c>
    </row>
    <row r="3673" spans="1:5">
      <c r="A3673">
        <v>2018</v>
      </c>
      <c r="B3673" t="s">
        <v>437</v>
      </c>
      <c r="C3673" t="s">
        <v>51</v>
      </c>
      <c r="D3673" t="s">
        <v>489</v>
      </c>
    </row>
    <row r="3674" spans="1:5">
      <c r="A3674">
        <v>2018</v>
      </c>
      <c r="B3674" t="s">
        <v>422</v>
      </c>
      <c r="C3674" t="s">
        <v>15</v>
      </c>
      <c r="D3674" t="s">
        <v>489</v>
      </c>
    </row>
    <row r="3675" spans="1:5">
      <c r="A3675">
        <v>2019</v>
      </c>
      <c r="B3675" t="s">
        <v>438</v>
      </c>
      <c r="C3675" t="s">
        <v>52</v>
      </c>
      <c r="D3675" t="s">
        <v>489</v>
      </c>
      <c r="E3675">
        <v>34</v>
      </c>
    </row>
    <row r="3676" spans="1:5">
      <c r="A3676">
        <v>2019</v>
      </c>
      <c r="B3676" t="s">
        <v>430</v>
      </c>
      <c r="C3676" t="s">
        <v>33</v>
      </c>
      <c r="D3676" t="s">
        <v>489</v>
      </c>
      <c r="E3676">
        <v>16</v>
      </c>
    </row>
    <row r="3677" spans="1:5">
      <c r="A3677">
        <v>2019</v>
      </c>
      <c r="B3677" t="s">
        <v>434</v>
      </c>
      <c r="C3677" t="s">
        <v>45</v>
      </c>
      <c r="D3677" t="s">
        <v>489</v>
      </c>
    </row>
    <row r="3678" spans="1:5">
      <c r="A3678">
        <v>2019</v>
      </c>
      <c r="B3678" t="s">
        <v>425</v>
      </c>
      <c r="C3678" t="s">
        <v>24</v>
      </c>
      <c r="D3678" t="s">
        <v>489</v>
      </c>
      <c r="E3678">
        <v>48.3333333333333</v>
      </c>
    </row>
    <row r="3679" spans="1:5">
      <c r="A3679">
        <v>2019</v>
      </c>
      <c r="B3679" t="s">
        <v>420</v>
      </c>
      <c r="C3679" t="s">
        <v>8</v>
      </c>
      <c r="D3679" t="s">
        <v>489</v>
      </c>
      <c r="E3679">
        <v>51.5555555555555</v>
      </c>
    </row>
    <row r="3680" spans="1:5">
      <c r="A3680">
        <v>2019</v>
      </c>
      <c r="B3680" t="s">
        <v>433</v>
      </c>
      <c r="C3680" t="s">
        <v>42</v>
      </c>
      <c r="D3680" t="s">
        <v>489</v>
      </c>
      <c r="E3680">
        <v>53.3333333333333</v>
      </c>
    </row>
    <row r="3681" spans="1:5">
      <c r="A3681">
        <v>2019</v>
      </c>
      <c r="B3681" t="s">
        <v>428</v>
      </c>
      <c r="C3681" t="s">
        <v>27</v>
      </c>
      <c r="D3681" t="s">
        <v>489</v>
      </c>
      <c r="E3681">
        <v>45</v>
      </c>
    </row>
    <row r="3682" spans="1:5">
      <c r="A3682">
        <v>2019</v>
      </c>
      <c r="B3682" t="s">
        <v>423</v>
      </c>
      <c r="C3682" t="s">
        <v>18</v>
      </c>
      <c r="D3682" t="s">
        <v>489</v>
      </c>
      <c r="E3682">
        <v>54</v>
      </c>
    </row>
    <row r="3683" spans="1:5">
      <c r="A3683">
        <v>2019</v>
      </c>
      <c r="B3683" t="s">
        <v>421</v>
      </c>
      <c r="C3683" t="s">
        <v>13</v>
      </c>
      <c r="D3683" t="s">
        <v>489</v>
      </c>
      <c r="E3683">
        <v>64</v>
      </c>
    </row>
    <row r="3684" spans="1:5">
      <c r="A3684">
        <v>2019</v>
      </c>
      <c r="B3684" t="s">
        <v>422</v>
      </c>
      <c r="C3684" t="s">
        <v>15</v>
      </c>
      <c r="D3684" t="s">
        <v>489</v>
      </c>
      <c r="E3684">
        <v>36.213991769547299</v>
      </c>
    </row>
    <row r="3685" spans="1:5">
      <c r="A3685">
        <v>2019</v>
      </c>
      <c r="B3685" t="s">
        <v>424</v>
      </c>
      <c r="C3685" t="s">
        <v>21</v>
      </c>
      <c r="D3685" t="s">
        <v>489</v>
      </c>
      <c r="E3685">
        <v>56.930693069306898</v>
      </c>
    </row>
    <row r="3686" spans="1:5">
      <c r="A3686">
        <v>2018</v>
      </c>
      <c r="B3686" t="s">
        <v>434</v>
      </c>
      <c r="C3686" t="s">
        <v>45</v>
      </c>
      <c r="D3686" t="s">
        <v>489</v>
      </c>
    </row>
    <row r="3687" spans="1:5">
      <c r="A3687">
        <v>2018</v>
      </c>
      <c r="B3687" t="s">
        <v>428</v>
      </c>
      <c r="C3687" t="s">
        <v>27</v>
      </c>
      <c r="D3687" t="s">
        <v>489</v>
      </c>
    </row>
    <row r="3688" spans="1:5">
      <c r="A3688">
        <v>2018</v>
      </c>
      <c r="B3688" t="s">
        <v>430</v>
      </c>
      <c r="C3688" t="s">
        <v>33</v>
      </c>
      <c r="D3688" t="s">
        <v>489</v>
      </c>
    </row>
    <row r="3689" spans="1:5">
      <c r="A3689">
        <v>2018</v>
      </c>
      <c r="B3689" t="s">
        <v>420</v>
      </c>
      <c r="C3689" t="s">
        <v>8</v>
      </c>
      <c r="D3689" t="s">
        <v>489</v>
      </c>
    </row>
    <row r="3690" spans="1:5">
      <c r="A3690">
        <v>2018</v>
      </c>
      <c r="B3690" t="s">
        <v>439</v>
      </c>
      <c r="C3690" t="s">
        <v>53</v>
      </c>
      <c r="D3690" t="s">
        <v>489</v>
      </c>
    </row>
    <row r="3691" spans="1:5">
      <c r="A3691">
        <v>2022</v>
      </c>
      <c r="B3691" t="s">
        <v>437</v>
      </c>
      <c r="C3691" t="s">
        <v>51</v>
      </c>
      <c r="D3691" t="s">
        <v>489</v>
      </c>
      <c r="E3691">
        <v>70.036101083032406</v>
      </c>
    </row>
    <row r="3692" spans="1:5">
      <c r="A3692">
        <v>2022</v>
      </c>
      <c r="B3692" t="s">
        <v>425</v>
      </c>
      <c r="C3692" t="s">
        <v>24</v>
      </c>
      <c r="D3692" t="s">
        <v>489</v>
      </c>
      <c r="E3692">
        <v>45</v>
      </c>
    </row>
    <row r="3693" spans="1:5">
      <c r="A3693">
        <v>2022</v>
      </c>
      <c r="B3693" t="s">
        <v>428</v>
      </c>
      <c r="C3693" t="s">
        <v>27</v>
      </c>
      <c r="D3693" t="s">
        <v>489</v>
      </c>
      <c r="E3693">
        <v>45</v>
      </c>
    </row>
    <row r="3694" spans="1:5">
      <c r="A3694">
        <v>2022</v>
      </c>
      <c r="B3694" t="s">
        <v>420</v>
      </c>
      <c r="C3694" t="s">
        <v>8</v>
      </c>
      <c r="D3694" t="s">
        <v>489</v>
      </c>
      <c r="E3694">
        <v>40.2222222222222</v>
      </c>
    </row>
    <row r="3695" spans="1:5">
      <c r="A3695">
        <v>2022</v>
      </c>
      <c r="B3695" t="s">
        <v>423</v>
      </c>
      <c r="C3695" t="s">
        <v>18</v>
      </c>
      <c r="D3695" t="s">
        <v>489</v>
      </c>
      <c r="E3695">
        <v>50</v>
      </c>
    </row>
    <row r="3696" spans="1:5">
      <c r="A3696">
        <v>2021</v>
      </c>
      <c r="B3696" t="s">
        <v>426</v>
      </c>
      <c r="D3696" t="s">
        <v>489</v>
      </c>
    </row>
    <row r="3697" spans="1:5">
      <c r="A3697">
        <v>2021</v>
      </c>
      <c r="B3697" t="s">
        <v>428</v>
      </c>
      <c r="C3697" t="s">
        <v>27</v>
      </c>
      <c r="D3697" t="s">
        <v>489</v>
      </c>
      <c r="E3697">
        <v>45.454545454545404</v>
      </c>
    </row>
    <row r="3698" spans="1:5">
      <c r="A3698">
        <v>2021</v>
      </c>
      <c r="B3698" t="s">
        <v>423</v>
      </c>
      <c r="C3698" t="s">
        <v>18</v>
      </c>
      <c r="D3698" t="s">
        <v>489</v>
      </c>
      <c r="E3698">
        <v>50</v>
      </c>
    </row>
    <row r="3699" spans="1:5">
      <c r="A3699">
        <v>2021</v>
      </c>
      <c r="B3699" t="s">
        <v>431</v>
      </c>
      <c r="C3699" t="s">
        <v>36</v>
      </c>
      <c r="D3699" t="s">
        <v>489</v>
      </c>
      <c r="E3699">
        <v>36</v>
      </c>
    </row>
    <row r="3700" spans="1:5">
      <c r="A3700">
        <v>2021</v>
      </c>
      <c r="B3700" t="s">
        <v>425</v>
      </c>
      <c r="C3700" t="s">
        <v>24</v>
      </c>
      <c r="D3700" t="s">
        <v>489</v>
      </c>
      <c r="E3700">
        <v>53.3333333333333</v>
      </c>
    </row>
    <row r="3701" spans="1:5">
      <c r="A3701">
        <v>2021</v>
      </c>
      <c r="B3701" t="s">
        <v>438</v>
      </c>
      <c r="C3701" t="s">
        <v>52</v>
      </c>
      <c r="D3701" t="s">
        <v>489</v>
      </c>
      <c r="E3701">
        <v>30</v>
      </c>
    </row>
    <row r="3702" spans="1:5">
      <c r="A3702">
        <v>2021</v>
      </c>
      <c r="B3702" t="s">
        <v>436</v>
      </c>
      <c r="C3702" t="s">
        <v>49</v>
      </c>
      <c r="D3702" t="s">
        <v>489</v>
      </c>
    </row>
    <row r="3703" spans="1:5">
      <c r="A3703">
        <v>2021</v>
      </c>
      <c r="B3703" t="s">
        <v>437</v>
      </c>
      <c r="C3703" t="s">
        <v>51</v>
      </c>
      <c r="D3703" t="s">
        <v>489</v>
      </c>
      <c r="E3703">
        <v>75.968992248061994</v>
      </c>
    </row>
    <row r="3704" spans="1:5">
      <c r="A3704">
        <v>2020</v>
      </c>
      <c r="B3704" t="s">
        <v>431</v>
      </c>
      <c r="C3704" t="s">
        <v>36</v>
      </c>
      <c r="D3704" t="s">
        <v>489</v>
      </c>
      <c r="E3704">
        <v>42</v>
      </c>
    </row>
    <row r="3705" spans="1:5">
      <c r="A3705">
        <v>2020</v>
      </c>
      <c r="B3705" t="s">
        <v>426</v>
      </c>
      <c r="D3705" t="s">
        <v>489</v>
      </c>
    </row>
    <row r="3706" spans="1:5">
      <c r="A3706">
        <v>2020</v>
      </c>
      <c r="B3706" t="s">
        <v>433</v>
      </c>
      <c r="C3706" t="s">
        <v>42</v>
      </c>
      <c r="D3706" t="s">
        <v>489</v>
      </c>
      <c r="E3706">
        <v>46.6666666666666</v>
      </c>
    </row>
    <row r="3707" spans="1:5">
      <c r="A3707">
        <v>2020</v>
      </c>
      <c r="B3707" t="s">
        <v>425</v>
      </c>
      <c r="C3707" t="s">
        <v>24</v>
      </c>
      <c r="D3707" t="s">
        <v>489</v>
      </c>
      <c r="E3707">
        <v>46.6666666666666</v>
      </c>
    </row>
    <row r="3708" spans="1:5">
      <c r="A3708">
        <v>2020</v>
      </c>
      <c r="B3708" t="s">
        <v>428</v>
      </c>
      <c r="C3708" t="s">
        <v>27</v>
      </c>
      <c r="D3708" t="s">
        <v>489</v>
      </c>
      <c r="E3708">
        <v>43.3333333333333</v>
      </c>
    </row>
    <row r="3709" spans="1:5">
      <c r="A3709">
        <v>2020</v>
      </c>
      <c r="B3709" t="s">
        <v>438</v>
      </c>
      <c r="C3709" t="s">
        <v>52</v>
      </c>
      <c r="D3709" t="s">
        <v>489</v>
      </c>
      <c r="E3709">
        <v>26</v>
      </c>
    </row>
    <row r="3710" spans="1:5">
      <c r="A3710">
        <v>2020</v>
      </c>
      <c r="B3710" t="s">
        <v>437</v>
      </c>
      <c r="C3710" t="s">
        <v>51</v>
      </c>
      <c r="D3710" t="s">
        <v>489</v>
      </c>
      <c r="E3710">
        <v>68.6666666666666</v>
      </c>
    </row>
    <row r="3711" spans="1:5">
      <c r="A3711">
        <v>2020</v>
      </c>
      <c r="B3711" t="s">
        <v>422</v>
      </c>
      <c r="C3711" t="s">
        <v>15</v>
      </c>
      <c r="D3711" t="s">
        <v>489</v>
      </c>
      <c r="E3711">
        <v>36.730360934182499</v>
      </c>
    </row>
    <row r="3712" spans="1:5">
      <c r="A3712">
        <v>2023</v>
      </c>
      <c r="B3712" t="s">
        <v>434</v>
      </c>
      <c r="C3712" t="s">
        <v>45</v>
      </c>
      <c r="D3712" t="s">
        <v>489</v>
      </c>
    </row>
    <row r="3713" spans="1:5">
      <c r="A3713">
        <v>2023</v>
      </c>
      <c r="B3713" t="s">
        <v>423</v>
      </c>
      <c r="C3713" t="s">
        <v>18</v>
      </c>
      <c r="D3713" t="s">
        <v>489</v>
      </c>
      <c r="E3713">
        <v>52</v>
      </c>
    </row>
    <row r="3714" spans="1:5">
      <c r="A3714">
        <v>2023</v>
      </c>
      <c r="B3714" t="s">
        <v>435</v>
      </c>
      <c r="C3714" t="s">
        <v>48</v>
      </c>
      <c r="D3714" t="s">
        <v>489</v>
      </c>
    </row>
    <row r="3715" spans="1:5">
      <c r="A3715">
        <v>2023</v>
      </c>
      <c r="B3715" t="s">
        <v>430</v>
      </c>
      <c r="C3715" t="s">
        <v>33</v>
      </c>
      <c r="D3715" t="s">
        <v>489</v>
      </c>
      <c r="E3715">
        <v>26</v>
      </c>
    </row>
    <row r="3716" spans="1:5">
      <c r="A3716">
        <v>2023</v>
      </c>
      <c r="B3716" t="s">
        <v>422</v>
      </c>
      <c r="C3716" t="s">
        <v>15</v>
      </c>
      <c r="D3716" t="s">
        <v>489</v>
      </c>
      <c r="E3716">
        <v>30.658436213991699</v>
      </c>
    </row>
    <row r="3717" spans="1:5">
      <c r="A3717">
        <v>2023</v>
      </c>
      <c r="B3717" t="s">
        <v>439</v>
      </c>
      <c r="C3717" t="s">
        <v>53</v>
      </c>
      <c r="D3717" t="s">
        <v>489</v>
      </c>
      <c r="E3717">
        <v>13.75</v>
      </c>
    </row>
    <row r="3718" spans="1:5">
      <c r="A3718">
        <v>2022</v>
      </c>
      <c r="B3718" t="s">
        <v>433</v>
      </c>
      <c r="C3718" t="s">
        <v>42</v>
      </c>
      <c r="D3718" t="s">
        <v>489</v>
      </c>
      <c r="E3718">
        <v>36.507936507936499</v>
      </c>
    </row>
    <row r="3719" spans="1:5">
      <c r="A3719">
        <v>2022</v>
      </c>
      <c r="B3719" t="s">
        <v>430</v>
      </c>
      <c r="C3719" t="s">
        <v>33</v>
      </c>
      <c r="D3719" t="s">
        <v>489</v>
      </c>
      <c r="E3719">
        <v>23</v>
      </c>
    </row>
    <row r="3720" spans="1:5">
      <c r="A3720">
        <v>2022</v>
      </c>
      <c r="B3720" t="s">
        <v>432</v>
      </c>
      <c r="C3720" t="s">
        <v>39</v>
      </c>
      <c r="D3720" t="s">
        <v>489</v>
      </c>
      <c r="E3720">
        <v>37.3333333333333</v>
      </c>
    </row>
    <row r="3721" spans="1:5">
      <c r="A3721">
        <v>2022</v>
      </c>
      <c r="B3721" t="s">
        <v>426</v>
      </c>
      <c r="D3721" t="s">
        <v>489</v>
      </c>
    </row>
    <row r="3722" spans="1:5">
      <c r="A3722">
        <v>2022</v>
      </c>
      <c r="B3722" t="s">
        <v>424</v>
      </c>
      <c r="C3722" t="s">
        <v>21</v>
      </c>
      <c r="D3722" t="s">
        <v>489</v>
      </c>
      <c r="E3722">
        <v>43.181818181818102</v>
      </c>
    </row>
    <row r="3723" spans="1:5">
      <c r="A3723">
        <v>2021</v>
      </c>
      <c r="B3723" t="s">
        <v>432</v>
      </c>
      <c r="C3723" t="s">
        <v>39</v>
      </c>
      <c r="D3723" t="s">
        <v>489</v>
      </c>
      <c r="E3723">
        <v>38</v>
      </c>
    </row>
    <row r="3724" spans="1:5">
      <c r="A3724">
        <v>2021</v>
      </c>
      <c r="B3724" t="s">
        <v>430</v>
      </c>
      <c r="C3724" t="s">
        <v>33</v>
      </c>
      <c r="D3724" t="s">
        <v>489</v>
      </c>
      <c r="E3724">
        <v>21</v>
      </c>
    </row>
    <row r="3725" spans="1:5">
      <c r="A3725">
        <v>2021</v>
      </c>
      <c r="B3725" t="s">
        <v>433</v>
      </c>
      <c r="C3725" t="s">
        <v>42</v>
      </c>
      <c r="D3725" t="s">
        <v>489</v>
      </c>
      <c r="E3725">
        <v>40</v>
      </c>
    </row>
    <row r="3726" spans="1:5">
      <c r="A3726">
        <v>2021</v>
      </c>
      <c r="B3726" t="s">
        <v>422</v>
      </c>
      <c r="C3726" t="s">
        <v>15</v>
      </c>
      <c r="D3726" t="s">
        <v>489</v>
      </c>
      <c r="E3726">
        <v>35.2818371607515</v>
      </c>
    </row>
    <row r="3727" spans="1:5">
      <c r="A3727">
        <v>2021</v>
      </c>
      <c r="B3727" t="s">
        <v>421</v>
      </c>
      <c r="C3727" t="s">
        <v>13</v>
      </c>
      <c r="D3727" t="s">
        <v>489</v>
      </c>
      <c r="E3727">
        <v>56</v>
      </c>
    </row>
    <row r="3728" spans="1:5">
      <c r="A3728">
        <v>2021</v>
      </c>
      <c r="B3728" t="s">
        <v>439</v>
      </c>
      <c r="C3728" t="s">
        <v>53</v>
      </c>
      <c r="D3728" t="s">
        <v>489</v>
      </c>
      <c r="E3728">
        <v>15</v>
      </c>
    </row>
    <row r="3729" spans="1:5">
      <c r="A3729">
        <v>2021</v>
      </c>
      <c r="B3729" t="s">
        <v>435</v>
      </c>
      <c r="C3729" t="s">
        <v>48</v>
      </c>
      <c r="D3729" t="s">
        <v>489</v>
      </c>
    </row>
    <row r="3730" spans="1:5">
      <c r="A3730">
        <v>2021</v>
      </c>
      <c r="B3730" t="s">
        <v>429</v>
      </c>
      <c r="C3730" t="s">
        <v>30</v>
      </c>
      <c r="D3730" t="s">
        <v>489</v>
      </c>
      <c r="E3730">
        <v>30</v>
      </c>
    </row>
    <row r="3731" spans="1:5">
      <c r="A3731">
        <v>2020</v>
      </c>
      <c r="B3731" t="s">
        <v>435</v>
      </c>
      <c r="C3731" t="s">
        <v>48</v>
      </c>
      <c r="D3731" t="s">
        <v>489</v>
      </c>
    </row>
    <row r="3732" spans="1:5">
      <c r="A3732">
        <v>2020</v>
      </c>
      <c r="B3732" t="s">
        <v>432</v>
      </c>
      <c r="C3732" t="s">
        <v>39</v>
      </c>
      <c r="D3732" t="s">
        <v>489</v>
      </c>
      <c r="E3732">
        <v>41.3333333333333</v>
      </c>
    </row>
    <row r="3733" spans="1:5">
      <c r="A3733">
        <v>2020</v>
      </c>
      <c r="B3733" t="s">
        <v>423</v>
      </c>
      <c r="C3733" t="s">
        <v>18</v>
      </c>
      <c r="D3733" t="s">
        <v>489</v>
      </c>
      <c r="E3733">
        <v>52</v>
      </c>
    </row>
    <row r="3734" spans="1:5">
      <c r="A3734">
        <v>2020</v>
      </c>
      <c r="B3734" t="s">
        <v>420</v>
      </c>
      <c r="C3734" t="s">
        <v>8</v>
      </c>
      <c r="D3734" t="s">
        <v>489</v>
      </c>
      <c r="E3734">
        <v>45.7777777777777</v>
      </c>
    </row>
    <row r="3735" spans="1:5">
      <c r="A3735">
        <v>2020</v>
      </c>
      <c r="B3735" t="s">
        <v>424</v>
      </c>
      <c r="C3735" t="s">
        <v>21</v>
      </c>
      <c r="D3735" t="s">
        <v>489</v>
      </c>
      <c r="E3735">
        <v>49.545454545454497</v>
      </c>
    </row>
    <row r="3736" spans="1:5">
      <c r="A3736">
        <v>2020</v>
      </c>
      <c r="B3736" t="s">
        <v>421</v>
      </c>
      <c r="C3736" t="s">
        <v>13</v>
      </c>
      <c r="D3736" t="s">
        <v>489</v>
      </c>
      <c r="E3736">
        <v>60.8888888888888</v>
      </c>
    </row>
    <row r="3737" spans="1:5">
      <c r="A3737">
        <v>2020</v>
      </c>
      <c r="B3737" t="s">
        <v>436</v>
      </c>
      <c r="C3737" t="s">
        <v>49</v>
      </c>
      <c r="D3737" t="s">
        <v>489</v>
      </c>
    </row>
    <row r="3738" spans="1:5">
      <c r="A3738">
        <v>2020</v>
      </c>
      <c r="B3738" t="s">
        <v>429</v>
      </c>
      <c r="C3738" t="s">
        <v>30</v>
      </c>
      <c r="D3738" t="s">
        <v>489</v>
      </c>
      <c r="E3738">
        <v>31.935483870967701</v>
      </c>
    </row>
    <row r="3739" spans="1:5">
      <c r="A3739">
        <v>2019</v>
      </c>
      <c r="B3739" t="s">
        <v>435</v>
      </c>
      <c r="C3739" t="s">
        <v>48</v>
      </c>
      <c r="D3739" t="s">
        <v>489</v>
      </c>
    </row>
    <row r="3740" spans="1:5">
      <c r="A3740">
        <v>2019</v>
      </c>
      <c r="B3740" t="s">
        <v>426</v>
      </c>
      <c r="D3740" t="s">
        <v>489</v>
      </c>
    </row>
    <row r="3741" spans="1:5">
      <c r="A3741">
        <v>2019</v>
      </c>
      <c r="B3741" t="s">
        <v>432</v>
      </c>
      <c r="C3741" t="s">
        <v>39</v>
      </c>
      <c r="D3741" t="s">
        <v>489</v>
      </c>
      <c r="E3741">
        <v>46.6666666666666</v>
      </c>
    </row>
    <row r="3742" spans="1:5">
      <c r="A3742">
        <v>2019</v>
      </c>
      <c r="B3742" t="s">
        <v>436</v>
      </c>
      <c r="C3742" t="s">
        <v>49</v>
      </c>
      <c r="D3742" t="s">
        <v>489</v>
      </c>
    </row>
    <row r="3743" spans="1:5">
      <c r="A3743">
        <v>2018</v>
      </c>
      <c r="B3743" t="s">
        <v>431</v>
      </c>
      <c r="C3743" t="s">
        <v>36</v>
      </c>
      <c r="D3743" t="s">
        <v>489</v>
      </c>
    </row>
    <row r="3744" spans="1:5">
      <c r="A3744">
        <v>2018</v>
      </c>
      <c r="B3744" t="s">
        <v>426</v>
      </c>
      <c r="D3744" t="s">
        <v>489</v>
      </c>
    </row>
    <row r="3745" spans="1:5">
      <c r="A3745">
        <v>2018</v>
      </c>
      <c r="B3745" t="s">
        <v>421</v>
      </c>
      <c r="C3745" t="s">
        <v>13</v>
      </c>
      <c r="D3745" t="s">
        <v>489</v>
      </c>
    </row>
    <row r="3746" spans="1:5">
      <c r="A3746">
        <v>2018</v>
      </c>
      <c r="B3746" t="s">
        <v>423</v>
      </c>
      <c r="C3746" t="s">
        <v>18</v>
      </c>
      <c r="D3746" t="s">
        <v>489</v>
      </c>
    </row>
    <row r="3747" spans="1:5">
      <c r="A3747">
        <v>2018</v>
      </c>
      <c r="B3747" t="s">
        <v>433</v>
      </c>
      <c r="C3747" t="s">
        <v>42</v>
      </c>
      <c r="D3747" t="s">
        <v>489</v>
      </c>
    </row>
    <row r="3748" spans="1:5">
      <c r="A3748">
        <v>2018</v>
      </c>
      <c r="B3748" t="s">
        <v>425</v>
      </c>
      <c r="C3748" t="s">
        <v>24</v>
      </c>
      <c r="D3748" t="s">
        <v>489</v>
      </c>
    </row>
    <row r="3749" spans="1:5">
      <c r="A3749">
        <v>2018</v>
      </c>
      <c r="B3749" t="s">
        <v>424</v>
      </c>
      <c r="C3749" t="s">
        <v>21</v>
      </c>
      <c r="D3749" t="s">
        <v>489</v>
      </c>
    </row>
    <row r="3750" spans="1:5">
      <c r="A3750">
        <v>2018</v>
      </c>
      <c r="B3750" t="s">
        <v>429</v>
      </c>
      <c r="C3750" t="s">
        <v>30</v>
      </c>
      <c r="D3750" t="s">
        <v>489</v>
      </c>
    </row>
    <row r="3751" spans="1:5">
      <c r="A3751">
        <v>2025</v>
      </c>
      <c r="B3751" t="s">
        <v>407</v>
      </c>
      <c r="D3751" t="s">
        <v>490</v>
      </c>
      <c r="E3751">
        <v>0</v>
      </c>
    </row>
    <row r="3752" spans="1:5">
      <c r="A3752">
        <v>2025</v>
      </c>
      <c r="B3752" t="s">
        <v>438</v>
      </c>
      <c r="D3752" t="s">
        <v>490</v>
      </c>
      <c r="E3752">
        <v>0</v>
      </c>
    </row>
    <row r="3753" spans="1:5">
      <c r="A3753">
        <v>2025</v>
      </c>
      <c r="B3753" t="s">
        <v>425</v>
      </c>
      <c r="D3753" t="s">
        <v>490</v>
      </c>
      <c r="E3753">
        <v>0</v>
      </c>
    </row>
    <row r="3754" spans="1:5">
      <c r="A3754">
        <v>2025</v>
      </c>
      <c r="B3754" t="s">
        <v>421</v>
      </c>
      <c r="D3754" t="s">
        <v>490</v>
      </c>
      <c r="E3754">
        <v>0</v>
      </c>
    </row>
    <row r="3755" spans="1:5">
      <c r="A3755">
        <v>2025</v>
      </c>
      <c r="B3755" t="s">
        <v>432</v>
      </c>
      <c r="D3755" t="s">
        <v>490</v>
      </c>
      <c r="E3755">
        <v>0</v>
      </c>
    </row>
    <row r="3756" spans="1:5">
      <c r="A3756">
        <v>2025</v>
      </c>
      <c r="B3756" t="s">
        <v>429</v>
      </c>
      <c r="D3756" t="s">
        <v>490</v>
      </c>
      <c r="E3756">
        <v>0</v>
      </c>
    </row>
    <row r="3757" spans="1:5">
      <c r="A3757">
        <v>2025</v>
      </c>
      <c r="B3757" t="s">
        <v>431</v>
      </c>
      <c r="D3757" t="s">
        <v>490</v>
      </c>
      <c r="E3757">
        <v>0</v>
      </c>
    </row>
    <row r="3758" spans="1:5">
      <c r="A3758">
        <v>2025</v>
      </c>
      <c r="B3758" t="s">
        <v>428</v>
      </c>
      <c r="D3758" t="s">
        <v>490</v>
      </c>
      <c r="E3758">
        <v>0</v>
      </c>
    </row>
    <row r="3759" spans="1:5">
      <c r="A3759">
        <v>2025</v>
      </c>
      <c r="B3759" t="s">
        <v>436</v>
      </c>
      <c r="D3759" t="s">
        <v>490</v>
      </c>
      <c r="E3759">
        <v>0</v>
      </c>
    </row>
    <row r="3760" spans="1:5">
      <c r="A3760">
        <v>2025</v>
      </c>
      <c r="B3760" t="s">
        <v>433</v>
      </c>
      <c r="D3760" t="s">
        <v>490</v>
      </c>
      <c r="E3760">
        <v>0</v>
      </c>
    </row>
    <row r="3761" spans="1:5">
      <c r="A3761">
        <v>2025</v>
      </c>
      <c r="B3761" t="s">
        <v>426</v>
      </c>
      <c r="D3761" t="s">
        <v>490</v>
      </c>
      <c r="E3761">
        <v>0</v>
      </c>
    </row>
    <row r="3762" spans="1:5">
      <c r="A3762">
        <v>2025</v>
      </c>
      <c r="B3762" t="s">
        <v>437</v>
      </c>
      <c r="D3762" t="s">
        <v>490</v>
      </c>
      <c r="E3762">
        <v>0</v>
      </c>
    </row>
    <row r="3763" spans="1:5">
      <c r="A3763">
        <v>2025</v>
      </c>
      <c r="B3763" t="s">
        <v>420</v>
      </c>
      <c r="D3763" t="s">
        <v>490</v>
      </c>
      <c r="E3763">
        <v>0</v>
      </c>
    </row>
    <row r="3764" spans="1:5">
      <c r="A3764">
        <v>2025</v>
      </c>
      <c r="B3764" t="s">
        <v>424</v>
      </c>
      <c r="D3764" t="s">
        <v>490</v>
      </c>
      <c r="E3764">
        <v>0</v>
      </c>
    </row>
    <row r="3765" spans="1:5">
      <c r="A3765">
        <v>2025</v>
      </c>
      <c r="B3765" t="s">
        <v>434</v>
      </c>
      <c r="D3765" t="s">
        <v>490</v>
      </c>
      <c r="E3765">
        <v>0</v>
      </c>
    </row>
    <row r="3766" spans="1:5">
      <c r="A3766">
        <v>2025</v>
      </c>
      <c r="B3766" t="s">
        <v>423</v>
      </c>
      <c r="D3766" t="s">
        <v>490</v>
      </c>
      <c r="E3766">
        <v>0</v>
      </c>
    </row>
    <row r="3767" spans="1:5">
      <c r="A3767">
        <v>2025</v>
      </c>
      <c r="B3767" t="s">
        <v>435</v>
      </c>
      <c r="D3767" t="s">
        <v>490</v>
      </c>
      <c r="E3767">
        <v>0</v>
      </c>
    </row>
    <row r="3768" spans="1:5">
      <c r="A3768">
        <v>2025</v>
      </c>
      <c r="B3768" t="s">
        <v>430</v>
      </c>
      <c r="D3768" t="s">
        <v>490</v>
      </c>
      <c r="E3768">
        <v>0</v>
      </c>
    </row>
    <row r="3769" spans="1:5">
      <c r="A3769">
        <v>2025</v>
      </c>
      <c r="B3769" t="s">
        <v>422</v>
      </c>
      <c r="D3769" t="s">
        <v>490</v>
      </c>
      <c r="E3769">
        <v>0</v>
      </c>
    </row>
    <row r="3770" spans="1:5">
      <c r="A3770">
        <v>2025</v>
      </c>
      <c r="B3770" t="s">
        <v>439</v>
      </c>
      <c r="D3770" t="s">
        <v>490</v>
      </c>
      <c r="E3770">
        <v>0</v>
      </c>
    </row>
    <row r="3771" spans="1:5">
      <c r="A3771">
        <v>2024</v>
      </c>
      <c r="B3771" t="s">
        <v>407</v>
      </c>
      <c r="C3771" t="s">
        <v>407</v>
      </c>
      <c r="D3771" t="s">
        <v>490</v>
      </c>
      <c r="E3771">
        <v>1057</v>
      </c>
    </row>
    <row r="3772" spans="1:5">
      <c r="A3772">
        <v>2024</v>
      </c>
      <c r="B3772" t="s">
        <v>438</v>
      </c>
      <c r="C3772" t="s">
        <v>52</v>
      </c>
      <c r="D3772" t="s">
        <v>490</v>
      </c>
      <c r="E3772">
        <v>12</v>
      </c>
    </row>
    <row r="3773" spans="1:5">
      <c r="A3773">
        <v>2024</v>
      </c>
      <c r="B3773" t="s">
        <v>425</v>
      </c>
      <c r="C3773" t="s">
        <v>24</v>
      </c>
      <c r="D3773" t="s">
        <v>490</v>
      </c>
      <c r="E3773">
        <v>23</v>
      </c>
    </row>
    <row r="3774" spans="1:5">
      <c r="A3774">
        <v>2024</v>
      </c>
      <c r="B3774" t="s">
        <v>421</v>
      </c>
      <c r="C3774" t="s">
        <v>13</v>
      </c>
      <c r="D3774" t="s">
        <v>490</v>
      </c>
      <c r="E3774">
        <v>107</v>
      </c>
    </row>
    <row r="3775" spans="1:5">
      <c r="A3775">
        <v>2024</v>
      </c>
      <c r="B3775" t="s">
        <v>432</v>
      </c>
      <c r="C3775" t="s">
        <v>39</v>
      </c>
      <c r="D3775" t="s">
        <v>490</v>
      </c>
      <c r="E3775">
        <v>50</v>
      </c>
    </row>
    <row r="3776" spans="1:5">
      <c r="A3776">
        <v>2024</v>
      </c>
      <c r="B3776" t="s">
        <v>429</v>
      </c>
      <c r="C3776" t="s">
        <v>30</v>
      </c>
      <c r="D3776" t="s">
        <v>490</v>
      </c>
      <c r="E3776">
        <v>94</v>
      </c>
    </row>
    <row r="3777" spans="1:5">
      <c r="A3777">
        <v>2024</v>
      </c>
      <c r="B3777" t="s">
        <v>431</v>
      </c>
      <c r="C3777" t="s">
        <v>36</v>
      </c>
      <c r="D3777" t="s">
        <v>490</v>
      </c>
      <c r="E3777">
        <v>19</v>
      </c>
    </row>
    <row r="3778" spans="1:5">
      <c r="A3778">
        <v>2024</v>
      </c>
      <c r="B3778" t="s">
        <v>428</v>
      </c>
      <c r="C3778" t="s">
        <v>27</v>
      </c>
      <c r="D3778" t="s">
        <v>490</v>
      </c>
      <c r="E3778">
        <v>22</v>
      </c>
    </row>
    <row r="3779" spans="1:5">
      <c r="A3779">
        <v>2024</v>
      </c>
      <c r="B3779" t="s">
        <v>436</v>
      </c>
      <c r="C3779" t="s">
        <v>49</v>
      </c>
      <c r="D3779" t="s">
        <v>490</v>
      </c>
      <c r="E3779">
        <v>35</v>
      </c>
    </row>
    <row r="3780" spans="1:5">
      <c r="A3780">
        <v>2024</v>
      </c>
      <c r="B3780" t="s">
        <v>433</v>
      </c>
      <c r="C3780" t="s">
        <v>42</v>
      </c>
      <c r="D3780" t="s">
        <v>490</v>
      </c>
      <c r="E3780">
        <v>23</v>
      </c>
    </row>
    <row r="3781" spans="1:5">
      <c r="A3781">
        <v>2024</v>
      </c>
      <c r="B3781" t="s">
        <v>426</v>
      </c>
      <c r="D3781" t="s">
        <v>490</v>
      </c>
      <c r="E3781">
        <v>1</v>
      </c>
    </row>
    <row r="3782" spans="1:5">
      <c r="A3782">
        <v>2024</v>
      </c>
      <c r="B3782" t="s">
        <v>437</v>
      </c>
      <c r="C3782" t="s">
        <v>51</v>
      </c>
      <c r="D3782" t="s">
        <v>490</v>
      </c>
      <c r="E3782">
        <v>172</v>
      </c>
    </row>
    <row r="3783" spans="1:5">
      <c r="A3783">
        <v>2024</v>
      </c>
      <c r="B3783" t="s">
        <v>420</v>
      </c>
      <c r="C3783" t="s">
        <v>8</v>
      </c>
      <c r="D3783" t="s">
        <v>490</v>
      </c>
      <c r="E3783">
        <v>173</v>
      </c>
    </row>
    <row r="3784" spans="1:5">
      <c r="A3784">
        <v>2024</v>
      </c>
      <c r="B3784" t="s">
        <v>424</v>
      </c>
      <c r="C3784" t="s">
        <v>21</v>
      </c>
      <c r="D3784" t="s">
        <v>490</v>
      </c>
      <c r="E3784">
        <v>87</v>
      </c>
    </row>
    <row r="3785" spans="1:5">
      <c r="A3785">
        <v>2024</v>
      </c>
      <c r="B3785" t="s">
        <v>434</v>
      </c>
      <c r="C3785" t="s">
        <v>45</v>
      </c>
      <c r="D3785" t="s">
        <v>490</v>
      </c>
      <c r="E3785">
        <v>2</v>
      </c>
    </row>
    <row r="3786" spans="1:5">
      <c r="A3786">
        <v>2024</v>
      </c>
      <c r="B3786" t="s">
        <v>423</v>
      </c>
      <c r="C3786" t="s">
        <v>18</v>
      </c>
      <c r="D3786" t="s">
        <v>490</v>
      </c>
      <c r="E3786">
        <v>23</v>
      </c>
    </row>
    <row r="3787" spans="1:5">
      <c r="A3787">
        <v>2024</v>
      </c>
      <c r="B3787" t="s">
        <v>435</v>
      </c>
      <c r="C3787" t="s">
        <v>48</v>
      </c>
      <c r="D3787" t="s">
        <v>490</v>
      </c>
      <c r="E3787">
        <v>32</v>
      </c>
    </row>
    <row r="3788" spans="1:5">
      <c r="A3788">
        <v>2024</v>
      </c>
      <c r="B3788" t="s">
        <v>430</v>
      </c>
      <c r="C3788" t="s">
        <v>33</v>
      </c>
      <c r="D3788" t="s">
        <v>490</v>
      </c>
      <c r="E3788">
        <v>25</v>
      </c>
    </row>
    <row r="3789" spans="1:5">
      <c r="A3789">
        <v>2024</v>
      </c>
      <c r="B3789" t="s">
        <v>422</v>
      </c>
      <c r="C3789" t="s">
        <v>15</v>
      </c>
      <c r="D3789" t="s">
        <v>490</v>
      </c>
      <c r="E3789">
        <v>145</v>
      </c>
    </row>
    <row r="3790" spans="1:5">
      <c r="A3790">
        <v>2024</v>
      </c>
      <c r="B3790" t="s">
        <v>439</v>
      </c>
      <c r="C3790" t="s">
        <v>53</v>
      </c>
      <c r="D3790" t="s">
        <v>490</v>
      </c>
      <c r="E3790">
        <v>12</v>
      </c>
    </row>
    <row r="3791" spans="1:5">
      <c r="A3791">
        <v>2019</v>
      </c>
      <c r="B3791" t="s">
        <v>407</v>
      </c>
      <c r="C3791" t="s">
        <v>407</v>
      </c>
      <c r="D3791" t="s">
        <v>490</v>
      </c>
      <c r="E3791">
        <v>1323</v>
      </c>
    </row>
    <row r="3792" spans="1:5">
      <c r="A3792">
        <v>2022</v>
      </c>
      <c r="B3792" t="s">
        <v>407</v>
      </c>
      <c r="C3792" t="s">
        <v>407</v>
      </c>
      <c r="D3792" t="s">
        <v>490</v>
      </c>
      <c r="E3792">
        <v>1134</v>
      </c>
    </row>
    <row r="3793" spans="1:5">
      <c r="A3793">
        <v>2021</v>
      </c>
      <c r="B3793" t="s">
        <v>407</v>
      </c>
      <c r="C3793" t="s">
        <v>407</v>
      </c>
      <c r="D3793" t="s">
        <v>490</v>
      </c>
      <c r="E3793">
        <v>1180</v>
      </c>
    </row>
    <row r="3794" spans="1:5">
      <c r="A3794">
        <v>2023</v>
      </c>
      <c r="B3794" t="s">
        <v>407</v>
      </c>
      <c r="C3794" t="s">
        <v>407</v>
      </c>
      <c r="D3794" t="s">
        <v>490</v>
      </c>
      <c r="E3794">
        <v>1098</v>
      </c>
    </row>
    <row r="3795" spans="1:5">
      <c r="A3795">
        <v>2018</v>
      </c>
      <c r="B3795" t="s">
        <v>407</v>
      </c>
      <c r="C3795" t="s">
        <v>407</v>
      </c>
      <c r="D3795" t="s">
        <v>490</v>
      </c>
      <c r="E3795">
        <v>1397</v>
      </c>
    </row>
    <row r="3796" spans="1:5">
      <c r="A3796">
        <v>2018</v>
      </c>
      <c r="B3796" t="s">
        <v>407</v>
      </c>
      <c r="C3796" t="s">
        <v>407</v>
      </c>
      <c r="D3796" t="s">
        <v>490</v>
      </c>
      <c r="E3796">
        <v>1397</v>
      </c>
    </row>
    <row r="3797" spans="1:5">
      <c r="A3797">
        <v>2018</v>
      </c>
      <c r="B3797" t="s">
        <v>407</v>
      </c>
      <c r="C3797" t="s">
        <v>407</v>
      </c>
      <c r="D3797" t="s">
        <v>490</v>
      </c>
      <c r="E3797">
        <v>1397</v>
      </c>
    </row>
    <row r="3798" spans="1:5">
      <c r="A3798">
        <v>2018</v>
      </c>
      <c r="B3798" t="s">
        <v>407</v>
      </c>
      <c r="C3798" t="s">
        <v>407</v>
      </c>
      <c r="D3798" t="s">
        <v>490</v>
      </c>
      <c r="E3798">
        <v>1397</v>
      </c>
    </row>
    <row r="3799" spans="1:5">
      <c r="A3799">
        <v>2020</v>
      </c>
      <c r="B3799" t="s">
        <v>407</v>
      </c>
      <c r="C3799" t="s">
        <v>407</v>
      </c>
      <c r="D3799" t="s">
        <v>490</v>
      </c>
      <c r="E3799">
        <v>1235</v>
      </c>
    </row>
    <row r="3800" spans="1:5">
      <c r="A3800">
        <v>2023</v>
      </c>
      <c r="B3800" t="s">
        <v>438</v>
      </c>
      <c r="C3800" t="s">
        <v>52</v>
      </c>
      <c r="D3800" t="s">
        <v>490</v>
      </c>
      <c r="E3800">
        <v>13</v>
      </c>
    </row>
    <row r="3801" spans="1:5">
      <c r="A3801">
        <v>2023</v>
      </c>
      <c r="B3801" t="s">
        <v>425</v>
      </c>
      <c r="C3801" t="s">
        <v>24</v>
      </c>
      <c r="D3801" t="s">
        <v>490</v>
      </c>
      <c r="E3801">
        <v>20</v>
      </c>
    </row>
    <row r="3802" spans="1:5">
      <c r="A3802">
        <v>2023</v>
      </c>
      <c r="B3802" t="s">
        <v>421</v>
      </c>
      <c r="C3802" t="s">
        <v>13</v>
      </c>
      <c r="D3802" t="s">
        <v>490</v>
      </c>
      <c r="E3802">
        <v>115</v>
      </c>
    </row>
    <row r="3803" spans="1:5">
      <c r="A3803">
        <v>2023</v>
      </c>
      <c r="B3803" t="s">
        <v>432</v>
      </c>
      <c r="C3803" t="s">
        <v>39</v>
      </c>
      <c r="D3803" t="s">
        <v>490</v>
      </c>
      <c r="E3803">
        <v>54</v>
      </c>
    </row>
    <row r="3804" spans="1:5">
      <c r="A3804">
        <v>2023</v>
      </c>
      <c r="B3804" t="s">
        <v>429</v>
      </c>
      <c r="C3804" t="s">
        <v>30</v>
      </c>
      <c r="D3804" t="s">
        <v>490</v>
      </c>
      <c r="E3804">
        <v>94</v>
      </c>
    </row>
    <row r="3805" spans="1:5">
      <c r="A3805">
        <v>2023</v>
      </c>
      <c r="B3805" t="s">
        <v>431</v>
      </c>
      <c r="C3805" t="s">
        <v>36</v>
      </c>
      <c r="D3805" t="s">
        <v>490</v>
      </c>
      <c r="E3805">
        <v>18</v>
      </c>
    </row>
    <row r="3806" spans="1:5">
      <c r="A3806">
        <v>2023</v>
      </c>
      <c r="B3806" t="s">
        <v>428</v>
      </c>
      <c r="C3806" t="s">
        <v>27</v>
      </c>
      <c r="D3806" t="s">
        <v>490</v>
      </c>
      <c r="E3806">
        <v>24</v>
      </c>
    </row>
    <row r="3807" spans="1:5">
      <c r="A3807">
        <v>2023</v>
      </c>
      <c r="B3807" t="s">
        <v>436</v>
      </c>
      <c r="C3807" t="s">
        <v>49</v>
      </c>
      <c r="D3807" t="s">
        <v>490</v>
      </c>
      <c r="E3807">
        <v>36</v>
      </c>
    </row>
    <row r="3808" spans="1:5">
      <c r="A3808">
        <v>2023</v>
      </c>
      <c r="B3808" t="s">
        <v>433</v>
      </c>
      <c r="C3808" t="s">
        <v>42</v>
      </c>
      <c r="D3808" t="s">
        <v>490</v>
      </c>
      <c r="E3808">
        <v>24</v>
      </c>
    </row>
    <row r="3809" spans="1:5">
      <c r="A3809">
        <v>2023</v>
      </c>
      <c r="B3809" t="s">
        <v>426</v>
      </c>
      <c r="D3809" t="s">
        <v>490</v>
      </c>
      <c r="E3809">
        <v>1</v>
      </c>
    </row>
    <row r="3810" spans="1:5">
      <c r="A3810">
        <v>2023</v>
      </c>
      <c r="B3810" t="s">
        <v>437</v>
      </c>
      <c r="C3810" t="s">
        <v>51</v>
      </c>
      <c r="D3810" t="s">
        <v>490</v>
      </c>
      <c r="E3810">
        <v>189</v>
      </c>
    </row>
    <row r="3811" spans="1:5">
      <c r="A3811">
        <v>2023</v>
      </c>
      <c r="B3811" t="s">
        <v>420</v>
      </c>
      <c r="C3811" t="s">
        <v>8</v>
      </c>
      <c r="D3811" t="s">
        <v>490</v>
      </c>
      <c r="E3811">
        <v>177</v>
      </c>
    </row>
    <row r="3812" spans="1:5">
      <c r="A3812">
        <v>2023</v>
      </c>
      <c r="B3812" t="s">
        <v>424</v>
      </c>
      <c r="C3812" t="s">
        <v>21</v>
      </c>
      <c r="D3812" t="s">
        <v>490</v>
      </c>
      <c r="E3812">
        <v>89</v>
      </c>
    </row>
    <row r="3813" spans="1:5">
      <c r="A3813">
        <v>2022</v>
      </c>
      <c r="B3813" t="s">
        <v>435</v>
      </c>
      <c r="C3813" t="s">
        <v>48</v>
      </c>
      <c r="D3813" t="s">
        <v>490</v>
      </c>
      <c r="E3813">
        <v>31</v>
      </c>
    </row>
    <row r="3814" spans="1:5">
      <c r="A3814">
        <v>2022</v>
      </c>
      <c r="B3814" t="s">
        <v>438</v>
      </c>
      <c r="C3814" t="s">
        <v>52</v>
      </c>
      <c r="D3814" t="s">
        <v>490</v>
      </c>
      <c r="E3814">
        <v>13</v>
      </c>
    </row>
    <row r="3815" spans="1:5">
      <c r="A3815">
        <v>2022</v>
      </c>
      <c r="B3815" t="s">
        <v>436</v>
      </c>
      <c r="C3815" t="s">
        <v>49</v>
      </c>
      <c r="D3815" t="s">
        <v>490</v>
      </c>
      <c r="E3815">
        <v>38</v>
      </c>
    </row>
    <row r="3816" spans="1:5">
      <c r="A3816">
        <v>2022</v>
      </c>
      <c r="B3816" t="s">
        <v>431</v>
      </c>
      <c r="C3816" t="s">
        <v>36</v>
      </c>
      <c r="D3816" t="s">
        <v>490</v>
      </c>
      <c r="E3816">
        <v>18</v>
      </c>
    </row>
    <row r="3817" spans="1:5">
      <c r="A3817">
        <v>2022</v>
      </c>
      <c r="B3817" t="s">
        <v>422</v>
      </c>
      <c r="C3817" t="s">
        <v>15</v>
      </c>
      <c r="D3817" t="s">
        <v>490</v>
      </c>
      <c r="E3817">
        <v>159</v>
      </c>
    </row>
    <row r="3818" spans="1:5">
      <c r="A3818">
        <v>2022</v>
      </c>
      <c r="B3818" t="s">
        <v>439</v>
      </c>
      <c r="C3818" t="s">
        <v>53</v>
      </c>
      <c r="D3818" t="s">
        <v>490</v>
      </c>
      <c r="E3818">
        <v>10</v>
      </c>
    </row>
    <row r="3819" spans="1:5">
      <c r="A3819">
        <v>2022</v>
      </c>
      <c r="B3819" t="s">
        <v>429</v>
      </c>
      <c r="C3819" t="s">
        <v>30</v>
      </c>
      <c r="D3819" t="s">
        <v>490</v>
      </c>
      <c r="E3819">
        <v>96</v>
      </c>
    </row>
    <row r="3820" spans="1:5">
      <c r="A3820">
        <v>2022</v>
      </c>
      <c r="B3820" t="s">
        <v>421</v>
      </c>
      <c r="C3820" t="s">
        <v>13</v>
      </c>
      <c r="D3820" t="s">
        <v>490</v>
      </c>
      <c r="E3820">
        <v>114</v>
      </c>
    </row>
    <row r="3821" spans="1:5">
      <c r="A3821">
        <v>2022</v>
      </c>
      <c r="B3821" t="s">
        <v>434</v>
      </c>
      <c r="C3821" t="s">
        <v>45</v>
      </c>
      <c r="D3821" t="s">
        <v>490</v>
      </c>
      <c r="E3821">
        <v>3</v>
      </c>
    </row>
    <row r="3822" spans="1:5">
      <c r="A3822">
        <v>2021</v>
      </c>
      <c r="B3822" t="s">
        <v>434</v>
      </c>
      <c r="C3822" t="s">
        <v>45</v>
      </c>
      <c r="D3822" t="s">
        <v>490</v>
      </c>
      <c r="E3822">
        <v>3</v>
      </c>
    </row>
    <row r="3823" spans="1:5">
      <c r="A3823">
        <v>2021</v>
      </c>
      <c r="B3823" t="s">
        <v>420</v>
      </c>
      <c r="C3823" t="s">
        <v>8</v>
      </c>
      <c r="D3823" t="s">
        <v>490</v>
      </c>
      <c r="E3823">
        <v>192</v>
      </c>
    </row>
    <row r="3824" spans="1:5">
      <c r="A3824">
        <v>2021</v>
      </c>
      <c r="B3824" t="s">
        <v>424</v>
      </c>
      <c r="C3824" t="s">
        <v>21</v>
      </c>
      <c r="D3824" t="s">
        <v>490</v>
      </c>
      <c r="E3824">
        <v>98</v>
      </c>
    </row>
    <row r="3825" spans="1:5">
      <c r="A3825">
        <v>2020</v>
      </c>
      <c r="B3825" t="s">
        <v>434</v>
      </c>
      <c r="C3825" t="s">
        <v>45</v>
      </c>
      <c r="D3825" t="s">
        <v>490</v>
      </c>
      <c r="E3825">
        <v>2</v>
      </c>
    </row>
    <row r="3826" spans="1:5">
      <c r="A3826">
        <v>2020</v>
      </c>
      <c r="B3826" t="s">
        <v>430</v>
      </c>
      <c r="C3826" t="s">
        <v>33</v>
      </c>
      <c r="D3826" t="s">
        <v>490</v>
      </c>
      <c r="E3826">
        <v>16</v>
      </c>
    </row>
    <row r="3827" spans="1:5">
      <c r="A3827">
        <v>2020</v>
      </c>
      <c r="B3827" t="s">
        <v>439</v>
      </c>
      <c r="C3827" t="s">
        <v>53</v>
      </c>
      <c r="D3827" t="s">
        <v>490</v>
      </c>
      <c r="E3827">
        <v>13</v>
      </c>
    </row>
    <row r="3828" spans="1:5">
      <c r="A3828">
        <v>2019</v>
      </c>
      <c r="B3828" t="s">
        <v>431</v>
      </c>
      <c r="C3828" t="s">
        <v>36</v>
      </c>
      <c r="D3828" t="s">
        <v>490</v>
      </c>
      <c r="E3828">
        <v>21</v>
      </c>
    </row>
    <row r="3829" spans="1:5">
      <c r="A3829">
        <v>2019</v>
      </c>
      <c r="B3829" t="s">
        <v>437</v>
      </c>
      <c r="C3829" t="s">
        <v>51</v>
      </c>
      <c r="D3829" t="s">
        <v>490</v>
      </c>
      <c r="E3829">
        <v>218</v>
      </c>
    </row>
    <row r="3830" spans="1:5">
      <c r="A3830">
        <v>2019</v>
      </c>
      <c r="B3830" t="s">
        <v>439</v>
      </c>
      <c r="C3830" t="s">
        <v>53</v>
      </c>
      <c r="D3830" t="s">
        <v>490</v>
      </c>
      <c r="E3830">
        <v>13</v>
      </c>
    </row>
    <row r="3831" spans="1:5">
      <c r="A3831">
        <v>2019</v>
      </c>
      <c r="B3831" t="s">
        <v>429</v>
      </c>
      <c r="C3831" t="s">
        <v>30</v>
      </c>
      <c r="D3831" t="s">
        <v>490</v>
      </c>
      <c r="E3831">
        <v>113</v>
      </c>
    </row>
    <row r="3832" spans="1:5">
      <c r="A3832">
        <v>2018</v>
      </c>
      <c r="B3832" t="s">
        <v>432</v>
      </c>
      <c r="C3832" t="s">
        <v>39</v>
      </c>
      <c r="D3832" t="s">
        <v>490</v>
      </c>
      <c r="E3832">
        <v>71</v>
      </c>
    </row>
    <row r="3833" spans="1:5">
      <c r="A3833">
        <v>2018</v>
      </c>
      <c r="B3833" t="s">
        <v>435</v>
      </c>
      <c r="C3833" t="s">
        <v>48</v>
      </c>
      <c r="D3833" t="s">
        <v>490</v>
      </c>
      <c r="E3833">
        <v>25</v>
      </c>
    </row>
    <row r="3834" spans="1:5">
      <c r="A3834">
        <v>2018</v>
      </c>
      <c r="B3834" t="s">
        <v>438</v>
      </c>
      <c r="C3834" t="s">
        <v>52</v>
      </c>
      <c r="D3834" t="s">
        <v>490</v>
      </c>
      <c r="E3834">
        <v>17</v>
      </c>
    </row>
    <row r="3835" spans="1:5">
      <c r="A3835">
        <v>2018</v>
      </c>
      <c r="B3835" t="s">
        <v>436</v>
      </c>
      <c r="C3835" t="s">
        <v>49</v>
      </c>
      <c r="D3835" t="s">
        <v>490</v>
      </c>
      <c r="E3835">
        <v>46</v>
      </c>
    </row>
    <row r="3836" spans="1:5">
      <c r="A3836">
        <v>2018</v>
      </c>
      <c r="B3836" t="s">
        <v>437</v>
      </c>
      <c r="C3836" t="s">
        <v>51</v>
      </c>
      <c r="D3836" t="s">
        <v>490</v>
      </c>
      <c r="E3836">
        <v>232</v>
      </c>
    </row>
    <row r="3837" spans="1:5">
      <c r="A3837">
        <v>2018</v>
      </c>
      <c r="B3837" t="s">
        <v>422</v>
      </c>
      <c r="C3837" t="s">
        <v>15</v>
      </c>
      <c r="D3837" t="s">
        <v>490</v>
      </c>
      <c r="E3837">
        <v>186</v>
      </c>
    </row>
    <row r="3838" spans="1:5">
      <c r="A3838">
        <v>2019</v>
      </c>
      <c r="B3838" t="s">
        <v>438</v>
      </c>
      <c r="C3838" t="s">
        <v>52</v>
      </c>
      <c r="D3838" t="s">
        <v>490</v>
      </c>
      <c r="E3838">
        <v>17</v>
      </c>
    </row>
    <row r="3839" spans="1:5">
      <c r="A3839">
        <v>2019</v>
      </c>
      <c r="B3839" t="s">
        <v>430</v>
      </c>
      <c r="C3839" t="s">
        <v>33</v>
      </c>
      <c r="D3839" t="s">
        <v>490</v>
      </c>
      <c r="E3839">
        <v>16</v>
      </c>
    </row>
    <row r="3840" spans="1:5">
      <c r="A3840">
        <v>2019</v>
      </c>
      <c r="B3840" t="s">
        <v>434</v>
      </c>
      <c r="C3840" t="s">
        <v>45</v>
      </c>
      <c r="D3840" t="s">
        <v>490</v>
      </c>
      <c r="E3840">
        <v>4</v>
      </c>
    </row>
    <row r="3841" spans="1:5">
      <c r="A3841">
        <v>2019</v>
      </c>
      <c r="B3841" t="s">
        <v>425</v>
      </c>
      <c r="C3841" t="s">
        <v>24</v>
      </c>
      <c r="D3841" t="s">
        <v>490</v>
      </c>
      <c r="E3841">
        <v>29</v>
      </c>
    </row>
    <row r="3842" spans="1:5">
      <c r="A3842">
        <v>2019</v>
      </c>
      <c r="B3842" t="s">
        <v>420</v>
      </c>
      <c r="C3842" t="s">
        <v>8</v>
      </c>
      <c r="D3842" t="s">
        <v>490</v>
      </c>
      <c r="E3842">
        <v>232</v>
      </c>
    </row>
    <row r="3843" spans="1:5">
      <c r="A3843">
        <v>2019</v>
      </c>
      <c r="B3843" t="s">
        <v>433</v>
      </c>
      <c r="C3843" t="s">
        <v>42</v>
      </c>
      <c r="D3843" t="s">
        <v>490</v>
      </c>
      <c r="E3843">
        <v>32</v>
      </c>
    </row>
    <row r="3844" spans="1:5">
      <c r="A3844">
        <v>2019</v>
      </c>
      <c r="B3844" t="s">
        <v>428</v>
      </c>
      <c r="C3844" t="s">
        <v>27</v>
      </c>
      <c r="D3844" t="s">
        <v>490</v>
      </c>
      <c r="E3844">
        <v>27</v>
      </c>
    </row>
    <row r="3845" spans="1:5">
      <c r="A3845">
        <v>2019</v>
      </c>
      <c r="B3845" t="s">
        <v>423</v>
      </c>
      <c r="C3845" t="s">
        <v>18</v>
      </c>
      <c r="D3845" t="s">
        <v>490</v>
      </c>
      <c r="E3845">
        <v>27</v>
      </c>
    </row>
    <row r="3846" spans="1:5">
      <c r="A3846">
        <v>2019</v>
      </c>
      <c r="B3846" t="s">
        <v>421</v>
      </c>
      <c r="C3846" t="s">
        <v>13</v>
      </c>
      <c r="D3846" t="s">
        <v>490</v>
      </c>
      <c r="E3846">
        <v>144</v>
      </c>
    </row>
    <row r="3847" spans="1:5">
      <c r="A3847">
        <v>2019</v>
      </c>
      <c r="B3847" t="s">
        <v>422</v>
      </c>
      <c r="C3847" t="s">
        <v>15</v>
      </c>
      <c r="D3847" t="s">
        <v>490</v>
      </c>
      <c r="E3847">
        <v>176</v>
      </c>
    </row>
    <row r="3848" spans="1:5">
      <c r="A3848">
        <v>2019</v>
      </c>
      <c r="B3848" t="s">
        <v>424</v>
      </c>
      <c r="C3848" t="s">
        <v>21</v>
      </c>
      <c r="D3848" t="s">
        <v>490</v>
      </c>
      <c r="E3848">
        <v>115</v>
      </c>
    </row>
    <row r="3849" spans="1:5">
      <c r="A3849">
        <v>2018</v>
      </c>
      <c r="B3849" t="s">
        <v>434</v>
      </c>
      <c r="C3849" t="s">
        <v>45</v>
      </c>
      <c r="D3849" t="s">
        <v>490</v>
      </c>
      <c r="E3849">
        <v>5</v>
      </c>
    </row>
    <row r="3850" spans="1:5">
      <c r="A3850">
        <v>2018</v>
      </c>
      <c r="B3850" t="s">
        <v>428</v>
      </c>
      <c r="C3850" t="s">
        <v>27</v>
      </c>
      <c r="D3850" t="s">
        <v>490</v>
      </c>
      <c r="E3850">
        <v>31</v>
      </c>
    </row>
    <row r="3851" spans="1:5">
      <c r="A3851">
        <v>2018</v>
      </c>
      <c r="B3851" t="s">
        <v>430</v>
      </c>
      <c r="C3851" t="s">
        <v>33</v>
      </c>
      <c r="D3851" t="s">
        <v>490</v>
      </c>
      <c r="E3851">
        <v>16</v>
      </c>
    </row>
    <row r="3852" spans="1:5">
      <c r="A3852">
        <v>2018</v>
      </c>
      <c r="B3852" t="s">
        <v>420</v>
      </c>
      <c r="C3852" t="s">
        <v>8</v>
      </c>
      <c r="D3852" t="s">
        <v>490</v>
      </c>
      <c r="E3852">
        <v>248</v>
      </c>
    </row>
    <row r="3853" spans="1:5">
      <c r="A3853">
        <v>2018</v>
      </c>
      <c r="B3853" t="s">
        <v>439</v>
      </c>
      <c r="C3853" t="s">
        <v>53</v>
      </c>
      <c r="D3853" t="s">
        <v>490</v>
      </c>
      <c r="E3853">
        <v>16</v>
      </c>
    </row>
    <row r="3854" spans="1:5">
      <c r="A3854">
        <v>2022</v>
      </c>
      <c r="B3854" t="s">
        <v>437</v>
      </c>
      <c r="C3854" t="s">
        <v>51</v>
      </c>
      <c r="D3854" t="s">
        <v>490</v>
      </c>
      <c r="E3854">
        <v>194</v>
      </c>
    </row>
    <row r="3855" spans="1:5">
      <c r="A3855">
        <v>2022</v>
      </c>
      <c r="B3855" t="s">
        <v>425</v>
      </c>
      <c r="C3855" t="s">
        <v>24</v>
      </c>
      <c r="D3855" t="s">
        <v>490</v>
      </c>
      <c r="E3855">
        <v>27</v>
      </c>
    </row>
    <row r="3856" spans="1:5">
      <c r="A3856">
        <v>2022</v>
      </c>
      <c r="B3856" t="s">
        <v>428</v>
      </c>
      <c r="C3856" t="s">
        <v>27</v>
      </c>
      <c r="D3856" t="s">
        <v>490</v>
      </c>
      <c r="E3856">
        <v>27</v>
      </c>
    </row>
    <row r="3857" spans="1:5">
      <c r="A3857">
        <v>2022</v>
      </c>
      <c r="B3857" t="s">
        <v>420</v>
      </c>
      <c r="C3857" t="s">
        <v>8</v>
      </c>
      <c r="D3857" t="s">
        <v>490</v>
      </c>
      <c r="E3857">
        <v>181</v>
      </c>
    </row>
    <row r="3858" spans="1:5">
      <c r="A3858">
        <v>2022</v>
      </c>
      <c r="B3858" t="s">
        <v>423</v>
      </c>
      <c r="C3858" t="s">
        <v>18</v>
      </c>
      <c r="D3858" t="s">
        <v>490</v>
      </c>
      <c r="E3858">
        <v>25</v>
      </c>
    </row>
    <row r="3859" spans="1:5">
      <c r="A3859">
        <v>2021</v>
      </c>
      <c r="B3859" t="s">
        <v>426</v>
      </c>
      <c r="D3859" t="s">
        <v>490</v>
      </c>
      <c r="E3859">
        <v>1</v>
      </c>
    </row>
    <row r="3860" spans="1:5">
      <c r="A3860">
        <v>2021</v>
      </c>
      <c r="B3860" t="s">
        <v>428</v>
      </c>
      <c r="C3860" t="s">
        <v>27</v>
      </c>
      <c r="D3860" t="s">
        <v>490</v>
      </c>
      <c r="E3860">
        <v>25</v>
      </c>
    </row>
    <row r="3861" spans="1:5">
      <c r="A3861">
        <v>2021</v>
      </c>
      <c r="B3861" t="s">
        <v>423</v>
      </c>
      <c r="C3861" t="s">
        <v>18</v>
      </c>
      <c r="D3861" t="s">
        <v>490</v>
      </c>
      <c r="E3861">
        <v>25</v>
      </c>
    </row>
    <row r="3862" spans="1:5">
      <c r="A3862">
        <v>2021</v>
      </c>
      <c r="B3862" t="s">
        <v>431</v>
      </c>
      <c r="C3862" t="s">
        <v>36</v>
      </c>
      <c r="D3862" t="s">
        <v>490</v>
      </c>
      <c r="E3862">
        <v>18</v>
      </c>
    </row>
    <row r="3863" spans="1:5">
      <c r="A3863">
        <v>2021</v>
      </c>
      <c r="B3863" t="s">
        <v>425</v>
      </c>
      <c r="C3863" t="s">
        <v>24</v>
      </c>
      <c r="D3863" t="s">
        <v>490</v>
      </c>
      <c r="E3863">
        <v>32</v>
      </c>
    </row>
    <row r="3864" spans="1:5">
      <c r="A3864">
        <v>2021</v>
      </c>
      <c r="B3864" t="s">
        <v>438</v>
      </c>
      <c r="C3864" t="s">
        <v>52</v>
      </c>
      <c r="D3864" t="s">
        <v>490</v>
      </c>
      <c r="E3864">
        <v>15</v>
      </c>
    </row>
    <row r="3865" spans="1:5">
      <c r="A3865">
        <v>2021</v>
      </c>
      <c r="B3865" t="s">
        <v>436</v>
      </c>
      <c r="C3865" t="s">
        <v>49</v>
      </c>
      <c r="D3865" t="s">
        <v>490</v>
      </c>
      <c r="E3865">
        <v>41</v>
      </c>
    </row>
    <row r="3866" spans="1:5">
      <c r="A3866">
        <v>2021</v>
      </c>
      <c r="B3866" t="s">
        <v>437</v>
      </c>
      <c r="C3866" t="s">
        <v>51</v>
      </c>
      <c r="D3866" t="s">
        <v>490</v>
      </c>
      <c r="E3866">
        <v>196</v>
      </c>
    </row>
    <row r="3867" spans="1:5">
      <c r="A3867">
        <v>2020</v>
      </c>
      <c r="B3867" t="s">
        <v>431</v>
      </c>
      <c r="C3867" t="s">
        <v>36</v>
      </c>
      <c r="D3867" t="s">
        <v>490</v>
      </c>
      <c r="E3867">
        <v>21</v>
      </c>
    </row>
    <row r="3868" spans="1:5">
      <c r="A3868">
        <v>2020</v>
      </c>
      <c r="B3868" t="s">
        <v>426</v>
      </c>
      <c r="D3868" t="s">
        <v>490</v>
      </c>
      <c r="E3868">
        <v>0</v>
      </c>
    </row>
    <row r="3869" spans="1:5">
      <c r="A3869">
        <v>2020</v>
      </c>
      <c r="B3869" t="s">
        <v>433</v>
      </c>
      <c r="C3869" t="s">
        <v>42</v>
      </c>
      <c r="D3869" t="s">
        <v>490</v>
      </c>
      <c r="E3869">
        <v>28</v>
      </c>
    </row>
    <row r="3870" spans="1:5">
      <c r="A3870">
        <v>2020</v>
      </c>
      <c r="B3870" t="s">
        <v>425</v>
      </c>
      <c r="C3870" t="s">
        <v>24</v>
      </c>
      <c r="D3870" t="s">
        <v>490</v>
      </c>
      <c r="E3870">
        <v>28</v>
      </c>
    </row>
    <row r="3871" spans="1:5">
      <c r="A3871">
        <v>2020</v>
      </c>
      <c r="B3871" t="s">
        <v>428</v>
      </c>
      <c r="C3871" t="s">
        <v>27</v>
      </c>
      <c r="D3871" t="s">
        <v>490</v>
      </c>
      <c r="E3871">
        <v>26</v>
      </c>
    </row>
    <row r="3872" spans="1:5">
      <c r="A3872">
        <v>2020</v>
      </c>
      <c r="B3872" t="s">
        <v>438</v>
      </c>
      <c r="C3872" t="s">
        <v>52</v>
      </c>
      <c r="D3872" t="s">
        <v>490</v>
      </c>
      <c r="E3872">
        <v>13</v>
      </c>
    </row>
    <row r="3873" spans="1:5">
      <c r="A3873">
        <v>2020</v>
      </c>
      <c r="B3873" t="s">
        <v>437</v>
      </c>
      <c r="C3873" t="s">
        <v>51</v>
      </c>
      <c r="D3873" t="s">
        <v>490</v>
      </c>
      <c r="E3873">
        <v>206</v>
      </c>
    </row>
    <row r="3874" spans="1:5">
      <c r="A3874">
        <v>2020</v>
      </c>
      <c r="B3874" t="s">
        <v>422</v>
      </c>
      <c r="C3874" t="s">
        <v>15</v>
      </c>
      <c r="D3874" t="s">
        <v>490</v>
      </c>
      <c r="E3874">
        <v>173</v>
      </c>
    </row>
    <row r="3875" spans="1:5">
      <c r="A3875">
        <v>2023</v>
      </c>
      <c r="B3875" t="s">
        <v>434</v>
      </c>
      <c r="C3875" t="s">
        <v>45</v>
      </c>
      <c r="D3875" t="s">
        <v>490</v>
      </c>
      <c r="E3875">
        <v>2</v>
      </c>
    </row>
    <row r="3876" spans="1:5">
      <c r="A3876">
        <v>2023</v>
      </c>
      <c r="B3876" t="s">
        <v>423</v>
      </c>
      <c r="C3876" t="s">
        <v>18</v>
      </c>
      <c r="D3876" t="s">
        <v>490</v>
      </c>
      <c r="E3876">
        <v>26</v>
      </c>
    </row>
    <row r="3877" spans="1:5">
      <c r="A3877">
        <v>2023</v>
      </c>
      <c r="B3877" t="s">
        <v>435</v>
      </c>
      <c r="C3877" t="s">
        <v>48</v>
      </c>
      <c r="D3877" t="s">
        <v>490</v>
      </c>
      <c r="E3877">
        <v>30</v>
      </c>
    </row>
    <row r="3878" spans="1:5">
      <c r="A3878">
        <v>2023</v>
      </c>
      <c r="B3878" t="s">
        <v>430</v>
      </c>
      <c r="C3878" t="s">
        <v>33</v>
      </c>
      <c r="D3878" t="s">
        <v>490</v>
      </c>
      <c r="E3878">
        <v>26</v>
      </c>
    </row>
    <row r="3879" spans="1:5">
      <c r="A3879">
        <v>2023</v>
      </c>
      <c r="B3879" t="s">
        <v>422</v>
      </c>
      <c r="C3879" t="s">
        <v>15</v>
      </c>
      <c r="D3879" t="s">
        <v>490</v>
      </c>
      <c r="E3879">
        <v>149</v>
      </c>
    </row>
    <row r="3880" spans="1:5">
      <c r="A3880">
        <v>2023</v>
      </c>
      <c r="B3880" t="s">
        <v>439</v>
      </c>
      <c r="C3880" t="s">
        <v>53</v>
      </c>
      <c r="D3880" t="s">
        <v>490</v>
      </c>
      <c r="E3880">
        <v>11</v>
      </c>
    </row>
    <row r="3881" spans="1:5">
      <c r="A3881">
        <v>2022</v>
      </c>
      <c r="B3881" t="s">
        <v>433</v>
      </c>
      <c r="C3881" t="s">
        <v>42</v>
      </c>
      <c r="D3881" t="s">
        <v>490</v>
      </c>
      <c r="E3881">
        <v>23</v>
      </c>
    </row>
    <row r="3882" spans="1:5">
      <c r="A3882">
        <v>2022</v>
      </c>
      <c r="B3882" t="s">
        <v>430</v>
      </c>
      <c r="C3882" t="s">
        <v>33</v>
      </c>
      <c r="D3882" t="s">
        <v>490</v>
      </c>
      <c r="E3882">
        <v>23</v>
      </c>
    </row>
    <row r="3883" spans="1:5">
      <c r="A3883">
        <v>2022</v>
      </c>
      <c r="B3883" t="s">
        <v>432</v>
      </c>
      <c r="C3883" t="s">
        <v>39</v>
      </c>
      <c r="D3883" t="s">
        <v>490</v>
      </c>
      <c r="E3883">
        <v>56</v>
      </c>
    </row>
    <row r="3884" spans="1:5">
      <c r="A3884">
        <v>2022</v>
      </c>
      <c r="B3884" t="s">
        <v>426</v>
      </c>
      <c r="D3884" t="s">
        <v>490</v>
      </c>
      <c r="E3884">
        <v>1</v>
      </c>
    </row>
    <row r="3885" spans="1:5">
      <c r="A3885">
        <v>2022</v>
      </c>
      <c r="B3885" t="s">
        <v>424</v>
      </c>
      <c r="C3885" t="s">
        <v>21</v>
      </c>
      <c r="D3885" t="s">
        <v>490</v>
      </c>
      <c r="E3885">
        <v>95</v>
      </c>
    </row>
    <row r="3886" spans="1:5">
      <c r="A3886">
        <v>2021</v>
      </c>
      <c r="B3886" t="s">
        <v>432</v>
      </c>
      <c r="C3886" t="s">
        <v>39</v>
      </c>
      <c r="D3886" t="s">
        <v>490</v>
      </c>
      <c r="E3886">
        <v>57</v>
      </c>
    </row>
    <row r="3887" spans="1:5">
      <c r="A3887">
        <v>2021</v>
      </c>
      <c r="B3887" t="s">
        <v>430</v>
      </c>
      <c r="C3887" t="s">
        <v>33</v>
      </c>
      <c r="D3887" t="s">
        <v>490</v>
      </c>
      <c r="E3887">
        <v>21</v>
      </c>
    </row>
    <row r="3888" spans="1:5">
      <c r="A3888">
        <v>2021</v>
      </c>
      <c r="B3888" t="s">
        <v>433</v>
      </c>
      <c r="C3888" t="s">
        <v>42</v>
      </c>
      <c r="D3888" t="s">
        <v>490</v>
      </c>
      <c r="E3888">
        <v>24</v>
      </c>
    </row>
    <row r="3889" spans="1:5">
      <c r="A3889">
        <v>2021</v>
      </c>
      <c r="B3889" t="s">
        <v>422</v>
      </c>
      <c r="C3889" t="s">
        <v>15</v>
      </c>
      <c r="D3889" t="s">
        <v>490</v>
      </c>
      <c r="E3889">
        <v>169</v>
      </c>
    </row>
    <row r="3890" spans="1:5">
      <c r="A3890">
        <v>2021</v>
      </c>
      <c r="B3890" t="s">
        <v>421</v>
      </c>
      <c r="C3890" t="s">
        <v>13</v>
      </c>
      <c r="D3890" t="s">
        <v>490</v>
      </c>
      <c r="E3890">
        <v>126</v>
      </c>
    </row>
    <row r="3891" spans="1:5">
      <c r="A3891">
        <v>2021</v>
      </c>
      <c r="B3891" t="s">
        <v>439</v>
      </c>
      <c r="C3891" t="s">
        <v>53</v>
      </c>
      <c r="D3891" t="s">
        <v>490</v>
      </c>
      <c r="E3891">
        <v>12</v>
      </c>
    </row>
    <row r="3892" spans="1:5">
      <c r="A3892">
        <v>2021</v>
      </c>
      <c r="B3892" t="s">
        <v>435</v>
      </c>
      <c r="C3892" t="s">
        <v>48</v>
      </c>
      <c r="D3892" t="s">
        <v>490</v>
      </c>
      <c r="E3892">
        <v>32</v>
      </c>
    </row>
    <row r="3893" spans="1:5">
      <c r="A3893">
        <v>2021</v>
      </c>
      <c r="B3893" t="s">
        <v>429</v>
      </c>
      <c r="C3893" t="s">
        <v>30</v>
      </c>
      <c r="D3893" t="s">
        <v>490</v>
      </c>
      <c r="E3893">
        <v>93</v>
      </c>
    </row>
    <row r="3894" spans="1:5">
      <c r="A3894">
        <v>2020</v>
      </c>
      <c r="B3894" t="s">
        <v>435</v>
      </c>
      <c r="C3894" t="s">
        <v>48</v>
      </c>
      <c r="D3894" t="s">
        <v>490</v>
      </c>
      <c r="E3894">
        <v>27</v>
      </c>
    </row>
    <row r="3895" spans="1:5">
      <c r="A3895">
        <v>2020</v>
      </c>
      <c r="B3895" t="s">
        <v>432</v>
      </c>
      <c r="C3895" t="s">
        <v>39</v>
      </c>
      <c r="D3895" t="s">
        <v>490</v>
      </c>
      <c r="E3895">
        <v>62</v>
      </c>
    </row>
    <row r="3896" spans="1:5">
      <c r="A3896">
        <v>2020</v>
      </c>
      <c r="B3896" t="s">
        <v>423</v>
      </c>
      <c r="C3896" t="s">
        <v>18</v>
      </c>
      <c r="D3896" t="s">
        <v>490</v>
      </c>
      <c r="E3896">
        <v>26</v>
      </c>
    </row>
    <row r="3897" spans="1:5">
      <c r="A3897">
        <v>2020</v>
      </c>
      <c r="B3897" t="s">
        <v>420</v>
      </c>
      <c r="C3897" t="s">
        <v>8</v>
      </c>
      <c r="D3897" t="s">
        <v>490</v>
      </c>
      <c r="E3897">
        <v>206</v>
      </c>
    </row>
    <row r="3898" spans="1:5">
      <c r="A3898">
        <v>2020</v>
      </c>
      <c r="B3898" t="s">
        <v>424</v>
      </c>
      <c r="C3898" t="s">
        <v>21</v>
      </c>
      <c r="D3898" t="s">
        <v>490</v>
      </c>
      <c r="E3898">
        <v>109</v>
      </c>
    </row>
    <row r="3899" spans="1:5">
      <c r="A3899">
        <v>2020</v>
      </c>
      <c r="B3899" t="s">
        <v>421</v>
      </c>
      <c r="C3899" t="s">
        <v>13</v>
      </c>
      <c r="D3899" t="s">
        <v>490</v>
      </c>
      <c r="E3899">
        <v>137</v>
      </c>
    </row>
    <row r="3900" spans="1:5">
      <c r="A3900">
        <v>2020</v>
      </c>
      <c r="B3900" t="s">
        <v>436</v>
      </c>
      <c r="C3900" t="s">
        <v>49</v>
      </c>
      <c r="D3900" t="s">
        <v>490</v>
      </c>
      <c r="E3900">
        <v>43</v>
      </c>
    </row>
    <row r="3901" spans="1:5">
      <c r="A3901">
        <v>2020</v>
      </c>
      <c r="B3901" t="s">
        <v>429</v>
      </c>
      <c r="C3901" t="s">
        <v>30</v>
      </c>
      <c r="D3901" t="s">
        <v>490</v>
      </c>
      <c r="E3901">
        <v>99</v>
      </c>
    </row>
    <row r="3902" spans="1:5">
      <c r="A3902">
        <v>2019</v>
      </c>
      <c r="B3902" t="s">
        <v>435</v>
      </c>
      <c r="C3902" t="s">
        <v>48</v>
      </c>
      <c r="D3902" t="s">
        <v>490</v>
      </c>
      <c r="E3902">
        <v>26</v>
      </c>
    </row>
    <row r="3903" spans="1:5">
      <c r="A3903">
        <v>2019</v>
      </c>
      <c r="B3903" t="s">
        <v>426</v>
      </c>
      <c r="D3903" t="s">
        <v>490</v>
      </c>
      <c r="E3903">
        <v>0</v>
      </c>
    </row>
    <row r="3904" spans="1:5">
      <c r="A3904">
        <v>2019</v>
      </c>
      <c r="B3904" t="s">
        <v>432</v>
      </c>
      <c r="C3904" t="s">
        <v>39</v>
      </c>
      <c r="D3904" t="s">
        <v>490</v>
      </c>
      <c r="E3904">
        <v>70</v>
      </c>
    </row>
    <row r="3905" spans="1:5">
      <c r="A3905">
        <v>2019</v>
      </c>
      <c r="B3905" t="s">
        <v>436</v>
      </c>
      <c r="C3905" t="s">
        <v>49</v>
      </c>
      <c r="D3905" t="s">
        <v>490</v>
      </c>
      <c r="E3905">
        <v>43</v>
      </c>
    </row>
    <row r="3906" spans="1:5">
      <c r="A3906">
        <v>2018</v>
      </c>
      <c r="B3906" t="s">
        <v>431</v>
      </c>
      <c r="C3906" t="s">
        <v>36</v>
      </c>
      <c r="D3906" t="s">
        <v>490</v>
      </c>
      <c r="E3906">
        <v>23</v>
      </c>
    </row>
    <row r="3907" spans="1:5">
      <c r="A3907">
        <v>2018</v>
      </c>
      <c r="B3907" t="s">
        <v>426</v>
      </c>
      <c r="D3907" t="s">
        <v>490</v>
      </c>
      <c r="E3907">
        <v>0</v>
      </c>
    </row>
    <row r="3908" spans="1:5">
      <c r="A3908">
        <v>2018</v>
      </c>
      <c r="B3908" t="s">
        <v>421</v>
      </c>
      <c r="C3908" t="s">
        <v>13</v>
      </c>
      <c r="D3908" t="s">
        <v>490</v>
      </c>
      <c r="E3908">
        <v>154</v>
      </c>
    </row>
    <row r="3909" spans="1:5">
      <c r="A3909">
        <v>2018</v>
      </c>
      <c r="B3909" t="s">
        <v>423</v>
      </c>
      <c r="C3909" t="s">
        <v>18</v>
      </c>
      <c r="D3909" t="s">
        <v>490</v>
      </c>
      <c r="E3909">
        <v>29</v>
      </c>
    </row>
    <row r="3910" spans="1:5">
      <c r="A3910">
        <v>2018</v>
      </c>
      <c r="B3910" t="s">
        <v>433</v>
      </c>
      <c r="C3910" t="s">
        <v>42</v>
      </c>
      <c r="D3910" t="s">
        <v>490</v>
      </c>
      <c r="E3910">
        <v>35</v>
      </c>
    </row>
    <row r="3911" spans="1:5">
      <c r="A3911">
        <v>2018</v>
      </c>
      <c r="B3911" t="s">
        <v>425</v>
      </c>
      <c r="C3911" t="s">
        <v>24</v>
      </c>
      <c r="D3911" t="s">
        <v>490</v>
      </c>
      <c r="E3911">
        <v>29</v>
      </c>
    </row>
    <row r="3912" spans="1:5">
      <c r="A3912">
        <v>2018</v>
      </c>
      <c r="B3912" t="s">
        <v>424</v>
      </c>
      <c r="C3912" t="s">
        <v>21</v>
      </c>
      <c r="D3912" t="s">
        <v>490</v>
      </c>
      <c r="E3912">
        <v>112</v>
      </c>
    </row>
    <row r="3913" spans="1:5">
      <c r="A3913">
        <v>2018</v>
      </c>
      <c r="B3913" t="s">
        <v>429</v>
      </c>
      <c r="C3913" t="s">
        <v>30</v>
      </c>
      <c r="D3913" t="s">
        <v>490</v>
      </c>
      <c r="E3913">
        <v>122</v>
      </c>
    </row>
    <row r="3914" spans="1:5">
      <c r="A3914">
        <v>2025</v>
      </c>
      <c r="B3914" t="s">
        <v>407</v>
      </c>
      <c r="D3914" t="s">
        <v>491</v>
      </c>
      <c r="E3914">
        <v>0</v>
      </c>
    </row>
    <row r="3915" spans="1:5">
      <c r="A3915">
        <v>2025</v>
      </c>
      <c r="B3915" t="s">
        <v>438</v>
      </c>
      <c r="D3915" t="s">
        <v>491</v>
      </c>
      <c r="E3915">
        <v>0</v>
      </c>
    </row>
    <row r="3916" spans="1:5">
      <c r="A3916">
        <v>2025</v>
      </c>
      <c r="B3916" t="s">
        <v>425</v>
      </c>
      <c r="D3916" t="s">
        <v>491</v>
      </c>
      <c r="E3916">
        <v>0</v>
      </c>
    </row>
    <row r="3917" spans="1:5">
      <c r="A3917">
        <v>2025</v>
      </c>
      <c r="B3917" t="s">
        <v>421</v>
      </c>
      <c r="D3917" t="s">
        <v>491</v>
      </c>
      <c r="E3917">
        <v>0</v>
      </c>
    </row>
    <row r="3918" spans="1:5">
      <c r="A3918">
        <v>2025</v>
      </c>
      <c r="B3918" t="s">
        <v>432</v>
      </c>
      <c r="D3918" t="s">
        <v>491</v>
      </c>
      <c r="E3918">
        <v>0</v>
      </c>
    </row>
    <row r="3919" spans="1:5">
      <c r="A3919">
        <v>2025</v>
      </c>
      <c r="B3919" t="s">
        <v>429</v>
      </c>
      <c r="D3919" t="s">
        <v>491</v>
      </c>
      <c r="E3919">
        <v>0</v>
      </c>
    </row>
    <row r="3920" spans="1:5">
      <c r="A3920">
        <v>2025</v>
      </c>
      <c r="B3920" t="s">
        <v>431</v>
      </c>
      <c r="D3920" t="s">
        <v>491</v>
      </c>
      <c r="E3920">
        <v>0</v>
      </c>
    </row>
    <row r="3921" spans="1:5">
      <c r="A3921">
        <v>2025</v>
      </c>
      <c r="B3921" t="s">
        <v>428</v>
      </c>
      <c r="D3921" t="s">
        <v>491</v>
      </c>
      <c r="E3921">
        <v>0</v>
      </c>
    </row>
    <row r="3922" spans="1:5">
      <c r="A3922">
        <v>2025</v>
      </c>
      <c r="B3922" t="s">
        <v>436</v>
      </c>
      <c r="D3922" t="s">
        <v>491</v>
      </c>
      <c r="E3922">
        <v>0</v>
      </c>
    </row>
    <row r="3923" spans="1:5">
      <c r="A3923">
        <v>2025</v>
      </c>
      <c r="B3923" t="s">
        <v>433</v>
      </c>
      <c r="D3923" t="s">
        <v>491</v>
      </c>
      <c r="E3923">
        <v>0</v>
      </c>
    </row>
    <row r="3924" spans="1:5">
      <c r="A3924">
        <v>2025</v>
      </c>
      <c r="B3924" t="s">
        <v>426</v>
      </c>
      <c r="D3924" t="s">
        <v>491</v>
      </c>
      <c r="E3924">
        <v>0</v>
      </c>
    </row>
    <row r="3925" spans="1:5">
      <c r="A3925">
        <v>2025</v>
      </c>
      <c r="B3925" t="s">
        <v>437</v>
      </c>
      <c r="D3925" t="s">
        <v>491</v>
      </c>
      <c r="E3925">
        <v>0</v>
      </c>
    </row>
    <row r="3926" spans="1:5">
      <c r="A3926">
        <v>2025</v>
      </c>
      <c r="B3926" t="s">
        <v>420</v>
      </c>
      <c r="D3926" t="s">
        <v>491</v>
      </c>
      <c r="E3926">
        <v>0</v>
      </c>
    </row>
    <row r="3927" spans="1:5">
      <c r="A3927">
        <v>2025</v>
      </c>
      <c r="B3927" t="s">
        <v>424</v>
      </c>
      <c r="D3927" t="s">
        <v>491</v>
      </c>
      <c r="E3927">
        <v>0</v>
      </c>
    </row>
    <row r="3928" spans="1:5">
      <c r="A3928">
        <v>2025</v>
      </c>
      <c r="B3928" t="s">
        <v>434</v>
      </c>
      <c r="D3928" t="s">
        <v>491</v>
      </c>
      <c r="E3928">
        <v>0</v>
      </c>
    </row>
    <row r="3929" spans="1:5">
      <c r="A3929">
        <v>2025</v>
      </c>
      <c r="B3929" t="s">
        <v>423</v>
      </c>
      <c r="D3929" t="s">
        <v>491</v>
      </c>
      <c r="E3929">
        <v>0</v>
      </c>
    </row>
    <row r="3930" spans="1:5">
      <c r="A3930">
        <v>2025</v>
      </c>
      <c r="B3930" t="s">
        <v>435</v>
      </c>
      <c r="D3930" t="s">
        <v>491</v>
      </c>
      <c r="E3930">
        <v>0</v>
      </c>
    </row>
    <row r="3931" spans="1:5">
      <c r="A3931">
        <v>2025</v>
      </c>
      <c r="B3931" t="s">
        <v>430</v>
      </c>
      <c r="D3931" t="s">
        <v>491</v>
      </c>
      <c r="E3931">
        <v>0</v>
      </c>
    </row>
    <row r="3932" spans="1:5">
      <c r="A3932">
        <v>2025</v>
      </c>
      <c r="B3932" t="s">
        <v>422</v>
      </c>
      <c r="D3932" t="s">
        <v>491</v>
      </c>
      <c r="E3932">
        <v>0</v>
      </c>
    </row>
    <row r="3933" spans="1:5">
      <c r="A3933">
        <v>2025</v>
      </c>
      <c r="B3933" t="s">
        <v>439</v>
      </c>
      <c r="D3933" t="s">
        <v>491</v>
      </c>
      <c r="E3933">
        <v>0</v>
      </c>
    </row>
    <row r="3934" spans="1:5">
      <c r="A3934">
        <v>2024</v>
      </c>
      <c r="B3934" t="s">
        <v>407</v>
      </c>
      <c r="C3934" t="s">
        <v>407</v>
      </c>
      <c r="D3934" t="s">
        <v>491</v>
      </c>
      <c r="E3934">
        <v>919</v>
      </c>
    </row>
    <row r="3935" spans="1:5">
      <c r="A3935">
        <v>2024</v>
      </c>
      <c r="B3935" t="s">
        <v>438</v>
      </c>
      <c r="C3935" t="s">
        <v>52</v>
      </c>
      <c r="D3935" t="s">
        <v>491</v>
      </c>
      <c r="E3935">
        <v>11</v>
      </c>
    </row>
    <row r="3936" spans="1:5">
      <c r="A3936">
        <v>2024</v>
      </c>
      <c r="B3936" t="s">
        <v>425</v>
      </c>
      <c r="C3936" t="s">
        <v>24</v>
      </c>
      <c r="D3936" t="s">
        <v>491</v>
      </c>
      <c r="E3936">
        <v>22</v>
      </c>
    </row>
    <row r="3937" spans="1:5">
      <c r="A3937">
        <v>2024</v>
      </c>
      <c r="B3937" t="s">
        <v>421</v>
      </c>
      <c r="C3937" t="s">
        <v>13</v>
      </c>
      <c r="D3937" t="s">
        <v>491</v>
      </c>
      <c r="E3937">
        <v>96</v>
      </c>
    </row>
    <row r="3938" spans="1:5">
      <c r="A3938">
        <v>2024</v>
      </c>
      <c r="B3938" t="s">
        <v>432</v>
      </c>
      <c r="C3938" t="s">
        <v>39</v>
      </c>
      <c r="D3938" t="s">
        <v>491</v>
      </c>
      <c r="E3938">
        <v>42</v>
      </c>
    </row>
    <row r="3939" spans="1:5">
      <c r="A3939">
        <v>2024</v>
      </c>
      <c r="B3939" t="s">
        <v>429</v>
      </c>
      <c r="C3939" t="s">
        <v>30</v>
      </c>
      <c r="D3939" t="s">
        <v>491</v>
      </c>
      <c r="E3939">
        <v>80</v>
      </c>
    </row>
    <row r="3940" spans="1:5">
      <c r="A3940">
        <v>2024</v>
      </c>
      <c r="B3940" t="s">
        <v>431</v>
      </c>
      <c r="C3940" t="s">
        <v>36</v>
      </c>
      <c r="D3940" t="s">
        <v>491</v>
      </c>
      <c r="E3940">
        <v>16</v>
      </c>
    </row>
    <row r="3941" spans="1:5">
      <c r="A3941">
        <v>2024</v>
      </c>
      <c r="B3941" t="s">
        <v>428</v>
      </c>
      <c r="C3941" t="s">
        <v>27</v>
      </c>
      <c r="D3941" t="s">
        <v>491</v>
      </c>
      <c r="E3941">
        <v>19</v>
      </c>
    </row>
    <row r="3942" spans="1:5">
      <c r="A3942">
        <v>2024</v>
      </c>
      <c r="B3942" t="s">
        <v>436</v>
      </c>
      <c r="C3942" t="s">
        <v>49</v>
      </c>
      <c r="D3942" t="s">
        <v>491</v>
      </c>
      <c r="E3942">
        <v>28</v>
      </c>
    </row>
    <row r="3943" spans="1:5">
      <c r="A3943">
        <v>2024</v>
      </c>
      <c r="B3943" t="s">
        <v>433</v>
      </c>
      <c r="C3943" t="s">
        <v>42</v>
      </c>
      <c r="D3943" t="s">
        <v>491</v>
      </c>
      <c r="E3943">
        <v>20</v>
      </c>
    </row>
    <row r="3944" spans="1:5">
      <c r="A3944">
        <v>2024</v>
      </c>
      <c r="B3944" t="s">
        <v>426</v>
      </c>
      <c r="D3944" t="s">
        <v>491</v>
      </c>
      <c r="E3944">
        <v>0</v>
      </c>
    </row>
    <row r="3945" spans="1:5">
      <c r="A3945">
        <v>2024</v>
      </c>
      <c r="B3945" t="s">
        <v>437</v>
      </c>
      <c r="C3945" t="s">
        <v>51</v>
      </c>
      <c r="D3945" t="s">
        <v>491</v>
      </c>
      <c r="E3945">
        <v>146</v>
      </c>
    </row>
    <row r="3946" spans="1:5">
      <c r="A3946">
        <v>2024</v>
      </c>
      <c r="B3946" t="s">
        <v>420</v>
      </c>
      <c r="C3946" t="s">
        <v>8</v>
      </c>
      <c r="D3946" t="s">
        <v>491</v>
      </c>
      <c r="E3946">
        <v>155</v>
      </c>
    </row>
    <row r="3947" spans="1:5">
      <c r="A3947">
        <v>2024</v>
      </c>
      <c r="B3947" t="s">
        <v>424</v>
      </c>
      <c r="C3947" t="s">
        <v>21</v>
      </c>
      <c r="D3947" t="s">
        <v>491</v>
      </c>
      <c r="E3947">
        <v>81</v>
      </c>
    </row>
    <row r="3948" spans="1:5">
      <c r="A3948">
        <v>2024</v>
      </c>
      <c r="B3948" t="s">
        <v>434</v>
      </c>
      <c r="C3948" t="s">
        <v>45</v>
      </c>
      <c r="D3948" t="s">
        <v>491</v>
      </c>
      <c r="E3948">
        <v>0</v>
      </c>
    </row>
    <row r="3949" spans="1:5">
      <c r="A3949">
        <v>2024</v>
      </c>
      <c r="B3949" t="s">
        <v>423</v>
      </c>
      <c r="C3949" t="s">
        <v>18</v>
      </c>
      <c r="D3949" t="s">
        <v>491</v>
      </c>
      <c r="E3949">
        <v>19</v>
      </c>
    </row>
    <row r="3950" spans="1:5">
      <c r="A3950">
        <v>2024</v>
      </c>
      <c r="B3950" t="s">
        <v>435</v>
      </c>
      <c r="C3950" t="s">
        <v>48</v>
      </c>
      <c r="D3950" t="s">
        <v>491</v>
      </c>
      <c r="E3950">
        <v>27</v>
      </c>
    </row>
    <row r="3951" spans="1:5">
      <c r="A3951">
        <v>2024</v>
      </c>
      <c r="B3951" t="s">
        <v>430</v>
      </c>
      <c r="C3951" t="s">
        <v>33</v>
      </c>
      <c r="D3951" t="s">
        <v>491</v>
      </c>
      <c r="E3951">
        <v>19</v>
      </c>
    </row>
    <row r="3952" spans="1:5">
      <c r="A3952">
        <v>2024</v>
      </c>
      <c r="B3952" t="s">
        <v>422</v>
      </c>
      <c r="C3952" t="s">
        <v>15</v>
      </c>
      <c r="D3952" t="s">
        <v>491</v>
      </c>
      <c r="E3952">
        <v>127</v>
      </c>
    </row>
    <row r="3953" spans="1:5">
      <c r="A3953">
        <v>2024</v>
      </c>
      <c r="B3953" t="s">
        <v>439</v>
      </c>
      <c r="C3953" t="s">
        <v>53</v>
      </c>
      <c r="D3953" t="s">
        <v>491</v>
      </c>
      <c r="E3953">
        <v>11</v>
      </c>
    </row>
    <row r="3954" spans="1:5">
      <c r="A3954">
        <v>2019</v>
      </c>
      <c r="B3954" t="s">
        <v>407</v>
      </c>
      <c r="C3954" t="s">
        <v>407</v>
      </c>
      <c r="D3954" t="s">
        <v>491</v>
      </c>
      <c r="E3954">
        <v>1129</v>
      </c>
    </row>
    <row r="3955" spans="1:5">
      <c r="A3955">
        <v>2022</v>
      </c>
      <c r="B3955" t="s">
        <v>407</v>
      </c>
      <c r="C3955" t="s">
        <v>407</v>
      </c>
      <c r="D3955" t="s">
        <v>491</v>
      </c>
      <c r="E3955">
        <v>982</v>
      </c>
    </row>
    <row r="3956" spans="1:5">
      <c r="A3956">
        <v>2021</v>
      </c>
      <c r="B3956" t="s">
        <v>407</v>
      </c>
      <c r="C3956" t="s">
        <v>407</v>
      </c>
      <c r="D3956" t="s">
        <v>491</v>
      </c>
      <c r="E3956">
        <v>1024</v>
      </c>
    </row>
    <row r="3957" spans="1:5">
      <c r="A3957">
        <v>2023</v>
      </c>
      <c r="B3957" t="s">
        <v>407</v>
      </c>
      <c r="C3957" t="s">
        <v>407</v>
      </c>
      <c r="D3957" t="s">
        <v>491</v>
      </c>
      <c r="E3957">
        <v>955</v>
      </c>
    </row>
    <row r="3958" spans="1:5">
      <c r="A3958">
        <v>2018</v>
      </c>
      <c r="B3958" t="s">
        <v>407</v>
      </c>
      <c r="C3958" t="s">
        <v>407</v>
      </c>
      <c r="D3958" t="s">
        <v>491</v>
      </c>
      <c r="E3958">
        <v>1201</v>
      </c>
    </row>
    <row r="3959" spans="1:5">
      <c r="A3959">
        <v>2018</v>
      </c>
      <c r="B3959" t="s">
        <v>407</v>
      </c>
      <c r="C3959" t="s">
        <v>407</v>
      </c>
      <c r="D3959" t="s">
        <v>491</v>
      </c>
      <c r="E3959">
        <v>1201</v>
      </c>
    </row>
    <row r="3960" spans="1:5">
      <c r="A3960">
        <v>2018</v>
      </c>
      <c r="B3960" t="s">
        <v>407</v>
      </c>
      <c r="C3960" t="s">
        <v>407</v>
      </c>
      <c r="D3960" t="s">
        <v>491</v>
      </c>
      <c r="E3960">
        <v>1201</v>
      </c>
    </row>
    <row r="3961" spans="1:5">
      <c r="A3961">
        <v>2018</v>
      </c>
      <c r="B3961" t="s">
        <v>407</v>
      </c>
      <c r="C3961" t="s">
        <v>407</v>
      </c>
      <c r="D3961" t="s">
        <v>491</v>
      </c>
      <c r="E3961">
        <v>1201</v>
      </c>
    </row>
    <row r="3962" spans="1:5">
      <c r="A3962">
        <v>2020</v>
      </c>
      <c r="B3962" t="s">
        <v>407</v>
      </c>
      <c r="C3962" t="s">
        <v>407</v>
      </c>
      <c r="D3962" t="s">
        <v>491</v>
      </c>
      <c r="E3962">
        <v>1057</v>
      </c>
    </row>
    <row r="3963" spans="1:5">
      <c r="A3963">
        <v>2023</v>
      </c>
      <c r="B3963" t="s">
        <v>438</v>
      </c>
      <c r="C3963" t="s">
        <v>52</v>
      </c>
      <c r="D3963" t="s">
        <v>491</v>
      </c>
      <c r="E3963">
        <v>11</v>
      </c>
    </row>
    <row r="3964" spans="1:5">
      <c r="A3964">
        <v>2023</v>
      </c>
      <c r="B3964" t="s">
        <v>425</v>
      </c>
      <c r="C3964" t="s">
        <v>24</v>
      </c>
      <c r="D3964" t="s">
        <v>491</v>
      </c>
      <c r="E3964">
        <v>18</v>
      </c>
    </row>
    <row r="3965" spans="1:5">
      <c r="A3965">
        <v>2023</v>
      </c>
      <c r="B3965" t="s">
        <v>421</v>
      </c>
      <c r="C3965" t="s">
        <v>13</v>
      </c>
      <c r="D3965" t="s">
        <v>491</v>
      </c>
      <c r="E3965">
        <v>102</v>
      </c>
    </row>
    <row r="3966" spans="1:5">
      <c r="A3966">
        <v>2023</v>
      </c>
      <c r="B3966" t="s">
        <v>432</v>
      </c>
      <c r="C3966" t="s">
        <v>39</v>
      </c>
      <c r="D3966" t="s">
        <v>491</v>
      </c>
      <c r="E3966">
        <v>46</v>
      </c>
    </row>
    <row r="3967" spans="1:5">
      <c r="A3967">
        <v>2023</v>
      </c>
      <c r="B3967" t="s">
        <v>429</v>
      </c>
      <c r="C3967" t="s">
        <v>30</v>
      </c>
      <c r="D3967" t="s">
        <v>491</v>
      </c>
      <c r="E3967">
        <v>82</v>
      </c>
    </row>
    <row r="3968" spans="1:5">
      <c r="A3968">
        <v>2023</v>
      </c>
      <c r="B3968" t="s">
        <v>431</v>
      </c>
      <c r="C3968" t="s">
        <v>36</v>
      </c>
      <c r="D3968" t="s">
        <v>491</v>
      </c>
      <c r="E3968">
        <v>16</v>
      </c>
    </row>
    <row r="3969" spans="1:5">
      <c r="A3969">
        <v>2023</v>
      </c>
      <c r="B3969" t="s">
        <v>428</v>
      </c>
      <c r="C3969" t="s">
        <v>27</v>
      </c>
      <c r="D3969" t="s">
        <v>491</v>
      </c>
      <c r="E3969">
        <v>18</v>
      </c>
    </row>
    <row r="3970" spans="1:5">
      <c r="A3970">
        <v>2023</v>
      </c>
      <c r="B3970" t="s">
        <v>436</v>
      </c>
      <c r="C3970" t="s">
        <v>49</v>
      </c>
      <c r="D3970" t="s">
        <v>491</v>
      </c>
      <c r="E3970">
        <v>32</v>
      </c>
    </row>
    <row r="3971" spans="1:5">
      <c r="A3971">
        <v>2023</v>
      </c>
      <c r="B3971" t="s">
        <v>433</v>
      </c>
      <c r="C3971" t="s">
        <v>42</v>
      </c>
      <c r="D3971" t="s">
        <v>491</v>
      </c>
      <c r="E3971">
        <v>22</v>
      </c>
    </row>
    <row r="3972" spans="1:5">
      <c r="A3972">
        <v>2023</v>
      </c>
      <c r="B3972" t="s">
        <v>426</v>
      </c>
      <c r="D3972" t="s">
        <v>491</v>
      </c>
      <c r="E3972">
        <v>1</v>
      </c>
    </row>
    <row r="3973" spans="1:5">
      <c r="A3973">
        <v>2023</v>
      </c>
      <c r="B3973" t="s">
        <v>437</v>
      </c>
      <c r="C3973" t="s">
        <v>51</v>
      </c>
      <c r="D3973" t="s">
        <v>491</v>
      </c>
      <c r="E3973">
        <v>161</v>
      </c>
    </row>
    <row r="3974" spans="1:5">
      <c r="A3974">
        <v>2023</v>
      </c>
      <c r="B3974" t="s">
        <v>420</v>
      </c>
      <c r="C3974" t="s">
        <v>8</v>
      </c>
      <c r="D3974" t="s">
        <v>491</v>
      </c>
      <c r="E3974">
        <v>152</v>
      </c>
    </row>
    <row r="3975" spans="1:5">
      <c r="A3975">
        <v>2023</v>
      </c>
      <c r="B3975" t="s">
        <v>424</v>
      </c>
      <c r="C3975" t="s">
        <v>21</v>
      </c>
      <c r="D3975" t="s">
        <v>491</v>
      </c>
      <c r="E3975">
        <v>80</v>
      </c>
    </row>
    <row r="3976" spans="1:5">
      <c r="A3976">
        <v>2022</v>
      </c>
      <c r="B3976" t="s">
        <v>435</v>
      </c>
      <c r="C3976" t="s">
        <v>48</v>
      </c>
      <c r="D3976" t="s">
        <v>491</v>
      </c>
      <c r="E3976">
        <v>25</v>
      </c>
    </row>
    <row r="3977" spans="1:5">
      <c r="A3977">
        <v>2022</v>
      </c>
      <c r="B3977" t="s">
        <v>438</v>
      </c>
      <c r="C3977" t="s">
        <v>52</v>
      </c>
      <c r="D3977" t="s">
        <v>491</v>
      </c>
      <c r="E3977">
        <v>11</v>
      </c>
    </row>
    <row r="3978" spans="1:5">
      <c r="A3978">
        <v>2022</v>
      </c>
      <c r="B3978" t="s">
        <v>436</v>
      </c>
      <c r="C3978" t="s">
        <v>49</v>
      </c>
      <c r="D3978" t="s">
        <v>491</v>
      </c>
      <c r="E3978">
        <v>36</v>
      </c>
    </row>
    <row r="3979" spans="1:5">
      <c r="A3979">
        <v>2022</v>
      </c>
      <c r="B3979" t="s">
        <v>431</v>
      </c>
      <c r="C3979" t="s">
        <v>36</v>
      </c>
      <c r="D3979" t="s">
        <v>491</v>
      </c>
      <c r="E3979">
        <v>17</v>
      </c>
    </row>
    <row r="3980" spans="1:5">
      <c r="A3980">
        <v>2022</v>
      </c>
      <c r="B3980" t="s">
        <v>422</v>
      </c>
      <c r="C3980" t="s">
        <v>15</v>
      </c>
      <c r="D3980" t="s">
        <v>491</v>
      </c>
      <c r="E3980">
        <v>137</v>
      </c>
    </row>
    <row r="3981" spans="1:5">
      <c r="A3981">
        <v>2022</v>
      </c>
      <c r="B3981" t="s">
        <v>439</v>
      </c>
      <c r="C3981" t="s">
        <v>53</v>
      </c>
      <c r="D3981" t="s">
        <v>491</v>
      </c>
      <c r="E3981">
        <v>8</v>
      </c>
    </row>
    <row r="3982" spans="1:5">
      <c r="A3982">
        <v>2022</v>
      </c>
      <c r="B3982" t="s">
        <v>429</v>
      </c>
      <c r="C3982" t="s">
        <v>30</v>
      </c>
      <c r="D3982" t="s">
        <v>491</v>
      </c>
      <c r="E3982">
        <v>85</v>
      </c>
    </row>
    <row r="3983" spans="1:5">
      <c r="A3983">
        <v>2022</v>
      </c>
      <c r="B3983" t="s">
        <v>421</v>
      </c>
      <c r="C3983" t="s">
        <v>13</v>
      </c>
      <c r="D3983" t="s">
        <v>491</v>
      </c>
      <c r="E3983">
        <v>102</v>
      </c>
    </row>
    <row r="3984" spans="1:5">
      <c r="A3984">
        <v>2022</v>
      </c>
      <c r="B3984" t="s">
        <v>434</v>
      </c>
      <c r="C3984" t="s">
        <v>45</v>
      </c>
      <c r="D3984" t="s">
        <v>491</v>
      </c>
      <c r="E3984">
        <v>2</v>
      </c>
    </row>
    <row r="3985" spans="1:5">
      <c r="A3985">
        <v>2021</v>
      </c>
      <c r="B3985" t="s">
        <v>434</v>
      </c>
      <c r="C3985" t="s">
        <v>45</v>
      </c>
      <c r="D3985" t="s">
        <v>491</v>
      </c>
      <c r="E3985">
        <v>1</v>
      </c>
    </row>
    <row r="3986" spans="1:5">
      <c r="A3986">
        <v>2021</v>
      </c>
      <c r="B3986" t="s">
        <v>420</v>
      </c>
      <c r="C3986" t="s">
        <v>8</v>
      </c>
      <c r="D3986" t="s">
        <v>491</v>
      </c>
      <c r="E3986">
        <v>162</v>
      </c>
    </row>
    <row r="3987" spans="1:5">
      <c r="A3987">
        <v>2021</v>
      </c>
      <c r="B3987" t="s">
        <v>424</v>
      </c>
      <c r="C3987" t="s">
        <v>21</v>
      </c>
      <c r="D3987" t="s">
        <v>491</v>
      </c>
      <c r="E3987">
        <v>90</v>
      </c>
    </row>
    <row r="3988" spans="1:5">
      <c r="A3988">
        <v>2020</v>
      </c>
      <c r="B3988" t="s">
        <v>434</v>
      </c>
      <c r="C3988" t="s">
        <v>45</v>
      </c>
      <c r="D3988" t="s">
        <v>491</v>
      </c>
      <c r="E3988">
        <v>1</v>
      </c>
    </row>
    <row r="3989" spans="1:5">
      <c r="A3989">
        <v>2020</v>
      </c>
      <c r="B3989" t="s">
        <v>430</v>
      </c>
      <c r="C3989" t="s">
        <v>33</v>
      </c>
      <c r="D3989" t="s">
        <v>491</v>
      </c>
      <c r="E3989">
        <v>14</v>
      </c>
    </row>
    <row r="3990" spans="1:5">
      <c r="A3990">
        <v>2020</v>
      </c>
      <c r="B3990" t="s">
        <v>439</v>
      </c>
      <c r="C3990" t="s">
        <v>53</v>
      </c>
      <c r="D3990" t="s">
        <v>491</v>
      </c>
      <c r="E3990">
        <v>11</v>
      </c>
    </row>
    <row r="3991" spans="1:5">
      <c r="A3991">
        <v>2019</v>
      </c>
      <c r="B3991" t="s">
        <v>431</v>
      </c>
      <c r="C3991" t="s">
        <v>36</v>
      </c>
      <c r="D3991" t="s">
        <v>491</v>
      </c>
      <c r="E3991">
        <v>19</v>
      </c>
    </row>
    <row r="3992" spans="1:5">
      <c r="A3992">
        <v>2019</v>
      </c>
      <c r="B3992" t="s">
        <v>437</v>
      </c>
      <c r="C3992" t="s">
        <v>51</v>
      </c>
      <c r="D3992" t="s">
        <v>491</v>
      </c>
      <c r="E3992">
        <v>191</v>
      </c>
    </row>
    <row r="3993" spans="1:5">
      <c r="A3993">
        <v>2019</v>
      </c>
      <c r="B3993" t="s">
        <v>439</v>
      </c>
      <c r="C3993" t="s">
        <v>53</v>
      </c>
      <c r="D3993" t="s">
        <v>491</v>
      </c>
      <c r="E3993">
        <v>9</v>
      </c>
    </row>
    <row r="3994" spans="1:5">
      <c r="A3994">
        <v>2019</v>
      </c>
      <c r="B3994" t="s">
        <v>429</v>
      </c>
      <c r="C3994" t="s">
        <v>30</v>
      </c>
      <c r="D3994" t="s">
        <v>491</v>
      </c>
      <c r="E3994">
        <v>96</v>
      </c>
    </row>
    <row r="3995" spans="1:5">
      <c r="A3995">
        <v>2018</v>
      </c>
      <c r="B3995" t="s">
        <v>432</v>
      </c>
      <c r="C3995" t="s">
        <v>39</v>
      </c>
      <c r="D3995" t="s">
        <v>491</v>
      </c>
      <c r="E3995">
        <v>60</v>
      </c>
    </row>
    <row r="3996" spans="1:5">
      <c r="A3996">
        <v>2018</v>
      </c>
      <c r="B3996" t="s">
        <v>435</v>
      </c>
      <c r="C3996" t="s">
        <v>48</v>
      </c>
      <c r="D3996" t="s">
        <v>491</v>
      </c>
      <c r="E3996">
        <v>23</v>
      </c>
    </row>
    <row r="3997" spans="1:5">
      <c r="A3997">
        <v>2018</v>
      </c>
      <c r="B3997" t="s">
        <v>438</v>
      </c>
      <c r="C3997" t="s">
        <v>52</v>
      </c>
      <c r="D3997" t="s">
        <v>491</v>
      </c>
      <c r="E3997">
        <v>14</v>
      </c>
    </row>
    <row r="3998" spans="1:5">
      <c r="A3998">
        <v>2018</v>
      </c>
      <c r="B3998" t="s">
        <v>436</v>
      </c>
      <c r="C3998" t="s">
        <v>49</v>
      </c>
      <c r="D3998" t="s">
        <v>491</v>
      </c>
      <c r="E3998">
        <v>41</v>
      </c>
    </row>
    <row r="3999" spans="1:5">
      <c r="A3999">
        <v>2018</v>
      </c>
      <c r="B3999" t="s">
        <v>437</v>
      </c>
      <c r="C3999" t="s">
        <v>51</v>
      </c>
      <c r="D3999" t="s">
        <v>491</v>
      </c>
      <c r="E3999">
        <v>198</v>
      </c>
    </row>
    <row r="4000" spans="1:5">
      <c r="A4000">
        <v>2018</v>
      </c>
      <c r="B4000" t="s">
        <v>422</v>
      </c>
      <c r="C4000" t="s">
        <v>15</v>
      </c>
      <c r="D4000" t="s">
        <v>491</v>
      </c>
      <c r="E4000">
        <v>161</v>
      </c>
    </row>
    <row r="4001" spans="1:5">
      <c r="A4001">
        <v>2019</v>
      </c>
      <c r="B4001" t="s">
        <v>438</v>
      </c>
      <c r="C4001" t="s">
        <v>52</v>
      </c>
      <c r="D4001" t="s">
        <v>491</v>
      </c>
      <c r="E4001">
        <v>12</v>
      </c>
    </row>
    <row r="4002" spans="1:5">
      <c r="A4002">
        <v>2019</v>
      </c>
      <c r="B4002" t="s">
        <v>430</v>
      </c>
      <c r="C4002" t="s">
        <v>33</v>
      </c>
      <c r="D4002" t="s">
        <v>491</v>
      </c>
      <c r="E4002">
        <v>13</v>
      </c>
    </row>
    <row r="4003" spans="1:5">
      <c r="A4003">
        <v>2019</v>
      </c>
      <c r="B4003" t="s">
        <v>434</v>
      </c>
      <c r="C4003" t="s">
        <v>45</v>
      </c>
      <c r="D4003" t="s">
        <v>491</v>
      </c>
      <c r="E4003">
        <v>2</v>
      </c>
    </row>
    <row r="4004" spans="1:5">
      <c r="A4004">
        <v>2019</v>
      </c>
      <c r="B4004" t="s">
        <v>425</v>
      </c>
      <c r="C4004" t="s">
        <v>24</v>
      </c>
      <c r="D4004" t="s">
        <v>491</v>
      </c>
      <c r="E4004">
        <v>24</v>
      </c>
    </row>
    <row r="4005" spans="1:5">
      <c r="A4005">
        <v>2019</v>
      </c>
      <c r="B4005" t="s">
        <v>420</v>
      </c>
      <c r="C4005" t="s">
        <v>8</v>
      </c>
      <c r="D4005" t="s">
        <v>491</v>
      </c>
      <c r="E4005">
        <v>194</v>
      </c>
    </row>
    <row r="4006" spans="1:5">
      <c r="A4006">
        <v>2019</v>
      </c>
      <c r="B4006" t="s">
        <v>433</v>
      </c>
      <c r="C4006" t="s">
        <v>42</v>
      </c>
      <c r="D4006" t="s">
        <v>491</v>
      </c>
      <c r="E4006">
        <v>27</v>
      </c>
    </row>
    <row r="4007" spans="1:5">
      <c r="A4007">
        <v>2019</v>
      </c>
      <c r="B4007" t="s">
        <v>428</v>
      </c>
      <c r="C4007" t="s">
        <v>27</v>
      </c>
      <c r="D4007" t="s">
        <v>491</v>
      </c>
      <c r="E4007">
        <v>24</v>
      </c>
    </row>
    <row r="4008" spans="1:5">
      <c r="A4008">
        <v>2019</v>
      </c>
      <c r="B4008" t="s">
        <v>423</v>
      </c>
      <c r="C4008" t="s">
        <v>18</v>
      </c>
      <c r="D4008" t="s">
        <v>491</v>
      </c>
      <c r="E4008">
        <v>23</v>
      </c>
    </row>
    <row r="4009" spans="1:5">
      <c r="A4009">
        <v>2019</v>
      </c>
      <c r="B4009" t="s">
        <v>421</v>
      </c>
      <c r="C4009" t="s">
        <v>13</v>
      </c>
      <c r="D4009" t="s">
        <v>491</v>
      </c>
      <c r="E4009">
        <v>126</v>
      </c>
    </row>
    <row r="4010" spans="1:5">
      <c r="A4010">
        <v>2019</v>
      </c>
      <c r="B4010" t="s">
        <v>422</v>
      </c>
      <c r="C4010" t="s">
        <v>15</v>
      </c>
      <c r="D4010" t="s">
        <v>491</v>
      </c>
      <c r="E4010">
        <v>150</v>
      </c>
    </row>
    <row r="4011" spans="1:5">
      <c r="A4011">
        <v>2019</v>
      </c>
      <c r="B4011" t="s">
        <v>424</v>
      </c>
      <c r="C4011" t="s">
        <v>21</v>
      </c>
      <c r="D4011" t="s">
        <v>491</v>
      </c>
      <c r="E4011">
        <v>99</v>
      </c>
    </row>
    <row r="4012" spans="1:5">
      <c r="A4012">
        <v>2018</v>
      </c>
      <c r="B4012" t="s">
        <v>434</v>
      </c>
      <c r="C4012" t="s">
        <v>45</v>
      </c>
      <c r="D4012" t="s">
        <v>491</v>
      </c>
      <c r="E4012">
        <v>4</v>
      </c>
    </row>
    <row r="4013" spans="1:5">
      <c r="A4013">
        <v>2018</v>
      </c>
      <c r="B4013" t="s">
        <v>428</v>
      </c>
      <c r="C4013" t="s">
        <v>27</v>
      </c>
      <c r="D4013" t="s">
        <v>491</v>
      </c>
      <c r="E4013">
        <v>25</v>
      </c>
    </row>
    <row r="4014" spans="1:5">
      <c r="A4014">
        <v>2018</v>
      </c>
      <c r="B4014" t="s">
        <v>430</v>
      </c>
      <c r="C4014" t="s">
        <v>33</v>
      </c>
      <c r="D4014" t="s">
        <v>491</v>
      </c>
      <c r="E4014">
        <v>14</v>
      </c>
    </row>
    <row r="4015" spans="1:5">
      <c r="A4015">
        <v>2018</v>
      </c>
      <c r="B4015" t="s">
        <v>420</v>
      </c>
      <c r="C4015" t="s">
        <v>8</v>
      </c>
      <c r="D4015" t="s">
        <v>491</v>
      </c>
      <c r="E4015">
        <v>219</v>
      </c>
    </row>
    <row r="4016" spans="1:5">
      <c r="A4016">
        <v>2018</v>
      </c>
      <c r="B4016" t="s">
        <v>439</v>
      </c>
      <c r="C4016" t="s">
        <v>53</v>
      </c>
      <c r="D4016" t="s">
        <v>491</v>
      </c>
      <c r="E4016">
        <v>12</v>
      </c>
    </row>
    <row r="4017" spans="1:5">
      <c r="A4017">
        <v>2022</v>
      </c>
      <c r="B4017" t="s">
        <v>437</v>
      </c>
      <c r="C4017" t="s">
        <v>51</v>
      </c>
      <c r="D4017" t="s">
        <v>491</v>
      </c>
      <c r="E4017">
        <v>172</v>
      </c>
    </row>
    <row r="4018" spans="1:5">
      <c r="A4018">
        <v>2022</v>
      </c>
      <c r="B4018" t="s">
        <v>425</v>
      </c>
      <c r="C4018" t="s">
        <v>24</v>
      </c>
      <c r="D4018" t="s">
        <v>491</v>
      </c>
      <c r="E4018">
        <v>16</v>
      </c>
    </row>
    <row r="4019" spans="1:5">
      <c r="A4019">
        <v>2022</v>
      </c>
      <c r="B4019" t="s">
        <v>428</v>
      </c>
      <c r="C4019" t="s">
        <v>27</v>
      </c>
      <c r="D4019" t="s">
        <v>491</v>
      </c>
      <c r="E4019">
        <v>20</v>
      </c>
    </row>
    <row r="4020" spans="1:5">
      <c r="A4020">
        <v>2022</v>
      </c>
      <c r="B4020" t="s">
        <v>420</v>
      </c>
      <c r="C4020" t="s">
        <v>8</v>
      </c>
      <c r="D4020" t="s">
        <v>491</v>
      </c>
      <c r="E4020">
        <v>155</v>
      </c>
    </row>
    <row r="4021" spans="1:5">
      <c r="A4021">
        <v>2022</v>
      </c>
      <c r="B4021" t="s">
        <v>423</v>
      </c>
      <c r="C4021" t="s">
        <v>18</v>
      </c>
      <c r="D4021" t="s">
        <v>491</v>
      </c>
      <c r="E4021">
        <v>25</v>
      </c>
    </row>
    <row r="4022" spans="1:5">
      <c r="A4022">
        <v>2021</v>
      </c>
      <c r="B4022" t="s">
        <v>426</v>
      </c>
      <c r="D4022" t="s">
        <v>491</v>
      </c>
      <c r="E4022">
        <v>1</v>
      </c>
    </row>
    <row r="4023" spans="1:5">
      <c r="A4023">
        <v>2021</v>
      </c>
      <c r="B4023" t="s">
        <v>428</v>
      </c>
      <c r="C4023" t="s">
        <v>27</v>
      </c>
      <c r="D4023" t="s">
        <v>491</v>
      </c>
      <c r="E4023">
        <v>20</v>
      </c>
    </row>
    <row r="4024" spans="1:5">
      <c r="A4024">
        <v>2021</v>
      </c>
      <c r="B4024" t="s">
        <v>423</v>
      </c>
      <c r="C4024" t="s">
        <v>18</v>
      </c>
      <c r="D4024" t="s">
        <v>491</v>
      </c>
      <c r="E4024">
        <v>22</v>
      </c>
    </row>
    <row r="4025" spans="1:5">
      <c r="A4025">
        <v>2021</v>
      </c>
      <c r="B4025" t="s">
        <v>431</v>
      </c>
      <c r="C4025" t="s">
        <v>36</v>
      </c>
      <c r="D4025" t="s">
        <v>491</v>
      </c>
      <c r="E4025">
        <v>16</v>
      </c>
    </row>
    <row r="4026" spans="1:5">
      <c r="A4026">
        <v>2021</v>
      </c>
      <c r="B4026" t="s">
        <v>425</v>
      </c>
      <c r="C4026" t="s">
        <v>24</v>
      </c>
      <c r="D4026" t="s">
        <v>491</v>
      </c>
      <c r="E4026">
        <v>26</v>
      </c>
    </row>
    <row r="4027" spans="1:5">
      <c r="A4027">
        <v>2021</v>
      </c>
      <c r="B4027" t="s">
        <v>438</v>
      </c>
      <c r="C4027" t="s">
        <v>52</v>
      </c>
      <c r="D4027" t="s">
        <v>491</v>
      </c>
      <c r="E4027">
        <v>12</v>
      </c>
    </row>
    <row r="4028" spans="1:5">
      <c r="A4028">
        <v>2021</v>
      </c>
      <c r="B4028" t="s">
        <v>436</v>
      </c>
      <c r="C4028" t="s">
        <v>49</v>
      </c>
      <c r="D4028" t="s">
        <v>491</v>
      </c>
      <c r="E4028">
        <v>35</v>
      </c>
    </row>
    <row r="4029" spans="1:5">
      <c r="A4029">
        <v>2021</v>
      </c>
      <c r="B4029" t="s">
        <v>437</v>
      </c>
      <c r="C4029" t="s">
        <v>51</v>
      </c>
      <c r="D4029" t="s">
        <v>491</v>
      </c>
      <c r="E4029">
        <v>175</v>
      </c>
    </row>
    <row r="4030" spans="1:5">
      <c r="A4030">
        <v>2020</v>
      </c>
      <c r="B4030" t="s">
        <v>431</v>
      </c>
      <c r="C4030" t="s">
        <v>36</v>
      </c>
      <c r="D4030" t="s">
        <v>491</v>
      </c>
      <c r="E4030">
        <v>18</v>
      </c>
    </row>
    <row r="4031" spans="1:5">
      <c r="A4031">
        <v>2020</v>
      </c>
      <c r="B4031" t="s">
        <v>426</v>
      </c>
      <c r="D4031" t="s">
        <v>491</v>
      </c>
      <c r="E4031">
        <v>0</v>
      </c>
    </row>
    <row r="4032" spans="1:5">
      <c r="A4032">
        <v>2020</v>
      </c>
      <c r="B4032" t="s">
        <v>433</v>
      </c>
      <c r="C4032" t="s">
        <v>42</v>
      </c>
      <c r="D4032" t="s">
        <v>491</v>
      </c>
      <c r="E4032">
        <v>24</v>
      </c>
    </row>
    <row r="4033" spans="1:5">
      <c r="A4033">
        <v>2020</v>
      </c>
      <c r="B4033" t="s">
        <v>425</v>
      </c>
      <c r="C4033" t="s">
        <v>24</v>
      </c>
      <c r="D4033" t="s">
        <v>491</v>
      </c>
      <c r="E4033">
        <v>24</v>
      </c>
    </row>
    <row r="4034" spans="1:5">
      <c r="A4034">
        <v>2020</v>
      </c>
      <c r="B4034" t="s">
        <v>428</v>
      </c>
      <c r="C4034" t="s">
        <v>27</v>
      </c>
      <c r="D4034" t="s">
        <v>491</v>
      </c>
      <c r="E4034">
        <v>20</v>
      </c>
    </row>
    <row r="4035" spans="1:5">
      <c r="A4035">
        <v>2020</v>
      </c>
      <c r="B4035" t="s">
        <v>438</v>
      </c>
      <c r="C4035" t="s">
        <v>52</v>
      </c>
      <c r="D4035" t="s">
        <v>491</v>
      </c>
      <c r="E4035">
        <v>13</v>
      </c>
    </row>
    <row r="4036" spans="1:5">
      <c r="A4036">
        <v>2020</v>
      </c>
      <c r="B4036" t="s">
        <v>437</v>
      </c>
      <c r="C4036" t="s">
        <v>51</v>
      </c>
      <c r="D4036" t="s">
        <v>491</v>
      </c>
      <c r="E4036">
        <v>179</v>
      </c>
    </row>
    <row r="4037" spans="1:5">
      <c r="A4037">
        <v>2020</v>
      </c>
      <c r="B4037" t="s">
        <v>422</v>
      </c>
      <c r="C4037" t="s">
        <v>15</v>
      </c>
      <c r="D4037" t="s">
        <v>491</v>
      </c>
      <c r="E4037">
        <v>155</v>
      </c>
    </row>
    <row r="4038" spans="1:5">
      <c r="A4038">
        <v>2023</v>
      </c>
      <c r="B4038" t="s">
        <v>434</v>
      </c>
      <c r="C4038" t="s">
        <v>45</v>
      </c>
      <c r="D4038" t="s">
        <v>491</v>
      </c>
      <c r="E4038">
        <v>1</v>
      </c>
    </row>
    <row r="4039" spans="1:5">
      <c r="A4039">
        <v>2023</v>
      </c>
      <c r="B4039" t="s">
        <v>423</v>
      </c>
      <c r="C4039" t="s">
        <v>18</v>
      </c>
      <c r="D4039" t="s">
        <v>491</v>
      </c>
      <c r="E4039">
        <v>23</v>
      </c>
    </row>
    <row r="4040" spans="1:5">
      <c r="A4040">
        <v>2023</v>
      </c>
      <c r="B4040" t="s">
        <v>435</v>
      </c>
      <c r="C4040" t="s">
        <v>48</v>
      </c>
      <c r="D4040" t="s">
        <v>491</v>
      </c>
      <c r="E4040">
        <v>28</v>
      </c>
    </row>
    <row r="4041" spans="1:5">
      <c r="A4041">
        <v>2023</v>
      </c>
      <c r="B4041" t="s">
        <v>430</v>
      </c>
      <c r="C4041" t="s">
        <v>33</v>
      </c>
      <c r="D4041" t="s">
        <v>491</v>
      </c>
      <c r="E4041">
        <v>19</v>
      </c>
    </row>
    <row r="4042" spans="1:5">
      <c r="A4042">
        <v>2023</v>
      </c>
      <c r="B4042" t="s">
        <v>422</v>
      </c>
      <c r="C4042" t="s">
        <v>15</v>
      </c>
      <c r="D4042" t="s">
        <v>491</v>
      </c>
      <c r="E4042">
        <v>133</v>
      </c>
    </row>
    <row r="4043" spans="1:5">
      <c r="A4043">
        <v>2023</v>
      </c>
      <c r="B4043" t="s">
        <v>439</v>
      </c>
      <c r="C4043" t="s">
        <v>53</v>
      </c>
      <c r="D4043" t="s">
        <v>491</v>
      </c>
      <c r="E4043">
        <v>10</v>
      </c>
    </row>
    <row r="4044" spans="1:5">
      <c r="A4044">
        <v>2022</v>
      </c>
      <c r="B4044" t="s">
        <v>433</v>
      </c>
      <c r="C4044" t="s">
        <v>42</v>
      </c>
      <c r="D4044" t="s">
        <v>491</v>
      </c>
      <c r="E4044">
        <v>22</v>
      </c>
    </row>
    <row r="4045" spans="1:5">
      <c r="A4045">
        <v>2022</v>
      </c>
      <c r="B4045" t="s">
        <v>430</v>
      </c>
      <c r="C4045" t="s">
        <v>33</v>
      </c>
      <c r="D4045" t="s">
        <v>491</v>
      </c>
      <c r="E4045">
        <v>19</v>
      </c>
    </row>
    <row r="4046" spans="1:5">
      <c r="A4046">
        <v>2022</v>
      </c>
      <c r="B4046" t="s">
        <v>432</v>
      </c>
      <c r="C4046" t="s">
        <v>39</v>
      </c>
      <c r="D4046" t="s">
        <v>491</v>
      </c>
      <c r="E4046">
        <v>48</v>
      </c>
    </row>
    <row r="4047" spans="1:5">
      <c r="A4047">
        <v>2022</v>
      </c>
      <c r="B4047" t="s">
        <v>426</v>
      </c>
      <c r="D4047" t="s">
        <v>491</v>
      </c>
      <c r="E4047">
        <v>1</v>
      </c>
    </row>
    <row r="4048" spans="1:5">
      <c r="A4048">
        <v>2022</v>
      </c>
      <c r="B4048" t="s">
        <v>424</v>
      </c>
      <c r="C4048" t="s">
        <v>21</v>
      </c>
      <c r="D4048" t="s">
        <v>491</v>
      </c>
      <c r="E4048">
        <v>81</v>
      </c>
    </row>
    <row r="4049" spans="1:5">
      <c r="A4049">
        <v>2021</v>
      </c>
      <c r="B4049" t="s">
        <v>432</v>
      </c>
      <c r="C4049" t="s">
        <v>39</v>
      </c>
      <c r="D4049" t="s">
        <v>491</v>
      </c>
      <c r="E4049">
        <v>51</v>
      </c>
    </row>
    <row r="4050" spans="1:5">
      <c r="A4050">
        <v>2021</v>
      </c>
      <c r="B4050" t="s">
        <v>430</v>
      </c>
      <c r="C4050" t="s">
        <v>33</v>
      </c>
      <c r="D4050" t="s">
        <v>491</v>
      </c>
      <c r="E4050">
        <v>19</v>
      </c>
    </row>
    <row r="4051" spans="1:5">
      <c r="A4051">
        <v>2021</v>
      </c>
      <c r="B4051" t="s">
        <v>433</v>
      </c>
      <c r="C4051" t="s">
        <v>42</v>
      </c>
      <c r="D4051" t="s">
        <v>491</v>
      </c>
      <c r="E4051">
        <v>22</v>
      </c>
    </row>
    <row r="4052" spans="1:5">
      <c r="A4052">
        <v>2021</v>
      </c>
      <c r="B4052" t="s">
        <v>422</v>
      </c>
      <c r="C4052" t="s">
        <v>15</v>
      </c>
      <c r="D4052" t="s">
        <v>491</v>
      </c>
      <c r="E4052">
        <v>146</v>
      </c>
    </row>
    <row r="4053" spans="1:5">
      <c r="A4053">
        <v>2021</v>
      </c>
      <c r="B4053" t="s">
        <v>421</v>
      </c>
      <c r="C4053" t="s">
        <v>13</v>
      </c>
      <c r="D4053" t="s">
        <v>491</v>
      </c>
      <c r="E4053">
        <v>110</v>
      </c>
    </row>
    <row r="4054" spans="1:5">
      <c r="A4054">
        <v>2021</v>
      </c>
      <c r="B4054" t="s">
        <v>439</v>
      </c>
      <c r="C4054" t="s">
        <v>53</v>
      </c>
      <c r="D4054" t="s">
        <v>491</v>
      </c>
      <c r="E4054">
        <v>10</v>
      </c>
    </row>
    <row r="4055" spans="1:5">
      <c r="A4055">
        <v>2021</v>
      </c>
      <c r="B4055" t="s">
        <v>435</v>
      </c>
      <c r="C4055" t="s">
        <v>48</v>
      </c>
      <c r="D4055" t="s">
        <v>491</v>
      </c>
      <c r="E4055">
        <v>25</v>
      </c>
    </row>
    <row r="4056" spans="1:5">
      <c r="A4056">
        <v>2021</v>
      </c>
      <c r="B4056" t="s">
        <v>429</v>
      </c>
      <c r="C4056" t="s">
        <v>30</v>
      </c>
      <c r="D4056" t="s">
        <v>491</v>
      </c>
      <c r="E4056">
        <v>81</v>
      </c>
    </row>
    <row r="4057" spans="1:5">
      <c r="A4057">
        <v>2020</v>
      </c>
      <c r="B4057" t="s">
        <v>435</v>
      </c>
      <c r="C4057" t="s">
        <v>48</v>
      </c>
      <c r="D4057" t="s">
        <v>491</v>
      </c>
      <c r="E4057">
        <v>23</v>
      </c>
    </row>
    <row r="4058" spans="1:5">
      <c r="A4058">
        <v>2020</v>
      </c>
      <c r="B4058" t="s">
        <v>432</v>
      </c>
      <c r="C4058" t="s">
        <v>39</v>
      </c>
      <c r="D4058" t="s">
        <v>491</v>
      </c>
      <c r="E4058">
        <v>54</v>
      </c>
    </row>
    <row r="4059" spans="1:5">
      <c r="A4059">
        <v>2020</v>
      </c>
      <c r="B4059" t="s">
        <v>423</v>
      </c>
      <c r="C4059" t="s">
        <v>18</v>
      </c>
      <c r="D4059" t="s">
        <v>491</v>
      </c>
      <c r="E4059">
        <v>23</v>
      </c>
    </row>
    <row r="4060" spans="1:5">
      <c r="A4060">
        <v>2020</v>
      </c>
      <c r="B4060" t="s">
        <v>420</v>
      </c>
      <c r="C4060" t="s">
        <v>8</v>
      </c>
      <c r="D4060" t="s">
        <v>491</v>
      </c>
      <c r="E4060">
        <v>175</v>
      </c>
    </row>
    <row r="4061" spans="1:5">
      <c r="A4061">
        <v>2020</v>
      </c>
      <c r="B4061" t="s">
        <v>424</v>
      </c>
      <c r="C4061" t="s">
        <v>21</v>
      </c>
      <c r="D4061" t="s">
        <v>491</v>
      </c>
      <c r="E4061">
        <v>90</v>
      </c>
    </row>
    <row r="4062" spans="1:5">
      <c r="A4062">
        <v>2020</v>
      </c>
      <c r="B4062" t="s">
        <v>421</v>
      </c>
      <c r="C4062" t="s">
        <v>13</v>
      </c>
      <c r="D4062" t="s">
        <v>491</v>
      </c>
      <c r="E4062">
        <v>114</v>
      </c>
    </row>
    <row r="4063" spans="1:5">
      <c r="A4063">
        <v>2020</v>
      </c>
      <c r="B4063" t="s">
        <v>436</v>
      </c>
      <c r="C4063" t="s">
        <v>49</v>
      </c>
      <c r="D4063" t="s">
        <v>491</v>
      </c>
      <c r="E4063">
        <v>39</v>
      </c>
    </row>
    <row r="4064" spans="1:5">
      <c r="A4064">
        <v>2020</v>
      </c>
      <c r="B4064" t="s">
        <v>429</v>
      </c>
      <c r="C4064" t="s">
        <v>30</v>
      </c>
      <c r="D4064" t="s">
        <v>491</v>
      </c>
      <c r="E4064">
        <v>80</v>
      </c>
    </row>
    <row r="4065" spans="1:5">
      <c r="A4065">
        <v>2019</v>
      </c>
      <c r="B4065" t="s">
        <v>435</v>
      </c>
      <c r="C4065" t="s">
        <v>48</v>
      </c>
      <c r="D4065" t="s">
        <v>491</v>
      </c>
      <c r="E4065">
        <v>23</v>
      </c>
    </row>
    <row r="4066" spans="1:5">
      <c r="A4066">
        <v>2019</v>
      </c>
      <c r="B4066" t="s">
        <v>426</v>
      </c>
      <c r="D4066" t="s">
        <v>491</v>
      </c>
      <c r="E4066">
        <v>0</v>
      </c>
    </row>
    <row r="4067" spans="1:5">
      <c r="A4067">
        <v>2019</v>
      </c>
      <c r="B4067" t="s">
        <v>432</v>
      </c>
      <c r="C4067" t="s">
        <v>39</v>
      </c>
      <c r="D4067" t="s">
        <v>491</v>
      </c>
      <c r="E4067">
        <v>59</v>
      </c>
    </row>
    <row r="4068" spans="1:5">
      <c r="A4068">
        <v>2019</v>
      </c>
      <c r="B4068" t="s">
        <v>436</v>
      </c>
      <c r="C4068" t="s">
        <v>49</v>
      </c>
      <c r="D4068" t="s">
        <v>491</v>
      </c>
      <c r="E4068">
        <v>38</v>
      </c>
    </row>
    <row r="4069" spans="1:5">
      <c r="A4069">
        <v>2018</v>
      </c>
      <c r="B4069" t="s">
        <v>431</v>
      </c>
      <c r="C4069" t="s">
        <v>36</v>
      </c>
      <c r="D4069" t="s">
        <v>491</v>
      </c>
      <c r="E4069">
        <v>20</v>
      </c>
    </row>
    <row r="4070" spans="1:5">
      <c r="A4070">
        <v>2018</v>
      </c>
      <c r="B4070" t="s">
        <v>426</v>
      </c>
      <c r="D4070" t="s">
        <v>491</v>
      </c>
      <c r="E4070">
        <v>0</v>
      </c>
    </row>
    <row r="4071" spans="1:5">
      <c r="A4071">
        <v>2018</v>
      </c>
      <c r="B4071" t="s">
        <v>421</v>
      </c>
      <c r="C4071" t="s">
        <v>13</v>
      </c>
      <c r="D4071" t="s">
        <v>491</v>
      </c>
      <c r="E4071">
        <v>130</v>
      </c>
    </row>
    <row r="4072" spans="1:5">
      <c r="A4072">
        <v>2018</v>
      </c>
      <c r="B4072" t="s">
        <v>423</v>
      </c>
      <c r="C4072" t="s">
        <v>18</v>
      </c>
      <c r="D4072" t="s">
        <v>491</v>
      </c>
      <c r="E4072">
        <v>25</v>
      </c>
    </row>
    <row r="4073" spans="1:5">
      <c r="A4073">
        <v>2018</v>
      </c>
      <c r="B4073" t="s">
        <v>433</v>
      </c>
      <c r="C4073" t="s">
        <v>42</v>
      </c>
      <c r="D4073" t="s">
        <v>491</v>
      </c>
      <c r="E4073">
        <v>29</v>
      </c>
    </row>
    <row r="4074" spans="1:5">
      <c r="A4074">
        <v>2018</v>
      </c>
      <c r="B4074" t="s">
        <v>425</v>
      </c>
      <c r="C4074" t="s">
        <v>24</v>
      </c>
      <c r="D4074" t="s">
        <v>491</v>
      </c>
      <c r="E4074">
        <v>24</v>
      </c>
    </row>
    <row r="4075" spans="1:5">
      <c r="A4075">
        <v>2018</v>
      </c>
      <c r="B4075" t="s">
        <v>424</v>
      </c>
      <c r="C4075" t="s">
        <v>21</v>
      </c>
      <c r="D4075" t="s">
        <v>491</v>
      </c>
      <c r="E4075">
        <v>97</v>
      </c>
    </row>
    <row r="4076" spans="1:5">
      <c r="A4076">
        <v>2018</v>
      </c>
      <c r="B4076" t="s">
        <v>429</v>
      </c>
      <c r="C4076" t="s">
        <v>30</v>
      </c>
      <c r="D4076" t="s">
        <v>491</v>
      </c>
      <c r="E4076">
        <v>105</v>
      </c>
    </row>
    <row r="4077" spans="1:5">
      <c r="A4077">
        <v>2025</v>
      </c>
      <c r="B4077" t="s">
        <v>407</v>
      </c>
      <c r="D4077" t="s">
        <v>492</v>
      </c>
      <c r="E4077">
        <v>0</v>
      </c>
    </row>
    <row r="4078" spans="1:5">
      <c r="A4078">
        <v>2025</v>
      </c>
      <c r="B4078" t="s">
        <v>438</v>
      </c>
      <c r="D4078" t="s">
        <v>492</v>
      </c>
      <c r="E4078">
        <v>0</v>
      </c>
    </row>
    <row r="4079" spans="1:5">
      <c r="A4079">
        <v>2025</v>
      </c>
      <c r="B4079" t="s">
        <v>425</v>
      </c>
      <c r="D4079" t="s">
        <v>492</v>
      </c>
      <c r="E4079">
        <v>0</v>
      </c>
    </row>
    <row r="4080" spans="1:5">
      <c r="A4080">
        <v>2025</v>
      </c>
      <c r="B4080" t="s">
        <v>421</v>
      </c>
      <c r="D4080" t="s">
        <v>492</v>
      </c>
      <c r="E4080">
        <v>0</v>
      </c>
    </row>
    <row r="4081" spans="1:5">
      <c r="A4081">
        <v>2025</v>
      </c>
      <c r="B4081" t="s">
        <v>432</v>
      </c>
      <c r="D4081" t="s">
        <v>492</v>
      </c>
      <c r="E4081">
        <v>0</v>
      </c>
    </row>
    <row r="4082" spans="1:5">
      <c r="A4082">
        <v>2025</v>
      </c>
      <c r="B4082" t="s">
        <v>429</v>
      </c>
      <c r="D4082" t="s">
        <v>492</v>
      </c>
      <c r="E4082">
        <v>0</v>
      </c>
    </row>
    <row r="4083" spans="1:5">
      <c r="A4083">
        <v>2025</v>
      </c>
      <c r="B4083" t="s">
        <v>431</v>
      </c>
      <c r="D4083" t="s">
        <v>492</v>
      </c>
      <c r="E4083">
        <v>0</v>
      </c>
    </row>
    <row r="4084" spans="1:5">
      <c r="A4084">
        <v>2025</v>
      </c>
      <c r="B4084" t="s">
        <v>428</v>
      </c>
      <c r="D4084" t="s">
        <v>492</v>
      </c>
      <c r="E4084">
        <v>0</v>
      </c>
    </row>
    <row r="4085" spans="1:5">
      <c r="A4085">
        <v>2025</v>
      </c>
      <c r="B4085" t="s">
        <v>436</v>
      </c>
      <c r="D4085" t="s">
        <v>492</v>
      </c>
      <c r="E4085">
        <v>0</v>
      </c>
    </row>
    <row r="4086" spans="1:5">
      <c r="A4086">
        <v>2025</v>
      </c>
      <c r="B4086" t="s">
        <v>433</v>
      </c>
      <c r="D4086" t="s">
        <v>492</v>
      </c>
      <c r="E4086">
        <v>0</v>
      </c>
    </row>
    <row r="4087" spans="1:5">
      <c r="A4087">
        <v>2025</v>
      </c>
      <c r="B4087" t="s">
        <v>426</v>
      </c>
      <c r="D4087" t="s">
        <v>492</v>
      </c>
      <c r="E4087">
        <v>0</v>
      </c>
    </row>
    <row r="4088" spans="1:5">
      <c r="A4088">
        <v>2025</v>
      </c>
      <c r="B4088" t="s">
        <v>437</v>
      </c>
      <c r="D4088" t="s">
        <v>492</v>
      </c>
      <c r="E4088">
        <v>0</v>
      </c>
    </row>
    <row r="4089" spans="1:5">
      <c r="A4089">
        <v>2025</v>
      </c>
      <c r="B4089" t="s">
        <v>420</v>
      </c>
      <c r="D4089" t="s">
        <v>492</v>
      </c>
      <c r="E4089">
        <v>0</v>
      </c>
    </row>
    <row r="4090" spans="1:5">
      <c r="A4090">
        <v>2025</v>
      </c>
      <c r="B4090" t="s">
        <v>424</v>
      </c>
      <c r="D4090" t="s">
        <v>492</v>
      </c>
      <c r="E4090">
        <v>0</v>
      </c>
    </row>
    <row r="4091" spans="1:5">
      <c r="A4091">
        <v>2025</v>
      </c>
      <c r="B4091" t="s">
        <v>434</v>
      </c>
      <c r="D4091" t="s">
        <v>492</v>
      </c>
      <c r="E4091">
        <v>0</v>
      </c>
    </row>
    <row r="4092" spans="1:5">
      <c r="A4092">
        <v>2025</v>
      </c>
      <c r="B4092" t="s">
        <v>423</v>
      </c>
      <c r="D4092" t="s">
        <v>492</v>
      </c>
      <c r="E4092">
        <v>0</v>
      </c>
    </row>
    <row r="4093" spans="1:5">
      <c r="A4093">
        <v>2025</v>
      </c>
      <c r="B4093" t="s">
        <v>435</v>
      </c>
      <c r="D4093" t="s">
        <v>492</v>
      </c>
      <c r="E4093">
        <v>0</v>
      </c>
    </row>
    <row r="4094" spans="1:5">
      <c r="A4094">
        <v>2025</v>
      </c>
      <c r="B4094" t="s">
        <v>430</v>
      </c>
      <c r="D4094" t="s">
        <v>492</v>
      </c>
      <c r="E4094">
        <v>0</v>
      </c>
    </row>
    <row r="4095" spans="1:5">
      <c r="A4095">
        <v>2025</v>
      </c>
      <c r="B4095" t="s">
        <v>422</v>
      </c>
      <c r="D4095" t="s">
        <v>492</v>
      </c>
      <c r="E4095">
        <v>0</v>
      </c>
    </row>
    <row r="4096" spans="1:5">
      <c r="A4096">
        <v>2025</v>
      </c>
      <c r="B4096" t="s">
        <v>439</v>
      </c>
      <c r="D4096" t="s">
        <v>492</v>
      </c>
      <c r="E4096">
        <v>0</v>
      </c>
    </row>
    <row r="4097" spans="1:5">
      <c r="A4097">
        <v>2024</v>
      </c>
      <c r="B4097" t="s">
        <v>407</v>
      </c>
      <c r="C4097" t="s">
        <v>407</v>
      </c>
      <c r="D4097" t="s">
        <v>492</v>
      </c>
      <c r="E4097">
        <v>170</v>
      </c>
    </row>
    <row r="4098" spans="1:5">
      <c r="A4098">
        <v>2024</v>
      </c>
      <c r="B4098" t="s">
        <v>438</v>
      </c>
      <c r="C4098" t="s">
        <v>52</v>
      </c>
      <c r="D4098" t="s">
        <v>492</v>
      </c>
      <c r="E4098">
        <v>0</v>
      </c>
    </row>
    <row r="4099" spans="1:5">
      <c r="A4099">
        <v>2024</v>
      </c>
      <c r="B4099" t="s">
        <v>425</v>
      </c>
      <c r="C4099" t="s">
        <v>24</v>
      </c>
      <c r="D4099" t="s">
        <v>492</v>
      </c>
      <c r="E4099">
        <v>5</v>
      </c>
    </row>
    <row r="4100" spans="1:5">
      <c r="A4100">
        <v>2024</v>
      </c>
      <c r="B4100" t="s">
        <v>421</v>
      </c>
      <c r="C4100" t="s">
        <v>13</v>
      </c>
      <c r="D4100" t="s">
        <v>492</v>
      </c>
      <c r="E4100">
        <v>20</v>
      </c>
    </row>
    <row r="4101" spans="1:5">
      <c r="A4101">
        <v>2024</v>
      </c>
      <c r="B4101" t="s">
        <v>432</v>
      </c>
      <c r="C4101" t="s">
        <v>39</v>
      </c>
      <c r="D4101" t="s">
        <v>492</v>
      </c>
      <c r="E4101">
        <v>10</v>
      </c>
    </row>
    <row r="4102" spans="1:5">
      <c r="A4102">
        <v>2024</v>
      </c>
      <c r="B4102" t="s">
        <v>429</v>
      </c>
      <c r="C4102" t="s">
        <v>30</v>
      </c>
      <c r="D4102" t="s">
        <v>492</v>
      </c>
      <c r="E4102">
        <v>10</v>
      </c>
    </row>
    <row r="4103" spans="1:5">
      <c r="A4103">
        <v>2024</v>
      </c>
      <c r="B4103" t="s">
        <v>431</v>
      </c>
      <c r="C4103" t="s">
        <v>36</v>
      </c>
      <c r="D4103" t="s">
        <v>492</v>
      </c>
      <c r="E4103">
        <v>5</v>
      </c>
    </row>
    <row r="4104" spans="1:5">
      <c r="A4104">
        <v>2024</v>
      </c>
      <c r="B4104" t="s">
        <v>428</v>
      </c>
      <c r="C4104" t="s">
        <v>27</v>
      </c>
      <c r="D4104" t="s">
        <v>492</v>
      </c>
      <c r="E4104">
        <v>5</v>
      </c>
    </row>
    <row r="4105" spans="1:5">
      <c r="A4105">
        <v>2024</v>
      </c>
      <c r="B4105" t="s">
        <v>436</v>
      </c>
      <c r="C4105" t="s">
        <v>49</v>
      </c>
      <c r="D4105" t="s">
        <v>492</v>
      </c>
      <c r="E4105">
        <v>5</v>
      </c>
    </row>
    <row r="4106" spans="1:5">
      <c r="A4106">
        <v>2024</v>
      </c>
      <c r="B4106" t="s">
        <v>433</v>
      </c>
      <c r="C4106" t="s">
        <v>42</v>
      </c>
      <c r="D4106" t="s">
        <v>492</v>
      </c>
      <c r="E4106">
        <v>5</v>
      </c>
    </row>
    <row r="4107" spans="1:5">
      <c r="A4107">
        <v>2024</v>
      </c>
      <c r="B4107" t="s">
        <v>426</v>
      </c>
      <c r="D4107" t="s">
        <v>492</v>
      </c>
      <c r="E4107">
        <v>0</v>
      </c>
    </row>
    <row r="4108" spans="1:5">
      <c r="A4108">
        <v>2024</v>
      </c>
      <c r="B4108" t="s">
        <v>437</v>
      </c>
      <c r="C4108" t="s">
        <v>51</v>
      </c>
      <c r="D4108" t="s">
        <v>492</v>
      </c>
      <c r="E4108">
        <v>25</v>
      </c>
    </row>
    <row r="4109" spans="1:5">
      <c r="A4109">
        <v>2024</v>
      </c>
      <c r="B4109" t="s">
        <v>420</v>
      </c>
      <c r="C4109" t="s">
        <v>8</v>
      </c>
      <c r="D4109" t="s">
        <v>492</v>
      </c>
      <c r="E4109">
        <v>30</v>
      </c>
    </row>
    <row r="4110" spans="1:5">
      <c r="A4110">
        <v>2024</v>
      </c>
      <c r="B4110" t="s">
        <v>424</v>
      </c>
      <c r="C4110" t="s">
        <v>21</v>
      </c>
      <c r="D4110" t="s">
        <v>492</v>
      </c>
      <c r="E4110">
        <v>20</v>
      </c>
    </row>
    <row r="4111" spans="1:5">
      <c r="A4111">
        <v>2024</v>
      </c>
      <c r="B4111" t="s">
        <v>434</v>
      </c>
      <c r="C4111" t="s">
        <v>45</v>
      </c>
      <c r="D4111" t="s">
        <v>492</v>
      </c>
      <c r="E4111">
        <v>0</v>
      </c>
    </row>
    <row r="4112" spans="1:5">
      <c r="A4112">
        <v>2024</v>
      </c>
      <c r="B4112" t="s">
        <v>423</v>
      </c>
      <c r="C4112" t="s">
        <v>18</v>
      </c>
      <c r="D4112" t="s">
        <v>492</v>
      </c>
      <c r="E4112">
        <v>5</v>
      </c>
    </row>
    <row r="4113" spans="1:5">
      <c r="A4113">
        <v>2024</v>
      </c>
      <c r="B4113" t="s">
        <v>435</v>
      </c>
      <c r="C4113" t="s">
        <v>48</v>
      </c>
      <c r="D4113" t="s">
        <v>492</v>
      </c>
      <c r="E4113">
        <v>5</v>
      </c>
    </row>
    <row r="4114" spans="1:5">
      <c r="A4114">
        <v>2024</v>
      </c>
      <c r="B4114" t="s">
        <v>430</v>
      </c>
      <c r="C4114" t="s">
        <v>33</v>
      </c>
      <c r="D4114" t="s">
        <v>492</v>
      </c>
      <c r="E4114">
        <v>0</v>
      </c>
    </row>
    <row r="4115" spans="1:5">
      <c r="A4115">
        <v>2024</v>
      </c>
      <c r="B4115" t="s">
        <v>422</v>
      </c>
      <c r="C4115" t="s">
        <v>15</v>
      </c>
      <c r="D4115" t="s">
        <v>492</v>
      </c>
      <c r="E4115">
        <v>20</v>
      </c>
    </row>
    <row r="4116" spans="1:5">
      <c r="A4116">
        <v>2024</v>
      </c>
      <c r="B4116" t="s">
        <v>439</v>
      </c>
      <c r="C4116" t="s">
        <v>53</v>
      </c>
      <c r="D4116" t="s">
        <v>492</v>
      </c>
      <c r="E4116">
        <v>0</v>
      </c>
    </row>
    <row r="4117" spans="1:5">
      <c r="A4117">
        <v>2019</v>
      </c>
      <c r="B4117" t="s">
        <v>407</v>
      </c>
      <c r="C4117" t="s">
        <v>407</v>
      </c>
      <c r="D4117" t="s">
        <v>492</v>
      </c>
      <c r="E4117">
        <v>205</v>
      </c>
    </row>
    <row r="4118" spans="1:5">
      <c r="A4118">
        <v>2022</v>
      </c>
      <c r="B4118" t="s">
        <v>407</v>
      </c>
      <c r="C4118" t="s">
        <v>407</v>
      </c>
      <c r="D4118" t="s">
        <v>492</v>
      </c>
      <c r="E4118">
        <v>165</v>
      </c>
    </row>
    <row r="4119" spans="1:5">
      <c r="A4119">
        <v>2021</v>
      </c>
      <c r="B4119" t="s">
        <v>407</v>
      </c>
      <c r="C4119" t="s">
        <v>407</v>
      </c>
      <c r="D4119" t="s">
        <v>492</v>
      </c>
      <c r="E4119">
        <v>180</v>
      </c>
    </row>
    <row r="4120" spans="1:5">
      <c r="A4120">
        <v>2023</v>
      </c>
      <c r="B4120" t="s">
        <v>407</v>
      </c>
      <c r="C4120" t="s">
        <v>407</v>
      </c>
      <c r="D4120" t="s">
        <v>492</v>
      </c>
      <c r="E4120">
        <v>170</v>
      </c>
    </row>
    <row r="4121" spans="1:5">
      <c r="A4121">
        <v>2018</v>
      </c>
      <c r="B4121" t="s">
        <v>407</v>
      </c>
      <c r="C4121" t="s">
        <v>407</v>
      </c>
      <c r="D4121" t="s">
        <v>492</v>
      </c>
      <c r="E4121">
        <v>215</v>
      </c>
    </row>
    <row r="4122" spans="1:5">
      <c r="A4122">
        <v>2018</v>
      </c>
      <c r="B4122" t="s">
        <v>407</v>
      </c>
      <c r="C4122" t="s">
        <v>407</v>
      </c>
      <c r="D4122" t="s">
        <v>492</v>
      </c>
      <c r="E4122">
        <v>215</v>
      </c>
    </row>
    <row r="4123" spans="1:5">
      <c r="A4123">
        <v>2018</v>
      </c>
      <c r="B4123" t="s">
        <v>407</v>
      </c>
      <c r="C4123" t="s">
        <v>407</v>
      </c>
      <c r="D4123" t="s">
        <v>492</v>
      </c>
      <c r="E4123">
        <v>215</v>
      </c>
    </row>
    <row r="4124" spans="1:5">
      <c r="A4124">
        <v>2018</v>
      </c>
      <c r="B4124" t="s">
        <v>407</v>
      </c>
      <c r="C4124" t="s">
        <v>407</v>
      </c>
      <c r="D4124" t="s">
        <v>492</v>
      </c>
      <c r="E4124">
        <v>215</v>
      </c>
    </row>
    <row r="4125" spans="1:5">
      <c r="A4125">
        <v>2020</v>
      </c>
      <c r="B4125" t="s">
        <v>407</v>
      </c>
      <c r="C4125" t="s">
        <v>407</v>
      </c>
      <c r="D4125" t="s">
        <v>492</v>
      </c>
      <c r="E4125">
        <v>190</v>
      </c>
    </row>
    <row r="4126" spans="1:5">
      <c r="A4126">
        <v>2023</v>
      </c>
      <c r="B4126" t="s">
        <v>438</v>
      </c>
      <c r="C4126" t="s">
        <v>52</v>
      </c>
      <c r="D4126" t="s">
        <v>492</v>
      </c>
      <c r="E4126">
        <v>0</v>
      </c>
    </row>
    <row r="4127" spans="1:5">
      <c r="A4127">
        <v>2023</v>
      </c>
      <c r="B4127" t="s">
        <v>425</v>
      </c>
      <c r="C4127" t="s">
        <v>24</v>
      </c>
      <c r="D4127" t="s">
        <v>492</v>
      </c>
      <c r="E4127">
        <v>5</v>
      </c>
    </row>
    <row r="4128" spans="1:5">
      <c r="A4128">
        <v>2023</v>
      </c>
      <c r="B4128" t="s">
        <v>421</v>
      </c>
      <c r="C4128" t="s">
        <v>13</v>
      </c>
      <c r="D4128" t="s">
        <v>492</v>
      </c>
      <c r="E4128">
        <v>20</v>
      </c>
    </row>
    <row r="4129" spans="1:5">
      <c r="A4129">
        <v>2023</v>
      </c>
      <c r="B4129" t="s">
        <v>432</v>
      </c>
      <c r="C4129" t="s">
        <v>39</v>
      </c>
      <c r="D4129" t="s">
        <v>492</v>
      </c>
      <c r="E4129">
        <v>10</v>
      </c>
    </row>
    <row r="4130" spans="1:5">
      <c r="A4130">
        <v>2023</v>
      </c>
      <c r="B4130" t="s">
        <v>429</v>
      </c>
      <c r="C4130" t="s">
        <v>30</v>
      </c>
      <c r="D4130" t="s">
        <v>492</v>
      </c>
      <c r="E4130">
        <v>10</v>
      </c>
    </row>
    <row r="4131" spans="1:5">
      <c r="A4131">
        <v>2023</v>
      </c>
      <c r="B4131" t="s">
        <v>431</v>
      </c>
      <c r="C4131" t="s">
        <v>36</v>
      </c>
      <c r="D4131" t="s">
        <v>492</v>
      </c>
      <c r="E4131">
        <v>5</v>
      </c>
    </row>
    <row r="4132" spans="1:5">
      <c r="A4132">
        <v>2023</v>
      </c>
      <c r="B4132" t="s">
        <v>428</v>
      </c>
      <c r="C4132" t="s">
        <v>27</v>
      </c>
      <c r="D4132" t="s">
        <v>492</v>
      </c>
      <c r="E4132">
        <v>5</v>
      </c>
    </row>
    <row r="4133" spans="1:5">
      <c r="A4133">
        <v>2023</v>
      </c>
      <c r="B4133" t="s">
        <v>436</v>
      </c>
      <c r="C4133" t="s">
        <v>49</v>
      </c>
      <c r="D4133" t="s">
        <v>492</v>
      </c>
      <c r="E4133">
        <v>5</v>
      </c>
    </row>
    <row r="4134" spans="1:5">
      <c r="A4134">
        <v>2023</v>
      </c>
      <c r="B4134" t="s">
        <v>433</v>
      </c>
      <c r="C4134" t="s">
        <v>42</v>
      </c>
      <c r="D4134" t="s">
        <v>492</v>
      </c>
      <c r="E4134">
        <v>0</v>
      </c>
    </row>
    <row r="4135" spans="1:5">
      <c r="A4135">
        <v>2023</v>
      </c>
      <c r="B4135" t="s">
        <v>426</v>
      </c>
      <c r="D4135" t="s">
        <v>492</v>
      </c>
      <c r="E4135">
        <v>0</v>
      </c>
    </row>
    <row r="4136" spans="1:5">
      <c r="A4136">
        <v>2023</v>
      </c>
      <c r="B4136" t="s">
        <v>437</v>
      </c>
      <c r="C4136" t="s">
        <v>51</v>
      </c>
      <c r="D4136" t="s">
        <v>492</v>
      </c>
      <c r="E4136">
        <v>25</v>
      </c>
    </row>
    <row r="4137" spans="1:5">
      <c r="A4137">
        <v>2023</v>
      </c>
      <c r="B4137" t="s">
        <v>420</v>
      </c>
      <c r="C4137" t="s">
        <v>8</v>
      </c>
      <c r="D4137" t="s">
        <v>492</v>
      </c>
      <c r="E4137">
        <v>30</v>
      </c>
    </row>
    <row r="4138" spans="1:5">
      <c r="A4138">
        <v>2023</v>
      </c>
      <c r="B4138" t="s">
        <v>424</v>
      </c>
      <c r="C4138" t="s">
        <v>21</v>
      </c>
      <c r="D4138" t="s">
        <v>492</v>
      </c>
      <c r="E4138">
        <v>15</v>
      </c>
    </row>
    <row r="4139" spans="1:5">
      <c r="A4139">
        <v>2022</v>
      </c>
      <c r="B4139" t="s">
        <v>435</v>
      </c>
      <c r="C4139" t="s">
        <v>48</v>
      </c>
      <c r="D4139" t="s">
        <v>492</v>
      </c>
      <c r="E4139">
        <v>5</v>
      </c>
    </row>
    <row r="4140" spans="1:5">
      <c r="A4140">
        <v>2022</v>
      </c>
      <c r="B4140" t="s">
        <v>438</v>
      </c>
      <c r="C4140" t="s">
        <v>52</v>
      </c>
      <c r="D4140" t="s">
        <v>492</v>
      </c>
      <c r="E4140">
        <v>0</v>
      </c>
    </row>
    <row r="4141" spans="1:5">
      <c r="A4141">
        <v>2022</v>
      </c>
      <c r="B4141" t="s">
        <v>436</v>
      </c>
      <c r="C4141" t="s">
        <v>49</v>
      </c>
      <c r="D4141" t="s">
        <v>492</v>
      </c>
      <c r="E4141">
        <v>10</v>
      </c>
    </row>
    <row r="4142" spans="1:5">
      <c r="A4142">
        <v>2022</v>
      </c>
      <c r="B4142" t="s">
        <v>431</v>
      </c>
      <c r="C4142" t="s">
        <v>36</v>
      </c>
      <c r="D4142" t="s">
        <v>492</v>
      </c>
      <c r="E4142">
        <v>5</v>
      </c>
    </row>
    <row r="4143" spans="1:5">
      <c r="A4143">
        <v>2022</v>
      </c>
      <c r="B4143" t="s">
        <v>422</v>
      </c>
      <c r="C4143" t="s">
        <v>15</v>
      </c>
      <c r="D4143" t="s">
        <v>492</v>
      </c>
      <c r="E4143">
        <v>20</v>
      </c>
    </row>
    <row r="4144" spans="1:5">
      <c r="A4144">
        <v>2022</v>
      </c>
      <c r="B4144" t="s">
        <v>439</v>
      </c>
      <c r="C4144" t="s">
        <v>53</v>
      </c>
      <c r="D4144" t="s">
        <v>492</v>
      </c>
      <c r="E4144">
        <v>0</v>
      </c>
    </row>
    <row r="4145" spans="1:5">
      <c r="A4145">
        <v>2022</v>
      </c>
      <c r="B4145" t="s">
        <v>429</v>
      </c>
      <c r="C4145" t="s">
        <v>30</v>
      </c>
      <c r="D4145" t="s">
        <v>492</v>
      </c>
      <c r="E4145">
        <v>10</v>
      </c>
    </row>
    <row r="4146" spans="1:5">
      <c r="A4146">
        <v>2022</v>
      </c>
      <c r="B4146" t="s">
        <v>421</v>
      </c>
      <c r="C4146" t="s">
        <v>13</v>
      </c>
      <c r="D4146" t="s">
        <v>492</v>
      </c>
      <c r="E4146">
        <v>15</v>
      </c>
    </row>
    <row r="4147" spans="1:5">
      <c r="A4147">
        <v>2022</v>
      </c>
      <c r="B4147" t="s">
        <v>434</v>
      </c>
      <c r="C4147" t="s">
        <v>45</v>
      </c>
      <c r="D4147" t="s">
        <v>492</v>
      </c>
      <c r="E4147">
        <v>0</v>
      </c>
    </row>
    <row r="4148" spans="1:5">
      <c r="A4148">
        <v>2021</v>
      </c>
      <c r="B4148" t="s">
        <v>434</v>
      </c>
      <c r="C4148" t="s">
        <v>45</v>
      </c>
      <c r="D4148" t="s">
        <v>492</v>
      </c>
      <c r="E4148">
        <v>0</v>
      </c>
    </row>
    <row r="4149" spans="1:5">
      <c r="A4149">
        <v>2021</v>
      </c>
      <c r="B4149" t="s">
        <v>420</v>
      </c>
      <c r="C4149" t="s">
        <v>8</v>
      </c>
      <c r="D4149" t="s">
        <v>492</v>
      </c>
      <c r="E4149">
        <v>30</v>
      </c>
    </row>
    <row r="4150" spans="1:5">
      <c r="A4150">
        <v>2021</v>
      </c>
      <c r="B4150" t="s">
        <v>424</v>
      </c>
      <c r="C4150" t="s">
        <v>21</v>
      </c>
      <c r="D4150" t="s">
        <v>492</v>
      </c>
      <c r="E4150">
        <v>20</v>
      </c>
    </row>
    <row r="4151" spans="1:5">
      <c r="A4151">
        <v>2020</v>
      </c>
      <c r="B4151" t="s">
        <v>434</v>
      </c>
      <c r="C4151" t="s">
        <v>45</v>
      </c>
      <c r="D4151" t="s">
        <v>492</v>
      </c>
      <c r="E4151">
        <v>0</v>
      </c>
    </row>
    <row r="4152" spans="1:5">
      <c r="A4152">
        <v>2020</v>
      </c>
      <c r="B4152" t="s">
        <v>430</v>
      </c>
      <c r="C4152" t="s">
        <v>33</v>
      </c>
      <c r="D4152" t="s">
        <v>492</v>
      </c>
      <c r="E4152">
        <v>0</v>
      </c>
    </row>
    <row r="4153" spans="1:5">
      <c r="A4153">
        <v>2020</v>
      </c>
      <c r="B4153" t="s">
        <v>439</v>
      </c>
      <c r="C4153" t="s">
        <v>53</v>
      </c>
      <c r="D4153" t="s">
        <v>492</v>
      </c>
      <c r="E4153">
        <v>0</v>
      </c>
    </row>
    <row r="4154" spans="1:5">
      <c r="A4154">
        <v>2019</v>
      </c>
      <c r="B4154" t="s">
        <v>431</v>
      </c>
      <c r="C4154" t="s">
        <v>36</v>
      </c>
      <c r="D4154" t="s">
        <v>492</v>
      </c>
      <c r="E4154">
        <v>5</v>
      </c>
    </row>
    <row r="4155" spans="1:5">
      <c r="A4155">
        <v>2019</v>
      </c>
      <c r="B4155" t="s">
        <v>437</v>
      </c>
      <c r="C4155" t="s">
        <v>51</v>
      </c>
      <c r="D4155" t="s">
        <v>492</v>
      </c>
      <c r="E4155">
        <v>35</v>
      </c>
    </row>
    <row r="4156" spans="1:5">
      <c r="A4156">
        <v>2019</v>
      </c>
      <c r="B4156" t="s">
        <v>439</v>
      </c>
      <c r="C4156" t="s">
        <v>53</v>
      </c>
      <c r="D4156" t="s">
        <v>492</v>
      </c>
      <c r="E4156">
        <v>0</v>
      </c>
    </row>
    <row r="4157" spans="1:5">
      <c r="A4157">
        <v>2019</v>
      </c>
      <c r="B4157" t="s">
        <v>429</v>
      </c>
      <c r="C4157" t="s">
        <v>30</v>
      </c>
      <c r="D4157" t="s">
        <v>492</v>
      </c>
      <c r="E4157">
        <v>20</v>
      </c>
    </row>
    <row r="4158" spans="1:5">
      <c r="A4158">
        <v>2018</v>
      </c>
      <c r="B4158" t="s">
        <v>432</v>
      </c>
      <c r="C4158" t="s">
        <v>39</v>
      </c>
      <c r="D4158" t="s">
        <v>492</v>
      </c>
      <c r="E4158">
        <v>10</v>
      </c>
    </row>
    <row r="4159" spans="1:5">
      <c r="A4159">
        <v>2018</v>
      </c>
      <c r="B4159" t="s">
        <v>435</v>
      </c>
      <c r="C4159" t="s">
        <v>48</v>
      </c>
      <c r="D4159" t="s">
        <v>492</v>
      </c>
      <c r="E4159">
        <v>0</v>
      </c>
    </row>
    <row r="4160" spans="1:5">
      <c r="A4160">
        <v>2018</v>
      </c>
      <c r="B4160" t="s">
        <v>438</v>
      </c>
      <c r="C4160" t="s">
        <v>52</v>
      </c>
      <c r="D4160" t="s">
        <v>492</v>
      </c>
      <c r="E4160">
        <v>5</v>
      </c>
    </row>
    <row r="4161" spans="1:5">
      <c r="A4161">
        <v>2018</v>
      </c>
      <c r="B4161" t="s">
        <v>436</v>
      </c>
      <c r="C4161" t="s">
        <v>49</v>
      </c>
      <c r="D4161" t="s">
        <v>492</v>
      </c>
      <c r="E4161">
        <v>10</v>
      </c>
    </row>
    <row r="4162" spans="1:5">
      <c r="A4162">
        <v>2018</v>
      </c>
      <c r="B4162" t="s">
        <v>437</v>
      </c>
      <c r="C4162" t="s">
        <v>51</v>
      </c>
      <c r="D4162" t="s">
        <v>492</v>
      </c>
      <c r="E4162">
        <v>35</v>
      </c>
    </row>
    <row r="4163" spans="1:5">
      <c r="A4163">
        <v>2018</v>
      </c>
      <c r="B4163" t="s">
        <v>422</v>
      </c>
      <c r="C4163" t="s">
        <v>15</v>
      </c>
      <c r="D4163" t="s">
        <v>492</v>
      </c>
      <c r="E4163">
        <v>30</v>
      </c>
    </row>
    <row r="4164" spans="1:5">
      <c r="A4164">
        <v>2019</v>
      </c>
      <c r="B4164" t="s">
        <v>438</v>
      </c>
      <c r="C4164" t="s">
        <v>52</v>
      </c>
      <c r="D4164" t="s">
        <v>492</v>
      </c>
      <c r="E4164">
        <v>0</v>
      </c>
    </row>
    <row r="4165" spans="1:5">
      <c r="A4165">
        <v>2019</v>
      </c>
      <c r="B4165" t="s">
        <v>430</v>
      </c>
      <c r="C4165" t="s">
        <v>33</v>
      </c>
      <c r="D4165" t="s">
        <v>492</v>
      </c>
      <c r="E4165">
        <v>5</v>
      </c>
    </row>
    <row r="4166" spans="1:5">
      <c r="A4166">
        <v>2019</v>
      </c>
      <c r="B4166" t="s">
        <v>434</v>
      </c>
      <c r="C4166" t="s">
        <v>45</v>
      </c>
      <c r="D4166" t="s">
        <v>492</v>
      </c>
      <c r="E4166">
        <v>0</v>
      </c>
    </row>
    <row r="4167" spans="1:5">
      <c r="A4167">
        <v>2019</v>
      </c>
      <c r="B4167" t="s">
        <v>425</v>
      </c>
      <c r="C4167" t="s">
        <v>24</v>
      </c>
      <c r="D4167" t="s">
        <v>492</v>
      </c>
      <c r="E4167">
        <v>5</v>
      </c>
    </row>
    <row r="4168" spans="1:5">
      <c r="A4168">
        <v>2019</v>
      </c>
      <c r="B4168" t="s">
        <v>420</v>
      </c>
      <c r="C4168" t="s">
        <v>8</v>
      </c>
      <c r="D4168" t="s">
        <v>492</v>
      </c>
      <c r="E4168">
        <v>35</v>
      </c>
    </row>
    <row r="4169" spans="1:5">
      <c r="A4169">
        <v>2019</v>
      </c>
      <c r="B4169" t="s">
        <v>433</v>
      </c>
      <c r="C4169" t="s">
        <v>42</v>
      </c>
      <c r="D4169" t="s">
        <v>492</v>
      </c>
      <c r="E4169">
        <v>5</v>
      </c>
    </row>
    <row r="4170" spans="1:5">
      <c r="A4170">
        <v>2019</v>
      </c>
      <c r="B4170" t="s">
        <v>428</v>
      </c>
      <c r="C4170" t="s">
        <v>27</v>
      </c>
      <c r="D4170" t="s">
        <v>492</v>
      </c>
      <c r="E4170">
        <v>5</v>
      </c>
    </row>
    <row r="4171" spans="1:5">
      <c r="A4171">
        <v>2019</v>
      </c>
      <c r="B4171" t="s">
        <v>423</v>
      </c>
      <c r="C4171" t="s">
        <v>18</v>
      </c>
      <c r="D4171" t="s">
        <v>492</v>
      </c>
      <c r="E4171">
        <v>5</v>
      </c>
    </row>
    <row r="4172" spans="1:5">
      <c r="A4172">
        <v>2019</v>
      </c>
      <c r="B4172" t="s">
        <v>421</v>
      </c>
      <c r="C4172" t="s">
        <v>13</v>
      </c>
      <c r="D4172" t="s">
        <v>492</v>
      </c>
      <c r="E4172">
        <v>20</v>
      </c>
    </row>
    <row r="4173" spans="1:5">
      <c r="A4173">
        <v>2019</v>
      </c>
      <c r="B4173" t="s">
        <v>422</v>
      </c>
      <c r="C4173" t="s">
        <v>15</v>
      </c>
      <c r="D4173" t="s">
        <v>492</v>
      </c>
      <c r="E4173">
        <v>30</v>
      </c>
    </row>
    <row r="4174" spans="1:5">
      <c r="A4174">
        <v>2019</v>
      </c>
      <c r="B4174" t="s">
        <v>424</v>
      </c>
      <c r="C4174" t="s">
        <v>21</v>
      </c>
      <c r="D4174" t="s">
        <v>492</v>
      </c>
      <c r="E4174">
        <v>15</v>
      </c>
    </row>
    <row r="4175" spans="1:5">
      <c r="A4175">
        <v>2018</v>
      </c>
      <c r="B4175" t="s">
        <v>434</v>
      </c>
      <c r="C4175" t="s">
        <v>45</v>
      </c>
      <c r="D4175" t="s">
        <v>492</v>
      </c>
      <c r="E4175">
        <v>0</v>
      </c>
    </row>
    <row r="4176" spans="1:5">
      <c r="A4176">
        <v>2018</v>
      </c>
      <c r="B4176" t="s">
        <v>428</v>
      </c>
      <c r="C4176" t="s">
        <v>27</v>
      </c>
      <c r="D4176" t="s">
        <v>492</v>
      </c>
      <c r="E4176">
        <v>5</v>
      </c>
    </row>
    <row r="4177" spans="1:5">
      <c r="A4177">
        <v>2018</v>
      </c>
      <c r="B4177" t="s">
        <v>430</v>
      </c>
      <c r="C4177" t="s">
        <v>33</v>
      </c>
      <c r="D4177" t="s">
        <v>492</v>
      </c>
      <c r="E4177">
        <v>5</v>
      </c>
    </row>
    <row r="4178" spans="1:5">
      <c r="A4178">
        <v>2018</v>
      </c>
      <c r="B4178" t="s">
        <v>420</v>
      </c>
      <c r="C4178" t="s">
        <v>8</v>
      </c>
      <c r="D4178" t="s">
        <v>492</v>
      </c>
      <c r="E4178">
        <v>35</v>
      </c>
    </row>
    <row r="4179" spans="1:5">
      <c r="A4179">
        <v>2018</v>
      </c>
      <c r="B4179" t="s">
        <v>439</v>
      </c>
      <c r="C4179" t="s">
        <v>53</v>
      </c>
      <c r="D4179" t="s">
        <v>492</v>
      </c>
      <c r="E4179">
        <v>0</v>
      </c>
    </row>
    <row r="4180" spans="1:5">
      <c r="A4180">
        <v>2022</v>
      </c>
      <c r="B4180" t="s">
        <v>437</v>
      </c>
      <c r="C4180" t="s">
        <v>51</v>
      </c>
      <c r="D4180" t="s">
        <v>492</v>
      </c>
      <c r="E4180">
        <v>30</v>
      </c>
    </row>
    <row r="4181" spans="1:5">
      <c r="A4181">
        <v>2022</v>
      </c>
      <c r="B4181" t="s">
        <v>425</v>
      </c>
      <c r="C4181" t="s">
        <v>24</v>
      </c>
      <c r="D4181" t="s">
        <v>492</v>
      </c>
      <c r="E4181">
        <v>5</v>
      </c>
    </row>
    <row r="4182" spans="1:5">
      <c r="A4182">
        <v>2022</v>
      </c>
      <c r="B4182" t="s">
        <v>428</v>
      </c>
      <c r="C4182" t="s">
        <v>27</v>
      </c>
      <c r="D4182" t="s">
        <v>492</v>
      </c>
      <c r="E4182">
        <v>5</v>
      </c>
    </row>
    <row r="4183" spans="1:5">
      <c r="A4183">
        <v>2022</v>
      </c>
      <c r="B4183" t="s">
        <v>420</v>
      </c>
      <c r="C4183" t="s">
        <v>8</v>
      </c>
      <c r="D4183" t="s">
        <v>492</v>
      </c>
      <c r="E4183">
        <v>30</v>
      </c>
    </row>
    <row r="4184" spans="1:5">
      <c r="A4184">
        <v>2022</v>
      </c>
      <c r="B4184" t="s">
        <v>423</v>
      </c>
      <c r="C4184" t="s">
        <v>18</v>
      </c>
      <c r="D4184" t="s">
        <v>492</v>
      </c>
      <c r="E4184">
        <v>10</v>
      </c>
    </row>
    <row r="4185" spans="1:5">
      <c r="A4185">
        <v>2021</v>
      </c>
      <c r="B4185" t="s">
        <v>426</v>
      </c>
      <c r="D4185" t="s">
        <v>492</v>
      </c>
      <c r="E4185">
        <v>0</v>
      </c>
    </row>
    <row r="4186" spans="1:5">
      <c r="A4186">
        <v>2021</v>
      </c>
      <c r="B4186" t="s">
        <v>428</v>
      </c>
      <c r="C4186" t="s">
        <v>27</v>
      </c>
      <c r="D4186" t="s">
        <v>492</v>
      </c>
      <c r="E4186">
        <v>5</v>
      </c>
    </row>
    <row r="4187" spans="1:5">
      <c r="A4187">
        <v>2021</v>
      </c>
      <c r="B4187" t="s">
        <v>423</v>
      </c>
      <c r="C4187" t="s">
        <v>18</v>
      </c>
      <c r="D4187" t="s">
        <v>492</v>
      </c>
      <c r="E4187">
        <v>10</v>
      </c>
    </row>
    <row r="4188" spans="1:5">
      <c r="A4188">
        <v>2021</v>
      </c>
      <c r="B4188" t="s">
        <v>431</v>
      </c>
      <c r="C4188" t="s">
        <v>36</v>
      </c>
      <c r="D4188" t="s">
        <v>492</v>
      </c>
      <c r="E4188">
        <v>5</v>
      </c>
    </row>
    <row r="4189" spans="1:5">
      <c r="A4189">
        <v>2021</v>
      </c>
      <c r="B4189" t="s">
        <v>425</v>
      </c>
      <c r="C4189" t="s">
        <v>24</v>
      </c>
      <c r="D4189" t="s">
        <v>492</v>
      </c>
      <c r="E4189">
        <v>0</v>
      </c>
    </row>
    <row r="4190" spans="1:5">
      <c r="A4190">
        <v>2021</v>
      </c>
      <c r="B4190" t="s">
        <v>438</v>
      </c>
      <c r="C4190" t="s">
        <v>52</v>
      </c>
      <c r="D4190" t="s">
        <v>492</v>
      </c>
      <c r="E4190">
        <v>0</v>
      </c>
    </row>
    <row r="4191" spans="1:5">
      <c r="A4191">
        <v>2021</v>
      </c>
      <c r="B4191" t="s">
        <v>436</v>
      </c>
      <c r="C4191" t="s">
        <v>49</v>
      </c>
      <c r="D4191" t="s">
        <v>492</v>
      </c>
      <c r="E4191">
        <v>10</v>
      </c>
    </row>
    <row r="4192" spans="1:5">
      <c r="A4192">
        <v>2021</v>
      </c>
      <c r="B4192" t="s">
        <v>437</v>
      </c>
      <c r="C4192" t="s">
        <v>51</v>
      </c>
      <c r="D4192" t="s">
        <v>492</v>
      </c>
      <c r="E4192">
        <v>30</v>
      </c>
    </row>
    <row r="4193" spans="1:5">
      <c r="A4193">
        <v>2020</v>
      </c>
      <c r="B4193" t="s">
        <v>431</v>
      </c>
      <c r="C4193" t="s">
        <v>36</v>
      </c>
      <c r="D4193" t="s">
        <v>492</v>
      </c>
      <c r="E4193">
        <v>5</v>
      </c>
    </row>
    <row r="4194" spans="1:5">
      <c r="A4194">
        <v>2020</v>
      </c>
      <c r="B4194" t="s">
        <v>426</v>
      </c>
      <c r="D4194" t="s">
        <v>492</v>
      </c>
      <c r="E4194">
        <v>0</v>
      </c>
    </row>
    <row r="4195" spans="1:5">
      <c r="A4195">
        <v>2020</v>
      </c>
      <c r="B4195" t="s">
        <v>433</v>
      </c>
      <c r="C4195" t="s">
        <v>42</v>
      </c>
      <c r="D4195" t="s">
        <v>492</v>
      </c>
      <c r="E4195">
        <v>0</v>
      </c>
    </row>
    <row r="4196" spans="1:5">
      <c r="A4196">
        <v>2020</v>
      </c>
      <c r="B4196" t="s">
        <v>425</v>
      </c>
      <c r="C4196" t="s">
        <v>24</v>
      </c>
      <c r="D4196" t="s">
        <v>492</v>
      </c>
      <c r="E4196">
        <v>5</v>
      </c>
    </row>
    <row r="4197" spans="1:5">
      <c r="A4197">
        <v>2020</v>
      </c>
      <c r="B4197" t="s">
        <v>428</v>
      </c>
      <c r="C4197" t="s">
        <v>27</v>
      </c>
      <c r="D4197" t="s">
        <v>492</v>
      </c>
      <c r="E4197">
        <v>5</v>
      </c>
    </row>
    <row r="4198" spans="1:5">
      <c r="A4198">
        <v>2020</v>
      </c>
      <c r="B4198" t="s">
        <v>438</v>
      </c>
      <c r="C4198" t="s">
        <v>52</v>
      </c>
      <c r="D4198" t="s">
        <v>492</v>
      </c>
      <c r="E4198">
        <v>0</v>
      </c>
    </row>
    <row r="4199" spans="1:5">
      <c r="A4199">
        <v>2020</v>
      </c>
      <c r="B4199" t="s">
        <v>437</v>
      </c>
      <c r="C4199" t="s">
        <v>51</v>
      </c>
      <c r="D4199" t="s">
        <v>492</v>
      </c>
      <c r="E4199">
        <v>35</v>
      </c>
    </row>
    <row r="4200" spans="1:5">
      <c r="A4200">
        <v>2020</v>
      </c>
      <c r="B4200" t="s">
        <v>422</v>
      </c>
      <c r="C4200" t="s">
        <v>15</v>
      </c>
      <c r="D4200" t="s">
        <v>492</v>
      </c>
      <c r="E4200">
        <v>30</v>
      </c>
    </row>
    <row r="4201" spans="1:5">
      <c r="A4201">
        <v>2023</v>
      </c>
      <c r="B4201" t="s">
        <v>434</v>
      </c>
      <c r="C4201" t="s">
        <v>45</v>
      </c>
      <c r="D4201" t="s">
        <v>492</v>
      </c>
      <c r="E4201">
        <v>0</v>
      </c>
    </row>
    <row r="4202" spans="1:5">
      <c r="A4202">
        <v>2023</v>
      </c>
      <c r="B4202" t="s">
        <v>423</v>
      </c>
      <c r="C4202" t="s">
        <v>18</v>
      </c>
      <c r="D4202" t="s">
        <v>492</v>
      </c>
      <c r="E4202">
        <v>5</v>
      </c>
    </row>
    <row r="4203" spans="1:5">
      <c r="A4203">
        <v>2023</v>
      </c>
      <c r="B4203" t="s">
        <v>435</v>
      </c>
      <c r="C4203" t="s">
        <v>48</v>
      </c>
      <c r="D4203" t="s">
        <v>492</v>
      </c>
      <c r="E4203">
        <v>5</v>
      </c>
    </row>
    <row r="4204" spans="1:5">
      <c r="A4204">
        <v>2023</v>
      </c>
      <c r="B4204" t="s">
        <v>430</v>
      </c>
      <c r="C4204" t="s">
        <v>33</v>
      </c>
      <c r="D4204" t="s">
        <v>492</v>
      </c>
      <c r="E4204">
        <v>0</v>
      </c>
    </row>
    <row r="4205" spans="1:5">
      <c r="A4205">
        <v>2023</v>
      </c>
      <c r="B4205" t="s">
        <v>422</v>
      </c>
      <c r="C4205" t="s">
        <v>15</v>
      </c>
      <c r="D4205" t="s">
        <v>492</v>
      </c>
      <c r="E4205">
        <v>25</v>
      </c>
    </row>
    <row r="4206" spans="1:5">
      <c r="A4206">
        <v>2023</v>
      </c>
      <c r="B4206" t="s">
        <v>439</v>
      </c>
      <c r="C4206" t="s">
        <v>53</v>
      </c>
      <c r="D4206" t="s">
        <v>492</v>
      </c>
      <c r="E4206">
        <v>0</v>
      </c>
    </row>
    <row r="4207" spans="1:5">
      <c r="A4207">
        <v>2022</v>
      </c>
      <c r="B4207" t="s">
        <v>433</v>
      </c>
      <c r="C4207" t="s">
        <v>42</v>
      </c>
      <c r="D4207" t="s">
        <v>492</v>
      </c>
      <c r="E4207">
        <v>0</v>
      </c>
    </row>
    <row r="4208" spans="1:5">
      <c r="A4208">
        <v>2022</v>
      </c>
      <c r="B4208" t="s">
        <v>430</v>
      </c>
      <c r="C4208" t="s">
        <v>33</v>
      </c>
      <c r="D4208" t="s">
        <v>492</v>
      </c>
      <c r="E4208">
        <v>0</v>
      </c>
    </row>
    <row r="4209" spans="1:5">
      <c r="A4209">
        <v>2022</v>
      </c>
      <c r="B4209" t="s">
        <v>432</v>
      </c>
      <c r="C4209" t="s">
        <v>39</v>
      </c>
      <c r="D4209" t="s">
        <v>492</v>
      </c>
      <c r="E4209">
        <v>10</v>
      </c>
    </row>
    <row r="4210" spans="1:5">
      <c r="A4210">
        <v>2022</v>
      </c>
      <c r="B4210" t="s">
        <v>426</v>
      </c>
      <c r="D4210" t="s">
        <v>492</v>
      </c>
      <c r="E4210">
        <v>0</v>
      </c>
    </row>
    <row r="4211" spans="1:5">
      <c r="A4211">
        <v>2022</v>
      </c>
      <c r="B4211" t="s">
        <v>424</v>
      </c>
      <c r="C4211" t="s">
        <v>21</v>
      </c>
      <c r="D4211" t="s">
        <v>492</v>
      </c>
      <c r="E4211">
        <v>15</v>
      </c>
    </row>
    <row r="4212" spans="1:5">
      <c r="A4212">
        <v>2021</v>
      </c>
      <c r="B4212" t="s">
        <v>432</v>
      </c>
      <c r="C4212" t="s">
        <v>39</v>
      </c>
      <c r="D4212" t="s">
        <v>492</v>
      </c>
      <c r="E4212">
        <v>10</v>
      </c>
    </row>
    <row r="4213" spans="1:5">
      <c r="A4213">
        <v>2021</v>
      </c>
      <c r="B4213" t="s">
        <v>430</v>
      </c>
      <c r="C4213" t="s">
        <v>33</v>
      </c>
      <c r="D4213" t="s">
        <v>492</v>
      </c>
      <c r="E4213">
        <v>0</v>
      </c>
    </row>
    <row r="4214" spans="1:5">
      <c r="A4214">
        <v>2021</v>
      </c>
      <c r="B4214" t="s">
        <v>433</v>
      </c>
      <c r="C4214" t="s">
        <v>42</v>
      </c>
      <c r="D4214" t="s">
        <v>492</v>
      </c>
      <c r="E4214">
        <v>0</v>
      </c>
    </row>
    <row r="4215" spans="1:5">
      <c r="A4215">
        <v>2021</v>
      </c>
      <c r="B4215" t="s">
        <v>422</v>
      </c>
      <c r="C4215" t="s">
        <v>15</v>
      </c>
      <c r="D4215" t="s">
        <v>492</v>
      </c>
      <c r="E4215">
        <v>25</v>
      </c>
    </row>
    <row r="4216" spans="1:5">
      <c r="A4216">
        <v>2021</v>
      </c>
      <c r="B4216" t="s">
        <v>421</v>
      </c>
      <c r="C4216" t="s">
        <v>13</v>
      </c>
      <c r="D4216" t="s">
        <v>492</v>
      </c>
      <c r="E4216">
        <v>15</v>
      </c>
    </row>
    <row r="4217" spans="1:5">
      <c r="A4217">
        <v>2021</v>
      </c>
      <c r="B4217" t="s">
        <v>439</v>
      </c>
      <c r="C4217" t="s">
        <v>53</v>
      </c>
      <c r="D4217" t="s">
        <v>492</v>
      </c>
      <c r="E4217">
        <v>0</v>
      </c>
    </row>
    <row r="4218" spans="1:5">
      <c r="A4218">
        <v>2021</v>
      </c>
      <c r="B4218" t="s">
        <v>435</v>
      </c>
      <c r="C4218" t="s">
        <v>48</v>
      </c>
      <c r="D4218" t="s">
        <v>492</v>
      </c>
      <c r="E4218">
        <v>5</v>
      </c>
    </row>
    <row r="4219" spans="1:5">
      <c r="A4219">
        <v>2021</v>
      </c>
      <c r="B4219" t="s">
        <v>429</v>
      </c>
      <c r="C4219" t="s">
        <v>30</v>
      </c>
      <c r="D4219" t="s">
        <v>492</v>
      </c>
      <c r="E4219">
        <v>15</v>
      </c>
    </row>
    <row r="4220" spans="1:5">
      <c r="A4220">
        <v>2020</v>
      </c>
      <c r="B4220" t="s">
        <v>435</v>
      </c>
      <c r="C4220" t="s">
        <v>48</v>
      </c>
      <c r="D4220" t="s">
        <v>492</v>
      </c>
      <c r="E4220">
        <v>0</v>
      </c>
    </row>
    <row r="4221" spans="1:5">
      <c r="A4221">
        <v>2020</v>
      </c>
      <c r="B4221" t="s">
        <v>432</v>
      </c>
      <c r="C4221" t="s">
        <v>39</v>
      </c>
      <c r="D4221" t="s">
        <v>492</v>
      </c>
      <c r="E4221">
        <v>10</v>
      </c>
    </row>
    <row r="4222" spans="1:5">
      <c r="A4222">
        <v>2020</v>
      </c>
      <c r="B4222" t="s">
        <v>423</v>
      </c>
      <c r="C4222" t="s">
        <v>18</v>
      </c>
      <c r="D4222" t="s">
        <v>492</v>
      </c>
      <c r="E4222">
        <v>5</v>
      </c>
    </row>
    <row r="4223" spans="1:5">
      <c r="A4223">
        <v>2020</v>
      </c>
      <c r="B4223" t="s">
        <v>420</v>
      </c>
      <c r="C4223" t="s">
        <v>8</v>
      </c>
      <c r="D4223" t="s">
        <v>492</v>
      </c>
      <c r="E4223">
        <v>30</v>
      </c>
    </row>
    <row r="4224" spans="1:5">
      <c r="A4224">
        <v>2020</v>
      </c>
      <c r="B4224" t="s">
        <v>424</v>
      </c>
      <c r="C4224" t="s">
        <v>21</v>
      </c>
      <c r="D4224" t="s">
        <v>492</v>
      </c>
      <c r="E4224">
        <v>20</v>
      </c>
    </row>
    <row r="4225" spans="1:5">
      <c r="A4225">
        <v>2020</v>
      </c>
      <c r="B4225" t="s">
        <v>421</v>
      </c>
      <c r="C4225" t="s">
        <v>13</v>
      </c>
      <c r="D4225" t="s">
        <v>492</v>
      </c>
      <c r="E4225">
        <v>20</v>
      </c>
    </row>
    <row r="4226" spans="1:5">
      <c r="A4226">
        <v>2020</v>
      </c>
      <c r="B4226" t="s">
        <v>436</v>
      </c>
      <c r="C4226" t="s">
        <v>49</v>
      </c>
      <c r="D4226" t="s">
        <v>492</v>
      </c>
      <c r="E4226">
        <v>10</v>
      </c>
    </row>
    <row r="4227" spans="1:5">
      <c r="A4227">
        <v>2020</v>
      </c>
      <c r="B4227" t="s">
        <v>429</v>
      </c>
      <c r="C4227" t="s">
        <v>30</v>
      </c>
      <c r="D4227" t="s">
        <v>492</v>
      </c>
      <c r="E4227">
        <v>15</v>
      </c>
    </row>
    <row r="4228" spans="1:5">
      <c r="A4228">
        <v>2019</v>
      </c>
      <c r="B4228" t="s">
        <v>435</v>
      </c>
      <c r="C4228" t="s">
        <v>48</v>
      </c>
      <c r="D4228" t="s">
        <v>492</v>
      </c>
      <c r="E4228">
        <v>0</v>
      </c>
    </row>
    <row r="4229" spans="1:5">
      <c r="A4229">
        <v>2019</v>
      </c>
      <c r="B4229" t="s">
        <v>426</v>
      </c>
      <c r="D4229" t="s">
        <v>492</v>
      </c>
      <c r="E4229">
        <v>0</v>
      </c>
    </row>
    <row r="4230" spans="1:5">
      <c r="A4230">
        <v>2019</v>
      </c>
      <c r="B4230" t="s">
        <v>432</v>
      </c>
      <c r="C4230" t="s">
        <v>39</v>
      </c>
      <c r="D4230" t="s">
        <v>492</v>
      </c>
      <c r="E4230">
        <v>10</v>
      </c>
    </row>
    <row r="4231" spans="1:5">
      <c r="A4231">
        <v>2019</v>
      </c>
      <c r="B4231" t="s">
        <v>436</v>
      </c>
      <c r="C4231" t="s">
        <v>49</v>
      </c>
      <c r="D4231" t="s">
        <v>492</v>
      </c>
      <c r="E4231">
        <v>10</v>
      </c>
    </row>
    <row r="4232" spans="1:5">
      <c r="A4232">
        <v>2018</v>
      </c>
      <c r="B4232" t="s">
        <v>431</v>
      </c>
      <c r="C4232" t="s">
        <v>36</v>
      </c>
      <c r="D4232" t="s">
        <v>492</v>
      </c>
      <c r="E4232">
        <v>5</v>
      </c>
    </row>
    <row r="4233" spans="1:5">
      <c r="A4233">
        <v>2018</v>
      </c>
      <c r="B4233" t="s">
        <v>426</v>
      </c>
      <c r="D4233" t="s">
        <v>492</v>
      </c>
      <c r="E4233">
        <v>0</v>
      </c>
    </row>
    <row r="4234" spans="1:5">
      <c r="A4234">
        <v>2018</v>
      </c>
      <c r="B4234" t="s">
        <v>421</v>
      </c>
      <c r="C4234" t="s">
        <v>13</v>
      </c>
      <c r="D4234" t="s">
        <v>492</v>
      </c>
      <c r="E4234">
        <v>25</v>
      </c>
    </row>
    <row r="4235" spans="1:5">
      <c r="A4235">
        <v>2018</v>
      </c>
      <c r="B4235" t="s">
        <v>423</v>
      </c>
      <c r="C4235" t="s">
        <v>18</v>
      </c>
      <c r="D4235" t="s">
        <v>492</v>
      </c>
      <c r="E4235">
        <v>5</v>
      </c>
    </row>
    <row r="4236" spans="1:5">
      <c r="A4236">
        <v>2018</v>
      </c>
      <c r="B4236" t="s">
        <v>433</v>
      </c>
      <c r="C4236" t="s">
        <v>42</v>
      </c>
      <c r="D4236" t="s">
        <v>492</v>
      </c>
      <c r="E4236">
        <v>5</v>
      </c>
    </row>
    <row r="4237" spans="1:5">
      <c r="A4237">
        <v>2018</v>
      </c>
      <c r="B4237" t="s">
        <v>425</v>
      </c>
      <c r="C4237" t="s">
        <v>24</v>
      </c>
      <c r="D4237" t="s">
        <v>492</v>
      </c>
      <c r="E4237">
        <v>5</v>
      </c>
    </row>
    <row r="4238" spans="1:5">
      <c r="A4238">
        <v>2018</v>
      </c>
      <c r="B4238" t="s">
        <v>424</v>
      </c>
      <c r="C4238" t="s">
        <v>21</v>
      </c>
      <c r="D4238" t="s">
        <v>492</v>
      </c>
      <c r="E4238">
        <v>20</v>
      </c>
    </row>
    <row r="4239" spans="1:5">
      <c r="A4239">
        <v>2018</v>
      </c>
      <c r="B4239" t="s">
        <v>429</v>
      </c>
      <c r="C4239" t="s">
        <v>30</v>
      </c>
      <c r="D4239" t="s">
        <v>492</v>
      </c>
      <c r="E4239">
        <v>20</v>
      </c>
    </row>
    <row r="4240" spans="1:5">
      <c r="A4240">
        <v>2025</v>
      </c>
      <c r="B4240" t="s">
        <v>407</v>
      </c>
      <c r="D4240" t="s">
        <v>493</v>
      </c>
      <c r="E4240">
        <v>0</v>
      </c>
    </row>
    <row r="4241" spans="1:5">
      <c r="A4241">
        <v>2025</v>
      </c>
      <c r="B4241" t="s">
        <v>438</v>
      </c>
      <c r="D4241" t="s">
        <v>493</v>
      </c>
      <c r="E4241">
        <v>0</v>
      </c>
    </row>
    <row r="4242" spans="1:5">
      <c r="A4242">
        <v>2025</v>
      </c>
      <c r="B4242" t="s">
        <v>425</v>
      </c>
      <c r="D4242" t="s">
        <v>493</v>
      </c>
      <c r="E4242">
        <v>0</v>
      </c>
    </row>
    <row r="4243" spans="1:5">
      <c r="A4243">
        <v>2025</v>
      </c>
      <c r="B4243" t="s">
        <v>421</v>
      </c>
      <c r="D4243" t="s">
        <v>493</v>
      </c>
      <c r="E4243">
        <v>0</v>
      </c>
    </row>
    <row r="4244" spans="1:5">
      <c r="A4244">
        <v>2025</v>
      </c>
      <c r="B4244" t="s">
        <v>432</v>
      </c>
      <c r="D4244" t="s">
        <v>493</v>
      </c>
      <c r="E4244">
        <v>0</v>
      </c>
    </row>
    <row r="4245" spans="1:5">
      <c r="A4245">
        <v>2025</v>
      </c>
      <c r="B4245" t="s">
        <v>429</v>
      </c>
      <c r="D4245" t="s">
        <v>493</v>
      </c>
      <c r="E4245">
        <v>0</v>
      </c>
    </row>
    <row r="4246" spans="1:5">
      <c r="A4246">
        <v>2025</v>
      </c>
      <c r="B4246" t="s">
        <v>431</v>
      </c>
      <c r="D4246" t="s">
        <v>493</v>
      </c>
      <c r="E4246">
        <v>0</v>
      </c>
    </row>
    <row r="4247" spans="1:5">
      <c r="A4247">
        <v>2025</v>
      </c>
      <c r="B4247" t="s">
        <v>428</v>
      </c>
      <c r="D4247" t="s">
        <v>493</v>
      </c>
      <c r="E4247">
        <v>0</v>
      </c>
    </row>
    <row r="4248" spans="1:5">
      <c r="A4248">
        <v>2025</v>
      </c>
      <c r="B4248" t="s">
        <v>436</v>
      </c>
      <c r="D4248" t="s">
        <v>493</v>
      </c>
      <c r="E4248">
        <v>0</v>
      </c>
    </row>
    <row r="4249" spans="1:5">
      <c r="A4249">
        <v>2025</v>
      </c>
      <c r="B4249" t="s">
        <v>433</v>
      </c>
      <c r="D4249" t="s">
        <v>493</v>
      </c>
      <c r="E4249">
        <v>0</v>
      </c>
    </row>
    <row r="4250" spans="1:5">
      <c r="A4250">
        <v>2025</v>
      </c>
      <c r="B4250" t="s">
        <v>426</v>
      </c>
      <c r="D4250" t="s">
        <v>493</v>
      </c>
      <c r="E4250">
        <v>0</v>
      </c>
    </row>
    <row r="4251" spans="1:5">
      <c r="A4251">
        <v>2025</v>
      </c>
      <c r="B4251" t="s">
        <v>437</v>
      </c>
      <c r="D4251" t="s">
        <v>493</v>
      </c>
      <c r="E4251">
        <v>0</v>
      </c>
    </row>
    <row r="4252" spans="1:5">
      <c r="A4252">
        <v>2025</v>
      </c>
      <c r="B4252" t="s">
        <v>420</v>
      </c>
      <c r="D4252" t="s">
        <v>493</v>
      </c>
      <c r="E4252">
        <v>0</v>
      </c>
    </row>
    <row r="4253" spans="1:5">
      <c r="A4253">
        <v>2025</v>
      </c>
      <c r="B4253" t="s">
        <v>424</v>
      </c>
      <c r="D4253" t="s">
        <v>493</v>
      </c>
      <c r="E4253">
        <v>0</v>
      </c>
    </row>
    <row r="4254" spans="1:5">
      <c r="A4254">
        <v>2025</v>
      </c>
      <c r="B4254" t="s">
        <v>434</v>
      </c>
      <c r="D4254" t="s">
        <v>493</v>
      </c>
      <c r="E4254">
        <v>0</v>
      </c>
    </row>
    <row r="4255" spans="1:5">
      <c r="A4255">
        <v>2025</v>
      </c>
      <c r="B4255" t="s">
        <v>423</v>
      </c>
      <c r="D4255" t="s">
        <v>493</v>
      </c>
      <c r="E4255">
        <v>0</v>
      </c>
    </row>
    <row r="4256" spans="1:5">
      <c r="A4256">
        <v>2025</v>
      </c>
      <c r="B4256" t="s">
        <v>435</v>
      </c>
      <c r="D4256" t="s">
        <v>493</v>
      </c>
      <c r="E4256">
        <v>0</v>
      </c>
    </row>
    <row r="4257" spans="1:5">
      <c r="A4257">
        <v>2025</v>
      </c>
      <c r="B4257" t="s">
        <v>430</v>
      </c>
      <c r="D4257" t="s">
        <v>493</v>
      </c>
      <c r="E4257">
        <v>0</v>
      </c>
    </row>
    <row r="4258" spans="1:5">
      <c r="A4258">
        <v>2025</v>
      </c>
      <c r="B4258" t="s">
        <v>422</v>
      </c>
      <c r="D4258" t="s">
        <v>493</v>
      </c>
      <c r="E4258">
        <v>0</v>
      </c>
    </row>
    <row r="4259" spans="1:5">
      <c r="A4259">
        <v>2025</v>
      </c>
      <c r="B4259" t="s">
        <v>439</v>
      </c>
      <c r="D4259" t="s">
        <v>493</v>
      </c>
      <c r="E4259">
        <v>0</v>
      </c>
    </row>
    <row r="4260" spans="1:5">
      <c r="A4260">
        <v>2024</v>
      </c>
      <c r="B4260" t="s">
        <v>407</v>
      </c>
      <c r="C4260" t="s">
        <v>407</v>
      </c>
      <c r="D4260" t="s">
        <v>493</v>
      </c>
      <c r="E4260">
        <v>170</v>
      </c>
    </row>
    <row r="4261" spans="1:5">
      <c r="A4261">
        <v>2024</v>
      </c>
      <c r="B4261" t="s">
        <v>438</v>
      </c>
      <c r="C4261" t="s">
        <v>52</v>
      </c>
      <c r="D4261" t="s">
        <v>493</v>
      </c>
      <c r="E4261">
        <v>0</v>
      </c>
    </row>
    <row r="4262" spans="1:5">
      <c r="A4262">
        <v>2024</v>
      </c>
      <c r="B4262" t="s">
        <v>425</v>
      </c>
      <c r="C4262" t="s">
        <v>24</v>
      </c>
      <c r="D4262" t="s">
        <v>493</v>
      </c>
      <c r="E4262">
        <v>5</v>
      </c>
    </row>
    <row r="4263" spans="1:5">
      <c r="A4263">
        <v>2024</v>
      </c>
      <c r="B4263" t="s">
        <v>421</v>
      </c>
      <c r="C4263" t="s">
        <v>13</v>
      </c>
      <c r="D4263" t="s">
        <v>493</v>
      </c>
      <c r="E4263">
        <v>20</v>
      </c>
    </row>
    <row r="4264" spans="1:5">
      <c r="A4264">
        <v>2024</v>
      </c>
      <c r="B4264" t="s">
        <v>432</v>
      </c>
      <c r="C4264" t="s">
        <v>39</v>
      </c>
      <c r="D4264" t="s">
        <v>493</v>
      </c>
      <c r="E4264">
        <v>10</v>
      </c>
    </row>
    <row r="4265" spans="1:5">
      <c r="A4265">
        <v>2024</v>
      </c>
      <c r="B4265" t="s">
        <v>429</v>
      </c>
      <c r="C4265" t="s">
        <v>30</v>
      </c>
      <c r="D4265" t="s">
        <v>493</v>
      </c>
      <c r="E4265">
        <v>15</v>
      </c>
    </row>
    <row r="4266" spans="1:5">
      <c r="A4266">
        <v>2024</v>
      </c>
      <c r="B4266" t="s">
        <v>431</v>
      </c>
      <c r="C4266" t="s">
        <v>36</v>
      </c>
      <c r="D4266" t="s">
        <v>493</v>
      </c>
      <c r="E4266">
        <v>5</v>
      </c>
    </row>
    <row r="4267" spans="1:5">
      <c r="A4267">
        <v>2024</v>
      </c>
      <c r="B4267" t="s">
        <v>428</v>
      </c>
      <c r="C4267" t="s">
        <v>27</v>
      </c>
      <c r="D4267" t="s">
        <v>493</v>
      </c>
      <c r="E4267">
        <v>5</v>
      </c>
    </row>
    <row r="4268" spans="1:5">
      <c r="A4268">
        <v>2024</v>
      </c>
      <c r="B4268" t="s">
        <v>436</v>
      </c>
      <c r="C4268" t="s">
        <v>49</v>
      </c>
      <c r="D4268" t="s">
        <v>493</v>
      </c>
      <c r="E4268">
        <v>10</v>
      </c>
    </row>
    <row r="4269" spans="1:5">
      <c r="A4269">
        <v>2024</v>
      </c>
      <c r="B4269" t="s">
        <v>433</v>
      </c>
      <c r="C4269" t="s">
        <v>42</v>
      </c>
      <c r="D4269" t="s">
        <v>493</v>
      </c>
      <c r="E4269">
        <v>0</v>
      </c>
    </row>
    <row r="4270" spans="1:5">
      <c r="A4270">
        <v>2024</v>
      </c>
      <c r="B4270" t="s">
        <v>426</v>
      </c>
      <c r="D4270" t="s">
        <v>493</v>
      </c>
      <c r="E4270">
        <v>0</v>
      </c>
    </row>
    <row r="4271" spans="1:5">
      <c r="A4271">
        <v>2024</v>
      </c>
      <c r="B4271" t="s">
        <v>437</v>
      </c>
      <c r="C4271" t="s">
        <v>51</v>
      </c>
      <c r="D4271" t="s">
        <v>493</v>
      </c>
      <c r="E4271">
        <v>25</v>
      </c>
    </row>
    <row r="4272" spans="1:5">
      <c r="A4272">
        <v>2024</v>
      </c>
      <c r="B4272" t="s">
        <v>420</v>
      </c>
      <c r="C4272" t="s">
        <v>8</v>
      </c>
      <c r="D4272" t="s">
        <v>493</v>
      </c>
      <c r="E4272">
        <v>30</v>
      </c>
    </row>
    <row r="4273" spans="1:5">
      <c r="A4273">
        <v>2024</v>
      </c>
      <c r="B4273" t="s">
        <v>424</v>
      </c>
      <c r="C4273" t="s">
        <v>21</v>
      </c>
      <c r="D4273" t="s">
        <v>493</v>
      </c>
      <c r="E4273">
        <v>10</v>
      </c>
    </row>
    <row r="4274" spans="1:5">
      <c r="A4274">
        <v>2024</v>
      </c>
      <c r="B4274" t="s">
        <v>434</v>
      </c>
      <c r="C4274" t="s">
        <v>45</v>
      </c>
      <c r="D4274" t="s">
        <v>493</v>
      </c>
      <c r="E4274">
        <v>0</v>
      </c>
    </row>
    <row r="4275" spans="1:5">
      <c r="A4275">
        <v>2024</v>
      </c>
      <c r="B4275" t="s">
        <v>423</v>
      </c>
      <c r="C4275" t="s">
        <v>18</v>
      </c>
      <c r="D4275" t="s">
        <v>493</v>
      </c>
      <c r="E4275">
        <v>5</v>
      </c>
    </row>
    <row r="4276" spans="1:5">
      <c r="A4276">
        <v>2024</v>
      </c>
      <c r="B4276" t="s">
        <v>435</v>
      </c>
      <c r="C4276" t="s">
        <v>48</v>
      </c>
      <c r="D4276" t="s">
        <v>493</v>
      </c>
      <c r="E4276">
        <v>0</v>
      </c>
    </row>
    <row r="4277" spans="1:5">
      <c r="A4277">
        <v>2024</v>
      </c>
      <c r="B4277" t="s">
        <v>430</v>
      </c>
      <c r="C4277" t="s">
        <v>33</v>
      </c>
      <c r="D4277" t="s">
        <v>493</v>
      </c>
      <c r="E4277">
        <v>0</v>
      </c>
    </row>
    <row r="4278" spans="1:5">
      <c r="A4278">
        <v>2024</v>
      </c>
      <c r="B4278" t="s">
        <v>422</v>
      </c>
      <c r="C4278" t="s">
        <v>15</v>
      </c>
      <c r="D4278" t="s">
        <v>493</v>
      </c>
      <c r="E4278">
        <v>30</v>
      </c>
    </row>
    <row r="4279" spans="1:5">
      <c r="A4279">
        <v>2024</v>
      </c>
      <c r="B4279" t="s">
        <v>439</v>
      </c>
      <c r="C4279" t="s">
        <v>53</v>
      </c>
      <c r="D4279" t="s">
        <v>493</v>
      </c>
      <c r="E4279">
        <v>0</v>
      </c>
    </row>
    <row r="4280" spans="1:5">
      <c r="A4280">
        <v>2019</v>
      </c>
      <c r="B4280" t="s">
        <v>407</v>
      </c>
      <c r="C4280" t="s">
        <v>407</v>
      </c>
      <c r="D4280" t="s">
        <v>493</v>
      </c>
      <c r="E4280">
        <v>170</v>
      </c>
    </row>
    <row r="4281" spans="1:5">
      <c r="A4281">
        <v>2022</v>
      </c>
      <c r="B4281" t="s">
        <v>407</v>
      </c>
      <c r="C4281" t="s">
        <v>407</v>
      </c>
      <c r="D4281" t="s">
        <v>493</v>
      </c>
      <c r="E4281">
        <v>170</v>
      </c>
    </row>
    <row r="4282" spans="1:5">
      <c r="A4282">
        <v>2021</v>
      </c>
      <c r="B4282" t="s">
        <v>407</v>
      </c>
      <c r="C4282" t="s">
        <v>407</v>
      </c>
      <c r="D4282" t="s">
        <v>493</v>
      </c>
      <c r="E4282">
        <v>170</v>
      </c>
    </row>
    <row r="4283" spans="1:5">
      <c r="A4283">
        <v>2023</v>
      </c>
      <c r="B4283" t="s">
        <v>407</v>
      </c>
      <c r="C4283" t="s">
        <v>407</v>
      </c>
      <c r="D4283" t="s">
        <v>493</v>
      </c>
      <c r="E4283">
        <v>170</v>
      </c>
    </row>
    <row r="4284" spans="1:5">
      <c r="A4284">
        <v>2018</v>
      </c>
      <c r="B4284" t="s">
        <v>407</v>
      </c>
      <c r="C4284" t="s">
        <v>407</v>
      </c>
      <c r="D4284" t="s">
        <v>493</v>
      </c>
      <c r="E4284">
        <v>185</v>
      </c>
    </row>
    <row r="4285" spans="1:5">
      <c r="A4285">
        <v>2018</v>
      </c>
      <c r="B4285" t="s">
        <v>407</v>
      </c>
      <c r="C4285" t="s">
        <v>407</v>
      </c>
      <c r="D4285" t="s">
        <v>493</v>
      </c>
      <c r="E4285">
        <v>185</v>
      </c>
    </row>
    <row r="4286" spans="1:5">
      <c r="A4286">
        <v>2018</v>
      </c>
      <c r="B4286" t="s">
        <v>407</v>
      </c>
      <c r="C4286" t="s">
        <v>407</v>
      </c>
      <c r="D4286" t="s">
        <v>493</v>
      </c>
      <c r="E4286">
        <v>185</v>
      </c>
    </row>
    <row r="4287" spans="1:5">
      <c r="A4287">
        <v>2018</v>
      </c>
      <c r="B4287" t="s">
        <v>407</v>
      </c>
      <c r="C4287" t="s">
        <v>407</v>
      </c>
      <c r="D4287" t="s">
        <v>493</v>
      </c>
      <c r="E4287">
        <v>185</v>
      </c>
    </row>
    <row r="4288" spans="1:5">
      <c r="A4288">
        <v>2020</v>
      </c>
      <c r="B4288" t="s">
        <v>407</v>
      </c>
      <c r="C4288" t="s">
        <v>407</v>
      </c>
      <c r="D4288" t="s">
        <v>493</v>
      </c>
      <c r="E4288">
        <v>170</v>
      </c>
    </row>
    <row r="4289" spans="1:5">
      <c r="A4289">
        <v>2023</v>
      </c>
      <c r="B4289" t="s">
        <v>438</v>
      </c>
      <c r="C4289" t="s">
        <v>52</v>
      </c>
      <c r="D4289" t="s">
        <v>493</v>
      </c>
      <c r="E4289">
        <v>0</v>
      </c>
    </row>
    <row r="4290" spans="1:5">
      <c r="A4290">
        <v>2023</v>
      </c>
      <c r="B4290" t="s">
        <v>425</v>
      </c>
      <c r="C4290" t="s">
        <v>24</v>
      </c>
      <c r="D4290" t="s">
        <v>493</v>
      </c>
      <c r="E4290">
        <v>5</v>
      </c>
    </row>
    <row r="4291" spans="1:5">
      <c r="A4291">
        <v>2023</v>
      </c>
      <c r="B4291" t="s">
        <v>421</v>
      </c>
      <c r="C4291" t="s">
        <v>13</v>
      </c>
      <c r="D4291" t="s">
        <v>493</v>
      </c>
      <c r="E4291">
        <v>20</v>
      </c>
    </row>
    <row r="4292" spans="1:5">
      <c r="A4292">
        <v>2023</v>
      </c>
      <c r="B4292" t="s">
        <v>432</v>
      </c>
      <c r="C4292" t="s">
        <v>39</v>
      </c>
      <c r="D4292" t="s">
        <v>493</v>
      </c>
      <c r="E4292">
        <v>5</v>
      </c>
    </row>
    <row r="4293" spans="1:5">
      <c r="A4293">
        <v>2023</v>
      </c>
      <c r="B4293" t="s">
        <v>429</v>
      </c>
      <c r="C4293" t="s">
        <v>30</v>
      </c>
      <c r="D4293" t="s">
        <v>493</v>
      </c>
      <c r="E4293">
        <v>10</v>
      </c>
    </row>
    <row r="4294" spans="1:5">
      <c r="A4294">
        <v>2023</v>
      </c>
      <c r="B4294" t="s">
        <v>431</v>
      </c>
      <c r="C4294" t="s">
        <v>36</v>
      </c>
      <c r="D4294" t="s">
        <v>493</v>
      </c>
      <c r="E4294">
        <v>5</v>
      </c>
    </row>
    <row r="4295" spans="1:5">
      <c r="A4295">
        <v>2023</v>
      </c>
      <c r="B4295" t="s">
        <v>428</v>
      </c>
      <c r="C4295" t="s">
        <v>27</v>
      </c>
      <c r="D4295" t="s">
        <v>493</v>
      </c>
      <c r="E4295">
        <v>5</v>
      </c>
    </row>
    <row r="4296" spans="1:5">
      <c r="A4296">
        <v>2023</v>
      </c>
      <c r="B4296" t="s">
        <v>436</v>
      </c>
      <c r="C4296" t="s">
        <v>49</v>
      </c>
      <c r="D4296" t="s">
        <v>493</v>
      </c>
      <c r="E4296">
        <v>10</v>
      </c>
    </row>
    <row r="4297" spans="1:5">
      <c r="A4297">
        <v>2023</v>
      </c>
      <c r="B4297" t="s">
        <v>433</v>
      </c>
      <c r="C4297" t="s">
        <v>42</v>
      </c>
      <c r="D4297" t="s">
        <v>493</v>
      </c>
      <c r="E4297">
        <v>5</v>
      </c>
    </row>
    <row r="4298" spans="1:5">
      <c r="A4298">
        <v>2023</v>
      </c>
      <c r="B4298" t="s">
        <v>426</v>
      </c>
      <c r="D4298" t="s">
        <v>493</v>
      </c>
      <c r="E4298">
        <v>0</v>
      </c>
    </row>
    <row r="4299" spans="1:5">
      <c r="A4299">
        <v>2023</v>
      </c>
      <c r="B4299" t="s">
        <v>437</v>
      </c>
      <c r="C4299" t="s">
        <v>51</v>
      </c>
      <c r="D4299" t="s">
        <v>493</v>
      </c>
      <c r="E4299">
        <v>25</v>
      </c>
    </row>
    <row r="4300" spans="1:5">
      <c r="A4300">
        <v>2023</v>
      </c>
      <c r="B4300" t="s">
        <v>420</v>
      </c>
      <c r="C4300" t="s">
        <v>8</v>
      </c>
      <c r="D4300" t="s">
        <v>493</v>
      </c>
      <c r="E4300">
        <v>25</v>
      </c>
    </row>
    <row r="4301" spans="1:5">
      <c r="A4301">
        <v>2023</v>
      </c>
      <c r="B4301" t="s">
        <v>424</v>
      </c>
      <c r="C4301" t="s">
        <v>21</v>
      </c>
      <c r="D4301" t="s">
        <v>493</v>
      </c>
      <c r="E4301">
        <v>15</v>
      </c>
    </row>
    <row r="4302" spans="1:5">
      <c r="A4302">
        <v>2022</v>
      </c>
      <c r="B4302" t="s">
        <v>435</v>
      </c>
      <c r="C4302" t="s">
        <v>48</v>
      </c>
      <c r="D4302" t="s">
        <v>493</v>
      </c>
      <c r="E4302">
        <v>0</v>
      </c>
    </row>
    <row r="4303" spans="1:5">
      <c r="A4303">
        <v>2022</v>
      </c>
      <c r="B4303" t="s">
        <v>438</v>
      </c>
      <c r="C4303" t="s">
        <v>52</v>
      </c>
      <c r="D4303" t="s">
        <v>493</v>
      </c>
      <c r="E4303">
        <v>0</v>
      </c>
    </row>
    <row r="4304" spans="1:5">
      <c r="A4304">
        <v>2022</v>
      </c>
      <c r="B4304" t="s">
        <v>436</v>
      </c>
      <c r="C4304" t="s">
        <v>49</v>
      </c>
      <c r="D4304" t="s">
        <v>493</v>
      </c>
      <c r="E4304">
        <v>5</v>
      </c>
    </row>
    <row r="4305" spans="1:5">
      <c r="A4305">
        <v>2022</v>
      </c>
      <c r="B4305" t="s">
        <v>431</v>
      </c>
      <c r="C4305" t="s">
        <v>36</v>
      </c>
      <c r="D4305" t="s">
        <v>493</v>
      </c>
      <c r="E4305">
        <v>5</v>
      </c>
    </row>
    <row r="4306" spans="1:5">
      <c r="A4306">
        <v>2022</v>
      </c>
      <c r="B4306" t="s">
        <v>422</v>
      </c>
      <c r="C4306" t="s">
        <v>15</v>
      </c>
      <c r="D4306" t="s">
        <v>493</v>
      </c>
      <c r="E4306">
        <v>30</v>
      </c>
    </row>
    <row r="4307" spans="1:5">
      <c r="A4307">
        <v>2022</v>
      </c>
      <c r="B4307" t="s">
        <v>439</v>
      </c>
      <c r="C4307" t="s">
        <v>53</v>
      </c>
      <c r="D4307" t="s">
        <v>493</v>
      </c>
      <c r="E4307">
        <v>5</v>
      </c>
    </row>
    <row r="4308" spans="1:5">
      <c r="A4308">
        <v>2022</v>
      </c>
      <c r="B4308" t="s">
        <v>429</v>
      </c>
      <c r="C4308" t="s">
        <v>30</v>
      </c>
      <c r="D4308" t="s">
        <v>493</v>
      </c>
      <c r="E4308">
        <v>10</v>
      </c>
    </row>
    <row r="4309" spans="1:5">
      <c r="A4309">
        <v>2022</v>
      </c>
      <c r="B4309" t="s">
        <v>421</v>
      </c>
      <c r="C4309" t="s">
        <v>13</v>
      </c>
      <c r="D4309" t="s">
        <v>493</v>
      </c>
      <c r="E4309">
        <v>25</v>
      </c>
    </row>
    <row r="4310" spans="1:5">
      <c r="A4310">
        <v>2022</v>
      </c>
      <c r="B4310" t="s">
        <v>434</v>
      </c>
      <c r="C4310" t="s">
        <v>45</v>
      </c>
      <c r="D4310" t="s">
        <v>493</v>
      </c>
      <c r="E4310">
        <v>0</v>
      </c>
    </row>
    <row r="4311" spans="1:5">
      <c r="A4311">
        <v>2021</v>
      </c>
      <c r="B4311" t="s">
        <v>434</v>
      </c>
      <c r="C4311" t="s">
        <v>45</v>
      </c>
      <c r="D4311" t="s">
        <v>493</v>
      </c>
      <c r="E4311">
        <v>0</v>
      </c>
    </row>
    <row r="4312" spans="1:5">
      <c r="A4312">
        <v>2021</v>
      </c>
      <c r="B4312" t="s">
        <v>420</v>
      </c>
      <c r="C4312" t="s">
        <v>8</v>
      </c>
      <c r="D4312" t="s">
        <v>493</v>
      </c>
      <c r="E4312">
        <v>20</v>
      </c>
    </row>
    <row r="4313" spans="1:5">
      <c r="A4313">
        <v>2021</v>
      </c>
      <c r="B4313" t="s">
        <v>424</v>
      </c>
      <c r="C4313" t="s">
        <v>21</v>
      </c>
      <c r="D4313" t="s">
        <v>493</v>
      </c>
      <c r="E4313">
        <v>15</v>
      </c>
    </row>
    <row r="4314" spans="1:5">
      <c r="A4314">
        <v>2020</v>
      </c>
      <c r="B4314" t="s">
        <v>434</v>
      </c>
      <c r="C4314" t="s">
        <v>45</v>
      </c>
      <c r="D4314" t="s">
        <v>493</v>
      </c>
      <c r="E4314">
        <v>0</v>
      </c>
    </row>
    <row r="4315" spans="1:5">
      <c r="A4315">
        <v>2020</v>
      </c>
      <c r="B4315" t="s">
        <v>430</v>
      </c>
      <c r="C4315" t="s">
        <v>33</v>
      </c>
      <c r="D4315" t="s">
        <v>493</v>
      </c>
      <c r="E4315">
        <v>5</v>
      </c>
    </row>
    <row r="4316" spans="1:5">
      <c r="A4316">
        <v>2020</v>
      </c>
      <c r="B4316" t="s">
        <v>439</v>
      </c>
      <c r="C4316" t="s">
        <v>53</v>
      </c>
      <c r="D4316" t="s">
        <v>493</v>
      </c>
      <c r="E4316">
        <v>5</v>
      </c>
    </row>
    <row r="4317" spans="1:5">
      <c r="A4317">
        <v>2019</v>
      </c>
      <c r="B4317" t="s">
        <v>431</v>
      </c>
      <c r="C4317" t="s">
        <v>36</v>
      </c>
      <c r="D4317" t="s">
        <v>493</v>
      </c>
      <c r="E4317">
        <v>5</v>
      </c>
    </row>
    <row r="4318" spans="1:5">
      <c r="A4318">
        <v>2019</v>
      </c>
      <c r="B4318" t="s">
        <v>437</v>
      </c>
      <c r="C4318" t="s">
        <v>51</v>
      </c>
      <c r="D4318" t="s">
        <v>493</v>
      </c>
      <c r="E4318">
        <v>35</v>
      </c>
    </row>
    <row r="4319" spans="1:5">
      <c r="A4319">
        <v>2019</v>
      </c>
      <c r="B4319" t="s">
        <v>439</v>
      </c>
      <c r="C4319" t="s">
        <v>53</v>
      </c>
      <c r="D4319" t="s">
        <v>493</v>
      </c>
      <c r="E4319">
        <v>5</v>
      </c>
    </row>
    <row r="4320" spans="1:5">
      <c r="A4320">
        <v>2019</v>
      </c>
      <c r="B4320" t="s">
        <v>429</v>
      </c>
      <c r="C4320" t="s">
        <v>30</v>
      </c>
      <c r="D4320" t="s">
        <v>493</v>
      </c>
      <c r="E4320">
        <v>15</v>
      </c>
    </row>
    <row r="4321" spans="1:5">
      <c r="A4321">
        <v>2018</v>
      </c>
      <c r="B4321" t="s">
        <v>432</v>
      </c>
      <c r="C4321" t="s">
        <v>39</v>
      </c>
      <c r="D4321" t="s">
        <v>493</v>
      </c>
      <c r="E4321">
        <v>10</v>
      </c>
    </row>
    <row r="4322" spans="1:5">
      <c r="A4322">
        <v>2018</v>
      </c>
      <c r="B4322" t="s">
        <v>435</v>
      </c>
      <c r="C4322" t="s">
        <v>48</v>
      </c>
      <c r="D4322" t="s">
        <v>493</v>
      </c>
      <c r="E4322">
        <v>0</v>
      </c>
    </row>
    <row r="4323" spans="1:5">
      <c r="A4323">
        <v>2018</v>
      </c>
      <c r="B4323" t="s">
        <v>438</v>
      </c>
      <c r="C4323" t="s">
        <v>52</v>
      </c>
      <c r="D4323" t="s">
        <v>493</v>
      </c>
      <c r="E4323">
        <v>0</v>
      </c>
    </row>
    <row r="4324" spans="1:5">
      <c r="A4324">
        <v>2018</v>
      </c>
      <c r="B4324" t="s">
        <v>436</v>
      </c>
      <c r="C4324" t="s">
        <v>49</v>
      </c>
      <c r="D4324" t="s">
        <v>493</v>
      </c>
      <c r="E4324">
        <v>0</v>
      </c>
    </row>
    <row r="4325" spans="1:5">
      <c r="A4325">
        <v>2018</v>
      </c>
      <c r="B4325" t="s">
        <v>437</v>
      </c>
      <c r="C4325" t="s">
        <v>51</v>
      </c>
      <c r="D4325" t="s">
        <v>493</v>
      </c>
      <c r="E4325">
        <v>35</v>
      </c>
    </row>
    <row r="4326" spans="1:5">
      <c r="A4326">
        <v>2018</v>
      </c>
      <c r="B4326" t="s">
        <v>422</v>
      </c>
      <c r="C4326" t="s">
        <v>15</v>
      </c>
      <c r="D4326" t="s">
        <v>493</v>
      </c>
      <c r="E4326">
        <v>25</v>
      </c>
    </row>
    <row r="4327" spans="1:5">
      <c r="A4327">
        <v>2019</v>
      </c>
      <c r="B4327" t="s">
        <v>438</v>
      </c>
      <c r="C4327" t="s">
        <v>52</v>
      </c>
      <c r="D4327" t="s">
        <v>493</v>
      </c>
      <c r="E4327">
        <v>0</v>
      </c>
    </row>
    <row r="4328" spans="1:5">
      <c r="A4328">
        <v>2019</v>
      </c>
      <c r="B4328" t="s">
        <v>430</v>
      </c>
      <c r="C4328" t="s">
        <v>33</v>
      </c>
      <c r="D4328" t="s">
        <v>493</v>
      </c>
      <c r="E4328">
        <v>0</v>
      </c>
    </row>
    <row r="4329" spans="1:5">
      <c r="A4329">
        <v>2019</v>
      </c>
      <c r="B4329" t="s">
        <v>434</v>
      </c>
      <c r="C4329" t="s">
        <v>45</v>
      </c>
      <c r="D4329" t="s">
        <v>493</v>
      </c>
      <c r="E4329">
        <v>0</v>
      </c>
    </row>
    <row r="4330" spans="1:5">
      <c r="A4330">
        <v>2019</v>
      </c>
      <c r="B4330" t="s">
        <v>425</v>
      </c>
      <c r="C4330" t="s">
        <v>24</v>
      </c>
      <c r="D4330" t="s">
        <v>493</v>
      </c>
      <c r="E4330">
        <v>5</v>
      </c>
    </row>
    <row r="4331" spans="1:5">
      <c r="A4331">
        <v>2019</v>
      </c>
      <c r="B4331" t="s">
        <v>420</v>
      </c>
      <c r="C4331" t="s">
        <v>8</v>
      </c>
      <c r="D4331" t="s">
        <v>493</v>
      </c>
      <c r="E4331">
        <v>30</v>
      </c>
    </row>
    <row r="4332" spans="1:5">
      <c r="A4332">
        <v>2019</v>
      </c>
      <c r="B4332" t="s">
        <v>433</v>
      </c>
      <c r="C4332" t="s">
        <v>42</v>
      </c>
      <c r="D4332" t="s">
        <v>493</v>
      </c>
      <c r="E4332">
        <v>5</v>
      </c>
    </row>
    <row r="4333" spans="1:5">
      <c r="A4333">
        <v>2019</v>
      </c>
      <c r="B4333" t="s">
        <v>428</v>
      </c>
      <c r="C4333" t="s">
        <v>27</v>
      </c>
      <c r="D4333" t="s">
        <v>493</v>
      </c>
      <c r="E4333">
        <v>0</v>
      </c>
    </row>
    <row r="4334" spans="1:5">
      <c r="A4334">
        <v>2019</v>
      </c>
      <c r="B4334" t="s">
        <v>423</v>
      </c>
      <c r="C4334" t="s">
        <v>18</v>
      </c>
      <c r="D4334" t="s">
        <v>493</v>
      </c>
      <c r="E4334">
        <v>5</v>
      </c>
    </row>
    <row r="4335" spans="1:5">
      <c r="A4335">
        <v>2019</v>
      </c>
      <c r="B4335" t="s">
        <v>421</v>
      </c>
      <c r="C4335" t="s">
        <v>13</v>
      </c>
      <c r="D4335" t="s">
        <v>493</v>
      </c>
      <c r="E4335">
        <v>25</v>
      </c>
    </row>
    <row r="4336" spans="1:5">
      <c r="A4336">
        <v>2019</v>
      </c>
      <c r="B4336" t="s">
        <v>422</v>
      </c>
      <c r="C4336" t="s">
        <v>15</v>
      </c>
      <c r="D4336" t="s">
        <v>493</v>
      </c>
      <c r="E4336">
        <v>20</v>
      </c>
    </row>
    <row r="4337" spans="1:5">
      <c r="A4337">
        <v>2019</v>
      </c>
      <c r="B4337" t="s">
        <v>424</v>
      </c>
      <c r="C4337" t="s">
        <v>21</v>
      </c>
      <c r="D4337" t="s">
        <v>493</v>
      </c>
      <c r="E4337">
        <v>15</v>
      </c>
    </row>
    <row r="4338" spans="1:5">
      <c r="A4338">
        <v>2018</v>
      </c>
      <c r="B4338" t="s">
        <v>434</v>
      </c>
      <c r="C4338" t="s">
        <v>45</v>
      </c>
      <c r="D4338" t="s">
        <v>493</v>
      </c>
      <c r="E4338">
        <v>0</v>
      </c>
    </row>
    <row r="4339" spans="1:5">
      <c r="A4339">
        <v>2018</v>
      </c>
      <c r="B4339" t="s">
        <v>428</v>
      </c>
      <c r="C4339" t="s">
        <v>27</v>
      </c>
      <c r="D4339" t="s">
        <v>493</v>
      </c>
      <c r="E4339">
        <v>0</v>
      </c>
    </row>
    <row r="4340" spans="1:5">
      <c r="A4340">
        <v>2018</v>
      </c>
      <c r="B4340" t="s">
        <v>430</v>
      </c>
      <c r="C4340" t="s">
        <v>33</v>
      </c>
      <c r="D4340" t="s">
        <v>493</v>
      </c>
      <c r="E4340">
        <v>0</v>
      </c>
    </row>
    <row r="4341" spans="1:5">
      <c r="A4341">
        <v>2018</v>
      </c>
      <c r="B4341" t="s">
        <v>420</v>
      </c>
      <c r="C4341" t="s">
        <v>8</v>
      </c>
      <c r="D4341" t="s">
        <v>493</v>
      </c>
      <c r="E4341">
        <v>35</v>
      </c>
    </row>
    <row r="4342" spans="1:5">
      <c r="A4342">
        <v>2018</v>
      </c>
      <c r="B4342" t="s">
        <v>439</v>
      </c>
      <c r="C4342" t="s">
        <v>53</v>
      </c>
      <c r="D4342" t="s">
        <v>493</v>
      </c>
      <c r="E4342">
        <v>5</v>
      </c>
    </row>
    <row r="4343" spans="1:5">
      <c r="A4343">
        <v>2022</v>
      </c>
      <c r="B4343" t="s">
        <v>437</v>
      </c>
      <c r="C4343" t="s">
        <v>51</v>
      </c>
      <c r="D4343" t="s">
        <v>493</v>
      </c>
      <c r="E4343">
        <v>30</v>
      </c>
    </row>
    <row r="4344" spans="1:5">
      <c r="A4344">
        <v>2022</v>
      </c>
      <c r="B4344" t="s">
        <v>425</v>
      </c>
      <c r="C4344" t="s">
        <v>24</v>
      </c>
      <c r="D4344" t="s">
        <v>493</v>
      </c>
      <c r="E4344">
        <v>5</v>
      </c>
    </row>
    <row r="4345" spans="1:5">
      <c r="A4345">
        <v>2022</v>
      </c>
      <c r="B4345" t="s">
        <v>428</v>
      </c>
      <c r="C4345" t="s">
        <v>27</v>
      </c>
      <c r="D4345" t="s">
        <v>493</v>
      </c>
      <c r="E4345">
        <v>5</v>
      </c>
    </row>
    <row r="4346" spans="1:5">
      <c r="A4346">
        <v>2022</v>
      </c>
      <c r="B4346" t="s">
        <v>420</v>
      </c>
      <c r="C4346" t="s">
        <v>8</v>
      </c>
      <c r="D4346" t="s">
        <v>493</v>
      </c>
      <c r="E4346">
        <v>25</v>
      </c>
    </row>
    <row r="4347" spans="1:5">
      <c r="A4347">
        <v>2022</v>
      </c>
      <c r="B4347" t="s">
        <v>423</v>
      </c>
      <c r="C4347" t="s">
        <v>18</v>
      </c>
      <c r="D4347" t="s">
        <v>493</v>
      </c>
      <c r="E4347">
        <v>5</v>
      </c>
    </row>
    <row r="4348" spans="1:5">
      <c r="A4348">
        <v>2021</v>
      </c>
      <c r="B4348" t="s">
        <v>426</v>
      </c>
      <c r="D4348" t="s">
        <v>493</v>
      </c>
      <c r="E4348">
        <v>0</v>
      </c>
    </row>
    <row r="4349" spans="1:5">
      <c r="A4349">
        <v>2021</v>
      </c>
      <c r="B4349" t="s">
        <v>428</v>
      </c>
      <c r="C4349" t="s">
        <v>27</v>
      </c>
      <c r="D4349" t="s">
        <v>493</v>
      </c>
      <c r="E4349">
        <v>5</v>
      </c>
    </row>
    <row r="4350" spans="1:5">
      <c r="A4350">
        <v>2021</v>
      </c>
      <c r="B4350" t="s">
        <v>423</v>
      </c>
      <c r="C4350" t="s">
        <v>18</v>
      </c>
      <c r="D4350" t="s">
        <v>493</v>
      </c>
      <c r="E4350">
        <v>5</v>
      </c>
    </row>
    <row r="4351" spans="1:5">
      <c r="A4351">
        <v>2021</v>
      </c>
      <c r="B4351" t="s">
        <v>431</v>
      </c>
      <c r="C4351" t="s">
        <v>36</v>
      </c>
      <c r="D4351" t="s">
        <v>493</v>
      </c>
      <c r="E4351">
        <v>0</v>
      </c>
    </row>
    <row r="4352" spans="1:5">
      <c r="A4352">
        <v>2021</v>
      </c>
      <c r="B4352" t="s">
        <v>425</v>
      </c>
      <c r="C4352" t="s">
        <v>24</v>
      </c>
      <c r="D4352" t="s">
        <v>493</v>
      </c>
      <c r="E4352">
        <v>5</v>
      </c>
    </row>
    <row r="4353" spans="1:5">
      <c r="A4353">
        <v>2021</v>
      </c>
      <c r="B4353" t="s">
        <v>438</v>
      </c>
      <c r="C4353" t="s">
        <v>52</v>
      </c>
      <c r="D4353" t="s">
        <v>493</v>
      </c>
      <c r="E4353">
        <v>5</v>
      </c>
    </row>
    <row r="4354" spans="1:5">
      <c r="A4354">
        <v>2021</v>
      </c>
      <c r="B4354" t="s">
        <v>436</v>
      </c>
      <c r="C4354" t="s">
        <v>49</v>
      </c>
      <c r="D4354" t="s">
        <v>493</v>
      </c>
      <c r="E4354">
        <v>5</v>
      </c>
    </row>
    <row r="4355" spans="1:5">
      <c r="A4355">
        <v>2021</v>
      </c>
      <c r="B4355" t="s">
        <v>437</v>
      </c>
      <c r="C4355" t="s">
        <v>51</v>
      </c>
      <c r="D4355" t="s">
        <v>493</v>
      </c>
      <c r="E4355">
        <v>35</v>
      </c>
    </row>
    <row r="4356" spans="1:5">
      <c r="A4356">
        <v>2020</v>
      </c>
      <c r="B4356" t="s">
        <v>431</v>
      </c>
      <c r="C4356" t="s">
        <v>36</v>
      </c>
      <c r="D4356" t="s">
        <v>493</v>
      </c>
      <c r="E4356">
        <v>5</v>
      </c>
    </row>
    <row r="4357" spans="1:5">
      <c r="A4357">
        <v>2020</v>
      </c>
      <c r="B4357" t="s">
        <v>426</v>
      </c>
      <c r="D4357" t="s">
        <v>493</v>
      </c>
      <c r="E4357">
        <v>0</v>
      </c>
    </row>
    <row r="4358" spans="1:5">
      <c r="A4358">
        <v>2020</v>
      </c>
      <c r="B4358" t="s">
        <v>433</v>
      </c>
      <c r="C4358" t="s">
        <v>42</v>
      </c>
      <c r="D4358" t="s">
        <v>493</v>
      </c>
      <c r="E4358">
        <v>0</v>
      </c>
    </row>
    <row r="4359" spans="1:5">
      <c r="A4359">
        <v>2020</v>
      </c>
      <c r="B4359" t="s">
        <v>425</v>
      </c>
      <c r="C4359" t="s">
        <v>24</v>
      </c>
      <c r="D4359" t="s">
        <v>493</v>
      </c>
      <c r="E4359">
        <v>5</v>
      </c>
    </row>
    <row r="4360" spans="1:5">
      <c r="A4360">
        <v>2020</v>
      </c>
      <c r="B4360" t="s">
        <v>428</v>
      </c>
      <c r="C4360" t="s">
        <v>27</v>
      </c>
      <c r="D4360" t="s">
        <v>493</v>
      </c>
      <c r="E4360">
        <v>0</v>
      </c>
    </row>
    <row r="4361" spans="1:5">
      <c r="A4361">
        <v>2020</v>
      </c>
      <c r="B4361" t="s">
        <v>438</v>
      </c>
      <c r="C4361" t="s">
        <v>52</v>
      </c>
      <c r="D4361" t="s">
        <v>493</v>
      </c>
      <c r="E4361">
        <v>0</v>
      </c>
    </row>
    <row r="4362" spans="1:5">
      <c r="A4362">
        <v>2020</v>
      </c>
      <c r="B4362" t="s">
        <v>437</v>
      </c>
      <c r="C4362" t="s">
        <v>51</v>
      </c>
      <c r="D4362" t="s">
        <v>493</v>
      </c>
      <c r="E4362">
        <v>35</v>
      </c>
    </row>
    <row r="4363" spans="1:5">
      <c r="A4363">
        <v>2020</v>
      </c>
      <c r="B4363" t="s">
        <v>422</v>
      </c>
      <c r="C4363" t="s">
        <v>15</v>
      </c>
      <c r="D4363" t="s">
        <v>493</v>
      </c>
      <c r="E4363">
        <v>20</v>
      </c>
    </row>
    <row r="4364" spans="1:5">
      <c r="A4364">
        <v>2023</v>
      </c>
      <c r="B4364" t="s">
        <v>434</v>
      </c>
      <c r="C4364" t="s">
        <v>45</v>
      </c>
      <c r="D4364" t="s">
        <v>493</v>
      </c>
      <c r="E4364">
        <v>0</v>
      </c>
    </row>
    <row r="4365" spans="1:5">
      <c r="A4365">
        <v>2023</v>
      </c>
      <c r="B4365" t="s">
        <v>423</v>
      </c>
      <c r="C4365" t="s">
        <v>18</v>
      </c>
      <c r="D4365" t="s">
        <v>493</v>
      </c>
      <c r="E4365">
        <v>5</v>
      </c>
    </row>
    <row r="4366" spans="1:5">
      <c r="A4366">
        <v>2023</v>
      </c>
      <c r="B4366" t="s">
        <v>435</v>
      </c>
      <c r="C4366" t="s">
        <v>48</v>
      </c>
      <c r="D4366" t="s">
        <v>493</v>
      </c>
      <c r="E4366">
        <v>0</v>
      </c>
    </row>
    <row r="4367" spans="1:5">
      <c r="A4367">
        <v>2023</v>
      </c>
      <c r="B4367" t="s">
        <v>430</v>
      </c>
      <c r="C4367" t="s">
        <v>33</v>
      </c>
      <c r="D4367" t="s">
        <v>493</v>
      </c>
      <c r="E4367">
        <v>0</v>
      </c>
    </row>
    <row r="4368" spans="1:5">
      <c r="A4368">
        <v>2023</v>
      </c>
      <c r="B4368" t="s">
        <v>422</v>
      </c>
      <c r="C4368" t="s">
        <v>15</v>
      </c>
      <c r="D4368" t="s">
        <v>493</v>
      </c>
      <c r="E4368">
        <v>30</v>
      </c>
    </row>
    <row r="4369" spans="1:5">
      <c r="A4369">
        <v>2023</v>
      </c>
      <c r="B4369" t="s">
        <v>439</v>
      </c>
      <c r="C4369" t="s">
        <v>53</v>
      </c>
      <c r="D4369" t="s">
        <v>493</v>
      </c>
      <c r="E4369">
        <v>0</v>
      </c>
    </row>
    <row r="4370" spans="1:5">
      <c r="A4370">
        <v>2022</v>
      </c>
      <c r="B4370" t="s">
        <v>433</v>
      </c>
      <c r="C4370" t="s">
        <v>42</v>
      </c>
      <c r="D4370" t="s">
        <v>493</v>
      </c>
      <c r="E4370">
        <v>0</v>
      </c>
    </row>
    <row r="4371" spans="1:5">
      <c r="A4371">
        <v>2022</v>
      </c>
      <c r="B4371" t="s">
        <v>430</v>
      </c>
      <c r="C4371" t="s">
        <v>33</v>
      </c>
      <c r="D4371" t="s">
        <v>493</v>
      </c>
      <c r="E4371">
        <v>5</v>
      </c>
    </row>
    <row r="4372" spans="1:5">
      <c r="A4372">
        <v>2022</v>
      </c>
      <c r="B4372" t="s">
        <v>432</v>
      </c>
      <c r="C4372" t="s">
        <v>39</v>
      </c>
      <c r="D4372" t="s">
        <v>493</v>
      </c>
      <c r="E4372">
        <v>5</v>
      </c>
    </row>
    <row r="4373" spans="1:5">
      <c r="A4373">
        <v>2022</v>
      </c>
      <c r="B4373" t="s">
        <v>426</v>
      </c>
      <c r="D4373" t="s">
        <v>493</v>
      </c>
      <c r="E4373">
        <v>0</v>
      </c>
    </row>
    <row r="4374" spans="1:5">
      <c r="A4374">
        <v>2022</v>
      </c>
      <c r="B4374" t="s">
        <v>424</v>
      </c>
      <c r="C4374" t="s">
        <v>21</v>
      </c>
      <c r="D4374" t="s">
        <v>493</v>
      </c>
      <c r="E4374">
        <v>15</v>
      </c>
    </row>
    <row r="4375" spans="1:5">
      <c r="A4375">
        <v>2021</v>
      </c>
      <c r="B4375" t="s">
        <v>432</v>
      </c>
      <c r="C4375" t="s">
        <v>39</v>
      </c>
      <c r="D4375" t="s">
        <v>493</v>
      </c>
      <c r="E4375">
        <v>5</v>
      </c>
    </row>
    <row r="4376" spans="1:5">
      <c r="A4376">
        <v>2021</v>
      </c>
      <c r="B4376" t="s">
        <v>430</v>
      </c>
      <c r="C4376" t="s">
        <v>33</v>
      </c>
      <c r="D4376" t="s">
        <v>493</v>
      </c>
      <c r="E4376">
        <v>5</v>
      </c>
    </row>
    <row r="4377" spans="1:5">
      <c r="A4377">
        <v>2021</v>
      </c>
      <c r="B4377" t="s">
        <v>433</v>
      </c>
      <c r="C4377" t="s">
        <v>42</v>
      </c>
      <c r="D4377" t="s">
        <v>493</v>
      </c>
      <c r="E4377">
        <v>0</v>
      </c>
    </row>
    <row r="4378" spans="1:5">
      <c r="A4378">
        <v>2021</v>
      </c>
      <c r="B4378" t="s">
        <v>422</v>
      </c>
      <c r="C4378" t="s">
        <v>15</v>
      </c>
      <c r="D4378" t="s">
        <v>493</v>
      </c>
      <c r="E4378">
        <v>25</v>
      </c>
    </row>
    <row r="4379" spans="1:5">
      <c r="A4379">
        <v>2021</v>
      </c>
      <c r="B4379" t="s">
        <v>421</v>
      </c>
      <c r="C4379" t="s">
        <v>13</v>
      </c>
      <c r="D4379" t="s">
        <v>493</v>
      </c>
      <c r="E4379">
        <v>25</v>
      </c>
    </row>
    <row r="4380" spans="1:5">
      <c r="A4380">
        <v>2021</v>
      </c>
      <c r="B4380" t="s">
        <v>439</v>
      </c>
      <c r="C4380" t="s">
        <v>53</v>
      </c>
      <c r="D4380" t="s">
        <v>493</v>
      </c>
      <c r="E4380">
        <v>5</v>
      </c>
    </row>
    <row r="4381" spans="1:5">
      <c r="A4381">
        <v>2021</v>
      </c>
      <c r="B4381" t="s">
        <v>435</v>
      </c>
      <c r="C4381" t="s">
        <v>48</v>
      </c>
      <c r="D4381" t="s">
        <v>493</v>
      </c>
      <c r="E4381">
        <v>5</v>
      </c>
    </row>
    <row r="4382" spans="1:5">
      <c r="A4382">
        <v>2021</v>
      </c>
      <c r="B4382" t="s">
        <v>429</v>
      </c>
      <c r="C4382" t="s">
        <v>30</v>
      </c>
      <c r="D4382" t="s">
        <v>493</v>
      </c>
      <c r="E4382">
        <v>10</v>
      </c>
    </row>
    <row r="4383" spans="1:5">
      <c r="A4383">
        <v>2020</v>
      </c>
      <c r="B4383" t="s">
        <v>435</v>
      </c>
      <c r="C4383" t="s">
        <v>48</v>
      </c>
      <c r="D4383" t="s">
        <v>493</v>
      </c>
      <c r="E4383">
        <v>0</v>
      </c>
    </row>
    <row r="4384" spans="1:5">
      <c r="A4384">
        <v>2020</v>
      </c>
      <c r="B4384" t="s">
        <v>432</v>
      </c>
      <c r="C4384" t="s">
        <v>39</v>
      </c>
      <c r="D4384" t="s">
        <v>493</v>
      </c>
      <c r="E4384">
        <v>5</v>
      </c>
    </row>
    <row r="4385" spans="1:5">
      <c r="A4385">
        <v>2020</v>
      </c>
      <c r="B4385" t="s">
        <v>423</v>
      </c>
      <c r="C4385" t="s">
        <v>18</v>
      </c>
      <c r="D4385" t="s">
        <v>493</v>
      </c>
      <c r="E4385">
        <v>5</v>
      </c>
    </row>
    <row r="4386" spans="1:5">
      <c r="A4386">
        <v>2020</v>
      </c>
      <c r="B4386" t="s">
        <v>420</v>
      </c>
      <c r="C4386" t="s">
        <v>8</v>
      </c>
      <c r="D4386" t="s">
        <v>493</v>
      </c>
      <c r="E4386">
        <v>25</v>
      </c>
    </row>
    <row r="4387" spans="1:5">
      <c r="A4387">
        <v>2020</v>
      </c>
      <c r="B4387" t="s">
        <v>424</v>
      </c>
      <c r="C4387" t="s">
        <v>21</v>
      </c>
      <c r="D4387" t="s">
        <v>493</v>
      </c>
      <c r="E4387">
        <v>15</v>
      </c>
    </row>
    <row r="4388" spans="1:5">
      <c r="A4388">
        <v>2020</v>
      </c>
      <c r="B4388" t="s">
        <v>421</v>
      </c>
      <c r="C4388" t="s">
        <v>13</v>
      </c>
      <c r="D4388" t="s">
        <v>493</v>
      </c>
      <c r="E4388">
        <v>20</v>
      </c>
    </row>
    <row r="4389" spans="1:5">
      <c r="A4389">
        <v>2020</v>
      </c>
      <c r="B4389" t="s">
        <v>436</v>
      </c>
      <c r="C4389" t="s">
        <v>49</v>
      </c>
      <c r="D4389" t="s">
        <v>493</v>
      </c>
      <c r="E4389">
        <v>5</v>
      </c>
    </row>
    <row r="4390" spans="1:5">
      <c r="A4390">
        <v>2020</v>
      </c>
      <c r="B4390" t="s">
        <v>429</v>
      </c>
      <c r="C4390" t="s">
        <v>30</v>
      </c>
      <c r="D4390" t="s">
        <v>493</v>
      </c>
      <c r="E4390">
        <v>15</v>
      </c>
    </row>
    <row r="4391" spans="1:5">
      <c r="A4391">
        <v>2019</v>
      </c>
      <c r="B4391" t="s">
        <v>435</v>
      </c>
      <c r="C4391" t="s">
        <v>48</v>
      </c>
      <c r="D4391" t="s">
        <v>493</v>
      </c>
      <c r="E4391">
        <v>5</v>
      </c>
    </row>
    <row r="4392" spans="1:5">
      <c r="A4392">
        <v>2019</v>
      </c>
      <c r="B4392" t="s">
        <v>426</v>
      </c>
      <c r="D4392" t="s">
        <v>493</v>
      </c>
      <c r="E4392">
        <v>0</v>
      </c>
    </row>
    <row r="4393" spans="1:5">
      <c r="A4393">
        <v>2019</v>
      </c>
      <c r="B4393" t="s">
        <v>432</v>
      </c>
      <c r="C4393" t="s">
        <v>39</v>
      </c>
      <c r="D4393" t="s">
        <v>493</v>
      </c>
      <c r="E4393">
        <v>5</v>
      </c>
    </row>
    <row r="4394" spans="1:5">
      <c r="A4394">
        <v>2019</v>
      </c>
      <c r="B4394" t="s">
        <v>436</v>
      </c>
      <c r="C4394" t="s">
        <v>49</v>
      </c>
      <c r="D4394" t="s">
        <v>493</v>
      </c>
      <c r="E4394">
        <v>5</v>
      </c>
    </row>
    <row r="4395" spans="1:5">
      <c r="A4395">
        <v>2018</v>
      </c>
      <c r="B4395" t="s">
        <v>431</v>
      </c>
      <c r="C4395" t="s">
        <v>36</v>
      </c>
      <c r="D4395" t="s">
        <v>493</v>
      </c>
      <c r="E4395">
        <v>5</v>
      </c>
    </row>
    <row r="4396" spans="1:5">
      <c r="A4396">
        <v>2018</v>
      </c>
      <c r="B4396" t="s">
        <v>426</v>
      </c>
      <c r="D4396" t="s">
        <v>493</v>
      </c>
      <c r="E4396">
        <v>0</v>
      </c>
    </row>
    <row r="4397" spans="1:5">
      <c r="A4397">
        <v>2018</v>
      </c>
      <c r="B4397" t="s">
        <v>421</v>
      </c>
      <c r="C4397" t="s">
        <v>13</v>
      </c>
      <c r="D4397" t="s">
        <v>493</v>
      </c>
      <c r="E4397">
        <v>25</v>
      </c>
    </row>
    <row r="4398" spans="1:5">
      <c r="A4398">
        <v>2018</v>
      </c>
      <c r="B4398" t="s">
        <v>423</v>
      </c>
      <c r="C4398" t="s">
        <v>18</v>
      </c>
      <c r="D4398" t="s">
        <v>493</v>
      </c>
      <c r="E4398">
        <v>0</v>
      </c>
    </row>
    <row r="4399" spans="1:5">
      <c r="A4399">
        <v>2018</v>
      </c>
      <c r="B4399" t="s">
        <v>433</v>
      </c>
      <c r="C4399" t="s">
        <v>42</v>
      </c>
      <c r="D4399" t="s">
        <v>493</v>
      </c>
      <c r="E4399">
        <v>5</v>
      </c>
    </row>
    <row r="4400" spans="1:5">
      <c r="A4400">
        <v>2018</v>
      </c>
      <c r="B4400" t="s">
        <v>425</v>
      </c>
      <c r="C4400" t="s">
        <v>24</v>
      </c>
      <c r="D4400" t="s">
        <v>493</v>
      </c>
      <c r="E4400">
        <v>0</v>
      </c>
    </row>
    <row r="4401" spans="1:5">
      <c r="A4401">
        <v>2018</v>
      </c>
      <c r="B4401" t="s">
        <v>424</v>
      </c>
      <c r="C4401" t="s">
        <v>21</v>
      </c>
      <c r="D4401" t="s">
        <v>493</v>
      </c>
      <c r="E4401">
        <v>15</v>
      </c>
    </row>
    <row r="4402" spans="1:5">
      <c r="A4402">
        <v>2018</v>
      </c>
      <c r="B4402" t="s">
        <v>429</v>
      </c>
      <c r="C4402" t="s">
        <v>30</v>
      </c>
      <c r="D4402" t="s">
        <v>493</v>
      </c>
      <c r="E4402">
        <v>20</v>
      </c>
    </row>
    <row r="4403" spans="1:5">
      <c r="A4403">
        <v>2025</v>
      </c>
      <c r="B4403" t="s">
        <v>407</v>
      </c>
      <c r="D4403" t="s">
        <v>494</v>
      </c>
      <c r="E4403">
        <v>0</v>
      </c>
    </row>
    <row r="4404" spans="1:5">
      <c r="A4404">
        <v>2025</v>
      </c>
      <c r="B4404" t="s">
        <v>438</v>
      </c>
      <c r="D4404" t="s">
        <v>494</v>
      </c>
      <c r="E4404">
        <v>0</v>
      </c>
    </row>
    <row r="4405" spans="1:5">
      <c r="A4405">
        <v>2025</v>
      </c>
      <c r="B4405" t="s">
        <v>425</v>
      </c>
      <c r="D4405" t="s">
        <v>494</v>
      </c>
      <c r="E4405">
        <v>0</v>
      </c>
    </row>
    <row r="4406" spans="1:5">
      <c r="A4406">
        <v>2025</v>
      </c>
      <c r="B4406" t="s">
        <v>421</v>
      </c>
      <c r="D4406" t="s">
        <v>494</v>
      </c>
      <c r="E4406">
        <v>0</v>
      </c>
    </row>
    <row r="4407" spans="1:5">
      <c r="A4407">
        <v>2025</v>
      </c>
      <c r="B4407" t="s">
        <v>432</v>
      </c>
      <c r="D4407" t="s">
        <v>494</v>
      </c>
      <c r="E4407">
        <v>0</v>
      </c>
    </row>
    <row r="4408" spans="1:5">
      <c r="A4408">
        <v>2025</v>
      </c>
      <c r="B4408" t="s">
        <v>429</v>
      </c>
      <c r="D4408" t="s">
        <v>494</v>
      </c>
      <c r="E4408">
        <v>0</v>
      </c>
    </row>
    <row r="4409" spans="1:5">
      <c r="A4409">
        <v>2025</v>
      </c>
      <c r="B4409" t="s">
        <v>431</v>
      </c>
      <c r="D4409" t="s">
        <v>494</v>
      </c>
      <c r="E4409">
        <v>0</v>
      </c>
    </row>
    <row r="4410" spans="1:5">
      <c r="A4410">
        <v>2025</v>
      </c>
      <c r="B4410" t="s">
        <v>428</v>
      </c>
      <c r="D4410" t="s">
        <v>494</v>
      </c>
      <c r="E4410">
        <v>0</v>
      </c>
    </row>
    <row r="4411" spans="1:5">
      <c r="A4411">
        <v>2025</v>
      </c>
      <c r="B4411" t="s">
        <v>436</v>
      </c>
      <c r="D4411" t="s">
        <v>494</v>
      </c>
      <c r="E4411">
        <v>0</v>
      </c>
    </row>
    <row r="4412" spans="1:5">
      <c r="A4412">
        <v>2025</v>
      </c>
      <c r="B4412" t="s">
        <v>433</v>
      </c>
      <c r="D4412" t="s">
        <v>494</v>
      </c>
      <c r="E4412">
        <v>0</v>
      </c>
    </row>
    <row r="4413" spans="1:5">
      <c r="A4413">
        <v>2025</v>
      </c>
      <c r="B4413" t="s">
        <v>426</v>
      </c>
      <c r="D4413" t="s">
        <v>494</v>
      </c>
      <c r="E4413">
        <v>0</v>
      </c>
    </row>
    <row r="4414" spans="1:5">
      <c r="A4414">
        <v>2025</v>
      </c>
      <c r="B4414" t="s">
        <v>437</v>
      </c>
      <c r="D4414" t="s">
        <v>494</v>
      </c>
      <c r="E4414">
        <v>0</v>
      </c>
    </row>
    <row r="4415" spans="1:5">
      <c r="A4415">
        <v>2025</v>
      </c>
      <c r="B4415" t="s">
        <v>420</v>
      </c>
      <c r="D4415" t="s">
        <v>494</v>
      </c>
      <c r="E4415">
        <v>0</v>
      </c>
    </row>
    <row r="4416" spans="1:5">
      <c r="A4416">
        <v>2025</v>
      </c>
      <c r="B4416" t="s">
        <v>424</v>
      </c>
      <c r="D4416" t="s">
        <v>494</v>
      </c>
      <c r="E4416">
        <v>0</v>
      </c>
    </row>
    <row r="4417" spans="1:5">
      <c r="A4417">
        <v>2025</v>
      </c>
      <c r="B4417" t="s">
        <v>434</v>
      </c>
      <c r="D4417" t="s">
        <v>494</v>
      </c>
      <c r="E4417">
        <v>0</v>
      </c>
    </row>
    <row r="4418" spans="1:5">
      <c r="A4418">
        <v>2025</v>
      </c>
      <c r="B4418" t="s">
        <v>423</v>
      </c>
      <c r="D4418" t="s">
        <v>494</v>
      </c>
      <c r="E4418">
        <v>0</v>
      </c>
    </row>
    <row r="4419" spans="1:5">
      <c r="A4419">
        <v>2025</v>
      </c>
      <c r="B4419" t="s">
        <v>435</v>
      </c>
      <c r="D4419" t="s">
        <v>494</v>
      </c>
      <c r="E4419">
        <v>0</v>
      </c>
    </row>
    <row r="4420" spans="1:5">
      <c r="A4420">
        <v>2025</v>
      </c>
      <c r="B4420" t="s">
        <v>430</v>
      </c>
      <c r="D4420" t="s">
        <v>494</v>
      </c>
      <c r="E4420">
        <v>0</v>
      </c>
    </row>
    <row r="4421" spans="1:5">
      <c r="A4421">
        <v>2025</v>
      </c>
      <c r="B4421" t="s">
        <v>422</v>
      </c>
      <c r="D4421" t="s">
        <v>494</v>
      </c>
      <c r="E4421">
        <v>0</v>
      </c>
    </row>
    <row r="4422" spans="1:5">
      <c r="A4422">
        <v>2025</v>
      </c>
      <c r="B4422" t="s">
        <v>439</v>
      </c>
      <c r="D4422" t="s">
        <v>494</v>
      </c>
      <c r="E4422">
        <v>0</v>
      </c>
    </row>
    <row r="4423" spans="1:5">
      <c r="A4423">
        <v>2024</v>
      </c>
      <c r="B4423" t="s">
        <v>407</v>
      </c>
      <c r="C4423" t="s">
        <v>407</v>
      </c>
      <c r="D4423" t="s">
        <v>494</v>
      </c>
      <c r="E4423">
        <v>275</v>
      </c>
    </row>
    <row r="4424" spans="1:5">
      <c r="A4424">
        <v>2024</v>
      </c>
      <c r="B4424" t="s">
        <v>438</v>
      </c>
      <c r="C4424" t="s">
        <v>52</v>
      </c>
      <c r="D4424" t="s">
        <v>494</v>
      </c>
      <c r="E4424">
        <v>0</v>
      </c>
    </row>
    <row r="4425" spans="1:5">
      <c r="A4425">
        <v>2024</v>
      </c>
      <c r="B4425" t="s">
        <v>425</v>
      </c>
      <c r="C4425" t="s">
        <v>24</v>
      </c>
      <c r="D4425" t="s">
        <v>494</v>
      </c>
      <c r="E4425">
        <v>5</v>
      </c>
    </row>
    <row r="4426" spans="1:5">
      <c r="A4426">
        <v>2024</v>
      </c>
      <c r="B4426" t="s">
        <v>421</v>
      </c>
      <c r="C4426" t="s">
        <v>13</v>
      </c>
      <c r="D4426" t="s">
        <v>494</v>
      </c>
      <c r="E4426">
        <v>35</v>
      </c>
    </row>
    <row r="4427" spans="1:5">
      <c r="A4427">
        <v>2024</v>
      </c>
      <c r="B4427" t="s">
        <v>432</v>
      </c>
      <c r="C4427" t="s">
        <v>39</v>
      </c>
      <c r="D4427" t="s">
        <v>494</v>
      </c>
      <c r="E4427">
        <v>10</v>
      </c>
    </row>
    <row r="4428" spans="1:5">
      <c r="A4428">
        <v>2024</v>
      </c>
      <c r="B4428" t="s">
        <v>429</v>
      </c>
      <c r="C4428" t="s">
        <v>30</v>
      </c>
      <c r="D4428" t="s">
        <v>494</v>
      </c>
      <c r="E4428">
        <v>25</v>
      </c>
    </row>
    <row r="4429" spans="1:5">
      <c r="A4429">
        <v>2024</v>
      </c>
      <c r="B4429" t="s">
        <v>431</v>
      </c>
      <c r="C4429" t="s">
        <v>36</v>
      </c>
      <c r="D4429" t="s">
        <v>494</v>
      </c>
      <c r="E4429">
        <v>5</v>
      </c>
    </row>
    <row r="4430" spans="1:5">
      <c r="A4430">
        <v>2024</v>
      </c>
      <c r="B4430" t="s">
        <v>428</v>
      </c>
      <c r="C4430" t="s">
        <v>27</v>
      </c>
      <c r="D4430" t="s">
        <v>494</v>
      </c>
      <c r="E4430">
        <v>10</v>
      </c>
    </row>
    <row r="4431" spans="1:5">
      <c r="A4431">
        <v>2024</v>
      </c>
      <c r="B4431" t="s">
        <v>436</v>
      </c>
      <c r="C4431" t="s">
        <v>49</v>
      </c>
      <c r="D4431" t="s">
        <v>494</v>
      </c>
      <c r="E4431">
        <v>10</v>
      </c>
    </row>
    <row r="4432" spans="1:5">
      <c r="A4432">
        <v>2024</v>
      </c>
      <c r="B4432" t="s">
        <v>433</v>
      </c>
      <c r="C4432" t="s">
        <v>42</v>
      </c>
      <c r="D4432" t="s">
        <v>494</v>
      </c>
      <c r="E4432">
        <v>5</v>
      </c>
    </row>
    <row r="4433" spans="1:5">
      <c r="A4433">
        <v>2024</v>
      </c>
      <c r="B4433" t="s">
        <v>426</v>
      </c>
      <c r="D4433" t="s">
        <v>494</v>
      </c>
      <c r="E4433">
        <v>0</v>
      </c>
    </row>
    <row r="4434" spans="1:5">
      <c r="A4434">
        <v>2024</v>
      </c>
      <c r="B4434" t="s">
        <v>437</v>
      </c>
      <c r="C4434" t="s">
        <v>51</v>
      </c>
      <c r="D4434" t="s">
        <v>494</v>
      </c>
      <c r="E4434">
        <v>45</v>
      </c>
    </row>
    <row r="4435" spans="1:5">
      <c r="A4435">
        <v>2024</v>
      </c>
      <c r="B4435" t="s">
        <v>420</v>
      </c>
      <c r="C4435" t="s">
        <v>8</v>
      </c>
      <c r="D4435" t="s">
        <v>494</v>
      </c>
      <c r="E4435">
        <v>50</v>
      </c>
    </row>
    <row r="4436" spans="1:5">
      <c r="A4436">
        <v>2024</v>
      </c>
      <c r="B4436" t="s">
        <v>424</v>
      </c>
      <c r="C4436" t="s">
        <v>21</v>
      </c>
      <c r="D4436" t="s">
        <v>494</v>
      </c>
      <c r="E4436">
        <v>20</v>
      </c>
    </row>
    <row r="4437" spans="1:5">
      <c r="A4437">
        <v>2024</v>
      </c>
      <c r="B4437" t="s">
        <v>434</v>
      </c>
      <c r="C4437" t="s">
        <v>45</v>
      </c>
      <c r="D4437" t="s">
        <v>494</v>
      </c>
      <c r="E4437">
        <v>0</v>
      </c>
    </row>
    <row r="4438" spans="1:5">
      <c r="A4438">
        <v>2024</v>
      </c>
      <c r="B4438" t="s">
        <v>423</v>
      </c>
      <c r="C4438" t="s">
        <v>18</v>
      </c>
      <c r="D4438" t="s">
        <v>494</v>
      </c>
      <c r="E4438">
        <v>5</v>
      </c>
    </row>
    <row r="4439" spans="1:5">
      <c r="A4439">
        <v>2024</v>
      </c>
      <c r="B4439" t="s">
        <v>435</v>
      </c>
      <c r="C4439" t="s">
        <v>48</v>
      </c>
      <c r="D4439" t="s">
        <v>494</v>
      </c>
      <c r="E4439">
        <v>0</v>
      </c>
    </row>
    <row r="4440" spans="1:5">
      <c r="A4440">
        <v>2024</v>
      </c>
      <c r="B4440" t="s">
        <v>430</v>
      </c>
      <c r="C4440" t="s">
        <v>33</v>
      </c>
      <c r="D4440" t="s">
        <v>494</v>
      </c>
      <c r="E4440">
        <v>0</v>
      </c>
    </row>
    <row r="4441" spans="1:5">
      <c r="A4441">
        <v>2024</v>
      </c>
      <c r="B4441" t="s">
        <v>422</v>
      </c>
      <c r="C4441" t="s">
        <v>15</v>
      </c>
      <c r="D4441" t="s">
        <v>494</v>
      </c>
      <c r="E4441">
        <v>45</v>
      </c>
    </row>
    <row r="4442" spans="1:5">
      <c r="A4442">
        <v>2024</v>
      </c>
      <c r="B4442" t="s">
        <v>439</v>
      </c>
      <c r="C4442" t="s">
        <v>53</v>
      </c>
      <c r="D4442" t="s">
        <v>494</v>
      </c>
      <c r="E4442">
        <v>5</v>
      </c>
    </row>
    <row r="4443" spans="1:5">
      <c r="A4443">
        <v>2019</v>
      </c>
      <c r="B4443" t="s">
        <v>407</v>
      </c>
      <c r="C4443" t="s">
        <v>407</v>
      </c>
      <c r="D4443" t="s">
        <v>494</v>
      </c>
      <c r="E4443">
        <v>285</v>
      </c>
    </row>
    <row r="4444" spans="1:5">
      <c r="A4444">
        <v>2022</v>
      </c>
      <c r="B4444" t="s">
        <v>407</v>
      </c>
      <c r="C4444" t="s">
        <v>407</v>
      </c>
      <c r="D4444" t="s">
        <v>494</v>
      </c>
      <c r="E4444">
        <v>275</v>
      </c>
    </row>
    <row r="4445" spans="1:5">
      <c r="A4445">
        <v>2021</v>
      </c>
      <c r="B4445" t="s">
        <v>407</v>
      </c>
      <c r="C4445" t="s">
        <v>407</v>
      </c>
      <c r="D4445" t="s">
        <v>494</v>
      </c>
      <c r="E4445">
        <v>280</v>
      </c>
    </row>
    <row r="4446" spans="1:5">
      <c r="A4446">
        <v>2023</v>
      </c>
      <c r="B4446" t="s">
        <v>407</v>
      </c>
      <c r="C4446" t="s">
        <v>407</v>
      </c>
      <c r="D4446" t="s">
        <v>494</v>
      </c>
      <c r="E4446">
        <v>280</v>
      </c>
    </row>
    <row r="4447" spans="1:5">
      <c r="A4447">
        <v>2018</v>
      </c>
      <c r="B4447" t="s">
        <v>407</v>
      </c>
      <c r="C4447" t="s">
        <v>407</v>
      </c>
      <c r="D4447" t="s">
        <v>494</v>
      </c>
      <c r="E4447">
        <v>290</v>
      </c>
    </row>
    <row r="4448" spans="1:5">
      <c r="A4448">
        <v>2018</v>
      </c>
      <c r="B4448" t="s">
        <v>407</v>
      </c>
      <c r="C4448" t="s">
        <v>407</v>
      </c>
      <c r="D4448" t="s">
        <v>494</v>
      </c>
      <c r="E4448">
        <v>290</v>
      </c>
    </row>
    <row r="4449" spans="1:5">
      <c r="A4449">
        <v>2018</v>
      </c>
      <c r="B4449" t="s">
        <v>407</v>
      </c>
      <c r="C4449" t="s">
        <v>407</v>
      </c>
      <c r="D4449" t="s">
        <v>494</v>
      </c>
      <c r="E4449">
        <v>290</v>
      </c>
    </row>
    <row r="4450" spans="1:5">
      <c r="A4450">
        <v>2018</v>
      </c>
      <c r="B4450" t="s">
        <v>407</v>
      </c>
      <c r="C4450" t="s">
        <v>407</v>
      </c>
      <c r="D4450" t="s">
        <v>494</v>
      </c>
      <c r="E4450">
        <v>290</v>
      </c>
    </row>
    <row r="4451" spans="1:5">
      <c r="A4451">
        <v>2020</v>
      </c>
      <c r="B4451" t="s">
        <v>407</v>
      </c>
      <c r="C4451" t="s">
        <v>407</v>
      </c>
      <c r="D4451" t="s">
        <v>494</v>
      </c>
      <c r="E4451">
        <v>285</v>
      </c>
    </row>
    <row r="4452" spans="1:5">
      <c r="A4452">
        <v>2023</v>
      </c>
      <c r="B4452" t="s">
        <v>438</v>
      </c>
      <c r="C4452" t="s">
        <v>52</v>
      </c>
      <c r="D4452" t="s">
        <v>494</v>
      </c>
      <c r="E4452">
        <v>0</v>
      </c>
    </row>
    <row r="4453" spans="1:5">
      <c r="A4453">
        <v>2023</v>
      </c>
      <c r="B4453" t="s">
        <v>425</v>
      </c>
      <c r="C4453" t="s">
        <v>24</v>
      </c>
      <c r="D4453" t="s">
        <v>494</v>
      </c>
      <c r="E4453">
        <v>5</v>
      </c>
    </row>
    <row r="4454" spans="1:5">
      <c r="A4454">
        <v>2023</v>
      </c>
      <c r="B4454" t="s">
        <v>421</v>
      </c>
      <c r="C4454" t="s">
        <v>13</v>
      </c>
      <c r="D4454" t="s">
        <v>494</v>
      </c>
      <c r="E4454">
        <v>35</v>
      </c>
    </row>
    <row r="4455" spans="1:5">
      <c r="A4455">
        <v>2023</v>
      </c>
      <c r="B4455" t="s">
        <v>432</v>
      </c>
      <c r="C4455" t="s">
        <v>39</v>
      </c>
      <c r="D4455" t="s">
        <v>494</v>
      </c>
      <c r="E4455">
        <v>10</v>
      </c>
    </row>
    <row r="4456" spans="1:5">
      <c r="A4456">
        <v>2023</v>
      </c>
      <c r="B4456" t="s">
        <v>429</v>
      </c>
      <c r="C4456" t="s">
        <v>30</v>
      </c>
      <c r="D4456" t="s">
        <v>494</v>
      </c>
      <c r="E4456">
        <v>20</v>
      </c>
    </row>
    <row r="4457" spans="1:5">
      <c r="A4457">
        <v>2023</v>
      </c>
      <c r="B4457" t="s">
        <v>431</v>
      </c>
      <c r="C4457" t="s">
        <v>36</v>
      </c>
      <c r="D4457" t="s">
        <v>494</v>
      </c>
      <c r="E4457">
        <v>5</v>
      </c>
    </row>
    <row r="4458" spans="1:5">
      <c r="A4458">
        <v>2023</v>
      </c>
      <c r="B4458" t="s">
        <v>428</v>
      </c>
      <c r="C4458" t="s">
        <v>27</v>
      </c>
      <c r="D4458" t="s">
        <v>494</v>
      </c>
      <c r="E4458">
        <v>5</v>
      </c>
    </row>
    <row r="4459" spans="1:5">
      <c r="A4459">
        <v>2023</v>
      </c>
      <c r="B4459" t="s">
        <v>436</v>
      </c>
      <c r="C4459" t="s">
        <v>49</v>
      </c>
      <c r="D4459" t="s">
        <v>494</v>
      </c>
      <c r="E4459">
        <v>10</v>
      </c>
    </row>
    <row r="4460" spans="1:5">
      <c r="A4460">
        <v>2023</v>
      </c>
      <c r="B4460" t="s">
        <v>433</v>
      </c>
      <c r="C4460" t="s">
        <v>42</v>
      </c>
      <c r="D4460" t="s">
        <v>494</v>
      </c>
      <c r="E4460">
        <v>5</v>
      </c>
    </row>
    <row r="4461" spans="1:5">
      <c r="A4461">
        <v>2023</v>
      </c>
      <c r="B4461" t="s">
        <v>426</v>
      </c>
      <c r="D4461" t="s">
        <v>494</v>
      </c>
      <c r="E4461">
        <v>0</v>
      </c>
    </row>
    <row r="4462" spans="1:5">
      <c r="A4462">
        <v>2023</v>
      </c>
      <c r="B4462" t="s">
        <v>437</v>
      </c>
      <c r="C4462" t="s">
        <v>51</v>
      </c>
      <c r="D4462" t="s">
        <v>494</v>
      </c>
      <c r="E4462">
        <v>45</v>
      </c>
    </row>
    <row r="4463" spans="1:5">
      <c r="A4463">
        <v>2023</v>
      </c>
      <c r="B4463" t="s">
        <v>420</v>
      </c>
      <c r="C4463" t="s">
        <v>8</v>
      </c>
      <c r="D4463" t="s">
        <v>494</v>
      </c>
      <c r="E4463">
        <v>50</v>
      </c>
    </row>
    <row r="4464" spans="1:5">
      <c r="A4464">
        <v>2023</v>
      </c>
      <c r="B4464" t="s">
        <v>424</v>
      </c>
      <c r="C4464" t="s">
        <v>21</v>
      </c>
      <c r="D4464" t="s">
        <v>494</v>
      </c>
      <c r="E4464">
        <v>20</v>
      </c>
    </row>
    <row r="4465" spans="1:5">
      <c r="A4465">
        <v>2022</v>
      </c>
      <c r="B4465" t="s">
        <v>435</v>
      </c>
      <c r="C4465" t="s">
        <v>48</v>
      </c>
      <c r="D4465" t="s">
        <v>494</v>
      </c>
      <c r="E4465">
        <v>5</v>
      </c>
    </row>
    <row r="4466" spans="1:5">
      <c r="A4466">
        <v>2022</v>
      </c>
      <c r="B4466" t="s">
        <v>438</v>
      </c>
      <c r="C4466" t="s">
        <v>52</v>
      </c>
      <c r="D4466" t="s">
        <v>494</v>
      </c>
      <c r="E4466">
        <v>0</v>
      </c>
    </row>
    <row r="4467" spans="1:5">
      <c r="A4467">
        <v>2022</v>
      </c>
      <c r="B4467" t="s">
        <v>436</v>
      </c>
      <c r="C4467" t="s">
        <v>49</v>
      </c>
      <c r="D4467" t="s">
        <v>494</v>
      </c>
      <c r="E4467">
        <v>10</v>
      </c>
    </row>
    <row r="4468" spans="1:5">
      <c r="A4468">
        <v>2022</v>
      </c>
      <c r="B4468" t="s">
        <v>431</v>
      </c>
      <c r="C4468" t="s">
        <v>36</v>
      </c>
      <c r="D4468" t="s">
        <v>494</v>
      </c>
      <c r="E4468">
        <v>5</v>
      </c>
    </row>
    <row r="4469" spans="1:5">
      <c r="A4469">
        <v>2022</v>
      </c>
      <c r="B4469" t="s">
        <v>422</v>
      </c>
      <c r="C4469" t="s">
        <v>15</v>
      </c>
      <c r="D4469" t="s">
        <v>494</v>
      </c>
      <c r="E4469">
        <v>45</v>
      </c>
    </row>
    <row r="4470" spans="1:5">
      <c r="A4470">
        <v>2022</v>
      </c>
      <c r="B4470" t="s">
        <v>439</v>
      </c>
      <c r="C4470" t="s">
        <v>53</v>
      </c>
      <c r="D4470" t="s">
        <v>494</v>
      </c>
      <c r="E4470">
        <v>5</v>
      </c>
    </row>
    <row r="4471" spans="1:5">
      <c r="A4471">
        <v>2022</v>
      </c>
      <c r="B4471" t="s">
        <v>429</v>
      </c>
      <c r="C4471" t="s">
        <v>30</v>
      </c>
      <c r="D4471" t="s">
        <v>494</v>
      </c>
      <c r="E4471">
        <v>20</v>
      </c>
    </row>
    <row r="4472" spans="1:5">
      <c r="A4472">
        <v>2022</v>
      </c>
      <c r="B4472" t="s">
        <v>421</v>
      </c>
      <c r="C4472" t="s">
        <v>13</v>
      </c>
      <c r="D4472" t="s">
        <v>494</v>
      </c>
      <c r="E4472">
        <v>40</v>
      </c>
    </row>
    <row r="4473" spans="1:5">
      <c r="A4473">
        <v>2022</v>
      </c>
      <c r="B4473" t="s">
        <v>434</v>
      </c>
      <c r="C4473" t="s">
        <v>45</v>
      </c>
      <c r="D4473" t="s">
        <v>494</v>
      </c>
      <c r="E4473">
        <v>0</v>
      </c>
    </row>
    <row r="4474" spans="1:5">
      <c r="A4474">
        <v>2021</v>
      </c>
      <c r="B4474" t="s">
        <v>434</v>
      </c>
      <c r="C4474" t="s">
        <v>45</v>
      </c>
      <c r="D4474" t="s">
        <v>494</v>
      </c>
      <c r="E4474">
        <v>0</v>
      </c>
    </row>
    <row r="4475" spans="1:5">
      <c r="A4475">
        <v>2021</v>
      </c>
      <c r="B4475" t="s">
        <v>420</v>
      </c>
      <c r="C4475" t="s">
        <v>8</v>
      </c>
      <c r="D4475" t="s">
        <v>494</v>
      </c>
      <c r="E4475">
        <v>40</v>
      </c>
    </row>
    <row r="4476" spans="1:5">
      <c r="A4476">
        <v>2021</v>
      </c>
      <c r="B4476" t="s">
        <v>424</v>
      </c>
      <c r="C4476" t="s">
        <v>21</v>
      </c>
      <c r="D4476" t="s">
        <v>494</v>
      </c>
      <c r="E4476">
        <v>20</v>
      </c>
    </row>
    <row r="4477" spans="1:5">
      <c r="A4477">
        <v>2020</v>
      </c>
      <c r="B4477" t="s">
        <v>434</v>
      </c>
      <c r="C4477" t="s">
        <v>45</v>
      </c>
      <c r="D4477" t="s">
        <v>494</v>
      </c>
      <c r="E4477">
        <v>0</v>
      </c>
    </row>
    <row r="4478" spans="1:5">
      <c r="A4478">
        <v>2020</v>
      </c>
      <c r="B4478" t="s">
        <v>430</v>
      </c>
      <c r="C4478" t="s">
        <v>33</v>
      </c>
      <c r="D4478" t="s">
        <v>494</v>
      </c>
      <c r="E4478">
        <v>5</v>
      </c>
    </row>
    <row r="4479" spans="1:5">
      <c r="A4479">
        <v>2020</v>
      </c>
      <c r="B4479" t="s">
        <v>439</v>
      </c>
      <c r="C4479" t="s">
        <v>53</v>
      </c>
      <c r="D4479" t="s">
        <v>494</v>
      </c>
      <c r="E4479">
        <v>5</v>
      </c>
    </row>
    <row r="4480" spans="1:5">
      <c r="A4480">
        <v>2019</v>
      </c>
      <c r="B4480" t="s">
        <v>431</v>
      </c>
      <c r="C4480" t="s">
        <v>36</v>
      </c>
      <c r="D4480" t="s">
        <v>494</v>
      </c>
      <c r="E4480">
        <v>5</v>
      </c>
    </row>
    <row r="4481" spans="1:5">
      <c r="A4481">
        <v>2019</v>
      </c>
      <c r="B4481" t="s">
        <v>437</v>
      </c>
      <c r="C4481" t="s">
        <v>51</v>
      </c>
      <c r="D4481" t="s">
        <v>494</v>
      </c>
      <c r="E4481">
        <v>45</v>
      </c>
    </row>
    <row r="4482" spans="1:5">
      <c r="A4482">
        <v>2019</v>
      </c>
      <c r="B4482" t="s">
        <v>439</v>
      </c>
      <c r="C4482" t="s">
        <v>53</v>
      </c>
      <c r="D4482" t="s">
        <v>494</v>
      </c>
      <c r="E4482">
        <v>5</v>
      </c>
    </row>
    <row r="4483" spans="1:5">
      <c r="A4483">
        <v>2019</v>
      </c>
      <c r="B4483" t="s">
        <v>429</v>
      </c>
      <c r="C4483" t="s">
        <v>30</v>
      </c>
      <c r="D4483" t="s">
        <v>494</v>
      </c>
      <c r="E4483">
        <v>25</v>
      </c>
    </row>
    <row r="4484" spans="1:5">
      <c r="A4484">
        <v>2018</v>
      </c>
      <c r="B4484" t="s">
        <v>432</v>
      </c>
      <c r="C4484" t="s">
        <v>39</v>
      </c>
      <c r="D4484" t="s">
        <v>494</v>
      </c>
      <c r="E4484">
        <v>10</v>
      </c>
    </row>
    <row r="4485" spans="1:5">
      <c r="A4485">
        <v>2018</v>
      </c>
      <c r="B4485" t="s">
        <v>435</v>
      </c>
      <c r="C4485" t="s">
        <v>48</v>
      </c>
      <c r="D4485" t="s">
        <v>494</v>
      </c>
      <c r="E4485">
        <v>5</v>
      </c>
    </row>
    <row r="4486" spans="1:5">
      <c r="A4486">
        <v>2018</v>
      </c>
      <c r="B4486" t="s">
        <v>438</v>
      </c>
      <c r="C4486" t="s">
        <v>52</v>
      </c>
      <c r="D4486" t="s">
        <v>494</v>
      </c>
      <c r="E4486">
        <v>0</v>
      </c>
    </row>
    <row r="4487" spans="1:5">
      <c r="A4487">
        <v>2018</v>
      </c>
      <c r="B4487" t="s">
        <v>436</v>
      </c>
      <c r="C4487" t="s">
        <v>49</v>
      </c>
      <c r="D4487" t="s">
        <v>494</v>
      </c>
      <c r="E4487">
        <v>5</v>
      </c>
    </row>
    <row r="4488" spans="1:5">
      <c r="A4488">
        <v>2018</v>
      </c>
      <c r="B4488" t="s">
        <v>437</v>
      </c>
      <c r="C4488" t="s">
        <v>51</v>
      </c>
      <c r="D4488" t="s">
        <v>494</v>
      </c>
      <c r="E4488">
        <v>45</v>
      </c>
    </row>
    <row r="4489" spans="1:5">
      <c r="A4489">
        <v>2018</v>
      </c>
      <c r="B4489" t="s">
        <v>422</v>
      </c>
      <c r="C4489" t="s">
        <v>15</v>
      </c>
      <c r="D4489" t="s">
        <v>494</v>
      </c>
      <c r="E4489">
        <v>45</v>
      </c>
    </row>
    <row r="4490" spans="1:5">
      <c r="A4490">
        <v>2019</v>
      </c>
      <c r="B4490" t="s">
        <v>438</v>
      </c>
      <c r="C4490" t="s">
        <v>52</v>
      </c>
      <c r="D4490" t="s">
        <v>494</v>
      </c>
      <c r="E4490">
        <v>0</v>
      </c>
    </row>
    <row r="4491" spans="1:5">
      <c r="A4491">
        <v>2019</v>
      </c>
      <c r="B4491" t="s">
        <v>430</v>
      </c>
      <c r="C4491" t="s">
        <v>33</v>
      </c>
      <c r="D4491" t="s">
        <v>494</v>
      </c>
      <c r="E4491">
        <v>0</v>
      </c>
    </row>
    <row r="4492" spans="1:5">
      <c r="A4492">
        <v>2019</v>
      </c>
      <c r="B4492" t="s">
        <v>434</v>
      </c>
      <c r="C4492" t="s">
        <v>45</v>
      </c>
      <c r="D4492" t="s">
        <v>494</v>
      </c>
      <c r="E4492">
        <v>0</v>
      </c>
    </row>
    <row r="4493" spans="1:5">
      <c r="A4493">
        <v>2019</v>
      </c>
      <c r="B4493" t="s">
        <v>425</v>
      </c>
      <c r="C4493" t="s">
        <v>24</v>
      </c>
      <c r="D4493" t="s">
        <v>494</v>
      </c>
      <c r="E4493">
        <v>5</v>
      </c>
    </row>
    <row r="4494" spans="1:5">
      <c r="A4494">
        <v>2019</v>
      </c>
      <c r="B4494" t="s">
        <v>420</v>
      </c>
      <c r="C4494" t="s">
        <v>8</v>
      </c>
      <c r="D4494" t="s">
        <v>494</v>
      </c>
      <c r="E4494">
        <v>55</v>
      </c>
    </row>
    <row r="4495" spans="1:5">
      <c r="A4495">
        <v>2019</v>
      </c>
      <c r="B4495" t="s">
        <v>433</v>
      </c>
      <c r="C4495" t="s">
        <v>42</v>
      </c>
      <c r="D4495" t="s">
        <v>494</v>
      </c>
      <c r="E4495">
        <v>5</v>
      </c>
    </row>
    <row r="4496" spans="1:5">
      <c r="A4496">
        <v>2019</v>
      </c>
      <c r="B4496" t="s">
        <v>428</v>
      </c>
      <c r="C4496" t="s">
        <v>27</v>
      </c>
      <c r="D4496" t="s">
        <v>494</v>
      </c>
      <c r="E4496">
        <v>5</v>
      </c>
    </row>
    <row r="4497" spans="1:5">
      <c r="A4497">
        <v>2019</v>
      </c>
      <c r="B4497" t="s">
        <v>423</v>
      </c>
      <c r="C4497" t="s">
        <v>18</v>
      </c>
      <c r="D4497" t="s">
        <v>494</v>
      </c>
      <c r="E4497">
        <v>5</v>
      </c>
    </row>
    <row r="4498" spans="1:5">
      <c r="A4498">
        <v>2019</v>
      </c>
      <c r="B4498" t="s">
        <v>421</v>
      </c>
      <c r="C4498" t="s">
        <v>13</v>
      </c>
      <c r="D4498" t="s">
        <v>494</v>
      </c>
      <c r="E4498">
        <v>45</v>
      </c>
    </row>
    <row r="4499" spans="1:5">
      <c r="A4499">
        <v>2019</v>
      </c>
      <c r="B4499" t="s">
        <v>422</v>
      </c>
      <c r="C4499" t="s">
        <v>15</v>
      </c>
      <c r="D4499" t="s">
        <v>494</v>
      </c>
      <c r="E4499">
        <v>40</v>
      </c>
    </row>
    <row r="4500" spans="1:5">
      <c r="A4500">
        <v>2019</v>
      </c>
      <c r="B4500" t="s">
        <v>424</v>
      </c>
      <c r="C4500" t="s">
        <v>21</v>
      </c>
      <c r="D4500" t="s">
        <v>494</v>
      </c>
      <c r="E4500">
        <v>25</v>
      </c>
    </row>
    <row r="4501" spans="1:5">
      <c r="A4501">
        <v>2018</v>
      </c>
      <c r="B4501" t="s">
        <v>434</v>
      </c>
      <c r="C4501" t="s">
        <v>45</v>
      </c>
      <c r="D4501" t="s">
        <v>494</v>
      </c>
      <c r="E4501">
        <v>0</v>
      </c>
    </row>
    <row r="4502" spans="1:5">
      <c r="A4502">
        <v>2018</v>
      </c>
      <c r="B4502" t="s">
        <v>428</v>
      </c>
      <c r="C4502" t="s">
        <v>27</v>
      </c>
      <c r="D4502" t="s">
        <v>494</v>
      </c>
      <c r="E4502">
        <v>5</v>
      </c>
    </row>
    <row r="4503" spans="1:5">
      <c r="A4503">
        <v>2018</v>
      </c>
      <c r="B4503" t="s">
        <v>430</v>
      </c>
      <c r="C4503" t="s">
        <v>33</v>
      </c>
      <c r="D4503" t="s">
        <v>494</v>
      </c>
      <c r="E4503">
        <v>0</v>
      </c>
    </row>
    <row r="4504" spans="1:5">
      <c r="A4504">
        <v>2018</v>
      </c>
      <c r="B4504" t="s">
        <v>420</v>
      </c>
      <c r="C4504" t="s">
        <v>8</v>
      </c>
      <c r="D4504" t="s">
        <v>494</v>
      </c>
      <c r="E4504">
        <v>60</v>
      </c>
    </row>
    <row r="4505" spans="1:5">
      <c r="A4505">
        <v>2018</v>
      </c>
      <c r="B4505" t="s">
        <v>439</v>
      </c>
      <c r="C4505" t="s">
        <v>53</v>
      </c>
      <c r="D4505" t="s">
        <v>494</v>
      </c>
      <c r="E4505">
        <v>5</v>
      </c>
    </row>
    <row r="4506" spans="1:5">
      <c r="A4506">
        <v>2022</v>
      </c>
      <c r="B4506" t="s">
        <v>437</v>
      </c>
      <c r="C4506" t="s">
        <v>51</v>
      </c>
      <c r="D4506" t="s">
        <v>494</v>
      </c>
      <c r="E4506">
        <v>45</v>
      </c>
    </row>
    <row r="4507" spans="1:5">
      <c r="A4507">
        <v>2022</v>
      </c>
      <c r="B4507" t="s">
        <v>425</v>
      </c>
      <c r="C4507" t="s">
        <v>24</v>
      </c>
      <c r="D4507" t="s">
        <v>494</v>
      </c>
      <c r="E4507">
        <v>5</v>
      </c>
    </row>
    <row r="4508" spans="1:5">
      <c r="A4508">
        <v>2022</v>
      </c>
      <c r="B4508" t="s">
        <v>428</v>
      </c>
      <c r="C4508" t="s">
        <v>27</v>
      </c>
      <c r="D4508" t="s">
        <v>494</v>
      </c>
      <c r="E4508">
        <v>5</v>
      </c>
    </row>
    <row r="4509" spans="1:5">
      <c r="A4509">
        <v>2022</v>
      </c>
      <c r="B4509" t="s">
        <v>420</v>
      </c>
      <c r="C4509" t="s">
        <v>8</v>
      </c>
      <c r="D4509" t="s">
        <v>494</v>
      </c>
      <c r="E4509">
        <v>45</v>
      </c>
    </row>
    <row r="4510" spans="1:5">
      <c r="A4510">
        <v>2022</v>
      </c>
      <c r="B4510" t="s">
        <v>423</v>
      </c>
      <c r="C4510" t="s">
        <v>18</v>
      </c>
      <c r="D4510" t="s">
        <v>494</v>
      </c>
      <c r="E4510">
        <v>5</v>
      </c>
    </row>
    <row r="4511" spans="1:5">
      <c r="A4511">
        <v>2021</v>
      </c>
      <c r="B4511" t="s">
        <v>426</v>
      </c>
      <c r="D4511" t="s">
        <v>494</v>
      </c>
      <c r="E4511">
        <v>0</v>
      </c>
    </row>
    <row r="4512" spans="1:5">
      <c r="A4512">
        <v>2021</v>
      </c>
      <c r="B4512" t="s">
        <v>428</v>
      </c>
      <c r="C4512" t="s">
        <v>27</v>
      </c>
      <c r="D4512" t="s">
        <v>494</v>
      </c>
      <c r="E4512">
        <v>5</v>
      </c>
    </row>
    <row r="4513" spans="1:5">
      <c r="A4513">
        <v>2021</v>
      </c>
      <c r="B4513" t="s">
        <v>423</v>
      </c>
      <c r="C4513" t="s">
        <v>18</v>
      </c>
      <c r="D4513" t="s">
        <v>494</v>
      </c>
      <c r="E4513">
        <v>5</v>
      </c>
    </row>
    <row r="4514" spans="1:5">
      <c r="A4514">
        <v>2021</v>
      </c>
      <c r="B4514" t="s">
        <v>431</v>
      </c>
      <c r="C4514" t="s">
        <v>36</v>
      </c>
      <c r="D4514" t="s">
        <v>494</v>
      </c>
      <c r="E4514">
        <v>5</v>
      </c>
    </row>
    <row r="4515" spans="1:5">
      <c r="A4515">
        <v>2021</v>
      </c>
      <c r="B4515" t="s">
        <v>425</v>
      </c>
      <c r="C4515" t="s">
        <v>24</v>
      </c>
      <c r="D4515" t="s">
        <v>494</v>
      </c>
      <c r="E4515">
        <v>5</v>
      </c>
    </row>
    <row r="4516" spans="1:5">
      <c r="A4516">
        <v>2021</v>
      </c>
      <c r="B4516" t="s">
        <v>438</v>
      </c>
      <c r="C4516" t="s">
        <v>52</v>
      </c>
      <c r="D4516" t="s">
        <v>494</v>
      </c>
      <c r="E4516">
        <v>5</v>
      </c>
    </row>
    <row r="4517" spans="1:5">
      <c r="A4517">
        <v>2021</v>
      </c>
      <c r="B4517" t="s">
        <v>436</v>
      </c>
      <c r="C4517" t="s">
        <v>49</v>
      </c>
      <c r="D4517" t="s">
        <v>494</v>
      </c>
      <c r="E4517">
        <v>10</v>
      </c>
    </row>
    <row r="4518" spans="1:5">
      <c r="A4518">
        <v>2021</v>
      </c>
      <c r="B4518" t="s">
        <v>437</v>
      </c>
      <c r="C4518" t="s">
        <v>51</v>
      </c>
      <c r="D4518" t="s">
        <v>494</v>
      </c>
      <c r="E4518">
        <v>50</v>
      </c>
    </row>
    <row r="4519" spans="1:5">
      <c r="A4519">
        <v>2020</v>
      </c>
      <c r="B4519" t="s">
        <v>431</v>
      </c>
      <c r="C4519" t="s">
        <v>36</v>
      </c>
      <c r="D4519" t="s">
        <v>494</v>
      </c>
      <c r="E4519">
        <v>5</v>
      </c>
    </row>
    <row r="4520" spans="1:5">
      <c r="A4520">
        <v>2020</v>
      </c>
      <c r="B4520" t="s">
        <v>426</v>
      </c>
      <c r="D4520" t="s">
        <v>494</v>
      </c>
      <c r="E4520">
        <v>0</v>
      </c>
    </row>
    <row r="4521" spans="1:5">
      <c r="A4521">
        <v>2020</v>
      </c>
      <c r="B4521" t="s">
        <v>433</v>
      </c>
      <c r="C4521" t="s">
        <v>42</v>
      </c>
      <c r="D4521" t="s">
        <v>494</v>
      </c>
      <c r="E4521">
        <v>5</v>
      </c>
    </row>
    <row r="4522" spans="1:5">
      <c r="A4522">
        <v>2020</v>
      </c>
      <c r="B4522" t="s">
        <v>425</v>
      </c>
      <c r="C4522" t="s">
        <v>24</v>
      </c>
      <c r="D4522" t="s">
        <v>494</v>
      </c>
      <c r="E4522">
        <v>5</v>
      </c>
    </row>
    <row r="4523" spans="1:5">
      <c r="A4523">
        <v>2020</v>
      </c>
      <c r="B4523" t="s">
        <v>428</v>
      </c>
      <c r="C4523" t="s">
        <v>27</v>
      </c>
      <c r="D4523" t="s">
        <v>494</v>
      </c>
      <c r="E4523">
        <v>5</v>
      </c>
    </row>
    <row r="4524" spans="1:5">
      <c r="A4524">
        <v>2020</v>
      </c>
      <c r="B4524" t="s">
        <v>438</v>
      </c>
      <c r="C4524" t="s">
        <v>52</v>
      </c>
      <c r="D4524" t="s">
        <v>494</v>
      </c>
      <c r="E4524">
        <v>5</v>
      </c>
    </row>
    <row r="4525" spans="1:5">
      <c r="A4525">
        <v>2020</v>
      </c>
      <c r="B4525" t="s">
        <v>437</v>
      </c>
      <c r="C4525" t="s">
        <v>51</v>
      </c>
      <c r="D4525" t="s">
        <v>494</v>
      </c>
      <c r="E4525">
        <v>50</v>
      </c>
    </row>
    <row r="4526" spans="1:5">
      <c r="A4526">
        <v>2020</v>
      </c>
      <c r="B4526" t="s">
        <v>422</v>
      </c>
      <c r="C4526" t="s">
        <v>15</v>
      </c>
      <c r="D4526" t="s">
        <v>494</v>
      </c>
      <c r="E4526">
        <v>45</v>
      </c>
    </row>
    <row r="4527" spans="1:5">
      <c r="A4527">
        <v>2023</v>
      </c>
      <c r="B4527" t="s">
        <v>434</v>
      </c>
      <c r="C4527" t="s">
        <v>45</v>
      </c>
      <c r="D4527" t="s">
        <v>494</v>
      </c>
      <c r="E4527">
        <v>0</v>
      </c>
    </row>
    <row r="4528" spans="1:5">
      <c r="A4528">
        <v>2023</v>
      </c>
      <c r="B4528" t="s">
        <v>423</v>
      </c>
      <c r="C4528" t="s">
        <v>18</v>
      </c>
      <c r="D4528" t="s">
        <v>494</v>
      </c>
      <c r="E4528">
        <v>5</v>
      </c>
    </row>
    <row r="4529" spans="1:5">
      <c r="A4529">
        <v>2023</v>
      </c>
      <c r="B4529" t="s">
        <v>435</v>
      </c>
      <c r="C4529" t="s">
        <v>48</v>
      </c>
      <c r="D4529" t="s">
        <v>494</v>
      </c>
      <c r="E4529">
        <v>5</v>
      </c>
    </row>
    <row r="4530" spans="1:5">
      <c r="A4530">
        <v>2023</v>
      </c>
      <c r="B4530" t="s">
        <v>430</v>
      </c>
      <c r="C4530" t="s">
        <v>33</v>
      </c>
      <c r="D4530" t="s">
        <v>494</v>
      </c>
      <c r="E4530">
        <v>0</v>
      </c>
    </row>
    <row r="4531" spans="1:5">
      <c r="A4531">
        <v>2023</v>
      </c>
      <c r="B4531" t="s">
        <v>422</v>
      </c>
      <c r="C4531" t="s">
        <v>15</v>
      </c>
      <c r="D4531" t="s">
        <v>494</v>
      </c>
      <c r="E4531">
        <v>45</v>
      </c>
    </row>
    <row r="4532" spans="1:5">
      <c r="A4532">
        <v>2023</v>
      </c>
      <c r="B4532" t="s">
        <v>439</v>
      </c>
      <c r="C4532" t="s">
        <v>53</v>
      </c>
      <c r="D4532" t="s">
        <v>494</v>
      </c>
      <c r="E4532">
        <v>5</v>
      </c>
    </row>
    <row r="4533" spans="1:5">
      <c r="A4533">
        <v>2022</v>
      </c>
      <c r="B4533" t="s">
        <v>433</v>
      </c>
      <c r="C4533" t="s">
        <v>42</v>
      </c>
      <c r="D4533" t="s">
        <v>494</v>
      </c>
      <c r="E4533">
        <v>5</v>
      </c>
    </row>
    <row r="4534" spans="1:5">
      <c r="A4534">
        <v>2022</v>
      </c>
      <c r="B4534" t="s">
        <v>430</v>
      </c>
      <c r="C4534" t="s">
        <v>33</v>
      </c>
      <c r="D4534" t="s">
        <v>494</v>
      </c>
      <c r="E4534">
        <v>5</v>
      </c>
    </row>
    <row r="4535" spans="1:5">
      <c r="A4535">
        <v>2022</v>
      </c>
      <c r="B4535" t="s">
        <v>432</v>
      </c>
      <c r="C4535" t="s">
        <v>39</v>
      </c>
      <c r="D4535" t="s">
        <v>494</v>
      </c>
      <c r="E4535">
        <v>10</v>
      </c>
    </row>
    <row r="4536" spans="1:5">
      <c r="A4536">
        <v>2022</v>
      </c>
      <c r="B4536" t="s">
        <v>426</v>
      </c>
      <c r="D4536" t="s">
        <v>494</v>
      </c>
      <c r="E4536">
        <v>0</v>
      </c>
    </row>
    <row r="4537" spans="1:5">
      <c r="A4537">
        <v>2022</v>
      </c>
      <c r="B4537" t="s">
        <v>424</v>
      </c>
      <c r="C4537" t="s">
        <v>21</v>
      </c>
      <c r="D4537" t="s">
        <v>494</v>
      </c>
      <c r="E4537">
        <v>20</v>
      </c>
    </row>
    <row r="4538" spans="1:5">
      <c r="A4538">
        <v>2021</v>
      </c>
      <c r="B4538" t="s">
        <v>432</v>
      </c>
      <c r="C4538" t="s">
        <v>39</v>
      </c>
      <c r="D4538" t="s">
        <v>494</v>
      </c>
      <c r="E4538">
        <v>10</v>
      </c>
    </row>
    <row r="4539" spans="1:5">
      <c r="A4539">
        <v>2021</v>
      </c>
      <c r="B4539" t="s">
        <v>430</v>
      </c>
      <c r="C4539" t="s">
        <v>33</v>
      </c>
      <c r="D4539" t="s">
        <v>494</v>
      </c>
      <c r="E4539">
        <v>5</v>
      </c>
    </row>
    <row r="4540" spans="1:5">
      <c r="A4540">
        <v>2021</v>
      </c>
      <c r="B4540" t="s">
        <v>433</v>
      </c>
      <c r="C4540" t="s">
        <v>42</v>
      </c>
      <c r="D4540" t="s">
        <v>494</v>
      </c>
      <c r="E4540">
        <v>5</v>
      </c>
    </row>
    <row r="4541" spans="1:5">
      <c r="A4541">
        <v>2021</v>
      </c>
      <c r="B4541" t="s">
        <v>422</v>
      </c>
      <c r="C4541" t="s">
        <v>15</v>
      </c>
      <c r="D4541" t="s">
        <v>494</v>
      </c>
      <c r="E4541">
        <v>45</v>
      </c>
    </row>
    <row r="4542" spans="1:5">
      <c r="A4542">
        <v>2021</v>
      </c>
      <c r="B4542" t="s">
        <v>421</v>
      </c>
      <c r="C4542" t="s">
        <v>13</v>
      </c>
      <c r="D4542" t="s">
        <v>494</v>
      </c>
      <c r="E4542">
        <v>40</v>
      </c>
    </row>
    <row r="4543" spans="1:5">
      <c r="A4543">
        <v>2021</v>
      </c>
      <c r="B4543" t="s">
        <v>439</v>
      </c>
      <c r="C4543" t="s">
        <v>53</v>
      </c>
      <c r="D4543" t="s">
        <v>494</v>
      </c>
      <c r="E4543">
        <v>5</v>
      </c>
    </row>
    <row r="4544" spans="1:5">
      <c r="A4544">
        <v>2021</v>
      </c>
      <c r="B4544" t="s">
        <v>435</v>
      </c>
      <c r="C4544" t="s">
        <v>48</v>
      </c>
      <c r="D4544" t="s">
        <v>494</v>
      </c>
      <c r="E4544">
        <v>5</v>
      </c>
    </row>
    <row r="4545" spans="1:5">
      <c r="A4545">
        <v>2021</v>
      </c>
      <c r="B4545" t="s">
        <v>429</v>
      </c>
      <c r="C4545" t="s">
        <v>30</v>
      </c>
      <c r="D4545" t="s">
        <v>494</v>
      </c>
      <c r="E4545">
        <v>20</v>
      </c>
    </row>
    <row r="4546" spans="1:5">
      <c r="A4546">
        <v>2020</v>
      </c>
      <c r="B4546" t="s">
        <v>435</v>
      </c>
      <c r="C4546" t="s">
        <v>48</v>
      </c>
      <c r="D4546" t="s">
        <v>494</v>
      </c>
      <c r="E4546">
        <v>5</v>
      </c>
    </row>
    <row r="4547" spans="1:5">
      <c r="A4547">
        <v>2020</v>
      </c>
      <c r="B4547" t="s">
        <v>432</v>
      </c>
      <c r="C4547" t="s">
        <v>39</v>
      </c>
      <c r="D4547" t="s">
        <v>494</v>
      </c>
      <c r="E4547">
        <v>10</v>
      </c>
    </row>
    <row r="4548" spans="1:5">
      <c r="A4548">
        <v>2020</v>
      </c>
      <c r="B4548" t="s">
        <v>423</v>
      </c>
      <c r="C4548" t="s">
        <v>18</v>
      </c>
      <c r="D4548" t="s">
        <v>494</v>
      </c>
      <c r="E4548">
        <v>5</v>
      </c>
    </row>
    <row r="4549" spans="1:5">
      <c r="A4549">
        <v>2020</v>
      </c>
      <c r="B4549" t="s">
        <v>420</v>
      </c>
      <c r="C4549" t="s">
        <v>8</v>
      </c>
      <c r="D4549" t="s">
        <v>494</v>
      </c>
      <c r="E4549">
        <v>50</v>
      </c>
    </row>
    <row r="4550" spans="1:5">
      <c r="A4550">
        <v>2020</v>
      </c>
      <c r="B4550" t="s">
        <v>424</v>
      </c>
      <c r="C4550" t="s">
        <v>21</v>
      </c>
      <c r="D4550" t="s">
        <v>494</v>
      </c>
      <c r="E4550">
        <v>20</v>
      </c>
    </row>
    <row r="4551" spans="1:5">
      <c r="A4551">
        <v>2020</v>
      </c>
      <c r="B4551" t="s">
        <v>421</v>
      </c>
      <c r="C4551" t="s">
        <v>13</v>
      </c>
      <c r="D4551" t="s">
        <v>494</v>
      </c>
      <c r="E4551">
        <v>40</v>
      </c>
    </row>
    <row r="4552" spans="1:5">
      <c r="A4552">
        <v>2020</v>
      </c>
      <c r="B4552" t="s">
        <v>436</v>
      </c>
      <c r="C4552" t="s">
        <v>49</v>
      </c>
      <c r="D4552" t="s">
        <v>494</v>
      </c>
      <c r="E4552">
        <v>5</v>
      </c>
    </row>
    <row r="4553" spans="1:5">
      <c r="A4553">
        <v>2020</v>
      </c>
      <c r="B4553" t="s">
        <v>429</v>
      </c>
      <c r="C4553" t="s">
        <v>30</v>
      </c>
      <c r="D4553" t="s">
        <v>494</v>
      </c>
      <c r="E4553">
        <v>20</v>
      </c>
    </row>
    <row r="4554" spans="1:5">
      <c r="A4554">
        <v>2019</v>
      </c>
      <c r="B4554" t="s">
        <v>435</v>
      </c>
      <c r="C4554" t="s">
        <v>48</v>
      </c>
      <c r="D4554" t="s">
        <v>494</v>
      </c>
      <c r="E4554">
        <v>5</v>
      </c>
    </row>
    <row r="4555" spans="1:5">
      <c r="A4555">
        <v>2019</v>
      </c>
      <c r="B4555" t="s">
        <v>426</v>
      </c>
      <c r="D4555" t="s">
        <v>494</v>
      </c>
      <c r="E4555">
        <v>0</v>
      </c>
    </row>
    <row r="4556" spans="1:5">
      <c r="A4556">
        <v>2019</v>
      </c>
      <c r="B4556" t="s">
        <v>432</v>
      </c>
      <c r="C4556" t="s">
        <v>39</v>
      </c>
      <c r="D4556" t="s">
        <v>494</v>
      </c>
      <c r="E4556">
        <v>10</v>
      </c>
    </row>
    <row r="4557" spans="1:5">
      <c r="A4557">
        <v>2019</v>
      </c>
      <c r="B4557" t="s">
        <v>436</v>
      </c>
      <c r="C4557" t="s">
        <v>49</v>
      </c>
      <c r="D4557" t="s">
        <v>494</v>
      </c>
      <c r="E4557">
        <v>5</v>
      </c>
    </row>
    <row r="4558" spans="1:5">
      <c r="A4558">
        <v>2018</v>
      </c>
      <c r="B4558" t="s">
        <v>431</v>
      </c>
      <c r="C4558" t="s">
        <v>36</v>
      </c>
      <c r="D4558" t="s">
        <v>494</v>
      </c>
      <c r="E4558">
        <v>5</v>
      </c>
    </row>
    <row r="4559" spans="1:5">
      <c r="A4559">
        <v>2018</v>
      </c>
      <c r="B4559" t="s">
        <v>426</v>
      </c>
      <c r="D4559" t="s">
        <v>494</v>
      </c>
      <c r="E4559">
        <v>0</v>
      </c>
    </row>
    <row r="4560" spans="1:5">
      <c r="A4560">
        <v>2018</v>
      </c>
      <c r="B4560" t="s">
        <v>421</v>
      </c>
      <c r="C4560" t="s">
        <v>13</v>
      </c>
      <c r="D4560" t="s">
        <v>494</v>
      </c>
      <c r="E4560">
        <v>45</v>
      </c>
    </row>
    <row r="4561" spans="1:5">
      <c r="A4561">
        <v>2018</v>
      </c>
      <c r="B4561" t="s">
        <v>423</v>
      </c>
      <c r="C4561" t="s">
        <v>18</v>
      </c>
      <c r="D4561" t="s">
        <v>494</v>
      </c>
      <c r="E4561">
        <v>5</v>
      </c>
    </row>
    <row r="4562" spans="1:5">
      <c r="A4562">
        <v>2018</v>
      </c>
      <c r="B4562" t="s">
        <v>433</v>
      </c>
      <c r="C4562" t="s">
        <v>42</v>
      </c>
      <c r="D4562" t="s">
        <v>494</v>
      </c>
      <c r="E4562">
        <v>10</v>
      </c>
    </row>
    <row r="4563" spans="1:5">
      <c r="A4563">
        <v>2018</v>
      </c>
      <c r="B4563" t="s">
        <v>425</v>
      </c>
      <c r="C4563" t="s">
        <v>24</v>
      </c>
      <c r="D4563" t="s">
        <v>494</v>
      </c>
      <c r="E4563">
        <v>5</v>
      </c>
    </row>
    <row r="4564" spans="1:5">
      <c r="A4564">
        <v>2018</v>
      </c>
      <c r="B4564" t="s">
        <v>424</v>
      </c>
      <c r="C4564" t="s">
        <v>21</v>
      </c>
      <c r="D4564" t="s">
        <v>494</v>
      </c>
      <c r="E4564">
        <v>20</v>
      </c>
    </row>
    <row r="4565" spans="1:5">
      <c r="A4565">
        <v>2018</v>
      </c>
      <c r="B4565" t="s">
        <v>429</v>
      </c>
      <c r="C4565" t="s">
        <v>30</v>
      </c>
      <c r="D4565" t="s">
        <v>494</v>
      </c>
      <c r="E4565">
        <v>25</v>
      </c>
    </row>
    <row r="4566" spans="1:5">
      <c r="A4566">
        <v>2025</v>
      </c>
      <c r="B4566" t="s">
        <v>407</v>
      </c>
      <c r="D4566" t="s">
        <v>495</v>
      </c>
      <c r="E4566">
        <v>0</v>
      </c>
    </row>
    <row r="4567" spans="1:5">
      <c r="A4567">
        <v>2025</v>
      </c>
      <c r="B4567" t="s">
        <v>438</v>
      </c>
      <c r="D4567" t="s">
        <v>495</v>
      </c>
      <c r="E4567">
        <v>0</v>
      </c>
    </row>
    <row r="4568" spans="1:5">
      <c r="A4568">
        <v>2025</v>
      </c>
      <c r="B4568" t="s">
        <v>425</v>
      </c>
      <c r="D4568" t="s">
        <v>495</v>
      </c>
      <c r="E4568">
        <v>0</v>
      </c>
    </row>
    <row r="4569" spans="1:5">
      <c r="A4569">
        <v>2025</v>
      </c>
      <c r="B4569" t="s">
        <v>421</v>
      </c>
      <c r="D4569" t="s">
        <v>495</v>
      </c>
      <c r="E4569">
        <v>0</v>
      </c>
    </row>
    <row r="4570" spans="1:5">
      <c r="A4570">
        <v>2025</v>
      </c>
      <c r="B4570" t="s">
        <v>432</v>
      </c>
      <c r="D4570" t="s">
        <v>495</v>
      </c>
      <c r="E4570">
        <v>0</v>
      </c>
    </row>
    <row r="4571" spans="1:5">
      <c r="A4571">
        <v>2025</v>
      </c>
      <c r="B4571" t="s">
        <v>429</v>
      </c>
      <c r="D4571" t="s">
        <v>495</v>
      </c>
      <c r="E4571">
        <v>0</v>
      </c>
    </row>
    <row r="4572" spans="1:5">
      <c r="A4572">
        <v>2025</v>
      </c>
      <c r="B4572" t="s">
        <v>431</v>
      </c>
      <c r="D4572" t="s">
        <v>495</v>
      </c>
      <c r="E4572">
        <v>0</v>
      </c>
    </row>
    <row r="4573" spans="1:5">
      <c r="A4573">
        <v>2025</v>
      </c>
      <c r="B4573" t="s">
        <v>428</v>
      </c>
      <c r="D4573" t="s">
        <v>495</v>
      </c>
      <c r="E4573">
        <v>0</v>
      </c>
    </row>
    <row r="4574" spans="1:5">
      <c r="A4574">
        <v>2025</v>
      </c>
      <c r="B4574" t="s">
        <v>436</v>
      </c>
      <c r="D4574" t="s">
        <v>495</v>
      </c>
      <c r="E4574">
        <v>0</v>
      </c>
    </row>
    <row r="4575" spans="1:5">
      <c r="A4575">
        <v>2025</v>
      </c>
      <c r="B4575" t="s">
        <v>433</v>
      </c>
      <c r="D4575" t="s">
        <v>495</v>
      </c>
      <c r="E4575">
        <v>0</v>
      </c>
    </row>
    <row r="4576" spans="1:5">
      <c r="A4576">
        <v>2025</v>
      </c>
      <c r="B4576" t="s">
        <v>426</v>
      </c>
      <c r="D4576" t="s">
        <v>495</v>
      </c>
      <c r="E4576">
        <v>0</v>
      </c>
    </row>
    <row r="4577" spans="1:5">
      <c r="A4577">
        <v>2025</v>
      </c>
      <c r="B4577" t="s">
        <v>437</v>
      </c>
      <c r="D4577" t="s">
        <v>495</v>
      </c>
      <c r="E4577">
        <v>0</v>
      </c>
    </row>
    <row r="4578" spans="1:5">
      <c r="A4578">
        <v>2025</v>
      </c>
      <c r="B4578" t="s">
        <v>420</v>
      </c>
      <c r="D4578" t="s">
        <v>495</v>
      </c>
      <c r="E4578">
        <v>0</v>
      </c>
    </row>
    <row r="4579" spans="1:5">
      <c r="A4579">
        <v>2025</v>
      </c>
      <c r="B4579" t="s">
        <v>424</v>
      </c>
      <c r="D4579" t="s">
        <v>495</v>
      </c>
      <c r="E4579">
        <v>0</v>
      </c>
    </row>
    <row r="4580" spans="1:5">
      <c r="A4580">
        <v>2025</v>
      </c>
      <c r="B4580" t="s">
        <v>434</v>
      </c>
      <c r="D4580" t="s">
        <v>495</v>
      </c>
      <c r="E4580">
        <v>0</v>
      </c>
    </row>
    <row r="4581" spans="1:5">
      <c r="A4581">
        <v>2025</v>
      </c>
      <c r="B4581" t="s">
        <v>423</v>
      </c>
      <c r="D4581" t="s">
        <v>495</v>
      </c>
      <c r="E4581">
        <v>0</v>
      </c>
    </row>
    <row r="4582" spans="1:5">
      <c r="A4582">
        <v>2025</v>
      </c>
      <c r="B4582" t="s">
        <v>435</v>
      </c>
      <c r="D4582" t="s">
        <v>495</v>
      </c>
      <c r="E4582">
        <v>0</v>
      </c>
    </row>
    <row r="4583" spans="1:5">
      <c r="A4583">
        <v>2025</v>
      </c>
      <c r="B4583" t="s">
        <v>430</v>
      </c>
      <c r="D4583" t="s">
        <v>495</v>
      </c>
      <c r="E4583">
        <v>0</v>
      </c>
    </row>
    <row r="4584" spans="1:5">
      <c r="A4584">
        <v>2025</v>
      </c>
      <c r="B4584" t="s">
        <v>422</v>
      </c>
      <c r="D4584" t="s">
        <v>495</v>
      </c>
      <c r="E4584">
        <v>0</v>
      </c>
    </row>
    <row r="4585" spans="1:5">
      <c r="A4585">
        <v>2025</v>
      </c>
      <c r="B4585" t="s">
        <v>439</v>
      </c>
      <c r="D4585" t="s">
        <v>495</v>
      </c>
      <c r="E4585">
        <v>0</v>
      </c>
    </row>
    <row r="4586" spans="1:5">
      <c r="A4586">
        <v>2024</v>
      </c>
      <c r="B4586" t="s">
        <v>407</v>
      </c>
      <c r="C4586" t="s">
        <v>407</v>
      </c>
      <c r="D4586" t="s">
        <v>495</v>
      </c>
      <c r="E4586">
        <v>105</v>
      </c>
    </row>
    <row r="4587" spans="1:5">
      <c r="A4587">
        <v>2024</v>
      </c>
      <c r="B4587" t="s">
        <v>438</v>
      </c>
      <c r="C4587" t="s">
        <v>52</v>
      </c>
      <c r="D4587" t="s">
        <v>495</v>
      </c>
      <c r="E4587">
        <v>0</v>
      </c>
    </row>
    <row r="4588" spans="1:5">
      <c r="A4588">
        <v>2024</v>
      </c>
      <c r="B4588" t="s">
        <v>425</v>
      </c>
      <c r="C4588" t="s">
        <v>24</v>
      </c>
      <c r="D4588" t="s">
        <v>495</v>
      </c>
      <c r="E4588">
        <v>0</v>
      </c>
    </row>
    <row r="4589" spans="1:5">
      <c r="A4589">
        <v>2024</v>
      </c>
      <c r="B4589" t="s">
        <v>421</v>
      </c>
      <c r="C4589" t="s">
        <v>13</v>
      </c>
      <c r="D4589" t="s">
        <v>495</v>
      </c>
      <c r="E4589">
        <v>15</v>
      </c>
    </row>
    <row r="4590" spans="1:5">
      <c r="A4590">
        <v>2024</v>
      </c>
      <c r="B4590" t="s">
        <v>432</v>
      </c>
      <c r="C4590" t="s">
        <v>39</v>
      </c>
      <c r="D4590" t="s">
        <v>495</v>
      </c>
      <c r="E4590">
        <v>5</v>
      </c>
    </row>
    <row r="4591" spans="1:5">
      <c r="A4591">
        <v>2024</v>
      </c>
      <c r="B4591" t="s">
        <v>429</v>
      </c>
      <c r="C4591" t="s">
        <v>30</v>
      </c>
      <c r="D4591" t="s">
        <v>495</v>
      </c>
      <c r="E4591">
        <v>10</v>
      </c>
    </row>
    <row r="4592" spans="1:5">
      <c r="A4592">
        <v>2024</v>
      </c>
      <c r="B4592" t="s">
        <v>431</v>
      </c>
      <c r="C4592" t="s">
        <v>36</v>
      </c>
      <c r="D4592" t="s">
        <v>495</v>
      </c>
      <c r="E4592">
        <v>0</v>
      </c>
    </row>
    <row r="4593" spans="1:5">
      <c r="A4593">
        <v>2024</v>
      </c>
      <c r="B4593" t="s">
        <v>428</v>
      </c>
      <c r="C4593" t="s">
        <v>27</v>
      </c>
      <c r="D4593" t="s">
        <v>495</v>
      </c>
      <c r="E4593">
        <v>5</v>
      </c>
    </row>
    <row r="4594" spans="1:5">
      <c r="A4594">
        <v>2024</v>
      </c>
      <c r="B4594" t="s">
        <v>436</v>
      </c>
      <c r="C4594" t="s">
        <v>49</v>
      </c>
      <c r="D4594" t="s">
        <v>495</v>
      </c>
      <c r="E4594">
        <v>0</v>
      </c>
    </row>
    <row r="4595" spans="1:5">
      <c r="A4595">
        <v>2024</v>
      </c>
      <c r="B4595" t="s">
        <v>433</v>
      </c>
      <c r="C4595" t="s">
        <v>42</v>
      </c>
      <c r="D4595" t="s">
        <v>495</v>
      </c>
      <c r="E4595">
        <v>0</v>
      </c>
    </row>
    <row r="4596" spans="1:5">
      <c r="A4596">
        <v>2024</v>
      </c>
      <c r="B4596" t="s">
        <v>426</v>
      </c>
      <c r="D4596" t="s">
        <v>495</v>
      </c>
      <c r="E4596">
        <v>0</v>
      </c>
    </row>
    <row r="4597" spans="1:5">
      <c r="A4597">
        <v>2024</v>
      </c>
      <c r="B4597" t="s">
        <v>437</v>
      </c>
      <c r="C4597" t="s">
        <v>51</v>
      </c>
      <c r="D4597" t="s">
        <v>495</v>
      </c>
      <c r="E4597">
        <v>20</v>
      </c>
    </row>
    <row r="4598" spans="1:5">
      <c r="A4598">
        <v>2024</v>
      </c>
      <c r="B4598" t="s">
        <v>420</v>
      </c>
      <c r="C4598" t="s">
        <v>8</v>
      </c>
      <c r="D4598" t="s">
        <v>495</v>
      </c>
      <c r="E4598">
        <v>20</v>
      </c>
    </row>
    <row r="4599" spans="1:5">
      <c r="A4599">
        <v>2024</v>
      </c>
      <c r="B4599" t="s">
        <v>424</v>
      </c>
      <c r="C4599" t="s">
        <v>21</v>
      </c>
      <c r="D4599" t="s">
        <v>495</v>
      </c>
      <c r="E4599">
        <v>10</v>
      </c>
    </row>
    <row r="4600" spans="1:5">
      <c r="A4600">
        <v>2024</v>
      </c>
      <c r="B4600" t="s">
        <v>434</v>
      </c>
      <c r="C4600" t="s">
        <v>45</v>
      </c>
      <c r="D4600" t="s">
        <v>495</v>
      </c>
      <c r="E4600">
        <v>0</v>
      </c>
    </row>
    <row r="4601" spans="1:5">
      <c r="A4601">
        <v>2024</v>
      </c>
      <c r="B4601" t="s">
        <v>423</v>
      </c>
      <c r="C4601" t="s">
        <v>18</v>
      </c>
      <c r="D4601" t="s">
        <v>495</v>
      </c>
      <c r="E4601">
        <v>0</v>
      </c>
    </row>
    <row r="4602" spans="1:5">
      <c r="A4602">
        <v>2024</v>
      </c>
      <c r="B4602" t="s">
        <v>435</v>
      </c>
      <c r="C4602" t="s">
        <v>48</v>
      </c>
      <c r="D4602" t="s">
        <v>495</v>
      </c>
      <c r="E4602">
        <v>0</v>
      </c>
    </row>
    <row r="4603" spans="1:5">
      <c r="A4603">
        <v>2024</v>
      </c>
      <c r="B4603" t="s">
        <v>430</v>
      </c>
      <c r="C4603" t="s">
        <v>33</v>
      </c>
      <c r="D4603" t="s">
        <v>495</v>
      </c>
      <c r="E4603">
        <v>0</v>
      </c>
    </row>
    <row r="4604" spans="1:5">
      <c r="A4604">
        <v>2024</v>
      </c>
      <c r="B4604" t="s">
        <v>422</v>
      </c>
      <c r="C4604" t="s">
        <v>15</v>
      </c>
      <c r="D4604" t="s">
        <v>495</v>
      </c>
      <c r="E4604">
        <v>15</v>
      </c>
    </row>
    <row r="4605" spans="1:5">
      <c r="A4605">
        <v>2024</v>
      </c>
      <c r="B4605" t="s">
        <v>439</v>
      </c>
      <c r="C4605" t="s">
        <v>53</v>
      </c>
      <c r="D4605" t="s">
        <v>495</v>
      </c>
      <c r="E4605">
        <v>5</v>
      </c>
    </row>
    <row r="4606" spans="1:5">
      <c r="A4606">
        <v>2019</v>
      </c>
      <c r="B4606" t="s">
        <v>407</v>
      </c>
      <c r="C4606" t="s">
        <v>407</v>
      </c>
      <c r="D4606" t="s">
        <v>495</v>
      </c>
      <c r="E4606">
        <v>115</v>
      </c>
    </row>
    <row r="4607" spans="1:5">
      <c r="A4607">
        <v>2022</v>
      </c>
      <c r="B4607" t="s">
        <v>407</v>
      </c>
      <c r="C4607" t="s">
        <v>407</v>
      </c>
      <c r="D4607" t="s">
        <v>495</v>
      </c>
      <c r="E4607">
        <v>105</v>
      </c>
    </row>
    <row r="4608" spans="1:5">
      <c r="A4608">
        <v>2021</v>
      </c>
      <c r="B4608" t="s">
        <v>407</v>
      </c>
      <c r="C4608" t="s">
        <v>407</v>
      </c>
      <c r="D4608" t="s">
        <v>495</v>
      </c>
      <c r="E4608">
        <v>105</v>
      </c>
    </row>
    <row r="4609" spans="1:5">
      <c r="A4609">
        <v>2023</v>
      </c>
      <c r="B4609" t="s">
        <v>407</v>
      </c>
      <c r="C4609" t="s">
        <v>407</v>
      </c>
      <c r="D4609" t="s">
        <v>495</v>
      </c>
      <c r="E4609">
        <v>110</v>
      </c>
    </row>
    <row r="4610" spans="1:5">
      <c r="A4610">
        <v>2018</v>
      </c>
      <c r="B4610" t="s">
        <v>407</v>
      </c>
      <c r="C4610" t="s">
        <v>407</v>
      </c>
      <c r="D4610" t="s">
        <v>495</v>
      </c>
      <c r="E4610">
        <v>110</v>
      </c>
    </row>
    <row r="4611" spans="1:5">
      <c r="A4611">
        <v>2018</v>
      </c>
      <c r="B4611" t="s">
        <v>407</v>
      </c>
      <c r="C4611" t="s">
        <v>407</v>
      </c>
      <c r="D4611" t="s">
        <v>495</v>
      </c>
      <c r="E4611">
        <v>110</v>
      </c>
    </row>
    <row r="4612" spans="1:5">
      <c r="A4612">
        <v>2018</v>
      </c>
      <c r="B4612" t="s">
        <v>407</v>
      </c>
      <c r="C4612" t="s">
        <v>407</v>
      </c>
      <c r="D4612" t="s">
        <v>495</v>
      </c>
      <c r="E4612">
        <v>110</v>
      </c>
    </row>
    <row r="4613" spans="1:5">
      <c r="A4613">
        <v>2018</v>
      </c>
      <c r="B4613" t="s">
        <v>407</v>
      </c>
      <c r="C4613" t="s">
        <v>407</v>
      </c>
      <c r="D4613" t="s">
        <v>495</v>
      </c>
      <c r="E4613">
        <v>110</v>
      </c>
    </row>
    <row r="4614" spans="1:5">
      <c r="A4614">
        <v>2020</v>
      </c>
      <c r="B4614" t="s">
        <v>407</v>
      </c>
      <c r="C4614" t="s">
        <v>407</v>
      </c>
      <c r="D4614" t="s">
        <v>495</v>
      </c>
      <c r="E4614">
        <v>115</v>
      </c>
    </row>
    <row r="4615" spans="1:5">
      <c r="A4615">
        <v>2023</v>
      </c>
      <c r="B4615" t="s">
        <v>438</v>
      </c>
      <c r="C4615" t="s">
        <v>52</v>
      </c>
      <c r="D4615" t="s">
        <v>495</v>
      </c>
      <c r="E4615">
        <v>0</v>
      </c>
    </row>
    <row r="4616" spans="1:5">
      <c r="A4616">
        <v>2023</v>
      </c>
      <c r="B4616" t="s">
        <v>425</v>
      </c>
      <c r="C4616" t="s">
        <v>24</v>
      </c>
      <c r="D4616" t="s">
        <v>495</v>
      </c>
      <c r="E4616">
        <v>0</v>
      </c>
    </row>
    <row r="4617" spans="1:5">
      <c r="A4617">
        <v>2023</v>
      </c>
      <c r="B4617" t="s">
        <v>421</v>
      </c>
      <c r="C4617" t="s">
        <v>13</v>
      </c>
      <c r="D4617" t="s">
        <v>495</v>
      </c>
      <c r="E4617">
        <v>15</v>
      </c>
    </row>
    <row r="4618" spans="1:5">
      <c r="A4618">
        <v>2023</v>
      </c>
      <c r="B4618" t="s">
        <v>432</v>
      </c>
      <c r="C4618" t="s">
        <v>39</v>
      </c>
      <c r="D4618" t="s">
        <v>495</v>
      </c>
      <c r="E4618">
        <v>5</v>
      </c>
    </row>
    <row r="4619" spans="1:5">
      <c r="A4619">
        <v>2023</v>
      </c>
      <c r="B4619" t="s">
        <v>429</v>
      </c>
      <c r="C4619" t="s">
        <v>30</v>
      </c>
      <c r="D4619" t="s">
        <v>495</v>
      </c>
      <c r="E4619">
        <v>10</v>
      </c>
    </row>
    <row r="4620" spans="1:5">
      <c r="A4620">
        <v>2023</v>
      </c>
      <c r="B4620" t="s">
        <v>431</v>
      </c>
      <c r="C4620" t="s">
        <v>36</v>
      </c>
      <c r="D4620" t="s">
        <v>495</v>
      </c>
      <c r="E4620">
        <v>0</v>
      </c>
    </row>
    <row r="4621" spans="1:5">
      <c r="A4621">
        <v>2023</v>
      </c>
      <c r="B4621" t="s">
        <v>428</v>
      </c>
      <c r="C4621" t="s">
        <v>27</v>
      </c>
      <c r="D4621" t="s">
        <v>495</v>
      </c>
      <c r="E4621">
        <v>5</v>
      </c>
    </row>
    <row r="4622" spans="1:5">
      <c r="A4622">
        <v>2023</v>
      </c>
      <c r="B4622" t="s">
        <v>436</v>
      </c>
      <c r="C4622" t="s">
        <v>49</v>
      </c>
      <c r="D4622" t="s">
        <v>495</v>
      </c>
      <c r="E4622">
        <v>5</v>
      </c>
    </row>
    <row r="4623" spans="1:5">
      <c r="A4623">
        <v>2023</v>
      </c>
      <c r="B4623" t="s">
        <v>433</v>
      </c>
      <c r="C4623" t="s">
        <v>42</v>
      </c>
      <c r="D4623" t="s">
        <v>495</v>
      </c>
      <c r="E4623">
        <v>0</v>
      </c>
    </row>
    <row r="4624" spans="1:5">
      <c r="A4624">
        <v>2023</v>
      </c>
      <c r="B4624" t="s">
        <v>426</v>
      </c>
      <c r="D4624" t="s">
        <v>495</v>
      </c>
      <c r="E4624">
        <v>0</v>
      </c>
    </row>
    <row r="4625" spans="1:5">
      <c r="A4625">
        <v>2023</v>
      </c>
      <c r="B4625" t="s">
        <v>437</v>
      </c>
      <c r="C4625" t="s">
        <v>51</v>
      </c>
      <c r="D4625" t="s">
        <v>495</v>
      </c>
      <c r="E4625">
        <v>20</v>
      </c>
    </row>
    <row r="4626" spans="1:5">
      <c r="A4626">
        <v>2023</v>
      </c>
      <c r="B4626" t="s">
        <v>420</v>
      </c>
      <c r="C4626" t="s">
        <v>8</v>
      </c>
      <c r="D4626" t="s">
        <v>495</v>
      </c>
      <c r="E4626">
        <v>20</v>
      </c>
    </row>
    <row r="4627" spans="1:5">
      <c r="A4627">
        <v>2023</v>
      </c>
      <c r="B4627" t="s">
        <v>424</v>
      </c>
      <c r="C4627" t="s">
        <v>21</v>
      </c>
      <c r="D4627" t="s">
        <v>495</v>
      </c>
      <c r="E4627">
        <v>5</v>
      </c>
    </row>
    <row r="4628" spans="1:5">
      <c r="A4628">
        <v>2022</v>
      </c>
      <c r="B4628" t="s">
        <v>435</v>
      </c>
      <c r="C4628" t="s">
        <v>48</v>
      </c>
      <c r="D4628" t="s">
        <v>495</v>
      </c>
      <c r="E4628">
        <v>0</v>
      </c>
    </row>
    <row r="4629" spans="1:5">
      <c r="A4629">
        <v>2022</v>
      </c>
      <c r="B4629" t="s">
        <v>438</v>
      </c>
      <c r="C4629" t="s">
        <v>52</v>
      </c>
      <c r="D4629" t="s">
        <v>495</v>
      </c>
      <c r="E4629">
        <v>0</v>
      </c>
    </row>
    <row r="4630" spans="1:5">
      <c r="A4630">
        <v>2022</v>
      </c>
      <c r="B4630" t="s">
        <v>436</v>
      </c>
      <c r="C4630" t="s">
        <v>49</v>
      </c>
      <c r="D4630" t="s">
        <v>495</v>
      </c>
      <c r="E4630">
        <v>5</v>
      </c>
    </row>
    <row r="4631" spans="1:5">
      <c r="A4631">
        <v>2022</v>
      </c>
      <c r="B4631" t="s">
        <v>431</v>
      </c>
      <c r="C4631" t="s">
        <v>36</v>
      </c>
      <c r="D4631" t="s">
        <v>495</v>
      </c>
      <c r="E4631">
        <v>0</v>
      </c>
    </row>
    <row r="4632" spans="1:5">
      <c r="A4632">
        <v>2022</v>
      </c>
      <c r="B4632" t="s">
        <v>422</v>
      </c>
      <c r="C4632" t="s">
        <v>15</v>
      </c>
      <c r="D4632" t="s">
        <v>495</v>
      </c>
      <c r="E4632">
        <v>15</v>
      </c>
    </row>
    <row r="4633" spans="1:5">
      <c r="A4633">
        <v>2022</v>
      </c>
      <c r="B4633" t="s">
        <v>439</v>
      </c>
      <c r="C4633" t="s">
        <v>53</v>
      </c>
      <c r="D4633" t="s">
        <v>495</v>
      </c>
      <c r="E4633">
        <v>0</v>
      </c>
    </row>
    <row r="4634" spans="1:5">
      <c r="A4634">
        <v>2022</v>
      </c>
      <c r="B4634" t="s">
        <v>429</v>
      </c>
      <c r="C4634" t="s">
        <v>30</v>
      </c>
      <c r="D4634" t="s">
        <v>495</v>
      </c>
      <c r="E4634">
        <v>10</v>
      </c>
    </row>
    <row r="4635" spans="1:5">
      <c r="A4635">
        <v>2022</v>
      </c>
      <c r="B4635" t="s">
        <v>421</v>
      </c>
      <c r="C4635" t="s">
        <v>13</v>
      </c>
      <c r="D4635" t="s">
        <v>495</v>
      </c>
      <c r="E4635">
        <v>15</v>
      </c>
    </row>
    <row r="4636" spans="1:5">
      <c r="A4636">
        <v>2022</v>
      </c>
      <c r="B4636" t="s">
        <v>434</v>
      </c>
      <c r="C4636" t="s">
        <v>45</v>
      </c>
      <c r="D4636" t="s">
        <v>495</v>
      </c>
      <c r="E4636">
        <v>0</v>
      </c>
    </row>
    <row r="4637" spans="1:5">
      <c r="A4637">
        <v>2021</v>
      </c>
      <c r="B4637" t="s">
        <v>434</v>
      </c>
      <c r="C4637" t="s">
        <v>45</v>
      </c>
      <c r="D4637" t="s">
        <v>495</v>
      </c>
      <c r="E4637">
        <v>0</v>
      </c>
    </row>
    <row r="4638" spans="1:5">
      <c r="A4638">
        <v>2021</v>
      </c>
      <c r="B4638" t="s">
        <v>420</v>
      </c>
      <c r="C4638" t="s">
        <v>8</v>
      </c>
      <c r="D4638" t="s">
        <v>495</v>
      </c>
      <c r="E4638">
        <v>20</v>
      </c>
    </row>
    <row r="4639" spans="1:5">
      <c r="A4639">
        <v>2021</v>
      </c>
      <c r="B4639" t="s">
        <v>424</v>
      </c>
      <c r="C4639" t="s">
        <v>21</v>
      </c>
      <c r="D4639" t="s">
        <v>495</v>
      </c>
      <c r="E4639">
        <v>5</v>
      </c>
    </row>
    <row r="4640" spans="1:5">
      <c r="A4640">
        <v>2020</v>
      </c>
      <c r="B4640" t="s">
        <v>434</v>
      </c>
      <c r="C4640" t="s">
        <v>45</v>
      </c>
      <c r="D4640" t="s">
        <v>495</v>
      </c>
      <c r="E4640">
        <v>0</v>
      </c>
    </row>
    <row r="4641" spans="1:5">
      <c r="A4641">
        <v>2020</v>
      </c>
      <c r="B4641" t="s">
        <v>430</v>
      </c>
      <c r="C4641" t="s">
        <v>33</v>
      </c>
      <c r="D4641" t="s">
        <v>495</v>
      </c>
      <c r="E4641">
        <v>0</v>
      </c>
    </row>
    <row r="4642" spans="1:5">
      <c r="A4642">
        <v>2020</v>
      </c>
      <c r="B4642" t="s">
        <v>439</v>
      </c>
      <c r="C4642" t="s">
        <v>53</v>
      </c>
      <c r="D4642" t="s">
        <v>495</v>
      </c>
      <c r="E4642">
        <v>0</v>
      </c>
    </row>
    <row r="4643" spans="1:5">
      <c r="A4643">
        <v>2019</v>
      </c>
      <c r="B4643" t="s">
        <v>431</v>
      </c>
      <c r="C4643" t="s">
        <v>36</v>
      </c>
      <c r="D4643" t="s">
        <v>495</v>
      </c>
      <c r="E4643">
        <v>0</v>
      </c>
    </row>
    <row r="4644" spans="1:5">
      <c r="A4644">
        <v>2019</v>
      </c>
      <c r="B4644" t="s">
        <v>437</v>
      </c>
      <c r="C4644" t="s">
        <v>51</v>
      </c>
      <c r="D4644" t="s">
        <v>495</v>
      </c>
      <c r="E4644">
        <v>10</v>
      </c>
    </row>
    <row r="4645" spans="1:5">
      <c r="A4645">
        <v>2019</v>
      </c>
      <c r="B4645" t="s">
        <v>439</v>
      </c>
      <c r="C4645" t="s">
        <v>53</v>
      </c>
      <c r="D4645" t="s">
        <v>495</v>
      </c>
      <c r="E4645">
        <v>0</v>
      </c>
    </row>
    <row r="4646" spans="1:5">
      <c r="A4646">
        <v>2019</v>
      </c>
      <c r="B4646" t="s">
        <v>429</v>
      </c>
      <c r="C4646" t="s">
        <v>30</v>
      </c>
      <c r="D4646" t="s">
        <v>495</v>
      </c>
      <c r="E4646">
        <v>10</v>
      </c>
    </row>
    <row r="4647" spans="1:5">
      <c r="A4647">
        <v>2018</v>
      </c>
      <c r="B4647" t="s">
        <v>432</v>
      </c>
      <c r="C4647" t="s">
        <v>39</v>
      </c>
      <c r="D4647" t="s">
        <v>495</v>
      </c>
      <c r="E4647">
        <v>0</v>
      </c>
    </row>
    <row r="4648" spans="1:5">
      <c r="A4648">
        <v>2018</v>
      </c>
      <c r="B4648" t="s">
        <v>435</v>
      </c>
      <c r="C4648" t="s">
        <v>48</v>
      </c>
      <c r="D4648" t="s">
        <v>495</v>
      </c>
      <c r="E4648">
        <v>5</v>
      </c>
    </row>
    <row r="4649" spans="1:5">
      <c r="A4649">
        <v>2018</v>
      </c>
      <c r="B4649" t="s">
        <v>438</v>
      </c>
      <c r="C4649" t="s">
        <v>52</v>
      </c>
      <c r="D4649" t="s">
        <v>495</v>
      </c>
      <c r="E4649">
        <v>0</v>
      </c>
    </row>
    <row r="4650" spans="1:5">
      <c r="A4650">
        <v>2018</v>
      </c>
      <c r="B4650" t="s">
        <v>436</v>
      </c>
      <c r="C4650" t="s">
        <v>49</v>
      </c>
      <c r="D4650" t="s">
        <v>495</v>
      </c>
      <c r="E4650">
        <v>5</v>
      </c>
    </row>
    <row r="4651" spans="1:5">
      <c r="A4651">
        <v>2018</v>
      </c>
      <c r="B4651" t="s">
        <v>437</v>
      </c>
      <c r="C4651" t="s">
        <v>51</v>
      </c>
      <c r="D4651" t="s">
        <v>495</v>
      </c>
      <c r="E4651">
        <v>10</v>
      </c>
    </row>
    <row r="4652" spans="1:5">
      <c r="A4652">
        <v>2018</v>
      </c>
      <c r="B4652" t="s">
        <v>422</v>
      </c>
      <c r="C4652" t="s">
        <v>15</v>
      </c>
      <c r="D4652" t="s">
        <v>495</v>
      </c>
      <c r="E4652">
        <v>20</v>
      </c>
    </row>
    <row r="4653" spans="1:5">
      <c r="A4653">
        <v>2019</v>
      </c>
      <c r="B4653" t="s">
        <v>438</v>
      </c>
      <c r="C4653" t="s">
        <v>52</v>
      </c>
      <c r="D4653" t="s">
        <v>495</v>
      </c>
      <c r="E4653">
        <v>0</v>
      </c>
    </row>
    <row r="4654" spans="1:5">
      <c r="A4654">
        <v>2019</v>
      </c>
      <c r="B4654" t="s">
        <v>430</v>
      </c>
      <c r="C4654" t="s">
        <v>33</v>
      </c>
      <c r="D4654" t="s">
        <v>495</v>
      </c>
      <c r="E4654">
        <v>0</v>
      </c>
    </row>
    <row r="4655" spans="1:5">
      <c r="A4655">
        <v>2019</v>
      </c>
      <c r="B4655" t="s">
        <v>434</v>
      </c>
      <c r="C4655" t="s">
        <v>45</v>
      </c>
      <c r="D4655" t="s">
        <v>495</v>
      </c>
      <c r="E4655">
        <v>0</v>
      </c>
    </row>
    <row r="4656" spans="1:5">
      <c r="A4656">
        <v>2019</v>
      </c>
      <c r="B4656" t="s">
        <v>425</v>
      </c>
      <c r="C4656" t="s">
        <v>24</v>
      </c>
      <c r="D4656" t="s">
        <v>495</v>
      </c>
      <c r="E4656">
        <v>0</v>
      </c>
    </row>
    <row r="4657" spans="1:5">
      <c r="A4657">
        <v>2019</v>
      </c>
      <c r="B4657" t="s">
        <v>420</v>
      </c>
      <c r="C4657" t="s">
        <v>8</v>
      </c>
      <c r="D4657" t="s">
        <v>495</v>
      </c>
      <c r="E4657">
        <v>25</v>
      </c>
    </row>
    <row r="4658" spans="1:5">
      <c r="A4658">
        <v>2019</v>
      </c>
      <c r="B4658" t="s">
        <v>433</v>
      </c>
      <c r="C4658" t="s">
        <v>42</v>
      </c>
      <c r="D4658" t="s">
        <v>495</v>
      </c>
      <c r="E4658">
        <v>0</v>
      </c>
    </row>
    <row r="4659" spans="1:5">
      <c r="A4659">
        <v>2019</v>
      </c>
      <c r="B4659" t="s">
        <v>428</v>
      </c>
      <c r="C4659" t="s">
        <v>27</v>
      </c>
      <c r="D4659" t="s">
        <v>495</v>
      </c>
      <c r="E4659">
        <v>5</v>
      </c>
    </row>
    <row r="4660" spans="1:5">
      <c r="A4660">
        <v>2019</v>
      </c>
      <c r="B4660" t="s">
        <v>423</v>
      </c>
      <c r="C4660" t="s">
        <v>18</v>
      </c>
      <c r="D4660" t="s">
        <v>495</v>
      </c>
      <c r="E4660">
        <v>0</v>
      </c>
    </row>
    <row r="4661" spans="1:5">
      <c r="A4661">
        <v>2019</v>
      </c>
      <c r="B4661" t="s">
        <v>421</v>
      </c>
      <c r="C4661" t="s">
        <v>13</v>
      </c>
      <c r="D4661" t="s">
        <v>495</v>
      </c>
      <c r="E4661">
        <v>20</v>
      </c>
    </row>
    <row r="4662" spans="1:5">
      <c r="A4662">
        <v>2019</v>
      </c>
      <c r="B4662" t="s">
        <v>422</v>
      </c>
      <c r="C4662" t="s">
        <v>15</v>
      </c>
      <c r="D4662" t="s">
        <v>495</v>
      </c>
      <c r="E4662">
        <v>20</v>
      </c>
    </row>
    <row r="4663" spans="1:5">
      <c r="A4663">
        <v>2019</v>
      </c>
      <c r="B4663" t="s">
        <v>424</v>
      </c>
      <c r="C4663" t="s">
        <v>21</v>
      </c>
      <c r="D4663" t="s">
        <v>495</v>
      </c>
      <c r="E4663">
        <v>10</v>
      </c>
    </row>
    <row r="4664" spans="1:5">
      <c r="A4664">
        <v>2018</v>
      </c>
      <c r="B4664" t="s">
        <v>434</v>
      </c>
      <c r="C4664" t="s">
        <v>45</v>
      </c>
      <c r="D4664" t="s">
        <v>495</v>
      </c>
      <c r="E4664">
        <v>0</v>
      </c>
    </row>
    <row r="4665" spans="1:5">
      <c r="A4665">
        <v>2018</v>
      </c>
      <c r="B4665" t="s">
        <v>428</v>
      </c>
      <c r="C4665" t="s">
        <v>27</v>
      </c>
      <c r="D4665" t="s">
        <v>495</v>
      </c>
      <c r="E4665">
        <v>0</v>
      </c>
    </row>
    <row r="4666" spans="1:5">
      <c r="A4666">
        <v>2018</v>
      </c>
      <c r="B4666" t="s">
        <v>430</v>
      </c>
      <c r="C4666" t="s">
        <v>33</v>
      </c>
      <c r="D4666" t="s">
        <v>495</v>
      </c>
      <c r="E4666">
        <v>0</v>
      </c>
    </row>
    <row r="4667" spans="1:5">
      <c r="A4667">
        <v>2018</v>
      </c>
      <c r="B4667" t="s">
        <v>420</v>
      </c>
      <c r="C4667" t="s">
        <v>8</v>
      </c>
      <c r="D4667" t="s">
        <v>495</v>
      </c>
      <c r="E4667">
        <v>25</v>
      </c>
    </row>
    <row r="4668" spans="1:5">
      <c r="A4668">
        <v>2018</v>
      </c>
      <c r="B4668" t="s">
        <v>439</v>
      </c>
      <c r="C4668" t="s">
        <v>53</v>
      </c>
      <c r="D4668" t="s">
        <v>495</v>
      </c>
      <c r="E4668">
        <v>0</v>
      </c>
    </row>
    <row r="4669" spans="1:5">
      <c r="A4669">
        <v>2022</v>
      </c>
      <c r="B4669" t="s">
        <v>437</v>
      </c>
      <c r="C4669" t="s">
        <v>51</v>
      </c>
      <c r="D4669" t="s">
        <v>495</v>
      </c>
      <c r="E4669">
        <v>15</v>
      </c>
    </row>
    <row r="4670" spans="1:5">
      <c r="A4670">
        <v>2022</v>
      </c>
      <c r="B4670" t="s">
        <v>425</v>
      </c>
      <c r="C4670" t="s">
        <v>24</v>
      </c>
      <c r="D4670" t="s">
        <v>495</v>
      </c>
      <c r="E4670">
        <v>0</v>
      </c>
    </row>
    <row r="4671" spans="1:5">
      <c r="A4671">
        <v>2022</v>
      </c>
      <c r="B4671" t="s">
        <v>428</v>
      </c>
      <c r="C4671" t="s">
        <v>27</v>
      </c>
      <c r="D4671" t="s">
        <v>495</v>
      </c>
      <c r="E4671">
        <v>5</v>
      </c>
    </row>
    <row r="4672" spans="1:5">
      <c r="A4672">
        <v>2022</v>
      </c>
      <c r="B4672" t="s">
        <v>420</v>
      </c>
      <c r="C4672" t="s">
        <v>8</v>
      </c>
      <c r="D4672" t="s">
        <v>495</v>
      </c>
      <c r="E4672">
        <v>20</v>
      </c>
    </row>
    <row r="4673" spans="1:5">
      <c r="A4673">
        <v>2022</v>
      </c>
      <c r="B4673" t="s">
        <v>423</v>
      </c>
      <c r="C4673" t="s">
        <v>18</v>
      </c>
      <c r="D4673" t="s">
        <v>495</v>
      </c>
      <c r="E4673">
        <v>0</v>
      </c>
    </row>
    <row r="4674" spans="1:5">
      <c r="A4674">
        <v>2021</v>
      </c>
      <c r="B4674" t="s">
        <v>426</v>
      </c>
      <c r="D4674" t="s">
        <v>495</v>
      </c>
      <c r="E4674">
        <v>0</v>
      </c>
    </row>
    <row r="4675" spans="1:5">
      <c r="A4675">
        <v>2021</v>
      </c>
      <c r="B4675" t="s">
        <v>428</v>
      </c>
      <c r="C4675" t="s">
        <v>27</v>
      </c>
      <c r="D4675" t="s">
        <v>495</v>
      </c>
      <c r="E4675">
        <v>0</v>
      </c>
    </row>
    <row r="4676" spans="1:5">
      <c r="A4676">
        <v>2021</v>
      </c>
      <c r="B4676" t="s">
        <v>423</v>
      </c>
      <c r="C4676" t="s">
        <v>18</v>
      </c>
      <c r="D4676" t="s">
        <v>495</v>
      </c>
      <c r="E4676">
        <v>0</v>
      </c>
    </row>
    <row r="4677" spans="1:5">
      <c r="A4677">
        <v>2021</v>
      </c>
      <c r="B4677" t="s">
        <v>431</v>
      </c>
      <c r="C4677" t="s">
        <v>36</v>
      </c>
      <c r="D4677" t="s">
        <v>495</v>
      </c>
      <c r="E4677">
        <v>0</v>
      </c>
    </row>
    <row r="4678" spans="1:5">
      <c r="A4678">
        <v>2021</v>
      </c>
      <c r="B4678" t="s">
        <v>425</v>
      </c>
      <c r="C4678" t="s">
        <v>24</v>
      </c>
      <c r="D4678" t="s">
        <v>495</v>
      </c>
      <c r="E4678">
        <v>5</v>
      </c>
    </row>
    <row r="4679" spans="1:5">
      <c r="A4679">
        <v>2021</v>
      </c>
      <c r="B4679" t="s">
        <v>438</v>
      </c>
      <c r="C4679" t="s">
        <v>52</v>
      </c>
      <c r="D4679" t="s">
        <v>495</v>
      </c>
      <c r="E4679">
        <v>0</v>
      </c>
    </row>
    <row r="4680" spans="1:5">
      <c r="A4680">
        <v>2021</v>
      </c>
      <c r="B4680" t="s">
        <v>436</v>
      </c>
      <c r="C4680" t="s">
        <v>49</v>
      </c>
      <c r="D4680" t="s">
        <v>495</v>
      </c>
      <c r="E4680">
        <v>0</v>
      </c>
    </row>
    <row r="4681" spans="1:5">
      <c r="A4681">
        <v>2021</v>
      </c>
      <c r="B4681" t="s">
        <v>437</v>
      </c>
      <c r="C4681" t="s">
        <v>51</v>
      </c>
      <c r="D4681" t="s">
        <v>495</v>
      </c>
      <c r="E4681">
        <v>15</v>
      </c>
    </row>
    <row r="4682" spans="1:5">
      <c r="A4682">
        <v>2020</v>
      </c>
      <c r="B4682" t="s">
        <v>431</v>
      </c>
      <c r="C4682" t="s">
        <v>36</v>
      </c>
      <c r="D4682" t="s">
        <v>495</v>
      </c>
      <c r="E4682">
        <v>0</v>
      </c>
    </row>
    <row r="4683" spans="1:5">
      <c r="A4683">
        <v>2020</v>
      </c>
      <c r="B4683" t="s">
        <v>426</v>
      </c>
      <c r="D4683" t="s">
        <v>495</v>
      </c>
      <c r="E4683">
        <v>0</v>
      </c>
    </row>
    <row r="4684" spans="1:5">
      <c r="A4684">
        <v>2020</v>
      </c>
      <c r="B4684" t="s">
        <v>433</v>
      </c>
      <c r="C4684" t="s">
        <v>42</v>
      </c>
      <c r="D4684" t="s">
        <v>495</v>
      </c>
      <c r="E4684">
        <v>5</v>
      </c>
    </row>
    <row r="4685" spans="1:5">
      <c r="A4685">
        <v>2020</v>
      </c>
      <c r="B4685" t="s">
        <v>425</v>
      </c>
      <c r="C4685" t="s">
        <v>24</v>
      </c>
      <c r="D4685" t="s">
        <v>495</v>
      </c>
      <c r="E4685">
        <v>0</v>
      </c>
    </row>
    <row r="4686" spans="1:5">
      <c r="A4686">
        <v>2020</v>
      </c>
      <c r="B4686" t="s">
        <v>428</v>
      </c>
      <c r="C4686" t="s">
        <v>27</v>
      </c>
      <c r="D4686" t="s">
        <v>495</v>
      </c>
      <c r="E4686">
        <v>5</v>
      </c>
    </row>
    <row r="4687" spans="1:5">
      <c r="A4687">
        <v>2020</v>
      </c>
      <c r="B4687" t="s">
        <v>438</v>
      </c>
      <c r="C4687" t="s">
        <v>52</v>
      </c>
      <c r="D4687" t="s">
        <v>495</v>
      </c>
      <c r="E4687">
        <v>0</v>
      </c>
    </row>
    <row r="4688" spans="1:5">
      <c r="A4688">
        <v>2020</v>
      </c>
      <c r="B4688" t="s">
        <v>437</v>
      </c>
      <c r="C4688" t="s">
        <v>51</v>
      </c>
      <c r="D4688" t="s">
        <v>495</v>
      </c>
      <c r="E4688">
        <v>15</v>
      </c>
    </row>
    <row r="4689" spans="1:5">
      <c r="A4689">
        <v>2020</v>
      </c>
      <c r="B4689" t="s">
        <v>422</v>
      </c>
      <c r="C4689" t="s">
        <v>15</v>
      </c>
      <c r="D4689" t="s">
        <v>495</v>
      </c>
      <c r="E4689">
        <v>25</v>
      </c>
    </row>
    <row r="4690" spans="1:5">
      <c r="A4690">
        <v>2023</v>
      </c>
      <c r="B4690" t="s">
        <v>434</v>
      </c>
      <c r="C4690" t="s">
        <v>45</v>
      </c>
      <c r="D4690" t="s">
        <v>495</v>
      </c>
      <c r="E4690">
        <v>0</v>
      </c>
    </row>
    <row r="4691" spans="1:5">
      <c r="A4691">
        <v>2023</v>
      </c>
      <c r="B4691" t="s">
        <v>423</v>
      </c>
      <c r="C4691" t="s">
        <v>18</v>
      </c>
      <c r="D4691" t="s">
        <v>495</v>
      </c>
      <c r="E4691">
        <v>0</v>
      </c>
    </row>
    <row r="4692" spans="1:5">
      <c r="A4692">
        <v>2023</v>
      </c>
      <c r="B4692" t="s">
        <v>435</v>
      </c>
      <c r="C4692" t="s">
        <v>48</v>
      </c>
      <c r="D4692" t="s">
        <v>495</v>
      </c>
      <c r="E4692">
        <v>0</v>
      </c>
    </row>
    <row r="4693" spans="1:5">
      <c r="A4693">
        <v>2023</v>
      </c>
      <c r="B4693" t="s">
        <v>430</v>
      </c>
      <c r="C4693" t="s">
        <v>33</v>
      </c>
      <c r="D4693" t="s">
        <v>495</v>
      </c>
      <c r="E4693">
        <v>0</v>
      </c>
    </row>
    <row r="4694" spans="1:5">
      <c r="A4694">
        <v>2023</v>
      </c>
      <c r="B4694" t="s">
        <v>422</v>
      </c>
      <c r="C4694" t="s">
        <v>15</v>
      </c>
      <c r="D4694" t="s">
        <v>495</v>
      </c>
      <c r="E4694">
        <v>15</v>
      </c>
    </row>
    <row r="4695" spans="1:5">
      <c r="A4695">
        <v>2023</v>
      </c>
      <c r="B4695" t="s">
        <v>439</v>
      </c>
      <c r="C4695" t="s">
        <v>53</v>
      </c>
      <c r="D4695" t="s">
        <v>495</v>
      </c>
      <c r="E4695">
        <v>5</v>
      </c>
    </row>
    <row r="4696" spans="1:5">
      <c r="A4696">
        <v>2022</v>
      </c>
      <c r="B4696" t="s">
        <v>433</v>
      </c>
      <c r="C4696" t="s">
        <v>42</v>
      </c>
      <c r="D4696" t="s">
        <v>495</v>
      </c>
      <c r="E4696">
        <v>5</v>
      </c>
    </row>
    <row r="4697" spans="1:5">
      <c r="A4697">
        <v>2022</v>
      </c>
      <c r="B4697" t="s">
        <v>430</v>
      </c>
      <c r="C4697" t="s">
        <v>33</v>
      </c>
      <c r="D4697" t="s">
        <v>495</v>
      </c>
      <c r="E4697">
        <v>0</v>
      </c>
    </row>
    <row r="4698" spans="1:5">
      <c r="A4698">
        <v>2022</v>
      </c>
      <c r="B4698" t="s">
        <v>432</v>
      </c>
      <c r="C4698" t="s">
        <v>39</v>
      </c>
      <c r="D4698" t="s">
        <v>495</v>
      </c>
      <c r="E4698">
        <v>5</v>
      </c>
    </row>
    <row r="4699" spans="1:5">
      <c r="A4699">
        <v>2022</v>
      </c>
      <c r="B4699" t="s">
        <v>426</v>
      </c>
      <c r="D4699" t="s">
        <v>495</v>
      </c>
      <c r="E4699">
        <v>0</v>
      </c>
    </row>
    <row r="4700" spans="1:5">
      <c r="A4700">
        <v>2022</v>
      </c>
      <c r="B4700" t="s">
        <v>424</v>
      </c>
      <c r="C4700" t="s">
        <v>21</v>
      </c>
      <c r="D4700" t="s">
        <v>495</v>
      </c>
      <c r="E4700">
        <v>5</v>
      </c>
    </row>
    <row r="4701" spans="1:5">
      <c r="A4701">
        <v>2021</v>
      </c>
      <c r="B4701" t="s">
        <v>432</v>
      </c>
      <c r="C4701" t="s">
        <v>39</v>
      </c>
      <c r="D4701" t="s">
        <v>495</v>
      </c>
      <c r="E4701">
        <v>5</v>
      </c>
    </row>
    <row r="4702" spans="1:5">
      <c r="A4702">
        <v>2021</v>
      </c>
      <c r="B4702" t="s">
        <v>430</v>
      </c>
      <c r="C4702" t="s">
        <v>33</v>
      </c>
      <c r="D4702" t="s">
        <v>495</v>
      </c>
      <c r="E4702">
        <v>0</v>
      </c>
    </row>
    <row r="4703" spans="1:5">
      <c r="A4703">
        <v>2021</v>
      </c>
      <c r="B4703" t="s">
        <v>433</v>
      </c>
      <c r="C4703" t="s">
        <v>42</v>
      </c>
      <c r="D4703" t="s">
        <v>495</v>
      </c>
      <c r="E4703">
        <v>5</v>
      </c>
    </row>
    <row r="4704" spans="1:5">
      <c r="A4704">
        <v>2021</v>
      </c>
      <c r="B4704" t="s">
        <v>422</v>
      </c>
      <c r="C4704" t="s">
        <v>15</v>
      </c>
      <c r="D4704" t="s">
        <v>495</v>
      </c>
      <c r="E4704">
        <v>20</v>
      </c>
    </row>
    <row r="4705" spans="1:5">
      <c r="A4705">
        <v>2021</v>
      </c>
      <c r="B4705" t="s">
        <v>421</v>
      </c>
      <c r="C4705" t="s">
        <v>13</v>
      </c>
      <c r="D4705" t="s">
        <v>495</v>
      </c>
      <c r="E4705">
        <v>15</v>
      </c>
    </row>
    <row r="4706" spans="1:5">
      <c r="A4706">
        <v>2021</v>
      </c>
      <c r="B4706" t="s">
        <v>439</v>
      </c>
      <c r="C4706" t="s">
        <v>53</v>
      </c>
      <c r="D4706" t="s">
        <v>495</v>
      </c>
      <c r="E4706">
        <v>0</v>
      </c>
    </row>
    <row r="4707" spans="1:5">
      <c r="A4707">
        <v>2021</v>
      </c>
      <c r="B4707" t="s">
        <v>435</v>
      </c>
      <c r="C4707" t="s">
        <v>48</v>
      </c>
      <c r="D4707" t="s">
        <v>495</v>
      </c>
      <c r="E4707">
        <v>5</v>
      </c>
    </row>
    <row r="4708" spans="1:5">
      <c r="A4708">
        <v>2021</v>
      </c>
      <c r="B4708" t="s">
        <v>429</v>
      </c>
      <c r="C4708" t="s">
        <v>30</v>
      </c>
      <c r="D4708" t="s">
        <v>495</v>
      </c>
      <c r="E4708">
        <v>10</v>
      </c>
    </row>
    <row r="4709" spans="1:5">
      <c r="A4709">
        <v>2020</v>
      </c>
      <c r="B4709" t="s">
        <v>435</v>
      </c>
      <c r="C4709" t="s">
        <v>48</v>
      </c>
      <c r="D4709" t="s">
        <v>495</v>
      </c>
      <c r="E4709">
        <v>5</v>
      </c>
    </row>
    <row r="4710" spans="1:5">
      <c r="A4710">
        <v>2020</v>
      </c>
      <c r="B4710" t="s">
        <v>432</v>
      </c>
      <c r="C4710" t="s">
        <v>39</v>
      </c>
      <c r="D4710" t="s">
        <v>495</v>
      </c>
      <c r="E4710">
        <v>5</v>
      </c>
    </row>
    <row r="4711" spans="1:5">
      <c r="A4711">
        <v>2020</v>
      </c>
      <c r="B4711" t="s">
        <v>423</v>
      </c>
      <c r="C4711" t="s">
        <v>18</v>
      </c>
      <c r="D4711" t="s">
        <v>495</v>
      </c>
      <c r="E4711">
        <v>0</v>
      </c>
    </row>
    <row r="4712" spans="1:5">
      <c r="A4712">
        <v>2020</v>
      </c>
      <c r="B4712" t="s">
        <v>420</v>
      </c>
      <c r="C4712" t="s">
        <v>8</v>
      </c>
      <c r="D4712" t="s">
        <v>495</v>
      </c>
      <c r="E4712">
        <v>25</v>
      </c>
    </row>
    <row r="4713" spans="1:5">
      <c r="A4713">
        <v>2020</v>
      </c>
      <c r="B4713" t="s">
        <v>424</v>
      </c>
      <c r="C4713" t="s">
        <v>21</v>
      </c>
      <c r="D4713" t="s">
        <v>495</v>
      </c>
      <c r="E4713">
        <v>5</v>
      </c>
    </row>
    <row r="4714" spans="1:5">
      <c r="A4714">
        <v>2020</v>
      </c>
      <c r="B4714" t="s">
        <v>421</v>
      </c>
      <c r="C4714" t="s">
        <v>13</v>
      </c>
      <c r="D4714" t="s">
        <v>495</v>
      </c>
      <c r="E4714">
        <v>20</v>
      </c>
    </row>
    <row r="4715" spans="1:5">
      <c r="A4715">
        <v>2020</v>
      </c>
      <c r="B4715" t="s">
        <v>436</v>
      </c>
      <c r="C4715" t="s">
        <v>49</v>
      </c>
      <c r="D4715" t="s">
        <v>495</v>
      </c>
      <c r="E4715">
        <v>0</v>
      </c>
    </row>
    <row r="4716" spans="1:5">
      <c r="A4716">
        <v>2020</v>
      </c>
      <c r="B4716" t="s">
        <v>429</v>
      </c>
      <c r="C4716" t="s">
        <v>30</v>
      </c>
      <c r="D4716" t="s">
        <v>495</v>
      </c>
      <c r="E4716">
        <v>5</v>
      </c>
    </row>
    <row r="4717" spans="1:5">
      <c r="A4717">
        <v>2019</v>
      </c>
      <c r="B4717" t="s">
        <v>435</v>
      </c>
      <c r="C4717" t="s">
        <v>48</v>
      </c>
      <c r="D4717" t="s">
        <v>495</v>
      </c>
      <c r="E4717">
        <v>5</v>
      </c>
    </row>
    <row r="4718" spans="1:5">
      <c r="A4718">
        <v>2019</v>
      </c>
      <c r="B4718" t="s">
        <v>426</v>
      </c>
      <c r="D4718" t="s">
        <v>495</v>
      </c>
      <c r="E4718">
        <v>0</v>
      </c>
    </row>
    <row r="4719" spans="1:5">
      <c r="A4719">
        <v>2019</v>
      </c>
      <c r="B4719" t="s">
        <v>432</v>
      </c>
      <c r="C4719" t="s">
        <v>39</v>
      </c>
      <c r="D4719" t="s">
        <v>495</v>
      </c>
      <c r="E4719">
        <v>0</v>
      </c>
    </row>
    <row r="4720" spans="1:5">
      <c r="A4720">
        <v>2019</v>
      </c>
      <c r="B4720" t="s">
        <v>436</v>
      </c>
      <c r="C4720" t="s">
        <v>49</v>
      </c>
      <c r="D4720" t="s">
        <v>495</v>
      </c>
      <c r="E4720">
        <v>5</v>
      </c>
    </row>
    <row r="4721" spans="1:5">
      <c r="A4721">
        <v>2018</v>
      </c>
      <c r="B4721" t="s">
        <v>431</v>
      </c>
      <c r="C4721" t="s">
        <v>36</v>
      </c>
      <c r="D4721" t="s">
        <v>495</v>
      </c>
      <c r="E4721">
        <v>0</v>
      </c>
    </row>
    <row r="4722" spans="1:5">
      <c r="A4722">
        <v>2018</v>
      </c>
      <c r="B4722" t="s">
        <v>426</v>
      </c>
      <c r="D4722" t="s">
        <v>495</v>
      </c>
      <c r="E4722">
        <v>0</v>
      </c>
    </row>
    <row r="4723" spans="1:5">
      <c r="A4723">
        <v>2018</v>
      </c>
      <c r="B4723" t="s">
        <v>421</v>
      </c>
      <c r="C4723" t="s">
        <v>13</v>
      </c>
      <c r="D4723" t="s">
        <v>495</v>
      </c>
      <c r="E4723">
        <v>20</v>
      </c>
    </row>
    <row r="4724" spans="1:5">
      <c r="A4724">
        <v>2018</v>
      </c>
      <c r="B4724" t="s">
        <v>423</v>
      </c>
      <c r="C4724" t="s">
        <v>18</v>
      </c>
      <c r="D4724" t="s">
        <v>495</v>
      </c>
      <c r="E4724">
        <v>0</v>
      </c>
    </row>
    <row r="4725" spans="1:5">
      <c r="A4725">
        <v>2018</v>
      </c>
      <c r="B4725" t="s">
        <v>433</v>
      </c>
      <c r="C4725" t="s">
        <v>42</v>
      </c>
      <c r="D4725" t="s">
        <v>495</v>
      </c>
      <c r="E4725">
        <v>0</v>
      </c>
    </row>
    <row r="4726" spans="1:5">
      <c r="A4726">
        <v>2018</v>
      </c>
      <c r="B4726" t="s">
        <v>425</v>
      </c>
      <c r="C4726" t="s">
        <v>24</v>
      </c>
      <c r="D4726" t="s">
        <v>495</v>
      </c>
      <c r="E4726">
        <v>0</v>
      </c>
    </row>
    <row r="4727" spans="1:5">
      <c r="A4727">
        <v>2018</v>
      </c>
      <c r="B4727" t="s">
        <v>424</v>
      </c>
      <c r="C4727" t="s">
        <v>21</v>
      </c>
      <c r="D4727" t="s">
        <v>495</v>
      </c>
      <c r="E4727">
        <v>5</v>
      </c>
    </row>
    <row r="4728" spans="1:5">
      <c r="A4728">
        <v>2018</v>
      </c>
      <c r="B4728" t="s">
        <v>429</v>
      </c>
      <c r="C4728" t="s">
        <v>30</v>
      </c>
      <c r="D4728" t="s">
        <v>495</v>
      </c>
      <c r="E4728">
        <v>5</v>
      </c>
    </row>
    <row r="4729" spans="1:5">
      <c r="A4729">
        <v>2025</v>
      </c>
      <c r="B4729" t="s">
        <v>407</v>
      </c>
      <c r="D4729" t="s">
        <v>496</v>
      </c>
      <c r="E4729">
        <v>0</v>
      </c>
    </row>
    <row r="4730" spans="1:5">
      <c r="A4730">
        <v>2025</v>
      </c>
      <c r="B4730" t="s">
        <v>438</v>
      </c>
      <c r="D4730" t="s">
        <v>496</v>
      </c>
      <c r="E4730">
        <v>0</v>
      </c>
    </row>
    <row r="4731" spans="1:5">
      <c r="A4731">
        <v>2025</v>
      </c>
      <c r="B4731" t="s">
        <v>425</v>
      </c>
      <c r="D4731" t="s">
        <v>496</v>
      </c>
      <c r="E4731">
        <v>0</v>
      </c>
    </row>
    <row r="4732" spans="1:5">
      <c r="A4732">
        <v>2025</v>
      </c>
      <c r="B4732" t="s">
        <v>421</v>
      </c>
      <c r="D4732" t="s">
        <v>496</v>
      </c>
      <c r="E4732">
        <v>0</v>
      </c>
    </row>
    <row r="4733" spans="1:5">
      <c r="A4733">
        <v>2025</v>
      </c>
      <c r="B4733" t="s">
        <v>432</v>
      </c>
      <c r="D4733" t="s">
        <v>496</v>
      </c>
      <c r="E4733">
        <v>0</v>
      </c>
    </row>
    <row r="4734" spans="1:5">
      <c r="A4734">
        <v>2025</v>
      </c>
      <c r="B4734" t="s">
        <v>429</v>
      </c>
      <c r="D4734" t="s">
        <v>496</v>
      </c>
      <c r="E4734">
        <v>0</v>
      </c>
    </row>
    <row r="4735" spans="1:5">
      <c r="A4735">
        <v>2025</v>
      </c>
      <c r="B4735" t="s">
        <v>431</v>
      </c>
      <c r="D4735" t="s">
        <v>496</v>
      </c>
      <c r="E4735">
        <v>0</v>
      </c>
    </row>
    <row r="4736" spans="1:5">
      <c r="A4736">
        <v>2025</v>
      </c>
      <c r="B4736" t="s">
        <v>428</v>
      </c>
      <c r="D4736" t="s">
        <v>496</v>
      </c>
      <c r="E4736">
        <v>0</v>
      </c>
    </row>
    <row r="4737" spans="1:5">
      <c r="A4737">
        <v>2025</v>
      </c>
      <c r="B4737" t="s">
        <v>436</v>
      </c>
      <c r="D4737" t="s">
        <v>496</v>
      </c>
      <c r="E4737">
        <v>0</v>
      </c>
    </row>
    <row r="4738" spans="1:5">
      <c r="A4738">
        <v>2025</v>
      </c>
      <c r="B4738" t="s">
        <v>433</v>
      </c>
      <c r="D4738" t="s">
        <v>496</v>
      </c>
      <c r="E4738">
        <v>0</v>
      </c>
    </row>
    <row r="4739" spans="1:5">
      <c r="A4739">
        <v>2025</v>
      </c>
      <c r="B4739" t="s">
        <v>426</v>
      </c>
      <c r="D4739" t="s">
        <v>496</v>
      </c>
      <c r="E4739">
        <v>0</v>
      </c>
    </row>
    <row r="4740" spans="1:5">
      <c r="A4740">
        <v>2025</v>
      </c>
      <c r="B4740" t="s">
        <v>437</v>
      </c>
      <c r="D4740" t="s">
        <v>496</v>
      </c>
      <c r="E4740">
        <v>0</v>
      </c>
    </row>
    <row r="4741" spans="1:5">
      <c r="A4741">
        <v>2025</v>
      </c>
      <c r="B4741" t="s">
        <v>420</v>
      </c>
      <c r="D4741" t="s">
        <v>496</v>
      </c>
      <c r="E4741">
        <v>0</v>
      </c>
    </row>
    <row r="4742" spans="1:5">
      <c r="A4742">
        <v>2025</v>
      </c>
      <c r="B4742" t="s">
        <v>424</v>
      </c>
      <c r="D4742" t="s">
        <v>496</v>
      </c>
      <c r="E4742">
        <v>0</v>
      </c>
    </row>
    <row r="4743" spans="1:5">
      <c r="A4743">
        <v>2025</v>
      </c>
      <c r="B4743" t="s">
        <v>434</v>
      </c>
      <c r="D4743" t="s">
        <v>496</v>
      </c>
      <c r="E4743">
        <v>0</v>
      </c>
    </row>
    <row r="4744" spans="1:5">
      <c r="A4744">
        <v>2025</v>
      </c>
      <c r="B4744" t="s">
        <v>423</v>
      </c>
      <c r="D4744" t="s">
        <v>496</v>
      </c>
      <c r="E4744">
        <v>0</v>
      </c>
    </row>
    <row r="4745" spans="1:5">
      <c r="A4745">
        <v>2025</v>
      </c>
      <c r="B4745" t="s">
        <v>435</v>
      </c>
      <c r="D4745" t="s">
        <v>496</v>
      </c>
      <c r="E4745">
        <v>0</v>
      </c>
    </row>
    <row r="4746" spans="1:5">
      <c r="A4746">
        <v>2025</v>
      </c>
      <c r="B4746" t="s">
        <v>430</v>
      </c>
      <c r="D4746" t="s">
        <v>496</v>
      </c>
      <c r="E4746">
        <v>0</v>
      </c>
    </row>
    <row r="4747" spans="1:5">
      <c r="A4747">
        <v>2025</v>
      </c>
      <c r="B4747" t="s">
        <v>422</v>
      </c>
      <c r="D4747" t="s">
        <v>496</v>
      </c>
      <c r="E4747">
        <v>0</v>
      </c>
    </row>
    <row r="4748" spans="1:5">
      <c r="A4748">
        <v>2025</v>
      </c>
      <c r="B4748" t="s">
        <v>439</v>
      </c>
      <c r="D4748" t="s">
        <v>496</v>
      </c>
      <c r="E4748">
        <v>0</v>
      </c>
    </row>
    <row r="4749" spans="1:5">
      <c r="A4749">
        <v>2024</v>
      </c>
      <c r="B4749" t="s">
        <v>407</v>
      </c>
      <c r="C4749" t="s">
        <v>407</v>
      </c>
      <c r="D4749" t="s">
        <v>496</v>
      </c>
      <c r="E4749">
        <v>3656</v>
      </c>
    </row>
    <row r="4750" spans="1:5">
      <c r="A4750">
        <v>2024</v>
      </c>
      <c r="B4750" t="s">
        <v>438</v>
      </c>
      <c r="C4750" t="s">
        <v>52</v>
      </c>
      <c r="D4750" t="s">
        <v>496</v>
      </c>
      <c r="E4750">
        <v>83</v>
      </c>
    </row>
    <row r="4751" spans="1:5">
      <c r="A4751">
        <v>2024</v>
      </c>
      <c r="B4751" t="s">
        <v>425</v>
      </c>
      <c r="C4751" t="s">
        <v>24</v>
      </c>
      <c r="D4751" t="s">
        <v>496</v>
      </c>
      <c r="E4751">
        <v>82</v>
      </c>
    </row>
    <row r="4752" spans="1:5">
      <c r="A4752">
        <v>2024</v>
      </c>
      <c r="B4752" t="s">
        <v>421</v>
      </c>
      <c r="C4752" t="s">
        <v>13</v>
      </c>
      <c r="D4752" t="s">
        <v>496</v>
      </c>
      <c r="E4752">
        <v>384</v>
      </c>
    </row>
    <row r="4753" spans="1:5">
      <c r="A4753">
        <v>2024</v>
      </c>
      <c r="B4753" t="s">
        <v>432</v>
      </c>
      <c r="C4753" t="s">
        <v>39</v>
      </c>
      <c r="D4753" t="s">
        <v>496</v>
      </c>
      <c r="E4753">
        <v>178</v>
      </c>
    </row>
    <row r="4754" spans="1:5">
      <c r="A4754">
        <v>2024</v>
      </c>
      <c r="B4754" t="s">
        <v>429</v>
      </c>
      <c r="C4754" t="s">
        <v>30</v>
      </c>
      <c r="D4754" t="s">
        <v>496</v>
      </c>
      <c r="E4754">
        <v>316</v>
      </c>
    </row>
    <row r="4755" spans="1:5">
      <c r="A4755">
        <v>2024</v>
      </c>
      <c r="B4755" t="s">
        <v>431</v>
      </c>
      <c r="C4755" t="s">
        <v>36</v>
      </c>
      <c r="D4755" t="s">
        <v>496</v>
      </c>
      <c r="E4755">
        <v>66</v>
      </c>
    </row>
    <row r="4756" spans="1:5">
      <c r="A4756">
        <v>2024</v>
      </c>
      <c r="B4756" t="s">
        <v>428</v>
      </c>
      <c r="C4756" t="s">
        <v>27</v>
      </c>
      <c r="D4756" t="s">
        <v>496</v>
      </c>
      <c r="E4756">
        <v>71</v>
      </c>
    </row>
    <row r="4757" spans="1:5">
      <c r="A4757">
        <v>2024</v>
      </c>
      <c r="B4757" t="s">
        <v>436</v>
      </c>
      <c r="C4757" t="s">
        <v>49</v>
      </c>
      <c r="D4757" t="s">
        <v>496</v>
      </c>
      <c r="E4757">
        <v>118</v>
      </c>
    </row>
    <row r="4758" spans="1:5">
      <c r="A4758">
        <v>2024</v>
      </c>
      <c r="B4758" t="s">
        <v>433</v>
      </c>
      <c r="C4758" t="s">
        <v>42</v>
      </c>
      <c r="D4758" t="s">
        <v>496</v>
      </c>
      <c r="E4758">
        <v>100</v>
      </c>
    </row>
    <row r="4759" spans="1:5">
      <c r="A4759">
        <v>2024</v>
      </c>
      <c r="B4759" t="s">
        <v>426</v>
      </c>
      <c r="D4759" t="s">
        <v>496</v>
      </c>
      <c r="E4759">
        <v>0</v>
      </c>
    </row>
    <row r="4760" spans="1:5">
      <c r="A4760">
        <v>2024</v>
      </c>
      <c r="B4760" t="s">
        <v>437</v>
      </c>
      <c r="C4760" t="s">
        <v>51</v>
      </c>
      <c r="D4760" t="s">
        <v>496</v>
      </c>
      <c r="E4760">
        <v>505</v>
      </c>
    </row>
    <row r="4761" spans="1:5">
      <c r="A4761">
        <v>2024</v>
      </c>
      <c r="B4761" t="s">
        <v>420</v>
      </c>
      <c r="C4761" t="s">
        <v>8</v>
      </c>
      <c r="D4761" t="s">
        <v>496</v>
      </c>
      <c r="E4761">
        <v>596</v>
      </c>
    </row>
    <row r="4762" spans="1:5">
      <c r="A4762">
        <v>2024</v>
      </c>
      <c r="B4762" t="s">
        <v>424</v>
      </c>
      <c r="C4762" t="s">
        <v>21</v>
      </c>
      <c r="D4762" t="s">
        <v>496</v>
      </c>
      <c r="E4762">
        <v>322</v>
      </c>
    </row>
    <row r="4763" spans="1:5">
      <c r="A4763">
        <v>2024</v>
      </c>
      <c r="B4763" t="s">
        <v>434</v>
      </c>
      <c r="C4763" t="s">
        <v>45</v>
      </c>
      <c r="D4763" t="s">
        <v>496</v>
      </c>
      <c r="E4763">
        <v>0</v>
      </c>
    </row>
    <row r="4764" spans="1:5">
      <c r="A4764">
        <v>2024</v>
      </c>
      <c r="B4764" t="s">
        <v>423</v>
      </c>
      <c r="C4764" t="s">
        <v>18</v>
      </c>
      <c r="D4764" t="s">
        <v>496</v>
      </c>
      <c r="E4764">
        <v>83</v>
      </c>
    </row>
    <row r="4765" spans="1:5">
      <c r="A4765">
        <v>2024</v>
      </c>
      <c r="B4765" t="s">
        <v>435</v>
      </c>
      <c r="C4765" t="s">
        <v>48</v>
      </c>
      <c r="D4765" t="s">
        <v>496</v>
      </c>
      <c r="E4765">
        <v>123</v>
      </c>
    </row>
    <row r="4766" spans="1:5">
      <c r="A4766">
        <v>2024</v>
      </c>
      <c r="B4766" t="s">
        <v>430</v>
      </c>
      <c r="C4766" t="s">
        <v>33</v>
      </c>
      <c r="D4766" t="s">
        <v>496</v>
      </c>
      <c r="E4766">
        <v>77</v>
      </c>
    </row>
    <row r="4767" spans="1:5">
      <c r="A4767">
        <v>2024</v>
      </c>
      <c r="B4767" t="s">
        <v>422</v>
      </c>
      <c r="C4767" t="s">
        <v>15</v>
      </c>
      <c r="D4767" t="s">
        <v>496</v>
      </c>
      <c r="E4767">
        <v>510</v>
      </c>
    </row>
    <row r="4768" spans="1:5">
      <c r="A4768">
        <v>2024</v>
      </c>
      <c r="B4768" t="s">
        <v>439</v>
      </c>
      <c r="C4768" t="s">
        <v>53</v>
      </c>
      <c r="D4768" t="s">
        <v>496</v>
      </c>
      <c r="E4768">
        <v>42</v>
      </c>
    </row>
    <row r="4769" spans="1:5">
      <c r="A4769">
        <v>2019</v>
      </c>
      <c r="B4769" t="s">
        <v>407</v>
      </c>
      <c r="C4769" t="s">
        <v>407</v>
      </c>
      <c r="D4769" t="s">
        <v>496</v>
      </c>
      <c r="E4769">
        <v>4418</v>
      </c>
    </row>
    <row r="4770" spans="1:5">
      <c r="A4770">
        <v>2022</v>
      </c>
      <c r="B4770" t="s">
        <v>407</v>
      </c>
      <c r="C4770" t="s">
        <v>407</v>
      </c>
      <c r="D4770" t="s">
        <v>496</v>
      </c>
      <c r="E4770">
        <v>3964</v>
      </c>
    </row>
    <row r="4771" spans="1:5">
      <c r="A4771">
        <v>2021</v>
      </c>
      <c r="B4771" t="s">
        <v>407</v>
      </c>
      <c r="C4771" t="s">
        <v>407</v>
      </c>
      <c r="D4771" t="s">
        <v>496</v>
      </c>
      <c r="E4771">
        <v>4075</v>
      </c>
    </row>
    <row r="4772" spans="1:5">
      <c r="A4772">
        <v>2023</v>
      </c>
      <c r="B4772" t="s">
        <v>407</v>
      </c>
      <c r="C4772" t="s">
        <v>407</v>
      </c>
      <c r="D4772" t="s">
        <v>496</v>
      </c>
      <c r="E4772">
        <v>3868</v>
      </c>
    </row>
    <row r="4773" spans="1:5">
      <c r="A4773">
        <v>2018</v>
      </c>
      <c r="B4773" t="s">
        <v>407</v>
      </c>
      <c r="C4773" t="s">
        <v>407</v>
      </c>
      <c r="D4773" t="s">
        <v>496</v>
      </c>
      <c r="E4773">
        <v>4538</v>
      </c>
    </row>
    <row r="4774" spans="1:5">
      <c r="A4774">
        <v>2018</v>
      </c>
      <c r="B4774" t="s">
        <v>407</v>
      </c>
      <c r="C4774" t="s">
        <v>407</v>
      </c>
      <c r="D4774" t="s">
        <v>496</v>
      </c>
      <c r="E4774">
        <v>4538</v>
      </c>
    </row>
    <row r="4775" spans="1:5">
      <c r="A4775">
        <v>2018</v>
      </c>
      <c r="B4775" t="s">
        <v>407</v>
      </c>
      <c r="C4775" t="s">
        <v>407</v>
      </c>
      <c r="D4775" t="s">
        <v>496</v>
      </c>
      <c r="E4775">
        <v>4538</v>
      </c>
    </row>
    <row r="4776" spans="1:5">
      <c r="A4776">
        <v>2018</v>
      </c>
      <c r="B4776" t="s">
        <v>407</v>
      </c>
      <c r="C4776" t="s">
        <v>407</v>
      </c>
      <c r="D4776" t="s">
        <v>496</v>
      </c>
      <c r="E4776">
        <v>4538</v>
      </c>
    </row>
    <row r="4777" spans="1:5">
      <c r="A4777">
        <v>2020</v>
      </c>
      <c r="B4777" t="s">
        <v>407</v>
      </c>
      <c r="C4777" t="s">
        <v>407</v>
      </c>
      <c r="D4777" t="s">
        <v>496</v>
      </c>
      <c r="E4777">
        <v>4099</v>
      </c>
    </row>
    <row r="4778" spans="1:5">
      <c r="A4778">
        <v>2023</v>
      </c>
      <c r="B4778" t="s">
        <v>438</v>
      </c>
      <c r="C4778" t="s">
        <v>52</v>
      </c>
      <c r="D4778" t="s">
        <v>496</v>
      </c>
      <c r="E4778">
        <v>78</v>
      </c>
    </row>
    <row r="4779" spans="1:5">
      <c r="A4779">
        <v>2023</v>
      </c>
      <c r="B4779" t="s">
        <v>425</v>
      </c>
      <c r="C4779" t="s">
        <v>24</v>
      </c>
      <c r="D4779" t="s">
        <v>496</v>
      </c>
      <c r="E4779">
        <v>76</v>
      </c>
    </row>
    <row r="4780" spans="1:5">
      <c r="A4780">
        <v>2023</v>
      </c>
      <c r="B4780" t="s">
        <v>421</v>
      </c>
      <c r="C4780" t="s">
        <v>13</v>
      </c>
      <c r="D4780" t="s">
        <v>496</v>
      </c>
      <c r="E4780">
        <v>420</v>
      </c>
    </row>
    <row r="4781" spans="1:5">
      <c r="A4781">
        <v>2023</v>
      </c>
      <c r="B4781" t="s">
        <v>432</v>
      </c>
      <c r="C4781" t="s">
        <v>39</v>
      </c>
      <c r="D4781" t="s">
        <v>496</v>
      </c>
      <c r="E4781">
        <v>192</v>
      </c>
    </row>
    <row r="4782" spans="1:5">
      <c r="A4782">
        <v>2023</v>
      </c>
      <c r="B4782" t="s">
        <v>429</v>
      </c>
      <c r="C4782" t="s">
        <v>30</v>
      </c>
      <c r="D4782" t="s">
        <v>496</v>
      </c>
      <c r="E4782">
        <v>326</v>
      </c>
    </row>
    <row r="4783" spans="1:5">
      <c r="A4783">
        <v>2023</v>
      </c>
      <c r="B4783" t="s">
        <v>431</v>
      </c>
      <c r="C4783" t="s">
        <v>36</v>
      </c>
      <c r="D4783" t="s">
        <v>496</v>
      </c>
      <c r="E4783">
        <v>76</v>
      </c>
    </row>
    <row r="4784" spans="1:5">
      <c r="A4784">
        <v>2023</v>
      </c>
      <c r="B4784" t="s">
        <v>428</v>
      </c>
      <c r="C4784" t="s">
        <v>27</v>
      </c>
      <c r="D4784" t="s">
        <v>496</v>
      </c>
      <c r="E4784">
        <v>70</v>
      </c>
    </row>
    <row r="4785" spans="1:5">
      <c r="A4785">
        <v>2023</v>
      </c>
      <c r="B4785" t="s">
        <v>436</v>
      </c>
      <c r="C4785" t="s">
        <v>49</v>
      </c>
      <c r="D4785" t="s">
        <v>496</v>
      </c>
      <c r="E4785">
        <v>145</v>
      </c>
    </row>
    <row r="4786" spans="1:5">
      <c r="A4786">
        <v>2023</v>
      </c>
      <c r="B4786" t="s">
        <v>433</v>
      </c>
      <c r="C4786" t="s">
        <v>42</v>
      </c>
      <c r="D4786" t="s">
        <v>496</v>
      </c>
      <c r="E4786">
        <v>116</v>
      </c>
    </row>
    <row r="4787" spans="1:5">
      <c r="A4787">
        <v>2023</v>
      </c>
      <c r="B4787" t="s">
        <v>426</v>
      </c>
      <c r="D4787" t="s">
        <v>496</v>
      </c>
      <c r="E4787">
        <v>2</v>
      </c>
    </row>
    <row r="4788" spans="1:5">
      <c r="A4788">
        <v>2023</v>
      </c>
      <c r="B4788" t="s">
        <v>437</v>
      </c>
      <c r="C4788" t="s">
        <v>51</v>
      </c>
      <c r="D4788" t="s">
        <v>496</v>
      </c>
      <c r="E4788">
        <v>543</v>
      </c>
    </row>
    <row r="4789" spans="1:5">
      <c r="A4789">
        <v>2023</v>
      </c>
      <c r="B4789" t="s">
        <v>420</v>
      </c>
      <c r="C4789" t="s">
        <v>8</v>
      </c>
      <c r="D4789" t="s">
        <v>496</v>
      </c>
      <c r="E4789">
        <v>563</v>
      </c>
    </row>
    <row r="4790" spans="1:5">
      <c r="A4790">
        <v>2023</v>
      </c>
      <c r="B4790" t="s">
        <v>424</v>
      </c>
      <c r="C4790" t="s">
        <v>21</v>
      </c>
      <c r="D4790" t="s">
        <v>496</v>
      </c>
      <c r="E4790">
        <v>346</v>
      </c>
    </row>
    <row r="4791" spans="1:5">
      <c r="A4791">
        <v>2022</v>
      </c>
      <c r="B4791" t="s">
        <v>435</v>
      </c>
      <c r="C4791" t="s">
        <v>48</v>
      </c>
      <c r="D4791" t="s">
        <v>496</v>
      </c>
      <c r="E4791">
        <v>121</v>
      </c>
    </row>
    <row r="4792" spans="1:5">
      <c r="A4792">
        <v>2022</v>
      </c>
      <c r="B4792" t="s">
        <v>438</v>
      </c>
      <c r="C4792" t="s">
        <v>52</v>
      </c>
      <c r="D4792" t="s">
        <v>496</v>
      </c>
      <c r="E4792">
        <v>66</v>
      </c>
    </row>
    <row r="4793" spans="1:5">
      <c r="A4793">
        <v>2022</v>
      </c>
      <c r="B4793" t="s">
        <v>436</v>
      </c>
      <c r="C4793" t="s">
        <v>49</v>
      </c>
      <c r="D4793" t="s">
        <v>496</v>
      </c>
      <c r="E4793">
        <v>154</v>
      </c>
    </row>
    <row r="4794" spans="1:5">
      <c r="A4794">
        <v>2022</v>
      </c>
      <c r="B4794" t="s">
        <v>431</v>
      </c>
      <c r="C4794" t="s">
        <v>36</v>
      </c>
      <c r="D4794" t="s">
        <v>496</v>
      </c>
      <c r="E4794">
        <v>64</v>
      </c>
    </row>
    <row r="4795" spans="1:5">
      <c r="A4795">
        <v>2022</v>
      </c>
      <c r="B4795" t="s">
        <v>422</v>
      </c>
      <c r="C4795" t="s">
        <v>15</v>
      </c>
      <c r="D4795" t="s">
        <v>496</v>
      </c>
      <c r="E4795">
        <v>579</v>
      </c>
    </row>
    <row r="4796" spans="1:5">
      <c r="A4796">
        <v>2022</v>
      </c>
      <c r="B4796" t="s">
        <v>439</v>
      </c>
      <c r="C4796" t="s">
        <v>53</v>
      </c>
      <c r="D4796" t="s">
        <v>496</v>
      </c>
      <c r="E4796">
        <v>30</v>
      </c>
    </row>
    <row r="4797" spans="1:5">
      <c r="A4797">
        <v>2022</v>
      </c>
      <c r="B4797" t="s">
        <v>429</v>
      </c>
      <c r="C4797" t="s">
        <v>30</v>
      </c>
      <c r="D4797" t="s">
        <v>496</v>
      </c>
      <c r="E4797">
        <v>336</v>
      </c>
    </row>
    <row r="4798" spans="1:5">
      <c r="A4798">
        <v>2022</v>
      </c>
      <c r="B4798" t="s">
        <v>421</v>
      </c>
      <c r="C4798" t="s">
        <v>13</v>
      </c>
      <c r="D4798" t="s">
        <v>496</v>
      </c>
      <c r="E4798">
        <v>429</v>
      </c>
    </row>
    <row r="4799" spans="1:5">
      <c r="A4799">
        <v>2022</v>
      </c>
      <c r="B4799" t="s">
        <v>434</v>
      </c>
      <c r="C4799" t="s">
        <v>45</v>
      </c>
      <c r="D4799" t="s">
        <v>496</v>
      </c>
      <c r="E4799">
        <v>4</v>
      </c>
    </row>
    <row r="4800" spans="1:5">
      <c r="A4800">
        <v>2021</v>
      </c>
      <c r="B4800" t="s">
        <v>434</v>
      </c>
      <c r="C4800" t="s">
        <v>45</v>
      </c>
      <c r="D4800" t="s">
        <v>496</v>
      </c>
      <c r="E4800">
        <v>2</v>
      </c>
    </row>
    <row r="4801" spans="1:5">
      <c r="A4801">
        <v>2021</v>
      </c>
      <c r="B4801" t="s">
        <v>420</v>
      </c>
      <c r="C4801" t="s">
        <v>8</v>
      </c>
      <c r="D4801" t="s">
        <v>496</v>
      </c>
      <c r="E4801">
        <v>613</v>
      </c>
    </row>
    <row r="4802" spans="1:5">
      <c r="A4802">
        <v>2021</v>
      </c>
      <c r="B4802" t="s">
        <v>424</v>
      </c>
      <c r="C4802" t="s">
        <v>21</v>
      </c>
      <c r="D4802" t="s">
        <v>496</v>
      </c>
      <c r="E4802">
        <v>356</v>
      </c>
    </row>
    <row r="4803" spans="1:5">
      <c r="A4803">
        <v>2020</v>
      </c>
      <c r="B4803" t="s">
        <v>434</v>
      </c>
      <c r="C4803" t="s">
        <v>45</v>
      </c>
      <c r="D4803" t="s">
        <v>496</v>
      </c>
      <c r="E4803">
        <v>2</v>
      </c>
    </row>
    <row r="4804" spans="1:5">
      <c r="A4804">
        <v>2020</v>
      </c>
      <c r="B4804" t="s">
        <v>430</v>
      </c>
      <c r="C4804" t="s">
        <v>33</v>
      </c>
      <c r="D4804" t="s">
        <v>496</v>
      </c>
      <c r="E4804">
        <v>55</v>
      </c>
    </row>
    <row r="4805" spans="1:5">
      <c r="A4805">
        <v>2020</v>
      </c>
      <c r="B4805" t="s">
        <v>439</v>
      </c>
      <c r="C4805" t="s">
        <v>53</v>
      </c>
      <c r="D4805" t="s">
        <v>496</v>
      </c>
      <c r="E4805">
        <v>43</v>
      </c>
    </row>
    <row r="4806" spans="1:5">
      <c r="A4806">
        <v>2019</v>
      </c>
      <c r="B4806" t="s">
        <v>431</v>
      </c>
      <c r="C4806" t="s">
        <v>36</v>
      </c>
      <c r="D4806" t="s">
        <v>496</v>
      </c>
      <c r="E4806">
        <v>71</v>
      </c>
    </row>
    <row r="4807" spans="1:5">
      <c r="A4807">
        <v>2019</v>
      </c>
      <c r="B4807" t="s">
        <v>437</v>
      </c>
      <c r="C4807" t="s">
        <v>51</v>
      </c>
      <c r="D4807" t="s">
        <v>496</v>
      </c>
      <c r="E4807">
        <v>672</v>
      </c>
    </row>
    <row r="4808" spans="1:5">
      <c r="A4808">
        <v>2019</v>
      </c>
      <c r="B4808" t="s">
        <v>439</v>
      </c>
      <c r="C4808" t="s">
        <v>53</v>
      </c>
      <c r="D4808" t="s">
        <v>496</v>
      </c>
      <c r="E4808">
        <v>34</v>
      </c>
    </row>
    <row r="4809" spans="1:5">
      <c r="A4809">
        <v>2019</v>
      </c>
      <c r="B4809" t="s">
        <v>429</v>
      </c>
      <c r="C4809" t="s">
        <v>30</v>
      </c>
      <c r="D4809" t="s">
        <v>496</v>
      </c>
      <c r="E4809">
        <v>374</v>
      </c>
    </row>
    <row r="4810" spans="1:5">
      <c r="A4810">
        <v>2018</v>
      </c>
      <c r="B4810" t="s">
        <v>432</v>
      </c>
      <c r="C4810" t="s">
        <v>39</v>
      </c>
      <c r="D4810" t="s">
        <v>496</v>
      </c>
      <c r="E4810">
        <v>258</v>
      </c>
    </row>
    <row r="4811" spans="1:5">
      <c r="A4811">
        <v>2018</v>
      </c>
      <c r="B4811" t="s">
        <v>435</v>
      </c>
      <c r="C4811" t="s">
        <v>48</v>
      </c>
      <c r="D4811" t="s">
        <v>496</v>
      </c>
      <c r="E4811">
        <v>99</v>
      </c>
    </row>
    <row r="4812" spans="1:5">
      <c r="A4812">
        <v>2018</v>
      </c>
      <c r="B4812" t="s">
        <v>438</v>
      </c>
      <c r="C4812" t="s">
        <v>52</v>
      </c>
      <c r="D4812" t="s">
        <v>496</v>
      </c>
      <c r="E4812">
        <v>73</v>
      </c>
    </row>
    <row r="4813" spans="1:5">
      <c r="A4813">
        <v>2018</v>
      </c>
      <c r="B4813" t="s">
        <v>436</v>
      </c>
      <c r="C4813" t="s">
        <v>49</v>
      </c>
      <c r="D4813" t="s">
        <v>496</v>
      </c>
      <c r="E4813">
        <v>154</v>
      </c>
    </row>
    <row r="4814" spans="1:5">
      <c r="A4814">
        <v>2018</v>
      </c>
      <c r="B4814" t="s">
        <v>437</v>
      </c>
      <c r="C4814" t="s">
        <v>51</v>
      </c>
      <c r="D4814" t="s">
        <v>496</v>
      </c>
      <c r="E4814">
        <v>665</v>
      </c>
    </row>
    <row r="4815" spans="1:5">
      <c r="A4815">
        <v>2018</v>
      </c>
      <c r="B4815" t="s">
        <v>422</v>
      </c>
      <c r="C4815" t="s">
        <v>15</v>
      </c>
      <c r="D4815" t="s">
        <v>496</v>
      </c>
      <c r="E4815">
        <v>643</v>
      </c>
    </row>
    <row r="4816" spans="1:5">
      <c r="A4816">
        <v>2019</v>
      </c>
      <c r="B4816" t="s">
        <v>438</v>
      </c>
      <c r="C4816" t="s">
        <v>52</v>
      </c>
      <c r="D4816" t="s">
        <v>496</v>
      </c>
      <c r="E4816">
        <v>65</v>
      </c>
    </row>
    <row r="4817" spans="1:5">
      <c r="A4817">
        <v>2019</v>
      </c>
      <c r="B4817" t="s">
        <v>430</v>
      </c>
      <c r="C4817" t="s">
        <v>33</v>
      </c>
      <c r="D4817" t="s">
        <v>496</v>
      </c>
      <c r="E4817">
        <v>56</v>
      </c>
    </row>
    <row r="4818" spans="1:5">
      <c r="A4818">
        <v>2019</v>
      </c>
      <c r="B4818" t="s">
        <v>434</v>
      </c>
      <c r="C4818" t="s">
        <v>45</v>
      </c>
      <c r="D4818" t="s">
        <v>496</v>
      </c>
      <c r="E4818">
        <v>3</v>
      </c>
    </row>
    <row r="4819" spans="1:5">
      <c r="A4819">
        <v>2019</v>
      </c>
      <c r="B4819" t="s">
        <v>425</v>
      </c>
      <c r="C4819" t="s">
        <v>24</v>
      </c>
      <c r="D4819" t="s">
        <v>496</v>
      </c>
      <c r="E4819">
        <v>104</v>
      </c>
    </row>
    <row r="4820" spans="1:5">
      <c r="A4820">
        <v>2019</v>
      </c>
      <c r="B4820" t="s">
        <v>420</v>
      </c>
      <c r="C4820" t="s">
        <v>8</v>
      </c>
      <c r="D4820" t="s">
        <v>496</v>
      </c>
      <c r="E4820">
        <v>727</v>
      </c>
    </row>
    <row r="4821" spans="1:5">
      <c r="A4821">
        <v>2019</v>
      </c>
      <c r="B4821" t="s">
        <v>433</v>
      </c>
      <c r="C4821" t="s">
        <v>42</v>
      </c>
      <c r="D4821" t="s">
        <v>496</v>
      </c>
      <c r="E4821">
        <v>102</v>
      </c>
    </row>
    <row r="4822" spans="1:5">
      <c r="A4822">
        <v>2019</v>
      </c>
      <c r="B4822" t="s">
        <v>428</v>
      </c>
      <c r="C4822" t="s">
        <v>27</v>
      </c>
      <c r="D4822" t="s">
        <v>496</v>
      </c>
      <c r="E4822">
        <v>82</v>
      </c>
    </row>
    <row r="4823" spans="1:5">
      <c r="A4823">
        <v>2019</v>
      </c>
      <c r="B4823" t="s">
        <v>423</v>
      </c>
      <c r="C4823" t="s">
        <v>18</v>
      </c>
      <c r="D4823" t="s">
        <v>496</v>
      </c>
      <c r="E4823">
        <v>107</v>
      </c>
    </row>
    <row r="4824" spans="1:5">
      <c r="A4824">
        <v>2019</v>
      </c>
      <c r="B4824" t="s">
        <v>421</v>
      </c>
      <c r="C4824" t="s">
        <v>13</v>
      </c>
      <c r="D4824" t="s">
        <v>496</v>
      </c>
      <c r="E4824">
        <v>467</v>
      </c>
    </row>
    <row r="4825" spans="1:5">
      <c r="A4825">
        <v>2019</v>
      </c>
      <c r="B4825" t="s">
        <v>422</v>
      </c>
      <c r="C4825" t="s">
        <v>15</v>
      </c>
      <c r="D4825" t="s">
        <v>496</v>
      </c>
      <c r="E4825">
        <v>640</v>
      </c>
    </row>
    <row r="4826" spans="1:5">
      <c r="A4826">
        <v>2019</v>
      </c>
      <c r="B4826" t="s">
        <v>424</v>
      </c>
      <c r="C4826" t="s">
        <v>21</v>
      </c>
      <c r="D4826" t="s">
        <v>496</v>
      </c>
      <c r="E4826">
        <v>380</v>
      </c>
    </row>
    <row r="4827" spans="1:5">
      <c r="A4827">
        <v>2018</v>
      </c>
      <c r="B4827" t="s">
        <v>434</v>
      </c>
      <c r="C4827" t="s">
        <v>45</v>
      </c>
      <c r="D4827" t="s">
        <v>496</v>
      </c>
      <c r="E4827">
        <v>13</v>
      </c>
    </row>
    <row r="4828" spans="1:5">
      <c r="A4828">
        <v>2018</v>
      </c>
      <c r="B4828" t="s">
        <v>428</v>
      </c>
      <c r="C4828" t="s">
        <v>27</v>
      </c>
      <c r="D4828" t="s">
        <v>496</v>
      </c>
      <c r="E4828">
        <v>96</v>
      </c>
    </row>
    <row r="4829" spans="1:5">
      <c r="A4829">
        <v>2018</v>
      </c>
      <c r="B4829" t="s">
        <v>430</v>
      </c>
      <c r="C4829" t="s">
        <v>33</v>
      </c>
      <c r="D4829" t="s">
        <v>496</v>
      </c>
      <c r="E4829">
        <v>53</v>
      </c>
    </row>
    <row r="4830" spans="1:5">
      <c r="A4830">
        <v>2018</v>
      </c>
      <c r="B4830" t="s">
        <v>420</v>
      </c>
      <c r="C4830" t="s">
        <v>8</v>
      </c>
      <c r="D4830" t="s">
        <v>496</v>
      </c>
      <c r="E4830">
        <v>827</v>
      </c>
    </row>
    <row r="4831" spans="1:5">
      <c r="A4831">
        <v>2018</v>
      </c>
      <c r="B4831" t="s">
        <v>439</v>
      </c>
      <c r="C4831" t="s">
        <v>53</v>
      </c>
      <c r="D4831" t="s">
        <v>496</v>
      </c>
      <c r="E4831">
        <v>33</v>
      </c>
    </row>
    <row r="4832" spans="1:5">
      <c r="A4832">
        <v>2022</v>
      </c>
      <c r="B4832" t="s">
        <v>437</v>
      </c>
      <c r="C4832" t="s">
        <v>51</v>
      </c>
      <c r="D4832" t="s">
        <v>496</v>
      </c>
      <c r="E4832">
        <v>619</v>
      </c>
    </row>
    <row r="4833" spans="1:5">
      <c r="A4833">
        <v>2022</v>
      </c>
      <c r="B4833" t="s">
        <v>425</v>
      </c>
      <c r="C4833" t="s">
        <v>24</v>
      </c>
      <c r="D4833" t="s">
        <v>496</v>
      </c>
      <c r="E4833">
        <v>72</v>
      </c>
    </row>
    <row r="4834" spans="1:5">
      <c r="A4834">
        <v>2022</v>
      </c>
      <c r="B4834" t="s">
        <v>428</v>
      </c>
      <c r="C4834" t="s">
        <v>27</v>
      </c>
      <c r="D4834" t="s">
        <v>496</v>
      </c>
      <c r="E4834">
        <v>68</v>
      </c>
    </row>
    <row r="4835" spans="1:5">
      <c r="A4835">
        <v>2022</v>
      </c>
      <c r="B4835" t="s">
        <v>420</v>
      </c>
      <c r="C4835" t="s">
        <v>8</v>
      </c>
      <c r="D4835" t="s">
        <v>496</v>
      </c>
      <c r="E4835">
        <v>590</v>
      </c>
    </row>
    <row r="4836" spans="1:5">
      <c r="A4836">
        <v>2022</v>
      </c>
      <c r="B4836" t="s">
        <v>423</v>
      </c>
      <c r="C4836" t="s">
        <v>18</v>
      </c>
      <c r="D4836" t="s">
        <v>496</v>
      </c>
      <c r="E4836">
        <v>116</v>
      </c>
    </row>
    <row r="4837" spans="1:5">
      <c r="A4837">
        <v>2021</v>
      </c>
      <c r="B4837" t="s">
        <v>426</v>
      </c>
      <c r="D4837" t="s">
        <v>496</v>
      </c>
      <c r="E4837">
        <v>2</v>
      </c>
    </row>
    <row r="4838" spans="1:5">
      <c r="A4838">
        <v>2021</v>
      </c>
      <c r="B4838" t="s">
        <v>428</v>
      </c>
      <c r="C4838" t="s">
        <v>27</v>
      </c>
      <c r="D4838" t="s">
        <v>496</v>
      </c>
      <c r="E4838">
        <v>69</v>
      </c>
    </row>
    <row r="4839" spans="1:5">
      <c r="A4839">
        <v>2021</v>
      </c>
      <c r="B4839" t="s">
        <v>423</v>
      </c>
      <c r="C4839" t="s">
        <v>18</v>
      </c>
      <c r="D4839" t="s">
        <v>496</v>
      </c>
      <c r="E4839">
        <v>104</v>
      </c>
    </row>
    <row r="4840" spans="1:5">
      <c r="A4840">
        <v>2021</v>
      </c>
      <c r="B4840" t="s">
        <v>431</v>
      </c>
      <c r="C4840" t="s">
        <v>36</v>
      </c>
      <c r="D4840" t="s">
        <v>496</v>
      </c>
      <c r="E4840">
        <v>63</v>
      </c>
    </row>
    <row r="4841" spans="1:5">
      <c r="A4841">
        <v>2021</v>
      </c>
      <c r="B4841" t="s">
        <v>425</v>
      </c>
      <c r="C4841" t="s">
        <v>24</v>
      </c>
      <c r="D4841" t="s">
        <v>496</v>
      </c>
      <c r="E4841">
        <v>99</v>
      </c>
    </row>
    <row r="4842" spans="1:5">
      <c r="A4842">
        <v>2021</v>
      </c>
      <c r="B4842" t="s">
        <v>438</v>
      </c>
      <c r="C4842" t="s">
        <v>52</v>
      </c>
      <c r="D4842" t="s">
        <v>496</v>
      </c>
      <c r="E4842">
        <v>67</v>
      </c>
    </row>
    <row r="4843" spans="1:5">
      <c r="A4843">
        <v>2021</v>
      </c>
      <c r="B4843" t="s">
        <v>436</v>
      </c>
      <c r="C4843" t="s">
        <v>49</v>
      </c>
      <c r="D4843" t="s">
        <v>496</v>
      </c>
      <c r="E4843">
        <v>156</v>
      </c>
    </row>
    <row r="4844" spans="1:5">
      <c r="A4844">
        <v>2021</v>
      </c>
      <c r="B4844" t="s">
        <v>437</v>
      </c>
      <c r="C4844" t="s">
        <v>51</v>
      </c>
      <c r="D4844" t="s">
        <v>496</v>
      </c>
      <c r="E4844">
        <v>606</v>
      </c>
    </row>
    <row r="4845" spans="1:5">
      <c r="A4845">
        <v>2020</v>
      </c>
      <c r="B4845" t="s">
        <v>431</v>
      </c>
      <c r="C4845" t="s">
        <v>36</v>
      </c>
      <c r="D4845" t="s">
        <v>496</v>
      </c>
      <c r="E4845">
        <v>66</v>
      </c>
    </row>
    <row r="4846" spans="1:5">
      <c r="A4846">
        <v>2020</v>
      </c>
      <c r="B4846" t="s">
        <v>426</v>
      </c>
      <c r="D4846" t="s">
        <v>496</v>
      </c>
      <c r="E4846">
        <v>0</v>
      </c>
    </row>
    <row r="4847" spans="1:5">
      <c r="A4847">
        <v>2020</v>
      </c>
      <c r="B4847" t="s">
        <v>433</v>
      </c>
      <c r="C4847" t="s">
        <v>42</v>
      </c>
      <c r="D4847" t="s">
        <v>496</v>
      </c>
      <c r="E4847">
        <v>113</v>
      </c>
    </row>
    <row r="4848" spans="1:5">
      <c r="A4848">
        <v>2020</v>
      </c>
      <c r="B4848" t="s">
        <v>425</v>
      </c>
      <c r="C4848" t="s">
        <v>24</v>
      </c>
      <c r="D4848" t="s">
        <v>496</v>
      </c>
      <c r="E4848">
        <v>88</v>
      </c>
    </row>
    <row r="4849" spans="1:5">
      <c r="A4849">
        <v>2020</v>
      </c>
      <c r="B4849" t="s">
        <v>428</v>
      </c>
      <c r="C4849" t="s">
        <v>27</v>
      </c>
      <c r="D4849" t="s">
        <v>496</v>
      </c>
      <c r="E4849">
        <v>71</v>
      </c>
    </row>
    <row r="4850" spans="1:5">
      <c r="A4850">
        <v>2020</v>
      </c>
      <c r="B4850" t="s">
        <v>438</v>
      </c>
      <c r="C4850" t="s">
        <v>52</v>
      </c>
      <c r="D4850" t="s">
        <v>496</v>
      </c>
      <c r="E4850">
        <v>66</v>
      </c>
    </row>
    <row r="4851" spans="1:5">
      <c r="A4851">
        <v>2020</v>
      </c>
      <c r="B4851" t="s">
        <v>437</v>
      </c>
      <c r="C4851" t="s">
        <v>51</v>
      </c>
      <c r="D4851" t="s">
        <v>496</v>
      </c>
      <c r="E4851">
        <v>593</v>
      </c>
    </row>
    <row r="4852" spans="1:5">
      <c r="A4852">
        <v>2020</v>
      </c>
      <c r="B4852" t="s">
        <v>422</v>
      </c>
      <c r="C4852" t="s">
        <v>15</v>
      </c>
      <c r="D4852" t="s">
        <v>496</v>
      </c>
      <c r="E4852">
        <v>592</v>
      </c>
    </row>
    <row r="4853" spans="1:5">
      <c r="A4853">
        <v>2023</v>
      </c>
      <c r="B4853" t="s">
        <v>434</v>
      </c>
      <c r="C4853" t="s">
        <v>45</v>
      </c>
      <c r="D4853" t="s">
        <v>496</v>
      </c>
      <c r="E4853">
        <v>4</v>
      </c>
    </row>
    <row r="4854" spans="1:5">
      <c r="A4854">
        <v>2023</v>
      </c>
      <c r="B4854" t="s">
        <v>423</v>
      </c>
      <c r="C4854" t="s">
        <v>18</v>
      </c>
      <c r="D4854" t="s">
        <v>496</v>
      </c>
      <c r="E4854">
        <v>106</v>
      </c>
    </row>
    <row r="4855" spans="1:5">
      <c r="A4855">
        <v>2023</v>
      </c>
      <c r="B4855" t="s">
        <v>435</v>
      </c>
      <c r="C4855" t="s">
        <v>48</v>
      </c>
      <c r="D4855" t="s">
        <v>496</v>
      </c>
      <c r="E4855">
        <v>130</v>
      </c>
    </row>
    <row r="4856" spans="1:5">
      <c r="A4856">
        <v>2023</v>
      </c>
      <c r="B4856" t="s">
        <v>430</v>
      </c>
      <c r="C4856" t="s">
        <v>33</v>
      </c>
      <c r="D4856" t="s">
        <v>496</v>
      </c>
      <c r="E4856">
        <v>72</v>
      </c>
    </row>
    <row r="4857" spans="1:5">
      <c r="A4857">
        <v>2023</v>
      </c>
      <c r="B4857" t="s">
        <v>422</v>
      </c>
      <c r="C4857" t="s">
        <v>15</v>
      </c>
      <c r="D4857" t="s">
        <v>496</v>
      </c>
      <c r="E4857">
        <v>560</v>
      </c>
    </row>
    <row r="4858" spans="1:5">
      <c r="A4858">
        <v>2023</v>
      </c>
      <c r="B4858" t="s">
        <v>439</v>
      </c>
      <c r="C4858" t="s">
        <v>53</v>
      </c>
      <c r="D4858" t="s">
        <v>496</v>
      </c>
      <c r="E4858">
        <v>43</v>
      </c>
    </row>
    <row r="4859" spans="1:5">
      <c r="A4859">
        <v>2022</v>
      </c>
      <c r="B4859" t="s">
        <v>433</v>
      </c>
      <c r="C4859" t="s">
        <v>42</v>
      </c>
      <c r="D4859" t="s">
        <v>496</v>
      </c>
      <c r="E4859">
        <v>124</v>
      </c>
    </row>
    <row r="4860" spans="1:5">
      <c r="A4860">
        <v>2022</v>
      </c>
      <c r="B4860" t="s">
        <v>430</v>
      </c>
      <c r="C4860" t="s">
        <v>33</v>
      </c>
      <c r="D4860" t="s">
        <v>496</v>
      </c>
      <c r="E4860">
        <v>66</v>
      </c>
    </row>
    <row r="4861" spans="1:5">
      <c r="A4861">
        <v>2022</v>
      </c>
      <c r="B4861" t="s">
        <v>432</v>
      </c>
      <c r="C4861" t="s">
        <v>39</v>
      </c>
      <c r="D4861" t="s">
        <v>496</v>
      </c>
      <c r="E4861">
        <v>210</v>
      </c>
    </row>
    <row r="4862" spans="1:5">
      <c r="A4862">
        <v>2022</v>
      </c>
      <c r="B4862" t="s">
        <v>426</v>
      </c>
      <c r="D4862" t="s">
        <v>496</v>
      </c>
      <c r="E4862">
        <v>3</v>
      </c>
    </row>
    <row r="4863" spans="1:5">
      <c r="A4863">
        <v>2022</v>
      </c>
      <c r="B4863" t="s">
        <v>424</v>
      </c>
      <c r="C4863" t="s">
        <v>21</v>
      </c>
      <c r="D4863" t="s">
        <v>496</v>
      </c>
      <c r="E4863">
        <v>313</v>
      </c>
    </row>
    <row r="4864" spans="1:5">
      <c r="A4864">
        <v>2021</v>
      </c>
      <c r="B4864" t="s">
        <v>432</v>
      </c>
      <c r="C4864" t="s">
        <v>39</v>
      </c>
      <c r="D4864" t="s">
        <v>496</v>
      </c>
      <c r="E4864">
        <v>235</v>
      </c>
    </row>
    <row r="4865" spans="1:5">
      <c r="A4865">
        <v>2021</v>
      </c>
      <c r="B4865" t="s">
        <v>430</v>
      </c>
      <c r="C4865" t="s">
        <v>33</v>
      </c>
      <c r="D4865" t="s">
        <v>496</v>
      </c>
      <c r="E4865">
        <v>70</v>
      </c>
    </row>
    <row r="4866" spans="1:5">
      <c r="A4866">
        <v>2021</v>
      </c>
      <c r="B4866" t="s">
        <v>433</v>
      </c>
      <c r="C4866" t="s">
        <v>42</v>
      </c>
      <c r="D4866" t="s">
        <v>496</v>
      </c>
      <c r="E4866">
        <v>117</v>
      </c>
    </row>
    <row r="4867" spans="1:5">
      <c r="A4867">
        <v>2021</v>
      </c>
      <c r="B4867" t="s">
        <v>422</v>
      </c>
      <c r="C4867" t="s">
        <v>15</v>
      </c>
      <c r="D4867" t="s">
        <v>496</v>
      </c>
      <c r="E4867">
        <v>590</v>
      </c>
    </row>
    <row r="4868" spans="1:5">
      <c r="A4868">
        <v>2021</v>
      </c>
      <c r="B4868" t="s">
        <v>421</v>
      </c>
      <c r="C4868" t="s">
        <v>13</v>
      </c>
      <c r="D4868" t="s">
        <v>496</v>
      </c>
      <c r="E4868">
        <v>445</v>
      </c>
    </row>
    <row r="4869" spans="1:5">
      <c r="A4869">
        <v>2021</v>
      </c>
      <c r="B4869" t="s">
        <v>439</v>
      </c>
      <c r="C4869" t="s">
        <v>53</v>
      </c>
      <c r="D4869" t="s">
        <v>496</v>
      </c>
      <c r="E4869">
        <v>45</v>
      </c>
    </row>
    <row r="4870" spans="1:5">
      <c r="A4870">
        <v>2021</v>
      </c>
      <c r="B4870" t="s">
        <v>435</v>
      </c>
      <c r="C4870" t="s">
        <v>48</v>
      </c>
      <c r="D4870" t="s">
        <v>496</v>
      </c>
      <c r="E4870">
        <v>115</v>
      </c>
    </row>
    <row r="4871" spans="1:5">
      <c r="A4871">
        <v>2021</v>
      </c>
      <c r="B4871" t="s">
        <v>429</v>
      </c>
      <c r="C4871" t="s">
        <v>30</v>
      </c>
      <c r="D4871" t="s">
        <v>496</v>
      </c>
      <c r="E4871">
        <v>321</v>
      </c>
    </row>
    <row r="4872" spans="1:5">
      <c r="A4872">
        <v>2020</v>
      </c>
      <c r="B4872" t="s">
        <v>435</v>
      </c>
      <c r="C4872" t="s">
        <v>48</v>
      </c>
      <c r="D4872" t="s">
        <v>496</v>
      </c>
      <c r="E4872">
        <v>96</v>
      </c>
    </row>
    <row r="4873" spans="1:5">
      <c r="A4873">
        <v>2020</v>
      </c>
      <c r="B4873" t="s">
        <v>432</v>
      </c>
      <c r="C4873" t="s">
        <v>39</v>
      </c>
      <c r="D4873" t="s">
        <v>496</v>
      </c>
      <c r="E4873">
        <v>239</v>
      </c>
    </row>
    <row r="4874" spans="1:5">
      <c r="A4874">
        <v>2020</v>
      </c>
      <c r="B4874" t="s">
        <v>423</v>
      </c>
      <c r="C4874" t="s">
        <v>18</v>
      </c>
      <c r="D4874" t="s">
        <v>496</v>
      </c>
      <c r="E4874">
        <v>104</v>
      </c>
    </row>
    <row r="4875" spans="1:5">
      <c r="A4875">
        <v>2020</v>
      </c>
      <c r="B4875" t="s">
        <v>420</v>
      </c>
      <c r="C4875" t="s">
        <v>8</v>
      </c>
      <c r="D4875" t="s">
        <v>496</v>
      </c>
      <c r="E4875">
        <v>663</v>
      </c>
    </row>
    <row r="4876" spans="1:5">
      <c r="A4876">
        <v>2020</v>
      </c>
      <c r="B4876" t="s">
        <v>424</v>
      </c>
      <c r="C4876" t="s">
        <v>21</v>
      </c>
      <c r="D4876" t="s">
        <v>496</v>
      </c>
      <c r="E4876">
        <v>359</v>
      </c>
    </row>
    <row r="4877" spans="1:5">
      <c r="A4877">
        <v>2020</v>
      </c>
      <c r="B4877" t="s">
        <v>421</v>
      </c>
      <c r="C4877" t="s">
        <v>13</v>
      </c>
      <c r="D4877" t="s">
        <v>496</v>
      </c>
      <c r="E4877">
        <v>473</v>
      </c>
    </row>
    <row r="4878" spans="1:5">
      <c r="A4878">
        <v>2020</v>
      </c>
      <c r="B4878" t="s">
        <v>436</v>
      </c>
      <c r="C4878" t="s">
        <v>49</v>
      </c>
      <c r="D4878" t="s">
        <v>496</v>
      </c>
      <c r="E4878">
        <v>159</v>
      </c>
    </row>
    <row r="4879" spans="1:5">
      <c r="A4879">
        <v>2020</v>
      </c>
      <c r="B4879" t="s">
        <v>429</v>
      </c>
      <c r="C4879" t="s">
        <v>30</v>
      </c>
      <c r="D4879" t="s">
        <v>496</v>
      </c>
      <c r="E4879">
        <v>317</v>
      </c>
    </row>
    <row r="4880" spans="1:5">
      <c r="A4880">
        <v>2019</v>
      </c>
      <c r="B4880" t="s">
        <v>435</v>
      </c>
      <c r="C4880" t="s">
        <v>48</v>
      </c>
      <c r="D4880" t="s">
        <v>496</v>
      </c>
      <c r="E4880">
        <v>111</v>
      </c>
    </row>
    <row r="4881" spans="1:5">
      <c r="A4881">
        <v>2019</v>
      </c>
      <c r="B4881" t="s">
        <v>426</v>
      </c>
      <c r="D4881" t="s">
        <v>496</v>
      </c>
      <c r="E4881">
        <v>0</v>
      </c>
    </row>
    <row r="4882" spans="1:5">
      <c r="A4882">
        <v>2019</v>
      </c>
      <c r="B4882" t="s">
        <v>432</v>
      </c>
      <c r="C4882" t="s">
        <v>39</v>
      </c>
      <c r="D4882" t="s">
        <v>496</v>
      </c>
      <c r="E4882">
        <v>255</v>
      </c>
    </row>
    <row r="4883" spans="1:5">
      <c r="A4883">
        <v>2019</v>
      </c>
      <c r="B4883" t="s">
        <v>436</v>
      </c>
      <c r="C4883" t="s">
        <v>49</v>
      </c>
      <c r="D4883" t="s">
        <v>496</v>
      </c>
      <c r="E4883">
        <v>168</v>
      </c>
    </row>
    <row r="4884" spans="1:5">
      <c r="A4884">
        <v>2018</v>
      </c>
      <c r="B4884" t="s">
        <v>431</v>
      </c>
      <c r="C4884" t="s">
        <v>36</v>
      </c>
      <c r="D4884" t="s">
        <v>496</v>
      </c>
      <c r="E4884">
        <v>67</v>
      </c>
    </row>
    <row r="4885" spans="1:5">
      <c r="A4885">
        <v>2018</v>
      </c>
      <c r="B4885" t="s">
        <v>426</v>
      </c>
      <c r="D4885" t="s">
        <v>496</v>
      </c>
      <c r="E4885">
        <v>0</v>
      </c>
    </row>
    <row r="4886" spans="1:5">
      <c r="A4886">
        <v>2018</v>
      </c>
      <c r="B4886" t="s">
        <v>421</v>
      </c>
      <c r="C4886" t="s">
        <v>13</v>
      </c>
      <c r="D4886" t="s">
        <v>496</v>
      </c>
      <c r="E4886">
        <v>486</v>
      </c>
    </row>
    <row r="4887" spans="1:5">
      <c r="A4887">
        <v>2018</v>
      </c>
      <c r="B4887" t="s">
        <v>423</v>
      </c>
      <c r="C4887" t="s">
        <v>18</v>
      </c>
      <c r="D4887" t="s">
        <v>496</v>
      </c>
      <c r="E4887">
        <v>110</v>
      </c>
    </row>
    <row r="4888" spans="1:5">
      <c r="A4888">
        <v>2018</v>
      </c>
      <c r="B4888" t="s">
        <v>433</v>
      </c>
      <c r="C4888" t="s">
        <v>42</v>
      </c>
      <c r="D4888" t="s">
        <v>496</v>
      </c>
      <c r="E4888">
        <v>106</v>
      </c>
    </row>
    <row r="4889" spans="1:5">
      <c r="A4889">
        <v>2018</v>
      </c>
      <c r="B4889" t="s">
        <v>425</v>
      </c>
      <c r="C4889" t="s">
        <v>24</v>
      </c>
      <c r="D4889" t="s">
        <v>496</v>
      </c>
      <c r="E4889">
        <v>99</v>
      </c>
    </row>
    <row r="4890" spans="1:5">
      <c r="A4890">
        <v>2018</v>
      </c>
      <c r="B4890" t="s">
        <v>424</v>
      </c>
      <c r="C4890" t="s">
        <v>21</v>
      </c>
      <c r="D4890" t="s">
        <v>496</v>
      </c>
      <c r="E4890">
        <v>373</v>
      </c>
    </row>
    <row r="4891" spans="1:5">
      <c r="A4891">
        <v>2018</v>
      </c>
      <c r="B4891" t="s">
        <v>429</v>
      </c>
      <c r="C4891" t="s">
        <v>30</v>
      </c>
      <c r="D4891" t="s">
        <v>496</v>
      </c>
      <c r="E4891">
        <v>383</v>
      </c>
    </row>
    <row r="4892" spans="1:5">
      <c r="A4892">
        <v>2025</v>
      </c>
      <c r="B4892" t="s">
        <v>407</v>
      </c>
      <c r="D4892" t="s">
        <v>497</v>
      </c>
      <c r="E4892">
        <v>0</v>
      </c>
    </row>
    <row r="4893" spans="1:5">
      <c r="A4893">
        <v>2025</v>
      </c>
      <c r="B4893" t="s">
        <v>438</v>
      </c>
      <c r="D4893" t="s">
        <v>497</v>
      </c>
      <c r="E4893">
        <v>0</v>
      </c>
    </row>
    <row r="4894" spans="1:5">
      <c r="A4894">
        <v>2025</v>
      </c>
      <c r="B4894" t="s">
        <v>425</v>
      </c>
      <c r="D4894" t="s">
        <v>497</v>
      </c>
      <c r="E4894">
        <v>0</v>
      </c>
    </row>
    <row r="4895" spans="1:5">
      <c r="A4895">
        <v>2025</v>
      </c>
      <c r="B4895" t="s">
        <v>421</v>
      </c>
      <c r="D4895" t="s">
        <v>497</v>
      </c>
      <c r="E4895">
        <v>0</v>
      </c>
    </row>
    <row r="4896" spans="1:5">
      <c r="A4896">
        <v>2025</v>
      </c>
      <c r="B4896" t="s">
        <v>432</v>
      </c>
      <c r="D4896" t="s">
        <v>497</v>
      </c>
      <c r="E4896">
        <v>0</v>
      </c>
    </row>
    <row r="4897" spans="1:5">
      <c r="A4897">
        <v>2025</v>
      </c>
      <c r="B4897" t="s">
        <v>429</v>
      </c>
      <c r="D4897" t="s">
        <v>497</v>
      </c>
      <c r="E4897">
        <v>0</v>
      </c>
    </row>
    <row r="4898" spans="1:5">
      <c r="A4898">
        <v>2025</v>
      </c>
      <c r="B4898" t="s">
        <v>431</v>
      </c>
      <c r="D4898" t="s">
        <v>497</v>
      </c>
      <c r="E4898">
        <v>0</v>
      </c>
    </row>
    <row r="4899" spans="1:5">
      <c r="A4899">
        <v>2025</v>
      </c>
      <c r="B4899" t="s">
        <v>428</v>
      </c>
      <c r="D4899" t="s">
        <v>497</v>
      </c>
      <c r="E4899">
        <v>0</v>
      </c>
    </row>
    <row r="4900" spans="1:5">
      <c r="A4900">
        <v>2025</v>
      </c>
      <c r="B4900" t="s">
        <v>436</v>
      </c>
      <c r="D4900" t="s">
        <v>497</v>
      </c>
      <c r="E4900">
        <v>0</v>
      </c>
    </row>
    <row r="4901" spans="1:5">
      <c r="A4901">
        <v>2025</v>
      </c>
      <c r="B4901" t="s">
        <v>433</v>
      </c>
      <c r="D4901" t="s">
        <v>497</v>
      </c>
      <c r="E4901">
        <v>0</v>
      </c>
    </row>
    <row r="4902" spans="1:5">
      <c r="A4902">
        <v>2025</v>
      </c>
      <c r="B4902" t="s">
        <v>426</v>
      </c>
      <c r="D4902" t="s">
        <v>497</v>
      </c>
      <c r="E4902">
        <v>0</v>
      </c>
    </row>
    <row r="4903" spans="1:5">
      <c r="A4903">
        <v>2025</v>
      </c>
      <c r="B4903" t="s">
        <v>437</v>
      </c>
      <c r="D4903" t="s">
        <v>497</v>
      </c>
      <c r="E4903">
        <v>0</v>
      </c>
    </row>
    <row r="4904" spans="1:5">
      <c r="A4904">
        <v>2025</v>
      </c>
      <c r="B4904" t="s">
        <v>420</v>
      </c>
      <c r="D4904" t="s">
        <v>497</v>
      </c>
      <c r="E4904">
        <v>0</v>
      </c>
    </row>
    <row r="4905" spans="1:5">
      <c r="A4905">
        <v>2025</v>
      </c>
      <c r="B4905" t="s">
        <v>424</v>
      </c>
      <c r="D4905" t="s">
        <v>497</v>
      </c>
      <c r="E4905">
        <v>0</v>
      </c>
    </row>
    <row r="4906" spans="1:5">
      <c r="A4906">
        <v>2025</v>
      </c>
      <c r="B4906" t="s">
        <v>434</v>
      </c>
      <c r="D4906" t="s">
        <v>497</v>
      </c>
      <c r="E4906">
        <v>0</v>
      </c>
    </row>
    <row r="4907" spans="1:5">
      <c r="A4907">
        <v>2025</v>
      </c>
      <c r="B4907" t="s">
        <v>423</v>
      </c>
      <c r="D4907" t="s">
        <v>497</v>
      </c>
      <c r="E4907">
        <v>0</v>
      </c>
    </row>
    <row r="4908" spans="1:5">
      <c r="A4908">
        <v>2025</v>
      </c>
      <c r="B4908" t="s">
        <v>435</v>
      </c>
      <c r="D4908" t="s">
        <v>497</v>
      </c>
      <c r="E4908">
        <v>0</v>
      </c>
    </row>
    <row r="4909" spans="1:5">
      <c r="A4909">
        <v>2025</v>
      </c>
      <c r="B4909" t="s">
        <v>430</v>
      </c>
      <c r="D4909" t="s">
        <v>497</v>
      </c>
      <c r="E4909">
        <v>0</v>
      </c>
    </row>
    <row r="4910" spans="1:5">
      <c r="A4910">
        <v>2025</v>
      </c>
      <c r="B4910" t="s">
        <v>422</v>
      </c>
      <c r="D4910" t="s">
        <v>497</v>
      </c>
      <c r="E4910">
        <v>0</v>
      </c>
    </row>
    <row r="4911" spans="1:5">
      <c r="A4911">
        <v>2025</v>
      </c>
      <c r="B4911" t="s">
        <v>439</v>
      </c>
      <c r="D4911" t="s">
        <v>497</v>
      </c>
      <c r="E4911">
        <v>0</v>
      </c>
    </row>
    <row r="4912" spans="1:5">
      <c r="A4912">
        <v>2024</v>
      </c>
      <c r="B4912" t="s">
        <v>407</v>
      </c>
      <c r="C4912" t="s">
        <v>407</v>
      </c>
      <c r="D4912" t="s">
        <v>497</v>
      </c>
      <c r="E4912">
        <v>15123</v>
      </c>
    </row>
    <row r="4913" spans="1:5">
      <c r="A4913">
        <v>2024</v>
      </c>
      <c r="B4913" t="s">
        <v>438</v>
      </c>
      <c r="C4913" t="s">
        <v>52</v>
      </c>
      <c r="D4913" t="s">
        <v>497</v>
      </c>
      <c r="E4913">
        <v>225</v>
      </c>
    </row>
    <row r="4914" spans="1:5">
      <c r="A4914">
        <v>2024</v>
      </c>
      <c r="B4914" t="s">
        <v>425</v>
      </c>
      <c r="C4914" t="s">
        <v>24</v>
      </c>
      <c r="D4914" t="s">
        <v>497</v>
      </c>
      <c r="E4914">
        <v>348</v>
      </c>
    </row>
    <row r="4915" spans="1:5">
      <c r="A4915">
        <v>2024</v>
      </c>
      <c r="B4915" t="s">
        <v>421</v>
      </c>
      <c r="C4915" t="s">
        <v>13</v>
      </c>
      <c r="D4915" t="s">
        <v>497</v>
      </c>
      <c r="E4915">
        <v>1162</v>
      </c>
    </row>
    <row r="4916" spans="1:5">
      <c r="A4916">
        <v>2024</v>
      </c>
      <c r="B4916" t="s">
        <v>432</v>
      </c>
      <c r="C4916" t="s">
        <v>39</v>
      </c>
      <c r="D4916" t="s">
        <v>497</v>
      </c>
      <c r="E4916">
        <v>919</v>
      </c>
    </row>
    <row r="4917" spans="1:5">
      <c r="A4917">
        <v>2024</v>
      </c>
      <c r="B4917" t="s">
        <v>429</v>
      </c>
      <c r="C4917" t="s">
        <v>30</v>
      </c>
      <c r="D4917" t="s">
        <v>497</v>
      </c>
      <c r="E4917">
        <v>1820</v>
      </c>
    </row>
    <row r="4918" spans="1:5">
      <c r="A4918">
        <v>2024</v>
      </c>
      <c r="B4918" t="s">
        <v>431</v>
      </c>
      <c r="C4918" t="s">
        <v>36</v>
      </c>
      <c r="D4918" t="s">
        <v>497</v>
      </c>
      <c r="E4918">
        <v>217</v>
      </c>
    </row>
    <row r="4919" spans="1:5">
      <c r="A4919">
        <v>2024</v>
      </c>
      <c r="B4919" t="s">
        <v>428</v>
      </c>
      <c r="C4919" t="s">
        <v>27</v>
      </c>
      <c r="D4919" t="s">
        <v>497</v>
      </c>
      <c r="E4919">
        <v>602</v>
      </c>
    </row>
    <row r="4920" spans="1:5">
      <c r="A4920">
        <v>2024</v>
      </c>
      <c r="B4920" t="s">
        <v>436</v>
      </c>
      <c r="C4920" t="s">
        <v>49</v>
      </c>
      <c r="D4920" t="s">
        <v>497</v>
      </c>
      <c r="E4920">
        <v>313</v>
      </c>
    </row>
    <row r="4921" spans="1:5">
      <c r="A4921">
        <v>2024</v>
      </c>
      <c r="B4921" t="s">
        <v>433</v>
      </c>
      <c r="C4921" t="s">
        <v>42</v>
      </c>
      <c r="D4921" t="s">
        <v>497</v>
      </c>
      <c r="E4921">
        <v>253</v>
      </c>
    </row>
    <row r="4922" spans="1:5">
      <c r="A4922">
        <v>2024</v>
      </c>
      <c r="B4922" t="s">
        <v>426</v>
      </c>
      <c r="D4922" t="s">
        <v>497</v>
      </c>
      <c r="E4922">
        <v>11</v>
      </c>
    </row>
    <row r="4923" spans="1:5">
      <c r="A4923">
        <v>2024</v>
      </c>
      <c r="B4923" t="s">
        <v>437</v>
      </c>
      <c r="C4923" t="s">
        <v>51</v>
      </c>
      <c r="D4923" t="s">
        <v>497</v>
      </c>
      <c r="E4923">
        <v>1650</v>
      </c>
    </row>
    <row r="4924" spans="1:5">
      <c r="A4924">
        <v>2024</v>
      </c>
      <c r="B4924" t="s">
        <v>420</v>
      </c>
      <c r="C4924" t="s">
        <v>8</v>
      </c>
      <c r="D4924" t="s">
        <v>497</v>
      </c>
      <c r="E4924">
        <v>2771</v>
      </c>
    </row>
    <row r="4925" spans="1:5">
      <c r="A4925">
        <v>2024</v>
      </c>
      <c r="B4925" t="s">
        <v>424</v>
      </c>
      <c r="C4925" t="s">
        <v>21</v>
      </c>
      <c r="D4925" t="s">
        <v>497</v>
      </c>
      <c r="E4925">
        <v>1295</v>
      </c>
    </row>
    <row r="4926" spans="1:5">
      <c r="A4926">
        <v>2024</v>
      </c>
      <c r="B4926" t="s">
        <v>434</v>
      </c>
      <c r="C4926" t="s">
        <v>45</v>
      </c>
      <c r="D4926" t="s">
        <v>497</v>
      </c>
      <c r="E4926">
        <v>113</v>
      </c>
    </row>
    <row r="4927" spans="1:5">
      <c r="A4927">
        <v>2024</v>
      </c>
      <c r="B4927" t="s">
        <v>423</v>
      </c>
      <c r="C4927" t="s">
        <v>18</v>
      </c>
      <c r="D4927" t="s">
        <v>497</v>
      </c>
      <c r="E4927">
        <v>358</v>
      </c>
    </row>
    <row r="4928" spans="1:5">
      <c r="A4928">
        <v>2024</v>
      </c>
      <c r="B4928" t="s">
        <v>435</v>
      </c>
      <c r="C4928" t="s">
        <v>48</v>
      </c>
      <c r="D4928" t="s">
        <v>497</v>
      </c>
      <c r="E4928">
        <v>350</v>
      </c>
    </row>
    <row r="4929" spans="1:5">
      <c r="A4929">
        <v>2024</v>
      </c>
      <c r="B4929" t="s">
        <v>430</v>
      </c>
      <c r="C4929" t="s">
        <v>33</v>
      </c>
      <c r="D4929" t="s">
        <v>497</v>
      </c>
      <c r="E4929">
        <v>322</v>
      </c>
    </row>
    <row r="4930" spans="1:5">
      <c r="A4930">
        <v>2024</v>
      </c>
      <c r="B4930" t="s">
        <v>422</v>
      </c>
      <c r="C4930" t="s">
        <v>15</v>
      </c>
      <c r="D4930" t="s">
        <v>497</v>
      </c>
      <c r="E4930">
        <v>2050</v>
      </c>
    </row>
    <row r="4931" spans="1:5">
      <c r="A4931">
        <v>2024</v>
      </c>
      <c r="B4931" t="s">
        <v>439</v>
      </c>
      <c r="C4931" t="s">
        <v>53</v>
      </c>
      <c r="D4931" t="s">
        <v>497</v>
      </c>
      <c r="E4931">
        <v>344</v>
      </c>
    </row>
    <row r="4932" spans="1:5">
      <c r="A4932">
        <v>2019</v>
      </c>
      <c r="B4932" t="s">
        <v>407</v>
      </c>
      <c r="C4932" t="s">
        <v>407</v>
      </c>
      <c r="D4932" t="s">
        <v>497</v>
      </c>
      <c r="E4932">
        <v>17062</v>
      </c>
    </row>
    <row r="4933" spans="1:5">
      <c r="A4933">
        <v>2022</v>
      </c>
      <c r="B4933" t="s">
        <v>407</v>
      </c>
      <c r="C4933" t="s">
        <v>407</v>
      </c>
      <c r="D4933" t="s">
        <v>497</v>
      </c>
      <c r="E4933">
        <v>16032</v>
      </c>
    </row>
    <row r="4934" spans="1:5">
      <c r="A4934">
        <v>2021</v>
      </c>
      <c r="B4934" t="s">
        <v>407</v>
      </c>
      <c r="C4934" t="s">
        <v>407</v>
      </c>
      <c r="D4934" t="s">
        <v>497</v>
      </c>
      <c r="E4934">
        <v>16243</v>
      </c>
    </row>
    <row r="4935" spans="1:5">
      <c r="A4935">
        <v>2023</v>
      </c>
      <c r="B4935" t="s">
        <v>407</v>
      </c>
      <c r="C4935" t="s">
        <v>407</v>
      </c>
      <c r="D4935" t="s">
        <v>497</v>
      </c>
      <c r="E4935">
        <v>15539</v>
      </c>
    </row>
    <row r="4936" spans="1:5">
      <c r="A4936">
        <v>2018</v>
      </c>
      <c r="B4936" t="s">
        <v>407</v>
      </c>
      <c r="C4936" t="s">
        <v>407</v>
      </c>
      <c r="D4936" t="s">
        <v>497</v>
      </c>
      <c r="E4936">
        <v>17226</v>
      </c>
    </row>
    <row r="4937" spans="1:5">
      <c r="A4937">
        <v>2018</v>
      </c>
      <c r="B4937" t="s">
        <v>407</v>
      </c>
      <c r="C4937" t="s">
        <v>407</v>
      </c>
      <c r="D4937" t="s">
        <v>497</v>
      </c>
      <c r="E4937">
        <v>17226</v>
      </c>
    </row>
    <row r="4938" spans="1:5">
      <c r="A4938">
        <v>2018</v>
      </c>
      <c r="B4938" t="s">
        <v>407</v>
      </c>
      <c r="C4938" t="s">
        <v>407</v>
      </c>
      <c r="D4938" t="s">
        <v>497</v>
      </c>
      <c r="E4938">
        <v>17226</v>
      </c>
    </row>
    <row r="4939" spans="1:5">
      <c r="A4939">
        <v>2018</v>
      </c>
      <c r="B4939" t="s">
        <v>407</v>
      </c>
      <c r="C4939" t="s">
        <v>407</v>
      </c>
      <c r="D4939" t="s">
        <v>497</v>
      </c>
      <c r="E4939">
        <v>17226</v>
      </c>
    </row>
    <row r="4940" spans="1:5">
      <c r="A4940">
        <v>2020</v>
      </c>
      <c r="B4940" t="s">
        <v>407</v>
      </c>
      <c r="C4940" t="s">
        <v>407</v>
      </c>
      <c r="D4940" t="s">
        <v>497</v>
      </c>
      <c r="E4940">
        <v>16484</v>
      </c>
    </row>
    <row r="4941" spans="1:5">
      <c r="A4941">
        <v>2023</v>
      </c>
      <c r="B4941" t="s">
        <v>438</v>
      </c>
      <c r="C4941" t="s">
        <v>52</v>
      </c>
      <c r="D4941" t="s">
        <v>497</v>
      </c>
      <c r="E4941">
        <v>238</v>
      </c>
    </row>
    <row r="4942" spans="1:5">
      <c r="A4942">
        <v>2023</v>
      </c>
      <c r="B4942" t="s">
        <v>425</v>
      </c>
      <c r="C4942" t="s">
        <v>24</v>
      </c>
      <c r="D4942" t="s">
        <v>497</v>
      </c>
      <c r="E4942">
        <v>368</v>
      </c>
    </row>
    <row r="4943" spans="1:5">
      <c r="A4943">
        <v>2023</v>
      </c>
      <c r="B4943" t="s">
        <v>421</v>
      </c>
      <c r="C4943" t="s">
        <v>13</v>
      </c>
      <c r="D4943" t="s">
        <v>497</v>
      </c>
      <c r="E4943">
        <v>1193</v>
      </c>
    </row>
    <row r="4944" spans="1:5">
      <c r="A4944">
        <v>2023</v>
      </c>
      <c r="B4944" t="s">
        <v>432</v>
      </c>
      <c r="C4944" t="s">
        <v>39</v>
      </c>
      <c r="D4944" t="s">
        <v>497</v>
      </c>
      <c r="E4944">
        <v>977</v>
      </c>
    </row>
    <row r="4945" spans="1:5">
      <c r="A4945">
        <v>2023</v>
      </c>
      <c r="B4945" t="s">
        <v>429</v>
      </c>
      <c r="C4945" t="s">
        <v>30</v>
      </c>
      <c r="D4945" t="s">
        <v>497</v>
      </c>
      <c r="E4945">
        <v>1860</v>
      </c>
    </row>
    <row r="4946" spans="1:5">
      <c r="A4946">
        <v>2023</v>
      </c>
      <c r="B4946" t="s">
        <v>431</v>
      </c>
      <c r="C4946" t="s">
        <v>36</v>
      </c>
      <c r="D4946" t="s">
        <v>497</v>
      </c>
      <c r="E4946">
        <v>225</v>
      </c>
    </row>
    <row r="4947" spans="1:5">
      <c r="A4947">
        <v>2023</v>
      </c>
      <c r="B4947" t="s">
        <v>428</v>
      </c>
      <c r="C4947" t="s">
        <v>27</v>
      </c>
      <c r="D4947" t="s">
        <v>497</v>
      </c>
      <c r="E4947">
        <v>580</v>
      </c>
    </row>
    <row r="4948" spans="1:5">
      <c r="A4948">
        <v>2023</v>
      </c>
      <c r="B4948" t="s">
        <v>436</v>
      </c>
      <c r="C4948" t="s">
        <v>49</v>
      </c>
      <c r="D4948" t="s">
        <v>497</v>
      </c>
      <c r="E4948">
        <v>361</v>
      </c>
    </row>
    <row r="4949" spans="1:5">
      <c r="A4949">
        <v>2023</v>
      </c>
      <c r="B4949" t="s">
        <v>433</v>
      </c>
      <c r="C4949" t="s">
        <v>42</v>
      </c>
      <c r="D4949" t="s">
        <v>497</v>
      </c>
      <c r="E4949">
        <v>246</v>
      </c>
    </row>
    <row r="4950" spans="1:5">
      <c r="A4950">
        <v>2023</v>
      </c>
      <c r="B4950" t="s">
        <v>426</v>
      </c>
      <c r="D4950" t="s">
        <v>497</v>
      </c>
      <c r="E4950">
        <v>11</v>
      </c>
    </row>
    <row r="4951" spans="1:5">
      <c r="A4951">
        <v>2023</v>
      </c>
      <c r="B4951" t="s">
        <v>437</v>
      </c>
      <c r="C4951" t="s">
        <v>51</v>
      </c>
      <c r="D4951" t="s">
        <v>497</v>
      </c>
      <c r="E4951">
        <v>1740</v>
      </c>
    </row>
    <row r="4952" spans="1:5">
      <c r="A4952">
        <v>2023</v>
      </c>
      <c r="B4952" t="s">
        <v>420</v>
      </c>
      <c r="C4952" t="s">
        <v>8</v>
      </c>
      <c r="D4952" t="s">
        <v>497</v>
      </c>
      <c r="E4952">
        <v>2729</v>
      </c>
    </row>
    <row r="4953" spans="1:5">
      <c r="A4953">
        <v>2023</v>
      </c>
      <c r="B4953" t="s">
        <v>424</v>
      </c>
      <c r="C4953" t="s">
        <v>21</v>
      </c>
      <c r="D4953" t="s">
        <v>497</v>
      </c>
      <c r="E4953">
        <v>1334</v>
      </c>
    </row>
    <row r="4954" spans="1:5">
      <c r="A4954">
        <v>2022</v>
      </c>
      <c r="B4954" t="s">
        <v>435</v>
      </c>
      <c r="C4954" t="s">
        <v>48</v>
      </c>
      <c r="D4954" t="s">
        <v>497</v>
      </c>
      <c r="E4954">
        <v>369</v>
      </c>
    </row>
    <row r="4955" spans="1:5">
      <c r="A4955">
        <v>2022</v>
      </c>
      <c r="B4955" t="s">
        <v>438</v>
      </c>
      <c r="C4955" t="s">
        <v>52</v>
      </c>
      <c r="D4955" t="s">
        <v>497</v>
      </c>
      <c r="E4955">
        <v>254</v>
      </c>
    </row>
    <row r="4956" spans="1:5">
      <c r="A4956">
        <v>2022</v>
      </c>
      <c r="B4956" t="s">
        <v>436</v>
      </c>
      <c r="C4956" t="s">
        <v>49</v>
      </c>
      <c r="D4956" t="s">
        <v>497</v>
      </c>
      <c r="E4956">
        <v>357</v>
      </c>
    </row>
    <row r="4957" spans="1:5">
      <c r="A4957">
        <v>2022</v>
      </c>
      <c r="B4957" t="s">
        <v>431</v>
      </c>
      <c r="C4957" t="s">
        <v>36</v>
      </c>
      <c r="D4957" t="s">
        <v>497</v>
      </c>
      <c r="E4957">
        <v>205</v>
      </c>
    </row>
    <row r="4958" spans="1:5">
      <c r="A4958">
        <v>2022</v>
      </c>
      <c r="B4958" t="s">
        <v>422</v>
      </c>
      <c r="C4958" t="s">
        <v>15</v>
      </c>
      <c r="D4958" t="s">
        <v>497</v>
      </c>
      <c r="E4958">
        <v>2135</v>
      </c>
    </row>
    <row r="4959" spans="1:5">
      <c r="A4959">
        <v>2022</v>
      </c>
      <c r="B4959" t="s">
        <v>439</v>
      </c>
      <c r="C4959" t="s">
        <v>53</v>
      </c>
      <c r="D4959" t="s">
        <v>497</v>
      </c>
      <c r="E4959">
        <v>358</v>
      </c>
    </row>
    <row r="4960" spans="1:5">
      <c r="A4960">
        <v>2022</v>
      </c>
      <c r="B4960" t="s">
        <v>429</v>
      </c>
      <c r="C4960" t="s">
        <v>30</v>
      </c>
      <c r="D4960" t="s">
        <v>497</v>
      </c>
      <c r="E4960">
        <v>1924</v>
      </c>
    </row>
    <row r="4961" spans="1:5">
      <c r="A4961">
        <v>2022</v>
      </c>
      <c r="B4961" t="s">
        <v>421</v>
      </c>
      <c r="C4961" t="s">
        <v>13</v>
      </c>
      <c r="D4961" t="s">
        <v>497</v>
      </c>
      <c r="E4961">
        <v>1238</v>
      </c>
    </row>
    <row r="4962" spans="1:5">
      <c r="A4962">
        <v>2022</v>
      </c>
      <c r="B4962" t="s">
        <v>434</v>
      </c>
      <c r="C4962" t="s">
        <v>45</v>
      </c>
      <c r="D4962" t="s">
        <v>497</v>
      </c>
      <c r="E4962">
        <v>127</v>
      </c>
    </row>
    <row r="4963" spans="1:5">
      <c r="A4963">
        <v>2021</v>
      </c>
      <c r="B4963" t="s">
        <v>434</v>
      </c>
      <c r="C4963" t="s">
        <v>45</v>
      </c>
      <c r="D4963" t="s">
        <v>497</v>
      </c>
      <c r="E4963">
        <v>133</v>
      </c>
    </row>
    <row r="4964" spans="1:5">
      <c r="A4964">
        <v>2021</v>
      </c>
      <c r="B4964" t="s">
        <v>420</v>
      </c>
      <c r="C4964" t="s">
        <v>8</v>
      </c>
      <c r="D4964" t="s">
        <v>497</v>
      </c>
      <c r="E4964">
        <v>2883</v>
      </c>
    </row>
    <row r="4965" spans="1:5">
      <c r="A4965">
        <v>2021</v>
      </c>
      <c r="B4965" t="s">
        <v>424</v>
      </c>
      <c r="C4965" t="s">
        <v>21</v>
      </c>
      <c r="D4965" t="s">
        <v>497</v>
      </c>
      <c r="E4965">
        <v>1387</v>
      </c>
    </row>
    <row r="4966" spans="1:5">
      <c r="A4966">
        <v>2020</v>
      </c>
      <c r="B4966" t="s">
        <v>434</v>
      </c>
      <c r="C4966" t="s">
        <v>45</v>
      </c>
      <c r="D4966" t="s">
        <v>497</v>
      </c>
      <c r="E4966">
        <v>128</v>
      </c>
    </row>
    <row r="4967" spans="1:5">
      <c r="A4967">
        <v>2020</v>
      </c>
      <c r="B4967" t="s">
        <v>430</v>
      </c>
      <c r="C4967" t="s">
        <v>33</v>
      </c>
      <c r="D4967" t="s">
        <v>497</v>
      </c>
      <c r="E4967">
        <v>364</v>
      </c>
    </row>
    <row r="4968" spans="1:5">
      <c r="A4968">
        <v>2020</v>
      </c>
      <c r="B4968" t="s">
        <v>439</v>
      </c>
      <c r="C4968" t="s">
        <v>53</v>
      </c>
      <c r="D4968" t="s">
        <v>497</v>
      </c>
      <c r="E4968">
        <v>356</v>
      </c>
    </row>
    <row r="4969" spans="1:5">
      <c r="A4969">
        <v>2019</v>
      </c>
      <c r="B4969" t="s">
        <v>431</v>
      </c>
      <c r="C4969" t="s">
        <v>36</v>
      </c>
      <c r="D4969" t="s">
        <v>497</v>
      </c>
      <c r="E4969">
        <v>226</v>
      </c>
    </row>
    <row r="4970" spans="1:5">
      <c r="A4970">
        <v>2019</v>
      </c>
      <c r="B4970" t="s">
        <v>437</v>
      </c>
      <c r="C4970" t="s">
        <v>51</v>
      </c>
      <c r="D4970" t="s">
        <v>497</v>
      </c>
      <c r="E4970">
        <v>1960</v>
      </c>
    </row>
    <row r="4971" spans="1:5">
      <c r="A4971">
        <v>2019</v>
      </c>
      <c r="B4971" t="s">
        <v>439</v>
      </c>
      <c r="C4971" t="s">
        <v>53</v>
      </c>
      <c r="D4971" t="s">
        <v>497</v>
      </c>
      <c r="E4971">
        <v>396</v>
      </c>
    </row>
    <row r="4972" spans="1:5">
      <c r="A4972">
        <v>2019</v>
      </c>
      <c r="B4972" t="s">
        <v>429</v>
      </c>
      <c r="C4972" t="s">
        <v>30</v>
      </c>
      <c r="D4972" t="s">
        <v>497</v>
      </c>
      <c r="E4972">
        <v>1999</v>
      </c>
    </row>
    <row r="4973" spans="1:5">
      <c r="A4973">
        <v>2018</v>
      </c>
      <c r="B4973" t="s">
        <v>432</v>
      </c>
      <c r="C4973" t="s">
        <v>39</v>
      </c>
      <c r="D4973" t="s">
        <v>497</v>
      </c>
      <c r="E4973">
        <v>1079</v>
      </c>
    </row>
    <row r="4974" spans="1:5">
      <c r="A4974">
        <v>2018</v>
      </c>
      <c r="B4974" t="s">
        <v>435</v>
      </c>
      <c r="C4974" t="s">
        <v>48</v>
      </c>
      <c r="D4974" t="s">
        <v>497</v>
      </c>
      <c r="E4974">
        <v>376</v>
      </c>
    </row>
    <row r="4975" spans="1:5">
      <c r="A4975">
        <v>2018</v>
      </c>
      <c r="B4975" t="s">
        <v>438</v>
      </c>
      <c r="C4975" t="s">
        <v>52</v>
      </c>
      <c r="D4975" t="s">
        <v>497</v>
      </c>
      <c r="E4975">
        <v>262</v>
      </c>
    </row>
    <row r="4976" spans="1:5">
      <c r="A4976">
        <v>2018</v>
      </c>
      <c r="B4976" t="s">
        <v>436</v>
      </c>
      <c r="C4976" t="s">
        <v>49</v>
      </c>
      <c r="D4976" t="s">
        <v>497</v>
      </c>
      <c r="E4976">
        <v>399</v>
      </c>
    </row>
    <row r="4977" spans="1:5">
      <c r="A4977">
        <v>2018</v>
      </c>
      <c r="B4977" t="s">
        <v>437</v>
      </c>
      <c r="C4977" t="s">
        <v>51</v>
      </c>
      <c r="D4977" t="s">
        <v>497</v>
      </c>
      <c r="E4977">
        <v>1942</v>
      </c>
    </row>
    <row r="4978" spans="1:5">
      <c r="A4978">
        <v>2018</v>
      </c>
      <c r="B4978" t="s">
        <v>422</v>
      </c>
      <c r="C4978" t="s">
        <v>15</v>
      </c>
      <c r="D4978" t="s">
        <v>497</v>
      </c>
      <c r="E4978">
        <v>2359</v>
      </c>
    </row>
    <row r="4979" spans="1:5">
      <c r="A4979">
        <v>2019</v>
      </c>
      <c r="B4979" t="s">
        <v>438</v>
      </c>
      <c r="C4979" t="s">
        <v>52</v>
      </c>
      <c r="D4979" t="s">
        <v>497</v>
      </c>
      <c r="E4979">
        <v>242</v>
      </c>
    </row>
    <row r="4980" spans="1:5">
      <c r="A4980">
        <v>2019</v>
      </c>
      <c r="B4980" t="s">
        <v>430</v>
      </c>
      <c r="C4980" t="s">
        <v>33</v>
      </c>
      <c r="D4980" t="s">
        <v>497</v>
      </c>
      <c r="E4980">
        <v>390</v>
      </c>
    </row>
    <row r="4981" spans="1:5">
      <c r="A4981">
        <v>2019</v>
      </c>
      <c r="B4981" t="s">
        <v>434</v>
      </c>
      <c r="C4981" t="s">
        <v>45</v>
      </c>
      <c r="D4981" t="s">
        <v>497</v>
      </c>
      <c r="E4981">
        <v>127</v>
      </c>
    </row>
    <row r="4982" spans="1:5">
      <c r="A4982">
        <v>2019</v>
      </c>
      <c r="B4982" t="s">
        <v>425</v>
      </c>
      <c r="C4982" t="s">
        <v>24</v>
      </c>
      <c r="D4982" t="s">
        <v>497</v>
      </c>
      <c r="E4982">
        <v>380</v>
      </c>
    </row>
    <row r="4983" spans="1:5">
      <c r="A4983">
        <v>2019</v>
      </c>
      <c r="B4983" t="s">
        <v>420</v>
      </c>
      <c r="C4983" t="s">
        <v>8</v>
      </c>
      <c r="D4983" t="s">
        <v>497</v>
      </c>
      <c r="E4983">
        <v>2992</v>
      </c>
    </row>
    <row r="4984" spans="1:5">
      <c r="A4984">
        <v>2019</v>
      </c>
      <c r="B4984" t="s">
        <v>433</v>
      </c>
      <c r="C4984" t="s">
        <v>42</v>
      </c>
      <c r="D4984" t="s">
        <v>497</v>
      </c>
      <c r="E4984">
        <v>292</v>
      </c>
    </row>
    <row r="4985" spans="1:5">
      <c r="A4985">
        <v>2019</v>
      </c>
      <c r="B4985" t="s">
        <v>428</v>
      </c>
      <c r="C4985" t="s">
        <v>27</v>
      </c>
      <c r="D4985" t="s">
        <v>497</v>
      </c>
      <c r="E4985">
        <v>629</v>
      </c>
    </row>
    <row r="4986" spans="1:5">
      <c r="A4986">
        <v>2019</v>
      </c>
      <c r="B4986" t="s">
        <v>423</v>
      </c>
      <c r="C4986" t="s">
        <v>18</v>
      </c>
      <c r="D4986" t="s">
        <v>497</v>
      </c>
      <c r="E4986">
        <v>423</v>
      </c>
    </row>
    <row r="4987" spans="1:5">
      <c r="A4987">
        <v>2019</v>
      </c>
      <c r="B4987" t="s">
        <v>421</v>
      </c>
      <c r="C4987" t="s">
        <v>13</v>
      </c>
      <c r="D4987" t="s">
        <v>497</v>
      </c>
      <c r="E4987">
        <v>1354</v>
      </c>
    </row>
    <row r="4988" spans="1:5">
      <c r="A4988">
        <v>2019</v>
      </c>
      <c r="B4988" t="s">
        <v>422</v>
      </c>
      <c r="C4988" t="s">
        <v>15</v>
      </c>
      <c r="D4988" t="s">
        <v>497</v>
      </c>
      <c r="E4988">
        <v>2313</v>
      </c>
    </row>
    <row r="4989" spans="1:5">
      <c r="A4989">
        <v>2019</v>
      </c>
      <c r="B4989" t="s">
        <v>424</v>
      </c>
      <c r="C4989" t="s">
        <v>21</v>
      </c>
      <c r="D4989" t="s">
        <v>497</v>
      </c>
      <c r="E4989">
        <v>1472</v>
      </c>
    </row>
    <row r="4990" spans="1:5">
      <c r="A4990">
        <v>2018</v>
      </c>
      <c r="B4990" t="s">
        <v>434</v>
      </c>
      <c r="C4990" t="s">
        <v>45</v>
      </c>
      <c r="D4990" t="s">
        <v>497</v>
      </c>
      <c r="E4990">
        <v>125</v>
      </c>
    </row>
    <row r="4991" spans="1:5">
      <c r="A4991">
        <v>2018</v>
      </c>
      <c r="B4991" t="s">
        <v>428</v>
      </c>
      <c r="C4991" t="s">
        <v>27</v>
      </c>
      <c r="D4991" t="s">
        <v>497</v>
      </c>
      <c r="E4991">
        <v>621</v>
      </c>
    </row>
    <row r="4992" spans="1:5">
      <c r="A4992">
        <v>2018</v>
      </c>
      <c r="B4992" t="s">
        <v>430</v>
      </c>
      <c r="C4992" t="s">
        <v>33</v>
      </c>
      <c r="D4992" t="s">
        <v>497</v>
      </c>
      <c r="E4992">
        <v>396</v>
      </c>
    </row>
    <row r="4993" spans="1:5">
      <c r="A4993">
        <v>2018</v>
      </c>
      <c r="B4993" t="s">
        <v>420</v>
      </c>
      <c r="C4993" t="s">
        <v>8</v>
      </c>
      <c r="D4993" t="s">
        <v>497</v>
      </c>
      <c r="E4993">
        <v>2999</v>
      </c>
    </row>
    <row r="4994" spans="1:5">
      <c r="A4994">
        <v>2018</v>
      </c>
      <c r="B4994" t="s">
        <v>439</v>
      </c>
      <c r="C4994" t="s">
        <v>53</v>
      </c>
      <c r="D4994" t="s">
        <v>497</v>
      </c>
      <c r="E4994">
        <v>421</v>
      </c>
    </row>
    <row r="4995" spans="1:5">
      <c r="A4995">
        <v>2022</v>
      </c>
      <c r="B4995" t="s">
        <v>437</v>
      </c>
      <c r="C4995" t="s">
        <v>51</v>
      </c>
      <c r="D4995" t="s">
        <v>497</v>
      </c>
      <c r="E4995">
        <v>1833</v>
      </c>
    </row>
    <row r="4996" spans="1:5">
      <c r="A4996">
        <v>2022</v>
      </c>
      <c r="B4996" t="s">
        <v>425</v>
      </c>
      <c r="C4996" t="s">
        <v>24</v>
      </c>
      <c r="D4996" t="s">
        <v>497</v>
      </c>
      <c r="E4996">
        <v>347</v>
      </c>
    </row>
    <row r="4997" spans="1:5">
      <c r="A4997">
        <v>2022</v>
      </c>
      <c r="B4997" t="s">
        <v>428</v>
      </c>
      <c r="C4997" t="s">
        <v>27</v>
      </c>
      <c r="D4997" t="s">
        <v>497</v>
      </c>
      <c r="E4997">
        <v>600</v>
      </c>
    </row>
    <row r="4998" spans="1:5">
      <c r="A4998">
        <v>2022</v>
      </c>
      <c r="B4998" t="s">
        <v>420</v>
      </c>
      <c r="C4998" t="s">
        <v>8</v>
      </c>
      <c r="D4998" t="s">
        <v>497</v>
      </c>
      <c r="E4998">
        <v>2863</v>
      </c>
    </row>
    <row r="4999" spans="1:5">
      <c r="A4999">
        <v>2022</v>
      </c>
      <c r="B4999" t="s">
        <v>423</v>
      </c>
      <c r="C4999" t="s">
        <v>18</v>
      </c>
      <c r="D4999" t="s">
        <v>497</v>
      </c>
      <c r="E4999">
        <v>434</v>
      </c>
    </row>
    <row r="5000" spans="1:5">
      <c r="A5000">
        <v>2021</v>
      </c>
      <c r="B5000" t="s">
        <v>426</v>
      </c>
      <c r="D5000" t="s">
        <v>497</v>
      </c>
      <c r="E5000">
        <v>16</v>
      </c>
    </row>
    <row r="5001" spans="1:5">
      <c r="A5001">
        <v>2021</v>
      </c>
      <c r="B5001" t="s">
        <v>428</v>
      </c>
      <c r="C5001" t="s">
        <v>27</v>
      </c>
      <c r="D5001" t="s">
        <v>497</v>
      </c>
      <c r="E5001">
        <v>593</v>
      </c>
    </row>
    <row r="5002" spans="1:5">
      <c r="A5002">
        <v>2021</v>
      </c>
      <c r="B5002" t="s">
        <v>423</v>
      </c>
      <c r="C5002" t="s">
        <v>18</v>
      </c>
      <c r="D5002" t="s">
        <v>497</v>
      </c>
      <c r="E5002">
        <v>415</v>
      </c>
    </row>
    <row r="5003" spans="1:5">
      <c r="A5003">
        <v>2021</v>
      </c>
      <c r="B5003" t="s">
        <v>431</v>
      </c>
      <c r="C5003" t="s">
        <v>36</v>
      </c>
      <c r="D5003" t="s">
        <v>497</v>
      </c>
      <c r="E5003">
        <v>219</v>
      </c>
    </row>
    <row r="5004" spans="1:5">
      <c r="A5004">
        <v>2021</v>
      </c>
      <c r="B5004" t="s">
        <v>425</v>
      </c>
      <c r="C5004" t="s">
        <v>24</v>
      </c>
      <c r="D5004" t="s">
        <v>497</v>
      </c>
      <c r="E5004">
        <v>373</v>
      </c>
    </row>
    <row r="5005" spans="1:5">
      <c r="A5005">
        <v>2021</v>
      </c>
      <c r="B5005" t="s">
        <v>438</v>
      </c>
      <c r="C5005" t="s">
        <v>52</v>
      </c>
      <c r="D5005" t="s">
        <v>497</v>
      </c>
      <c r="E5005">
        <v>253</v>
      </c>
    </row>
    <row r="5006" spans="1:5">
      <c r="A5006">
        <v>2021</v>
      </c>
      <c r="B5006" t="s">
        <v>436</v>
      </c>
      <c r="C5006" t="s">
        <v>49</v>
      </c>
      <c r="D5006" t="s">
        <v>497</v>
      </c>
      <c r="E5006">
        <v>376</v>
      </c>
    </row>
    <row r="5007" spans="1:5">
      <c r="A5007">
        <v>2021</v>
      </c>
      <c r="B5007" t="s">
        <v>437</v>
      </c>
      <c r="C5007" t="s">
        <v>51</v>
      </c>
      <c r="D5007" t="s">
        <v>497</v>
      </c>
      <c r="E5007">
        <v>1863</v>
      </c>
    </row>
    <row r="5008" spans="1:5">
      <c r="A5008">
        <v>2020</v>
      </c>
      <c r="B5008" t="s">
        <v>431</v>
      </c>
      <c r="C5008" t="s">
        <v>36</v>
      </c>
      <c r="D5008" t="s">
        <v>497</v>
      </c>
      <c r="E5008">
        <v>206</v>
      </c>
    </row>
    <row r="5009" spans="1:5">
      <c r="A5009">
        <v>2020</v>
      </c>
      <c r="B5009" t="s">
        <v>426</v>
      </c>
      <c r="D5009" t="s">
        <v>497</v>
      </c>
      <c r="E5009">
        <v>12</v>
      </c>
    </row>
    <row r="5010" spans="1:5">
      <c r="A5010">
        <v>2020</v>
      </c>
      <c r="B5010" t="s">
        <v>433</v>
      </c>
      <c r="C5010" t="s">
        <v>42</v>
      </c>
      <c r="D5010" t="s">
        <v>497</v>
      </c>
      <c r="E5010">
        <v>282</v>
      </c>
    </row>
    <row r="5011" spans="1:5">
      <c r="A5011">
        <v>2020</v>
      </c>
      <c r="B5011" t="s">
        <v>425</v>
      </c>
      <c r="C5011" t="s">
        <v>24</v>
      </c>
      <c r="D5011" t="s">
        <v>497</v>
      </c>
      <c r="E5011">
        <v>361</v>
      </c>
    </row>
    <row r="5012" spans="1:5">
      <c r="A5012">
        <v>2020</v>
      </c>
      <c r="B5012" t="s">
        <v>428</v>
      </c>
      <c r="C5012" t="s">
        <v>27</v>
      </c>
      <c r="D5012" t="s">
        <v>497</v>
      </c>
      <c r="E5012">
        <v>611</v>
      </c>
    </row>
    <row r="5013" spans="1:5">
      <c r="A5013">
        <v>2020</v>
      </c>
      <c r="B5013" t="s">
        <v>438</v>
      </c>
      <c r="C5013" t="s">
        <v>52</v>
      </c>
      <c r="D5013" t="s">
        <v>497</v>
      </c>
      <c r="E5013">
        <v>249</v>
      </c>
    </row>
    <row r="5014" spans="1:5">
      <c r="A5014">
        <v>2020</v>
      </c>
      <c r="B5014" t="s">
        <v>437</v>
      </c>
      <c r="C5014" t="s">
        <v>51</v>
      </c>
      <c r="D5014" t="s">
        <v>497</v>
      </c>
      <c r="E5014">
        <v>1925</v>
      </c>
    </row>
    <row r="5015" spans="1:5">
      <c r="A5015">
        <v>2020</v>
      </c>
      <c r="B5015" t="s">
        <v>422</v>
      </c>
      <c r="C5015" t="s">
        <v>15</v>
      </c>
      <c r="D5015" t="s">
        <v>497</v>
      </c>
      <c r="E5015">
        <v>2223</v>
      </c>
    </row>
    <row r="5016" spans="1:5">
      <c r="A5016">
        <v>2023</v>
      </c>
      <c r="B5016" t="s">
        <v>434</v>
      </c>
      <c r="C5016" t="s">
        <v>45</v>
      </c>
      <c r="D5016" t="s">
        <v>497</v>
      </c>
      <c r="E5016">
        <v>116</v>
      </c>
    </row>
    <row r="5017" spans="1:5">
      <c r="A5017">
        <v>2023</v>
      </c>
      <c r="B5017" t="s">
        <v>423</v>
      </c>
      <c r="C5017" t="s">
        <v>18</v>
      </c>
      <c r="D5017" t="s">
        <v>497</v>
      </c>
      <c r="E5017">
        <v>379</v>
      </c>
    </row>
    <row r="5018" spans="1:5">
      <c r="A5018">
        <v>2023</v>
      </c>
      <c r="B5018" t="s">
        <v>435</v>
      </c>
      <c r="C5018" t="s">
        <v>48</v>
      </c>
      <c r="D5018" t="s">
        <v>497</v>
      </c>
      <c r="E5018">
        <v>365</v>
      </c>
    </row>
    <row r="5019" spans="1:5">
      <c r="A5019">
        <v>2023</v>
      </c>
      <c r="B5019" t="s">
        <v>430</v>
      </c>
      <c r="C5019" t="s">
        <v>33</v>
      </c>
      <c r="D5019" t="s">
        <v>497</v>
      </c>
      <c r="E5019">
        <v>370</v>
      </c>
    </row>
    <row r="5020" spans="1:5">
      <c r="A5020">
        <v>2023</v>
      </c>
      <c r="B5020" t="s">
        <v>422</v>
      </c>
      <c r="C5020" t="s">
        <v>15</v>
      </c>
      <c r="D5020" t="s">
        <v>497</v>
      </c>
      <c r="E5020">
        <v>2112</v>
      </c>
    </row>
    <row r="5021" spans="1:5">
      <c r="A5021">
        <v>2023</v>
      </c>
      <c r="B5021" t="s">
        <v>439</v>
      </c>
      <c r="C5021" t="s">
        <v>53</v>
      </c>
      <c r="D5021" t="s">
        <v>497</v>
      </c>
      <c r="E5021">
        <v>335</v>
      </c>
    </row>
    <row r="5022" spans="1:5">
      <c r="A5022">
        <v>2022</v>
      </c>
      <c r="B5022" t="s">
        <v>433</v>
      </c>
      <c r="C5022" t="s">
        <v>42</v>
      </c>
      <c r="D5022" t="s">
        <v>497</v>
      </c>
      <c r="E5022">
        <v>257</v>
      </c>
    </row>
    <row r="5023" spans="1:5">
      <c r="A5023">
        <v>2022</v>
      </c>
      <c r="B5023" t="s">
        <v>430</v>
      </c>
      <c r="C5023" t="s">
        <v>33</v>
      </c>
      <c r="D5023" t="s">
        <v>497</v>
      </c>
      <c r="E5023">
        <v>366</v>
      </c>
    </row>
    <row r="5024" spans="1:5">
      <c r="A5024">
        <v>2022</v>
      </c>
      <c r="B5024" t="s">
        <v>432</v>
      </c>
      <c r="C5024" t="s">
        <v>39</v>
      </c>
      <c r="D5024" t="s">
        <v>497</v>
      </c>
      <c r="E5024">
        <v>988</v>
      </c>
    </row>
    <row r="5025" spans="1:5">
      <c r="A5025">
        <v>2022</v>
      </c>
      <c r="B5025" t="s">
        <v>426</v>
      </c>
      <c r="D5025" t="s">
        <v>497</v>
      </c>
      <c r="E5025">
        <v>14</v>
      </c>
    </row>
    <row r="5026" spans="1:5">
      <c r="A5026">
        <v>2022</v>
      </c>
      <c r="B5026" t="s">
        <v>424</v>
      </c>
      <c r="C5026" t="s">
        <v>21</v>
      </c>
      <c r="D5026" t="s">
        <v>497</v>
      </c>
      <c r="E5026">
        <v>1363</v>
      </c>
    </row>
    <row r="5027" spans="1:5">
      <c r="A5027">
        <v>2021</v>
      </c>
      <c r="B5027" t="s">
        <v>432</v>
      </c>
      <c r="C5027" t="s">
        <v>39</v>
      </c>
      <c r="D5027" t="s">
        <v>497</v>
      </c>
      <c r="E5027">
        <v>1004</v>
      </c>
    </row>
    <row r="5028" spans="1:5">
      <c r="A5028">
        <v>2021</v>
      </c>
      <c r="B5028" t="s">
        <v>430</v>
      </c>
      <c r="C5028" t="s">
        <v>33</v>
      </c>
      <c r="D5028" t="s">
        <v>497</v>
      </c>
      <c r="E5028">
        <v>356</v>
      </c>
    </row>
    <row r="5029" spans="1:5">
      <c r="A5029">
        <v>2021</v>
      </c>
      <c r="B5029" t="s">
        <v>433</v>
      </c>
      <c r="C5029" t="s">
        <v>42</v>
      </c>
      <c r="D5029" t="s">
        <v>497</v>
      </c>
      <c r="E5029">
        <v>268</v>
      </c>
    </row>
    <row r="5030" spans="1:5">
      <c r="A5030">
        <v>2021</v>
      </c>
      <c r="B5030" t="s">
        <v>422</v>
      </c>
      <c r="C5030" t="s">
        <v>15</v>
      </c>
      <c r="D5030" t="s">
        <v>497</v>
      </c>
      <c r="E5030">
        <v>2192</v>
      </c>
    </row>
    <row r="5031" spans="1:5">
      <c r="A5031">
        <v>2021</v>
      </c>
      <c r="B5031" t="s">
        <v>421</v>
      </c>
      <c r="C5031" t="s">
        <v>13</v>
      </c>
      <c r="D5031" t="s">
        <v>497</v>
      </c>
      <c r="E5031">
        <v>1267</v>
      </c>
    </row>
    <row r="5032" spans="1:5">
      <c r="A5032">
        <v>2021</v>
      </c>
      <c r="B5032" t="s">
        <v>439</v>
      </c>
      <c r="C5032" t="s">
        <v>53</v>
      </c>
      <c r="D5032" t="s">
        <v>497</v>
      </c>
      <c r="E5032">
        <v>358</v>
      </c>
    </row>
    <row r="5033" spans="1:5">
      <c r="A5033">
        <v>2021</v>
      </c>
      <c r="B5033" t="s">
        <v>435</v>
      </c>
      <c r="C5033" t="s">
        <v>48</v>
      </c>
      <c r="D5033" t="s">
        <v>497</v>
      </c>
      <c r="E5033">
        <v>344</v>
      </c>
    </row>
    <row r="5034" spans="1:5">
      <c r="A5034">
        <v>2021</v>
      </c>
      <c r="B5034" t="s">
        <v>429</v>
      </c>
      <c r="C5034" t="s">
        <v>30</v>
      </c>
      <c r="D5034" t="s">
        <v>497</v>
      </c>
      <c r="E5034">
        <v>1943</v>
      </c>
    </row>
    <row r="5035" spans="1:5">
      <c r="A5035">
        <v>2020</v>
      </c>
      <c r="B5035" t="s">
        <v>435</v>
      </c>
      <c r="C5035" t="s">
        <v>48</v>
      </c>
      <c r="D5035" t="s">
        <v>497</v>
      </c>
      <c r="E5035">
        <v>370</v>
      </c>
    </row>
    <row r="5036" spans="1:5">
      <c r="A5036">
        <v>2020</v>
      </c>
      <c r="B5036" t="s">
        <v>432</v>
      </c>
      <c r="C5036" t="s">
        <v>39</v>
      </c>
      <c r="D5036" t="s">
        <v>497</v>
      </c>
      <c r="E5036">
        <v>1039</v>
      </c>
    </row>
    <row r="5037" spans="1:5">
      <c r="A5037">
        <v>2020</v>
      </c>
      <c r="B5037" t="s">
        <v>423</v>
      </c>
      <c r="C5037" t="s">
        <v>18</v>
      </c>
      <c r="D5037" t="s">
        <v>497</v>
      </c>
      <c r="E5037">
        <v>412</v>
      </c>
    </row>
    <row r="5038" spans="1:5">
      <c r="A5038">
        <v>2020</v>
      </c>
      <c r="B5038" t="s">
        <v>420</v>
      </c>
      <c r="C5038" t="s">
        <v>8</v>
      </c>
      <c r="D5038" t="s">
        <v>497</v>
      </c>
      <c r="E5038">
        <v>2941</v>
      </c>
    </row>
    <row r="5039" spans="1:5">
      <c r="A5039">
        <v>2020</v>
      </c>
      <c r="B5039" t="s">
        <v>424</v>
      </c>
      <c r="C5039" t="s">
        <v>21</v>
      </c>
      <c r="D5039" t="s">
        <v>497</v>
      </c>
      <c r="E5039">
        <v>1384</v>
      </c>
    </row>
    <row r="5040" spans="1:5">
      <c r="A5040">
        <v>2020</v>
      </c>
      <c r="B5040" t="s">
        <v>421</v>
      </c>
      <c r="C5040" t="s">
        <v>13</v>
      </c>
      <c r="D5040" t="s">
        <v>497</v>
      </c>
      <c r="E5040">
        <v>1263</v>
      </c>
    </row>
    <row r="5041" spans="1:5">
      <c r="A5041">
        <v>2020</v>
      </c>
      <c r="B5041" t="s">
        <v>436</v>
      </c>
      <c r="C5041" t="s">
        <v>49</v>
      </c>
      <c r="D5041" t="s">
        <v>497</v>
      </c>
      <c r="E5041">
        <v>409</v>
      </c>
    </row>
    <row r="5042" spans="1:5">
      <c r="A5042">
        <v>2020</v>
      </c>
      <c r="B5042" t="s">
        <v>429</v>
      </c>
      <c r="C5042" t="s">
        <v>30</v>
      </c>
      <c r="D5042" t="s">
        <v>497</v>
      </c>
      <c r="E5042">
        <v>1949</v>
      </c>
    </row>
    <row r="5043" spans="1:5">
      <c r="A5043">
        <v>2019</v>
      </c>
      <c r="B5043" t="s">
        <v>435</v>
      </c>
      <c r="C5043" t="s">
        <v>48</v>
      </c>
      <c r="D5043" t="s">
        <v>497</v>
      </c>
      <c r="E5043">
        <v>382</v>
      </c>
    </row>
    <row r="5044" spans="1:5">
      <c r="A5044">
        <v>2019</v>
      </c>
      <c r="B5044" t="s">
        <v>426</v>
      </c>
      <c r="D5044" t="s">
        <v>497</v>
      </c>
      <c r="E5044">
        <v>24</v>
      </c>
    </row>
    <row r="5045" spans="1:5">
      <c r="A5045">
        <v>2019</v>
      </c>
      <c r="B5045" t="s">
        <v>432</v>
      </c>
      <c r="C5045" t="s">
        <v>39</v>
      </c>
      <c r="D5045" t="s">
        <v>497</v>
      </c>
      <c r="E5045">
        <v>1046</v>
      </c>
    </row>
    <row r="5046" spans="1:5">
      <c r="A5046">
        <v>2019</v>
      </c>
      <c r="B5046" t="s">
        <v>436</v>
      </c>
      <c r="C5046" t="s">
        <v>49</v>
      </c>
      <c r="D5046" t="s">
        <v>497</v>
      </c>
      <c r="E5046">
        <v>415</v>
      </c>
    </row>
    <row r="5047" spans="1:5">
      <c r="A5047">
        <v>2018</v>
      </c>
      <c r="B5047" t="s">
        <v>431</v>
      </c>
      <c r="C5047" t="s">
        <v>36</v>
      </c>
      <c r="D5047" t="s">
        <v>497</v>
      </c>
      <c r="E5047">
        <v>239</v>
      </c>
    </row>
    <row r="5048" spans="1:5">
      <c r="A5048">
        <v>2018</v>
      </c>
      <c r="B5048" t="s">
        <v>426</v>
      </c>
      <c r="D5048" t="s">
        <v>497</v>
      </c>
      <c r="E5048">
        <v>16</v>
      </c>
    </row>
    <row r="5049" spans="1:5">
      <c r="A5049">
        <v>2018</v>
      </c>
      <c r="B5049" t="s">
        <v>421</v>
      </c>
      <c r="C5049" t="s">
        <v>13</v>
      </c>
      <c r="D5049" t="s">
        <v>497</v>
      </c>
      <c r="E5049">
        <v>1368</v>
      </c>
    </row>
    <row r="5050" spans="1:5">
      <c r="A5050">
        <v>2018</v>
      </c>
      <c r="B5050" t="s">
        <v>423</v>
      </c>
      <c r="C5050" t="s">
        <v>18</v>
      </c>
      <c r="D5050" t="s">
        <v>497</v>
      </c>
      <c r="E5050">
        <v>425</v>
      </c>
    </row>
    <row r="5051" spans="1:5">
      <c r="A5051">
        <v>2018</v>
      </c>
      <c r="B5051" t="s">
        <v>433</v>
      </c>
      <c r="C5051" t="s">
        <v>42</v>
      </c>
      <c r="D5051" t="s">
        <v>497</v>
      </c>
      <c r="E5051">
        <v>289</v>
      </c>
    </row>
    <row r="5052" spans="1:5">
      <c r="A5052">
        <v>2018</v>
      </c>
      <c r="B5052" t="s">
        <v>425</v>
      </c>
      <c r="C5052" t="s">
        <v>24</v>
      </c>
      <c r="D5052" t="s">
        <v>497</v>
      </c>
      <c r="E5052">
        <v>399</v>
      </c>
    </row>
    <row r="5053" spans="1:5">
      <c r="A5053">
        <v>2018</v>
      </c>
      <c r="B5053" t="s">
        <v>424</v>
      </c>
      <c r="C5053" t="s">
        <v>21</v>
      </c>
      <c r="D5053" t="s">
        <v>497</v>
      </c>
      <c r="E5053">
        <v>1461</v>
      </c>
    </row>
    <row r="5054" spans="1:5">
      <c r="A5054">
        <v>2018</v>
      </c>
      <c r="B5054" t="s">
        <v>429</v>
      </c>
      <c r="C5054" t="s">
        <v>30</v>
      </c>
      <c r="D5054" t="s">
        <v>497</v>
      </c>
      <c r="E5054">
        <v>2050</v>
      </c>
    </row>
    <row r="5055" spans="1:5">
      <c r="A5055">
        <v>2025</v>
      </c>
      <c r="B5055" t="s">
        <v>407</v>
      </c>
      <c r="D5055" t="s">
        <v>498</v>
      </c>
      <c r="E5055">
        <v>0</v>
      </c>
    </row>
    <row r="5056" spans="1:5">
      <c r="A5056">
        <v>2025</v>
      </c>
      <c r="B5056" t="s">
        <v>438</v>
      </c>
      <c r="D5056" t="s">
        <v>498</v>
      </c>
      <c r="E5056">
        <v>0</v>
      </c>
    </row>
    <row r="5057" spans="1:5">
      <c r="A5057">
        <v>2025</v>
      </c>
      <c r="B5057" t="s">
        <v>425</v>
      </c>
      <c r="D5057" t="s">
        <v>498</v>
      </c>
      <c r="E5057">
        <v>0</v>
      </c>
    </row>
    <row r="5058" spans="1:5">
      <c r="A5058">
        <v>2025</v>
      </c>
      <c r="B5058" t="s">
        <v>421</v>
      </c>
      <c r="D5058" t="s">
        <v>498</v>
      </c>
      <c r="E5058">
        <v>0</v>
      </c>
    </row>
    <row r="5059" spans="1:5">
      <c r="A5059">
        <v>2025</v>
      </c>
      <c r="B5059" t="s">
        <v>432</v>
      </c>
      <c r="D5059" t="s">
        <v>498</v>
      </c>
      <c r="E5059">
        <v>0</v>
      </c>
    </row>
    <row r="5060" spans="1:5">
      <c r="A5060">
        <v>2025</v>
      </c>
      <c r="B5060" t="s">
        <v>429</v>
      </c>
      <c r="D5060" t="s">
        <v>498</v>
      </c>
      <c r="E5060">
        <v>0</v>
      </c>
    </row>
    <row r="5061" spans="1:5">
      <c r="A5061">
        <v>2025</v>
      </c>
      <c r="B5061" t="s">
        <v>431</v>
      </c>
      <c r="D5061" t="s">
        <v>498</v>
      </c>
      <c r="E5061">
        <v>0</v>
      </c>
    </row>
    <row r="5062" spans="1:5">
      <c r="A5062">
        <v>2025</v>
      </c>
      <c r="B5062" t="s">
        <v>428</v>
      </c>
      <c r="D5062" t="s">
        <v>498</v>
      </c>
      <c r="E5062">
        <v>0</v>
      </c>
    </row>
    <row r="5063" spans="1:5">
      <c r="A5063">
        <v>2025</v>
      </c>
      <c r="B5063" t="s">
        <v>436</v>
      </c>
      <c r="D5063" t="s">
        <v>498</v>
      </c>
      <c r="E5063">
        <v>0</v>
      </c>
    </row>
    <row r="5064" spans="1:5">
      <c r="A5064">
        <v>2025</v>
      </c>
      <c r="B5064" t="s">
        <v>433</v>
      </c>
      <c r="D5064" t="s">
        <v>498</v>
      </c>
      <c r="E5064">
        <v>0</v>
      </c>
    </row>
    <row r="5065" spans="1:5">
      <c r="A5065">
        <v>2025</v>
      </c>
      <c r="B5065" t="s">
        <v>426</v>
      </c>
      <c r="D5065" t="s">
        <v>498</v>
      </c>
      <c r="E5065">
        <v>0</v>
      </c>
    </row>
    <row r="5066" spans="1:5">
      <c r="A5066">
        <v>2025</v>
      </c>
      <c r="B5066" t="s">
        <v>437</v>
      </c>
      <c r="D5066" t="s">
        <v>498</v>
      </c>
      <c r="E5066">
        <v>0</v>
      </c>
    </row>
    <row r="5067" spans="1:5">
      <c r="A5067">
        <v>2025</v>
      </c>
      <c r="B5067" t="s">
        <v>420</v>
      </c>
      <c r="D5067" t="s">
        <v>498</v>
      </c>
      <c r="E5067">
        <v>0</v>
      </c>
    </row>
    <row r="5068" spans="1:5">
      <c r="A5068">
        <v>2025</v>
      </c>
      <c r="B5068" t="s">
        <v>424</v>
      </c>
      <c r="D5068" t="s">
        <v>498</v>
      </c>
      <c r="E5068">
        <v>0</v>
      </c>
    </row>
    <row r="5069" spans="1:5">
      <c r="A5069">
        <v>2025</v>
      </c>
      <c r="B5069" t="s">
        <v>434</v>
      </c>
      <c r="D5069" t="s">
        <v>498</v>
      </c>
      <c r="E5069">
        <v>0</v>
      </c>
    </row>
    <row r="5070" spans="1:5">
      <c r="A5070">
        <v>2025</v>
      </c>
      <c r="B5070" t="s">
        <v>423</v>
      </c>
      <c r="D5070" t="s">
        <v>498</v>
      </c>
      <c r="E5070">
        <v>0</v>
      </c>
    </row>
    <row r="5071" spans="1:5">
      <c r="A5071">
        <v>2025</v>
      </c>
      <c r="B5071" t="s">
        <v>435</v>
      </c>
      <c r="D5071" t="s">
        <v>498</v>
      </c>
      <c r="E5071">
        <v>0</v>
      </c>
    </row>
    <row r="5072" spans="1:5">
      <c r="A5072">
        <v>2025</v>
      </c>
      <c r="B5072" t="s">
        <v>430</v>
      </c>
      <c r="D5072" t="s">
        <v>498</v>
      </c>
      <c r="E5072">
        <v>0</v>
      </c>
    </row>
    <row r="5073" spans="1:5">
      <c r="A5073">
        <v>2025</v>
      </c>
      <c r="B5073" t="s">
        <v>422</v>
      </c>
      <c r="D5073" t="s">
        <v>498</v>
      </c>
      <c r="E5073">
        <v>0</v>
      </c>
    </row>
    <row r="5074" spans="1:5">
      <c r="A5074">
        <v>2025</v>
      </c>
      <c r="B5074" t="s">
        <v>439</v>
      </c>
      <c r="D5074" t="s">
        <v>498</v>
      </c>
      <c r="E5074">
        <v>0</v>
      </c>
    </row>
    <row r="5075" spans="1:5">
      <c r="A5075">
        <v>2024</v>
      </c>
      <c r="B5075" t="s">
        <v>407</v>
      </c>
      <c r="C5075" t="s">
        <v>407</v>
      </c>
      <c r="D5075" t="s">
        <v>498</v>
      </c>
      <c r="E5075">
        <v>24.18</v>
      </c>
    </row>
    <row r="5076" spans="1:5">
      <c r="A5076">
        <v>2024</v>
      </c>
      <c r="B5076" t="s">
        <v>438</v>
      </c>
      <c r="C5076" t="s">
        <v>52</v>
      </c>
      <c r="D5076" t="s">
        <v>498</v>
      </c>
      <c r="E5076">
        <v>36.89</v>
      </c>
    </row>
    <row r="5077" spans="1:5">
      <c r="A5077">
        <v>2024</v>
      </c>
      <c r="B5077" t="s">
        <v>425</v>
      </c>
      <c r="C5077" t="s">
        <v>24</v>
      </c>
      <c r="D5077" t="s">
        <v>498</v>
      </c>
      <c r="E5077">
        <v>23.56</v>
      </c>
    </row>
    <row r="5078" spans="1:5">
      <c r="A5078">
        <v>2024</v>
      </c>
      <c r="B5078" t="s">
        <v>421</v>
      </c>
      <c r="C5078" t="s">
        <v>13</v>
      </c>
      <c r="D5078" t="s">
        <v>498</v>
      </c>
      <c r="E5078">
        <v>33.049999999999997</v>
      </c>
    </row>
    <row r="5079" spans="1:5">
      <c r="A5079">
        <v>2024</v>
      </c>
      <c r="B5079" t="s">
        <v>432</v>
      </c>
      <c r="C5079" t="s">
        <v>39</v>
      </c>
      <c r="D5079" t="s">
        <v>498</v>
      </c>
      <c r="E5079">
        <v>19.37</v>
      </c>
    </row>
    <row r="5080" spans="1:5">
      <c r="A5080">
        <v>2024</v>
      </c>
      <c r="B5080" t="s">
        <v>429</v>
      </c>
      <c r="C5080" t="s">
        <v>30</v>
      </c>
      <c r="D5080" t="s">
        <v>498</v>
      </c>
      <c r="E5080">
        <v>17.36</v>
      </c>
    </row>
    <row r="5081" spans="1:5">
      <c r="A5081">
        <v>2024</v>
      </c>
      <c r="B5081" t="s">
        <v>431</v>
      </c>
      <c r="C5081" t="s">
        <v>36</v>
      </c>
      <c r="D5081" t="s">
        <v>498</v>
      </c>
      <c r="E5081">
        <v>30.41</v>
      </c>
    </row>
    <row r="5082" spans="1:5">
      <c r="A5082">
        <v>2024</v>
      </c>
      <c r="B5082" t="s">
        <v>428</v>
      </c>
      <c r="C5082" t="s">
        <v>27</v>
      </c>
      <c r="D5082" t="s">
        <v>498</v>
      </c>
      <c r="E5082">
        <v>11.79</v>
      </c>
    </row>
    <row r="5083" spans="1:5">
      <c r="A5083">
        <v>2024</v>
      </c>
      <c r="B5083" t="s">
        <v>436</v>
      </c>
      <c r="C5083" t="s">
        <v>49</v>
      </c>
      <c r="D5083" t="s">
        <v>498</v>
      </c>
      <c r="E5083">
        <v>37.700000000000003</v>
      </c>
    </row>
    <row r="5084" spans="1:5">
      <c r="A5084">
        <v>2024</v>
      </c>
      <c r="B5084" t="s">
        <v>433</v>
      </c>
      <c r="C5084" t="s">
        <v>42</v>
      </c>
      <c r="D5084" t="s">
        <v>498</v>
      </c>
      <c r="E5084">
        <v>39.53</v>
      </c>
    </row>
    <row r="5085" spans="1:5">
      <c r="A5085">
        <v>2024</v>
      </c>
      <c r="B5085" t="s">
        <v>426</v>
      </c>
      <c r="D5085" t="s">
        <v>498</v>
      </c>
      <c r="E5085">
        <v>0</v>
      </c>
    </row>
    <row r="5086" spans="1:5">
      <c r="A5086">
        <v>2024</v>
      </c>
      <c r="B5086" t="s">
        <v>437</v>
      </c>
      <c r="C5086" t="s">
        <v>51</v>
      </c>
      <c r="D5086" t="s">
        <v>498</v>
      </c>
      <c r="E5086">
        <v>30.61</v>
      </c>
    </row>
    <row r="5087" spans="1:5">
      <c r="A5087">
        <v>2024</v>
      </c>
      <c r="B5087" t="s">
        <v>420</v>
      </c>
      <c r="C5087" t="s">
        <v>8</v>
      </c>
      <c r="D5087" t="s">
        <v>498</v>
      </c>
      <c r="E5087">
        <v>21.51</v>
      </c>
    </row>
    <row r="5088" spans="1:5">
      <c r="A5088">
        <v>2024</v>
      </c>
      <c r="B5088" t="s">
        <v>424</v>
      </c>
      <c r="C5088" t="s">
        <v>21</v>
      </c>
      <c r="D5088" t="s">
        <v>498</v>
      </c>
      <c r="E5088">
        <v>24.86</v>
      </c>
    </row>
    <row r="5089" spans="1:5">
      <c r="A5089">
        <v>2024</v>
      </c>
      <c r="B5089" t="s">
        <v>434</v>
      </c>
      <c r="C5089" t="s">
        <v>45</v>
      </c>
      <c r="D5089" t="s">
        <v>498</v>
      </c>
      <c r="E5089">
        <v>0</v>
      </c>
    </row>
    <row r="5090" spans="1:5">
      <c r="A5090">
        <v>2024</v>
      </c>
      <c r="B5090" t="s">
        <v>423</v>
      </c>
      <c r="C5090" t="s">
        <v>18</v>
      </c>
      <c r="D5090" t="s">
        <v>498</v>
      </c>
      <c r="E5090">
        <v>23.18</v>
      </c>
    </row>
    <row r="5091" spans="1:5">
      <c r="A5091">
        <v>2024</v>
      </c>
      <c r="B5091" t="s">
        <v>435</v>
      </c>
      <c r="C5091" t="s">
        <v>48</v>
      </c>
      <c r="D5091" t="s">
        <v>498</v>
      </c>
      <c r="E5091">
        <v>35.14</v>
      </c>
    </row>
    <row r="5092" spans="1:5">
      <c r="A5092">
        <v>2024</v>
      </c>
      <c r="B5092" t="s">
        <v>430</v>
      </c>
      <c r="C5092" t="s">
        <v>33</v>
      </c>
      <c r="D5092" t="s">
        <v>498</v>
      </c>
      <c r="E5092">
        <v>23.91</v>
      </c>
    </row>
    <row r="5093" spans="1:5">
      <c r="A5093">
        <v>2024</v>
      </c>
      <c r="B5093" t="s">
        <v>422</v>
      </c>
      <c r="C5093" t="s">
        <v>15</v>
      </c>
      <c r="D5093" t="s">
        <v>498</v>
      </c>
      <c r="E5093">
        <v>24.88</v>
      </c>
    </row>
    <row r="5094" spans="1:5">
      <c r="A5094">
        <v>2024</v>
      </c>
      <c r="B5094" t="s">
        <v>439</v>
      </c>
      <c r="C5094" t="s">
        <v>53</v>
      </c>
      <c r="D5094" t="s">
        <v>498</v>
      </c>
      <c r="E5094">
        <v>12.21</v>
      </c>
    </row>
    <row r="5095" spans="1:5">
      <c r="A5095">
        <v>2019</v>
      </c>
      <c r="B5095" t="s">
        <v>407</v>
      </c>
      <c r="C5095" t="s">
        <v>407</v>
      </c>
      <c r="D5095" t="s">
        <v>498</v>
      </c>
      <c r="E5095">
        <v>25.89</v>
      </c>
    </row>
    <row r="5096" spans="1:5">
      <c r="A5096">
        <v>2022</v>
      </c>
      <c r="B5096" t="s">
        <v>407</v>
      </c>
      <c r="C5096" t="s">
        <v>407</v>
      </c>
      <c r="D5096" t="s">
        <v>498</v>
      </c>
      <c r="E5096">
        <v>24.73</v>
      </c>
    </row>
    <row r="5097" spans="1:5">
      <c r="A5097">
        <v>2021</v>
      </c>
      <c r="B5097" t="s">
        <v>407</v>
      </c>
      <c r="C5097" t="s">
        <v>407</v>
      </c>
      <c r="D5097" t="s">
        <v>498</v>
      </c>
      <c r="E5097">
        <v>25.09</v>
      </c>
    </row>
    <row r="5098" spans="1:5">
      <c r="A5098">
        <v>2023</v>
      </c>
      <c r="B5098" t="s">
        <v>407</v>
      </c>
      <c r="C5098" t="s">
        <v>407</v>
      </c>
      <c r="D5098" t="s">
        <v>498</v>
      </c>
      <c r="E5098">
        <v>24.89</v>
      </c>
    </row>
    <row r="5099" spans="1:5">
      <c r="A5099">
        <v>2018</v>
      </c>
      <c r="B5099" t="s">
        <v>407</v>
      </c>
      <c r="C5099" t="s">
        <v>407</v>
      </c>
      <c r="D5099" t="s">
        <v>498</v>
      </c>
      <c r="E5099">
        <v>26.34</v>
      </c>
    </row>
    <row r="5100" spans="1:5">
      <c r="A5100">
        <v>2018</v>
      </c>
      <c r="B5100" t="s">
        <v>407</v>
      </c>
      <c r="C5100" t="s">
        <v>407</v>
      </c>
      <c r="D5100" t="s">
        <v>498</v>
      </c>
      <c r="E5100">
        <v>26.34</v>
      </c>
    </row>
    <row r="5101" spans="1:5">
      <c r="A5101">
        <v>2018</v>
      </c>
      <c r="B5101" t="s">
        <v>407</v>
      </c>
      <c r="C5101" t="s">
        <v>407</v>
      </c>
      <c r="D5101" t="s">
        <v>498</v>
      </c>
      <c r="E5101">
        <v>26.34</v>
      </c>
    </row>
    <row r="5102" spans="1:5">
      <c r="A5102">
        <v>2018</v>
      </c>
      <c r="B5102" t="s">
        <v>407</v>
      </c>
      <c r="C5102" t="s">
        <v>407</v>
      </c>
      <c r="D5102" t="s">
        <v>498</v>
      </c>
      <c r="E5102">
        <v>26.34</v>
      </c>
    </row>
    <row r="5103" spans="1:5">
      <c r="A5103">
        <v>2020</v>
      </c>
      <c r="B5103" t="s">
        <v>407</v>
      </c>
      <c r="C5103" t="s">
        <v>407</v>
      </c>
      <c r="D5103" t="s">
        <v>498</v>
      </c>
      <c r="E5103">
        <v>24.87</v>
      </c>
    </row>
    <row r="5104" spans="1:5">
      <c r="A5104">
        <v>2023</v>
      </c>
      <c r="B5104" t="s">
        <v>438</v>
      </c>
      <c r="C5104" t="s">
        <v>52</v>
      </c>
      <c r="D5104" t="s">
        <v>498</v>
      </c>
      <c r="E5104">
        <v>32.770000000000003</v>
      </c>
    </row>
    <row r="5105" spans="1:5">
      <c r="A5105">
        <v>2023</v>
      </c>
      <c r="B5105" t="s">
        <v>425</v>
      </c>
      <c r="C5105" t="s">
        <v>24</v>
      </c>
      <c r="D5105" t="s">
        <v>498</v>
      </c>
      <c r="E5105">
        <v>20.65</v>
      </c>
    </row>
    <row r="5106" spans="1:5">
      <c r="A5106">
        <v>2023</v>
      </c>
      <c r="B5106" t="s">
        <v>421</v>
      </c>
      <c r="C5106" t="s">
        <v>13</v>
      </c>
      <c r="D5106" t="s">
        <v>498</v>
      </c>
      <c r="E5106">
        <v>35.21</v>
      </c>
    </row>
    <row r="5107" spans="1:5">
      <c r="A5107">
        <v>2023</v>
      </c>
      <c r="B5107" t="s">
        <v>432</v>
      </c>
      <c r="C5107" t="s">
        <v>39</v>
      </c>
      <c r="D5107" t="s">
        <v>498</v>
      </c>
      <c r="E5107">
        <v>19.649999999999999</v>
      </c>
    </row>
    <row r="5108" spans="1:5">
      <c r="A5108">
        <v>2023</v>
      </c>
      <c r="B5108" t="s">
        <v>429</v>
      </c>
      <c r="C5108" t="s">
        <v>30</v>
      </c>
      <c r="D5108" t="s">
        <v>498</v>
      </c>
      <c r="E5108">
        <v>17.53</v>
      </c>
    </row>
    <row r="5109" spans="1:5">
      <c r="A5109">
        <v>2023</v>
      </c>
      <c r="B5109" t="s">
        <v>431</v>
      </c>
      <c r="C5109" t="s">
        <v>36</v>
      </c>
      <c r="D5109" t="s">
        <v>498</v>
      </c>
      <c r="E5109">
        <v>33.78</v>
      </c>
    </row>
    <row r="5110" spans="1:5">
      <c r="A5110">
        <v>2023</v>
      </c>
      <c r="B5110" t="s">
        <v>428</v>
      </c>
      <c r="C5110" t="s">
        <v>27</v>
      </c>
      <c r="D5110" t="s">
        <v>498</v>
      </c>
      <c r="E5110">
        <v>12.07</v>
      </c>
    </row>
    <row r="5111" spans="1:5">
      <c r="A5111">
        <v>2023</v>
      </c>
      <c r="B5111" t="s">
        <v>436</v>
      </c>
      <c r="C5111" t="s">
        <v>49</v>
      </c>
      <c r="D5111" t="s">
        <v>498</v>
      </c>
      <c r="E5111">
        <v>40.17</v>
      </c>
    </row>
    <row r="5112" spans="1:5">
      <c r="A5112">
        <v>2023</v>
      </c>
      <c r="B5112" t="s">
        <v>433</v>
      </c>
      <c r="C5112" t="s">
        <v>42</v>
      </c>
      <c r="D5112" t="s">
        <v>498</v>
      </c>
      <c r="E5112">
        <v>47.15</v>
      </c>
    </row>
    <row r="5113" spans="1:5">
      <c r="A5113">
        <v>2023</v>
      </c>
      <c r="B5113" t="s">
        <v>426</v>
      </c>
      <c r="D5113" t="s">
        <v>498</v>
      </c>
      <c r="E5113">
        <v>18.18</v>
      </c>
    </row>
    <row r="5114" spans="1:5">
      <c r="A5114">
        <v>2023</v>
      </c>
      <c r="B5114" t="s">
        <v>437</v>
      </c>
      <c r="C5114" t="s">
        <v>51</v>
      </c>
      <c r="D5114" t="s">
        <v>498</v>
      </c>
      <c r="E5114">
        <v>31.21</v>
      </c>
    </row>
    <row r="5115" spans="1:5">
      <c r="A5115">
        <v>2023</v>
      </c>
      <c r="B5115" t="s">
        <v>420</v>
      </c>
      <c r="C5115" t="s">
        <v>8</v>
      </c>
      <c r="D5115" t="s">
        <v>498</v>
      </c>
      <c r="E5115">
        <v>20.63</v>
      </c>
    </row>
    <row r="5116" spans="1:5">
      <c r="A5116">
        <v>2023</v>
      </c>
      <c r="B5116" t="s">
        <v>424</v>
      </c>
      <c r="C5116" t="s">
        <v>21</v>
      </c>
      <c r="D5116" t="s">
        <v>498</v>
      </c>
      <c r="E5116">
        <v>25.94</v>
      </c>
    </row>
    <row r="5117" spans="1:5">
      <c r="A5117">
        <v>2022</v>
      </c>
      <c r="B5117" t="s">
        <v>435</v>
      </c>
      <c r="C5117" t="s">
        <v>48</v>
      </c>
      <c r="D5117" t="s">
        <v>498</v>
      </c>
      <c r="E5117">
        <v>32.79</v>
      </c>
    </row>
    <row r="5118" spans="1:5">
      <c r="A5118">
        <v>2022</v>
      </c>
      <c r="B5118" t="s">
        <v>438</v>
      </c>
      <c r="C5118" t="s">
        <v>52</v>
      </c>
      <c r="D5118" t="s">
        <v>498</v>
      </c>
      <c r="E5118">
        <v>25.98</v>
      </c>
    </row>
    <row r="5119" spans="1:5">
      <c r="A5119">
        <v>2022</v>
      </c>
      <c r="B5119" t="s">
        <v>436</v>
      </c>
      <c r="C5119" t="s">
        <v>49</v>
      </c>
      <c r="D5119" t="s">
        <v>498</v>
      </c>
      <c r="E5119">
        <v>43.14</v>
      </c>
    </row>
    <row r="5120" spans="1:5">
      <c r="A5120">
        <v>2022</v>
      </c>
      <c r="B5120" t="s">
        <v>431</v>
      </c>
      <c r="C5120" t="s">
        <v>36</v>
      </c>
      <c r="D5120" t="s">
        <v>498</v>
      </c>
      <c r="E5120">
        <v>31.22</v>
      </c>
    </row>
    <row r="5121" spans="1:5">
      <c r="A5121">
        <v>2022</v>
      </c>
      <c r="B5121" t="s">
        <v>422</v>
      </c>
      <c r="C5121" t="s">
        <v>15</v>
      </c>
      <c r="D5121" t="s">
        <v>498</v>
      </c>
      <c r="E5121">
        <v>27.12</v>
      </c>
    </row>
    <row r="5122" spans="1:5">
      <c r="A5122">
        <v>2022</v>
      </c>
      <c r="B5122" t="s">
        <v>439</v>
      </c>
      <c r="C5122" t="s">
        <v>53</v>
      </c>
      <c r="D5122" t="s">
        <v>498</v>
      </c>
      <c r="E5122">
        <v>8.3800000000000008</v>
      </c>
    </row>
    <row r="5123" spans="1:5">
      <c r="A5123">
        <v>2022</v>
      </c>
      <c r="B5123" t="s">
        <v>429</v>
      </c>
      <c r="C5123" t="s">
        <v>30</v>
      </c>
      <c r="D5123" t="s">
        <v>498</v>
      </c>
      <c r="E5123">
        <v>17.46</v>
      </c>
    </row>
    <row r="5124" spans="1:5">
      <c r="A5124">
        <v>2022</v>
      </c>
      <c r="B5124" t="s">
        <v>421</v>
      </c>
      <c r="C5124" t="s">
        <v>13</v>
      </c>
      <c r="D5124" t="s">
        <v>498</v>
      </c>
      <c r="E5124">
        <v>34.65</v>
      </c>
    </row>
    <row r="5125" spans="1:5">
      <c r="A5125">
        <v>2022</v>
      </c>
      <c r="B5125" t="s">
        <v>434</v>
      </c>
      <c r="C5125" t="s">
        <v>45</v>
      </c>
      <c r="D5125" t="s">
        <v>498</v>
      </c>
      <c r="E5125">
        <v>3.15</v>
      </c>
    </row>
    <row r="5126" spans="1:5">
      <c r="A5126">
        <v>2021</v>
      </c>
      <c r="B5126" t="s">
        <v>434</v>
      </c>
      <c r="C5126" t="s">
        <v>45</v>
      </c>
      <c r="D5126" t="s">
        <v>498</v>
      </c>
      <c r="E5126">
        <v>1.5</v>
      </c>
    </row>
    <row r="5127" spans="1:5">
      <c r="A5127">
        <v>2021</v>
      </c>
      <c r="B5127" t="s">
        <v>420</v>
      </c>
      <c r="C5127" t="s">
        <v>8</v>
      </c>
      <c r="D5127" t="s">
        <v>498</v>
      </c>
      <c r="E5127">
        <v>21.26</v>
      </c>
    </row>
    <row r="5128" spans="1:5">
      <c r="A5128">
        <v>2021</v>
      </c>
      <c r="B5128" t="s">
        <v>424</v>
      </c>
      <c r="C5128" t="s">
        <v>21</v>
      </c>
      <c r="D5128" t="s">
        <v>498</v>
      </c>
      <c r="E5128">
        <v>25.67</v>
      </c>
    </row>
    <row r="5129" spans="1:5">
      <c r="A5129">
        <v>2020</v>
      </c>
      <c r="B5129" t="s">
        <v>434</v>
      </c>
      <c r="C5129" t="s">
        <v>45</v>
      </c>
      <c r="D5129" t="s">
        <v>498</v>
      </c>
      <c r="E5129">
        <v>1.56</v>
      </c>
    </row>
    <row r="5130" spans="1:5">
      <c r="A5130">
        <v>2020</v>
      </c>
      <c r="B5130" t="s">
        <v>430</v>
      </c>
      <c r="C5130" t="s">
        <v>33</v>
      </c>
      <c r="D5130" t="s">
        <v>498</v>
      </c>
      <c r="E5130">
        <v>15.11</v>
      </c>
    </row>
    <row r="5131" spans="1:5">
      <c r="A5131">
        <v>2020</v>
      </c>
      <c r="B5131" t="s">
        <v>439</v>
      </c>
      <c r="C5131" t="s">
        <v>53</v>
      </c>
      <c r="D5131" t="s">
        <v>498</v>
      </c>
      <c r="E5131">
        <v>12.08</v>
      </c>
    </row>
    <row r="5132" spans="1:5">
      <c r="A5132">
        <v>2019</v>
      </c>
      <c r="B5132" t="s">
        <v>431</v>
      </c>
      <c r="C5132" t="s">
        <v>36</v>
      </c>
      <c r="D5132" t="s">
        <v>498</v>
      </c>
      <c r="E5132">
        <v>31.42</v>
      </c>
    </row>
    <row r="5133" spans="1:5">
      <c r="A5133">
        <v>2019</v>
      </c>
      <c r="B5133" t="s">
        <v>437</v>
      </c>
      <c r="C5133" t="s">
        <v>51</v>
      </c>
      <c r="D5133" t="s">
        <v>498</v>
      </c>
      <c r="E5133">
        <v>34.29</v>
      </c>
    </row>
    <row r="5134" spans="1:5">
      <c r="A5134">
        <v>2019</v>
      </c>
      <c r="B5134" t="s">
        <v>439</v>
      </c>
      <c r="C5134" t="s">
        <v>53</v>
      </c>
      <c r="D5134" t="s">
        <v>498</v>
      </c>
      <c r="E5134">
        <v>8.59</v>
      </c>
    </row>
    <row r="5135" spans="1:5">
      <c r="A5135">
        <v>2019</v>
      </c>
      <c r="B5135" t="s">
        <v>429</v>
      </c>
      <c r="C5135" t="s">
        <v>30</v>
      </c>
      <c r="D5135" t="s">
        <v>498</v>
      </c>
      <c r="E5135">
        <v>18.71</v>
      </c>
    </row>
    <row r="5136" spans="1:5">
      <c r="A5136">
        <v>2018</v>
      </c>
      <c r="B5136" t="s">
        <v>432</v>
      </c>
      <c r="C5136" t="s">
        <v>39</v>
      </c>
      <c r="D5136" t="s">
        <v>498</v>
      </c>
      <c r="E5136">
        <v>23.91</v>
      </c>
    </row>
    <row r="5137" spans="1:5">
      <c r="A5137">
        <v>2018</v>
      </c>
      <c r="B5137" t="s">
        <v>435</v>
      </c>
      <c r="C5137" t="s">
        <v>48</v>
      </c>
      <c r="D5137" t="s">
        <v>498</v>
      </c>
      <c r="E5137">
        <v>26.33</v>
      </c>
    </row>
    <row r="5138" spans="1:5">
      <c r="A5138">
        <v>2018</v>
      </c>
      <c r="B5138" t="s">
        <v>438</v>
      </c>
      <c r="C5138" t="s">
        <v>52</v>
      </c>
      <c r="D5138" t="s">
        <v>498</v>
      </c>
      <c r="E5138">
        <v>27.86</v>
      </c>
    </row>
    <row r="5139" spans="1:5">
      <c r="A5139">
        <v>2018</v>
      </c>
      <c r="B5139" t="s">
        <v>436</v>
      </c>
      <c r="C5139" t="s">
        <v>49</v>
      </c>
      <c r="D5139" t="s">
        <v>498</v>
      </c>
      <c r="E5139">
        <v>38.6</v>
      </c>
    </row>
    <row r="5140" spans="1:5">
      <c r="A5140">
        <v>2018</v>
      </c>
      <c r="B5140" t="s">
        <v>437</v>
      </c>
      <c r="C5140" t="s">
        <v>51</v>
      </c>
      <c r="D5140" t="s">
        <v>498</v>
      </c>
      <c r="E5140">
        <v>34.24</v>
      </c>
    </row>
    <row r="5141" spans="1:5">
      <c r="A5141">
        <v>2018</v>
      </c>
      <c r="B5141" t="s">
        <v>422</v>
      </c>
      <c r="C5141" t="s">
        <v>15</v>
      </c>
      <c r="D5141" t="s">
        <v>498</v>
      </c>
      <c r="E5141">
        <v>27.26</v>
      </c>
    </row>
    <row r="5142" spans="1:5">
      <c r="A5142">
        <v>2019</v>
      </c>
      <c r="B5142" t="s">
        <v>438</v>
      </c>
      <c r="C5142" t="s">
        <v>52</v>
      </c>
      <c r="D5142" t="s">
        <v>498</v>
      </c>
      <c r="E5142">
        <v>26.86</v>
      </c>
    </row>
    <row r="5143" spans="1:5">
      <c r="A5143">
        <v>2019</v>
      </c>
      <c r="B5143" t="s">
        <v>430</v>
      </c>
      <c r="C5143" t="s">
        <v>33</v>
      </c>
      <c r="D5143" t="s">
        <v>498</v>
      </c>
      <c r="E5143">
        <v>14.36</v>
      </c>
    </row>
    <row r="5144" spans="1:5">
      <c r="A5144">
        <v>2019</v>
      </c>
      <c r="B5144" t="s">
        <v>434</v>
      </c>
      <c r="C5144" t="s">
        <v>45</v>
      </c>
      <c r="D5144" t="s">
        <v>498</v>
      </c>
      <c r="E5144">
        <v>2.36</v>
      </c>
    </row>
    <row r="5145" spans="1:5">
      <c r="A5145">
        <v>2019</v>
      </c>
      <c r="B5145" t="s">
        <v>425</v>
      </c>
      <c r="C5145" t="s">
        <v>24</v>
      </c>
      <c r="D5145" t="s">
        <v>498</v>
      </c>
      <c r="E5145">
        <v>27.37</v>
      </c>
    </row>
    <row r="5146" spans="1:5">
      <c r="A5146">
        <v>2019</v>
      </c>
      <c r="B5146" t="s">
        <v>420</v>
      </c>
      <c r="C5146" t="s">
        <v>8</v>
      </c>
      <c r="D5146" t="s">
        <v>498</v>
      </c>
      <c r="E5146">
        <v>24.3</v>
      </c>
    </row>
    <row r="5147" spans="1:5">
      <c r="A5147">
        <v>2019</v>
      </c>
      <c r="B5147" t="s">
        <v>433</v>
      </c>
      <c r="C5147" t="s">
        <v>42</v>
      </c>
      <c r="D5147" t="s">
        <v>498</v>
      </c>
      <c r="E5147">
        <v>34.93</v>
      </c>
    </row>
    <row r="5148" spans="1:5">
      <c r="A5148">
        <v>2019</v>
      </c>
      <c r="B5148" t="s">
        <v>428</v>
      </c>
      <c r="C5148" t="s">
        <v>27</v>
      </c>
      <c r="D5148" t="s">
        <v>498</v>
      </c>
      <c r="E5148">
        <v>13.04</v>
      </c>
    </row>
    <row r="5149" spans="1:5">
      <c r="A5149">
        <v>2019</v>
      </c>
      <c r="B5149" t="s">
        <v>423</v>
      </c>
      <c r="C5149" t="s">
        <v>18</v>
      </c>
      <c r="D5149" t="s">
        <v>498</v>
      </c>
      <c r="E5149">
        <v>25.3</v>
      </c>
    </row>
    <row r="5150" spans="1:5">
      <c r="A5150">
        <v>2019</v>
      </c>
      <c r="B5150" t="s">
        <v>421</v>
      </c>
      <c r="C5150" t="s">
        <v>13</v>
      </c>
      <c r="D5150" t="s">
        <v>498</v>
      </c>
      <c r="E5150">
        <v>34.49</v>
      </c>
    </row>
    <row r="5151" spans="1:5">
      <c r="A5151">
        <v>2019</v>
      </c>
      <c r="B5151" t="s">
        <v>422</v>
      </c>
      <c r="C5151" t="s">
        <v>15</v>
      </c>
      <c r="D5151" t="s">
        <v>498</v>
      </c>
      <c r="E5151">
        <v>27.67</v>
      </c>
    </row>
    <row r="5152" spans="1:5">
      <c r="A5152">
        <v>2019</v>
      </c>
      <c r="B5152" t="s">
        <v>424</v>
      </c>
      <c r="C5152" t="s">
        <v>21</v>
      </c>
      <c r="D5152" t="s">
        <v>498</v>
      </c>
      <c r="E5152">
        <v>25.82</v>
      </c>
    </row>
    <row r="5153" spans="1:5">
      <c r="A5153">
        <v>2018</v>
      </c>
      <c r="B5153" t="s">
        <v>434</v>
      </c>
      <c r="C5153" t="s">
        <v>45</v>
      </c>
      <c r="D5153" t="s">
        <v>498</v>
      </c>
      <c r="E5153">
        <v>10.4</v>
      </c>
    </row>
    <row r="5154" spans="1:5">
      <c r="A5154">
        <v>2018</v>
      </c>
      <c r="B5154" t="s">
        <v>428</v>
      </c>
      <c r="C5154" t="s">
        <v>27</v>
      </c>
      <c r="D5154" t="s">
        <v>498</v>
      </c>
      <c r="E5154">
        <v>15.46</v>
      </c>
    </row>
    <row r="5155" spans="1:5">
      <c r="A5155">
        <v>2018</v>
      </c>
      <c r="B5155" t="s">
        <v>430</v>
      </c>
      <c r="C5155" t="s">
        <v>33</v>
      </c>
      <c r="D5155" t="s">
        <v>498</v>
      </c>
      <c r="E5155">
        <v>13.38</v>
      </c>
    </row>
    <row r="5156" spans="1:5">
      <c r="A5156">
        <v>2018</v>
      </c>
      <c r="B5156" t="s">
        <v>420</v>
      </c>
      <c r="C5156" t="s">
        <v>8</v>
      </c>
      <c r="D5156" t="s">
        <v>498</v>
      </c>
      <c r="E5156">
        <v>27.58</v>
      </c>
    </row>
    <row r="5157" spans="1:5">
      <c r="A5157">
        <v>2018</v>
      </c>
      <c r="B5157" t="s">
        <v>439</v>
      </c>
      <c r="C5157" t="s">
        <v>53</v>
      </c>
      <c r="D5157" t="s">
        <v>498</v>
      </c>
      <c r="E5157">
        <v>7.84</v>
      </c>
    </row>
    <row r="5158" spans="1:5">
      <c r="A5158">
        <v>2022</v>
      </c>
      <c r="B5158" t="s">
        <v>437</v>
      </c>
      <c r="C5158" t="s">
        <v>51</v>
      </c>
      <c r="D5158" t="s">
        <v>498</v>
      </c>
      <c r="E5158">
        <v>33.770000000000003</v>
      </c>
    </row>
    <row r="5159" spans="1:5">
      <c r="A5159">
        <v>2022</v>
      </c>
      <c r="B5159" t="s">
        <v>425</v>
      </c>
      <c r="C5159" t="s">
        <v>24</v>
      </c>
      <c r="D5159" t="s">
        <v>498</v>
      </c>
      <c r="E5159">
        <v>20.75</v>
      </c>
    </row>
    <row r="5160" spans="1:5">
      <c r="A5160">
        <v>2022</v>
      </c>
      <c r="B5160" t="s">
        <v>428</v>
      </c>
      <c r="C5160" t="s">
        <v>27</v>
      </c>
      <c r="D5160" t="s">
        <v>498</v>
      </c>
      <c r="E5160">
        <v>11.33</v>
      </c>
    </row>
    <row r="5161" spans="1:5">
      <c r="A5161">
        <v>2022</v>
      </c>
      <c r="B5161" t="s">
        <v>420</v>
      </c>
      <c r="C5161" t="s">
        <v>8</v>
      </c>
      <c r="D5161" t="s">
        <v>498</v>
      </c>
      <c r="E5161">
        <v>20.61</v>
      </c>
    </row>
    <row r="5162" spans="1:5">
      <c r="A5162">
        <v>2022</v>
      </c>
      <c r="B5162" t="s">
        <v>423</v>
      </c>
      <c r="C5162" t="s">
        <v>18</v>
      </c>
      <c r="D5162" t="s">
        <v>498</v>
      </c>
      <c r="E5162">
        <v>26.73</v>
      </c>
    </row>
    <row r="5163" spans="1:5">
      <c r="A5163">
        <v>2021</v>
      </c>
      <c r="B5163" t="s">
        <v>426</v>
      </c>
      <c r="D5163" t="s">
        <v>498</v>
      </c>
      <c r="E5163">
        <v>12.5</v>
      </c>
    </row>
    <row r="5164" spans="1:5">
      <c r="A5164">
        <v>2021</v>
      </c>
      <c r="B5164" t="s">
        <v>428</v>
      </c>
      <c r="C5164" t="s">
        <v>27</v>
      </c>
      <c r="D5164" t="s">
        <v>498</v>
      </c>
      <c r="E5164">
        <v>11.64</v>
      </c>
    </row>
    <row r="5165" spans="1:5">
      <c r="A5165">
        <v>2021</v>
      </c>
      <c r="B5165" t="s">
        <v>423</v>
      </c>
      <c r="C5165" t="s">
        <v>18</v>
      </c>
      <c r="D5165" t="s">
        <v>498</v>
      </c>
      <c r="E5165">
        <v>25.06</v>
      </c>
    </row>
    <row r="5166" spans="1:5">
      <c r="A5166">
        <v>2021</v>
      </c>
      <c r="B5166" t="s">
        <v>431</v>
      </c>
      <c r="C5166" t="s">
        <v>36</v>
      </c>
      <c r="D5166" t="s">
        <v>498</v>
      </c>
      <c r="E5166">
        <v>28.77</v>
      </c>
    </row>
    <row r="5167" spans="1:5">
      <c r="A5167">
        <v>2021</v>
      </c>
      <c r="B5167" t="s">
        <v>425</v>
      </c>
      <c r="C5167" t="s">
        <v>24</v>
      </c>
      <c r="D5167" t="s">
        <v>498</v>
      </c>
      <c r="E5167">
        <v>26.54</v>
      </c>
    </row>
    <row r="5168" spans="1:5">
      <c r="A5168">
        <v>2021</v>
      </c>
      <c r="B5168" t="s">
        <v>438</v>
      </c>
      <c r="C5168" t="s">
        <v>52</v>
      </c>
      <c r="D5168" t="s">
        <v>498</v>
      </c>
      <c r="E5168">
        <v>26.48</v>
      </c>
    </row>
    <row r="5169" spans="1:5">
      <c r="A5169">
        <v>2021</v>
      </c>
      <c r="B5169" t="s">
        <v>436</v>
      </c>
      <c r="C5169" t="s">
        <v>49</v>
      </c>
      <c r="D5169" t="s">
        <v>498</v>
      </c>
      <c r="E5169">
        <v>41.49</v>
      </c>
    </row>
    <row r="5170" spans="1:5">
      <c r="A5170">
        <v>2021</v>
      </c>
      <c r="B5170" t="s">
        <v>437</v>
      </c>
      <c r="C5170" t="s">
        <v>51</v>
      </c>
      <c r="D5170" t="s">
        <v>498</v>
      </c>
      <c r="E5170">
        <v>32.53</v>
      </c>
    </row>
    <row r="5171" spans="1:5">
      <c r="A5171">
        <v>2020</v>
      </c>
      <c r="B5171" t="s">
        <v>431</v>
      </c>
      <c r="C5171" t="s">
        <v>36</v>
      </c>
      <c r="D5171" t="s">
        <v>498</v>
      </c>
      <c r="E5171">
        <v>32.04</v>
      </c>
    </row>
    <row r="5172" spans="1:5">
      <c r="A5172">
        <v>2020</v>
      </c>
      <c r="B5172" t="s">
        <v>426</v>
      </c>
      <c r="D5172" t="s">
        <v>498</v>
      </c>
      <c r="E5172">
        <v>0</v>
      </c>
    </row>
    <row r="5173" spans="1:5">
      <c r="A5173">
        <v>2020</v>
      </c>
      <c r="B5173" t="s">
        <v>433</v>
      </c>
      <c r="C5173" t="s">
        <v>42</v>
      </c>
      <c r="D5173" t="s">
        <v>498</v>
      </c>
      <c r="E5173">
        <v>40.07</v>
      </c>
    </row>
    <row r="5174" spans="1:5">
      <c r="A5174">
        <v>2020</v>
      </c>
      <c r="B5174" t="s">
        <v>425</v>
      </c>
      <c r="C5174" t="s">
        <v>24</v>
      </c>
      <c r="D5174" t="s">
        <v>498</v>
      </c>
      <c r="E5174">
        <v>24.38</v>
      </c>
    </row>
    <row r="5175" spans="1:5">
      <c r="A5175">
        <v>2020</v>
      </c>
      <c r="B5175" t="s">
        <v>428</v>
      </c>
      <c r="C5175" t="s">
        <v>27</v>
      </c>
      <c r="D5175" t="s">
        <v>498</v>
      </c>
      <c r="E5175">
        <v>11.62</v>
      </c>
    </row>
    <row r="5176" spans="1:5">
      <c r="A5176">
        <v>2020</v>
      </c>
      <c r="B5176" t="s">
        <v>438</v>
      </c>
      <c r="C5176" t="s">
        <v>52</v>
      </c>
      <c r="D5176" t="s">
        <v>498</v>
      </c>
      <c r="E5176">
        <v>26.51</v>
      </c>
    </row>
    <row r="5177" spans="1:5">
      <c r="A5177">
        <v>2020</v>
      </c>
      <c r="B5177" t="s">
        <v>437</v>
      </c>
      <c r="C5177" t="s">
        <v>51</v>
      </c>
      <c r="D5177" t="s">
        <v>498</v>
      </c>
      <c r="E5177">
        <v>30.81</v>
      </c>
    </row>
    <row r="5178" spans="1:5">
      <c r="A5178">
        <v>2020</v>
      </c>
      <c r="B5178" t="s">
        <v>422</v>
      </c>
      <c r="C5178" t="s">
        <v>15</v>
      </c>
      <c r="D5178" t="s">
        <v>498</v>
      </c>
      <c r="E5178">
        <v>26.63</v>
      </c>
    </row>
    <row r="5179" spans="1:5">
      <c r="A5179">
        <v>2023</v>
      </c>
      <c r="B5179" t="s">
        <v>434</v>
      </c>
      <c r="C5179" t="s">
        <v>45</v>
      </c>
      <c r="D5179" t="s">
        <v>498</v>
      </c>
      <c r="E5179">
        <v>3.45</v>
      </c>
    </row>
    <row r="5180" spans="1:5">
      <c r="A5180">
        <v>2023</v>
      </c>
      <c r="B5180" t="s">
        <v>423</v>
      </c>
      <c r="C5180" t="s">
        <v>18</v>
      </c>
      <c r="D5180" t="s">
        <v>498</v>
      </c>
      <c r="E5180">
        <v>27.97</v>
      </c>
    </row>
    <row r="5181" spans="1:5">
      <c r="A5181">
        <v>2023</v>
      </c>
      <c r="B5181" t="s">
        <v>435</v>
      </c>
      <c r="C5181" t="s">
        <v>48</v>
      </c>
      <c r="D5181" t="s">
        <v>498</v>
      </c>
      <c r="E5181">
        <v>35.619999999999997</v>
      </c>
    </row>
    <row r="5182" spans="1:5">
      <c r="A5182">
        <v>2023</v>
      </c>
      <c r="B5182" t="s">
        <v>430</v>
      </c>
      <c r="C5182" t="s">
        <v>33</v>
      </c>
      <c r="D5182" t="s">
        <v>498</v>
      </c>
      <c r="E5182">
        <v>19.46</v>
      </c>
    </row>
    <row r="5183" spans="1:5">
      <c r="A5183">
        <v>2023</v>
      </c>
      <c r="B5183" t="s">
        <v>422</v>
      </c>
      <c r="C5183" t="s">
        <v>15</v>
      </c>
      <c r="D5183" t="s">
        <v>498</v>
      </c>
      <c r="E5183">
        <v>26.52</v>
      </c>
    </row>
    <row r="5184" spans="1:5">
      <c r="A5184">
        <v>2023</v>
      </c>
      <c r="B5184" t="s">
        <v>439</v>
      </c>
      <c r="C5184" t="s">
        <v>53</v>
      </c>
      <c r="D5184" t="s">
        <v>498</v>
      </c>
      <c r="E5184">
        <v>12.84</v>
      </c>
    </row>
    <row r="5185" spans="1:5">
      <c r="A5185">
        <v>2022</v>
      </c>
      <c r="B5185" t="s">
        <v>433</v>
      </c>
      <c r="C5185" t="s">
        <v>42</v>
      </c>
      <c r="D5185" t="s">
        <v>498</v>
      </c>
      <c r="E5185">
        <v>48.25</v>
      </c>
    </row>
    <row r="5186" spans="1:5">
      <c r="A5186">
        <v>2022</v>
      </c>
      <c r="B5186" t="s">
        <v>430</v>
      </c>
      <c r="C5186" t="s">
        <v>33</v>
      </c>
      <c r="D5186" t="s">
        <v>498</v>
      </c>
      <c r="E5186">
        <v>18.03</v>
      </c>
    </row>
    <row r="5187" spans="1:5">
      <c r="A5187">
        <v>2022</v>
      </c>
      <c r="B5187" t="s">
        <v>432</v>
      </c>
      <c r="C5187" t="s">
        <v>39</v>
      </c>
      <c r="D5187" t="s">
        <v>498</v>
      </c>
      <c r="E5187">
        <v>21.26</v>
      </c>
    </row>
    <row r="5188" spans="1:5">
      <c r="A5188">
        <v>2022</v>
      </c>
      <c r="B5188" t="s">
        <v>426</v>
      </c>
      <c r="D5188" t="s">
        <v>498</v>
      </c>
      <c r="E5188">
        <v>21.43</v>
      </c>
    </row>
    <row r="5189" spans="1:5">
      <c r="A5189">
        <v>2022</v>
      </c>
      <c r="B5189" t="s">
        <v>424</v>
      </c>
      <c r="C5189" t="s">
        <v>21</v>
      </c>
      <c r="D5189" t="s">
        <v>498</v>
      </c>
      <c r="E5189">
        <v>22.96</v>
      </c>
    </row>
    <row r="5190" spans="1:5">
      <c r="A5190">
        <v>2021</v>
      </c>
      <c r="B5190" t="s">
        <v>432</v>
      </c>
      <c r="C5190" t="s">
        <v>39</v>
      </c>
      <c r="D5190" t="s">
        <v>498</v>
      </c>
      <c r="E5190">
        <v>23.41</v>
      </c>
    </row>
    <row r="5191" spans="1:5">
      <c r="A5191">
        <v>2021</v>
      </c>
      <c r="B5191" t="s">
        <v>430</v>
      </c>
      <c r="C5191" t="s">
        <v>33</v>
      </c>
      <c r="D5191" t="s">
        <v>498</v>
      </c>
      <c r="E5191">
        <v>19.66</v>
      </c>
    </row>
    <row r="5192" spans="1:5">
      <c r="A5192">
        <v>2021</v>
      </c>
      <c r="B5192" t="s">
        <v>433</v>
      </c>
      <c r="C5192" t="s">
        <v>42</v>
      </c>
      <c r="D5192" t="s">
        <v>498</v>
      </c>
      <c r="E5192">
        <v>43.66</v>
      </c>
    </row>
    <row r="5193" spans="1:5">
      <c r="A5193">
        <v>2021</v>
      </c>
      <c r="B5193" t="s">
        <v>422</v>
      </c>
      <c r="C5193" t="s">
        <v>15</v>
      </c>
      <c r="D5193" t="s">
        <v>498</v>
      </c>
      <c r="E5193">
        <v>26.92</v>
      </c>
    </row>
    <row r="5194" spans="1:5">
      <c r="A5194">
        <v>2021</v>
      </c>
      <c r="B5194" t="s">
        <v>421</v>
      </c>
      <c r="C5194" t="s">
        <v>13</v>
      </c>
      <c r="D5194" t="s">
        <v>498</v>
      </c>
      <c r="E5194">
        <v>35.119999999999997</v>
      </c>
    </row>
    <row r="5195" spans="1:5">
      <c r="A5195">
        <v>2021</v>
      </c>
      <c r="B5195" t="s">
        <v>439</v>
      </c>
      <c r="C5195" t="s">
        <v>53</v>
      </c>
      <c r="D5195" t="s">
        <v>498</v>
      </c>
      <c r="E5195">
        <v>12.57</v>
      </c>
    </row>
    <row r="5196" spans="1:5">
      <c r="A5196">
        <v>2021</v>
      </c>
      <c r="B5196" t="s">
        <v>435</v>
      </c>
      <c r="C5196" t="s">
        <v>48</v>
      </c>
      <c r="D5196" t="s">
        <v>498</v>
      </c>
      <c r="E5196">
        <v>33.43</v>
      </c>
    </row>
    <row r="5197" spans="1:5">
      <c r="A5197">
        <v>2021</v>
      </c>
      <c r="B5197" t="s">
        <v>429</v>
      </c>
      <c r="C5197" t="s">
        <v>30</v>
      </c>
      <c r="D5197" t="s">
        <v>498</v>
      </c>
      <c r="E5197">
        <v>16.52</v>
      </c>
    </row>
    <row r="5198" spans="1:5">
      <c r="A5198">
        <v>2020</v>
      </c>
      <c r="B5198" t="s">
        <v>435</v>
      </c>
      <c r="C5198" t="s">
        <v>48</v>
      </c>
      <c r="D5198" t="s">
        <v>498</v>
      </c>
      <c r="E5198">
        <v>25.95</v>
      </c>
    </row>
    <row r="5199" spans="1:5">
      <c r="A5199">
        <v>2020</v>
      </c>
      <c r="B5199" t="s">
        <v>432</v>
      </c>
      <c r="C5199" t="s">
        <v>39</v>
      </c>
      <c r="D5199" t="s">
        <v>498</v>
      </c>
      <c r="E5199">
        <v>23</v>
      </c>
    </row>
    <row r="5200" spans="1:5">
      <c r="A5200">
        <v>2020</v>
      </c>
      <c r="B5200" t="s">
        <v>423</v>
      </c>
      <c r="C5200" t="s">
        <v>18</v>
      </c>
      <c r="D5200" t="s">
        <v>498</v>
      </c>
      <c r="E5200">
        <v>25.24</v>
      </c>
    </row>
    <row r="5201" spans="1:5">
      <c r="A5201">
        <v>2020</v>
      </c>
      <c r="B5201" t="s">
        <v>420</v>
      </c>
      <c r="C5201" t="s">
        <v>8</v>
      </c>
      <c r="D5201" t="s">
        <v>498</v>
      </c>
      <c r="E5201">
        <v>22.54</v>
      </c>
    </row>
    <row r="5202" spans="1:5">
      <c r="A5202">
        <v>2020</v>
      </c>
      <c r="B5202" t="s">
        <v>424</v>
      </c>
      <c r="C5202" t="s">
        <v>21</v>
      </c>
      <c r="D5202" t="s">
        <v>498</v>
      </c>
      <c r="E5202">
        <v>25.94</v>
      </c>
    </row>
    <row r="5203" spans="1:5">
      <c r="A5203">
        <v>2020</v>
      </c>
      <c r="B5203" t="s">
        <v>421</v>
      </c>
      <c r="C5203" t="s">
        <v>13</v>
      </c>
      <c r="D5203" t="s">
        <v>498</v>
      </c>
      <c r="E5203">
        <v>37.450000000000003</v>
      </c>
    </row>
    <row r="5204" spans="1:5">
      <c r="A5204">
        <v>2020</v>
      </c>
      <c r="B5204" t="s">
        <v>436</v>
      </c>
      <c r="C5204" t="s">
        <v>49</v>
      </c>
      <c r="D5204" t="s">
        <v>498</v>
      </c>
      <c r="E5204">
        <v>38.880000000000003</v>
      </c>
    </row>
    <row r="5205" spans="1:5">
      <c r="A5205">
        <v>2020</v>
      </c>
      <c r="B5205" t="s">
        <v>429</v>
      </c>
      <c r="C5205" t="s">
        <v>30</v>
      </c>
      <c r="D5205" t="s">
        <v>498</v>
      </c>
      <c r="E5205">
        <v>16.260000000000002</v>
      </c>
    </row>
    <row r="5206" spans="1:5">
      <c r="A5206">
        <v>2019</v>
      </c>
      <c r="B5206" t="s">
        <v>435</v>
      </c>
      <c r="C5206" t="s">
        <v>48</v>
      </c>
      <c r="D5206" t="s">
        <v>498</v>
      </c>
      <c r="E5206">
        <v>29.06</v>
      </c>
    </row>
    <row r="5207" spans="1:5">
      <c r="A5207">
        <v>2019</v>
      </c>
      <c r="B5207" t="s">
        <v>426</v>
      </c>
      <c r="D5207" t="s">
        <v>498</v>
      </c>
      <c r="E5207">
        <v>0</v>
      </c>
    </row>
    <row r="5208" spans="1:5">
      <c r="A5208">
        <v>2019</v>
      </c>
      <c r="B5208" t="s">
        <v>432</v>
      </c>
      <c r="C5208" t="s">
        <v>39</v>
      </c>
      <c r="D5208" t="s">
        <v>498</v>
      </c>
      <c r="E5208">
        <v>24.38</v>
      </c>
    </row>
    <row r="5209" spans="1:5">
      <c r="A5209">
        <v>2019</v>
      </c>
      <c r="B5209" t="s">
        <v>436</v>
      </c>
      <c r="C5209" t="s">
        <v>49</v>
      </c>
      <c r="D5209" t="s">
        <v>498</v>
      </c>
      <c r="E5209">
        <v>40.479999999999997</v>
      </c>
    </row>
    <row r="5210" spans="1:5">
      <c r="A5210">
        <v>2018</v>
      </c>
      <c r="B5210" t="s">
        <v>431</v>
      </c>
      <c r="C5210" t="s">
        <v>36</v>
      </c>
      <c r="D5210" t="s">
        <v>498</v>
      </c>
      <c r="E5210">
        <v>28.03</v>
      </c>
    </row>
    <row r="5211" spans="1:5">
      <c r="A5211">
        <v>2018</v>
      </c>
      <c r="B5211" t="s">
        <v>426</v>
      </c>
      <c r="D5211" t="s">
        <v>498</v>
      </c>
      <c r="E5211">
        <v>0</v>
      </c>
    </row>
    <row r="5212" spans="1:5">
      <c r="A5212">
        <v>2018</v>
      </c>
      <c r="B5212" t="s">
        <v>421</v>
      </c>
      <c r="C5212" t="s">
        <v>13</v>
      </c>
      <c r="D5212" t="s">
        <v>498</v>
      </c>
      <c r="E5212">
        <v>35.53</v>
      </c>
    </row>
    <row r="5213" spans="1:5">
      <c r="A5213">
        <v>2018</v>
      </c>
      <c r="B5213" t="s">
        <v>423</v>
      </c>
      <c r="C5213" t="s">
        <v>18</v>
      </c>
      <c r="D5213" t="s">
        <v>498</v>
      </c>
      <c r="E5213">
        <v>25.88</v>
      </c>
    </row>
    <row r="5214" spans="1:5">
      <c r="A5214">
        <v>2018</v>
      </c>
      <c r="B5214" t="s">
        <v>433</v>
      </c>
      <c r="C5214" t="s">
        <v>42</v>
      </c>
      <c r="D5214" t="s">
        <v>498</v>
      </c>
      <c r="E5214">
        <v>36.68</v>
      </c>
    </row>
    <row r="5215" spans="1:5">
      <c r="A5215">
        <v>2018</v>
      </c>
      <c r="B5215" t="s">
        <v>425</v>
      </c>
      <c r="C5215" t="s">
        <v>24</v>
      </c>
      <c r="D5215" t="s">
        <v>498</v>
      </c>
      <c r="E5215">
        <v>24.81</v>
      </c>
    </row>
    <row r="5216" spans="1:5">
      <c r="A5216">
        <v>2018</v>
      </c>
      <c r="B5216" t="s">
        <v>424</v>
      </c>
      <c r="C5216" t="s">
        <v>21</v>
      </c>
      <c r="D5216" t="s">
        <v>498</v>
      </c>
      <c r="E5216">
        <v>25.53</v>
      </c>
    </row>
    <row r="5217" spans="1:5">
      <c r="A5217">
        <v>2018</v>
      </c>
      <c r="B5217" t="s">
        <v>429</v>
      </c>
      <c r="C5217" t="s">
        <v>30</v>
      </c>
      <c r="D5217" t="s">
        <v>498</v>
      </c>
      <c r="E5217">
        <v>18.68</v>
      </c>
    </row>
    <row r="5218" spans="1:5">
      <c r="A5218">
        <v>2025</v>
      </c>
      <c r="B5218" t="s">
        <v>407</v>
      </c>
      <c r="D5218" t="s">
        <v>499</v>
      </c>
      <c r="E5218">
        <v>0</v>
      </c>
    </row>
    <row r="5219" spans="1:5">
      <c r="A5219">
        <v>2025</v>
      </c>
      <c r="B5219" t="s">
        <v>438</v>
      </c>
      <c r="D5219" t="s">
        <v>499</v>
      </c>
      <c r="E5219">
        <v>0</v>
      </c>
    </row>
    <row r="5220" spans="1:5">
      <c r="A5220">
        <v>2025</v>
      </c>
      <c r="B5220" t="s">
        <v>425</v>
      </c>
      <c r="D5220" t="s">
        <v>499</v>
      </c>
      <c r="E5220">
        <v>0</v>
      </c>
    </row>
    <row r="5221" spans="1:5">
      <c r="A5221">
        <v>2025</v>
      </c>
      <c r="B5221" t="s">
        <v>421</v>
      </c>
      <c r="D5221" t="s">
        <v>499</v>
      </c>
      <c r="E5221">
        <v>0</v>
      </c>
    </row>
    <row r="5222" spans="1:5">
      <c r="A5222">
        <v>2025</v>
      </c>
      <c r="B5222" t="s">
        <v>432</v>
      </c>
      <c r="D5222" t="s">
        <v>499</v>
      </c>
      <c r="E5222">
        <v>0</v>
      </c>
    </row>
    <row r="5223" spans="1:5">
      <c r="A5223">
        <v>2025</v>
      </c>
      <c r="B5223" t="s">
        <v>429</v>
      </c>
      <c r="D5223" t="s">
        <v>499</v>
      </c>
      <c r="E5223">
        <v>0</v>
      </c>
    </row>
    <row r="5224" spans="1:5">
      <c r="A5224">
        <v>2025</v>
      </c>
      <c r="B5224" t="s">
        <v>431</v>
      </c>
      <c r="D5224" t="s">
        <v>499</v>
      </c>
      <c r="E5224">
        <v>0</v>
      </c>
    </row>
    <row r="5225" spans="1:5">
      <c r="A5225">
        <v>2025</v>
      </c>
      <c r="B5225" t="s">
        <v>428</v>
      </c>
      <c r="D5225" t="s">
        <v>499</v>
      </c>
      <c r="E5225">
        <v>0</v>
      </c>
    </row>
    <row r="5226" spans="1:5">
      <c r="A5226">
        <v>2025</v>
      </c>
      <c r="B5226" t="s">
        <v>436</v>
      </c>
      <c r="D5226" t="s">
        <v>499</v>
      </c>
      <c r="E5226">
        <v>0</v>
      </c>
    </row>
    <row r="5227" spans="1:5">
      <c r="A5227">
        <v>2025</v>
      </c>
      <c r="B5227" t="s">
        <v>433</v>
      </c>
      <c r="D5227" t="s">
        <v>499</v>
      </c>
      <c r="E5227">
        <v>0</v>
      </c>
    </row>
    <row r="5228" spans="1:5">
      <c r="A5228">
        <v>2025</v>
      </c>
      <c r="B5228" t="s">
        <v>426</v>
      </c>
      <c r="D5228" t="s">
        <v>499</v>
      </c>
      <c r="E5228">
        <v>0</v>
      </c>
    </row>
    <row r="5229" spans="1:5">
      <c r="A5229">
        <v>2025</v>
      </c>
      <c r="B5229" t="s">
        <v>437</v>
      </c>
      <c r="D5229" t="s">
        <v>499</v>
      </c>
      <c r="E5229">
        <v>0</v>
      </c>
    </row>
    <row r="5230" spans="1:5">
      <c r="A5230">
        <v>2025</v>
      </c>
      <c r="B5230" t="s">
        <v>420</v>
      </c>
      <c r="D5230" t="s">
        <v>499</v>
      </c>
      <c r="E5230">
        <v>0</v>
      </c>
    </row>
    <row r="5231" spans="1:5">
      <c r="A5231">
        <v>2025</v>
      </c>
      <c r="B5231" t="s">
        <v>424</v>
      </c>
      <c r="D5231" t="s">
        <v>499</v>
      </c>
      <c r="E5231">
        <v>0</v>
      </c>
    </row>
    <row r="5232" spans="1:5">
      <c r="A5232">
        <v>2025</v>
      </c>
      <c r="B5232" t="s">
        <v>434</v>
      </c>
      <c r="D5232" t="s">
        <v>499</v>
      </c>
      <c r="E5232">
        <v>0</v>
      </c>
    </row>
    <row r="5233" spans="1:5">
      <c r="A5233">
        <v>2025</v>
      </c>
      <c r="B5233" t="s">
        <v>423</v>
      </c>
      <c r="D5233" t="s">
        <v>499</v>
      </c>
      <c r="E5233">
        <v>0</v>
      </c>
    </row>
    <row r="5234" spans="1:5">
      <c r="A5234">
        <v>2025</v>
      </c>
      <c r="B5234" t="s">
        <v>435</v>
      </c>
      <c r="D5234" t="s">
        <v>499</v>
      </c>
      <c r="E5234">
        <v>0</v>
      </c>
    </row>
    <row r="5235" spans="1:5">
      <c r="A5235">
        <v>2025</v>
      </c>
      <c r="B5235" t="s">
        <v>430</v>
      </c>
      <c r="D5235" t="s">
        <v>499</v>
      </c>
      <c r="E5235">
        <v>0</v>
      </c>
    </row>
    <row r="5236" spans="1:5">
      <c r="A5236">
        <v>2025</v>
      </c>
      <c r="B5236" t="s">
        <v>422</v>
      </c>
      <c r="D5236" t="s">
        <v>499</v>
      </c>
      <c r="E5236">
        <v>0</v>
      </c>
    </row>
    <row r="5237" spans="1:5">
      <c r="A5237">
        <v>2025</v>
      </c>
      <c r="B5237" t="s">
        <v>439</v>
      </c>
      <c r="D5237" t="s">
        <v>499</v>
      </c>
      <c r="E5237">
        <v>0</v>
      </c>
    </row>
    <row r="5238" spans="1:5">
      <c r="A5238">
        <v>2024</v>
      </c>
      <c r="B5238" t="s">
        <v>407</v>
      </c>
      <c r="C5238" t="s">
        <v>407</v>
      </c>
      <c r="D5238" t="s">
        <v>499</v>
      </c>
      <c r="E5238">
        <v>13</v>
      </c>
    </row>
    <row r="5239" spans="1:5">
      <c r="A5239">
        <v>2024</v>
      </c>
      <c r="B5239" t="s">
        <v>438</v>
      </c>
      <c r="C5239" t="s">
        <v>52</v>
      </c>
      <c r="D5239" t="s">
        <v>499</v>
      </c>
      <c r="E5239">
        <v>0</v>
      </c>
    </row>
    <row r="5240" spans="1:5">
      <c r="A5240">
        <v>2024</v>
      </c>
      <c r="B5240" t="s">
        <v>425</v>
      </c>
      <c r="C5240" t="s">
        <v>24</v>
      </c>
      <c r="D5240" t="s">
        <v>499</v>
      </c>
      <c r="E5240">
        <v>0</v>
      </c>
    </row>
    <row r="5241" spans="1:5">
      <c r="A5241">
        <v>2024</v>
      </c>
      <c r="B5241" t="s">
        <v>421</v>
      </c>
      <c r="C5241" t="s">
        <v>13</v>
      </c>
      <c r="D5241" t="s">
        <v>499</v>
      </c>
      <c r="E5241">
        <v>0</v>
      </c>
    </row>
    <row r="5242" spans="1:5">
      <c r="A5242">
        <v>2024</v>
      </c>
      <c r="B5242" t="s">
        <v>432</v>
      </c>
      <c r="C5242" t="s">
        <v>39</v>
      </c>
      <c r="D5242" t="s">
        <v>499</v>
      </c>
      <c r="E5242">
        <v>0</v>
      </c>
    </row>
    <row r="5243" spans="1:5">
      <c r="A5243">
        <v>2024</v>
      </c>
      <c r="B5243" t="s">
        <v>429</v>
      </c>
      <c r="C5243" t="s">
        <v>30</v>
      </c>
      <c r="D5243" t="s">
        <v>499</v>
      </c>
      <c r="E5243">
        <v>2</v>
      </c>
    </row>
    <row r="5244" spans="1:5">
      <c r="A5244">
        <v>2024</v>
      </c>
      <c r="B5244" t="s">
        <v>431</v>
      </c>
      <c r="C5244" t="s">
        <v>36</v>
      </c>
      <c r="D5244" t="s">
        <v>499</v>
      </c>
      <c r="E5244">
        <v>0</v>
      </c>
    </row>
    <row r="5245" spans="1:5">
      <c r="A5245">
        <v>2024</v>
      </c>
      <c r="B5245" t="s">
        <v>428</v>
      </c>
      <c r="C5245" t="s">
        <v>27</v>
      </c>
      <c r="D5245" t="s">
        <v>499</v>
      </c>
      <c r="E5245">
        <v>0</v>
      </c>
    </row>
    <row r="5246" spans="1:5">
      <c r="A5246">
        <v>2024</v>
      </c>
      <c r="B5246" t="s">
        <v>436</v>
      </c>
      <c r="C5246" t="s">
        <v>49</v>
      </c>
      <c r="D5246" t="s">
        <v>499</v>
      </c>
      <c r="E5246">
        <v>0</v>
      </c>
    </row>
    <row r="5247" spans="1:5">
      <c r="A5247">
        <v>2024</v>
      </c>
      <c r="B5247" t="s">
        <v>433</v>
      </c>
      <c r="C5247" t="s">
        <v>42</v>
      </c>
      <c r="D5247" t="s">
        <v>499</v>
      </c>
      <c r="E5247">
        <v>0</v>
      </c>
    </row>
    <row r="5248" spans="1:5">
      <c r="A5248">
        <v>2024</v>
      </c>
      <c r="B5248" t="s">
        <v>426</v>
      </c>
      <c r="D5248" t="s">
        <v>499</v>
      </c>
      <c r="E5248">
        <v>0</v>
      </c>
    </row>
    <row r="5249" spans="1:5">
      <c r="A5249">
        <v>2024</v>
      </c>
      <c r="B5249" t="s">
        <v>437</v>
      </c>
      <c r="C5249" t="s">
        <v>51</v>
      </c>
      <c r="D5249" t="s">
        <v>499</v>
      </c>
      <c r="E5249">
        <v>5</v>
      </c>
    </row>
    <row r="5250" spans="1:5">
      <c r="A5250">
        <v>2024</v>
      </c>
      <c r="B5250" t="s">
        <v>420</v>
      </c>
      <c r="C5250" t="s">
        <v>8</v>
      </c>
      <c r="D5250" t="s">
        <v>499</v>
      </c>
      <c r="E5250">
        <v>8</v>
      </c>
    </row>
    <row r="5251" spans="1:5">
      <c r="A5251">
        <v>2024</v>
      </c>
      <c r="B5251" t="s">
        <v>424</v>
      </c>
      <c r="C5251" t="s">
        <v>21</v>
      </c>
      <c r="D5251" t="s">
        <v>499</v>
      </c>
      <c r="E5251">
        <v>1</v>
      </c>
    </row>
    <row r="5252" spans="1:5">
      <c r="A5252">
        <v>2024</v>
      </c>
      <c r="B5252" t="s">
        <v>434</v>
      </c>
      <c r="C5252" t="s">
        <v>45</v>
      </c>
      <c r="D5252" t="s">
        <v>499</v>
      </c>
      <c r="E5252">
        <v>0</v>
      </c>
    </row>
    <row r="5253" spans="1:5">
      <c r="A5253">
        <v>2024</v>
      </c>
      <c r="B5253" t="s">
        <v>423</v>
      </c>
      <c r="C5253" t="s">
        <v>18</v>
      </c>
      <c r="D5253" t="s">
        <v>499</v>
      </c>
      <c r="E5253">
        <v>0</v>
      </c>
    </row>
    <row r="5254" spans="1:5">
      <c r="A5254">
        <v>2024</v>
      </c>
      <c r="B5254" t="s">
        <v>435</v>
      </c>
      <c r="C5254" t="s">
        <v>48</v>
      </c>
      <c r="D5254" t="s">
        <v>499</v>
      </c>
      <c r="E5254">
        <v>0</v>
      </c>
    </row>
    <row r="5255" spans="1:5">
      <c r="A5255">
        <v>2024</v>
      </c>
      <c r="B5255" t="s">
        <v>430</v>
      </c>
      <c r="C5255" t="s">
        <v>33</v>
      </c>
      <c r="D5255" t="s">
        <v>499</v>
      </c>
      <c r="E5255">
        <v>0</v>
      </c>
    </row>
    <row r="5256" spans="1:5">
      <c r="A5256">
        <v>2024</v>
      </c>
      <c r="B5256" t="s">
        <v>422</v>
      </c>
      <c r="C5256" t="s">
        <v>15</v>
      </c>
      <c r="D5256" t="s">
        <v>499</v>
      </c>
      <c r="E5256">
        <v>1</v>
      </c>
    </row>
    <row r="5257" spans="1:5">
      <c r="A5257">
        <v>2024</v>
      </c>
      <c r="B5257" t="s">
        <v>439</v>
      </c>
      <c r="C5257" t="s">
        <v>53</v>
      </c>
      <c r="D5257" t="s">
        <v>499</v>
      </c>
      <c r="E5257">
        <v>0</v>
      </c>
    </row>
    <row r="5258" spans="1:5">
      <c r="A5258">
        <v>2019</v>
      </c>
      <c r="B5258" t="s">
        <v>407</v>
      </c>
      <c r="C5258" t="s">
        <v>407</v>
      </c>
      <c r="D5258" t="s">
        <v>499</v>
      </c>
      <c r="E5258">
        <v>0</v>
      </c>
    </row>
    <row r="5259" spans="1:5">
      <c r="A5259">
        <v>2022</v>
      </c>
      <c r="B5259" t="s">
        <v>407</v>
      </c>
      <c r="C5259" t="s">
        <v>407</v>
      </c>
      <c r="D5259" t="s">
        <v>499</v>
      </c>
      <c r="E5259">
        <v>13</v>
      </c>
    </row>
    <row r="5260" spans="1:5">
      <c r="A5260">
        <v>2021</v>
      </c>
      <c r="B5260" t="s">
        <v>407</v>
      </c>
      <c r="C5260" t="s">
        <v>407</v>
      </c>
      <c r="D5260" t="s">
        <v>499</v>
      </c>
      <c r="E5260">
        <v>11</v>
      </c>
    </row>
    <row r="5261" spans="1:5">
      <c r="A5261">
        <v>2023</v>
      </c>
      <c r="B5261" t="s">
        <v>407</v>
      </c>
      <c r="C5261" t="s">
        <v>407</v>
      </c>
      <c r="D5261" t="s">
        <v>499</v>
      </c>
      <c r="E5261">
        <v>13</v>
      </c>
    </row>
    <row r="5262" spans="1:5">
      <c r="A5262">
        <v>2018</v>
      </c>
      <c r="B5262" t="s">
        <v>407</v>
      </c>
      <c r="C5262" t="s">
        <v>407</v>
      </c>
      <c r="D5262" t="s">
        <v>499</v>
      </c>
      <c r="E5262">
        <v>0</v>
      </c>
    </row>
    <row r="5263" spans="1:5">
      <c r="A5263">
        <v>2018</v>
      </c>
      <c r="B5263" t="s">
        <v>407</v>
      </c>
      <c r="C5263" t="s">
        <v>407</v>
      </c>
      <c r="D5263" t="s">
        <v>499</v>
      </c>
      <c r="E5263">
        <v>0</v>
      </c>
    </row>
    <row r="5264" spans="1:5">
      <c r="A5264">
        <v>2018</v>
      </c>
      <c r="B5264" t="s">
        <v>407</v>
      </c>
      <c r="C5264" t="s">
        <v>407</v>
      </c>
      <c r="D5264" t="s">
        <v>499</v>
      </c>
      <c r="E5264">
        <v>0</v>
      </c>
    </row>
    <row r="5265" spans="1:5">
      <c r="A5265">
        <v>2018</v>
      </c>
      <c r="B5265" t="s">
        <v>407</v>
      </c>
      <c r="C5265" t="s">
        <v>407</v>
      </c>
      <c r="D5265" t="s">
        <v>499</v>
      </c>
      <c r="E5265">
        <v>0</v>
      </c>
    </row>
    <row r="5266" spans="1:5">
      <c r="A5266">
        <v>2020</v>
      </c>
      <c r="B5266" t="s">
        <v>407</v>
      </c>
      <c r="C5266" t="s">
        <v>407</v>
      </c>
      <c r="D5266" t="s">
        <v>499</v>
      </c>
      <c r="E5266">
        <v>11</v>
      </c>
    </row>
    <row r="5267" spans="1:5">
      <c r="A5267">
        <v>2023</v>
      </c>
      <c r="B5267" t="s">
        <v>438</v>
      </c>
      <c r="C5267" t="s">
        <v>52</v>
      </c>
      <c r="D5267" t="s">
        <v>499</v>
      </c>
      <c r="E5267">
        <v>0</v>
      </c>
    </row>
    <row r="5268" spans="1:5">
      <c r="A5268">
        <v>2023</v>
      </c>
      <c r="B5268" t="s">
        <v>425</v>
      </c>
      <c r="C5268" t="s">
        <v>24</v>
      </c>
      <c r="D5268" t="s">
        <v>499</v>
      </c>
      <c r="E5268">
        <v>0</v>
      </c>
    </row>
    <row r="5269" spans="1:5">
      <c r="A5269">
        <v>2023</v>
      </c>
      <c r="B5269" t="s">
        <v>421</v>
      </c>
      <c r="C5269" t="s">
        <v>13</v>
      </c>
      <c r="D5269" t="s">
        <v>499</v>
      </c>
      <c r="E5269">
        <v>0</v>
      </c>
    </row>
    <row r="5270" spans="1:5">
      <c r="A5270">
        <v>2023</v>
      </c>
      <c r="B5270" t="s">
        <v>432</v>
      </c>
      <c r="C5270" t="s">
        <v>39</v>
      </c>
      <c r="D5270" t="s">
        <v>499</v>
      </c>
      <c r="E5270">
        <v>0</v>
      </c>
    </row>
    <row r="5271" spans="1:5">
      <c r="A5271">
        <v>2023</v>
      </c>
      <c r="B5271" t="s">
        <v>429</v>
      </c>
      <c r="C5271" t="s">
        <v>30</v>
      </c>
      <c r="D5271" t="s">
        <v>499</v>
      </c>
      <c r="E5271">
        <v>2</v>
      </c>
    </row>
    <row r="5272" spans="1:5">
      <c r="A5272">
        <v>2023</v>
      </c>
      <c r="B5272" t="s">
        <v>431</v>
      </c>
      <c r="C5272" t="s">
        <v>36</v>
      </c>
      <c r="D5272" t="s">
        <v>499</v>
      </c>
      <c r="E5272">
        <v>0</v>
      </c>
    </row>
    <row r="5273" spans="1:5">
      <c r="A5273">
        <v>2023</v>
      </c>
      <c r="B5273" t="s">
        <v>428</v>
      </c>
      <c r="C5273" t="s">
        <v>27</v>
      </c>
      <c r="D5273" t="s">
        <v>499</v>
      </c>
      <c r="E5273">
        <v>0</v>
      </c>
    </row>
    <row r="5274" spans="1:5">
      <c r="A5274">
        <v>2023</v>
      </c>
      <c r="B5274" t="s">
        <v>436</v>
      </c>
      <c r="C5274" t="s">
        <v>49</v>
      </c>
      <c r="D5274" t="s">
        <v>499</v>
      </c>
      <c r="E5274">
        <v>0</v>
      </c>
    </row>
    <row r="5275" spans="1:5">
      <c r="A5275">
        <v>2023</v>
      </c>
      <c r="B5275" t="s">
        <v>433</v>
      </c>
      <c r="C5275" t="s">
        <v>42</v>
      </c>
      <c r="D5275" t="s">
        <v>499</v>
      </c>
      <c r="E5275">
        <v>0</v>
      </c>
    </row>
    <row r="5276" spans="1:5">
      <c r="A5276">
        <v>2023</v>
      </c>
      <c r="B5276" t="s">
        <v>426</v>
      </c>
      <c r="D5276" t="s">
        <v>499</v>
      </c>
      <c r="E5276">
        <v>0</v>
      </c>
    </row>
    <row r="5277" spans="1:5">
      <c r="A5277">
        <v>2023</v>
      </c>
      <c r="B5277" t="s">
        <v>437</v>
      </c>
      <c r="C5277" t="s">
        <v>51</v>
      </c>
      <c r="D5277" t="s">
        <v>499</v>
      </c>
      <c r="E5277">
        <v>5</v>
      </c>
    </row>
    <row r="5278" spans="1:5">
      <c r="A5278">
        <v>2023</v>
      </c>
      <c r="B5278" t="s">
        <v>420</v>
      </c>
      <c r="C5278" t="s">
        <v>8</v>
      </c>
      <c r="D5278" t="s">
        <v>499</v>
      </c>
      <c r="E5278">
        <v>8</v>
      </c>
    </row>
    <row r="5279" spans="1:5">
      <c r="A5279">
        <v>2023</v>
      </c>
      <c r="B5279" t="s">
        <v>424</v>
      </c>
      <c r="C5279" t="s">
        <v>21</v>
      </c>
      <c r="D5279" t="s">
        <v>499</v>
      </c>
      <c r="E5279">
        <v>1</v>
      </c>
    </row>
    <row r="5280" spans="1:5">
      <c r="A5280">
        <v>2022</v>
      </c>
      <c r="B5280" t="s">
        <v>435</v>
      </c>
      <c r="C5280" t="s">
        <v>48</v>
      </c>
      <c r="D5280" t="s">
        <v>499</v>
      </c>
      <c r="E5280">
        <v>0</v>
      </c>
    </row>
    <row r="5281" spans="1:5">
      <c r="A5281">
        <v>2022</v>
      </c>
      <c r="B5281" t="s">
        <v>438</v>
      </c>
      <c r="C5281" t="s">
        <v>52</v>
      </c>
      <c r="D5281" t="s">
        <v>499</v>
      </c>
      <c r="E5281">
        <v>0</v>
      </c>
    </row>
    <row r="5282" spans="1:5">
      <c r="A5282">
        <v>2022</v>
      </c>
      <c r="B5282" t="s">
        <v>436</v>
      </c>
      <c r="C5282" t="s">
        <v>49</v>
      </c>
      <c r="D5282" t="s">
        <v>499</v>
      </c>
      <c r="E5282">
        <v>0</v>
      </c>
    </row>
    <row r="5283" spans="1:5">
      <c r="A5283">
        <v>2022</v>
      </c>
      <c r="B5283" t="s">
        <v>431</v>
      </c>
      <c r="C5283" t="s">
        <v>36</v>
      </c>
      <c r="D5283" t="s">
        <v>499</v>
      </c>
      <c r="E5283">
        <v>0</v>
      </c>
    </row>
    <row r="5284" spans="1:5">
      <c r="A5284">
        <v>2022</v>
      </c>
      <c r="B5284" t="s">
        <v>422</v>
      </c>
      <c r="C5284" t="s">
        <v>15</v>
      </c>
      <c r="D5284" t="s">
        <v>499</v>
      </c>
      <c r="E5284">
        <v>0</v>
      </c>
    </row>
    <row r="5285" spans="1:5">
      <c r="A5285">
        <v>2022</v>
      </c>
      <c r="B5285" t="s">
        <v>439</v>
      </c>
      <c r="C5285" t="s">
        <v>53</v>
      </c>
      <c r="D5285" t="s">
        <v>499</v>
      </c>
      <c r="E5285">
        <v>0</v>
      </c>
    </row>
    <row r="5286" spans="1:5">
      <c r="A5286">
        <v>2022</v>
      </c>
      <c r="B5286" t="s">
        <v>429</v>
      </c>
      <c r="C5286" t="s">
        <v>30</v>
      </c>
      <c r="D5286" t="s">
        <v>499</v>
      </c>
      <c r="E5286">
        <v>1</v>
      </c>
    </row>
    <row r="5287" spans="1:5">
      <c r="A5287">
        <v>2022</v>
      </c>
      <c r="B5287" t="s">
        <v>421</v>
      </c>
      <c r="C5287" t="s">
        <v>13</v>
      </c>
      <c r="D5287" t="s">
        <v>499</v>
      </c>
      <c r="E5287">
        <v>0</v>
      </c>
    </row>
    <row r="5288" spans="1:5">
      <c r="A5288">
        <v>2022</v>
      </c>
      <c r="B5288" t="s">
        <v>434</v>
      </c>
      <c r="C5288" t="s">
        <v>45</v>
      </c>
      <c r="D5288" t="s">
        <v>499</v>
      </c>
      <c r="E5288">
        <v>0</v>
      </c>
    </row>
    <row r="5289" spans="1:5">
      <c r="A5289">
        <v>2021</v>
      </c>
      <c r="B5289" t="s">
        <v>434</v>
      </c>
      <c r="C5289" t="s">
        <v>45</v>
      </c>
      <c r="D5289" t="s">
        <v>499</v>
      </c>
      <c r="E5289">
        <v>0</v>
      </c>
    </row>
    <row r="5290" spans="1:5">
      <c r="A5290">
        <v>2021</v>
      </c>
      <c r="B5290" t="s">
        <v>420</v>
      </c>
      <c r="C5290" t="s">
        <v>8</v>
      </c>
      <c r="D5290" t="s">
        <v>499</v>
      </c>
      <c r="E5290">
        <v>6</v>
      </c>
    </row>
    <row r="5291" spans="1:5">
      <c r="A5291">
        <v>2021</v>
      </c>
      <c r="B5291" t="s">
        <v>424</v>
      </c>
      <c r="C5291" t="s">
        <v>21</v>
      </c>
      <c r="D5291" t="s">
        <v>499</v>
      </c>
      <c r="E5291">
        <v>1</v>
      </c>
    </row>
    <row r="5292" spans="1:5">
      <c r="A5292">
        <v>2020</v>
      </c>
      <c r="B5292" t="s">
        <v>434</v>
      </c>
      <c r="C5292" t="s">
        <v>45</v>
      </c>
      <c r="D5292" t="s">
        <v>499</v>
      </c>
      <c r="E5292">
        <v>0</v>
      </c>
    </row>
    <row r="5293" spans="1:5">
      <c r="A5293">
        <v>2020</v>
      </c>
      <c r="B5293" t="s">
        <v>430</v>
      </c>
      <c r="C5293" t="s">
        <v>33</v>
      </c>
      <c r="D5293" t="s">
        <v>499</v>
      </c>
      <c r="E5293">
        <v>0</v>
      </c>
    </row>
    <row r="5294" spans="1:5">
      <c r="A5294">
        <v>2020</v>
      </c>
      <c r="B5294" t="s">
        <v>439</v>
      </c>
      <c r="C5294" t="s">
        <v>53</v>
      </c>
      <c r="D5294" t="s">
        <v>499</v>
      </c>
      <c r="E5294">
        <v>0</v>
      </c>
    </row>
    <row r="5295" spans="1:5">
      <c r="A5295">
        <v>2019</v>
      </c>
      <c r="B5295" t="s">
        <v>431</v>
      </c>
      <c r="C5295" t="s">
        <v>36</v>
      </c>
      <c r="D5295" t="s">
        <v>499</v>
      </c>
      <c r="E5295">
        <v>0</v>
      </c>
    </row>
    <row r="5296" spans="1:5">
      <c r="A5296">
        <v>2019</v>
      </c>
      <c r="B5296" t="s">
        <v>437</v>
      </c>
      <c r="C5296" t="s">
        <v>51</v>
      </c>
      <c r="D5296" t="s">
        <v>499</v>
      </c>
      <c r="E5296">
        <v>0</v>
      </c>
    </row>
    <row r="5297" spans="1:5">
      <c r="A5297">
        <v>2019</v>
      </c>
      <c r="B5297" t="s">
        <v>439</v>
      </c>
      <c r="C5297" t="s">
        <v>53</v>
      </c>
      <c r="D5297" t="s">
        <v>499</v>
      </c>
      <c r="E5297">
        <v>0</v>
      </c>
    </row>
    <row r="5298" spans="1:5">
      <c r="A5298">
        <v>2019</v>
      </c>
      <c r="B5298" t="s">
        <v>429</v>
      </c>
      <c r="C5298" t="s">
        <v>30</v>
      </c>
      <c r="D5298" t="s">
        <v>499</v>
      </c>
      <c r="E5298">
        <v>0</v>
      </c>
    </row>
    <row r="5299" spans="1:5">
      <c r="A5299">
        <v>2018</v>
      </c>
      <c r="B5299" t="s">
        <v>432</v>
      </c>
      <c r="C5299" t="s">
        <v>39</v>
      </c>
      <c r="D5299" t="s">
        <v>499</v>
      </c>
      <c r="E5299">
        <v>0</v>
      </c>
    </row>
    <row r="5300" spans="1:5">
      <c r="A5300">
        <v>2018</v>
      </c>
      <c r="B5300" t="s">
        <v>435</v>
      </c>
      <c r="C5300" t="s">
        <v>48</v>
      </c>
      <c r="D5300" t="s">
        <v>499</v>
      </c>
      <c r="E5300">
        <v>0</v>
      </c>
    </row>
    <row r="5301" spans="1:5">
      <c r="A5301">
        <v>2018</v>
      </c>
      <c r="B5301" t="s">
        <v>438</v>
      </c>
      <c r="C5301" t="s">
        <v>52</v>
      </c>
      <c r="D5301" t="s">
        <v>499</v>
      </c>
      <c r="E5301">
        <v>0</v>
      </c>
    </row>
    <row r="5302" spans="1:5">
      <c r="A5302">
        <v>2018</v>
      </c>
      <c r="B5302" t="s">
        <v>436</v>
      </c>
      <c r="C5302" t="s">
        <v>49</v>
      </c>
      <c r="D5302" t="s">
        <v>499</v>
      </c>
      <c r="E5302">
        <v>0</v>
      </c>
    </row>
    <row r="5303" spans="1:5">
      <c r="A5303">
        <v>2018</v>
      </c>
      <c r="B5303" t="s">
        <v>437</v>
      </c>
      <c r="C5303" t="s">
        <v>51</v>
      </c>
      <c r="D5303" t="s">
        <v>499</v>
      </c>
      <c r="E5303">
        <v>0</v>
      </c>
    </row>
    <row r="5304" spans="1:5">
      <c r="A5304">
        <v>2018</v>
      </c>
      <c r="B5304" t="s">
        <v>422</v>
      </c>
      <c r="C5304" t="s">
        <v>15</v>
      </c>
      <c r="D5304" t="s">
        <v>499</v>
      </c>
      <c r="E5304">
        <v>0</v>
      </c>
    </row>
    <row r="5305" spans="1:5">
      <c r="A5305">
        <v>2019</v>
      </c>
      <c r="B5305" t="s">
        <v>438</v>
      </c>
      <c r="C5305" t="s">
        <v>52</v>
      </c>
      <c r="D5305" t="s">
        <v>499</v>
      </c>
      <c r="E5305">
        <v>0</v>
      </c>
    </row>
    <row r="5306" spans="1:5">
      <c r="A5306">
        <v>2019</v>
      </c>
      <c r="B5306" t="s">
        <v>430</v>
      </c>
      <c r="C5306" t="s">
        <v>33</v>
      </c>
      <c r="D5306" t="s">
        <v>499</v>
      </c>
      <c r="E5306">
        <v>0</v>
      </c>
    </row>
    <row r="5307" spans="1:5">
      <c r="A5307">
        <v>2019</v>
      </c>
      <c r="B5307" t="s">
        <v>434</v>
      </c>
      <c r="C5307" t="s">
        <v>45</v>
      </c>
      <c r="D5307" t="s">
        <v>499</v>
      </c>
      <c r="E5307">
        <v>0</v>
      </c>
    </row>
    <row r="5308" spans="1:5">
      <c r="A5308">
        <v>2019</v>
      </c>
      <c r="B5308" t="s">
        <v>425</v>
      </c>
      <c r="C5308" t="s">
        <v>24</v>
      </c>
      <c r="D5308" t="s">
        <v>499</v>
      </c>
      <c r="E5308">
        <v>0</v>
      </c>
    </row>
    <row r="5309" spans="1:5">
      <c r="A5309">
        <v>2019</v>
      </c>
      <c r="B5309" t="s">
        <v>420</v>
      </c>
      <c r="C5309" t="s">
        <v>8</v>
      </c>
      <c r="D5309" t="s">
        <v>499</v>
      </c>
      <c r="E5309">
        <v>0</v>
      </c>
    </row>
    <row r="5310" spans="1:5">
      <c r="A5310">
        <v>2019</v>
      </c>
      <c r="B5310" t="s">
        <v>433</v>
      </c>
      <c r="C5310" t="s">
        <v>42</v>
      </c>
      <c r="D5310" t="s">
        <v>499</v>
      </c>
      <c r="E5310">
        <v>0</v>
      </c>
    </row>
    <row r="5311" spans="1:5">
      <c r="A5311">
        <v>2019</v>
      </c>
      <c r="B5311" t="s">
        <v>428</v>
      </c>
      <c r="C5311" t="s">
        <v>27</v>
      </c>
      <c r="D5311" t="s">
        <v>499</v>
      </c>
      <c r="E5311">
        <v>0</v>
      </c>
    </row>
    <row r="5312" spans="1:5">
      <c r="A5312">
        <v>2019</v>
      </c>
      <c r="B5312" t="s">
        <v>423</v>
      </c>
      <c r="C5312" t="s">
        <v>18</v>
      </c>
      <c r="D5312" t="s">
        <v>499</v>
      </c>
      <c r="E5312">
        <v>0</v>
      </c>
    </row>
    <row r="5313" spans="1:5">
      <c r="A5313">
        <v>2019</v>
      </c>
      <c r="B5313" t="s">
        <v>421</v>
      </c>
      <c r="C5313" t="s">
        <v>13</v>
      </c>
      <c r="D5313" t="s">
        <v>499</v>
      </c>
      <c r="E5313">
        <v>0</v>
      </c>
    </row>
    <row r="5314" spans="1:5">
      <c r="A5314">
        <v>2019</v>
      </c>
      <c r="B5314" t="s">
        <v>422</v>
      </c>
      <c r="C5314" t="s">
        <v>15</v>
      </c>
      <c r="D5314" t="s">
        <v>499</v>
      </c>
      <c r="E5314">
        <v>0</v>
      </c>
    </row>
    <row r="5315" spans="1:5">
      <c r="A5315">
        <v>2019</v>
      </c>
      <c r="B5315" t="s">
        <v>424</v>
      </c>
      <c r="C5315" t="s">
        <v>21</v>
      </c>
      <c r="D5315" t="s">
        <v>499</v>
      </c>
      <c r="E5315">
        <v>0</v>
      </c>
    </row>
    <row r="5316" spans="1:5">
      <c r="A5316">
        <v>2018</v>
      </c>
      <c r="B5316" t="s">
        <v>434</v>
      </c>
      <c r="C5316" t="s">
        <v>45</v>
      </c>
      <c r="D5316" t="s">
        <v>499</v>
      </c>
      <c r="E5316">
        <v>0</v>
      </c>
    </row>
    <row r="5317" spans="1:5">
      <c r="A5317">
        <v>2018</v>
      </c>
      <c r="B5317" t="s">
        <v>428</v>
      </c>
      <c r="C5317" t="s">
        <v>27</v>
      </c>
      <c r="D5317" t="s">
        <v>499</v>
      </c>
      <c r="E5317">
        <v>0</v>
      </c>
    </row>
    <row r="5318" spans="1:5">
      <c r="A5318">
        <v>2018</v>
      </c>
      <c r="B5318" t="s">
        <v>430</v>
      </c>
      <c r="C5318" t="s">
        <v>33</v>
      </c>
      <c r="D5318" t="s">
        <v>499</v>
      </c>
      <c r="E5318">
        <v>0</v>
      </c>
    </row>
    <row r="5319" spans="1:5">
      <c r="A5319">
        <v>2018</v>
      </c>
      <c r="B5319" t="s">
        <v>420</v>
      </c>
      <c r="C5319" t="s">
        <v>8</v>
      </c>
      <c r="D5319" t="s">
        <v>499</v>
      </c>
      <c r="E5319">
        <v>0</v>
      </c>
    </row>
    <row r="5320" spans="1:5">
      <c r="A5320">
        <v>2018</v>
      </c>
      <c r="B5320" t="s">
        <v>439</v>
      </c>
      <c r="C5320" t="s">
        <v>53</v>
      </c>
      <c r="D5320" t="s">
        <v>499</v>
      </c>
      <c r="E5320">
        <v>0</v>
      </c>
    </row>
    <row r="5321" spans="1:5">
      <c r="A5321">
        <v>2022</v>
      </c>
      <c r="B5321" t="s">
        <v>437</v>
      </c>
      <c r="C5321" t="s">
        <v>51</v>
      </c>
      <c r="D5321" t="s">
        <v>499</v>
      </c>
      <c r="E5321">
        <v>4</v>
      </c>
    </row>
    <row r="5322" spans="1:5">
      <c r="A5322">
        <v>2022</v>
      </c>
      <c r="B5322" t="s">
        <v>425</v>
      </c>
      <c r="C5322" t="s">
        <v>24</v>
      </c>
      <c r="D5322" t="s">
        <v>499</v>
      </c>
      <c r="E5322">
        <v>0</v>
      </c>
    </row>
    <row r="5323" spans="1:5">
      <c r="A5323">
        <v>2022</v>
      </c>
      <c r="B5323" t="s">
        <v>428</v>
      </c>
      <c r="C5323" t="s">
        <v>27</v>
      </c>
      <c r="D5323" t="s">
        <v>499</v>
      </c>
      <c r="E5323">
        <v>0</v>
      </c>
    </row>
    <row r="5324" spans="1:5">
      <c r="A5324">
        <v>2022</v>
      </c>
      <c r="B5324" t="s">
        <v>420</v>
      </c>
      <c r="C5324" t="s">
        <v>8</v>
      </c>
      <c r="D5324" t="s">
        <v>499</v>
      </c>
      <c r="E5324">
        <v>7</v>
      </c>
    </row>
    <row r="5325" spans="1:5">
      <c r="A5325">
        <v>2022</v>
      </c>
      <c r="B5325" t="s">
        <v>423</v>
      </c>
      <c r="C5325" t="s">
        <v>18</v>
      </c>
      <c r="D5325" t="s">
        <v>499</v>
      </c>
      <c r="E5325">
        <v>0</v>
      </c>
    </row>
    <row r="5326" spans="1:5">
      <c r="A5326">
        <v>2021</v>
      </c>
      <c r="B5326" t="s">
        <v>426</v>
      </c>
      <c r="D5326" t="s">
        <v>499</v>
      </c>
      <c r="E5326">
        <v>0</v>
      </c>
    </row>
    <row r="5327" spans="1:5">
      <c r="A5327">
        <v>2021</v>
      </c>
      <c r="B5327" t="s">
        <v>428</v>
      </c>
      <c r="C5327" t="s">
        <v>27</v>
      </c>
      <c r="D5327" t="s">
        <v>499</v>
      </c>
      <c r="E5327">
        <v>0</v>
      </c>
    </row>
    <row r="5328" spans="1:5">
      <c r="A5328">
        <v>2021</v>
      </c>
      <c r="B5328" t="s">
        <v>423</v>
      </c>
      <c r="C5328" t="s">
        <v>18</v>
      </c>
      <c r="D5328" t="s">
        <v>499</v>
      </c>
      <c r="E5328">
        <v>0</v>
      </c>
    </row>
    <row r="5329" spans="1:5">
      <c r="A5329">
        <v>2021</v>
      </c>
      <c r="B5329" t="s">
        <v>431</v>
      </c>
      <c r="C5329" t="s">
        <v>36</v>
      </c>
      <c r="D5329" t="s">
        <v>499</v>
      </c>
      <c r="E5329">
        <v>0</v>
      </c>
    </row>
    <row r="5330" spans="1:5">
      <c r="A5330">
        <v>2021</v>
      </c>
      <c r="B5330" t="s">
        <v>425</v>
      </c>
      <c r="C5330" t="s">
        <v>24</v>
      </c>
      <c r="D5330" t="s">
        <v>499</v>
      </c>
      <c r="E5330">
        <v>0</v>
      </c>
    </row>
    <row r="5331" spans="1:5">
      <c r="A5331">
        <v>2021</v>
      </c>
      <c r="B5331" t="s">
        <v>438</v>
      </c>
      <c r="C5331" t="s">
        <v>52</v>
      </c>
      <c r="D5331" t="s">
        <v>499</v>
      </c>
      <c r="E5331">
        <v>0</v>
      </c>
    </row>
    <row r="5332" spans="1:5">
      <c r="A5332">
        <v>2021</v>
      </c>
      <c r="B5332" t="s">
        <v>436</v>
      </c>
      <c r="C5332" t="s">
        <v>49</v>
      </c>
      <c r="D5332" t="s">
        <v>499</v>
      </c>
      <c r="E5332">
        <v>0</v>
      </c>
    </row>
    <row r="5333" spans="1:5">
      <c r="A5333">
        <v>2021</v>
      </c>
      <c r="B5333" t="s">
        <v>437</v>
      </c>
      <c r="C5333" t="s">
        <v>51</v>
      </c>
      <c r="D5333" t="s">
        <v>499</v>
      </c>
      <c r="E5333">
        <v>3</v>
      </c>
    </row>
    <row r="5334" spans="1:5">
      <c r="A5334">
        <v>2020</v>
      </c>
      <c r="B5334" t="s">
        <v>431</v>
      </c>
      <c r="C5334" t="s">
        <v>36</v>
      </c>
      <c r="D5334" t="s">
        <v>499</v>
      </c>
      <c r="E5334">
        <v>0</v>
      </c>
    </row>
    <row r="5335" spans="1:5">
      <c r="A5335">
        <v>2020</v>
      </c>
      <c r="B5335" t="s">
        <v>426</v>
      </c>
      <c r="D5335" t="s">
        <v>499</v>
      </c>
      <c r="E5335">
        <v>0</v>
      </c>
    </row>
    <row r="5336" spans="1:5">
      <c r="A5336">
        <v>2020</v>
      </c>
      <c r="B5336" t="s">
        <v>433</v>
      </c>
      <c r="C5336" t="s">
        <v>42</v>
      </c>
      <c r="D5336" t="s">
        <v>499</v>
      </c>
      <c r="E5336">
        <v>0</v>
      </c>
    </row>
    <row r="5337" spans="1:5">
      <c r="A5337">
        <v>2020</v>
      </c>
      <c r="B5337" t="s">
        <v>425</v>
      </c>
      <c r="C5337" t="s">
        <v>24</v>
      </c>
      <c r="D5337" t="s">
        <v>499</v>
      </c>
      <c r="E5337">
        <v>0</v>
      </c>
    </row>
    <row r="5338" spans="1:5">
      <c r="A5338">
        <v>2020</v>
      </c>
      <c r="B5338" t="s">
        <v>428</v>
      </c>
      <c r="C5338" t="s">
        <v>27</v>
      </c>
      <c r="D5338" t="s">
        <v>499</v>
      </c>
      <c r="E5338">
        <v>0</v>
      </c>
    </row>
    <row r="5339" spans="1:5">
      <c r="A5339">
        <v>2020</v>
      </c>
      <c r="B5339" t="s">
        <v>438</v>
      </c>
      <c r="C5339" t="s">
        <v>52</v>
      </c>
      <c r="D5339" t="s">
        <v>499</v>
      </c>
      <c r="E5339">
        <v>0</v>
      </c>
    </row>
    <row r="5340" spans="1:5">
      <c r="A5340">
        <v>2020</v>
      </c>
      <c r="B5340" t="s">
        <v>437</v>
      </c>
      <c r="C5340" t="s">
        <v>51</v>
      </c>
      <c r="D5340" t="s">
        <v>499</v>
      </c>
      <c r="E5340">
        <v>3</v>
      </c>
    </row>
    <row r="5341" spans="1:5">
      <c r="A5341">
        <v>2020</v>
      </c>
      <c r="B5341" t="s">
        <v>422</v>
      </c>
      <c r="C5341" t="s">
        <v>15</v>
      </c>
      <c r="D5341" t="s">
        <v>499</v>
      </c>
      <c r="E5341">
        <v>0</v>
      </c>
    </row>
    <row r="5342" spans="1:5">
      <c r="A5342">
        <v>2023</v>
      </c>
      <c r="B5342" t="s">
        <v>434</v>
      </c>
      <c r="C5342" t="s">
        <v>45</v>
      </c>
      <c r="D5342" t="s">
        <v>499</v>
      </c>
      <c r="E5342">
        <v>0</v>
      </c>
    </row>
    <row r="5343" spans="1:5">
      <c r="A5343">
        <v>2023</v>
      </c>
      <c r="B5343" t="s">
        <v>423</v>
      </c>
      <c r="C5343" t="s">
        <v>18</v>
      </c>
      <c r="D5343" t="s">
        <v>499</v>
      </c>
      <c r="E5343">
        <v>0</v>
      </c>
    </row>
    <row r="5344" spans="1:5">
      <c r="A5344">
        <v>2023</v>
      </c>
      <c r="B5344" t="s">
        <v>435</v>
      </c>
      <c r="C5344" t="s">
        <v>48</v>
      </c>
      <c r="D5344" t="s">
        <v>499</v>
      </c>
      <c r="E5344">
        <v>0</v>
      </c>
    </row>
    <row r="5345" spans="1:5">
      <c r="A5345">
        <v>2023</v>
      </c>
      <c r="B5345" t="s">
        <v>430</v>
      </c>
      <c r="C5345" t="s">
        <v>33</v>
      </c>
      <c r="D5345" t="s">
        <v>499</v>
      </c>
      <c r="E5345">
        <v>0</v>
      </c>
    </row>
    <row r="5346" spans="1:5">
      <c r="A5346">
        <v>2023</v>
      </c>
      <c r="B5346" t="s">
        <v>422</v>
      </c>
      <c r="C5346" t="s">
        <v>15</v>
      </c>
      <c r="D5346" t="s">
        <v>499</v>
      </c>
      <c r="E5346">
        <v>1</v>
      </c>
    </row>
    <row r="5347" spans="1:5">
      <c r="A5347">
        <v>2023</v>
      </c>
      <c r="B5347" t="s">
        <v>439</v>
      </c>
      <c r="C5347" t="s">
        <v>53</v>
      </c>
      <c r="D5347" t="s">
        <v>499</v>
      </c>
      <c r="E5347">
        <v>0</v>
      </c>
    </row>
    <row r="5348" spans="1:5">
      <c r="A5348">
        <v>2022</v>
      </c>
      <c r="B5348" t="s">
        <v>433</v>
      </c>
      <c r="C5348" t="s">
        <v>42</v>
      </c>
      <c r="D5348" t="s">
        <v>499</v>
      </c>
      <c r="E5348">
        <v>0</v>
      </c>
    </row>
    <row r="5349" spans="1:5">
      <c r="A5349">
        <v>2022</v>
      </c>
      <c r="B5349" t="s">
        <v>430</v>
      </c>
      <c r="C5349" t="s">
        <v>33</v>
      </c>
      <c r="D5349" t="s">
        <v>499</v>
      </c>
      <c r="E5349">
        <v>0</v>
      </c>
    </row>
    <row r="5350" spans="1:5">
      <c r="A5350">
        <v>2022</v>
      </c>
      <c r="B5350" t="s">
        <v>432</v>
      </c>
      <c r="C5350" t="s">
        <v>39</v>
      </c>
      <c r="D5350" t="s">
        <v>499</v>
      </c>
      <c r="E5350">
        <v>0</v>
      </c>
    </row>
    <row r="5351" spans="1:5">
      <c r="A5351">
        <v>2022</v>
      </c>
      <c r="B5351" t="s">
        <v>426</v>
      </c>
      <c r="D5351" t="s">
        <v>499</v>
      </c>
      <c r="E5351">
        <v>0</v>
      </c>
    </row>
    <row r="5352" spans="1:5">
      <c r="A5352">
        <v>2022</v>
      </c>
      <c r="B5352" t="s">
        <v>424</v>
      </c>
      <c r="C5352" t="s">
        <v>21</v>
      </c>
      <c r="D5352" t="s">
        <v>499</v>
      </c>
      <c r="E5352">
        <v>1</v>
      </c>
    </row>
    <row r="5353" spans="1:5">
      <c r="A5353">
        <v>2021</v>
      </c>
      <c r="B5353" t="s">
        <v>432</v>
      </c>
      <c r="C5353" t="s">
        <v>39</v>
      </c>
      <c r="D5353" t="s">
        <v>499</v>
      </c>
      <c r="E5353">
        <v>0</v>
      </c>
    </row>
    <row r="5354" spans="1:5">
      <c r="A5354">
        <v>2021</v>
      </c>
      <c r="B5354" t="s">
        <v>430</v>
      </c>
      <c r="C5354" t="s">
        <v>33</v>
      </c>
      <c r="D5354" t="s">
        <v>499</v>
      </c>
      <c r="E5354">
        <v>0</v>
      </c>
    </row>
    <row r="5355" spans="1:5">
      <c r="A5355">
        <v>2021</v>
      </c>
      <c r="B5355" t="s">
        <v>433</v>
      </c>
      <c r="C5355" t="s">
        <v>42</v>
      </c>
      <c r="D5355" t="s">
        <v>499</v>
      </c>
      <c r="E5355">
        <v>0</v>
      </c>
    </row>
    <row r="5356" spans="1:5">
      <c r="A5356">
        <v>2021</v>
      </c>
      <c r="B5356" t="s">
        <v>422</v>
      </c>
      <c r="C5356" t="s">
        <v>15</v>
      </c>
      <c r="D5356" t="s">
        <v>499</v>
      </c>
      <c r="E5356">
        <v>0</v>
      </c>
    </row>
    <row r="5357" spans="1:5">
      <c r="A5357">
        <v>2021</v>
      </c>
      <c r="B5357" t="s">
        <v>421</v>
      </c>
      <c r="C5357" t="s">
        <v>13</v>
      </c>
      <c r="D5357" t="s">
        <v>499</v>
      </c>
      <c r="E5357">
        <v>0</v>
      </c>
    </row>
    <row r="5358" spans="1:5">
      <c r="A5358">
        <v>2021</v>
      </c>
      <c r="B5358" t="s">
        <v>439</v>
      </c>
      <c r="C5358" t="s">
        <v>53</v>
      </c>
      <c r="D5358" t="s">
        <v>499</v>
      </c>
      <c r="E5358">
        <v>0</v>
      </c>
    </row>
    <row r="5359" spans="1:5">
      <c r="A5359">
        <v>2021</v>
      </c>
      <c r="B5359" t="s">
        <v>435</v>
      </c>
      <c r="C5359" t="s">
        <v>48</v>
      </c>
      <c r="D5359" t="s">
        <v>499</v>
      </c>
      <c r="E5359">
        <v>0</v>
      </c>
    </row>
    <row r="5360" spans="1:5">
      <c r="A5360">
        <v>2021</v>
      </c>
      <c r="B5360" t="s">
        <v>429</v>
      </c>
      <c r="C5360" t="s">
        <v>30</v>
      </c>
      <c r="D5360" t="s">
        <v>499</v>
      </c>
      <c r="E5360">
        <v>1</v>
      </c>
    </row>
    <row r="5361" spans="1:5">
      <c r="A5361">
        <v>2020</v>
      </c>
      <c r="B5361" t="s">
        <v>435</v>
      </c>
      <c r="C5361" t="s">
        <v>48</v>
      </c>
      <c r="D5361" t="s">
        <v>499</v>
      </c>
      <c r="E5361">
        <v>0</v>
      </c>
    </row>
    <row r="5362" spans="1:5">
      <c r="A5362">
        <v>2020</v>
      </c>
      <c r="B5362" t="s">
        <v>432</v>
      </c>
      <c r="C5362" t="s">
        <v>39</v>
      </c>
      <c r="D5362" t="s">
        <v>499</v>
      </c>
      <c r="E5362">
        <v>0</v>
      </c>
    </row>
    <row r="5363" spans="1:5">
      <c r="A5363">
        <v>2020</v>
      </c>
      <c r="B5363" t="s">
        <v>423</v>
      </c>
      <c r="C5363" t="s">
        <v>18</v>
      </c>
      <c r="D5363" t="s">
        <v>499</v>
      </c>
      <c r="E5363">
        <v>0</v>
      </c>
    </row>
    <row r="5364" spans="1:5">
      <c r="A5364">
        <v>2020</v>
      </c>
      <c r="B5364" t="s">
        <v>420</v>
      </c>
      <c r="C5364" t="s">
        <v>8</v>
      </c>
      <c r="D5364" t="s">
        <v>499</v>
      </c>
      <c r="E5364">
        <v>6</v>
      </c>
    </row>
    <row r="5365" spans="1:5">
      <c r="A5365">
        <v>2020</v>
      </c>
      <c r="B5365" t="s">
        <v>424</v>
      </c>
      <c r="C5365" t="s">
        <v>21</v>
      </c>
      <c r="D5365" t="s">
        <v>499</v>
      </c>
      <c r="E5365">
        <v>1</v>
      </c>
    </row>
    <row r="5366" spans="1:5">
      <c r="A5366">
        <v>2020</v>
      </c>
      <c r="B5366" t="s">
        <v>421</v>
      </c>
      <c r="C5366" t="s">
        <v>13</v>
      </c>
      <c r="D5366" t="s">
        <v>499</v>
      </c>
      <c r="E5366">
        <v>0</v>
      </c>
    </row>
    <row r="5367" spans="1:5">
      <c r="A5367">
        <v>2020</v>
      </c>
      <c r="B5367" t="s">
        <v>436</v>
      </c>
      <c r="C5367" t="s">
        <v>49</v>
      </c>
      <c r="D5367" t="s">
        <v>499</v>
      </c>
      <c r="E5367">
        <v>0</v>
      </c>
    </row>
    <row r="5368" spans="1:5">
      <c r="A5368">
        <v>2020</v>
      </c>
      <c r="B5368" t="s">
        <v>429</v>
      </c>
      <c r="C5368" t="s">
        <v>30</v>
      </c>
      <c r="D5368" t="s">
        <v>499</v>
      </c>
      <c r="E5368">
        <v>1</v>
      </c>
    </row>
    <row r="5369" spans="1:5">
      <c r="A5369">
        <v>2019</v>
      </c>
      <c r="B5369" t="s">
        <v>435</v>
      </c>
      <c r="C5369" t="s">
        <v>48</v>
      </c>
      <c r="D5369" t="s">
        <v>499</v>
      </c>
      <c r="E5369">
        <v>0</v>
      </c>
    </row>
    <row r="5370" spans="1:5">
      <c r="A5370">
        <v>2019</v>
      </c>
      <c r="B5370" t="s">
        <v>426</v>
      </c>
      <c r="D5370" t="s">
        <v>499</v>
      </c>
      <c r="E5370">
        <v>0</v>
      </c>
    </row>
    <row r="5371" spans="1:5">
      <c r="A5371">
        <v>2019</v>
      </c>
      <c r="B5371" t="s">
        <v>432</v>
      </c>
      <c r="C5371" t="s">
        <v>39</v>
      </c>
      <c r="D5371" t="s">
        <v>499</v>
      </c>
      <c r="E5371">
        <v>0</v>
      </c>
    </row>
    <row r="5372" spans="1:5">
      <c r="A5372">
        <v>2019</v>
      </c>
      <c r="B5372" t="s">
        <v>436</v>
      </c>
      <c r="C5372" t="s">
        <v>49</v>
      </c>
      <c r="D5372" t="s">
        <v>499</v>
      </c>
      <c r="E5372">
        <v>0</v>
      </c>
    </row>
    <row r="5373" spans="1:5">
      <c r="A5373">
        <v>2018</v>
      </c>
      <c r="B5373" t="s">
        <v>431</v>
      </c>
      <c r="C5373" t="s">
        <v>36</v>
      </c>
      <c r="D5373" t="s">
        <v>499</v>
      </c>
      <c r="E5373">
        <v>0</v>
      </c>
    </row>
    <row r="5374" spans="1:5">
      <c r="A5374">
        <v>2018</v>
      </c>
      <c r="B5374" t="s">
        <v>426</v>
      </c>
      <c r="D5374" t="s">
        <v>499</v>
      </c>
      <c r="E5374">
        <v>0</v>
      </c>
    </row>
    <row r="5375" spans="1:5">
      <c r="A5375">
        <v>2018</v>
      </c>
      <c r="B5375" t="s">
        <v>421</v>
      </c>
      <c r="C5375" t="s">
        <v>13</v>
      </c>
      <c r="D5375" t="s">
        <v>499</v>
      </c>
      <c r="E5375">
        <v>0</v>
      </c>
    </row>
    <row r="5376" spans="1:5">
      <c r="A5376">
        <v>2018</v>
      </c>
      <c r="B5376" t="s">
        <v>423</v>
      </c>
      <c r="C5376" t="s">
        <v>18</v>
      </c>
      <c r="D5376" t="s">
        <v>499</v>
      </c>
      <c r="E5376">
        <v>0</v>
      </c>
    </row>
    <row r="5377" spans="1:5">
      <c r="A5377">
        <v>2018</v>
      </c>
      <c r="B5377" t="s">
        <v>433</v>
      </c>
      <c r="C5377" t="s">
        <v>42</v>
      </c>
      <c r="D5377" t="s">
        <v>499</v>
      </c>
      <c r="E5377">
        <v>0</v>
      </c>
    </row>
    <row r="5378" spans="1:5">
      <c r="A5378">
        <v>2018</v>
      </c>
      <c r="B5378" t="s">
        <v>425</v>
      </c>
      <c r="C5378" t="s">
        <v>24</v>
      </c>
      <c r="D5378" t="s">
        <v>499</v>
      </c>
      <c r="E5378">
        <v>0</v>
      </c>
    </row>
    <row r="5379" spans="1:5">
      <c r="A5379">
        <v>2018</v>
      </c>
      <c r="B5379" t="s">
        <v>424</v>
      </c>
      <c r="C5379" t="s">
        <v>21</v>
      </c>
      <c r="D5379" t="s">
        <v>499</v>
      </c>
      <c r="E5379">
        <v>0</v>
      </c>
    </row>
    <row r="5380" spans="1:5">
      <c r="A5380">
        <v>2018</v>
      </c>
      <c r="B5380" t="s">
        <v>429</v>
      </c>
      <c r="C5380" t="s">
        <v>30</v>
      </c>
      <c r="D5380" t="s">
        <v>499</v>
      </c>
      <c r="E5380">
        <v>0</v>
      </c>
    </row>
    <row r="5381" spans="1:5">
      <c r="A5381">
        <v>2025</v>
      </c>
      <c r="B5381" t="s">
        <v>407</v>
      </c>
      <c r="D5381" t="s">
        <v>500</v>
      </c>
      <c r="E5381">
        <v>0</v>
      </c>
    </row>
    <row r="5382" spans="1:5">
      <c r="A5382">
        <v>2025</v>
      </c>
      <c r="B5382" t="s">
        <v>438</v>
      </c>
      <c r="D5382" t="s">
        <v>500</v>
      </c>
      <c r="E5382">
        <v>0</v>
      </c>
    </row>
    <row r="5383" spans="1:5">
      <c r="A5383">
        <v>2025</v>
      </c>
      <c r="B5383" t="s">
        <v>425</v>
      </c>
      <c r="D5383" t="s">
        <v>500</v>
      </c>
      <c r="E5383">
        <v>0</v>
      </c>
    </row>
    <row r="5384" spans="1:5">
      <c r="A5384">
        <v>2025</v>
      </c>
      <c r="B5384" t="s">
        <v>421</v>
      </c>
      <c r="D5384" t="s">
        <v>500</v>
      </c>
      <c r="E5384">
        <v>0</v>
      </c>
    </row>
    <row r="5385" spans="1:5">
      <c r="A5385">
        <v>2025</v>
      </c>
      <c r="B5385" t="s">
        <v>432</v>
      </c>
      <c r="D5385" t="s">
        <v>500</v>
      </c>
      <c r="E5385">
        <v>0</v>
      </c>
    </row>
    <row r="5386" spans="1:5">
      <c r="A5386">
        <v>2025</v>
      </c>
      <c r="B5386" t="s">
        <v>429</v>
      </c>
      <c r="D5386" t="s">
        <v>500</v>
      </c>
      <c r="E5386">
        <v>0</v>
      </c>
    </row>
    <row r="5387" spans="1:5">
      <c r="A5387">
        <v>2025</v>
      </c>
      <c r="B5387" t="s">
        <v>431</v>
      </c>
      <c r="D5387" t="s">
        <v>500</v>
      </c>
      <c r="E5387">
        <v>0</v>
      </c>
    </row>
    <row r="5388" spans="1:5">
      <c r="A5388">
        <v>2025</v>
      </c>
      <c r="B5388" t="s">
        <v>428</v>
      </c>
      <c r="D5388" t="s">
        <v>500</v>
      </c>
      <c r="E5388">
        <v>0</v>
      </c>
    </row>
    <row r="5389" spans="1:5">
      <c r="A5389">
        <v>2025</v>
      </c>
      <c r="B5389" t="s">
        <v>436</v>
      </c>
      <c r="D5389" t="s">
        <v>500</v>
      </c>
      <c r="E5389">
        <v>0</v>
      </c>
    </row>
    <row r="5390" spans="1:5">
      <c r="A5390">
        <v>2025</v>
      </c>
      <c r="B5390" t="s">
        <v>433</v>
      </c>
      <c r="D5390" t="s">
        <v>500</v>
      </c>
      <c r="E5390">
        <v>0</v>
      </c>
    </row>
    <row r="5391" spans="1:5">
      <c r="A5391">
        <v>2025</v>
      </c>
      <c r="B5391" t="s">
        <v>426</v>
      </c>
      <c r="D5391" t="s">
        <v>500</v>
      </c>
      <c r="E5391">
        <v>0</v>
      </c>
    </row>
    <row r="5392" spans="1:5">
      <c r="A5392">
        <v>2025</v>
      </c>
      <c r="B5392" t="s">
        <v>437</v>
      </c>
      <c r="D5392" t="s">
        <v>500</v>
      </c>
      <c r="E5392">
        <v>0</v>
      </c>
    </row>
    <row r="5393" spans="1:5">
      <c r="A5393">
        <v>2025</v>
      </c>
      <c r="B5393" t="s">
        <v>420</v>
      </c>
      <c r="D5393" t="s">
        <v>500</v>
      </c>
      <c r="E5393">
        <v>0</v>
      </c>
    </row>
    <row r="5394" spans="1:5">
      <c r="A5394">
        <v>2025</v>
      </c>
      <c r="B5394" t="s">
        <v>424</v>
      </c>
      <c r="D5394" t="s">
        <v>500</v>
      </c>
      <c r="E5394">
        <v>0</v>
      </c>
    </row>
    <row r="5395" spans="1:5">
      <c r="A5395">
        <v>2025</v>
      </c>
      <c r="B5395" t="s">
        <v>434</v>
      </c>
      <c r="D5395" t="s">
        <v>500</v>
      </c>
      <c r="E5395">
        <v>0</v>
      </c>
    </row>
    <row r="5396" spans="1:5">
      <c r="A5396">
        <v>2025</v>
      </c>
      <c r="B5396" t="s">
        <v>423</v>
      </c>
      <c r="D5396" t="s">
        <v>500</v>
      </c>
      <c r="E5396">
        <v>0</v>
      </c>
    </row>
    <row r="5397" spans="1:5">
      <c r="A5397">
        <v>2025</v>
      </c>
      <c r="B5397" t="s">
        <v>435</v>
      </c>
      <c r="D5397" t="s">
        <v>500</v>
      </c>
      <c r="E5397">
        <v>0</v>
      </c>
    </row>
    <row r="5398" spans="1:5">
      <c r="A5398">
        <v>2025</v>
      </c>
      <c r="B5398" t="s">
        <v>430</v>
      </c>
      <c r="D5398" t="s">
        <v>500</v>
      </c>
      <c r="E5398">
        <v>0</v>
      </c>
    </row>
    <row r="5399" spans="1:5">
      <c r="A5399">
        <v>2025</v>
      </c>
      <c r="B5399" t="s">
        <v>422</v>
      </c>
      <c r="D5399" t="s">
        <v>500</v>
      </c>
      <c r="E5399">
        <v>0</v>
      </c>
    </row>
    <row r="5400" spans="1:5">
      <c r="A5400">
        <v>2025</v>
      </c>
      <c r="B5400" t="s">
        <v>439</v>
      </c>
      <c r="D5400" t="s">
        <v>500</v>
      </c>
      <c r="E5400">
        <v>0</v>
      </c>
    </row>
    <row r="5401" spans="1:5">
      <c r="A5401">
        <v>2024</v>
      </c>
      <c r="B5401" t="s">
        <v>407</v>
      </c>
      <c r="C5401" t="s">
        <v>407</v>
      </c>
      <c r="D5401" t="s">
        <v>500</v>
      </c>
      <c r="E5401">
        <v>150</v>
      </c>
    </row>
    <row r="5402" spans="1:5">
      <c r="A5402">
        <v>2024</v>
      </c>
      <c r="B5402" t="s">
        <v>438</v>
      </c>
      <c r="C5402" t="s">
        <v>52</v>
      </c>
      <c r="D5402" t="s">
        <v>500</v>
      </c>
      <c r="E5402">
        <v>0</v>
      </c>
    </row>
    <row r="5403" spans="1:5">
      <c r="A5403">
        <v>2024</v>
      </c>
      <c r="B5403" t="s">
        <v>425</v>
      </c>
      <c r="C5403" t="s">
        <v>24</v>
      </c>
      <c r="D5403" t="s">
        <v>500</v>
      </c>
      <c r="E5403">
        <v>0</v>
      </c>
    </row>
    <row r="5404" spans="1:5">
      <c r="A5404">
        <v>2024</v>
      </c>
      <c r="B5404" t="s">
        <v>421</v>
      </c>
      <c r="C5404" t="s">
        <v>13</v>
      </c>
      <c r="D5404" t="s">
        <v>500</v>
      </c>
      <c r="E5404">
        <v>0</v>
      </c>
    </row>
    <row r="5405" spans="1:5">
      <c r="A5405">
        <v>2024</v>
      </c>
      <c r="B5405" t="s">
        <v>432</v>
      </c>
      <c r="C5405" t="s">
        <v>39</v>
      </c>
      <c r="D5405" t="s">
        <v>500</v>
      </c>
      <c r="E5405">
        <v>0</v>
      </c>
    </row>
    <row r="5406" spans="1:5">
      <c r="A5406">
        <v>2024</v>
      </c>
      <c r="B5406" t="s">
        <v>429</v>
      </c>
      <c r="C5406" t="s">
        <v>30</v>
      </c>
      <c r="D5406" t="s">
        <v>500</v>
      </c>
      <c r="E5406">
        <v>24</v>
      </c>
    </row>
    <row r="5407" spans="1:5">
      <c r="A5407">
        <v>2024</v>
      </c>
      <c r="B5407" t="s">
        <v>431</v>
      </c>
      <c r="C5407" t="s">
        <v>36</v>
      </c>
      <c r="D5407" t="s">
        <v>500</v>
      </c>
      <c r="E5407">
        <v>0</v>
      </c>
    </row>
    <row r="5408" spans="1:5">
      <c r="A5408">
        <v>2024</v>
      </c>
      <c r="B5408" t="s">
        <v>428</v>
      </c>
      <c r="C5408" t="s">
        <v>27</v>
      </c>
      <c r="D5408" t="s">
        <v>500</v>
      </c>
      <c r="E5408">
        <v>0</v>
      </c>
    </row>
    <row r="5409" spans="1:5">
      <c r="A5409">
        <v>2024</v>
      </c>
      <c r="B5409" t="s">
        <v>436</v>
      </c>
      <c r="C5409" t="s">
        <v>49</v>
      </c>
      <c r="D5409" t="s">
        <v>500</v>
      </c>
      <c r="E5409">
        <v>0</v>
      </c>
    </row>
    <row r="5410" spans="1:5">
      <c r="A5410">
        <v>2024</v>
      </c>
      <c r="B5410" t="s">
        <v>433</v>
      </c>
      <c r="C5410" t="s">
        <v>42</v>
      </c>
      <c r="D5410" t="s">
        <v>500</v>
      </c>
      <c r="E5410">
        <v>0</v>
      </c>
    </row>
    <row r="5411" spans="1:5">
      <c r="A5411">
        <v>2024</v>
      </c>
      <c r="B5411" t="s">
        <v>426</v>
      </c>
      <c r="D5411" t="s">
        <v>500</v>
      </c>
      <c r="E5411">
        <v>0</v>
      </c>
    </row>
    <row r="5412" spans="1:5">
      <c r="A5412">
        <v>2024</v>
      </c>
      <c r="B5412" t="s">
        <v>437</v>
      </c>
      <c r="C5412" t="s">
        <v>51</v>
      </c>
      <c r="D5412" t="s">
        <v>500</v>
      </c>
      <c r="E5412">
        <v>59</v>
      </c>
    </row>
    <row r="5413" spans="1:5">
      <c r="A5413">
        <v>2024</v>
      </c>
      <c r="B5413" t="s">
        <v>420</v>
      </c>
      <c r="C5413" t="s">
        <v>8</v>
      </c>
      <c r="D5413" t="s">
        <v>500</v>
      </c>
      <c r="E5413">
        <v>90</v>
      </c>
    </row>
    <row r="5414" spans="1:5">
      <c r="A5414">
        <v>2024</v>
      </c>
      <c r="B5414" t="s">
        <v>424</v>
      </c>
      <c r="C5414" t="s">
        <v>21</v>
      </c>
      <c r="D5414" t="s">
        <v>500</v>
      </c>
      <c r="E5414">
        <v>12</v>
      </c>
    </row>
    <row r="5415" spans="1:5">
      <c r="A5415">
        <v>2024</v>
      </c>
      <c r="B5415" t="s">
        <v>434</v>
      </c>
      <c r="C5415" t="s">
        <v>45</v>
      </c>
      <c r="D5415" t="s">
        <v>500</v>
      </c>
      <c r="E5415">
        <v>0</v>
      </c>
    </row>
    <row r="5416" spans="1:5">
      <c r="A5416">
        <v>2024</v>
      </c>
      <c r="B5416" t="s">
        <v>423</v>
      </c>
      <c r="C5416" t="s">
        <v>18</v>
      </c>
      <c r="D5416" t="s">
        <v>500</v>
      </c>
      <c r="E5416">
        <v>0</v>
      </c>
    </row>
    <row r="5417" spans="1:5">
      <c r="A5417">
        <v>2024</v>
      </c>
      <c r="B5417" t="s">
        <v>435</v>
      </c>
      <c r="C5417" t="s">
        <v>48</v>
      </c>
      <c r="D5417" t="s">
        <v>500</v>
      </c>
      <c r="E5417">
        <v>0</v>
      </c>
    </row>
    <row r="5418" spans="1:5">
      <c r="A5418">
        <v>2024</v>
      </c>
      <c r="B5418" t="s">
        <v>430</v>
      </c>
      <c r="C5418" t="s">
        <v>33</v>
      </c>
      <c r="D5418" t="s">
        <v>500</v>
      </c>
      <c r="E5418">
        <v>0</v>
      </c>
    </row>
    <row r="5419" spans="1:5">
      <c r="A5419">
        <v>2024</v>
      </c>
      <c r="B5419" t="s">
        <v>422</v>
      </c>
      <c r="C5419" t="s">
        <v>15</v>
      </c>
      <c r="D5419" t="s">
        <v>500</v>
      </c>
      <c r="E5419">
        <v>12</v>
      </c>
    </row>
    <row r="5420" spans="1:5">
      <c r="A5420">
        <v>2024</v>
      </c>
      <c r="B5420" t="s">
        <v>439</v>
      </c>
      <c r="C5420" t="s">
        <v>53</v>
      </c>
      <c r="D5420" t="s">
        <v>500</v>
      </c>
      <c r="E5420">
        <v>0</v>
      </c>
    </row>
    <row r="5421" spans="1:5">
      <c r="A5421">
        <v>2019</v>
      </c>
      <c r="B5421" t="s">
        <v>407</v>
      </c>
      <c r="C5421" t="s">
        <v>407</v>
      </c>
      <c r="D5421" t="s">
        <v>500</v>
      </c>
      <c r="E5421">
        <v>0</v>
      </c>
    </row>
    <row r="5422" spans="1:5">
      <c r="A5422">
        <v>2022</v>
      </c>
      <c r="B5422" t="s">
        <v>407</v>
      </c>
      <c r="C5422" t="s">
        <v>407</v>
      </c>
      <c r="D5422" t="s">
        <v>500</v>
      </c>
      <c r="E5422">
        <v>150</v>
      </c>
    </row>
    <row r="5423" spans="1:5">
      <c r="A5423">
        <v>2021</v>
      </c>
      <c r="B5423" t="s">
        <v>407</v>
      </c>
      <c r="C5423" t="s">
        <v>407</v>
      </c>
      <c r="D5423" t="s">
        <v>500</v>
      </c>
      <c r="E5423">
        <v>128</v>
      </c>
    </row>
    <row r="5424" spans="1:5">
      <c r="A5424">
        <v>2023</v>
      </c>
      <c r="B5424" t="s">
        <v>407</v>
      </c>
      <c r="C5424" t="s">
        <v>407</v>
      </c>
      <c r="D5424" t="s">
        <v>500</v>
      </c>
      <c r="E5424">
        <v>150</v>
      </c>
    </row>
    <row r="5425" spans="1:5">
      <c r="A5425">
        <v>2018</v>
      </c>
      <c r="B5425" t="s">
        <v>407</v>
      </c>
      <c r="C5425" t="s">
        <v>407</v>
      </c>
      <c r="D5425" t="s">
        <v>500</v>
      </c>
      <c r="E5425">
        <v>0</v>
      </c>
    </row>
    <row r="5426" spans="1:5">
      <c r="A5426">
        <v>2018</v>
      </c>
      <c r="B5426" t="s">
        <v>407</v>
      </c>
      <c r="C5426" t="s">
        <v>407</v>
      </c>
      <c r="D5426" t="s">
        <v>500</v>
      </c>
      <c r="E5426">
        <v>0</v>
      </c>
    </row>
    <row r="5427" spans="1:5">
      <c r="A5427">
        <v>2018</v>
      </c>
      <c r="B5427" t="s">
        <v>407</v>
      </c>
      <c r="C5427" t="s">
        <v>407</v>
      </c>
      <c r="D5427" t="s">
        <v>500</v>
      </c>
      <c r="E5427">
        <v>0</v>
      </c>
    </row>
    <row r="5428" spans="1:5">
      <c r="A5428">
        <v>2018</v>
      </c>
      <c r="B5428" t="s">
        <v>407</v>
      </c>
      <c r="C5428" t="s">
        <v>407</v>
      </c>
      <c r="D5428" t="s">
        <v>500</v>
      </c>
      <c r="E5428">
        <v>0</v>
      </c>
    </row>
    <row r="5429" spans="1:5">
      <c r="A5429">
        <v>2020</v>
      </c>
      <c r="B5429" t="s">
        <v>407</v>
      </c>
      <c r="C5429" t="s">
        <v>407</v>
      </c>
      <c r="D5429" t="s">
        <v>500</v>
      </c>
      <c r="E5429">
        <v>128</v>
      </c>
    </row>
    <row r="5430" spans="1:5">
      <c r="A5430">
        <v>2023</v>
      </c>
      <c r="B5430" t="s">
        <v>438</v>
      </c>
      <c r="C5430" t="s">
        <v>52</v>
      </c>
      <c r="D5430" t="s">
        <v>500</v>
      </c>
      <c r="E5430">
        <v>0</v>
      </c>
    </row>
    <row r="5431" spans="1:5">
      <c r="A5431">
        <v>2023</v>
      </c>
      <c r="B5431" t="s">
        <v>425</v>
      </c>
      <c r="C5431" t="s">
        <v>24</v>
      </c>
      <c r="D5431" t="s">
        <v>500</v>
      </c>
      <c r="E5431">
        <v>0</v>
      </c>
    </row>
    <row r="5432" spans="1:5">
      <c r="A5432">
        <v>2023</v>
      </c>
      <c r="B5432" t="s">
        <v>421</v>
      </c>
      <c r="C5432" t="s">
        <v>13</v>
      </c>
      <c r="D5432" t="s">
        <v>500</v>
      </c>
      <c r="E5432">
        <v>0</v>
      </c>
    </row>
    <row r="5433" spans="1:5">
      <c r="A5433">
        <v>2023</v>
      </c>
      <c r="B5433" t="s">
        <v>432</v>
      </c>
      <c r="C5433" t="s">
        <v>39</v>
      </c>
      <c r="D5433" t="s">
        <v>500</v>
      </c>
      <c r="E5433">
        <v>0</v>
      </c>
    </row>
    <row r="5434" spans="1:5">
      <c r="A5434">
        <v>2023</v>
      </c>
      <c r="B5434" t="s">
        <v>429</v>
      </c>
      <c r="C5434" t="s">
        <v>30</v>
      </c>
      <c r="D5434" t="s">
        <v>500</v>
      </c>
      <c r="E5434">
        <v>24</v>
      </c>
    </row>
    <row r="5435" spans="1:5">
      <c r="A5435">
        <v>2023</v>
      </c>
      <c r="B5435" t="s">
        <v>431</v>
      </c>
      <c r="C5435" t="s">
        <v>36</v>
      </c>
      <c r="D5435" t="s">
        <v>500</v>
      </c>
      <c r="E5435">
        <v>0</v>
      </c>
    </row>
    <row r="5436" spans="1:5">
      <c r="A5436">
        <v>2023</v>
      </c>
      <c r="B5436" t="s">
        <v>428</v>
      </c>
      <c r="C5436" t="s">
        <v>27</v>
      </c>
      <c r="D5436" t="s">
        <v>500</v>
      </c>
      <c r="E5436">
        <v>0</v>
      </c>
    </row>
    <row r="5437" spans="1:5">
      <c r="A5437">
        <v>2023</v>
      </c>
      <c r="B5437" t="s">
        <v>436</v>
      </c>
      <c r="C5437" t="s">
        <v>49</v>
      </c>
      <c r="D5437" t="s">
        <v>500</v>
      </c>
      <c r="E5437">
        <v>0</v>
      </c>
    </row>
    <row r="5438" spans="1:5">
      <c r="A5438">
        <v>2023</v>
      </c>
      <c r="B5438" t="s">
        <v>433</v>
      </c>
      <c r="C5438" t="s">
        <v>42</v>
      </c>
      <c r="D5438" t="s">
        <v>500</v>
      </c>
      <c r="E5438">
        <v>0</v>
      </c>
    </row>
    <row r="5439" spans="1:5">
      <c r="A5439">
        <v>2023</v>
      </c>
      <c r="B5439" t="s">
        <v>426</v>
      </c>
      <c r="D5439" t="s">
        <v>500</v>
      </c>
      <c r="E5439">
        <v>0</v>
      </c>
    </row>
    <row r="5440" spans="1:5">
      <c r="A5440">
        <v>2023</v>
      </c>
      <c r="B5440" t="s">
        <v>437</v>
      </c>
      <c r="C5440" t="s">
        <v>51</v>
      </c>
      <c r="D5440" t="s">
        <v>500</v>
      </c>
      <c r="E5440">
        <v>59</v>
      </c>
    </row>
    <row r="5441" spans="1:5">
      <c r="A5441">
        <v>2023</v>
      </c>
      <c r="B5441" t="s">
        <v>420</v>
      </c>
      <c r="C5441" t="s">
        <v>8</v>
      </c>
      <c r="D5441" t="s">
        <v>500</v>
      </c>
      <c r="E5441">
        <v>90</v>
      </c>
    </row>
    <row r="5442" spans="1:5">
      <c r="A5442">
        <v>2023</v>
      </c>
      <c r="B5442" t="s">
        <v>424</v>
      </c>
      <c r="C5442" t="s">
        <v>21</v>
      </c>
      <c r="D5442" t="s">
        <v>500</v>
      </c>
      <c r="E5442">
        <v>12</v>
      </c>
    </row>
    <row r="5443" spans="1:5">
      <c r="A5443">
        <v>2022</v>
      </c>
      <c r="B5443" t="s">
        <v>435</v>
      </c>
      <c r="C5443" t="s">
        <v>48</v>
      </c>
      <c r="D5443" t="s">
        <v>500</v>
      </c>
      <c r="E5443">
        <v>0</v>
      </c>
    </row>
    <row r="5444" spans="1:5">
      <c r="A5444">
        <v>2022</v>
      </c>
      <c r="B5444" t="s">
        <v>438</v>
      </c>
      <c r="C5444" t="s">
        <v>52</v>
      </c>
      <c r="D5444" t="s">
        <v>500</v>
      </c>
      <c r="E5444">
        <v>0</v>
      </c>
    </row>
    <row r="5445" spans="1:5">
      <c r="A5445">
        <v>2022</v>
      </c>
      <c r="B5445" t="s">
        <v>436</v>
      </c>
      <c r="C5445" t="s">
        <v>49</v>
      </c>
      <c r="D5445" t="s">
        <v>500</v>
      </c>
      <c r="E5445">
        <v>0</v>
      </c>
    </row>
    <row r="5446" spans="1:5">
      <c r="A5446">
        <v>2022</v>
      </c>
      <c r="B5446" t="s">
        <v>431</v>
      </c>
      <c r="C5446" t="s">
        <v>36</v>
      </c>
      <c r="D5446" t="s">
        <v>500</v>
      </c>
      <c r="E5446">
        <v>0</v>
      </c>
    </row>
    <row r="5447" spans="1:5">
      <c r="A5447">
        <v>2022</v>
      </c>
      <c r="B5447" t="s">
        <v>422</v>
      </c>
      <c r="C5447" t="s">
        <v>15</v>
      </c>
      <c r="D5447" t="s">
        <v>500</v>
      </c>
      <c r="E5447">
        <v>0</v>
      </c>
    </row>
    <row r="5448" spans="1:5">
      <c r="A5448">
        <v>2022</v>
      </c>
      <c r="B5448" t="s">
        <v>439</v>
      </c>
      <c r="C5448" t="s">
        <v>53</v>
      </c>
      <c r="D5448" t="s">
        <v>500</v>
      </c>
      <c r="E5448">
        <v>0</v>
      </c>
    </row>
    <row r="5449" spans="1:5">
      <c r="A5449">
        <v>2022</v>
      </c>
      <c r="B5449" t="s">
        <v>429</v>
      </c>
      <c r="C5449" t="s">
        <v>30</v>
      </c>
      <c r="D5449" t="s">
        <v>500</v>
      </c>
      <c r="E5449">
        <v>12</v>
      </c>
    </row>
    <row r="5450" spans="1:5">
      <c r="A5450">
        <v>2022</v>
      </c>
      <c r="B5450" t="s">
        <v>421</v>
      </c>
      <c r="C5450" t="s">
        <v>13</v>
      </c>
      <c r="D5450" t="s">
        <v>500</v>
      </c>
      <c r="E5450">
        <v>0</v>
      </c>
    </row>
    <row r="5451" spans="1:5">
      <c r="A5451">
        <v>2022</v>
      </c>
      <c r="B5451" t="s">
        <v>434</v>
      </c>
      <c r="C5451" t="s">
        <v>45</v>
      </c>
      <c r="D5451" t="s">
        <v>500</v>
      </c>
      <c r="E5451">
        <v>0</v>
      </c>
    </row>
    <row r="5452" spans="1:5">
      <c r="A5452">
        <v>2021</v>
      </c>
      <c r="B5452" t="s">
        <v>434</v>
      </c>
      <c r="C5452" t="s">
        <v>45</v>
      </c>
      <c r="D5452" t="s">
        <v>500</v>
      </c>
      <c r="E5452">
        <v>0</v>
      </c>
    </row>
    <row r="5453" spans="1:5">
      <c r="A5453">
        <v>2021</v>
      </c>
      <c r="B5453" t="s">
        <v>420</v>
      </c>
      <c r="C5453" t="s">
        <v>8</v>
      </c>
      <c r="D5453" t="s">
        <v>500</v>
      </c>
      <c r="E5453">
        <v>68</v>
      </c>
    </row>
    <row r="5454" spans="1:5">
      <c r="A5454">
        <v>2021</v>
      </c>
      <c r="B5454" t="s">
        <v>424</v>
      </c>
      <c r="C5454" t="s">
        <v>21</v>
      </c>
      <c r="D5454" t="s">
        <v>500</v>
      </c>
      <c r="E5454">
        <v>12</v>
      </c>
    </row>
    <row r="5455" spans="1:5">
      <c r="A5455">
        <v>2020</v>
      </c>
      <c r="B5455" t="s">
        <v>434</v>
      </c>
      <c r="C5455" t="s">
        <v>45</v>
      </c>
      <c r="D5455" t="s">
        <v>500</v>
      </c>
      <c r="E5455">
        <v>0</v>
      </c>
    </row>
    <row r="5456" spans="1:5">
      <c r="A5456">
        <v>2020</v>
      </c>
      <c r="B5456" t="s">
        <v>430</v>
      </c>
      <c r="C5456" t="s">
        <v>33</v>
      </c>
      <c r="D5456" t="s">
        <v>500</v>
      </c>
      <c r="E5456">
        <v>0</v>
      </c>
    </row>
    <row r="5457" spans="1:5">
      <c r="A5457">
        <v>2020</v>
      </c>
      <c r="B5457" t="s">
        <v>439</v>
      </c>
      <c r="C5457" t="s">
        <v>53</v>
      </c>
      <c r="D5457" t="s">
        <v>500</v>
      </c>
      <c r="E5457">
        <v>0</v>
      </c>
    </row>
    <row r="5458" spans="1:5">
      <c r="A5458">
        <v>2019</v>
      </c>
      <c r="B5458" t="s">
        <v>431</v>
      </c>
      <c r="C5458" t="s">
        <v>36</v>
      </c>
      <c r="D5458" t="s">
        <v>500</v>
      </c>
      <c r="E5458">
        <v>0</v>
      </c>
    </row>
    <row r="5459" spans="1:5">
      <c r="A5459">
        <v>2019</v>
      </c>
      <c r="B5459" t="s">
        <v>437</v>
      </c>
      <c r="C5459" t="s">
        <v>51</v>
      </c>
      <c r="D5459" t="s">
        <v>500</v>
      </c>
      <c r="E5459">
        <v>0</v>
      </c>
    </row>
    <row r="5460" spans="1:5">
      <c r="A5460">
        <v>2019</v>
      </c>
      <c r="B5460" t="s">
        <v>439</v>
      </c>
      <c r="C5460" t="s">
        <v>53</v>
      </c>
      <c r="D5460" t="s">
        <v>500</v>
      </c>
      <c r="E5460">
        <v>0</v>
      </c>
    </row>
    <row r="5461" spans="1:5">
      <c r="A5461">
        <v>2019</v>
      </c>
      <c r="B5461" t="s">
        <v>429</v>
      </c>
      <c r="C5461" t="s">
        <v>30</v>
      </c>
      <c r="D5461" t="s">
        <v>500</v>
      </c>
      <c r="E5461">
        <v>0</v>
      </c>
    </row>
    <row r="5462" spans="1:5">
      <c r="A5462">
        <v>2018</v>
      </c>
      <c r="B5462" t="s">
        <v>432</v>
      </c>
      <c r="C5462" t="s">
        <v>39</v>
      </c>
      <c r="D5462" t="s">
        <v>500</v>
      </c>
      <c r="E5462">
        <v>0</v>
      </c>
    </row>
    <row r="5463" spans="1:5">
      <c r="A5463">
        <v>2018</v>
      </c>
      <c r="B5463" t="s">
        <v>435</v>
      </c>
      <c r="C5463" t="s">
        <v>48</v>
      </c>
      <c r="D5463" t="s">
        <v>500</v>
      </c>
      <c r="E5463">
        <v>0</v>
      </c>
    </row>
    <row r="5464" spans="1:5">
      <c r="A5464">
        <v>2018</v>
      </c>
      <c r="B5464" t="s">
        <v>438</v>
      </c>
      <c r="C5464" t="s">
        <v>52</v>
      </c>
      <c r="D5464" t="s">
        <v>500</v>
      </c>
      <c r="E5464">
        <v>0</v>
      </c>
    </row>
    <row r="5465" spans="1:5">
      <c r="A5465">
        <v>2018</v>
      </c>
      <c r="B5465" t="s">
        <v>436</v>
      </c>
      <c r="C5465" t="s">
        <v>49</v>
      </c>
      <c r="D5465" t="s">
        <v>500</v>
      </c>
      <c r="E5465">
        <v>0</v>
      </c>
    </row>
    <row r="5466" spans="1:5">
      <c r="A5466">
        <v>2018</v>
      </c>
      <c r="B5466" t="s">
        <v>437</v>
      </c>
      <c r="C5466" t="s">
        <v>51</v>
      </c>
      <c r="D5466" t="s">
        <v>500</v>
      </c>
      <c r="E5466">
        <v>0</v>
      </c>
    </row>
    <row r="5467" spans="1:5">
      <c r="A5467">
        <v>2018</v>
      </c>
      <c r="B5467" t="s">
        <v>422</v>
      </c>
      <c r="C5467" t="s">
        <v>15</v>
      </c>
      <c r="D5467" t="s">
        <v>500</v>
      </c>
      <c r="E5467">
        <v>0</v>
      </c>
    </row>
    <row r="5468" spans="1:5">
      <c r="A5468">
        <v>2019</v>
      </c>
      <c r="B5468" t="s">
        <v>438</v>
      </c>
      <c r="C5468" t="s">
        <v>52</v>
      </c>
      <c r="D5468" t="s">
        <v>500</v>
      </c>
      <c r="E5468">
        <v>0</v>
      </c>
    </row>
    <row r="5469" spans="1:5">
      <c r="A5469">
        <v>2019</v>
      </c>
      <c r="B5469" t="s">
        <v>430</v>
      </c>
      <c r="C5469" t="s">
        <v>33</v>
      </c>
      <c r="D5469" t="s">
        <v>500</v>
      </c>
      <c r="E5469">
        <v>0</v>
      </c>
    </row>
    <row r="5470" spans="1:5">
      <c r="A5470">
        <v>2019</v>
      </c>
      <c r="B5470" t="s">
        <v>434</v>
      </c>
      <c r="C5470" t="s">
        <v>45</v>
      </c>
      <c r="D5470" t="s">
        <v>500</v>
      </c>
      <c r="E5470">
        <v>0</v>
      </c>
    </row>
    <row r="5471" spans="1:5">
      <c r="A5471">
        <v>2019</v>
      </c>
      <c r="B5471" t="s">
        <v>425</v>
      </c>
      <c r="C5471" t="s">
        <v>24</v>
      </c>
      <c r="D5471" t="s">
        <v>500</v>
      </c>
      <c r="E5471">
        <v>0</v>
      </c>
    </row>
    <row r="5472" spans="1:5">
      <c r="A5472">
        <v>2019</v>
      </c>
      <c r="B5472" t="s">
        <v>420</v>
      </c>
      <c r="C5472" t="s">
        <v>8</v>
      </c>
      <c r="D5472" t="s">
        <v>500</v>
      </c>
      <c r="E5472">
        <v>0</v>
      </c>
    </row>
    <row r="5473" spans="1:5">
      <c r="A5473">
        <v>2019</v>
      </c>
      <c r="B5473" t="s">
        <v>433</v>
      </c>
      <c r="C5473" t="s">
        <v>42</v>
      </c>
      <c r="D5473" t="s">
        <v>500</v>
      </c>
      <c r="E5473">
        <v>0</v>
      </c>
    </row>
    <row r="5474" spans="1:5">
      <c r="A5474">
        <v>2019</v>
      </c>
      <c r="B5474" t="s">
        <v>428</v>
      </c>
      <c r="C5474" t="s">
        <v>27</v>
      </c>
      <c r="D5474" t="s">
        <v>500</v>
      </c>
      <c r="E5474">
        <v>0</v>
      </c>
    </row>
    <row r="5475" spans="1:5">
      <c r="A5475">
        <v>2019</v>
      </c>
      <c r="B5475" t="s">
        <v>423</v>
      </c>
      <c r="C5475" t="s">
        <v>18</v>
      </c>
      <c r="D5475" t="s">
        <v>500</v>
      </c>
      <c r="E5475">
        <v>0</v>
      </c>
    </row>
    <row r="5476" spans="1:5">
      <c r="A5476">
        <v>2019</v>
      </c>
      <c r="B5476" t="s">
        <v>421</v>
      </c>
      <c r="C5476" t="s">
        <v>13</v>
      </c>
      <c r="D5476" t="s">
        <v>500</v>
      </c>
      <c r="E5476">
        <v>0</v>
      </c>
    </row>
    <row r="5477" spans="1:5">
      <c r="A5477">
        <v>2019</v>
      </c>
      <c r="B5477" t="s">
        <v>422</v>
      </c>
      <c r="C5477" t="s">
        <v>15</v>
      </c>
      <c r="D5477" t="s">
        <v>500</v>
      </c>
      <c r="E5477">
        <v>0</v>
      </c>
    </row>
    <row r="5478" spans="1:5">
      <c r="A5478">
        <v>2019</v>
      </c>
      <c r="B5478" t="s">
        <v>424</v>
      </c>
      <c r="C5478" t="s">
        <v>21</v>
      </c>
      <c r="D5478" t="s">
        <v>500</v>
      </c>
      <c r="E5478">
        <v>0</v>
      </c>
    </row>
    <row r="5479" spans="1:5">
      <c r="A5479">
        <v>2018</v>
      </c>
      <c r="B5479" t="s">
        <v>434</v>
      </c>
      <c r="C5479" t="s">
        <v>45</v>
      </c>
      <c r="D5479" t="s">
        <v>500</v>
      </c>
      <c r="E5479">
        <v>0</v>
      </c>
    </row>
    <row r="5480" spans="1:5">
      <c r="A5480">
        <v>2018</v>
      </c>
      <c r="B5480" t="s">
        <v>428</v>
      </c>
      <c r="C5480" t="s">
        <v>27</v>
      </c>
      <c r="D5480" t="s">
        <v>500</v>
      </c>
      <c r="E5480">
        <v>0</v>
      </c>
    </row>
    <row r="5481" spans="1:5">
      <c r="A5481">
        <v>2018</v>
      </c>
      <c r="B5481" t="s">
        <v>430</v>
      </c>
      <c r="C5481" t="s">
        <v>33</v>
      </c>
      <c r="D5481" t="s">
        <v>500</v>
      </c>
      <c r="E5481">
        <v>0</v>
      </c>
    </row>
    <row r="5482" spans="1:5">
      <c r="A5482">
        <v>2018</v>
      </c>
      <c r="B5482" t="s">
        <v>420</v>
      </c>
      <c r="C5482" t="s">
        <v>8</v>
      </c>
      <c r="D5482" t="s">
        <v>500</v>
      </c>
      <c r="E5482">
        <v>0</v>
      </c>
    </row>
    <row r="5483" spans="1:5">
      <c r="A5483">
        <v>2018</v>
      </c>
      <c r="B5483" t="s">
        <v>439</v>
      </c>
      <c r="C5483" t="s">
        <v>53</v>
      </c>
      <c r="D5483" t="s">
        <v>500</v>
      </c>
      <c r="E5483">
        <v>0</v>
      </c>
    </row>
    <row r="5484" spans="1:5">
      <c r="A5484">
        <v>2022</v>
      </c>
      <c r="B5484" t="s">
        <v>437</v>
      </c>
      <c r="C5484" t="s">
        <v>51</v>
      </c>
      <c r="D5484" t="s">
        <v>500</v>
      </c>
      <c r="E5484">
        <v>48</v>
      </c>
    </row>
    <row r="5485" spans="1:5">
      <c r="A5485">
        <v>2022</v>
      </c>
      <c r="B5485" t="s">
        <v>425</v>
      </c>
      <c r="C5485" t="s">
        <v>24</v>
      </c>
      <c r="D5485" t="s">
        <v>500</v>
      </c>
      <c r="E5485">
        <v>0</v>
      </c>
    </row>
    <row r="5486" spans="1:5">
      <c r="A5486">
        <v>2022</v>
      </c>
      <c r="B5486" t="s">
        <v>428</v>
      </c>
      <c r="C5486" t="s">
        <v>27</v>
      </c>
      <c r="D5486" t="s">
        <v>500</v>
      </c>
      <c r="E5486">
        <v>0</v>
      </c>
    </row>
    <row r="5487" spans="1:5">
      <c r="A5487">
        <v>2022</v>
      </c>
      <c r="B5487" t="s">
        <v>420</v>
      </c>
      <c r="C5487" t="s">
        <v>8</v>
      </c>
      <c r="D5487" t="s">
        <v>500</v>
      </c>
      <c r="E5487">
        <v>78</v>
      </c>
    </row>
    <row r="5488" spans="1:5">
      <c r="A5488">
        <v>2022</v>
      </c>
      <c r="B5488" t="s">
        <v>423</v>
      </c>
      <c r="C5488" t="s">
        <v>18</v>
      </c>
      <c r="D5488" t="s">
        <v>500</v>
      </c>
      <c r="E5488">
        <v>0</v>
      </c>
    </row>
    <row r="5489" spans="1:5">
      <c r="A5489">
        <v>2021</v>
      </c>
      <c r="B5489" t="s">
        <v>426</v>
      </c>
      <c r="D5489" t="s">
        <v>500</v>
      </c>
      <c r="E5489">
        <v>0</v>
      </c>
    </row>
    <row r="5490" spans="1:5">
      <c r="A5490">
        <v>2021</v>
      </c>
      <c r="B5490" t="s">
        <v>428</v>
      </c>
      <c r="C5490" t="s">
        <v>27</v>
      </c>
      <c r="D5490" t="s">
        <v>500</v>
      </c>
      <c r="E5490">
        <v>0</v>
      </c>
    </row>
    <row r="5491" spans="1:5">
      <c r="A5491">
        <v>2021</v>
      </c>
      <c r="B5491" t="s">
        <v>423</v>
      </c>
      <c r="C5491" t="s">
        <v>18</v>
      </c>
      <c r="D5491" t="s">
        <v>500</v>
      </c>
      <c r="E5491">
        <v>0</v>
      </c>
    </row>
    <row r="5492" spans="1:5">
      <c r="A5492">
        <v>2021</v>
      </c>
      <c r="B5492" t="s">
        <v>431</v>
      </c>
      <c r="C5492" t="s">
        <v>36</v>
      </c>
      <c r="D5492" t="s">
        <v>500</v>
      </c>
      <c r="E5492">
        <v>0</v>
      </c>
    </row>
    <row r="5493" spans="1:5">
      <c r="A5493">
        <v>2021</v>
      </c>
      <c r="B5493" t="s">
        <v>425</v>
      </c>
      <c r="C5493" t="s">
        <v>24</v>
      </c>
      <c r="D5493" t="s">
        <v>500</v>
      </c>
      <c r="E5493">
        <v>0</v>
      </c>
    </row>
    <row r="5494" spans="1:5">
      <c r="A5494">
        <v>2021</v>
      </c>
      <c r="B5494" t="s">
        <v>438</v>
      </c>
      <c r="C5494" t="s">
        <v>52</v>
      </c>
      <c r="D5494" t="s">
        <v>500</v>
      </c>
      <c r="E5494">
        <v>0</v>
      </c>
    </row>
    <row r="5495" spans="1:5">
      <c r="A5495">
        <v>2021</v>
      </c>
      <c r="B5495" t="s">
        <v>436</v>
      </c>
      <c r="C5495" t="s">
        <v>49</v>
      </c>
      <c r="D5495" t="s">
        <v>500</v>
      </c>
      <c r="E5495">
        <v>0</v>
      </c>
    </row>
    <row r="5496" spans="1:5">
      <c r="A5496">
        <v>2021</v>
      </c>
      <c r="B5496" t="s">
        <v>437</v>
      </c>
      <c r="C5496" t="s">
        <v>51</v>
      </c>
      <c r="D5496" t="s">
        <v>500</v>
      </c>
      <c r="E5496">
        <v>36</v>
      </c>
    </row>
    <row r="5497" spans="1:5">
      <c r="A5497">
        <v>2020</v>
      </c>
      <c r="B5497" t="s">
        <v>431</v>
      </c>
      <c r="C5497" t="s">
        <v>36</v>
      </c>
      <c r="D5497" t="s">
        <v>500</v>
      </c>
      <c r="E5497">
        <v>0</v>
      </c>
    </row>
    <row r="5498" spans="1:5">
      <c r="A5498">
        <v>2020</v>
      </c>
      <c r="B5498" t="s">
        <v>426</v>
      </c>
      <c r="D5498" t="s">
        <v>500</v>
      </c>
      <c r="E5498">
        <v>0</v>
      </c>
    </row>
    <row r="5499" spans="1:5">
      <c r="A5499">
        <v>2020</v>
      </c>
      <c r="B5499" t="s">
        <v>433</v>
      </c>
      <c r="C5499" t="s">
        <v>42</v>
      </c>
      <c r="D5499" t="s">
        <v>500</v>
      </c>
      <c r="E5499">
        <v>0</v>
      </c>
    </row>
    <row r="5500" spans="1:5">
      <c r="A5500">
        <v>2020</v>
      </c>
      <c r="B5500" t="s">
        <v>425</v>
      </c>
      <c r="C5500" t="s">
        <v>24</v>
      </c>
      <c r="D5500" t="s">
        <v>500</v>
      </c>
      <c r="E5500">
        <v>0</v>
      </c>
    </row>
    <row r="5501" spans="1:5">
      <c r="A5501">
        <v>2020</v>
      </c>
      <c r="B5501" t="s">
        <v>428</v>
      </c>
      <c r="C5501" t="s">
        <v>27</v>
      </c>
      <c r="D5501" t="s">
        <v>500</v>
      </c>
      <c r="E5501">
        <v>0</v>
      </c>
    </row>
    <row r="5502" spans="1:5">
      <c r="A5502">
        <v>2020</v>
      </c>
      <c r="B5502" t="s">
        <v>438</v>
      </c>
      <c r="C5502" t="s">
        <v>52</v>
      </c>
      <c r="D5502" t="s">
        <v>500</v>
      </c>
      <c r="E5502">
        <v>0</v>
      </c>
    </row>
    <row r="5503" spans="1:5">
      <c r="A5503">
        <v>2020</v>
      </c>
      <c r="B5503" t="s">
        <v>437</v>
      </c>
      <c r="C5503" t="s">
        <v>51</v>
      </c>
      <c r="D5503" t="s">
        <v>500</v>
      </c>
      <c r="E5503">
        <v>36</v>
      </c>
    </row>
    <row r="5504" spans="1:5">
      <c r="A5504">
        <v>2020</v>
      </c>
      <c r="B5504" t="s">
        <v>422</v>
      </c>
      <c r="C5504" t="s">
        <v>15</v>
      </c>
      <c r="D5504" t="s">
        <v>500</v>
      </c>
      <c r="E5504">
        <v>0</v>
      </c>
    </row>
    <row r="5505" spans="1:5">
      <c r="A5505">
        <v>2023</v>
      </c>
      <c r="B5505" t="s">
        <v>434</v>
      </c>
      <c r="C5505" t="s">
        <v>45</v>
      </c>
      <c r="D5505" t="s">
        <v>500</v>
      </c>
      <c r="E5505">
        <v>0</v>
      </c>
    </row>
    <row r="5506" spans="1:5">
      <c r="A5506">
        <v>2023</v>
      </c>
      <c r="B5506" t="s">
        <v>423</v>
      </c>
      <c r="C5506" t="s">
        <v>18</v>
      </c>
      <c r="D5506" t="s">
        <v>500</v>
      </c>
      <c r="E5506">
        <v>0</v>
      </c>
    </row>
    <row r="5507" spans="1:5">
      <c r="A5507">
        <v>2023</v>
      </c>
      <c r="B5507" t="s">
        <v>435</v>
      </c>
      <c r="C5507" t="s">
        <v>48</v>
      </c>
      <c r="D5507" t="s">
        <v>500</v>
      </c>
      <c r="E5507">
        <v>0</v>
      </c>
    </row>
    <row r="5508" spans="1:5">
      <c r="A5508">
        <v>2023</v>
      </c>
      <c r="B5508" t="s">
        <v>430</v>
      </c>
      <c r="C5508" t="s">
        <v>33</v>
      </c>
      <c r="D5508" t="s">
        <v>500</v>
      </c>
      <c r="E5508">
        <v>0</v>
      </c>
    </row>
    <row r="5509" spans="1:5">
      <c r="A5509">
        <v>2023</v>
      </c>
      <c r="B5509" t="s">
        <v>422</v>
      </c>
      <c r="C5509" t="s">
        <v>15</v>
      </c>
      <c r="D5509" t="s">
        <v>500</v>
      </c>
      <c r="E5509">
        <v>12</v>
      </c>
    </row>
    <row r="5510" spans="1:5">
      <c r="A5510">
        <v>2023</v>
      </c>
      <c r="B5510" t="s">
        <v>439</v>
      </c>
      <c r="C5510" t="s">
        <v>53</v>
      </c>
      <c r="D5510" t="s">
        <v>500</v>
      </c>
      <c r="E5510">
        <v>0</v>
      </c>
    </row>
    <row r="5511" spans="1:5">
      <c r="A5511">
        <v>2022</v>
      </c>
      <c r="B5511" t="s">
        <v>433</v>
      </c>
      <c r="C5511" t="s">
        <v>42</v>
      </c>
      <c r="D5511" t="s">
        <v>500</v>
      </c>
      <c r="E5511">
        <v>0</v>
      </c>
    </row>
    <row r="5512" spans="1:5">
      <c r="A5512">
        <v>2022</v>
      </c>
      <c r="B5512" t="s">
        <v>430</v>
      </c>
      <c r="C5512" t="s">
        <v>33</v>
      </c>
      <c r="D5512" t="s">
        <v>500</v>
      </c>
      <c r="E5512">
        <v>0</v>
      </c>
    </row>
    <row r="5513" spans="1:5">
      <c r="A5513">
        <v>2022</v>
      </c>
      <c r="B5513" t="s">
        <v>432</v>
      </c>
      <c r="C5513" t="s">
        <v>39</v>
      </c>
      <c r="D5513" t="s">
        <v>500</v>
      </c>
      <c r="E5513">
        <v>0</v>
      </c>
    </row>
    <row r="5514" spans="1:5">
      <c r="A5514">
        <v>2022</v>
      </c>
      <c r="B5514" t="s">
        <v>426</v>
      </c>
      <c r="D5514" t="s">
        <v>500</v>
      </c>
      <c r="E5514">
        <v>0</v>
      </c>
    </row>
    <row r="5515" spans="1:5">
      <c r="A5515">
        <v>2022</v>
      </c>
      <c r="B5515" t="s">
        <v>424</v>
      </c>
      <c r="C5515" t="s">
        <v>21</v>
      </c>
      <c r="D5515" t="s">
        <v>500</v>
      </c>
      <c r="E5515">
        <v>12</v>
      </c>
    </row>
    <row r="5516" spans="1:5">
      <c r="A5516">
        <v>2021</v>
      </c>
      <c r="B5516" t="s">
        <v>432</v>
      </c>
      <c r="C5516" t="s">
        <v>39</v>
      </c>
      <c r="D5516" t="s">
        <v>500</v>
      </c>
      <c r="E5516">
        <v>0</v>
      </c>
    </row>
    <row r="5517" spans="1:5">
      <c r="A5517">
        <v>2021</v>
      </c>
      <c r="B5517" t="s">
        <v>430</v>
      </c>
      <c r="C5517" t="s">
        <v>33</v>
      </c>
      <c r="D5517" t="s">
        <v>500</v>
      </c>
      <c r="E5517">
        <v>0</v>
      </c>
    </row>
    <row r="5518" spans="1:5">
      <c r="A5518">
        <v>2021</v>
      </c>
      <c r="B5518" t="s">
        <v>433</v>
      </c>
      <c r="C5518" t="s">
        <v>42</v>
      </c>
      <c r="D5518" t="s">
        <v>500</v>
      </c>
      <c r="E5518">
        <v>0</v>
      </c>
    </row>
    <row r="5519" spans="1:5">
      <c r="A5519">
        <v>2021</v>
      </c>
      <c r="B5519" t="s">
        <v>422</v>
      </c>
      <c r="C5519" t="s">
        <v>15</v>
      </c>
      <c r="D5519" t="s">
        <v>500</v>
      </c>
      <c r="E5519">
        <v>0</v>
      </c>
    </row>
    <row r="5520" spans="1:5">
      <c r="A5520">
        <v>2021</v>
      </c>
      <c r="B5520" t="s">
        <v>421</v>
      </c>
      <c r="C5520" t="s">
        <v>13</v>
      </c>
      <c r="D5520" t="s">
        <v>500</v>
      </c>
      <c r="E5520">
        <v>0</v>
      </c>
    </row>
    <row r="5521" spans="1:5">
      <c r="A5521">
        <v>2021</v>
      </c>
      <c r="B5521" t="s">
        <v>439</v>
      </c>
      <c r="C5521" t="s">
        <v>53</v>
      </c>
      <c r="D5521" t="s">
        <v>500</v>
      </c>
      <c r="E5521">
        <v>0</v>
      </c>
    </row>
    <row r="5522" spans="1:5">
      <c r="A5522">
        <v>2021</v>
      </c>
      <c r="B5522" t="s">
        <v>435</v>
      </c>
      <c r="C5522" t="s">
        <v>48</v>
      </c>
      <c r="D5522" t="s">
        <v>500</v>
      </c>
      <c r="E5522">
        <v>0</v>
      </c>
    </row>
    <row r="5523" spans="1:5">
      <c r="A5523">
        <v>2021</v>
      </c>
      <c r="B5523" t="s">
        <v>429</v>
      </c>
      <c r="C5523" t="s">
        <v>30</v>
      </c>
      <c r="D5523" t="s">
        <v>500</v>
      </c>
      <c r="E5523">
        <v>12</v>
      </c>
    </row>
    <row r="5524" spans="1:5">
      <c r="A5524">
        <v>2020</v>
      </c>
      <c r="B5524" t="s">
        <v>435</v>
      </c>
      <c r="C5524" t="s">
        <v>48</v>
      </c>
      <c r="D5524" t="s">
        <v>500</v>
      </c>
      <c r="E5524">
        <v>0</v>
      </c>
    </row>
    <row r="5525" spans="1:5">
      <c r="A5525">
        <v>2020</v>
      </c>
      <c r="B5525" t="s">
        <v>432</v>
      </c>
      <c r="C5525" t="s">
        <v>39</v>
      </c>
      <c r="D5525" t="s">
        <v>500</v>
      </c>
      <c r="E5525">
        <v>0</v>
      </c>
    </row>
    <row r="5526" spans="1:5">
      <c r="A5526">
        <v>2020</v>
      </c>
      <c r="B5526" t="s">
        <v>423</v>
      </c>
      <c r="C5526" t="s">
        <v>18</v>
      </c>
      <c r="D5526" t="s">
        <v>500</v>
      </c>
      <c r="E5526">
        <v>0</v>
      </c>
    </row>
    <row r="5527" spans="1:5">
      <c r="A5527">
        <v>2020</v>
      </c>
      <c r="B5527" t="s">
        <v>420</v>
      </c>
      <c r="C5527" t="s">
        <v>8</v>
      </c>
      <c r="D5527" t="s">
        <v>500</v>
      </c>
      <c r="E5527">
        <v>68</v>
      </c>
    </row>
    <row r="5528" spans="1:5">
      <c r="A5528">
        <v>2020</v>
      </c>
      <c r="B5528" t="s">
        <v>424</v>
      </c>
      <c r="C5528" t="s">
        <v>21</v>
      </c>
      <c r="D5528" t="s">
        <v>500</v>
      </c>
      <c r="E5528">
        <v>12</v>
      </c>
    </row>
    <row r="5529" spans="1:5">
      <c r="A5529">
        <v>2020</v>
      </c>
      <c r="B5529" t="s">
        <v>421</v>
      </c>
      <c r="C5529" t="s">
        <v>13</v>
      </c>
      <c r="D5529" t="s">
        <v>500</v>
      </c>
      <c r="E5529">
        <v>0</v>
      </c>
    </row>
    <row r="5530" spans="1:5">
      <c r="A5530">
        <v>2020</v>
      </c>
      <c r="B5530" t="s">
        <v>436</v>
      </c>
      <c r="C5530" t="s">
        <v>49</v>
      </c>
      <c r="D5530" t="s">
        <v>500</v>
      </c>
      <c r="E5530">
        <v>0</v>
      </c>
    </row>
    <row r="5531" spans="1:5">
      <c r="A5531">
        <v>2020</v>
      </c>
      <c r="B5531" t="s">
        <v>429</v>
      </c>
      <c r="C5531" t="s">
        <v>30</v>
      </c>
      <c r="D5531" t="s">
        <v>500</v>
      </c>
      <c r="E5531">
        <v>12</v>
      </c>
    </row>
    <row r="5532" spans="1:5">
      <c r="A5532">
        <v>2019</v>
      </c>
      <c r="B5532" t="s">
        <v>435</v>
      </c>
      <c r="C5532" t="s">
        <v>48</v>
      </c>
      <c r="D5532" t="s">
        <v>500</v>
      </c>
      <c r="E5532">
        <v>0</v>
      </c>
    </row>
    <row r="5533" spans="1:5">
      <c r="A5533">
        <v>2019</v>
      </c>
      <c r="B5533" t="s">
        <v>426</v>
      </c>
      <c r="D5533" t="s">
        <v>500</v>
      </c>
      <c r="E5533">
        <v>0</v>
      </c>
    </row>
    <row r="5534" spans="1:5">
      <c r="A5534">
        <v>2019</v>
      </c>
      <c r="B5534" t="s">
        <v>432</v>
      </c>
      <c r="C5534" t="s">
        <v>39</v>
      </c>
      <c r="D5534" t="s">
        <v>500</v>
      </c>
      <c r="E5534">
        <v>0</v>
      </c>
    </row>
    <row r="5535" spans="1:5">
      <c r="A5535">
        <v>2019</v>
      </c>
      <c r="B5535" t="s">
        <v>436</v>
      </c>
      <c r="C5535" t="s">
        <v>49</v>
      </c>
      <c r="D5535" t="s">
        <v>500</v>
      </c>
      <c r="E5535">
        <v>0</v>
      </c>
    </row>
    <row r="5536" spans="1:5">
      <c r="A5536">
        <v>2018</v>
      </c>
      <c r="B5536" t="s">
        <v>431</v>
      </c>
      <c r="C5536" t="s">
        <v>36</v>
      </c>
      <c r="D5536" t="s">
        <v>500</v>
      </c>
      <c r="E5536">
        <v>0</v>
      </c>
    </row>
    <row r="5537" spans="1:5">
      <c r="A5537">
        <v>2018</v>
      </c>
      <c r="B5537" t="s">
        <v>426</v>
      </c>
      <c r="D5537" t="s">
        <v>500</v>
      </c>
      <c r="E5537">
        <v>0</v>
      </c>
    </row>
    <row r="5538" spans="1:5">
      <c r="A5538">
        <v>2018</v>
      </c>
      <c r="B5538" t="s">
        <v>421</v>
      </c>
      <c r="C5538" t="s">
        <v>13</v>
      </c>
      <c r="D5538" t="s">
        <v>500</v>
      </c>
      <c r="E5538">
        <v>0</v>
      </c>
    </row>
    <row r="5539" spans="1:5">
      <c r="A5539">
        <v>2018</v>
      </c>
      <c r="B5539" t="s">
        <v>423</v>
      </c>
      <c r="C5539" t="s">
        <v>18</v>
      </c>
      <c r="D5539" t="s">
        <v>500</v>
      </c>
      <c r="E5539">
        <v>0</v>
      </c>
    </row>
    <row r="5540" spans="1:5">
      <c r="A5540">
        <v>2018</v>
      </c>
      <c r="B5540" t="s">
        <v>433</v>
      </c>
      <c r="C5540" t="s">
        <v>42</v>
      </c>
      <c r="D5540" t="s">
        <v>500</v>
      </c>
      <c r="E5540">
        <v>0</v>
      </c>
    </row>
    <row r="5541" spans="1:5">
      <c r="A5541">
        <v>2018</v>
      </c>
      <c r="B5541" t="s">
        <v>425</v>
      </c>
      <c r="C5541" t="s">
        <v>24</v>
      </c>
      <c r="D5541" t="s">
        <v>500</v>
      </c>
      <c r="E5541">
        <v>0</v>
      </c>
    </row>
    <row r="5542" spans="1:5">
      <c r="A5542">
        <v>2018</v>
      </c>
      <c r="B5542" t="s">
        <v>424</v>
      </c>
      <c r="C5542" t="s">
        <v>21</v>
      </c>
      <c r="D5542" t="s">
        <v>500</v>
      </c>
      <c r="E5542">
        <v>0</v>
      </c>
    </row>
    <row r="5543" spans="1:5">
      <c r="A5543">
        <v>2018</v>
      </c>
      <c r="B5543" t="s">
        <v>429</v>
      </c>
      <c r="C5543" t="s">
        <v>30</v>
      </c>
      <c r="D5543" t="s">
        <v>500</v>
      </c>
      <c r="E5543">
        <v>0</v>
      </c>
    </row>
    <row r="5544" spans="1:5">
      <c r="A5544">
        <v>2025</v>
      </c>
      <c r="B5544" t="s">
        <v>407</v>
      </c>
      <c r="D5544" t="s">
        <v>501</v>
      </c>
      <c r="E5544">
        <v>0</v>
      </c>
    </row>
    <row r="5545" spans="1:5">
      <c r="A5545">
        <v>2025</v>
      </c>
      <c r="B5545" t="s">
        <v>438</v>
      </c>
      <c r="D5545" t="s">
        <v>501</v>
      </c>
      <c r="E5545">
        <v>0</v>
      </c>
    </row>
    <row r="5546" spans="1:5">
      <c r="A5546">
        <v>2025</v>
      </c>
      <c r="B5546" t="s">
        <v>425</v>
      </c>
      <c r="D5546" t="s">
        <v>501</v>
      </c>
      <c r="E5546">
        <v>0</v>
      </c>
    </row>
    <row r="5547" spans="1:5">
      <c r="A5547">
        <v>2025</v>
      </c>
      <c r="B5547" t="s">
        <v>421</v>
      </c>
      <c r="D5547" t="s">
        <v>501</v>
      </c>
      <c r="E5547">
        <v>0</v>
      </c>
    </row>
    <row r="5548" spans="1:5">
      <c r="A5548">
        <v>2025</v>
      </c>
      <c r="B5548" t="s">
        <v>432</v>
      </c>
      <c r="D5548" t="s">
        <v>501</v>
      </c>
      <c r="E5548">
        <v>0</v>
      </c>
    </row>
    <row r="5549" spans="1:5">
      <c r="A5549">
        <v>2025</v>
      </c>
      <c r="B5549" t="s">
        <v>429</v>
      </c>
      <c r="D5549" t="s">
        <v>501</v>
      </c>
      <c r="E5549">
        <v>0</v>
      </c>
    </row>
    <row r="5550" spans="1:5">
      <c r="A5550">
        <v>2025</v>
      </c>
      <c r="B5550" t="s">
        <v>431</v>
      </c>
      <c r="D5550" t="s">
        <v>501</v>
      </c>
      <c r="E5550">
        <v>0</v>
      </c>
    </row>
    <row r="5551" spans="1:5">
      <c r="A5551">
        <v>2025</v>
      </c>
      <c r="B5551" t="s">
        <v>428</v>
      </c>
      <c r="D5551" t="s">
        <v>501</v>
      </c>
      <c r="E5551">
        <v>0</v>
      </c>
    </row>
    <row r="5552" spans="1:5">
      <c r="A5552">
        <v>2025</v>
      </c>
      <c r="B5552" t="s">
        <v>436</v>
      </c>
      <c r="D5552" t="s">
        <v>501</v>
      </c>
      <c r="E5552">
        <v>0</v>
      </c>
    </row>
    <row r="5553" spans="1:5">
      <c r="A5553">
        <v>2025</v>
      </c>
      <c r="B5553" t="s">
        <v>433</v>
      </c>
      <c r="D5553" t="s">
        <v>501</v>
      </c>
      <c r="E5553">
        <v>0</v>
      </c>
    </row>
    <row r="5554" spans="1:5">
      <c r="A5554">
        <v>2025</v>
      </c>
      <c r="B5554" t="s">
        <v>426</v>
      </c>
      <c r="D5554" t="s">
        <v>501</v>
      </c>
      <c r="E5554">
        <v>0</v>
      </c>
    </row>
    <row r="5555" spans="1:5">
      <c r="A5555">
        <v>2025</v>
      </c>
      <c r="B5555" t="s">
        <v>437</v>
      </c>
      <c r="D5555" t="s">
        <v>501</v>
      </c>
      <c r="E5555">
        <v>0</v>
      </c>
    </row>
    <row r="5556" spans="1:5">
      <c r="A5556">
        <v>2025</v>
      </c>
      <c r="B5556" t="s">
        <v>420</v>
      </c>
      <c r="D5556" t="s">
        <v>501</v>
      </c>
      <c r="E5556">
        <v>0</v>
      </c>
    </row>
    <row r="5557" spans="1:5">
      <c r="A5557">
        <v>2025</v>
      </c>
      <c r="B5557" t="s">
        <v>424</v>
      </c>
      <c r="D5557" t="s">
        <v>501</v>
      </c>
      <c r="E5557">
        <v>0</v>
      </c>
    </row>
    <row r="5558" spans="1:5">
      <c r="A5558">
        <v>2025</v>
      </c>
      <c r="B5558" t="s">
        <v>434</v>
      </c>
      <c r="D5558" t="s">
        <v>501</v>
      </c>
      <c r="E5558">
        <v>0</v>
      </c>
    </row>
    <row r="5559" spans="1:5">
      <c r="A5559">
        <v>2025</v>
      </c>
      <c r="B5559" t="s">
        <v>423</v>
      </c>
      <c r="D5559" t="s">
        <v>501</v>
      </c>
      <c r="E5559">
        <v>0</v>
      </c>
    </row>
    <row r="5560" spans="1:5">
      <c r="A5560">
        <v>2025</v>
      </c>
      <c r="B5560" t="s">
        <v>435</v>
      </c>
      <c r="D5560" t="s">
        <v>501</v>
      </c>
      <c r="E5560">
        <v>0</v>
      </c>
    </row>
    <row r="5561" spans="1:5">
      <c r="A5561">
        <v>2025</v>
      </c>
      <c r="B5561" t="s">
        <v>430</v>
      </c>
      <c r="D5561" t="s">
        <v>501</v>
      </c>
      <c r="E5561">
        <v>0</v>
      </c>
    </row>
    <row r="5562" spans="1:5">
      <c r="A5562">
        <v>2025</v>
      </c>
      <c r="B5562" t="s">
        <v>422</v>
      </c>
      <c r="D5562" t="s">
        <v>501</v>
      </c>
      <c r="E5562">
        <v>0</v>
      </c>
    </row>
    <row r="5563" spans="1:5">
      <c r="A5563">
        <v>2025</v>
      </c>
      <c r="B5563" t="s">
        <v>439</v>
      </c>
      <c r="D5563" t="s">
        <v>501</v>
      </c>
      <c r="E5563">
        <v>0</v>
      </c>
    </row>
    <row r="5564" spans="1:5">
      <c r="A5564">
        <v>2024</v>
      </c>
      <c r="B5564" t="s">
        <v>407</v>
      </c>
      <c r="C5564" t="s">
        <v>407</v>
      </c>
      <c r="D5564" t="s">
        <v>501</v>
      </c>
      <c r="E5564">
        <v>36</v>
      </c>
    </row>
    <row r="5565" spans="1:5">
      <c r="A5565">
        <v>2024</v>
      </c>
      <c r="B5565" t="s">
        <v>438</v>
      </c>
      <c r="C5565" t="s">
        <v>52</v>
      </c>
      <c r="D5565" t="s">
        <v>501</v>
      </c>
      <c r="E5565">
        <v>0</v>
      </c>
    </row>
    <row r="5566" spans="1:5">
      <c r="A5566">
        <v>2024</v>
      </c>
      <c r="B5566" t="s">
        <v>425</v>
      </c>
      <c r="C5566" t="s">
        <v>24</v>
      </c>
      <c r="D5566" t="s">
        <v>501</v>
      </c>
      <c r="E5566">
        <v>1</v>
      </c>
    </row>
    <row r="5567" spans="1:5">
      <c r="A5567">
        <v>2024</v>
      </c>
      <c r="B5567" t="s">
        <v>421</v>
      </c>
      <c r="C5567" t="s">
        <v>13</v>
      </c>
      <c r="D5567" t="s">
        <v>501</v>
      </c>
      <c r="E5567">
        <v>1</v>
      </c>
    </row>
    <row r="5568" spans="1:5">
      <c r="A5568">
        <v>2024</v>
      </c>
      <c r="B5568" t="s">
        <v>432</v>
      </c>
      <c r="C5568" t="s">
        <v>39</v>
      </c>
      <c r="D5568" t="s">
        <v>501</v>
      </c>
      <c r="E5568">
        <v>1</v>
      </c>
    </row>
    <row r="5569" spans="1:5">
      <c r="A5569">
        <v>2024</v>
      </c>
      <c r="B5569" t="s">
        <v>429</v>
      </c>
      <c r="C5569" t="s">
        <v>30</v>
      </c>
      <c r="D5569" t="s">
        <v>501</v>
      </c>
      <c r="E5569">
        <v>4</v>
      </c>
    </row>
    <row r="5570" spans="1:5">
      <c r="A5570">
        <v>2024</v>
      </c>
      <c r="B5570" t="s">
        <v>431</v>
      </c>
      <c r="C5570" t="s">
        <v>36</v>
      </c>
      <c r="D5570" t="s">
        <v>501</v>
      </c>
      <c r="E5570">
        <v>0</v>
      </c>
    </row>
    <row r="5571" spans="1:5">
      <c r="A5571">
        <v>2024</v>
      </c>
      <c r="B5571" t="s">
        <v>428</v>
      </c>
      <c r="C5571" t="s">
        <v>27</v>
      </c>
      <c r="D5571" t="s">
        <v>501</v>
      </c>
      <c r="E5571">
        <v>1</v>
      </c>
    </row>
    <row r="5572" spans="1:5">
      <c r="A5572">
        <v>2024</v>
      </c>
      <c r="B5572" t="s">
        <v>436</v>
      </c>
      <c r="C5572" t="s">
        <v>49</v>
      </c>
      <c r="D5572" t="s">
        <v>501</v>
      </c>
      <c r="E5572">
        <v>1</v>
      </c>
    </row>
    <row r="5573" spans="1:5">
      <c r="A5573">
        <v>2024</v>
      </c>
      <c r="B5573" t="s">
        <v>433</v>
      </c>
      <c r="C5573" t="s">
        <v>42</v>
      </c>
      <c r="D5573" t="s">
        <v>501</v>
      </c>
      <c r="E5573">
        <v>2</v>
      </c>
    </row>
    <row r="5574" spans="1:5">
      <c r="A5574">
        <v>2024</v>
      </c>
      <c r="B5574" t="s">
        <v>426</v>
      </c>
      <c r="D5574" t="s">
        <v>501</v>
      </c>
      <c r="E5574">
        <v>0</v>
      </c>
    </row>
    <row r="5575" spans="1:5">
      <c r="A5575">
        <v>2024</v>
      </c>
      <c r="B5575" t="s">
        <v>437</v>
      </c>
      <c r="C5575" t="s">
        <v>51</v>
      </c>
      <c r="D5575" t="s">
        <v>501</v>
      </c>
      <c r="E5575">
        <v>4</v>
      </c>
    </row>
    <row r="5576" spans="1:5">
      <c r="A5576">
        <v>2024</v>
      </c>
      <c r="B5576" t="s">
        <v>420</v>
      </c>
      <c r="C5576" t="s">
        <v>8</v>
      </c>
      <c r="D5576" t="s">
        <v>501</v>
      </c>
      <c r="E5576">
        <v>4</v>
      </c>
    </row>
    <row r="5577" spans="1:5">
      <c r="A5577">
        <v>2024</v>
      </c>
      <c r="B5577" t="s">
        <v>424</v>
      </c>
      <c r="C5577" t="s">
        <v>21</v>
      </c>
      <c r="D5577" t="s">
        <v>501</v>
      </c>
      <c r="E5577">
        <v>4</v>
      </c>
    </row>
    <row r="5578" spans="1:5">
      <c r="A5578">
        <v>2024</v>
      </c>
      <c r="B5578" t="s">
        <v>434</v>
      </c>
      <c r="C5578" t="s">
        <v>45</v>
      </c>
      <c r="D5578" t="s">
        <v>501</v>
      </c>
      <c r="E5578">
        <v>0</v>
      </c>
    </row>
    <row r="5579" spans="1:5">
      <c r="A5579">
        <v>2024</v>
      </c>
      <c r="B5579" t="s">
        <v>423</v>
      </c>
      <c r="C5579" t="s">
        <v>18</v>
      </c>
      <c r="D5579" t="s">
        <v>501</v>
      </c>
      <c r="E5579">
        <v>1</v>
      </c>
    </row>
    <row r="5580" spans="1:5">
      <c r="A5580">
        <v>2024</v>
      </c>
      <c r="B5580" t="s">
        <v>435</v>
      </c>
      <c r="C5580" t="s">
        <v>48</v>
      </c>
      <c r="D5580" t="s">
        <v>501</v>
      </c>
      <c r="E5580">
        <v>4</v>
      </c>
    </row>
    <row r="5581" spans="1:5">
      <c r="A5581">
        <v>2024</v>
      </c>
      <c r="B5581" t="s">
        <v>430</v>
      </c>
      <c r="C5581" t="s">
        <v>33</v>
      </c>
      <c r="D5581" t="s">
        <v>501</v>
      </c>
      <c r="E5581">
        <v>3</v>
      </c>
    </row>
    <row r="5582" spans="1:5">
      <c r="A5582">
        <v>2024</v>
      </c>
      <c r="B5582" t="s">
        <v>422</v>
      </c>
      <c r="C5582" t="s">
        <v>15</v>
      </c>
      <c r="D5582" t="s">
        <v>501</v>
      </c>
      <c r="E5582">
        <v>5</v>
      </c>
    </row>
    <row r="5583" spans="1:5">
      <c r="A5583">
        <v>2024</v>
      </c>
      <c r="B5583" t="s">
        <v>439</v>
      </c>
      <c r="C5583" t="s">
        <v>53</v>
      </c>
      <c r="D5583" t="s">
        <v>501</v>
      </c>
      <c r="E5583">
        <v>0</v>
      </c>
    </row>
    <row r="5584" spans="1:5">
      <c r="A5584">
        <v>2019</v>
      </c>
      <c r="B5584" t="s">
        <v>407</v>
      </c>
      <c r="C5584" t="s">
        <v>407</v>
      </c>
      <c r="D5584" t="s">
        <v>501</v>
      </c>
      <c r="E5584">
        <v>0</v>
      </c>
    </row>
    <row r="5585" spans="1:5">
      <c r="A5585">
        <v>2022</v>
      </c>
      <c r="B5585" t="s">
        <v>407</v>
      </c>
      <c r="C5585" t="s">
        <v>407</v>
      </c>
      <c r="D5585" t="s">
        <v>501</v>
      </c>
      <c r="E5585">
        <v>36</v>
      </c>
    </row>
    <row r="5586" spans="1:5">
      <c r="A5586">
        <v>2021</v>
      </c>
      <c r="B5586" t="s">
        <v>407</v>
      </c>
      <c r="C5586" t="s">
        <v>407</v>
      </c>
      <c r="D5586" t="s">
        <v>501</v>
      </c>
      <c r="E5586">
        <v>32</v>
      </c>
    </row>
    <row r="5587" spans="1:5">
      <c r="A5587">
        <v>2023</v>
      </c>
      <c r="B5587" t="s">
        <v>407</v>
      </c>
      <c r="C5587" t="s">
        <v>407</v>
      </c>
      <c r="D5587" t="s">
        <v>501</v>
      </c>
      <c r="E5587">
        <v>36</v>
      </c>
    </row>
    <row r="5588" spans="1:5">
      <c r="A5588">
        <v>2018</v>
      </c>
      <c r="B5588" t="s">
        <v>407</v>
      </c>
      <c r="C5588" t="s">
        <v>407</v>
      </c>
      <c r="D5588" t="s">
        <v>501</v>
      </c>
      <c r="E5588">
        <v>0</v>
      </c>
    </row>
    <row r="5589" spans="1:5">
      <c r="A5589">
        <v>2018</v>
      </c>
      <c r="B5589" t="s">
        <v>407</v>
      </c>
      <c r="C5589" t="s">
        <v>407</v>
      </c>
      <c r="D5589" t="s">
        <v>501</v>
      </c>
      <c r="E5589">
        <v>0</v>
      </c>
    </row>
    <row r="5590" spans="1:5">
      <c r="A5590">
        <v>2018</v>
      </c>
      <c r="B5590" t="s">
        <v>407</v>
      </c>
      <c r="C5590" t="s">
        <v>407</v>
      </c>
      <c r="D5590" t="s">
        <v>501</v>
      </c>
      <c r="E5590">
        <v>0</v>
      </c>
    </row>
    <row r="5591" spans="1:5">
      <c r="A5591">
        <v>2018</v>
      </c>
      <c r="B5591" t="s">
        <v>407</v>
      </c>
      <c r="C5591" t="s">
        <v>407</v>
      </c>
      <c r="D5591" t="s">
        <v>501</v>
      </c>
      <c r="E5591">
        <v>0</v>
      </c>
    </row>
    <row r="5592" spans="1:5">
      <c r="A5592">
        <v>2020</v>
      </c>
      <c r="B5592" t="s">
        <v>407</v>
      </c>
      <c r="C5592" t="s">
        <v>407</v>
      </c>
      <c r="D5592" t="s">
        <v>501</v>
      </c>
      <c r="E5592">
        <v>27</v>
      </c>
    </row>
    <row r="5593" spans="1:5">
      <c r="A5593">
        <v>2023</v>
      </c>
      <c r="B5593" t="s">
        <v>438</v>
      </c>
      <c r="C5593" t="s">
        <v>52</v>
      </c>
      <c r="D5593" t="s">
        <v>501</v>
      </c>
      <c r="E5593">
        <v>0</v>
      </c>
    </row>
    <row r="5594" spans="1:5">
      <c r="A5594">
        <v>2023</v>
      </c>
      <c r="B5594" t="s">
        <v>425</v>
      </c>
      <c r="C5594" t="s">
        <v>24</v>
      </c>
      <c r="D5594" t="s">
        <v>501</v>
      </c>
      <c r="E5594">
        <v>1</v>
      </c>
    </row>
    <row r="5595" spans="1:5">
      <c r="A5595">
        <v>2023</v>
      </c>
      <c r="B5595" t="s">
        <v>421</v>
      </c>
      <c r="C5595" t="s">
        <v>13</v>
      </c>
      <c r="D5595" t="s">
        <v>501</v>
      </c>
      <c r="E5595">
        <v>1</v>
      </c>
    </row>
    <row r="5596" spans="1:5">
      <c r="A5596">
        <v>2023</v>
      </c>
      <c r="B5596" t="s">
        <v>432</v>
      </c>
      <c r="C5596" t="s">
        <v>39</v>
      </c>
      <c r="D5596" t="s">
        <v>501</v>
      </c>
      <c r="E5596">
        <v>1</v>
      </c>
    </row>
    <row r="5597" spans="1:5">
      <c r="A5597">
        <v>2023</v>
      </c>
      <c r="B5597" t="s">
        <v>429</v>
      </c>
      <c r="C5597" t="s">
        <v>30</v>
      </c>
      <c r="D5597" t="s">
        <v>501</v>
      </c>
      <c r="E5597">
        <v>4</v>
      </c>
    </row>
    <row r="5598" spans="1:5">
      <c r="A5598">
        <v>2023</v>
      </c>
      <c r="B5598" t="s">
        <v>431</v>
      </c>
      <c r="C5598" t="s">
        <v>36</v>
      </c>
      <c r="D5598" t="s">
        <v>501</v>
      </c>
      <c r="E5598">
        <v>0</v>
      </c>
    </row>
    <row r="5599" spans="1:5">
      <c r="A5599">
        <v>2023</v>
      </c>
      <c r="B5599" t="s">
        <v>428</v>
      </c>
      <c r="C5599" t="s">
        <v>27</v>
      </c>
      <c r="D5599" t="s">
        <v>501</v>
      </c>
      <c r="E5599">
        <v>1</v>
      </c>
    </row>
    <row r="5600" spans="1:5">
      <c r="A5600">
        <v>2023</v>
      </c>
      <c r="B5600" t="s">
        <v>436</v>
      </c>
      <c r="C5600" t="s">
        <v>49</v>
      </c>
      <c r="D5600" t="s">
        <v>501</v>
      </c>
      <c r="E5600">
        <v>1</v>
      </c>
    </row>
    <row r="5601" spans="1:5">
      <c r="A5601">
        <v>2023</v>
      </c>
      <c r="B5601" t="s">
        <v>433</v>
      </c>
      <c r="C5601" t="s">
        <v>42</v>
      </c>
      <c r="D5601" t="s">
        <v>501</v>
      </c>
      <c r="E5601">
        <v>2</v>
      </c>
    </row>
    <row r="5602" spans="1:5">
      <c r="A5602">
        <v>2023</v>
      </c>
      <c r="B5602" t="s">
        <v>426</v>
      </c>
      <c r="D5602" t="s">
        <v>501</v>
      </c>
      <c r="E5602">
        <v>0</v>
      </c>
    </row>
    <row r="5603" spans="1:5">
      <c r="A5603">
        <v>2023</v>
      </c>
      <c r="B5603" t="s">
        <v>437</v>
      </c>
      <c r="C5603" t="s">
        <v>51</v>
      </c>
      <c r="D5603" t="s">
        <v>501</v>
      </c>
      <c r="E5603">
        <v>4</v>
      </c>
    </row>
    <row r="5604" spans="1:5">
      <c r="A5604">
        <v>2023</v>
      </c>
      <c r="B5604" t="s">
        <v>420</v>
      </c>
      <c r="C5604" t="s">
        <v>8</v>
      </c>
      <c r="D5604" t="s">
        <v>501</v>
      </c>
      <c r="E5604">
        <v>4</v>
      </c>
    </row>
    <row r="5605" spans="1:5">
      <c r="A5605">
        <v>2023</v>
      </c>
      <c r="B5605" t="s">
        <v>424</v>
      </c>
      <c r="C5605" t="s">
        <v>21</v>
      </c>
      <c r="D5605" t="s">
        <v>501</v>
      </c>
      <c r="E5605">
        <v>4</v>
      </c>
    </row>
    <row r="5606" spans="1:5">
      <c r="A5606">
        <v>2022</v>
      </c>
      <c r="B5606" t="s">
        <v>435</v>
      </c>
      <c r="C5606" t="s">
        <v>48</v>
      </c>
      <c r="D5606" t="s">
        <v>501</v>
      </c>
      <c r="E5606">
        <v>4</v>
      </c>
    </row>
    <row r="5607" spans="1:5">
      <c r="A5607">
        <v>2022</v>
      </c>
      <c r="B5607" t="s">
        <v>438</v>
      </c>
      <c r="C5607" t="s">
        <v>52</v>
      </c>
      <c r="D5607" t="s">
        <v>501</v>
      </c>
      <c r="E5607">
        <v>0</v>
      </c>
    </row>
    <row r="5608" spans="1:5">
      <c r="A5608">
        <v>2022</v>
      </c>
      <c r="B5608" t="s">
        <v>436</v>
      </c>
      <c r="C5608" t="s">
        <v>49</v>
      </c>
      <c r="D5608" t="s">
        <v>501</v>
      </c>
      <c r="E5608">
        <v>1</v>
      </c>
    </row>
    <row r="5609" spans="1:5">
      <c r="A5609">
        <v>2022</v>
      </c>
      <c r="B5609" t="s">
        <v>431</v>
      </c>
      <c r="C5609" t="s">
        <v>36</v>
      </c>
      <c r="D5609" t="s">
        <v>501</v>
      </c>
      <c r="E5609">
        <v>0</v>
      </c>
    </row>
    <row r="5610" spans="1:5">
      <c r="A5610">
        <v>2022</v>
      </c>
      <c r="B5610" t="s">
        <v>422</v>
      </c>
      <c r="C5610" t="s">
        <v>15</v>
      </c>
      <c r="D5610" t="s">
        <v>501</v>
      </c>
      <c r="E5610">
        <v>5</v>
      </c>
    </row>
    <row r="5611" spans="1:5">
      <c r="A5611">
        <v>2022</v>
      </c>
      <c r="B5611" t="s">
        <v>439</v>
      </c>
      <c r="C5611" t="s">
        <v>53</v>
      </c>
      <c r="D5611" t="s">
        <v>501</v>
      </c>
      <c r="E5611">
        <v>0</v>
      </c>
    </row>
    <row r="5612" spans="1:5">
      <c r="A5612">
        <v>2022</v>
      </c>
      <c r="B5612" t="s">
        <v>429</v>
      </c>
      <c r="C5612" t="s">
        <v>30</v>
      </c>
      <c r="D5612" t="s">
        <v>501</v>
      </c>
      <c r="E5612">
        <v>4</v>
      </c>
    </row>
    <row r="5613" spans="1:5">
      <c r="A5613">
        <v>2022</v>
      </c>
      <c r="B5613" t="s">
        <v>421</v>
      </c>
      <c r="C5613" t="s">
        <v>13</v>
      </c>
      <c r="D5613" t="s">
        <v>501</v>
      </c>
      <c r="E5613">
        <v>1</v>
      </c>
    </row>
    <row r="5614" spans="1:5">
      <c r="A5614">
        <v>2022</v>
      </c>
      <c r="B5614" t="s">
        <v>434</v>
      </c>
      <c r="C5614" t="s">
        <v>45</v>
      </c>
      <c r="D5614" t="s">
        <v>501</v>
      </c>
      <c r="E5614">
        <v>0</v>
      </c>
    </row>
    <row r="5615" spans="1:5">
      <c r="A5615">
        <v>2021</v>
      </c>
      <c r="B5615" t="s">
        <v>434</v>
      </c>
      <c r="C5615" t="s">
        <v>45</v>
      </c>
      <c r="D5615" t="s">
        <v>501</v>
      </c>
      <c r="E5615">
        <v>0</v>
      </c>
    </row>
    <row r="5616" spans="1:5">
      <c r="A5616">
        <v>2021</v>
      </c>
      <c r="B5616" t="s">
        <v>420</v>
      </c>
      <c r="C5616" t="s">
        <v>8</v>
      </c>
      <c r="D5616" t="s">
        <v>501</v>
      </c>
      <c r="E5616">
        <v>3</v>
      </c>
    </row>
    <row r="5617" spans="1:5">
      <c r="A5617">
        <v>2021</v>
      </c>
      <c r="B5617" t="s">
        <v>424</v>
      </c>
      <c r="C5617" t="s">
        <v>21</v>
      </c>
      <c r="D5617" t="s">
        <v>501</v>
      </c>
      <c r="E5617">
        <v>4</v>
      </c>
    </row>
    <row r="5618" spans="1:5">
      <c r="A5618">
        <v>2020</v>
      </c>
      <c r="B5618" t="s">
        <v>434</v>
      </c>
      <c r="C5618" t="s">
        <v>45</v>
      </c>
      <c r="D5618" t="s">
        <v>501</v>
      </c>
      <c r="E5618">
        <v>0</v>
      </c>
    </row>
    <row r="5619" spans="1:5">
      <c r="A5619">
        <v>2020</v>
      </c>
      <c r="B5619" t="s">
        <v>430</v>
      </c>
      <c r="C5619" t="s">
        <v>33</v>
      </c>
      <c r="D5619" t="s">
        <v>501</v>
      </c>
      <c r="E5619">
        <v>0</v>
      </c>
    </row>
    <row r="5620" spans="1:5">
      <c r="A5620">
        <v>2020</v>
      </c>
      <c r="B5620" t="s">
        <v>439</v>
      </c>
      <c r="C5620" t="s">
        <v>53</v>
      </c>
      <c r="D5620" t="s">
        <v>501</v>
      </c>
      <c r="E5620">
        <v>0</v>
      </c>
    </row>
    <row r="5621" spans="1:5">
      <c r="A5621">
        <v>2019</v>
      </c>
      <c r="B5621" t="s">
        <v>431</v>
      </c>
      <c r="C5621" t="s">
        <v>36</v>
      </c>
      <c r="D5621" t="s">
        <v>501</v>
      </c>
      <c r="E5621">
        <v>0</v>
      </c>
    </row>
    <row r="5622" spans="1:5">
      <c r="A5622">
        <v>2019</v>
      </c>
      <c r="B5622" t="s">
        <v>437</v>
      </c>
      <c r="C5622" t="s">
        <v>51</v>
      </c>
      <c r="D5622" t="s">
        <v>501</v>
      </c>
      <c r="E5622">
        <v>0</v>
      </c>
    </row>
    <row r="5623" spans="1:5">
      <c r="A5623">
        <v>2019</v>
      </c>
      <c r="B5623" t="s">
        <v>439</v>
      </c>
      <c r="C5623" t="s">
        <v>53</v>
      </c>
      <c r="D5623" t="s">
        <v>501</v>
      </c>
      <c r="E5623">
        <v>0</v>
      </c>
    </row>
    <row r="5624" spans="1:5">
      <c r="A5624">
        <v>2019</v>
      </c>
      <c r="B5624" t="s">
        <v>429</v>
      </c>
      <c r="C5624" t="s">
        <v>30</v>
      </c>
      <c r="D5624" t="s">
        <v>501</v>
      </c>
      <c r="E5624">
        <v>0</v>
      </c>
    </row>
    <row r="5625" spans="1:5">
      <c r="A5625">
        <v>2018</v>
      </c>
      <c r="B5625" t="s">
        <v>432</v>
      </c>
      <c r="C5625" t="s">
        <v>39</v>
      </c>
      <c r="D5625" t="s">
        <v>501</v>
      </c>
      <c r="E5625">
        <v>0</v>
      </c>
    </row>
    <row r="5626" spans="1:5">
      <c r="A5626">
        <v>2018</v>
      </c>
      <c r="B5626" t="s">
        <v>435</v>
      </c>
      <c r="C5626" t="s">
        <v>48</v>
      </c>
      <c r="D5626" t="s">
        <v>501</v>
      </c>
      <c r="E5626">
        <v>0</v>
      </c>
    </row>
    <row r="5627" spans="1:5">
      <c r="A5627">
        <v>2018</v>
      </c>
      <c r="B5627" t="s">
        <v>438</v>
      </c>
      <c r="C5627" t="s">
        <v>52</v>
      </c>
      <c r="D5627" t="s">
        <v>501</v>
      </c>
      <c r="E5627">
        <v>0</v>
      </c>
    </row>
    <row r="5628" spans="1:5">
      <c r="A5628">
        <v>2018</v>
      </c>
      <c r="B5628" t="s">
        <v>436</v>
      </c>
      <c r="C5628" t="s">
        <v>49</v>
      </c>
      <c r="D5628" t="s">
        <v>501</v>
      </c>
      <c r="E5628">
        <v>0</v>
      </c>
    </row>
    <row r="5629" spans="1:5">
      <c r="A5629">
        <v>2018</v>
      </c>
      <c r="B5629" t="s">
        <v>437</v>
      </c>
      <c r="C5629" t="s">
        <v>51</v>
      </c>
      <c r="D5629" t="s">
        <v>501</v>
      </c>
      <c r="E5629">
        <v>0</v>
      </c>
    </row>
    <row r="5630" spans="1:5">
      <c r="A5630">
        <v>2018</v>
      </c>
      <c r="B5630" t="s">
        <v>422</v>
      </c>
      <c r="C5630" t="s">
        <v>15</v>
      </c>
      <c r="D5630" t="s">
        <v>501</v>
      </c>
      <c r="E5630">
        <v>0</v>
      </c>
    </row>
    <row r="5631" spans="1:5">
      <c r="A5631">
        <v>2019</v>
      </c>
      <c r="B5631" t="s">
        <v>438</v>
      </c>
      <c r="C5631" t="s">
        <v>52</v>
      </c>
      <c r="D5631" t="s">
        <v>501</v>
      </c>
      <c r="E5631">
        <v>0</v>
      </c>
    </row>
    <row r="5632" spans="1:5">
      <c r="A5632">
        <v>2019</v>
      </c>
      <c r="B5632" t="s">
        <v>430</v>
      </c>
      <c r="C5632" t="s">
        <v>33</v>
      </c>
      <c r="D5632" t="s">
        <v>501</v>
      </c>
      <c r="E5632">
        <v>0</v>
      </c>
    </row>
    <row r="5633" spans="1:5">
      <c r="A5633">
        <v>2019</v>
      </c>
      <c r="B5633" t="s">
        <v>434</v>
      </c>
      <c r="C5633" t="s">
        <v>45</v>
      </c>
      <c r="D5633" t="s">
        <v>501</v>
      </c>
      <c r="E5633">
        <v>0</v>
      </c>
    </row>
    <row r="5634" spans="1:5">
      <c r="A5634">
        <v>2019</v>
      </c>
      <c r="B5634" t="s">
        <v>425</v>
      </c>
      <c r="C5634" t="s">
        <v>24</v>
      </c>
      <c r="D5634" t="s">
        <v>501</v>
      </c>
      <c r="E5634">
        <v>0</v>
      </c>
    </row>
    <row r="5635" spans="1:5">
      <c r="A5635">
        <v>2019</v>
      </c>
      <c r="B5635" t="s">
        <v>420</v>
      </c>
      <c r="C5635" t="s">
        <v>8</v>
      </c>
      <c r="D5635" t="s">
        <v>501</v>
      </c>
      <c r="E5635">
        <v>0</v>
      </c>
    </row>
    <row r="5636" spans="1:5">
      <c r="A5636">
        <v>2019</v>
      </c>
      <c r="B5636" t="s">
        <v>433</v>
      </c>
      <c r="C5636" t="s">
        <v>42</v>
      </c>
      <c r="D5636" t="s">
        <v>501</v>
      </c>
      <c r="E5636">
        <v>0</v>
      </c>
    </row>
    <row r="5637" spans="1:5">
      <c r="A5637">
        <v>2019</v>
      </c>
      <c r="B5637" t="s">
        <v>428</v>
      </c>
      <c r="C5637" t="s">
        <v>27</v>
      </c>
      <c r="D5637" t="s">
        <v>501</v>
      </c>
      <c r="E5637">
        <v>0</v>
      </c>
    </row>
    <row r="5638" spans="1:5">
      <c r="A5638">
        <v>2019</v>
      </c>
      <c r="B5638" t="s">
        <v>423</v>
      </c>
      <c r="C5638" t="s">
        <v>18</v>
      </c>
      <c r="D5638" t="s">
        <v>501</v>
      </c>
      <c r="E5638">
        <v>0</v>
      </c>
    </row>
    <row r="5639" spans="1:5">
      <c r="A5639">
        <v>2019</v>
      </c>
      <c r="B5639" t="s">
        <v>421</v>
      </c>
      <c r="C5639" t="s">
        <v>13</v>
      </c>
      <c r="D5639" t="s">
        <v>501</v>
      </c>
      <c r="E5639">
        <v>0</v>
      </c>
    </row>
    <row r="5640" spans="1:5">
      <c r="A5640">
        <v>2019</v>
      </c>
      <c r="B5640" t="s">
        <v>422</v>
      </c>
      <c r="C5640" t="s">
        <v>15</v>
      </c>
      <c r="D5640" t="s">
        <v>501</v>
      </c>
      <c r="E5640">
        <v>0</v>
      </c>
    </row>
    <row r="5641" spans="1:5">
      <c r="A5641">
        <v>2019</v>
      </c>
      <c r="B5641" t="s">
        <v>424</v>
      </c>
      <c r="C5641" t="s">
        <v>21</v>
      </c>
      <c r="D5641" t="s">
        <v>501</v>
      </c>
      <c r="E5641">
        <v>0</v>
      </c>
    </row>
    <row r="5642" spans="1:5">
      <c r="A5642">
        <v>2018</v>
      </c>
      <c r="B5642" t="s">
        <v>434</v>
      </c>
      <c r="C5642" t="s">
        <v>45</v>
      </c>
      <c r="D5642" t="s">
        <v>501</v>
      </c>
      <c r="E5642">
        <v>0</v>
      </c>
    </row>
    <row r="5643" spans="1:5">
      <c r="A5643">
        <v>2018</v>
      </c>
      <c r="B5643" t="s">
        <v>428</v>
      </c>
      <c r="C5643" t="s">
        <v>27</v>
      </c>
      <c r="D5643" t="s">
        <v>501</v>
      </c>
      <c r="E5643">
        <v>0</v>
      </c>
    </row>
    <row r="5644" spans="1:5">
      <c r="A5644">
        <v>2018</v>
      </c>
      <c r="B5644" t="s">
        <v>430</v>
      </c>
      <c r="C5644" t="s">
        <v>33</v>
      </c>
      <c r="D5644" t="s">
        <v>501</v>
      </c>
      <c r="E5644">
        <v>0</v>
      </c>
    </row>
    <row r="5645" spans="1:5">
      <c r="A5645">
        <v>2018</v>
      </c>
      <c r="B5645" t="s">
        <v>420</v>
      </c>
      <c r="C5645" t="s">
        <v>8</v>
      </c>
      <c r="D5645" t="s">
        <v>501</v>
      </c>
      <c r="E5645">
        <v>0</v>
      </c>
    </row>
    <row r="5646" spans="1:5">
      <c r="A5646">
        <v>2018</v>
      </c>
      <c r="B5646" t="s">
        <v>439</v>
      </c>
      <c r="C5646" t="s">
        <v>53</v>
      </c>
      <c r="D5646" t="s">
        <v>501</v>
      </c>
      <c r="E5646">
        <v>0</v>
      </c>
    </row>
    <row r="5647" spans="1:5">
      <c r="A5647">
        <v>2022</v>
      </c>
      <c r="B5647" t="s">
        <v>437</v>
      </c>
      <c r="C5647" t="s">
        <v>51</v>
      </c>
      <c r="D5647" t="s">
        <v>501</v>
      </c>
      <c r="E5647">
        <v>4</v>
      </c>
    </row>
    <row r="5648" spans="1:5">
      <c r="A5648">
        <v>2022</v>
      </c>
      <c r="B5648" t="s">
        <v>425</v>
      </c>
      <c r="C5648" t="s">
        <v>24</v>
      </c>
      <c r="D5648" t="s">
        <v>501</v>
      </c>
      <c r="E5648">
        <v>1</v>
      </c>
    </row>
    <row r="5649" spans="1:5">
      <c r="A5649">
        <v>2022</v>
      </c>
      <c r="B5649" t="s">
        <v>428</v>
      </c>
      <c r="C5649" t="s">
        <v>27</v>
      </c>
      <c r="D5649" t="s">
        <v>501</v>
      </c>
      <c r="E5649">
        <v>1</v>
      </c>
    </row>
    <row r="5650" spans="1:5">
      <c r="A5650">
        <v>2022</v>
      </c>
      <c r="B5650" t="s">
        <v>420</v>
      </c>
      <c r="C5650" t="s">
        <v>8</v>
      </c>
      <c r="D5650" t="s">
        <v>501</v>
      </c>
      <c r="E5650">
        <v>4</v>
      </c>
    </row>
    <row r="5651" spans="1:5">
      <c r="A5651">
        <v>2022</v>
      </c>
      <c r="B5651" t="s">
        <v>423</v>
      </c>
      <c r="C5651" t="s">
        <v>18</v>
      </c>
      <c r="D5651" t="s">
        <v>501</v>
      </c>
      <c r="E5651">
        <v>1</v>
      </c>
    </row>
    <row r="5652" spans="1:5">
      <c r="A5652">
        <v>2021</v>
      </c>
      <c r="B5652" t="s">
        <v>426</v>
      </c>
      <c r="D5652" t="s">
        <v>501</v>
      </c>
      <c r="E5652">
        <v>0</v>
      </c>
    </row>
    <row r="5653" spans="1:5">
      <c r="A5653">
        <v>2021</v>
      </c>
      <c r="B5653" t="s">
        <v>428</v>
      </c>
      <c r="C5653" t="s">
        <v>27</v>
      </c>
      <c r="D5653" t="s">
        <v>501</v>
      </c>
      <c r="E5653">
        <v>1</v>
      </c>
    </row>
    <row r="5654" spans="1:5">
      <c r="A5654">
        <v>2021</v>
      </c>
      <c r="B5654" t="s">
        <v>423</v>
      </c>
      <c r="C5654" t="s">
        <v>18</v>
      </c>
      <c r="D5654" t="s">
        <v>501</v>
      </c>
      <c r="E5654">
        <v>1</v>
      </c>
    </row>
    <row r="5655" spans="1:5">
      <c r="A5655">
        <v>2021</v>
      </c>
      <c r="B5655" t="s">
        <v>431</v>
      </c>
      <c r="C5655" t="s">
        <v>36</v>
      </c>
      <c r="D5655" t="s">
        <v>501</v>
      </c>
      <c r="E5655">
        <v>0</v>
      </c>
    </row>
    <row r="5656" spans="1:5">
      <c r="A5656">
        <v>2021</v>
      </c>
      <c r="B5656" t="s">
        <v>425</v>
      </c>
      <c r="C5656" t="s">
        <v>24</v>
      </c>
      <c r="D5656" t="s">
        <v>501</v>
      </c>
      <c r="E5656">
        <v>1</v>
      </c>
    </row>
    <row r="5657" spans="1:5">
      <c r="A5657">
        <v>2021</v>
      </c>
      <c r="B5657" t="s">
        <v>438</v>
      </c>
      <c r="C5657" t="s">
        <v>52</v>
      </c>
      <c r="D5657" t="s">
        <v>501</v>
      </c>
      <c r="E5657">
        <v>0</v>
      </c>
    </row>
    <row r="5658" spans="1:5">
      <c r="A5658">
        <v>2021</v>
      </c>
      <c r="B5658" t="s">
        <v>436</v>
      </c>
      <c r="C5658" t="s">
        <v>49</v>
      </c>
      <c r="D5658" t="s">
        <v>501</v>
      </c>
      <c r="E5658">
        <v>1</v>
      </c>
    </row>
    <row r="5659" spans="1:5">
      <c r="A5659">
        <v>2021</v>
      </c>
      <c r="B5659" t="s">
        <v>437</v>
      </c>
      <c r="C5659" t="s">
        <v>51</v>
      </c>
      <c r="D5659" t="s">
        <v>501</v>
      </c>
      <c r="E5659">
        <v>4</v>
      </c>
    </row>
    <row r="5660" spans="1:5">
      <c r="A5660">
        <v>2020</v>
      </c>
      <c r="B5660" t="s">
        <v>431</v>
      </c>
      <c r="C5660" t="s">
        <v>36</v>
      </c>
      <c r="D5660" t="s">
        <v>501</v>
      </c>
      <c r="E5660">
        <v>0</v>
      </c>
    </row>
    <row r="5661" spans="1:5">
      <c r="A5661">
        <v>2020</v>
      </c>
      <c r="B5661" t="s">
        <v>426</v>
      </c>
      <c r="D5661" t="s">
        <v>501</v>
      </c>
      <c r="E5661">
        <v>0</v>
      </c>
    </row>
    <row r="5662" spans="1:5">
      <c r="A5662">
        <v>2020</v>
      </c>
      <c r="B5662" t="s">
        <v>433</v>
      </c>
      <c r="C5662" t="s">
        <v>42</v>
      </c>
      <c r="D5662" t="s">
        <v>501</v>
      </c>
      <c r="E5662">
        <v>2</v>
      </c>
    </row>
    <row r="5663" spans="1:5">
      <c r="A5663">
        <v>2020</v>
      </c>
      <c r="B5663" t="s">
        <v>425</v>
      </c>
      <c r="C5663" t="s">
        <v>24</v>
      </c>
      <c r="D5663" t="s">
        <v>501</v>
      </c>
      <c r="E5663">
        <v>0</v>
      </c>
    </row>
    <row r="5664" spans="1:5">
      <c r="A5664">
        <v>2020</v>
      </c>
      <c r="B5664" t="s">
        <v>428</v>
      </c>
      <c r="C5664" t="s">
        <v>27</v>
      </c>
      <c r="D5664" t="s">
        <v>501</v>
      </c>
      <c r="E5664">
        <v>1</v>
      </c>
    </row>
    <row r="5665" spans="1:5">
      <c r="A5665">
        <v>2020</v>
      </c>
      <c r="B5665" t="s">
        <v>438</v>
      </c>
      <c r="C5665" t="s">
        <v>52</v>
      </c>
      <c r="D5665" t="s">
        <v>501</v>
      </c>
      <c r="E5665">
        <v>0</v>
      </c>
    </row>
    <row r="5666" spans="1:5">
      <c r="A5666">
        <v>2020</v>
      </c>
      <c r="B5666" t="s">
        <v>437</v>
      </c>
      <c r="C5666" t="s">
        <v>51</v>
      </c>
      <c r="D5666" t="s">
        <v>501</v>
      </c>
      <c r="E5666">
        <v>3</v>
      </c>
    </row>
    <row r="5667" spans="1:5">
      <c r="A5667">
        <v>2020</v>
      </c>
      <c r="B5667" t="s">
        <v>422</v>
      </c>
      <c r="C5667" t="s">
        <v>15</v>
      </c>
      <c r="D5667" t="s">
        <v>501</v>
      </c>
      <c r="E5667">
        <v>4</v>
      </c>
    </row>
    <row r="5668" spans="1:5">
      <c r="A5668">
        <v>2023</v>
      </c>
      <c r="B5668" t="s">
        <v>434</v>
      </c>
      <c r="C5668" t="s">
        <v>45</v>
      </c>
      <c r="D5668" t="s">
        <v>501</v>
      </c>
      <c r="E5668">
        <v>0</v>
      </c>
    </row>
    <row r="5669" spans="1:5">
      <c r="A5669">
        <v>2023</v>
      </c>
      <c r="B5669" t="s">
        <v>423</v>
      </c>
      <c r="C5669" t="s">
        <v>18</v>
      </c>
      <c r="D5669" t="s">
        <v>501</v>
      </c>
      <c r="E5669">
        <v>1</v>
      </c>
    </row>
    <row r="5670" spans="1:5">
      <c r="A5670">
        <v>2023</v>
      </c>
      <c r="B5670" t="s">
        <v>435</v>
      </c>
      <c r="C5670" t="s">
        <v>48</v>
      </c>
      <c r="D5670" t="s">
        <v>501</v>
      </c>
      <c r="E5670">
        <v>4</v>
      </c>
    </row>
    <row r="5671" spans="1:5">
      <c r="A5671">
        <v>2023</v>
      </c>
      <c r="B5671" t="s">
        <v>430</v>
      </c>
      <c r="C5671" t="s">
        <v>33</v>
      </c>
      <c r="D5671" t="s">
        <v>501</v>
      </c>
      <c r="E5671">
        <v>3</v>
      </c>
    </row>
    <row r="5672" spans="1:5">
      <c r="A5672">
        <v>2023</v>
      </c>
      <c r="B5672" t="s">
        <v>422</v>
      </c>
      <c r="C5672" t="s">
        <v>15</v>
      </c>
      <c r="D5672" t="s">
        <v>501</v>
      </c>
      <c r="E5672">
        <v>5</v>
      </c>
    </row>
    <row r="5673" spans="1:5">
      <c r="A5673">
        <v>2023</v>
      </c>
      <c r="B5673" t="s">
        <v>439</v>
      </c>
      <c r="C5673" t="s">
        <v>53</v>
      </c>
      <c r="D5673" t="s">
        <v>501</v>
      </c>
      <c r="E5673">
        <v>0</v>
      </c>
    </row>
    <row r="5674" spans="1:5">
      <c r="A5674">
        <v>2022</v>
      </c>
      <c r="B5674" t="s">
        <v>433</v>
      </c>
      <c r="C5674" t="s">
        <v>42</v>
      </c>
      <c r="D5674" t="s">
        <v>501</v>
      </c>
      <c r="E5674">
        <v>2</v>
      </c>
    </row>
    <row r="5675" spans="1:5">
      <c r="A5675">
        <v>2022</v>
      </c>
      <c r="B5675" t="s">
        <v>430</v>
      </c>
      <c r="C5675" t="s">
        <v>33</v>
      </c>
      <c r="D5675" t="s">
        <v>501</v>
      </c>
      <c r="E5675">
        <v>3</v>
      </c>
    </row>
    <row r="5676" spans="1:5">
      <c r="A5676">
        <v>2022</v>
      </c>
      <c r="B5676" t="s">
        <v>432</v>
      </c>
      <c r="C5676" t="s">
        <v>39</v>
      </c>
      <c r="D5676" t="s">
        <v>501</v>
      </c>
      <c r="E5676">
        <v>1</v>
      </c>
    </row>
    <row r="5677" spans="1:5">
      <c r="A5677">
        <v>2022</v>
      </c>
      <c r="B5677" t="s">
        <v>426</v>
      </c>
      <c r="D5677" t="s">
        <v>501</v>
      </c>
      <c r="E5677">
        <v>0</v>
      </c>
    </row>
    <row r="5678" spans="1:5">
      <c r="A5678">
        <v>2022</v>
      </c>
      <c r="B5678" t="s">
        <v>424</v>
      </c>
      <c r="C5678" t="s">
        <v>21</v>
      </c>
      <c r="D5678" t="s">
        <v>501</v>
      </c>
      <c r="E5678">
        <v>4</v>
      </c>
    </row>
    <row r="5679" spans="1:5">
      <c r="A5679">
        <v>2021</v>
      </c>
      <c r="B5679" t="s">
        <v>432</v>
      </c>
      <c r="C5679" t="s">
        <v>39</v>
      </c>
      <c r="D5679" t="s">
        <v>501</v>
      </c>
      <c r="E5679">
        <v>1</v>
      </c>
    </row>
    <row r="5680" spans="1:5">
      <c r="A5680">
        <v>2021</v>
      </c>
      <c r="B5680" t="s">
        <v>430</v>
      </c>
      <c r="C5680" t="s">
        <v>33</v>
      </c>
      <c r="D5680" t="s">
        <v>501</v>
      </c>
      <c r="E5680">
        <v>1</v>
      </c>
    </row>
    <row r="5681" spans="1:5">
      <c r="A5681">
        <v>2021</v>
      </c>
      <c r="B5681" t="s">
        <v>433</v>
      </c>
      <c r="C5681" t="s">
        <v>42</v>
      </c>
      <c r="D5681" t="s">
        <v>501</v>
      </c>
      <c r="E5681">
        <v>2</v>
      </c>
    </row>
    <row r="5682" spans="1:5">
      <c r="A5682">
        <v>2021</v>
      </c>
      <c r="B5682" t="s">
        <v>422</v>
      </c>
      <c r="C5682" t="s">
        <v>15</v>
      </c>
      <c r="D5682" t="s">
        <v>501</v>
      </c>
      <c r="E5682">
        <v>4</v>
      </c>
    </row>
    <row r="5683" spans="1:5">
      <c r="A5683">
        <v>2021</v>
      </c>
      <c r="B5683" t="s">
        <v>421</v>
      </c>
      <c r="C5683" t="s">
        <v>13</v>
      </c>
      <c r="D5683" t="s">
        <v>501</v>
      </c>
      <c r="E5683">
        <v>1</v>
      </c>
    </row>
    <row r="5684" spans="1:5">
      <c r="A5684">
        <v>2021</v>
      </c>
      <c r="B5684" t="s">
        <v>439</v>
      </c>
      <c r="C5684" t="s">
        <v>53</v>
      </c>
      <c r="D5684" t="s">
        <v>501</v>
      </c>
      <c r="E5684">
        <v>0</v>
      </c>
    </row>
    <row r="5685" spans="1:5">
      <c r="A5685">
        <v>2021</v>
      </c>
      <c r="B5685" t="s">
        <v>435</v>
      </c>
      <c r="C5685" t="s">
        <v>48</v>
      </c>
      <c r="D5685" t="s">
        <v>501</v>
      </c>
      <c r="E5685">
        <v>4</v>
      </c>
    </row>
    <row r="5686" spans="1:5">
      <c r="A5686">
        <v>2021</v>
      </c>
      <c r="B5686" t="s">
        <v>429</v>
      </c>
      <c r="C5686" t="s">
        <v>30</v>
      </c>
      <c r="D5686" t="s">
        <v>501</v>
      </c>
      <c r="E5686">
        <v>4</v>
      </c>
    </row>
    <row r="5687" spans="1:5">
      <c r="A5687">
        <v>2020</v>
      </c>
      <c r="B5687" t="s">
        <v>435</v>
      </c>
      <c r="C5687" t="s">
        <v>48</v>
      </c>
      <c r="D5687" t="s">
        <v>501</v>
      </c>
      <c r="E5687">
        <v>3</v>
      </c>
    </row>
    <row r="5688" spans="1:5">
      <c r="A5688">
        <v>2020</v>
      </c>
      <c r="B5688" t="s">
        <v>432</v>
      </c>
      <c r="C5688" t="s">
        <v>39</v>
      </c>
      <c r="D5688" t="s">
        <v>501</v>
      </c>
      <c r="E5688">
        <v>1</v>
      </c>
    </row>
    <row r="5689" spans="1:5">
      <c r="A5689">
        <v>2020</v>
      </c>
      <c r="B5689" t="s">
        <v>423</v>
      </c>
      <c r="C5689" t="s">
        <v>18</v>
      </c>
      <c r="D5689" t="s">
        <v>501</v>
      </c>
      <c r="E5689">
        <v>1</v>
      </c>
    </row>
    <row r="5690" spans="1:5">
      <c r="A5690">
        <v>2020</v>
      </c>
      <c r="B5690" t="s">
        <v>420</v>
      </c>
      <c r="C5690" t="s">
        <v>8</v>
      </c>
      <c r="D5690" t="s">
        <v>501</v>
      </c>
      <c r="E5690">
        <v>3</v>
      </c>
    </row>
    <row r="5691" spans="1:5">
      <c r="A5691">
        <v>2020</v>
      </c>
      <c r="B5691" t="s">
        <v>424</v>
      </c>
      <c r="C5691" t="s">
        <v>21</v>
      </c>
      <c r="D5691" t="s">
        <v>501</v>
      </c>
      <c r="E5691">
        <v>3</v>
      </c>
    </row>
    <row r="5692" spans="1:5">
      <c r="A5692">
        <v>2020</v>
      </c>
      <c r="B5692" t="s">
        <v>421</v>
      </c>
      <c r="C5692" t="s">
        <v>13</v>
      </c>
      <c r="D5692" t="s">
        <v>501</v>
      </c>
      <c r="E5692">
        <v>1</v>
      </c>
    </row>
    <row r="5693" spans="1:5">
      <c r="A5693">
        <v>2020</v>
      </c>
      <c r="B5693" t="s">
        <v>436</v>
      </c>
      <c r="C5693" t="s">
        <v>49</v>
      </c>
      <c r="D5693" t="s">
        <v>501</v>
      </c>
      <c r="E5693">
        <v>1</v>
      </c>
    </row>
    <row r="5694" spans="1:5">
      <c r="A5694">
        <v>2020</v>
      </c>
      <c r="B5694" t="s">
        <v>429</v>
      </c>
      <c r="C5694" t="s">
        <v>30</v>
      </c>
      <c r="D5694" t="s">
        <v>501</v>
      </c>
      <c r="E5694">
        <v>4</v>
      </c>
    </row>
    <row r="5695" spans="1:5">
      <c r="A5695">
        <v>2019</v>
      </c>
      <c r="B5695" t="s">
        <v>435</v>
      </c>
      <c r="C5695" t="s">
        <v>48</v>
      </c>
      <c r="D5695" t="s">
        <v>501</v>
      </c>
      <c r="E5695">
        <v>0</v>
      </c>
    </row>
    <row r="5696" spans="1:5">
      <c r="A5696">
        <v>2019</v>
      </c>
      <c r="B5696" t="s">
        <v>426</v>
      </c>
      <c r="D5696" t="s">
        <v>501</v>
      </c>
      <c r="E5696">
        <v>0</v>
      </c>
    </row>
    <row r="5697" spans="1:5">
      <c r="A5697">
        <v>2019</v>
      </c>
      <c r="B5697" t="s">
        <v>432</v>
      </c>
      <c r="C5697" t="s">
        <v>39</v>
      </c>
      <c r="D5697" t="s">
        <v>501</v>
      </c>
      <c r="E5697">
        <v>0</v>
      </c>
    </row>
    <row r="5698" spans="1:5">
      <c r="A5698">
        <v>2019</v>
      </c>
      <c r="B5698" t="s">
        <v>436</v>
      </c>
      <c r="C5698" t="s">
        <v>49</v>
      </c>
      <c r="D5698" t="s">
        <v>501</v>
      </c>
      <c r="E5698">
        <v>0</v>
      </c>
    </row>
    <row r="5699" spans="1:5">
      <c r="A5699">
        <v>2018</v>
      </c>
      <c r="B5699" t="s">
        <v>431</v>
      </c>
      <c r="C5699" t="s">
        <v>36</v>
      </c>
      <c r="D5699" t="s">
        <v>501</v>
      </c>
      <c r="E5699">
        <v>0</v>
      </c>
    </row>
    <row r="5700" spans="1:5">
      <c r="A5700">
        <v>2018</v>
      </c>
      <c r="B5700" t="s">
        <v>426</v>
      </c>
      <c r="D5700" t="s">
        <v>501</v>
      </c>
      <c r="E5700">
        <v>0</v>
      </c>
    </row>
    <row r="5701" spans="1:5">
      <c r="A5701">
        <v>2018</v>
      </c>
      <c r="B5701" t="s">
        <v>421</v>
      </c>
      <c r="C5701" t="s">
        <v>13</v>
      </c>
      <c r="D5701" t="s">
        <v>501</v>
      </c>
      <c r="E5701">
        <v>0</v>
      </c>
    </row>
    <row r="5702" spans="1:5">
      <c r="A5702">
        <v>2018</v>
      </c>
      <c r="B5702" t="s">
        <v>423</v>
      </c>
      <c r="C5702" t="s">
        <v>18</v>
      </c>
      <c r="D5702" t="s">
        <v>501</v>
      </c>
      <c r="E5702">
        <v>0</v>
      </c>
    </row>
    <row r="5703" spans="1:5">
      <c r="A5703">
        <v>2018</v>
      </c>
      <c r="B5703" t="s">
        <v>433</v>
      </c>
      <c r="C5703" t="s">
        <v>42</v>
      </c>
      <c r="D5703" t="s">
        <v>501</v>
      </c>
      <c r="E5703">
        <v>0</v>
      </c>
    </row>
    <row r="5704" spans="1:5">
      <c r="A5704">
        <v>2018</v>
      </c>
      <c r="B5704" t="s">
        <v>425</v>
      </c>
      <c r="C5704" t="s">
        <v>24</v>
      </c>
      <c r="D5704" t="s">
        <v>501</v>
      </c>
      <c r="E5704">
        <v>0</v>
      </c>
    </row>
    <row r="5705" spans="1:5">
      <c r="A5705">
        <v>2018</v>
      </c>
      <c r="B5705" t="s">
        <v>424</v>
      </c>
      <c r="C5705" t="s">
        <v>21</v>
      </c>
      <c r="D5705" t="s">
        <v>501</v>
      </c>
      <c r="E5705">
        <v>0</v>
      </c>
    </row>
    <row r="5706" spans="1:5">
      <c r="A5706">
        <v>2018</v>
      </c>
      <c r="B5706" t="s">
        <v>429</v>
      </c>
      <c r="C5706" t="s">
        <v>30</v>
      </c>
      <c r="D5706" t="s">
        <v>501</v>
      </c>
      <c r="E5706">
        <v>0</v>
      </c>
    </row>
    <row r="5707" spans="1:5">
      <c r="A5707">
        <v>2025</v>
      </c>
      <c r="B5707" t="s">
        <v>407</v>
      </c>
      <c r="D5707" t="s">
        <v>502</v>
      </c>
      <c r="E5707">
        <v>0</v>
      </c>
    </row>
    <row r="5708" spans="1:5">
      <c r="A5708">
        <v>2025</v>
      </c>
      <c r="B5708" t="s">
        <v>438</v>
      </c>
      <c r="D5708" t="s">
        <v>502</v>
      </c>
      <c r="E5708">
        <v>0</v>
      </c>
    </row>
    <row r="5709" spans="1:5">
      <c r="A5709">
        <v>2025</v>
      </c>
      <c r="B5709" t="s">
        <v>425</v>
      </c>
      <c r="D5709" t="s">
        <v>502</v>
      </c>
      <c r="E5709">
        <v>0</v>
      </c>
    </row>
    <row r="5710" spans="1:5">
      <c r="A5710">
        <v>2025</v>
      </c>
      <c r="B5710" t="s">
        <v>421</v>
      </c>
      <c r="D5710" t="s">
        <v>502</v>
      </c>
      <c r="E5710">
        <v>0</v>
      </c>
    </row>
    <row r="5711" spans="1:5">
      <c r="A5711">
        <v>2025</v>
      </c>
      <c r="B5711" t="s">
        <v>432</v>
      </c>
      <c r="D5711" t="s">
        <v>502</v>
      </c>
      <c r="E5711">
        <v>0</v>
      </c>
    </row>
    <row r="5712" spans="1:5">
      <c r="A5712">
        <v>2025</v>
      </c>
      <c r="B5712" t="s">
        <v>429</v>
      </c>
      <c r="D5712" t="s">
        <v>502</v>
      </c>
      <c r="E5712">
        <v>0</v>
      </c>
    </row>
    <row r="5713" spans="1:5">
      <c r="A5713">
        <v>2025</v>
      </c>
      <c r="B5713" t="s">
        <v>431</v>
      </c>
      <c r="D5713" t="s">
        <v>502</v>
      </c>
      <c r="E5713">
        <v>0</v>
      </c>
    </row>
    <row r="5714" spans="1:5">
      <c r="A5714">
        <v>2025</v>
      </c>
      <c r="B5714" t="s">
        <v>428</v>
      </c>
      <c r="D5714" t="s">
        <v>502</v>
      </c>
      <c r="E5714">
        <v>0</v>
      </c>
    </row>
    <row r="5715" spans="1:5">
      <c r="A5715">
        <v>2025</v>
      </c>
      <c r="B5715" t="s">
        <v>436</v>
      </c>
      <c r="D5715" t="s">
        <v>502</v>
      </c>
      <c r="E5715">
        <v>0</v>
      </c>
    </row>
    <row r="5716" spans="1:5">
      <c r="A5716">
        <v>2025</v>
      </c>
      <c r="B5716" t="s">
        <v>433</v>
      </c>
      <c r="D5716" t="s">
        <v>502</v>
      </c>
      <c r="E5716">
        <v>0</v>
      </c>
    </row>
    <row r="5717" spans="1:5">
      <c r="A5717">
        <v>2025</v>
      </c>
      <c r="B5717" t="s">
        <v>426</v>
      </c>
      <c r="D5717" t="s">
        <v>502</v>
      </c>
      <c r="E5717">
        <v>0</v>
      </c>
    </row>
    <row r="5718" spans="1:5">
      <c r="A5718">
        <v>2025</v>
      </c>
      <c r="B5718" t="s">
        <v>437</v>
      </c>
      <c r="D5718" t="s">
        <v>502</v>
      </c>
      <c r="E5718">
        <v>0</v>
      </c>
    </row>
    <row r="5719" spans="1:5">
      <c r="A5719">
        <v>2025</v>
      </c>
      <c r="B5719" t="s">
        <v>420</v>
      </c>
      <c r="D5719" t="s">
        <v>502</v>
      </c>
      <c r="E5719">
        <v>0</v>
      </c>
    </row>
    <row r="5720" spans="1:5">
      <c r="A5720">
        <v>2025</v>
      </c>
      <c r="B5720" t="s">
        <v>424</v>
      </c>
      <c r="D5720" t="s">
        <v>502</v>
      </c>
      <c r="E5720">
        <v>0</v>
      </c>
    </row>
    <row r="5721" spans="1:5">
      <c r="A5721">
        <v>2025</v>
      </c>
      <c r="B5721" t="s">
        <v>434</v>
      </c>
      <c r="D5721" t="s">
        <v>502</v>
      </c>
      <c r="E5721">
        <v>0</v>
      </c>
    </row>
    <row r="5722" spans="1:5">
      <c r="A5722">
        <v>2025</v>
      </c>
      <c r="B5722" t="s">
        <v>423</v>
      </c>
      <c r="D5722" t="s">
        <v>502</v>
      </c>
      <c r="E5722">
        <v>0</v>
      </c>
    </row>
    <row r="5723" spans="1:5">
      <c r="A5723">
        <v>2025</v>
      </c>
      <c r="B5723" t="s">
        <v>435</v>
      </c>
      <c r="D5723" t="s">
        <v>502</v>
      </c>
      <c r="E5723">
        <v>0</v>
      </c>
    </row>
    <row r="5724" spans="1:5">
      <c r="A5724">
        <v>2025</v>
      </c>
      <c r="B5724" t="s">
        <v>430</v>
      </c>
      <c r="D5724" t="s">
        <v>502</v>
      </c>
      <c r="E5724">
        <v>0</v>
      </c>
    </row>
    <row r="5725" spans="1:5">
      <c r="A5725">
        <v>2025</v>
      </c>
      <c r="B5725" t="s">
        <v>422</v>
      </c>
      <c r="D5725" t="s">
        <v>502</v>
      </c>
      <c r="E5725">
        <v>0</v>
      </c>
    </row>
    <row r="5726" spans="1:5">
      <c r="A5726">
        <v>2025</v>
      </c>
      <c r="B5726" t="s">
        <v>439</v>
      </c>
      <c r="D5726" t="s">
        <v>502</v>
      </c>
      <c r="E5726">
        <v>0</v>
      </c>
    </row>
    <row r="5727" spans="1:5">
      <c r="A5727">
        <v>2024</v>
      </c>
      <c r="B5727" t="s">
        <v>407</v>
      </c>
      <c r="C5727" t="s">
        <v>407</v>
      </c>
      <c r="D5727" t="s">
        <v>502</v>
      </c>
      <c r="E5727">
        <v>101</v>
      </c>
    </row>
    <row r="5728" spans="1:5">
      <c r="A5728">
        <v>2024</v>
      </c>
      <c r="B5728" t="s">
        <v>438</v>
      </c>
      <c r="C5728" t="s">
        <v>52</v>
      </c>
      <c r="D5728" t="s">
        <v>502</v>
      </c>
      <c r="E5728">
        <v>0</v>
      </c>
    </row>
    <row r="5729" spans="1:5">
      <c r="A5729">
        <v>2024</v>
      </c>
      <c r="B5729" t="s">
        <v>425</v>
      </c>
      <c r="C5729" t="s">
        <v>24</v>
      </c>
      <c r="D5729" t="s">
        <v>502</v>
      </c>
      <c r="E5729">
        <v>3</v>
      </c>
    </row>
    <row r="5730" spans="1:5">
      <c r="A5730">
        <v>2024</v>
      </c>
      <c r="B5730" t="s">
        <v>421</v>
      </c>
      <c r="C5730" t="s">
        <v>13</v>
      </c>
      <c r="D5730" t="s">
        <v>502</v>
      </c>
      <c r="E5730">
        <v>2</v>
      </c>
    </row>
    <row r="5731" spans="1:5">
      <c r="A5731">
        <v>2024</v>
      </c>
      <c r="B5731" t="s">
        <v>432</v>
      </c>
      <c r="C5731" t="s">
        <v>39</v>
      </c>
      <c r="D5731" t="s">
        <v>502</v>
      </c>
      <c r="E5731">
        <v>3</v>
      </c>
    </row>
    <row r="5732" spans="1:5">
      <c r="A5732">
        <v>2024</v>
      </c>
      <c r="B5732" t="s">
        <v>429</v>
      </c>
      <c r="C5732" t="s">
        <v>30</v>
      </c>
      <c r="D5732" t="s">
        <v>502</v>
      </c>
      <c r="E5732">
        <v>14</v>
      </c>
    </row>
    <row r="5733" spans="1:5">
      <c r="A5733">
        <v>2024</v>
      </c>
      <c r="B5733" t="s">
        <v>431</v>
      </c>
      <c r="C5733" t="s">
        <v>36</v>
      </c>
      <c r="D5733" t="s">
        <v>502</v>
      </c>
      <c r="E5733">
        <v>0</v>
      </c>
    </row>
    <row r="5734" spans="1:5">
      <c r="A5734">
        <v>2024</v>
      </c>
      <c r="B5734" t="s">
        <v>428</v>
      </c>
      <c r="C5734" t="s">
        <v>27</v>
      </c>
      <c r="D5734" t="s">
        <v>502</v>
      </c>
      <c r="E5734">
        <v>2</v>
      </c>
    </row>
    <row r="5735" spans="1:5">
      <c r="A5735">
        <v>2024</v>
      </c>
      <c r="B5735" t="s">
        <v>436</v>
      </c>
      <c r="C5735" t="s">
        <v>49</v>
      </c>
      <c r="D5735" t="s">
        <v>502</v>
      </c>
      <c r="E5735">
        <v>3</v>
      </c>
    </row>
    <row r="5736" spans="1:5">
      <c r="A5736">
        <v>2024</v>
      </c>
      <c r="B5736" t="s">
        <v>433</v>
      </c>
      <c r="C5736" t="s">
        <v>42</v>
      </c>
      <c r="D5736" t="s">
        <v>502</v>
      </c>
      <c r="E5736">
        <v>2</v>
      </c>
    </row>
    <row r="5737" spans="1:5">
      <c r="A5737">
        <v>2024</v>
      </c>
      <c r="B5737" t="s">
        <v>426</v>
      </c>
      <c r="D5737" t="s">
        <v>502</v>
      </c>
      <c r="E5737">
        <v>0</v>
      </c>
    </row>
    <row r="5738" spans="1:5">
      <c r="A5738">
        <v>2024</v>
      </c>
      <c r="B5738" t="s">
        <v>437</v>
      </c>
      <c r="C5738" t="s">
        <v>51</v>
      </c>
      <c r="D5738" t="s">
        <v>502</v>
      </c>
      <c r="E5738">
        <v>9</v>
      </c>
    </row>
    <row r="5739" spans="1:5">
      <c r="A5739">
        <v>2024</v>
      </c>
      <c r="B5739" t="s">
        <v>420</v>
      </c>
      <c r="C5739" t="s">
        <v>8</v>
      </c>
      <c r="D5739" t="s">
        <v>502</v>
      </c>
      <c r="E5739">
        <v>9</v>
      </c>
    </row>
    <row r="5740" spans="1:5">
      <c r="A5740">
        <v>2024</v>
      </c>
      <c r="B5740" t="s">
        <v>424</v>
      </c>
      <c r="C5740" t="s">
        <v>21</v>
      </c>
      <c r="D5740" t="s">
        <v>502</v>
      </c>
      <c r="E5740">
        <v>13</v>
      </c>
    </row>
    <row r="5741" spans="1:5">
      <c r="A5741">
        <v>2024</v>
      </c>
      <c r="B5741" t="s">
        <v>434</v>
      </c>
      <c r="C5741" t="s">
        <v>45</v>
      </c>
      <c r="D5741" t="s">
        <v>502</v>
      </c>
      <c r="E5741">
        <v>0</v>
      </c>
    </row>
    <row r="5742" spans="1:5">
      <c r="A5742">
        <v>2024</v>
      </c>
      <c r="B5742" t="s">
        <v>423</v>
      </c>
      <c r="C5742" t="s">
        <v>18</v>
      </c>
      <c r="D5742" t="s">
        <v>502</v>
      </c>
      <c r="E5742">
        <v>2</v>
      </c>
    </row>
    <row r="5743" spans="1:5">
      <c r="A5743">
        <v>2024</v>
      </c>
      <c r="B5743" t="s">
        <v>435</v>
      </c>
      <c r="C5743" t="s">
        <v>48</v>
      </c>
      <c r="D5743" t="s">
        <v>502</v>
      </c>
      <c r="E5743">
        <v>14</v>
      </c>
    </row>
    <row r="5744" spans="1:5">
      <c r="A5744">
        <v>2024</v>
      </c>
      <c r="B5744" t="s">
        <v>430</v>
      </c>
      <c r="C5744" t="s">
        <v>33</v>
      </c>
      <c r="D5744" t="s">
        <v>502</v>
      </c>
      <c r="E5744">
        <v>9</v>
      </c>
    </row>
    <row r="5745" spans="1:5">
      <c r="A5745">
        <v>2024</v>
      </c>
      <c r="B5745" t="s">
        <v>422</v>
      </c>
      <c r="C5745" t="s">
        <v>15</v>
      </c>
      <c r="D5745" t="s">
        <v>502</v>
      </c>
      <c r="E5745">
        <v>16</v>
      </c>
    </row>
    <row r="5746" spans="1:5">
      <c r="A5746">
        <v>2024</v>
      </c>
      <c r="B5746" t="s">
        <v>439</v>
      </c>
      <c r="C5746" t="s">
        <v>53</v>
      </c>
      <c r="D5746" t="s">
        <v>502</v>
      </c>
      <c r="E5746">
        <v>0</v>
      </c>
    </row>
    <row r="5747" spans="1:5">
      <c r="A5747">
        <v>2019</v>
      </c>
      <c r="B5747" t="s">
        <v>407</v>
      </c>
      <c r="C5747" t="s">
        <v>407</v>
      </c>
      <c r="D5747" t="s">
        <v>502</v>
      </c>
      <c r="E5747">
        <v>0</v>
      </c>
    </row>
    <row r="5748" spans="1:5">
      <c r="A5748">
        <v>2022</v>
      </c>
      <c r="B5748" t="s">
        <v>407</v>
      </c>
      <c r="C5748" t="s">
        <v>407</v>
      </c>
      <c r="D5748" t="s">
        <v>502</v>
      </c>
      <c r="E5748">
        <v>101</v>
      </c>
    </row>
    <row r="5749" spans="1:5">
      <c r="A5749">
        <v>2021</v>
      </c>
      <c r="B5749" t="s">
        <v>407</v>
      </c>
      <c r="C5749" t="s">
        <v>407</v>
      </c>
      <c r="D5749" t="s">
        <v>502</v>
      </c>
      <c r="E5749">
        <v>91</v>
      </c>
    </row>
    <row r="5750" spans="1:5">
      <c r="A5750">
        <v>2023</v>
      </c>
      <c r="B5750" t="s">
        <v>407</v>
      </c>
      <c r="C5750" t="s">
        <v>407</v>
      </c>
      <c r="D5750" t="s">
        <v>502</v>
      </c>
      <c r="E5750">
        <v>101</v>
      </c>
    </row>
    <row r="5751" spans="1:5">
      <c r="A5751">
        <v>2018</v>
      </c>
      <c r="B5751" t="s">
        <v>407</v>
      </c>
      <c r="C5751" t="s">
        <v>407</v>
      </c>
      <c r="D5751" t="s">
        <v>502</v>
      </c>
      <c r="E5751">
        <v>0</v>
      </c>
    </row>
    <row r="5752" spans="1:5">
      <c r="A5752">
        <v>2018</v>
      </c>
      <c r="B5752" t="s">
        <v>407</v>
      </c>
      <c r="C5752" t="s">
        <v>407</v>
      </c>
      <c r="D5752" t="s">
        <v>502</v>
      </c>
      <c r="E5752">
        <v>0</v>
      </c>
    </row>
    <row r="5753" spans="1:5">
      <c r="A5753">
        <v>2018</v>
      </c>
      <c r="B5753" t="s">
        <v>407</v>
      </c>
      <c r="C5753" t="s">
        <v>407</v>
      </c>
      <c r="D5753" t="s">
        <v>502</v>
      </c>
      <c r="E5753">
        <v>0</v>
      </c>
    </row>
    <row r="5754" spans="1:5">
      <c r="A5754">
        <v>2018</v>
      </c>
      <c r="B5754" t="s">
        <v>407</v>
      </c>
      <c r="C5754" t="s">
        <v>407</v>
      </c>
      <c r="D5754" t="s">
        <v>502</v>
      </c>
      <c r="E5754">
        <v>0</v>
      </c>
    </row>
    <row r="5755" spans="1:5">
      <c r="A5755">
        <v>2020</v>
      </c>
      <c r="B5755" t="s">
        <v>407</v>
      </c>
      <c r="C5755" t="s">
        <v>407</v>
      </c>
      <c r="D5755" t="s">
        <v>502</v>
      </c>
      <c r="E5755">
        <v>78</v>
      </c>
    </row>
    <row r="5756" spans="1:5">
      <c r="A5756">
        <v>2023</v>
      </c>
      <c r="B5756" t="s">
        <v>438</v>
      </c>
      <c r="C5756" t="s">
        <v>52</v>
      </c>
      <c r="D5756" t="s">
        <v>502</v>
      </c>
      <c r="E5756">
        <v>0</v>
      </c>
    </row>
    <row r="5757" spans="1:5">
      <c r="A5757">
        <v>2023</v>
      </c>
      <c r="B5757" t="s">
        <v>425</v>
      </c>
      <c r="C5757" t="s">
        <v>24</v>
      </c>
      <c r="D5757" t="s">
        <v>502</v>
      </c>
      <c r="E5757">
        <v>3</v>
      </c>
    </row>
    <row r="5758" spans="1:5">
      <c r="A5758">
        <v>2023</v>
      </c>
      <c r="B5758" t="s">
        <v>421</v>
      </c>
      <c r="C5758" t="s">
        <v>13</v>
      </c>
      <c r="D5758" t="s">
        <v>502</v>
      </c>
      <c r="E5758">
        <v>2</v>
      </c>
    </row>
    <row r="5759" spans="1:5">
      <c r="A5759">
        <v>2023</v>
      </c>
      <c r="B5759" t="s">
        <v>432</v>
      </c>
      <c r="C5759" t="s">
        <v>39</v>
      </c>
      <c r="D5759" t="s">
        <v>502</v>
      </c>
      <c r="E5759">
        <v>3</v>
      </c>
    </row>
    <row r="5760" spans="1:5">
      <c r="A5760">
        <v>2023</v>
      </c>
      <c r="B5760" t="s">
        <v>429</v>
      </c>
      <c r="C5760" t="s">
        <v>30</v>
      </c>
      <c r="D5760" t="s">
        <v>502</v>
      </c>
      <c r="E5760">
        <v>14</v>
      </c>
    </row>
    <row r="5761" spans="1:5">
      <c r="A5761">
        <v>2023</v>
      </c>
      <c r="B5761" t="s">
        <v>431</v>
      </c>
      <c r="C5761" t="s">
        <v>36</v>
      </c>
      <c r="D5761" t="s">
        <v>502</v>
      </c>
      <c r="E5761">
        <v>0</v>
      </c>
    </row>
    <row r="5762" spans="1:5">
      <c r="A5762">
        <v>2023</v>
      </c>
      <c r="B5762" t="s">
        <v>428</v>
      </c>
      <c r="C5762" t="s">
        <v>27</v>
      </c>
      <c r="D5762" t="s">
        <v>502</v>
      </c>
      <c r="E5762">
        <v>2</v>
      </c>
    </row>
    <row r="5763" spans="1:5">
      <c r="A5763">
        <v>2023</v>
      </c>
      <c r="B5763" t="s">
        <v>436</v>
      </c>
      <c r="C5763" t="s">
        <v>49</v>
      </c>
      <c r="D5763" t="s">
        <v>502</v>
      </c>
      <c r="E5763">
        <v>3</v>
      </c>
    </row>
    <row r="5764" spans="1:5">
      <c r="A5764">
        <v>2023</v>
      </c>
      <c r="B5764" t="s">
        <v>433</v>
      </c>
      <c r="C5764" t="s">
        <v>42</v>
      </c>
      <c r="D5764" t="s">
        <v>502</v>
      </c>
      <c r="E5764">
        <v>2</v>
      </c>
    </row>
    <row r="5765" spans="1:5">
      <c r="A5765">
        <v>2023</v>
      </c>
      <c r="B5765" t="s">
        <v>426</v>
      </c>
      <c r="D5765" t="s">
        <v>502</v>
      </c>
      <c r="E5765">
        <v>0</v>
      </c>
    </row>
    <row r="5766" spans="1:5">
      <c r="A5766">
        <v>2023</v>
      </c>
      <c r="B5766" t="s">
        <v>437</v>
      </c>
      <c r="C5766" t="s">
        <v>51</v>
      </c>
      <c r="D5766" t="s">
        <v>502</v>
      </c>
      <c r="E5766">
        <v>9</v>
      </c>
    </row>
    <row r="5767" spans="1:5">
      <c r="A5767">
        <v>2023</v>
      </c>
      <c r="B5767" t="s">
        <v>420</v>
      </c>
      <c r="C5767" t="s">
        <v>8</v>
      </c>
      <c r="D5767" t="s">
        <v>502</v>
      </c>
      <c r="E5767">
        <v>9</v>
      </c>
    </row>
    <row r="5768" spans="1:5">
      <c r="A5768">
        <v>2023</v>
      </c>
      <c r="B5768" t="s">
        <v>424</v>
      </c>
      <c r="C5768" t="s">
        <v>21</v>
      </c>
      <c r="D5768" t="s">
        <v>502</v>
      </c>
      <c r="E5768">
        <v>13</v>
      </c>
    </row>
    <row r="5769" spans="1:5">
      <c r="A5769">
        <v>2022</v>
      </c>
      <c r="B5769" t="s">
        <v>435</v>
      </c>
      <c r="C5769" t="s">
        <v>48</v>
      </c>
      <c r="D5769" t="s">
        <v>502</v>
      </c>
      <c r="E5769">
        <v>14</v>
      </c>
    </row>
    <row r="5770" spans="1:5">
      <c r="A5770">
        <v>2022</v>
      </c>
      <c r="B5770" t="s">
        <v>438</v>
      </c>
      <c r="C5770" t="s">
        <v>52</v>
      </c>
      <c r="D5770" t="s">
        <v>502</v>
      </c>
      <c r="E5770">
        <v>0</v>
      </c>
    </row>
    <row r="5771" spans="1:5">
      <c r="A5771">
        <v>2022</v>
      </c>
      <c r="B5771" t="s">
        <v>436</v>
      </c>
      <c r="C5771" t="s">
        <v>49</v>
      </c>
      <c r="D5771" t="s">
        <v>502</v>
      </c>
      <c r="E5771">
        <v>3</v>
      </c>
    </row>
    <row r="5772" spans="1:5">
      <c r="A5772">
        <v>2022</v>
      </c>
      <c r="B5772" t="s">
        <v>431</v>
      </c>
      <c r="C5772" t="s">
        <v>36</v>
      </c>
      <c r="D5772" t="s">
        <v>502</v>
      </c>
      <c r="E5772">
        <v>0</v>
      </c>
    </row>
    <row r="5773" spans="1:5">
      <c r="A5773">
        <v>2022</v>
      </c>
      <c r="B5773" t="s">
        <v>422</v>
      </c>
      <c r="C5773" t="s">
        <v>15</v>
      </c>
      <c r="D5773" t="s">
        <v>502</v>
      </c>
      <c r="E5773">
        <v>16</v>
      </c>
    </row>
    <row r="5774" spans="1:5">
      <c r="A5774">
        <v>2022</v>
      </c>
      <c r="B5774" t="s">
        <v>439</v>
      </c>
      <c r="C5774" t="s">
        <v>53</v>
      </c>
      <c r="D5774" t="s">
        <v>502</v>
      </c>
      <c r="E5774">
        <v>0</v>
      </c>
    </row>
    <row r="5775" spans="1:5">
      <c r="A5775">
        <v>2022</v>
      </c>
      <c r="B5775" t="s">
        <v>429</v>
      </c>
      <c r="C5775" t="s">
        <v>30</v>
      </c>
      <c r="D5775" t="s">
        <v>502</v>
      </c>
      <c r="E5775">
        <v>14</v>
      </c>
    </row>
    <row r="5776" spans="1:5">
      <c r="A5776">
        <v>2022</v>
      </c>
      <c r="B5776" t="s">
        <v>421</v>
      </c>
      <c r="C5776" t="s">
        <v>13</v>
      </c>
      <c r="D5776" t="s">
        <v>502</v>
      </c>
      <c r="E5776">
        <v>2</v>
      </c>
    </row>
    <row r="5777" spans="1:5">
      <c r="A5777">
        <v>2022</v>
      </c>
      <c r="B5777" t="s">
        <v>434</v>
      </c>
      <c r="C5777" t="s">
        <v>45</v>
      </c>
      <c r="D5777" t="s">
        <v>502</v>
      </c>
      <c r="E5777">
        <v>0</v>
      </c>
    </row>
    <row r="5778" spans="1:5">
      <c r="A5778">
        <v>2021</v>
      </c>
      <c r="B5778" t="s">
        <v>434</v>
      </c>
      <c r="C5778" t="s">
        <v>45</v>
      </c>
      <c r="D5778" t="s">
        <v>502</v>
      </c>
      <c r="E5778">
        <v>0</v>
      </c>
    </row>
    <row r="5779" spans="1:5">
      <c r="A5779">
        <v>2021</v>
      </c>
      <c r="B5779" t="s">
        <v>420</v>
      </c>
      <c r="C5779" t="s">
        <v>8</v>
      </c>
      <c r="D5779" t="s">
        <v>502</v>
      </c>
      <c r="E5779">
        <v>9</v>
      </c>
    </row>
    <row r="5780" spans="1:5">
      <c r="A5780">
        <v>2021</v>
      </c>
      <c r="B5780" t="s">
        <v>424</v>
      </c>
      <c r="C5780" t="s">
        <v>21</v>
      </c>
      <c r="D5780" t="s">
        <v>502</v>
      </c>
      <c r="E5780">
        <v>13</v>
      </c>
    </row>
    <row r="5781" spans="1:5">
      <c r="A5781">
        <v>2020</v>
      </c>
      <c r="B5781" t="s">
        <v>434</v>
      </c>
      <c r="C5781" t="s">
        <v>45</v>
      </c>
      <c r="D5781" t="s">
        <v>502</v>
      </c>
      <c r="E5781">
        <v>0</v>
      </c>
    </row>
    <row r="5782" spans="1:5">
      <c r="A5782">
        <v>2020</v>
      </c>
      <c r="B5782" t="s">
        <v>430</v>
      </c>
      <c r="C5782" t="s">
        <v>33</v>
      </c>
      <c r="D5782" t="s">
        <v>502</v>
      </c>
      <c r="E5782">
        <v>0</v>
      </c>
    </row>
    <row r="5783" spans="1:5">
      <c r="A5783">
        <v>2020</v>
      </c>
      <c r="B5783" t="s">
        <v>439</v>
      </c>
      <c r="C5783" t="s">
        <v>53</v>
      </c>
      <c r="D5783" t="s">
        <v>502</v>
      </c>
      <c r="E5783">
        <v>0</v>
      </c>
    </row>
    <row r="5784" spans="1:5">
      <c r="A5784">
        <v>2019</v>
      </c>
      <c r="B5784" t="s">
        <v>431</v>
      </c>
      <c r="C5784" t="s">
        <v>36</v>
      </c>
      <c r="D5784" t="s">
        <v>502</v>
      </c>
      <c r="E5784">
        <v>0</v>
      </c>
    </row>
    <row r="5785" spans="1:5">
      <c r="A5785">
        <v>2019</v>
      </c>
      <c r="B5785" t="s">
        <v>437</v>
      </c>
      <c r="C5785" t="s">
        <v>51</v>
      </c>
      <c r="D5785" t="s">
        <v>502</v>
      </c>
      <c r="E5785">
        <v>0</v>
      </c>
    </row>
    <row r="5786" spans="1:5">
      <c r="A5786">
        <v>2019</v>
      </c>
      <c r="B5786" t="s">
        <v>439</v>
      </c>
      <c r="C5786" t="s">
        <v>53</v>
      </c>
      <c r="D5786" t="s">
        <v>502</v>
      </c>
      <c r="E5786">
        <v>0</v>
      </c>
    </row>
    <row r="5787" spans="1:5">
      <c r="A5787">
        <v>2019</v>
      </c>
      <c r="B5787" t="s">
        <v>429</v>
      </c>
      <c r="C5787" t="s">
        <v>30</v>
      </c>
      <c r="D5787" t="s">
        <v>502</v>
      </c>
      <c r="E5787">
        <v>0</v>
      </c>
    </row>
    <row r="5788" spans="1:5">
      <c r="A5788">
        <v>2018</v>
      </c>
      <c r="B5788" t="s">
        <v>432</v>
      </c>
      <c r="C5788" t="s">
        <v>39</v>
      </c>
      <c r="D5788" t="s">
        <v>502</v>
      </c>
      <c r="E5788">
        <v>0</v>
      </c>
    </row>
    <row r="5789" spans="1:5">
      <c r="A5789">
        <v>2018</v>
      </c>
      <c r="B5789" t="s">
        <v>435</v>
      </c>
      <c r="C5789" t="s">
        <v>48</v>
      </c>
      <c r="D5789" t="s">
        <v>502</v>
      </c>
      <c r="E5789">
        <v>0</v>
      </c>
    </row>
    <row r="5790" spans="1:5">
      <c r="A5790">
        <v>2018</v>
      </c>
      <c r="B5790" t="s">
        <v>438</v>
      </c>
      <c r="C5790" t="s">
        <v>52</v>
      </c>
      <c r="D5790" t="s">
        <v>502</v>
      </c>
      <c r="E5790">
        <v>0</v>
      </c>
    </row>
    <row r="5791" spans="1:5">
      <c r="A5791">
        <v>2018</v>
      </c>
      <c r="B5791" t="s">
        <v>436</v>
      </c>
      <c r="C5791" t="s">
        <v>49</v>
      </c>
      <c r="D5791" t="s">
        <v>502</v>
      </c>
      <c r="E5791">
        <v>0</v>
      </c>
    </row>
    <row r="5792" spans="1:5">
      <c r="A5792">
        <v>2018</v>
      </c>
      <c r="B5792" t="s">
        <v>437</v>
      </c>
      <c r="C5792" t="s">
        <v>51</v>
      </c>
      <c r="D5792" t="s">
        <v>502</v>
      </c>
      <c r="E5792">
        <v>0</v>
      </c>
    </row>
    <row r="5793" spans="1:5">
      <c r="A5793">
        <v>2018</v>
      </c>
      <c r="B5793" t="s">
        <v>422</v>
      </c>
      <c r="C5793" t="s">
        <v>15</v>
      </c>
      <c r="D5793" t="s">
        <v>502</v>
      </c>
      <c r="E5793">
        <v>0</v>
      </c>
    </row>
    <row r="5794" spans="1:5">
      <c r="A5794">
        <v>2019</v>
      </c>
      <c r="B5794" t="s">
        <v>438</v>
      </c>
      <c r="C5794" t="s">
        <v>52</v>
      </c>
      <c r="D5794" t="s">
        <v>502</v>
      </c>
      <c r="E5794">
        <v>0</v>
      </c>
    </row>
    <row r="5795" spans="1:5">
      <c r="A5795">
        <v>2019</v>
      </c>
      <c r="B5795" t="s">
        <v>430</v>
      </c>
      <c r="C5795" t="s">
        <v>33</v>
      </c>
      <c r="D5795" t="s">
        <v>502</v>
      </c>
      <c r="E5795">
        <v>0</v>
      </c>
    </row>
    <row r="5796" spans="1:5">
      <c r="A5796">
        <v>2019</v>
      </c>
      <c r="B5796" t="s">
        <v>434</v>
      </c>
      <c r="C5796" t="s">
        <v>45</v>
      </c>
      <c r="D5796" t="s">
        <v>502</v>
      </c>
      <c r="E5796">
        <v>0</v>
      </c>
    </row>
    <row r="5797" spans="1:5">
      <c r="A5797">
        <v>2019</v>
      </c>
      <c r="B5797" t="s">
        <v>425</v>
      </c>
      <c r="C5797" t="s">
        <v>24</v>
      </c>
      <c r="D5797" t="s">
        <v>502</v>
      </c>
      <c r="E5797">
        <v>0</v>
      </c>
    </row>
    <row r="5798" spans="1:5">
      <c r="A5798">
        <v>2019</v>
      </c>
      <c r="B5798" t="s">
        <v>420</v>
      </c>
      <c r="C5798" t="s">
        <v>8</v>
      </c>
      <c r="D5798" t="s">
        <v>502</v>
      </c>
      <c r="E5798">
        <v>0</v>
      </c>
    </row>
    <row r="5799" spans="1:5">
      <c r="A5799">
        <v>2019</v>
      </c>
      <c r="B5799" t="s">
        <v>433</v>
      </c>
      <c r="C5799" t="s">
        <v>42</v>
      </c>
      <c r="D5799" t="s">
        <v>502</v>
      </c>
      <c r="E5799">
        <v>0</v>
      </c>
    </row>
    <row r="5800" spans="1:5">
      <c r="A5800">
        <v>2019</v>
      </c>
      <c r="B5800" t="s">
        <v>428</v>
      </c>
      <c r="C5800" t="s">
        <v>27</v>
      </c>
      <c r="D5800" t="s">
        <v>502</v>
      </c>
      <c r="E5800">
        <v>0</v>
      </c>
    </row>
    <row r="5801" spans="1:5">
      <c r="A5801">
        <v>2019</v>
      </c>
      <c r="B5801" t="s">
        <v>423</v>
      </c>
      <c r="C5801" t="s">
        <v>18</v>
      </c>
      <c r="D5801" t="s">
        <v>502</v>
      </c>
      <c r="E5801">
        <v>0</v>
      </c>
    </row>
    <row r="5802" spans="1:5">
      <c r="A5802">
        <v>2019</v>
      </c>
      <c r="B5802" t="s">
        <v>421</v>
      </c>
      <c r="C5802" t="s">
        <v>13</v>
      </c>
      <c r="D5802" t="s">
        <v>502</v>
      </c>
      <c r="E5802">
        <v>0</v>
      </c>
    </row>
    <row r="5803" spans="1:5">
      <c r="A5803">
        <v>2019</v>
      </c>
      <c r="B5803" t="s">
        <v>422</v>
      </c>
      <c r="C5803" t="s">
        <v>15</v>
      </c>
      <c r="D5803" t="s">
        <v>502</v>
      </c>
      <c r="E5803">
        <v>0</v>
      </c>
    </row>
    <row r="5804" spans="1:5">
      <c r="A5804">
        <v>2019</v>
      </c>
      <c r="B5804" t="s">
        <v>424</v>
      </c>
      <c r="C5804" t="s">
        <v>21</v>
      </c>
      <c r="D5804" t="s">
        <v>502</v>
      </c>
      <c r="E5804">
        <v>0</v>
      </c>
    </row>
    <row r="5805" spans="1:5">
      <c r="A5805">
        <v>2018</v>
      </c>
      <c r="B5805" t="s">
        <v>434</v>
      </c>
      <c r="C5805" t="s">
        <v>45</v>
      </c>
      <c r="D5805" t="s">
        <v>502</v>
      </c>
      <c r="E5805">
        <v>0</v>
      </c>
    </row>
    <row r="5806" spans="1:5">
      <c r="A5806">
        <v>2018</v>
      </c>
      <c r="B5806" t="s">
        <v>428</v>
      </c>
      <c r="C5806" t="s">
        <v>27</v>
      </c>
      <c r="D5806" t="s">
        <v>502</v>
      </c>
      <c r="E5806">
        <v>0</v>
      </c>
    </row>
    <row r="5807" spans="1:5">
      <c r="A5807">
        <v>2018</v>
      </c>
      <c r="B5807" t="s">
        <v>430</v>
      </c>
      <c r="C5807" t="s">
        <v>33</v>
      </c>
      <c r="D5807" t="s">
        <v>502</v>
      </c>
      <c r="E5807">
        <v>0</v>
      </c>
    </row>
    <row r="5808" spans="1:5">
      <c r="A5808">
        <v>2018</v>
      </c>
      <c r="B5808" t="s">
        <v>420</v>
      </c>
      <c r="C5808" t="s">
        <v>8</v>
      </c>
      <c r="D5808" t="s">
        <v>502</v>
      </c>
      <c r="E5808">
        <v>0</v>
      </c>
    </row>
    <row r="5809" spans="1:5">
      <c r="A5809">
        <v>2018</v>
      </c>
      <c r="B5809" t="s">
        <v>439</v>
      </c>
      <c r="C5809" t="s">
        <v>53</v>
      </c>
      <c r="D5809" t="s">
        <v>502</v>
      </c>
      <c r="E5809">
        <v>0</v>
      </c>
    </row>
    <row r="5810" spans="1:5">
      <c r="A5810">
        <v>2022</v>
      </c>
      <c r="B5810" t="s">
        <v>437</v>
      </c>
      <c r="C5810" t="s">
        <v>51</v>
      </c>
      <c r="D5810" t="s">
        <v>502</v>
      </c>
      <c r="E5810">
        <v>9</v>
      </c>
    </row>
    <row r="5811" spans="1:5">
      <c r="A5811">
        <v>2022</v>
      </c>
      <c r="B5811" t="s">
        <v>425</v>
      </c>
      <c r="C5811" t="s">
        <v>24</v>
      </c>
      <c r="D5811" t="s">
        <v>502</v>
      </c>
      <c r="E5811">
        <v>3</v>
      </c>
    </row>
    <row r="5812" spans="1:5">
      <c r="A5812">
        <v>2022</v>
      </c>
      <c r="B5812" t="s">
        <v>428</v>
      </c>
      <c r="C5812" t="s">
        <v>27</v>
      </c>
      <c r="D5812" t="s">
        <v>502</v>
      </c>
      <c r="E5812">
        <v>2</v>
      </c>
    </row>
    <row r="5813" spans="1:5">
      <c r="A5813">
        <v>2022</v>
      </c>
      <c r="B5813" t="s">
        <v>420</v>
      </c>
      <c r="C5813" t="s">
        <v>8</v>
      </c>
      <c r="D5813" t="s">
        <v>502</v>
      </c>
      <c r="E5813">
        <v>9</v>
      </c>
    </row>
    <row r="5814" spans="1:5">
      <c r="A5814">
        <v>2022</v>
      </c>
      <c r="B5814" t="s">
        <v>423</v>
      </c>
      <c r="C5814" t="s">
        <v>18</v>
      </c>
      <c r="D5814" t="s">
        <v>502</v>
      </c>
      <c r="E5814">
        <v>2</v>
      </c>
    </row>
    <row r="5815" spans="1:5">
      <c r="A5815">
        <v>2021</v>
      </c>
      <c r="B5815" t="s">
        <v>426</v>
      </c>
      <c r="D5815" t="s">
        <v>502</v>
      </c>
      <c r="E5815">
        <v>0</v>
      </c>
    </row>
    <row r="5816" spans="1:5">
      <c r="A5816">
        <v>2021</v>
      </c>
      <c r="B5816" t="s">
        <v>428</v>
      </c>
      <c r="C5816" t="s">
        <v>27</v>
      </c>
      <c r="D5816" t="s">
        <v>502</v>
      </c>
      <c r="E5816">
        <v>2</v>
      </c>
    </row>
    <row r="5817" spans="1:5">
      <c r="A5817">
        <v>2021</v>
      </c>
      <c r="B5817" t="s">
        <v>423</v>
      </c>
      <c r="C5817" t="s">
        <v>18</v>
      </c>
      <c r="D5817" t="s">
        <v>502</v>
      </c>
      <c r="E5817">
        <v>2</v>
      </c>
    </row>
    <row r="5818" spans="1:5">
      <c r="A5818">
        <v>2021</v>
      </c>
      <c r="B5818" t="s">
        <v>431</v>
      </c>
      <c r="C5818" t="s">
        <v>36</v>
      </c>
      <c r="D5818" t="s">
        <v>502</v>
      </c>
      <c r="E5818">
        <v>0</v>
      </c>
    </row>
    <row r="5819" spans="1:5">
      <c r="A5819">
        <v>2021</v>
      </c>
      <c r="B5819" t="s">
        <v>425</v>
      </c>
      <c r="C5819" t="s">
        <v>24</v>
      </c>
      <c r="D5819" t="s">
        <v>502</v>
      </c>
      <c r="E5819">
        <v>3</v>
      </c>
    </row>
    <row r="5820" spans="1:5">
      <c r="A5820">
        <v>2021</v>
      </c>
      <c r="B5820" t="s">
        <v>438</v>
      </c>
      <c r="C5820" t="s">
        <v>52</v>
      </c>
      <c r="D5820" t="s">
        <v>502</v>
      </c>
      <c r="E5820">
        <v>0</v>
      </c>
    </row>
    <row r="5821" spans="1:5">
      <c r="A5821">
        <v>2021</v>
      </c>
      <c r="B5821" t="s">
        <v>436</v>
      </c>
      <c r="C5821" t="s">
        <v>49</v>
      </c>
      <c r="D5821" t="s">
        <v>502</v>
      </c>
      <c r="E5821">
        <v>3</v>
      </c>
    </row>
    <row r="5822" spans="1:5">
      <c r="A5822">
        <v>2021</v>
      </c>
      <c r="B5822" t="s">
        <v>437</v>
      </c>
      <c r="C5822" t="s">
        <v>51</v>
      </c>
      <c r="D5822" t="s">
        <v>502</v>
      </c>
      <c r="E5822">
        <v>9</v>
      </c>
    </row>
    <row r="5823" spans="1:5">
      <c r="A5823">
        <v>2020</v>
      </c>
      <c r="B5823" t="s">
        <v>431</v>
      </c>
      <c r="C5823" t="s">
        <v>36</v>
      </c>
      <c r="D5823" t="s">
        <v>502</v>
      </c>
      <c r="E5823">
        <v>0</v>
      </c>
    </row>
    <row r="5824" spans="1:5">
      <c r="A5824">
        <v>2020</v>
      </c>
      <c r="B5824" t="s">
        <v>426</v>
      </c>
      <c r="D5824" t="s">
        <v>502</v>
      </c>
      <c r="E5824">
        <v>0</v>
      </c>
    </row>
    <row r="5825" spans="1:5">
      <c r="A5825">
        <v>2020</v>
      </c>
      <c r="B5825" t="s">
        <v>433</v>
      </c>
      <c r="C5825" t="s">
        <v>42</v>
      </c>
      <c r="D5825" t="s">
        <v>502</v>
      </c>
      <c r="E5825">
        <v>2</v>
      </c>
    </row>
    <row r="5826" spans="1:5">
      <c r="A5826">
        <v>2020</v>
      </c>
      <c r="B5826" t="s">
        <v>425</v>
      </c>
      <c r="C5826" t="s">
        <v>24</v>
      </c>
      <c r="D5826" t="s">
        <v>502</v>
      </c>
      <c r="E5826">
        <v>0</v>
      </c>
    </row>
    <row r="5827" spans="1:5">
      <c r="A5827">
        <v>2020</v>
      </c>
      <c r="B5827" t="s">
        <v>428</v>
      </c>
      <c r="C5827" t="s">
        <v>27</v>
      </c>
      <c r="D5827" t="s">
        <v>502</v>
      </c>
      <c r="E5827">
        <v>2</v>
      </c>
    </row>
    <row r="5828" spans="1:5">
      <c r="A5828">
        <v>2020</v>
      </c>
      <c r="B5828" t="s">
        <v>438</v>
      </c>
      <c r="C5828" t="s">
        <v>52</v>
      </c>
      <c r="D5828" t="s">
        <v>502</v>
      </c>
      <c r="E5828">
        <v>0</v>
      </c>
    </row>
    <row r="5829" spans="1:5">
      <c r="A5829">
        <v>2020</v>
      </c>
      <c r="B5829" t="s">
        <v>437</v>
      </c>
      <c r="C5829" t="s">
        <v>51</v>
      </c>
      <c r="D5829" t="s">
        <v>502</v>
      </c>
      <c r="E5829">
        <v>6</v>
      </c>
    </row>
    <row r="5830" spans="1:5">
      <c r="A5830">
        <v>2020</v>
      </c>
      <c r="B5830" t="s">
        <v>422</v>
      </c>
      <c r="C5830" t="s">
        <v>15</v>
      </c>
      <c r="D5830" t="s">
        <v>502</v>
      </c>
      <c r="E5830">
        <v>13</v>
      </c>
    </row>
    <row r="5831" spans="1:5">
      <c r="A5831">
        <v>2023</v>
      </c>
      <c r="B5831" t="s">
        <v>434</v>
      </c>
      <c r="C5831" t="s">
        <v>45</v>
      </c>
      <c r="D5831" t="s">
        <v>502</v>
      </c>
      <c r="E5831">
        <v>0</v>
      </c>
    </row>
    <row r="5832" spans="1:5">
      <c r="A5832">
        <v>2023</v>
      </c>
      <c r="B5832" t="s">
        <v>423</v>
      </c>
      <c r="C5832" t="s">
        <v>18</v>
      </c>
      <c r="D5832" t="s">
        <v>502</v>
      </c>
      <c r="E5832">
        <v>2</v>
      </c>
    </row>
    <row r="5833" spans="1:5">
      <c r="A5833">
        <v>2023</v>
      </c>
      <c r="B5833" t="s">
        <v>435</v>
      </c>
      <c r="C5833" t="s">
        <v>48</v>
      </c>
      <c r="D5833" t="s">
        <v>502</v>
      </c>
      <c r="E5833">
        <v>14</v>
      </c>
    </row>
    <row r="5834" spans="1:5">
      <c r="A5834">
        <v>2023</v>
      </c>
      <c r="B5834" t="s">
        <v>430</v>
      </c>
      <c r="C5834" t="s">
        <v>33</v>
      </c>
      <c r="D5834" t="s">
        <v>502</v>
      </c>
      <c r="E5834">
        <v>9</v>
      </c>
    </row>
    <row r="5835" spans="1:5">
      <c r="A5835">
        <v>2023</v>
      </c>
      <c r="B5835" t="s">
        <v>422</v>
      </c>
      <c r="C5835" t="s">
        <v>15</v>
      </c>
      <c r="D5835" t="s">
        <v>502</v>
      </c>
      <c r="E5835">
        <v>16</v>
      </c>
    </row>
    <row r="5836" spans="1:5">
      <c r="A5836">
        <v>2023</v>
      </c>
      <c r="B5836" t="s">
        <v>439</v>
      </c>
      <c r="C5836" t="s">
        <v>53</v>
      </c>
      <c r="D5836" t="s">
        <v>502</v>
      </c>
      <c r="E5836">
        <v>0</v>
      </c>
    </row>
    <row r="5837" spans="1:5">
      <c r="A5837">
        <v>2022</v>
      </c>
      <c r="B5837" t="s">
        <v>433</v>
      </c>
      <c r="C5837" t="s">
        <v>42</v>
      </c>
      <c r="D5837" t="s">
        <v>502</v>
      </c>
      <c r="E5837">
        <v>2</v>
      </c>
    </row>
    <row r="5838" spans="1:5">
      <c r="A5838">
        <v>2022</v>
      </c>
      <c r="B5838" t="s">
        <v>430</v>
      </c>
      <c r="C5838" t="s">
        <v>33</v>
      </c>
      <c r="D5838" t="s">
        <v>502</v>
      </c>
      <c r="E5838">
        <v>9</v>
      </c>
    </row>
    <row r="5839" spans="1:5">
      <c r="A5839">
        <v>2022</v>
      </c>
      <c r="B5839" t="s">
        <v>432</v>
      </c>
      <c r="C5839" t="s">
        <v>39</v>
      </c>
      <c r="D5839" t="s">
        <v>502</v>
      </c>
      <c r="E5839">
        <v>3</v>
      </c>
    </row>
    <row r="5840" spans="1:5">
      <c r="A5840">
        <v>2022</v>
      </c>
      <c r="B5840" t="s">
        <v>426</v>
      </c>
      <c r="D5840" t="s">
        <v>502</v>
      </c>
      <c r="E5840">
        <v>0</v>
      </c>
    </row>
    <row r="5841" spans="1:5">
      <c r="A5841">
        <v>2022</v>
      </c>
      <c r="B5841" t="s">
        <v>424</v>
      </c>
      <c r="C5841" t="s">
        <v>21</v>
      </c>
      <c r="D5841" t="s">
        <v>502</v>
      </c>
      <c r="E5841">
        <v>13</v>
      </c>
    </row>
    <row r="5842" spans="1:5">
      <c r="A5842">
        <v>2021</v>
      </c>
      <c r="B5842" t="s">
        <v>432</v>
      </c>
      <c r="C5842" t="s">
        <v>39</v>
      </c>
      <c r="D5842" t="s">
        <v>502</v>
      </c>
      <c r="E5842">
        <v>3</v>
      </c>
    </row>
    <row r="5843" spans="1:5">
      <c r="A5843">
        <v>2021</v>
      </c>
      <c r="B5843" t="s">
        <v>430</v>
      </c>
      <c r="C5843" t="s">
        <v>33</v>
      </c>
      <c r="D5843" t="s">
        <v>502</v>
      </c>
      <c r="E5843">
        <v>2</v>
      </c>
    </row>
    <row r="5844" spans="1:5">
      <c r="A5844">
        <v>2021</v>
      </c>
      <c r="B5844" t="s">
        <v>433</v>
      </c>
      <c r="C5844" t="s">
        <v>42</v>
      </c>
      <c r="D5844" t="s">
        <v>502</v>
      </c>
      <c r="E5844">
        <v>2</v>
      </c>
    </row>
    <row r="5845" spans="1:5">
      <c r="A5845">
        <v>2021</v>
      </c>
      <c r="B5845" t="s">
        <v>422</v>
      </c>
      <c r="C5845" t="s">
        <v>15</v>
      </c>
      <c r="D5845" t="s">
        <v>502</v>
      </c>
      <c r="E5845">
        <v>13</v>
      </c>
    </row>
    <row r="5846" spans="1:5">
      <c r="A5846">
        <v>2021</v>
      </c>
      <c r="B5846" t="s">
        <v>421</v>
      </c>
      <c r="C5846" t="s">
        <v>13</v>
      </c>
      <c r="D5846" t="s">
        <v>502</v>
      </c>
      <c r="E5846">
        <v>2</v>
      </c>
    </row>
    <row r="5847" spans="1:5">
      <c r="A5847">
        <v>2021</v>
      </c>
      <c r="B5847" t="s">
        <v>439</v>
      </c>
      <c r="C5847" t="s">
        <v>53</v>
      </c>
      <c r="D5847" t="s">
        <v>502</v>
      </c>
      <c r="E5847">
        <v>0</v>
      </c>
    </row>
    <row r="5848" spans="1:5">
      <c r="A5848">
        <v>2021</v>
      </c>
      <c r="B5848" t="s">
        <v>435</v>
      </c>
      <c r="C5848" t="s">
        <v>48</v>
      </c>
      <c r="D5848" t="s">
        <v>502</v>
      </c>
      <c r="E5848">
        <v>14</v>
      </c>
    </row>
    <row r="5849" spans="1:5">
      <c r="A5849">
        <v>2021</v>
      </c>
      <c r="B5849" t="s">
        <v>429</v>
      </c>
      <c r="C5849" t="s">
        <v>30</v>
      </c>
      <c r="D5849" t="s">
        <v>502</v>
      </c>
      <c r="E5849">
        <v>14</v>
      </c>
    </row>
    <row r="5850" spans="1:5">
      <c r="A5850">
        <v>2020</v>
      </c>
      <c r="B5850" t="s">
        <v>435</v>
      </c>
      <c r="C5850" t="s">
        <v>48</v>
      </c>
      <c r="D5850" t="s">
        <v>502</v>
      </c>
      <c r="E5850">
        <v>12</v>
      </c>
    </row>
    <row r="5851" spans="1:5">
      <c r="A5851">
        <v>2020</v>
      </c>
      <c r="B5851" t="s">
        <v>432</v>
      </c>
      <c r="C5851" t="s">
        <v>39</v>
      </c>
      <c r="D5851" t="s">
        <v>502</v>
      </c>
      <c r="E5851">
        <v>3</v>
      </c>
    </row>
    <row r="5852" spans="1:5">
      <c r="A5852">
        <v>2020</v>
      </c>
      <c r="B5852" t="s">
        <v>423</v>
      </c>
      <c r="C5852" t="s">
        <v>18</v>
      </c>
      <c r="D5852" t="s">
        <v>502</v>
      </c>
      <c r="E5852">
        <v>2</v>
      </c>
    </row>
    <row r="5853" spans="1:5">
      <c r="A5853">
        <v>2020</v>
      </c>
      <c r="B5853" t="s">
        <v>420</v>
      </c>
      <c r="C5853" t="s">
        <v>8</v>
      </c>
      <c r="D5853" t="s">
        <v>502</v>
      </c>
      <c r="E5853">
        <v>9</v>
      </c>
    </row>
    <row r="5854" spans="1:5">
      <c r="A5854">
        <v>2020</v>
      </c>
      <c r="B5854" t="s">
        <v>424</v>
      </c>
      <c r="C5854" t="s">
        <v>21</v>
      </c>
      <c r="D5854" t="s">
        <v>502</v>
      </c>
      <c r="E5854">
        <v>10</v>
      </c>
    </row>
    <row r="5855" spans="1:5">
      <c r="A5855">
        <v>2020</v>
      </c>
      <c r="B5855" t="s">
        <v>421</v>
      </c>
      <c r="C5855" t="s">
        <v>13</v>
      </c>
      <c r="D5855" t="s">
        <v>502</v>
      </c>
      <c r="E5855">
        <v>2</v>
      </c>
    </row>
    <row r="5856" spans="1:5">
      <c r="A5856">
        <v>2020</v>
      </c>
      <c r="B5856" t="s">
        <v>436</v>
      </c>
      <c r="C5856" t="s">
        <v>49</v>
      </c>
      <c r="D5856" t="s">
        <v>502</v>
      </c>
      <c r="E5856">
        <v>3</v>
      </c>
    </row>
    <row r="5857" spans="1:5">
      <c r="A5857">
        <v>2020</v>
      </c>
      <c r="B5857" t="s">
        <v>429</v>
      </c>
      <c r="C5857" t="s">
        <v>30</v>
      </c>
      <c r="D5857" t="s">
        <v>502</v>
      </c>
      <c r="E5857">
        <v>14</v>
      </c>
    </row>
    <row r="5858" spans="1:5">
      <c r="A5858">
        <v>2019</v>
      </c>
      <c r="B5858" t="s">
        <v>435</v>
      </c>
      <c r="C5858" t="s">
        <v>48</v>
      </c>
      <c r="D5858" t="s">
        <v>502</v>
      </c>
      <c r="E5858">
        <v>0</v>
      </c>
    </row>
    <row r="5859" spans="1:5">
      <c r="A5859">
        <v>2019</v>
      </c>
      <c r="B5859" t="s">
        <v>426</v>
      </c>
      <c r="D5859" t="s">
        <v>502</v>
      </c>
      <c r="E5859">
        <v>0</v>
      </c>
    </row>
    <row r="5860" spans="1:5">
      <c r="A5860">
        <v>2019</v>
      </c>
      <c r="B5860" t="s">
        <v>432</v>
      </c>
      <c r="C5860" t="s">
        <v>39</v>
      </c>
      <c r="D5860" t="s">
        <v>502</v>
      </c>
      <c r="E5860">
        <v>0</v>
      </c>
    </row>
    <row r="5861" spans="1:5">
      <c r="A5861">
        <v>2019</v>
      </c>
      <c r="B5861" t="s">
        <v>436</v>
      </c>
      <c r="C5861" t="s">
        <v>49</v>
      </c>
      <c r="D5861" t="s">
        <v>502</v>
      </c>
      <c r="E5861">
        <v>0</v>
      </c>
    </row>
    <row r="5862" spans="1:5">
      <c r="A5862">
        <v>2018</v>
      </c>
      <c r="B5862" t="s">
        <v>431</v>
      </c>
      <c r="C5862" t="s">
        <v>36</v>
      </c>
      <c r="D5862" t="s">
        <v>502</v>
      </c>
      <c r="E5862">
        <v>0</v>
      </c>
    </row>
    <row r="5863" spans="1:5">
      <c r="A5863">
        <v>2018</v>
      </c>
      <c r="B5863" t="s">
        <v>426</v>
      </c>
      <c r="D5863" t="s">
        <v>502</v>
      </c>
      <c r="E5863">
        <v>0</v>
      </c>
    </row>
    <row r="5864" spans="1:5">
      <c r="A5864">
        <v>2018</v>
      </c>
      <c r="B5864" t="s">
        <v>421</v>
      </c>
      <c r="C5864" t="s">
        <v>13</v>
      </c>
      <c r="D5864" t="s">
        <v>502</v>
      </c>
      <c r="E5864">
        <v>0</v>
      </c>
    </row>
    <row r="5865" spans="1:5">
      <c r="A5865">
        <v>2018</v>
      </c>
      <c r="B5865" t="s">
        <v>423</v>
      </c>
      <c r="C5865" t="s">
        <v>18</v>
      </c>
      <c r="D5865" t="s">
        <v>502</v>
      </c>
      <c r="E5865">
        <v>0</v>
      </c>
    </row>
    <row r="5866" spans="1:5">
      <c r="A5866">
        <v>2018</v>
      </c>
      <c r="B5866" t="s">
        <v>433</v>
      </c>
      <c r="C5866" t="s">
        <v>42</v>
      </c>
      <c r="D5866" t="s">
        <v>502</v>
      </c>
      <c r="E5866">
        <v>0</v>
      </c>
    </row>
    <row r="5867" spans="1:5">
      <c r="A5867">
        <v>2018</v>
      </c>
      <c r="B5867" t="s">
        <v>425</v>
      </c>
      <c r="C5867" t="s">
        <v>24</v>
      </c>
      <c r="D5867" t="s">
        <v>502</v>
      </c>
      <c r="E5867">
        <v>0</v>
      </c>
    </row>
    <row r="5868" spans="1:5">
      <c r="A5868">
        <v>2018</v>
      </c>
      <c r="B5868" t="s">
        <v>424</v>
      </c>
      <c r="C5868" t="s">
        <v>21</v>
      </c>
      <c r="D5868" t="s">
        <v>502</v>
      </c>
      <c r="E5868">
        <v>0</v>
      </c>
    </row>
    <row r="5869" spans="1:5">
      <c r="A5869">
        <v>2018</v>
      </c>
      <c r="B5869" t="s">
        <v>429</v>
      </c>
      <c r="C5869" t="s">
        <v>30</v>
      </c>
      <c r="D5869" t="s">
        <v>502</v>
      </c>
      <c r="E5869">
        <v>0</v>
      </c>
    </row>
    <row r="5870" spans="1:5">
      <c r="A5870">
        <v>2025</v>
      </c>
      <c r="B5870" t="s">
        <v>407</v>
      </c>
      <c r="D5870" t="s">
        <v>503</v>
      </c>
      <c r="E5870">
        <v>0</v>
      </c>
    </row>
    <row r="5871" spans="1:5">
      <c r="A5871">
        <v>2025</v>
      </c>
      <c r="B5871" t="s">
        <v>438</v>
      </c>
      <c r="D5871" t="s">
        <v>503</v>
      </c>
      <c r="E5871">
        <v>0</v>
      </c>
    </row>
    <row r="5872" spans="1:5">
      <c r="A5872">
        <v>2025</v>
      </c>
      <c r="B5872" t="s">
        <v>425</v>
      </c>
      <c r="D5872" t="s">
        <v>503</v>
      </c>
      <c r="E5872">
        <v>0</v>
      </c>
    </row>
    <row r="5873" spans="1:5">
      <c r="A5873">
        <v>2025</v>
      </c>
      <c r="B5873" t="s">
        <v>421</v>
      </c>
      <c r="D5873" t="s">
        <v>503</v>
      </c>
      <c r="E5873">
        <v>0</v>
      </c>
    </row>
    <row r="5874" spans="1:5">
      <c r="A5874">
        <v>2025</v>
      </c>
      <c r="B5874" t="s">
        <v>432</v>
      </c>
      <c r="D5874" t="s">
        <v>503</v>
      </c>
      <c r="E5874">
        <v>0</v>
      </c>
    </row>
    <row r="5875" spans="1:5">
      <c r="A5875">
        <v>2025</v>
      </c>
      <c r="B5875" t="s">
        <v>429</v>
      </c>
      <c r="D5875" t="s">
        <v>503</v>
      </c>
      <c r="E5875">
        <v>0</v>
      </c>
    </row>
    <row r="5876" spans="1:5">
      <c r="A5876">
        <v>2025</v>
      </c>
      <c r="B5876" t="s">
        <v>431</v>
      </c>
      <c r="D5876" t="s">
        <v>503</v>
      </c>
      <c r="E5876">
        <v>0</v>
      </c>
    </row>
    <row r="5877" spans="1:5">
      <c r="A5877">
        <v>2025</v>
      </c>
      <c r="B5877" t="s">
        <v>428</v>
      </c>
      <c r="D5877" t="s">
        <v>503</v>
      </c>
      <c r="E5877">
        <v>0</v>
      </c>
    </row>
    <row r="5878" spans="1:5">
      <c r="A5878">
        <v>2025</v>
      </c>
      <c r="B5878" t="s">
        <v>436</v>
      </c>
      <c r="D5878" t="s">
        <v>503</v>
      </c>
      <c r="E5878">
        <v>0</v>
      </c>
    </row>
    <row r="5879" spans="1:5">
      <c r="A5879">
        <v>2025</v>
      </c>
      <c r="B5879" t="s">
        <v>433</v>
      </c>
      <c r="D5879" t="s">
        <v>503</v>
      </c>
      <c r="E5879">
        <v>0</v>
      </c>
    </row>
    <row r="5880" spans="1:5">
      <c r="A5880">
        <v>2025</v>
      </c>
      <c r="B5880" t="s">
        <v>426</v>
      </c>
      <c r="D5880" t="s">
        <v>503</v>
      </c>
      <c r="E5880">
        <v>0</v>
      </c>
    </row>
    <row r="5881" spans="1:5">
      <c r="A5881">
        <v>2025</v>
      </c>
      <c r="B5881" t="s">
        <v>437</v>
      </c>
      <c r="D5881" t="s">
        <v>503</v>
      </c>
      <c r="E5881">
        <v>0</v>
      </c>
    </row>
    <row r="5882" spans="1:5">
      <c r="A5882">
        <v>2025</v>
      </c>
      <c r="B5882" t="s">
        <v>420</v>
      </c>
      <c r="D5882" t="s">
        <v>503</v>
      </c>
      <c r="E5882">
        <v>0</v>
      </c>
    </row>
    <row r="5883" spans="1:5">
      <c r="A5883">
        <v>2025</v>
      </c>
      <c r="B5883" t="s">
        <v>424</v>
      </c>
      <c r="D5883" t="s">
        <v>503</v>
      </c>
      <c r="E5883">
        <v>0</v>
      </c>
    </row>
    <row r="5884" spans="1:5">
      <c r="A5884">
        <v>2025</v>
      </c>
      <c r="B5884" t="s">
        <v>434</v>
      </c>
      <c r="D5884" t="s">
        <v>503</v>
      </c>
      <c r="E5884">
        <v>0</v>
      </c>
    </row>
    <row r="5885" spans="1:5">
      <c r="A5885">
        <v>2025</v>
      </c>
      <c r="B5885" t="s">
        <v>423</v>
      </c>
      <c r="D5885" t="s">
        <v>503</v>
      </c>
      <c r="E5885">
        <v>0</v>
      </c>
    </row>
    <row r="5886" spans="1:5">
      <c r="A5886">
        <v>2025</v>
      </c>
      <c r="B5886" t="s">
        <v>435</v>
      </c>
      <c r="D5886" t="s">
        <v>503</v>
      </c>
      <c r="E5886">
        <v>0</v>
      </c>
    </row>
    <row r="5887" spans="1:5">
      <c r="A5887">
        <v>2025</v>
      </c>
      <c r="B5887" t="s">
        <v>430</v>
      </c>
      <c r="D5887" t="s">
        <v>503</v>
      </c>
      <c r="E5887">
        <v>0</v>
      </c>
    </row>
    <row r="5888" spans="1:5">
      <c r="A5888">
        <v>2025</v>
      </c>
      <c r="B5888" t="s">
        <v>422</v>
      </c>
      <c r="D5888" t="s">
        <v>503</v>
      </c>
      <c r="E5888">
        <v>0</v>
      </c>
    </row>
    <row r="5889" spans="1:5">
      <c r="A5889">
        <v>2025</v>
      </c>
      <c r="B5889" t="s">
        <v>439</v>
      </c>
      <c r="D5889" t="s">
        <v>503</v>
      </c>
      <c r="E5889">
        <v>0</v>
      </c>
    </row>
    <row r="5890" spans="1:5">
      <c r="A5890">
        <v>2024</v>
      </c>
      <c r="B5890" t="s">
        <v>407</v>
      </c>
      <c r="C5890" t="s">
        <v>407</v>
      </c>
      <c r="D5890" t="s">
        <v>503</v>
      </c>
      <c r="E5890">
        <v>87</v>
      </c>
    </row>
    <row r="5891" spans="1:5">
      <c r="A5891">
        <v>2024</v>
      </c>
      <c r="B5891" t="s">
        <v>438</v>
      </c>
      <c r="C5891" t="s">
        <v>52</v>
      </c>
      <c r="D5891" t="s">
        <v>503</v>
      </c>
      <c r="E5891">
        <v>0</v>
      </c>
    </row>
    <row r="5892" spans="1:5">
      <c r="A5892">
        <v>2024</v>
      </c>
      <c r="B5892" t="s">
        <v>425</v>
      </c>
      <c r="C5892" t="s">
        <v>24</v>
      </c>
      <c r="D5892" t="s">
        <v>503</v>
      </c>
      <c r="E5892">
        <v>3</v>
      </c>
    </row>
    <row r="5893" spans="1:5">
      <c r="A5893">
        <v>2024</v>
      </c>
      <c r="B5893" t="s">
        <v>421</v>
      </c>
      <c r="C5893" t="s">
        <v>13</v>
      </c>
      <c r="D5893" t="s">
        <v>503</v>
      </c>
      <c r="E5893">
        <v>2</v>
      </c>
    </row>
    <row r="5894" spans="1:5">
      <c r="A5894">
        <v>2024</v>
      </c>
      <c r="B5894" t="s">
        <v>432</v>
      </c>
      <c r="C5894" t="s">
        <v>39</v>
      </c>
      <c r="D5894" t="s">
        <v>503</v>
      </c>
      <c r="E5894">
        <v>3</v>
      </c>
    </row>
    <row r="5895" spans="1:5">
      <c r="A5895">
        <v>2024</v>
      </c>
      <c r="B5895" t="s">
        <v>429</v>
      </c>
      <c r="C5895" t="s">
        <v>30</v>
      </c>
      <c r="D5895" t="s">
        <v>503</v>
      </c>
      <c r="E5895">
        <v>10</v>
      </c>
    </row>
    <row r="5896" spans="1:5">
      <c r="A5896">
        <v>2024</v>
      </c>
      <c r="B5896" t="s">
        <v>431</v>
      </c>
      <c r="C5896" t="s">
        <v>36</v>
      </c>
      <c r="D5896" t="s">
        <v>503</v>
      </c>
      <c r="E5896">
        <v>0</v>
      </c>
    </row>
    <row r="5897" spans="1:5">
      <c r="A5897">
        <v>2024</v>
      </c>
      <c r="B5897" t="s">
        <v>428</v>
      </c>
      <c r="C5897" t="s">
        <v>27</v>
      </c>
      <c r="D5897" t="s">
        <v>503</v>
      </c>
      <c r="E5897">
        <v>0</v>
      </c>
    </row>
    <row r="5898" spans="1:5">
      <c r="A5898">
        <v>2024</v>
      </c>
      <c r="B5898" t="s">
        <v>436</v>
      </c>
      <c r="C5898" t="s">
        <v>49</v>
      </c>
      <c r="D5898" t="s">
        <v>503</v>
      </c>
      <c r="E5898">
        <v>3</v>
      </c>
    </row>
    <row r="5899" spans="1:5">
      <c r="A5899">
        <v>2024</v>
      </c>
      <c r="B5899" t="s">
        <v>433</v>
      </c>
      <c r="C5899" t="s">
        <v>42</v>
      </c>
      <c r="D5899" t="s">
        <v>503</v>
      </c>
      <c r="E5899">
        <v>3</v>
      </c>
    </row>
    <row r="5900" spans="1:5">
      <c r="A5900">
        <v>2024</v>
      </c>
      <c r="B5900" t="s">
        <v>426</v>
      </c>
      <c r="D5900" t="s">
        <v>503</v>
      </c>
      <c r="E5900">
        <v>0</v>
      </c>
    </row>
    <row r="5901" spans="1:5">
      <c r="A5901">
        <v>2024</v>
      </c>
      <c r="B5901" t="s">
        <v>437</v>
      </c>
      <c r="C5901" t="s">
        <v>51</v>
      </c>
      <c r="D5901" t="s">
        <v>503</v>
      </c>
      <c r="E5901">
        <v>9</v>
      </c>
    </row>
    <row r="5902" spans="1:5">
      <c r="A5902">
        <v>2024</v>
      </c>
      <c r="B5902" t="s">
        <v>420</v>
      </c>
      <c r="C5902" t="s">
        <v>8</v>
      </c>
      <c r="D5902" t="s">
        <v>503</v>
      </c>
      <c r="E5902">
        <v>8</v>
      </c>
    </row>
    <row r="5903" spans="1:5">
      <c r="A5903">
        <v>2024</v>
      </c>
      <c r="B5903" t="s">
        <v>424</v>
      </c>
      <c r="C5903" t="s">
        <v>21</v>
      </c>
      <c r="D5903" t="s">
        <v>503</v>
      </c>
      <c r="E5903">
        <v>12</v>
      </c>
    </row>
    <row r="5904" spans="1:5">
      <c r="A5904">
        <v>2024</v>
      </c>
      <c r="B5904" t="s">
        <v>434</v>
      </c>
      <c r="C5904" t="s">
        <v>45</v>
      </c>
      <c r="D5904" t="s">
        <v>503</v>
      </c>
      <c r="E5904">
        <v>0</v>
      </c>
    </row>
    <row r="5905" spans="1:5">
      <c r="A5905">
        <v>2024</v>
      </c>
      <c r="B5905" t="s">
        <v>423</v>
      </c>
      <c r="C5905" t="s">
        <v>18</v>
      </c>
      <c r="D5905" t="s">
        <v>503</v>
      </c>
      <c r="E5905">
        <v>2</v>
      </c>
    </row>
    <row r="5906" spans="1:5">
      <c r="A5906">
        <v>2024</v>
      </c>
      <c r="B5906" t="s">
        <v>435</v>
      </c>
      <c r="C5906" t="s">
        <v>48</v>
      </c>
      <c r="D5906" t="s">
        <v>503</v>
      </c>
      <c r="E5906">
        <v>12</v>
      </c>
    </row>
    <row r="5907" spans="1:5">
      <c r="A5907">
        <v>2024</v>
      </c>
      <c r="B5907" t="s">
        <v>430</v>
      </c>
      <c r="C5907" t="s">
        <v>33</v>
      </c>
      <c r="D5907" t="s">
        <v>503</v>
      </c>
      <c r="E5907">
        <v>4</v>
      </c>
    </row>
    <row r="5908" spans="1:5">
      <c r="A5908">
        <v>2024</v>
      </c>
      <c r="B5908" t="s">
        <v>422</v>
      </c>
      <c r="C5908" t="s">
        <v>15</v>
      </c>
      <c r="D5908" t="s">
        <v>503</v>
      </c>
      <c r="E5908">
        <v>16</v>
      </c>
    </row>
    <row r="5909" spans="1:5">
      <c r="A5909">
        <v>2024</v>
      </c>
      <c r="B5909" t="s">
        <v>439</v>
      </c>
      <c r="C5909" t="s">
        <v>53</v>
      </c>
      <c r="D5909" t="s">
        <v>503</v>
      </c>
      <c r="E5909">
        <v>0</v>
      </c>
    </row>
    <row r="5910" spans="1:5">
      <c r="A5910">
        <v>2019</v>
      </c>
      <c r="B5910" t="s">
        <v>407</v>
      </c>
      <c r="C5910" t="s">
        <v>407</v>
      </c>
      <c r="D5910" t="s">
        <v>503</v>
      </c>
      <c r="E5910">
        <v>0</v>
      </c>
    </row>
    <row r="5911" spans="1:5">
      <c r="A5911">
        <v>2022</v>
      </c>
      <c r="B5911" t="s">
        <v>407</v>
      </c>
      <c r="C5911" t="s">
        <v>407</v>
      </c>
      <c r="D5911" t="s">
        <v>503</v>
      </c>
      <c r="E5911">
        <v>87</v>
      </c>
    </row>
    <row r="5912" spans="1:5">
      <c r="A5912">
        <v>2021</v>
      </c>
      <c r="B5912" t="s">
        <v>407</v>
      </c>
      <c r="C5912" t="s">
        <v>407</v>
      </c>
      <c r="D5912" t="s">
        <v>503</v>
      </c>
      <c r="E5912">
        <v>80</v>
      </c>
    </row>
    <row r="5913" spans="1:5">
      <c r="A5913">
        <v>2023</v>
      </c>
      <c r="B5913" t="s">
        <v>407</v>
      </c>
      <c r="C5913" t="s">
        <v>407</v>
      </c>
      <c r="D5913" t="s">
        <v>503</v>
      </c>
      <c r="E5913">
        <v>87</v>
      </c>
    </row>
    <row r="5914" spans="1:5">
      <c r="A5914">
        <v>2018</v>
      </c>
      <c r="B5914" t="s">
        <v>407</v>
      </c>
      <c r="C5914" t="s">
        <v>407</v>
      </c>
      <c r="D5914" t="s">
        <v>503</v>
      </c>
      <c r="E5914">
        <v>0</v>
      </c>
    </row>
    <row r="5915" spans="1:5">
      <c r="A5915">
        <v>2018</v>
      </c>
      <c r="B5915" t="s">
        <v>407</v>
      </c>
      <c r="C5915" t="s">
        <v>407</v>
      </c>
      <c r="D5915" t="s">
        <v>503</v>
      </c>
      <c r="E5915">
        <v>0</v>
      </c>
    </row>
    <row r="5916" spans="1:5">
      <c r="A5916">
        <v>2018</v>
      </c>
      <c r="B5916" t="s">
        <v>407</v>
      </c>
      <c r="C5916" t="s">
        <v>407</v>
      </c>
      <c r="D5916" t="s">
        <v>503</v>
      </c>
      <c r="E5916">
        <v>0</v>
      </c>
    </row>
    <row r="5917" spans="1:5">
      <c r="A5917">
        <v>2018</v>
      </c>
      <c r="B5917" t="s">
        <v>407</v>
      </c>
      <c r="C5917" t="s">
        <v>407</v>
      </c>
      <c r="D5917" t="s">
        <v>503</v>
      </c>
      <c r="E5917">
        <v>0</v>
      </c>
    </row>
    <row r="5918" spans="1:5">
      <c r="A5918">
        <v>2020</v>
      </c>
      <c r="B5918" t="s">
        <v>407</v>
      </c>
      <c r="C5918" t="s">
        <v>407</v>
      </c>
      <c r="D5918" t="s">
        <v>503</v>
      </c>
      <c r="E5918">
        <v>71</v>
      </c>
    </row>
    <row r="5919" spans="1:5">
      <c r="A5919">
        <v>2023</v>
      </c>
      <c r="B5919" t="s">
        <v>438</v>
      </c>
      <c r="C5919" t="s">
        <v>52</v>
      </c>
      <c r="D5919" t="s">
        <v>503</v>
      </c>
      <c r="E5919">
        <v>0</v>
      </c>
    </row>
    <row r="5920" spans="1:5">
      <c r="A5920">
        <v>2023</v>
      </c>
      <c r="B5920" t="s">
        <v>425</v>
      </c>
      <c r="C5920" t="s">
        <v>24</v>
      </c>
      <c r="D5920" t="s">
        <v>503</v>
      </c>
      <c r="E5920">
        <v>3</v>
      </c>
    </row>
    <row r="5921" spans="1:5">
      <c r="A5921">
        <v>2023</v>
      </c>
      <c r="B5921" t="s">
        <v>421</v>
      </c>
      <c r="C5921" t="s">
        <v>13</v>
      </c>
      <c r="D5921" t="s">
        <v>503</v>
      </c>
      <c r="E5921">
        <v>2</v>
      </c>
    </row>
    <row r="5922" spans="1:5">
      <c r="A5922">
        <v>2023</v>
      </c>
      <c r="B5922" t="s">
        <v>432</v>
      </c>
      <c r="C5922" t="s">
        <v>39</v>
      </c>
      <c r="D5922" t="s">
        <v>503</v>
      </c>
      <c r="E5922">
        <v>3</v>
      </c>
    </row>
    <row r="5923" spans="1:5">
      <c r="A5923">
        <v>2023</v>
      </c>
      <c r="B5923" t="s">
        <v>429</v>
      </c>
      <c r="C5923" t="s">
        <v>30</v>
      </c>
      <c r="D5923" t="s">
        <v>503</v>
      </c>
      <c r="E5923">
        <v>10</v>
      </c>
    </row>
    <row r="5924" spans="1:5">
      <c r="A5924">
        <v>2023</v>
      </c>
      <c r="B5924" t="s">
        <v>431</v>
      </c>
      <c r="C5924" t="s">
        <v>36</v>
      </c>
      <c r="D5924" t="s">
        <v>503</v>
      </c>
      <c r="E5924">
        <v>0</v>
      </c>
    </row>
    <row r="5925" spans="1:5">
      <c r="A5925">
        <v>2023</v>
      </c>
      <c r="B5925" t="s">
        <v>428</v>
      </c>
      <c r="C5925" t="s">
        <v>27</v>
      </c>
      <c r="D5925" t="s">
        <v>503</v>
      </c>
      <c r="E5925">
        <v>0</v>
      </c>
    </row>
    <row r="5926" spans="1:5">
      <c r="A5926">
        <v>2023</v>
      </c>
      <c r="B5926" t="s">
        <v>436</v>
      </c>
      <c r="C5926" t="s">
        <v>49</v>
      </c>
      <c r="D5926" t="s">
        <v>503</v>
      </c>
      <c r="E5926">
        <v>3</v>
      </c>
    </row>
    <row r="5927" spans="1:5">
      <c r="A5927">
        <v>2023</v>
      </c>
      <c r="B5927" t="s">
        <v>433</v>
      </c>
      <c r="C5927" t="s">
        <v>42</v>
      </c>
      <c r="D5927" t="s">
        <v>503</v>
      </c>
      <c r="E5927">
        <v>3</v>
      </c>
    </row>
    <row r="5928" spans="1:5">
      <c r="A5928">
        <v>2023</v>
      </c>
      <c r="B5928" t="s">
        <v>426</v>
      </c>
      <c r="D5928" t="s">
        <v>503</v>
      </c>
      <c r="E5928">
        <v>0</v>
      </c>
    </row>
    <row r="5929" spans="1:5">
      <c r="A5929">
        <v>2023</v>
      </c>
      <c r="B5929" t="s">
        <v>437</v>
      </c>
      <c r="C5929" t="s">
        <v>51</v>
      </c>
      <c r="D5929" t="s">
        <v>503</v>
      </c>
      <c r="E5929">
        <v>9</v>
      </c>
    </row>
    <row r="5930" spans="1:5">
      <c r="A5930">
        <v>2023</v>
      </c>
      <c r="B5930" t="s">
        <v>420</v>
      </c>
      <c r="C5930" t="s">
        <v>8</v>
      </c>
      <c r="D5930" t="s">
        <v>503</v>
      </c>
      <c r="E5930">
        <v>8</v>
      </c>
    </row>
    <row r="5931" spans="1:5">
      <c r="A5931">
        <v>2023</v>
      </c>
      <c r="B5931" t="s">
        <v>424</v>
      </c>
      <c r="C5931" t="s">
        <v>21</v>
      </c>
      <c r="D5931" t="s">
        <v>503</v>
      </c>
      <c r="E5931">
        <v>12</v>
      </c>
    </row>
    <row r="5932" spans="1:5">
      <c r="A5932">
        <v>2022</v>
      </c>
      <c r="B5932" t="s">
        <v>435</v>
      </c>
      <c r="C5932" t="s">
        <v>48</v>
      </c>
      <c r="D5932" t="s">
        <v>503</v>
      </c>
      <c r="E5932">
        <v>12</v>
      </c>
    </row>
    <row r="5933" spans="1:5">
      <c r="A5933">
        <v>2022</v>
      </c>
      <c r="B5933" t="s">
        <v>438</v>
      </c>
      <c r="C5933" t="s">
        <v>52</v>
      </c>
      <c r="D5933" t="s">
        <v>503</v>
      </c>
      <c r="E5933">
        <v>0</v>
      </c>
    </row>
    <row r="5934" spans="1:5">
      <c r="A5934">
        <v>2022</v>
      </c>
      <c r="B5934" t="s">
        <v>436</v>
      </c>
      <c r="C5934" t="s">
        <v>49</v>
      </c>
      <c r="D5934" t="s">
        <v>503</v>
      </c>
      <c r="E5934">
        <v>3</v>
      </c>
    </row>
    <row r="5935" spans="1:5">
      <c r="A5935">
        <v>2022</v>
      </c>
      <c r="B5935" t="s">
        <v>431</v>
      </c>
      <c r="C5935" t="s">
        <v>36</v>
      </c>
      <c r="D5935" t="s">
        <v>503</v>
      </c>
      <c r="E5935">
        <v>0</v>
      </c>
    </row>
    <row r="5936" spans="1:5">
      <c r="A5936">
        <v>2022</v>
      </c>
      <c r="B5936" t="s">
        <v>422</v>
      </c>
      <c r="C5936" t="s">
        <v>15</v>
      </c>
      <c r="D5936" t="s">
        <v>503</v>
      </c>
      <c r="E5936">
        <v>16</v>
      </c>
    </row>
    <row r="5937" spans="1:5">
      <c r="A5937">
        <v>2022</v>
      </c>
      <c r="B5937" t="s">
        <v>439</v>
      </c>
      <c r="C5937" t="s">
        <v>53</v>
      </c>
      <c r="D5937" t="s">
        <v>503</v>
      </c>
      <c r="E5937">
        <v>0</v>
      </c>
    </row>
    <row r="5938" spans="1:5">
      <c r="A5938">
        <v>2022</v>
      </c>
      <c r="B5938" t="s">
        <v>429</v>
      </c>
      <c r="C5938" t="s">
        <v>30</v>
      </c>
      <c r="D5938" t="s">
        <v>503</v>
      </c>
      <c r="E5938">
        <v>10</v>
      </c>
    </row>
    <row r="5939" spans="1:5">
      <c r="A5939">
        <v>2022</v>
      </c>
      <c r="B5939" t="s">
        <v>421</v>
      </c>
      <c r="C5939" t="s">
        <v>13</v>
      </c>
      <c r="D5939" t="s">
        <v>503</v>
      </c>
      <c r="E5939">
        <v>2</v>
      </c>
    </row>
    <row r="5940" spans="1:5">
      <c r="A5940">
        <v>2022</v>
      </c>
      <c r="B5940" t="s">
        <v>434</v>
      </c>
      <c r="C5940" t="s">
        <v>45</v>
      </c>
      <c r="D5940" t="s">
        <v>503</v>
      </c>
      <c r="E5940">
        <v>0</v>
      </c>
    </row>
    <row r="5941" spans="1:5">
      <c r="A5941">
        <v>2021</v>
      </c>
      <c r="B5941" t="s">
        <v>434</v>
      </c>
      <c r="C5941" t="s">
        <v>45</v>
      </c>
      <c r="D5941" t="s">
        <v>503</v>
      </c>
      <c r="E5941">
        <v>0</v>
      </c>
    </row>
    <row r="5942" spans="1:5">
      <c r="A5942">
        <v>2021</v>
      </c>
      <c r="B5942" t="s">
        <v>420</v>
      </c>
      <c r="C5942" t="s">
        <v>8</v>
      </c>
      <c r="D5942" t="s">
        <v>503</v>
      </c>
      <c r="E5942">
        <v>8</v>
      </c>
    </row>
    <row r="5943" spans="1:5">
      <c r="A5943">
        <v>2021</v>
      </c>
      <c r="B5943" t="s">
        <v>424</v>
      </c>
      <c r="C5943" t="s">
        <v>21</v>
      </c>
      <c r="D5943" t="s">
        <v>503</v>
      </c>
      <c r="E5943">
        <v>12</v>
      </c>
    </row>
    <row r="5944" spans="1:5">
      <c r="A5944">
        <v>2020</v>
      </c>
      <c r="B5944" t="s">
        <v>434</v>
      </c>
      <c r="C5944" t="s">
        <v>45</v>
      </c>
      <c r="D5944" t="s">
        <v>503</v>
      </c>
      <c r="E5944">
        <v>0</v>
      </c>
    </row>
    <row r="5945" spans="1:5">
      <c r="A5945">
        <v>2020</v>
      </c>
      <c r="B5945" t="s">
        <v>430</v>
      </c>
      <c r="C5945" t="s">
        <v>33</v>
      </c>
      <c r="D5945" t="s">
        <v>503</v>
      </c>
      <c r="E5945">
        <v>0</v>
      </c>
    </row>
    <row r="5946" spans="1:5">
      <c r="A5946">
        <v>2020</v>
      </c>
      <c r="B5946" t="s">
        <v>439</v>
      </c>
      <c r="C5946" t="s">
        <v>53</v>
      </c>
      <c r="D5946" t="s">
        <v>503</v>
      </c>
      <c r="E5946">
        <v>0</v>
      </c>
    </row>
    <row r="5947" spans="1:5">
      <c r="A5947">
        <v>2019</v>
      </c>
      <c r="B5947" t="s">
        <v>431</v>
      </c>
      <c r="C5947" t="s">
        <v>36</v>
      </c>
      <c r="D5947" t="s">
        <v>503</v>
      </c>
      <c r="E5947">
        <v>0</v>
      </c>
    </row>
    <row r="5948" spans="1:5">
      <c r="A5948">
        <v>2019</v>
      </c>
      <c r="B5948" t="s">
        <v>437</v>
      </c>
      <c r="C5948" t="s">
        <v>51</v>
      </c>
      <c r="D5948" t="s">
        <v>503</v>
      </c>
      <c r="E5948">
        <v>0</v>
      </c>
    </row>
    <row r="5949" spans="1:5">
      <c r="A5949">
        <v>2019</v>
      </c>
      <c r="B5949" t="s">
        <v>439</v>
      </c>
      <c r="C5949" t="s">
        <v>53</v>
      </c>
      <c r="D5949" t="s">
        <v>503</v>
      </c>
      <c r="E5949">
        <v>0</v>
      </c>
    </row>
    <row r="5950" spans="1:5">
      <c r="A5950">
        <v>2019</v>
      </c>
      <c r="B5950" t="s">
        <v>429</v>
      </c>
      <c r="C5950" t="s">
        <v>30</v>
      </c>
      <c r="D5950" t="s">
        <v>503</v>
      </c>
      <c r="E5950">
        <v>0</v>
      </c>
    </row>
    <row r="5951" spans="1:5">
      <c r="A5951">
        <v>2018</v>
      </c>
      <c r="B5951" t="s">
        <v>432</v>
      </c>
      <c r="C5951" t="s">
        <v>39</v>
      </c>
      <c r="D5951" t="s">
        <v>503</v>
      </c>
      <c r="E5951">
        <v>0</v>
      </c>
    </row>
    <row r="5952" spans="1:5">
      <c r="A5952">
        <v>2018</v>
      </c>
      <c r="B5952" t="s">
        <v>435</v>
      </c>
      <c r="C5952" t="s">
        <v>48</v>
      </c>
      <c r="D5952" t="s">
        <v>503</v>
      </c>
      <c r="E5952">
        <v>0</v>
      </c>
    </row>
    <row r="5953" spans="1:5">
      <c r="A5953">
        <v>2018</v>
      </c>
      <c r="B5953" t="s">
        <v>438</v>
      </c>
      <c r="C5953" t="s">
        <v>52</v>
      </c>
      <c r="D5953" t="s">
        <v>503</v>
      </c>
      <c r="E5953">
        <v>0</v>
      </c>
    </row>
    <row r="5954" spans="1:5">
      <c r="A5954">
        <v>2018</v>
      </c>
      <c r="B5954" t="s">
        <v>436</v>
      </c>
      <c r="C5954" t="s">
        <v>49</v>
      </c>
      <c r="D5954" t="s">
        <v>503</v>
      </c>
      <c r="E5954">
        <v>0</v>
      </c>
    </row>
    <row r="5955" spans="1:5">
      <c r="A5955">
        <v>2018</v>
      </c>
      <c r="B5955" t="s">
        <v>437</v>
      </c>
      <c r="C5955" t="s">
        <v>51</v>
      </c>
      <c r="D5955" t="s">
        <v>503</v>
      </c>
      <c r="E5955">
        <v>0</v>
      </c>
    </row>
    <row r="5956" spans="1:5">
      <c r="A5956">
        <v>2018</v>
      </c>
      <c r="B5956" t="s">
        <v>422</v>
      </c>
      <c r="C5956" t="s">
        <v>15</v>
      </c>
      <c r="D5956" t="s">
        <v>503</v>
      </c>
      <c r="E5956">
        <v>0</v>
      </c>
    </row>
    <row r="5957" spans="1:5">
      <c r="A5957">
        <v>2019</v>
      </c>
      <c r="B5957" t="s">
        <v>438</v>
      </c>
      <c r="C5957" t="s">
        <v>52</v>
      </c>
      <c r="D5957" t="s">
        <v>503</v>
      </c>
      <c r="E5957">
        <v>0</v>
      </c>
    </row>
    <row r="5958" spans="1:5">
      <c r="A5958">
        <v>2019</v>
      </c>
      <c r="B5958" t="s">
        <v>430</v>
      </c>
      <c r="C5958" t="s">
        <v>33</v>
      </c>
      <c r="D5958" t="s">
        <v>503</v>
      </c>
      <c r="E5958">
        <v>0</v>
      </c>
    </row>
    <row r="5959" spans="1:5">
      <c r="A5959">
        <v>2019</v>
      </c>
      <c r="B5959" t="s">
        <v>434</v>
      </c>
      <c r="C5959" t="s">
        <v>45</v>
      </c>
      <c r="D5959" t="s">
        <v>503</v>
      </c>
      <c r="E5959">
        <v>0</v>
      </c>
    </row>
    <row r="5960" spans="1:5">
      <c r="A5960">
        <v>2019</v>
      </c>
      <c r="B5960" t="s">
        <v>425</v>
      </c>
      <c r="C5960" t="s">
        <v>24</v>
      </c>
      <c r="D5960" t="s">
        <v>503</v>
      </c>
      <c r="E5960">
        <v>0</v>
      </c>
    </row>
    <row r="5961" spans="1:5">
      <c r="A5961">
        <v>2019</v>
      </c>
      <c r="B5961" t="s">
        <v>420</v>
      </c>
      <c r="C5961" t="s">
        <v>8</v>
      </c>
      <c r="D5961" t="s">
        <v>503</v>
      </c>
      <c r="E5961">
        <v>0</v>
      </c>
    </row>
    <row r="5962" spans="1:5">
      <c r="A5962">
        <v>2019</v>
      </c>
      <c r="B5962" t="s">
        <v>433</v>
      </c>
      <c r="C5962" t="s">
        <v>42</v>
      </c>
      <c r="D5962" t="s">
        <v>503</v>
      </c>
      <c r="E5962">
        <v>0</v>
      </c>
    </row>
    <row r="5963" spans="1:5">
      <c r="A5963">
        <v>2019</v>
      </c>
      <c r="B5963" t="s">
        <v>428</v>
      </c>
      <c r="C5963" t="s">
        <v>27</v>
      </c>
      <c r="D5963" t="s">
        <v>503</v>
      </c>
      <c r="E5963">
        <v>0</v>
      </c>
    </row>
    <row r="5964" spans="1:5">
      <c r="A5964">
        <v>2019</v>
      </c>
      <c r="B5964" t="s">
        <v>423</v>
      </c>
      <c r="C5964" t="s">
        <v>18</v>
      </c>
      <c r="D5964" t="s">
        <v>503</v>
      </c>
      <c r="E5964">
        <v>0</v>
      </c>
    </row>
    <row r="5965" spans="1:5">
      <c r="A5965">
        <v>2019</v>
      </c>
      <c r="B5965" t="s">
        <v>421</v>
      </c>
      <c r="C5965" t="s">
        <v>13</v>
      </c>
      <c r="D5965" t="s">
        <v>503</v>
      </c>
      <c r="E5965">
        <v>0</v>
      </c>
    </row>
    <row r="5966" spans="1:5">
      <c r="A5966">
        <v>2019</v>
      </c>
      <c r="B5966" t="s">
        <v>422</v>
      </c>
      <c r="C5966" t="s">
        <v>15</v>
      </c>
      <c r="D5966" t="s">
        <v>503</v>
      </c>
      <c r="E5966">
        <v>0</v>
      </c>
    </row>
    <row r="5967" spans="1:5">
      <c r="A5967">
        <v>2019</v>
      </c>
      <c r="B5967" t="s">
        <v>424</v>
      </c>
      <c r="C5967" t="s">
        <v>21</v>
      </c>
      <c r="D5967" t="s">
        <v>503</v>
      </c>
      <c r="E5967">
        <v>0</v>
      </c>
    </row>
    <row r="5968" spans="1:5">
      <c r="A5968">
        <v>2018</v>
      </c>
      <c r="B5968" t="s">
        <v>434</v>
      </c>
      <c r="C5968" t="s">
        <v>45</v>
      </c>
      <c r="D5968" t="s">
        <v>503</v>
      </c>
      <c r="E5968">
        <v>0</v>
      </c>
    </row>
    <row r="5969" spans="1:5">
      <c r="A5969">
        <v>2018</v>
      </c>
      <c r="B5969" t="s">
        <v>428</v>
      </c>
      <c r="C5969" t="s">
        <v>27</v>
      </c>
      <c r="D5969" t="s">
        <v>503</v>
      </c>
      <c r="E5969">
        <v>0</v>
      </c>
    </row>
    <row r="5970" spans="1:5">
      <c r="A5970">
        <v>2018</v>
      </c>
      <c r="B5970" t="s">
        <v>430</v>
      </c>
      <c r="C5970" t="s">
        <v>33</v>
      </c>
      <c r="D5970" t="s">
        <v>503</v>
      </c>
      <c r="E5970">
        <v>0</v>
      </c>
    </row>
    <row r="5971" spans="1:5">
      <c r="A5971">
        <v>2018</v>
      </c>
      <c r="B5971" t="s">
        <v>420</v>
      </c>
      <c r="C5971" t="s">
        <v>8</v>
      </c>
      <c r="D5971" t="s">
        <v>503</v>
      </c>
      <c r="E5971">
        <v>0</v>
      </c>
    </row>
    <row r="5972" spans="1:5">
      <c r="A5972">
        <v>2018</v>
      </c>
      <c r="B5972" t="s">
        <v>439</v>
      </c>
      <c r="C5972" t="s">
        <v>53</v>
      </c>
      <c r="D5972" t="s">
        <v>503</v>
      </c>
      <c r="E5972">
        <v>0</v>
      </c>
    </row>
    <row r="5973" spans="1:5">
      <c r="A5973">
        <v>2022</v>
      </c>
      <c r="B5973" t="s">
        <v>437</v>
      </c>
      <c r="C5973" t="s">
        <v>51</v>
      </c>
      <c r="D5973" t="s">
        <v>503</v>
      </c>
      <c r="E5973">
        <v>9</v>
      </c>
    </row>
    <row r="5974" spans="1:5">
      <c r="A5974">
        <v>2022</v>
      </c>
      <c r="B5974" t="s">
        <v>425</v>
      </c>
      <c r="C5974" t="s">
        <v>24</v>
      </c>
      <c r="D5974" t="s">
        <v>503</v>
      </c>
      <c r="E5974">
        <v>3</v>
      </c>
    </row>
    <row r="5975" spans="1:5">
      <c r="A5975">
        <v>2022</v>
      </c>
      <c r="B5975" t="s">
        <v>428</v>
      </c>
      <c r="C5975" t="s">
        <v>27</v>
      </c>
      <c r="D5975" t="s">
        <v>503</v>
      </c>
      <c r="E5975">
        <v>0</v>
      </c>
    </row>
    <row r="5976" spans="1:5">
      <c r="A5976">
        <v>2022</v>
      </c>
      <c r="B5976" t="s">
        <v>420</v>
      </c>
      <c r="C5976" t="s">
        <v>8</v>
      </c>
      <c r="D5976" t="s">
        <v>503</v>
      </c>
      <c r="E5976">
        <v>8</v>
      </c>
    </row>
    <row r="5977" spans="1:5">
      <c r="A5977">
        <v>2022</v>
      </c>
      <c r="B5977" t="s">
        <v>423</v>
      </c>
      <c r="C5977" t="s">
        <v>18</v>
      </c>
      <c r="D5977" t="s">
        <v>503</v>
      </c>
      <c r="E5977">
        <v>2</v>
      </c>
    </row>
    <row r="5978" spans="1:5">
      <c r="A5978">
        <v>2021</v>
      </c>
      <c r="B5978" t="s">
        <v>426</v>
      </c>
      <c r="D5978" t="s">
        <v>503</v>
      </c>
      <c r="E5978">
        <v>0</v>
      </c>
    </row>
    <row r="5979" spans="1:5">
      <c r="A5979">
        <v>2021</v>
      </c>
      <c r="B5979" t="s">
        <v>428</v>
      </c>
      <c r="C5979" t="s">
        <v>27</v>
      </c>
      <c r="D5979" t="s">
        <v>503</v>
      </c>
      <c r="E5979">
        <v>0</v>
      </c>
    </row>
    <row r="5980" spans="1:5">
      <c r="A5980">
        <v>2021</v>
      </c>
      <c r="B5980" t="s">
        <v>423</v>
      </c>
      <c r="C5980" t="s">
        <v>18</v>
      </c>
      <c r="D5980" t="s">
        <v>503</v>
      </c>
      <c r="E5980">
        <v>2</v>
      </c>
    </row>
    <row r="5981" spans="1:5">
      <c r="A5981">
        <v>2021</v>
      </c>
      <c r="B5981" t="s">
        <v>431</v>
      </c>
      <c r="C5981" t="s">
        <v>36</v>
      </c>
      <c r="D5981" t="s">
        <v>503</v>
      </c>
      <c r="E5981">
        <v>0</v>
      </c>
    </row>
    <row r="5982" spans="1:5">
      <c r="A5982">
        <v>2021</v>
      </c>
      <c r="B5982" t="s">
        <v>425</v>
      </c>
      <c r="C5982" t="s">
        <v>24</v>
      </c>
      <c r="D5982" t="s">
        <v>503</v>
      </c>
      <c r="E5982">
        <v>3</v>
      </c>
    </row>
    <row r="5983" spans="1:5">
      <c r="A5983">
        <v>2021</v>
      </c>
      <c r="B5983" t="s">
        <v>438</v>
      </c>
      <c r="C5983" t="s">
        <v>52</v>
      </c>
      <c r="D5983" t="s">
        <v>503</v>
      </c>
      <c r="E5983">
        <v>0</v>
      </c>
    </row>
    <row r="5984" spans="1:5">
      <c r="A5984">
        <v>2021</v>
      </c>
      <c r="B5984" t="s">
        <v>436</v>
      </c>
      <c r="C5984" t="s">
        <v>49</v>
      </c>
      <c r="D5984" t="s">
        <v>503</v>
      </c>
      <c r="E5984">
        <v>3</v>
      </c>
    </row>
    <row r="5985" spans="1:5">
      <c r="A5985">
        <v>2021</v>
      </c>
      <c r="B5985" t="s">
        <v>437</v>
      </c>
      <c r="C5985" t="s">
        <v>51</v>
      </c>
      <c r="D5985" t="s">
        <v>503</v>
      </c>
      <c r="E5985">
        <v>9</v>
      </c>
    </row>
    <row r="5986" spans="1:5">
      <c r="A5986">
        <v>2020</v>
      </c>
      <c r="B5986" t="s">
        <v>431</v>
      </c>
      <c r="C5986" t="s">
        <v>36</v>
      </c>
      <c r="D5986" t="s">
        <v>503</v>
      </c>
      <c r="E5986">
        <v>0</v>
      </c>
    </row>
    <row r="5987" spans="1:5">
      <c r="A5987">
        <v>2020</v>
      </c>
      <c r="B5987" t="s">
        <v>426</v>
      </c>
      <c r="D5987" t="s">
        <v>503</v>
      </c>
      <c r="E5987">
        <v>0</v>
      </c>
    </row>
    <row r="5988" spans="1:5">
      <c r="A5988">
        <v>2020</v>
      </c>
      <c r="B5988" t="s">
        <v>433</v>
      </c>
      <c r="C5988" t="s">
        <v>42</v>
      </c>
      <c r="D5988" t="s">
        <v>503</v>
      </c>
      <c r="E5988">
        <v>3</v>
      </c>
    </row>
    <row r="5989" spans="1:5">
      <c r="A5989">
        <v>2020</v>
      </c>
      <c r="B5989" t="s">
        <v>425</v>
      </c>
      <c r="C5989" t="s">
        <v>24</v>
      </c>
      <c r="D5989" t="s">
        <v>503</v>
      </c>
      <c r="E5989">
        <v>0</v>
      </c>
    </row>
    <row r="5990" spans="1:5">
      <c r="A5990">
        <v>2020</v>
      </c>
      <c r="B5990" t="s">
        <v>428</v>
      </c>
      <c r="C5990" t="s">
        <v>27</v>
      </c>
      <c r="D5990" t="s">
        <v>503</v>
      </c>
      <c r="E5990">
        <v>0</v>
      </c>
    </row>
    <row r="5991" spans="1:5">
      <c r="A5991">
        <v>2020</v>
      </c>
      <c r="B5991" t="s">
        <v>438</v>
      </c>
      <c r="C5991" t="s">
        <v>52</v>
      </c>
      <c r="D5991" t="s">
        <v>503</v>
      </c>
      <c r="E5991">
        <v>0</v>
      </c>
    </row>
    <row r="5992" spans="1:5">
      <c r="A5992">
        <v>2020</v>
      </c>
      <c r="B5992" t="s">
        <v>437</v>
      </c>
      <c r="C5992" t="s">
        <v>51</v>
      </c>
      <c r="D5992" t="s">
        <v>503</v>
      </c>
      <c r="E5992">
        <v>6</v>
      </c>
    </row>
    <row r="5993" spans="1:5">
      <c r="A5993">
        <v>2020</v>
      </c>
      <c r="B5993" t="s">
        <v>422</v>
      </c>
      <c r="C5993" t="s">
        <v>15</v>
      </c>
      <c r="D5993" t="s">
        <v>503</v>
      </c>
      <c r="E5993">
        <v>13</v>
      </c>
    </row>
    <row r="5994" spans="1:5">
      <c r="A5994">
        <v>2023</v>
      </c>
      <c r="B5994" t="s">
        <v>434</v>
      </c>
      <c r="C5994" t="s">
        <v>45</v>
      </c>
      <c r="D5994" t="s">
        <v>503</v>
      </c>
      <c r="E5994">
        <v>0</v>
      </c>
    </row>
    <row r="5995" spans="1:5">
      <c r="A5995">
        <v>2023</v>
      </c>
      <c r="B5995" t="s">
        <v>423</v>
      </c>
      <c r="C5995" t="s">
        <v>18</v>
      </c>
      <c r="D5995" t="s">
        <v>503</v>
      </c>
      <c r="E5995">
        <v>2</v>
      </c>
    </row>
    <row r="5996" spans="1:5">
      <c r="A5996">
        <v>2023</v>
      </c>
      <c r="B5996" t="s">
        <v>435</v>
      </c>
      <c r="C5996" t="s">
        <v>48</v>
      </c>
      <c r="D5996" t="s">
        <v>503</v>
      </c>
      <c r="E5996">
        <v>12</v>
      </c>
    </row>
    <row r="5997" spans="1:5">
      <c r="A5997">
        <v>2023</v>
      </c>
      <c r="B5997" t="s">
        <v>430</v>
      </c>
      <c r="C5997" t="s">
        <v>33</v>
      </c>
      <c r="D5997" t="s">
        <v>503</v>
      </c>
      <c r="E5997">
        <v>4</v>
      </c>
    </row>
    <row r="5998" spans="1:5">
      <c r="A5998">
        <v>2023</v>
      </c>
      <c r="B5998" t="s">
        <v>422</v>
      </c>
      <c r="C5998" t="s">
        <v>15</v>
      </c>
      <c r="D5998" t="s">
        <v>503</v>
      </c>
      <c r="E5998">
        <v>16</v>
      </c>
    </row>
    <row r="5999" spans="1:5">
      <c r="A5999">
        <v>2023</v>
      </c>
      <c r="B5999" t="s">
        <v>439</v>
      </c>
      <c r="C5999" t="s">
        <v>53</v>
      </c>
      <c r="D5999" t="s">
        <v>503</v>
      </c>
      <c r="E5999">
        <v>0</v>
      </c>
    </row>
    <row r="6000" spans="1:5">
      <c r="A6000">
        <v>2022</v>
      </c>
      <c r="B6000" t="s">
        <v>433</v>
      </c>
      <c r="C6000" t="s">
        <v>42</v>
      </c>
      <c r="D6000" t="s">
        <v>503</v>
      </c>
      <c r="E6000">
        <v>3</v>
      </c>
    </row>
    <row r="6001" spans="1:5">
      <c r="A6001">
        <v>2022</v>
      </c>
      <c r="B6001" t="s">
        <v>430</v>
      </c>
      <c r="C6001" t="s">
        <v>33</v>
      </c>
      <c r="D6001" t="s">
        <v>503</v>
      </c>
      <c r="E6001">
        <v>4</v>
      </c>
    </row>
    <row r="6002" spans="1:5">
      <c r="A6002">
        <v>2022</v>
      </c>
      <c r="B6002" t="s">
        <v>432</v>
      </c>
      <c r="C6002" t="s">
        <v>39</v>
      </c>
      <c r="D6002" t="s">
        <v>503</v>
      </c>
      <c r="E6002">
        <v>3</v>
      </c>
    </row>
    <row r="6003" spans="1:5">
      <c r="A6003">
        <v>2022</v>
      </c>
      <c r="B6003" t="s">
        <v>426</v>
      </c>
      <c r="D6003" t="s">
        <v>503</v>
      </c>
      <c r="E6003">
        <v>0</v>
      </c>
    </row>
    <row r="6004" spans="1:5">
      <c r="A6004">
        <v>2022</v>
      </c>
      <c r="B6004" t="s">
        <v>424</v>
      </c>
      <c r="C6004" t="s">
        <v>21</v>
      </c>
      <c r="D6004" t="s">
        <v>503</v>
      </c>
      <c r="E6004">
        <v>12</v>
      </c>
    </row>
    <row r="6005" spans="1:5">
      <c r="A6005">
        <v>2021</v>
      </c>
      <c r="B6005" t="s">
        <v>432</v>
      </c>
      <c r="C6005" t="s">
        <v>39</v>
      </c>
      <c r="D6005" t="s">
        <v>503</v>
      </c>
      <c r="E6005">
        <v>3</v>
      </c>
    </row>
    <row r="6006" spans="1:5">
      <c r="A6006">
        <v>2021</v>
      </c>
      <c r="B6006" t="s">
        <v>430</v>
      </c>
      <c r="C6006" t="s">
        <v>33</v>
      </c>
      <c r="D6006" t="s">
        <v>503</v>
      </c>
      <c r="E6006">
        <v>0</v>
      </c>
    </row>
    <row r="6007" spans="1:5">
      <c r="A6007">
        <v>2021</v>
      </c>
      <c r="B6007" t="s">
        <v>433</v>
      </c>
      <c r="C6007" t="s">
        <v>42</v>
      </c>
      <c r="D6007" t="s">
        <v>503</v>
      </c>
      <c r="E6007">
        <v>3</v>
      </c>
    </row>
    <row r="6008" spans="1:5">
      <c r="A6008">
        <v>2021</v>
      </c>
      <c r="B6008" t="s">
        <v>422</v>
      </c>
      <c r="C6008" t="s">
        <v>15</v>
      </c>
      <c r="D6008" t="s">
        <v>503</v>
      </c>
      <c r="E6008">
        <v>13</v>
      </c>
    </row>
    <row r="6009" spans="1:5">
      <c r="A6009">
        <v>2021</v>
      </c>
      <c r="B6009" t="s">
        <v>421</v>
      </c>
      <c r="C6009" t="s">
        <v>13</v>
      </c>
      <c r="D6009" t="s">
        <v>503</v>
      </c>
      <c r="E6009">
        <v>2</v>
      </c>
    </row>
    <row r="6010" spans="1:5">
      <c r="A6010">
        <v>2021</v>
      </c>
      <c r="B6010" t="s">
        <v>439</v>
      </c>
      <c r="C6010" t="s">
        <v>53</v>
      </c>
      <c r="D6010" t="s">
        <v>503</v>
      </c>
      <c r="E6010">
        <v>0</v>
      </c>
    </row>
    <row r="6011" spans="1:5">
      <c r="A6011">
        <v>2021</v>
      </c>
      <c r="B6011" t="s">
        <v>435</v>
      </c>
      <c r="C6011" t="s">
        <v>48</v>
      </c>
      <c r="D6011" t="s">
        <v>503</v>
      </c>
      <c r="E6011">
        <v>12</v>
      </c>
    </row>
    <row r="6012" spans="1:5">
      <c r="A6012">
        <v>2021</v>
      </c>
      <c r="B6012" t="s">
        <v>429</v>
      </c>
      <c r="C6012" t="s">
        <v>30</v>
      </c>
      <c r="D6012" t="s">
        <v>503</v>
      </c>
      <c r="E6012">
        <v>10</v>
      </c>
    </row>
    <row r="6013" spans="1:5">
      <c r="A6013">
        <v>2020</v>
      </c>
      <c r="B6013" t="s">
        <v>435</v>
      </c>
      <c r="C6013" t="s">
        <v>48</v>
      </c>
      <c r="D6013" t="s">
        <v>503</v>
      </c>
      <c r="E6013">
        <v>12</v>
      </c>
    </row>
    <row r="6014" spans="1:5">
      <c r="A6014">
        <v>2020</v>
      </c>
      <c r="B6014" t="s">
        <v>432</v>
      </c>
      <c r="C6014" t="s">
        <v>39</v>
      </c>
      <c r="D6014" t="s">
        <v>503</v>
      </c>
      <c r="E6014">
        <v>3</v>
      </c>
    </row>
    <row r="6015" spans="1:5">
      <c r="A6015">
        <v>2020</v>
      </c>
      <c r="B6015" t="s">
        <v>423</v>
      </c>
      <c r="C6015" t="s">
        <v>18</v>
      </c>
      <c r="D6015" t="s">
        <v>503</v>
      </c>
      <c r="E6015">
        <v>2</v>
      </c>
    </row>
    <row r="6016" spans="1:5">
      <c r="A6016">
        <v>2020</v>
      </c>
      <c r="B6016" t="s">
        <v>420</v>
      </c>
      <c r="C6016" t="s">
        <v>8</v>
      </c>
      <c r="D6016" t="s">
        <v>503</v>
      </c>
      <c r="E6016">
        <v>8</v>
      </c>
    </row>
    <row r="6017" spans="1:5">
      <c r="A6017">
        <v>2020</v>
      </c>
      <c r="B6017" t="s">
        <v>424</v>
      </c>
      <c r="C6017" t="s">
        <v>21</v>
      </c>
      <c r="D6017" t="s">
        <v>503</v>
      </c>
      <c r="E6017">
        <v>9</v>
      </c>
    </row>
    <row r="6018" spans="1:5">
      <c r="A6018">
        <v>2020</v>
      </c>
      <c r="B6018" t="s">
        <v>421</v>
      </c>
      <c r="C6018" t="s">
        <v>13</v>
      </c>
      <c r="D6018" t="s">
        <v>503</v>
      </c>
      <c r="E6018">
        <v>2</v>
      </c>
    </row>
    <row r="6019" spans="1:5">
      <c r="A6019">
        <v>2020</v>
      </c>
      <c r="B6019" t="s">
        <v>436</v>
      </c>
      <c r="C6019" t="s">
        <v>49</v>
      </c>
      <c r="D6019" t="s">
        <v>503</v>
      </c>
      <c r="E6019">
        <v>3</v>
      </c>
    </row>
    <row r="6020" spans="1:5">
      <c r="A6020">
        <v>2020</v>
      </c>
      <c r="B6020" t="s">
        <v>429</v>
      </c>
      <c r="C6020" t="s">
        <v>30</v>
      </c>
      <c r="D6020" t="s">
        <v>503</v>
      </c>
      <c r="E6020">
        <v>10</v>
      </c>
    </row>
    <row r="6021" spans="1:5">
      <c r="A6021">
        <v>2019</v>
      </c>
      <c r="B6021" t="s">
        <v>435</v>
      </c>
      <c r="C6021" t="s">
        <v>48</v>
      </c>
      <c r="D6021" t="s">
        <v>503</v>
      </c>
      <c r="E6021">
        <v>0</v>
      </c>
    </row>
    <row r="6022" spans="1:5">
      <c r="A6022">
        <v>2019</v>
      </c>
      <c r="B6022" t="s">
        <v>426</v>
      </c>
      <c r="D6022" t="s">
        <v>503</v>
      </c>
      <c r="E6022">
        <v>0</v>
      </c>
    </row>
    <row r="6023" spans="1:5">
      <c r="A6023">
        <v>2019</v>
      </c>
      <c r="B6023" t="s">
        <v>432</v>
      </c>
      <c r="C6023" t="s">
        <v>39</v>
      </c>
      <c r="D6023" t="s">
        <v>503</v>
      </c>
      <c r="E6023">
        <v>0</v>
      </c>
    </row>
    <row r="6024" spans="1:5">
      <c r="A6024">
        <v>2019</v>
      </c>
      <c r="B6024" t="s">
        <v>436</v>
      </c>
      <c r="C6024" t="s">
        <v>49</v>
      </c>
      <c r="D6024" t="s">
        <v>503</v>
      </c>
      <c r="E6024">
        <v>0</v>
      </c>
    </row>
    <row r="6025" spans="1:5">
      <c r="A6025">
        <v>2018</v>
      </c>
      <c r="B6025" t="s">
        <v>431</v>
      </c>
      <c r="C6025" t="s">
        <v>36</v>
      </c>
      <c r="D6025" t="s">
        <v>503</v>
      </c>
      <c r="E6025">
        <v>0</v>
      </c>
    </row>
    <row r="6026" spans="1:5">
      <c r="A6026">
        <v>2018</v>
      </c>
      <c r="B6026" t="s">
        <v>426</v>
      </c>
      <c r="D6026" t="s">
        <v>503</v>
      </c>
      <c r="E6026">
        <v>0</v>
      </c>
    </row>
    <row r="6027" spans="1:5">
      <c r="A6027">
        <v>2018</v>
      </c>
      <c r="B6027" t="s">
        <v>421</v>
      </c>
      <c r="C6027" t="s">
        <v>13</v>
      </c>
      <c r="D6027" t="s">
        <v>503</v>
      </c>
      <c r="E6027">
        <v>0</v>
      </c>
    </row>
    <row r="6028" spans="1:5">
      <c r="A6028">
        <v>2018</v>
      </c>
      <c r="B6028" t="s">
        <v>423</v>
      </c>
      <c r="C6028" t="s">
        <v>18</v>
      </c>
      <c r="D6028" t="s">
        <v>503</v>
      </c>
      <c r="E6028">
        <v>0</v>
      </c>
    </row>
    <row r="6029" spans="1:5">
      <c r="A6029">
        <v>2018</v>
      </c>
      <c r="B6029" t="s">
        <v>433</v>
      </c>
      <c r="C6029" t="s">
        <v>42</v>
      </c>
      <c r="D6029" t="s">
        <v>503</v>
      </c>
      <c r="E6029">
        <v>0</v>
      </c>
    </row>
    <row r="6030" spans="1:5">
      <c r="A6030">
        <v>2018</v>
      </c>
      <c r="B6030" t="s">
        <v>425</v>
      </c>
      <c r="C6030" t="s">
        <v>24</v>
      </c>
      <c r="D6030" t="s">
        <v>503</v>
      </c>
      <c r="E6030">
        <v>0</v>
      </c>
    </row>
    <row r="6031" spans="1:5">
      <c r="A6031">
        <v>2018</v>
      </c>
      <c r="B6031" t="s">
        <v>424</v>
      </c>
      <c r="C6031" t="s">
        <v>21</v>
      </c>
      <c r="D6031" t="s">
        <v>503</v>
      </c>
      <c r="E6031">
        <v>0</v>
      </c>
    </row>
    <row r="6032" spans="1:5">
      <c r="A6032">
        <v>2018</v>
      </c>
      <c r="B6032" t="s">
        <v>429</v>
      </c>
      <c r="C6032" t="s">
        <v>30</v>
      </c>
      <c r="D6032" t="s">
        <v>503</v>
      </c>
      <c r="E6032">
        <v>0</v>
      </c>
    </row>
    <row r="6033" spans="1:5">
      <c r="A6033">
        <v>2025</v>
      </c>
      <c r="B6033" t="s">
        <v>407</v>
      </c>
      <c r="D6033" t="s">
        <v>504</v>
      </c>
      <c r="E6033">
        <v>0</v>
      </c>
    </row>
    <row r="6034" spans="1:5">
      <c r="A6034">
        <v>2025</v>
      </c>
      <c r="B6034" t="s">
        <v>438</v>
      </c>
      <c r="D6034" t="s">
        <v>504</v>
      </c>
      <c r="E6034">
        <v>0</v>
      </c>
    </row>
    <row r="6035" spans="1:5">
      <c r="A6035">
        <v>2025</v>
      </c>
      <c r="B6035" t="s">
        <v>425</v>
      </c>
      <c r="D6035" t="s">
        <v>504</v>
      </c>
      <c r="E6035">
        <v>0</v>
      </c>
    </row>
    <row r="6036" spans="1:5">
      <c r="A6036">
        <v>2025</v>
      </c>
      <c r="B6036" t="s">
        <v>421</v>
      </c>
      <c r="D6036" t="s">
        <v>504</v>
      </c>
      <c r="E6036">
        <v>0</v>
      </c>
    </row>
    <row r="6037" spans="1:5">
      <c r="A6037">
        <v>2025</v>
      </c>
      <c r="B6037" t="s">
        <v>432</v>
      </c>
      <c r="D6037" t="s">
        <v>504</v>
      </c>
      <c r="E6037">
        <v>0</v>
      </c>
    </row>
    <row r="6038" spans="1:5">
      <c r="A6038">
        <v>2025</v>
      </c>
      <c r="B6038" t="s">
        <v>429</v>
      </c>
      <c r="D6038" t="s">
        <v>504</v>
      </c>
      <c r="E6038">
        <v>0</v>
      </c>
    </row>
    <row r="6039" spans="1:5">
      <c r="A6039">
        <v>2025</v>
      </c>
      <c r="B6039" t="s">
        <v>431</v>
      </c>
      <c r="D6039" t="s">
        <v>504</v>
      </c>
      <c r="E6039">
        <v>0</v>
      </c>
    </row>
    <row r="6040" spans="1:5">
      <c r="A6040">
        <v>2025</v>
      </c>
      <c r="B6040" t="s">
        <v>428</v>
      </c>
      <c r="D6040" t="s">
        <v>504</v>
      </c>
      <c r="E6040">
        <v>0</v>
      </c>
    </row>
    <row r="6041" spans="1:5">
      <c r="A6041">
        <v>2025</v>
      </c>
      <c r="B6041" t="s">
        <v>436</v>
      </c>
      <c r="D6041" t="s">
        <v>504</v>
      </c>
      <c r="E6041">
        <v>0</v>
      </c>
    </row>
    <row r="6042" spans="1:5">
      <c r="A6042">
        <v>2025</v>
      </c>
      <c r="B6042" t="s">
        <v>433</v>
      </c>
      <c r="D6042" t="s">
        <v>504</v>
      </c>
      <c r="E6042">
        <v>0</v>
      </c>
    </row>
    <row r="6043" spans="1:5">
      <c r="A6043">
        <v>2025</v>
      </c>
      <c r="B6043" t="s">
        <v>426</v>
      </c>
      <c r="D6043" t="s">
        <v>504</v>
      </c>
      <c r="E6043">
        <v>0</v>
      </c>
    </row>
    <row r="6044" spans="1:5">
      <c r="A6044">
        <v>2025</v>
      </c>
      <c r="B6044" t="s">
        <v>437</v>
      </c>
      <c r="D6044" t="s">
        <v>504</v>
      </c>
      <c r="E6044">
        <v>0</v>
      </c>
    </row>
    <row r="6045" spans="1:5">
      <c r="A6045">
        <v>2025</v>
      </c>
      <c r="B6045" t="s">
        <v>420</v>
      </c>
      <c r="D6045" t="s">
        <v>504</v>
      </c>
      <c r="E6045">
        <v>0</v>
      </c>
    </row>
    <row r="6046" spans="1:5">
      <c r="A6046">
        <v>2025</v>
      </c>
      <c r="B6046" t="s">
        <v>424</v>
      </c>
      <c r="D6046" t="s">
        <v>504</v>
      </c>
      <c r="E6046">
        <v>0</v>
      </c>
    </row>
    <row r="6047" spans="1:5">
      <c r="A6047">
        <v>2025</v>
      </c>
      <c r="B6047" t="s">
        <v>434</v>
      </c>
      <c r="D6047" t="s">
        <v>504</v>
      </c>
      <c r="E6047">
        <v>0</v>
      </c>
    </row>
    <row r="6048" spans="1:5">
      <c r="A6048">
        <v>2025</v>
      </c>
      <c r="B6048" t="s">
        <v>423</v>
      </c>
      <c r="D6048" t="s">
        <v>504</v>
      </c>
      <c r="E6048">
        <v>0</v>
      </c>
    </row>
    <row r="6049" spans="1:5">
      <c r="A6049">
        <v>2025</v>
      </c>
      <c r="B6049" t="s">
        <v>435</v>
      </c>
      <c r="D6049" t="s">
        <v>504</v>
      </c>
      <c r="E6049">
        <v>0</v>
      </c>
    </row>
    <row r="6050" spans="1:5">
      <c r="A6050">
        <v>2025</v>
      </c>
      <c r="B6050" t="s">
        <v>430</v>
      </c>
      <c r="D6050" t="s">
        <v>504</v>
      </c>
      <c r="E6050">
        <v>0</v>
      </c>
    </row>
    <row r="6051" spans="1:5">
      <c r="A6051">
        <v>2025</v>
      </c>
      <c r="B6051" t="s">
        <v>422</v>
      </c>
      <c r="D6051" t="s">
        <v>504</v>
      </c>
      <c r="E6051">
        <v>0</v>
      </c>
    </row>
    <row r="6052" spans="1:5">
      <c r="A6052">
        <v>2025</v>
      </c>
      <c r="B6052" t="s">
        <v>439</v>
      </c>
      <c r="D6052" t="s">
        <v>504</v>
      </c>
      <c r="E6052">
        <v>0</v>
      </c>
    </row>
    <row r="6053" spans="1:5">
      <c r="A6053">
        <v>2024</v>
      </c>
      <c r="B6053" t="s">
        <v>407</v>
      </c>
      <c r="C6053" t="s">
        <v>407</v>
      </c>
      <c r="D6053" t="s">
        <v>504</v>
      </c>
      <c r="E6053">
        <v>397</v>
      </c>
    </row>
    <row r="6054" spans="1:5">
      <c r="A6054">
        <v>2024</v>
      </c>
      <c r="B6054" t="s">
        <v>438</v>
      </c>
      <c r="C6054" t="s">
        <v>52</v>
      </c>
      <c r="D6054" t="s">
        <v>504</v>
      </c>
      <c r="E6054">
        <v>0</v>
      </c>
    </row>
    <row r="6055" spans="1:5">
      <c r="A6055">
        <v>2024</v>
      </c>
      <c r="B6055" t="s">
        <v>425</v>
      </c>
      <c r="C6055" t="s">
        <v>24</v>
      </c>
      <c r="D6055" t="s">
        <v>504</v>
      </c>
      <c r="E6055">
        <v>11</v>
      </c>
    </row>
    <row r="6056" spans="1:5">
      <c r="A6056">
        <v>2024</v>
      </c>
      <c r="B6056" t="s">
        <v>421</v>
      </c>
      <c r="C6056" t="s">
        <v>13</v>
      </c>
      <c r="D6056" t="s">
        <v>504</v>
      </c>
      <c r="E6056">
        <v>8</v>
      </c>
    </row>
    <row r="6057" spans="1:5">
      <c r="A6057">
        <v>2024</v>
      </c>
      <c r="B6057" t="s">
        <v>432</v>
      </c>
      <c r="C6057" t="s">
        <v>39</v>
      </c>
      <c r="D6057" t="s">
        <v>504</v>
      </c>
      <c r="E6057">
        <v>12</v>
      </c>
    </row>
    <row r="6058" spans="1:5">
      <c r="A6058">
        <v>2024</v>
      </c>
      <c r="B6058" t="s">
        <v>429</v>
      </c>
      <c r="C6058" t="s">
        <v>30</v>
      </c>
      <c r="D6058" t="s">
        <v>504</v>
      </c>
      <c r="E6058">
        <v>56</v>
      </c>
    </row>
    <row r="6059" spans="1:5">
      <c r="A6059">
        <v>2024</v>
      </c>
      <c r="B6059" t="s">
        <v>431</v>
      </c>
      <c r="C6059" t="s">
        <v>36</v>
      </c>
      <c r="D6059" t="s">
        <v>504</v>
      </c>
      <c r="E6059">
        <v>0</v>
      </c>
    </row>
    <row r="6060" spans="1:5">
      <c r="A6060">
        <v>2024</v>
      </c>
      <c r="B6060" t="s">
        <v>428</v>
      </c>
      <c r="C6060" t="s">
        <v>27</v>
      </c>
      <c r="D6060" t="s">
        <v>504</v>
      </c>
      <c r="E6060">
        <v>8</v>
      </c>
    </row>
    <row r="6061" spans="1:5">
      <c r="A6061">
        <v>2024</v>
      </c>
      <c r="B6061" t="s">
        <v>436</v>
      </c>
      <c r="C6061" t="s">
        <v>49</v>
      </c>
      <c r="D6061" t="s">
        <v>504</v>
      </c>
      <c r="E6061">
        <v>12</v>
      </c>
    </row>
    <row r="6062" spans="1:5">
      <c r="A6062">
        <v>2024</v>
      </c>
      <c r="B6062" t="s">
        <v>433</v>
      </c>
      <c r="C6062" t="s">
        <v>42</v>
      </c>
      <c r="D6062" t="s">
        <v>504</v>
      </c>
      <c r="E6062">
        <v>14</v>
      </c>
    </row>
    <row r="6063" spans="1:5">
      <c r="A6063">
        <v>2024</v>
      </c>
      <c r="B6063" t="s">
        <v>426</v>
      </c>
      <c r="D6063" t="s">
        <v>504</v>
      </c>
      <c r="E6063">
        <v>0</v>
      </c>
    </row>
    <row r="6064" spans="1:5">
      <c r="A6064">
        <v>2024</v>
      </c>
      <c r="B6064" t="s">
        <v>437</v>
      </c>
      <c r="C6064" t="s">
        <v>51</v>
      </c>
      <c r="D6064" t="s">
        <v>504</v>
      </c>
      <c r="E6064">
        <v>36</v>
      </c>
    </row>
    <row r="6065" spans="1:5">
      <c r="A6065">
        <v>2024</v>
      </c>
      <c r="B6065" t="s">
        <v>420</v>
      </c>
      <c r="C6065" t="s">
        <v>8</v>
      </c>
      <c r="D6065" t="s">
        <v>504</v>
      </c>
      <c r="E6065">
        <v>45</v>
      </c>
    </row>
    <row r="6066" spans="1:5">
      <c r="A6066">
        <v>2024</v>
      </c>
      <c r="B6066" t="s">
        <v>424</v>
      </c>
      <c r="C6066" t="s">
        <v>21</v>
      </c>
      <c r="D6066" t="s">
        <v>504</v>
      </c>
      <c r="E6066">
        <v>41</v>
      </c>
    </row>
    <row r="6067" spans="1:5">
      <c r="A6067">
        <v>2024</v>
      </c>
      <c r="B6067" t="s">
        <v>434</v>
      </c>
      <c r="C6067" t="s">
        <v>45</v>
      </c>
      <c r="D6067" t="s">
        <v>504</v>
      </c>
      <c r="E6067">
        <v>0</v>
      </c>
    </row>
    <row r="6068" spans="1:5">
      <c r="A6068">
        <v>2024</v>
      </c>
      <c r="B6068" t="s">
        <v>423</v>
      </c>
      <c r="C6068" t="s">
        <v>18</v>
      </c>
      <c r="D6068" t="s">
        <v>504</v>
      </c>
      <c r="E6068">
        <v>7</v>
      </c>
    </row>
    <row r="6069" spans="1:5">
      <c r="A6069">
        <v>2024</v>
      </c>
      <c r="B6069" t="s">
        <v>435</v>
      </c>
      <c r="C6069" t="s">
        <v>48</v>
      </c>
      <c r="D6069" t="s">
        <v>504</v>
      </c>
      <c r="E6069">
        <v>52</v>
      </c>
    </row>
    <row r="6070" spans="1:5">
      <c r="A6070">
        <v>2024</v>
      </c>
      <c r="B6070" t="s">
        <v>430</v>
      </c>
      <c r="C6070" t="s">
        <v>33</v>
      </c>
      <c r="D6070" t="s">
        <v>504</v>
      </c>
      <c r="E6070">
        <v>33</v>
      </c>
    </row>
    <row r="6071" spans="1:5">
      <c r="A6071">
        <v>2024</v>
      </c>
      <c r="B6071" t="s">
        <v>422</v>
      </c>
      <c r="C6071" t="s">
        <v>15</v>
      </c>
      <c r="D6071" t="s">
        <v>504</v>
      </c>
      <c r="E6071">
        <v>62</v>
      </c>
    </row>
    <row r="6072" spans="1:5">
      <c r="A6072">
        <v>2024</v>
      </c>
      <c r="B6072" t="s">
        <v>439</v>
      </c>
      <c r="C6072" t="s">
        <v>53</v>
      </c>
      <c r="D6072" t="s">
        <v>504</v>
      </c>
      <c r="E6072">
        <v>0</v>
      </c>
    </row>
    <row r="6073" spans="1:5">
      <c r="A6073">
        <v>2019</v>
      </c>
      <c r="B6073" t="s">
        <v>407</v>
      </c>
      <c r="C6073" t="s">
        <v>407</v>
      </c>
      <c r="D6073" t="s">
        <v>504</v>
      </c>
      <c r="E6073">
        <v>0</v>
      </c>
    </row>
    <row r="6074" spans="1:5">
      <c r="A6074">
        <v>2022</v>
      </c>
      <c r="B6074" t="s">
        <v>407</v>
      </c>
      <c r="C6074" t="s">
        <v>407</v>
      </c>
      <c r="D6074" t="s">
        <v>504</v>
      </c>
      <c r="E6074">
        <v>397</v>
      </c>
    </row>
    <row r="6075" spans="1:5">
      <c r="A6075">
        <v>2021</v>
      </c>
      <c r="B6075" t="s">
        <v>407</v>
      </c>
      <c r="C6075" t="s">
        <v>407</v>
      </c>
      <c r="D6075" t="s">
        <v>504</v>
      </c>
      <c r="E6075">
        <v>351</v>
      </c>
    </row>
    <row r="6076" spans="1:5">
      <c r="A6076">
        <v>2023</v>
      </c>
      <c r="B6076" t="s">
        <v>407</v>
      </c>
      <c r="C6076" t="s">
        <v>407</v>
      </c>
      <c r="D6076" t="s">
        <v>504</v>
      </c>
      <c r="E6076">
        <v>397</v>
      </c>
    </row>
    <row r="6077" spans="1:5">
      <c r="A6077">
        <v>2018</v>
      </c>
      <c r="B6077" t="s">
        <v>407</v>
      </c>
      <c r="C6077" t="s">
        <v>407</v>
      </c>
      <c r="D6077" t="s">
        <v>504</v>
      </c>
      <c r="E6077">
        <v>0</v>
      </c>
    </row>
    <row r="6078" spans="1:5">
      <c r="A6078">
        <v>2018</v>
      </c>
      <c r="B6078" t="s">
        <v>407</v>
      </c>
      <c r="C6078" t="s">
        <v>407</v>
      </c>
      <c r="D6078" t="s">
        <v>504</v>
      </c>
      <c r="E6078">
        <v>0</v>
      </c>
    </row>
    <row r="6079" spans="1:5">
      <c r="A6079">
        <v>2018</v>
      </c>
      <c r="B6079" t="s">
        <v>407</v>
      </c>
      <c r="C6079" t="s">
        <v>407</v>
      </c>
      <c r="D6079" t="s">
        <v>504</v>
      </c>
      <c r="E6079">
        <v>0</v>
      </c>
    </row>
    <row r="6080" spans="1:5">
      <c r="A6080">
        <v>2018</v>
      </c>
      <c r="B6080" t="s">
        <v>407</v>
      </c>
      <c r="C6080" t="s">
        <v>407</v>
      </c>
      <c r="D6080" t="s">
        <v>504</v>
      </c>
      <c r="E6080">
        <v>0</v>
      </c>
    </row>
    <row r="6081" spans="1:5">
      <c r="A6081">
        <v>2020</v>
      </c>
      <c r="B6081" t="s">
        <v>407</v>
      </c>
      <c r="C6081" t="s">
        <v>407</v>
      </c>
      <c r="D6081" t="s">
        <v>504</v>
      </c>
      <c r="E6081">
        <v>300</v>
      </c>
    </row>
    <row r="6082" spans="1:5">
      <c r="A6082">
        <v>2023</v>
      </c>
      <c r="B6082" t="s">
        <v>438</v>
      </c>
      <c r="C6082" t="s">
        <v>52</v>
      </c>
      <c r="D6082" t="s">
        <v>504</v>
      </c>
      <c r="E6082">
        <v>0</v>
      </c>
    </row>
    <row r="6083" spans="1:5">
      <c r="A6083">
        <v>2023</v>
      </c>
      <c r="B6083" t="s">
        <v>425</v>
      </c>
      <c r="C6083" t="s">
        <v>24</v>
      </c>
      <c r="D6083" t="s">
        <v>504</v>
      </c>
      <c r="E6083">
        <v>11</v>
      </c>
    </row>
    <row r="6084" spans="1:5">
      <c r="A6084">
        <v>2023</v>
      </c>
      <c r="B6084" t="s">
        <v>421</v>
      </c>
      <c r="C6084" t="s">
        <v>13</v>
      </c>
      <c r="D6084" t="s">
        <v>504</v>
      </c>
      <c r="E6084">
        <v>8</v>
      </c>
    </row>
    <row r="6085" spans="1:5">
      <c r="A6085">
        <v>2023</v>
      </c>
      <c r="B6085" t="s">
        <v>432</v>
      </c>
      <c r="C6085" t="s">
        <v>39</v>
      </c>
      <c r="D6085" t="s">
        <v>504</v>
      </c>
      <c r="E6085">
        <v>12</v>
      </c>
    </row>
    <row r="6086" spans="1:5">
      <c r="A6086">
        <v>2023</v>
      </c>
      <c r="B6086" t="s">
        <v>429</v>
      </c>
      <c r="C6086" t="s">
        <v>30</v>
      </c>
      <c r="D6086" t="s">
        <v>504</v>
      </c>
      <c r="E6086">
        <v>56</v>
      </c>
    </row>
    <row r="6087" spans="1:5">
      <c r="A6087">
        <v>2023</v>
      </c>
      <c r="B6087" t="s">
        <v>431</v>
      </c>
      <c r="C6087" t="s">
        <v>36</v>
      </c>
      <c r="D6087" t="s">
        <v>504</v>
      </c>
      <c r="E6087">
        <v>0</v>
      </c>
    </row>
    <row r="6088" spans="1:5">
      <c r="A6088">
        <v>2023</v>
      </c>
      <c r="B6088" t="s">
        <v>428</v>
      </c>
      <c r="C6088" t="s">
        <v>27</v>
      </c>
      <c r="D6088" t="s">
        <v>504</v>
      </c>
      <c r="E6088">
        <v>8</v>
      </c>
    </row>
    <row r="6089" spans="1:5">
      <c r="A6089">
        <v>2023</v>
      </c>
      <c r="B6089" t="s">
        <v>436</v>
      </c>
      <c r="C6089" t="s">
        <v>49</v>
      </c>
      <c r="D6089" t="s">
        <v>504</v>
      </c>
      <c r="E6089">
        <v>12</v>
      </c>
    </row>
    <row r="6090" spans="1:5">
      <c r="A6090">
        <v>2023</v>
      </c>
      <c r="B6090" t="s">
        <v>433</v>
      </c>
      <c r="C6090" t="s">
        <v>42</v>
      </c>
      <c r="D6090" t="s">
        <v>504</v>
      </c>
      <c r="E6090">
        <v>14</v>
      </c>
    </row>
    <row r="6091" spans="1:5">
      <c r="A6091">
        <v>2023</v>
      </c>
      <c r="B6091" t="s">
        <v>426</v>
      </c>
      <c r="D6091" t="s">
        <v>504</v>
      </c>
      <c r="E6091">
        <v>0</v>
      </c>
    </row>
    <row r="6092" spans="1:5">
      <c r="A6092">
        <v>2023</v>
      </c>
      <c r="B6092" t="s">
        <v>437</v>
      </c>
      <c r="C6092" t="s">
        <v>51</v>
      </c>
      <c r="D6092" t="s">
        <v>504</v>
      </c>
      <c r="E6092">
        <v>36</v>
      </c>
    </row>
    <row r="6093" spans="1:5">
      <c r="A6093">
        <v>2023</v>
      </c>
      <c r="B6093" t="s">
        <v>420</v>
      </c>
      <c r="C6093" t="s">
        <v>8</v>
      </c>
      <c r="D6093" t="s">
        <v>504</v>
      </c>
      <c r="E6093">
        <v>45</v>
      </c>
    </row>
    <row r="6094" spans="1:5">
      <c r="A6094">
        <v>2023</v>
      </c>
      <c r="B6094" t="s">
        <v>424</v>
      </c>
      <c r="C6094" t="s">
        <v>21</v>
      </c>
      <c r="D6094" t="s">
        <v>504</v>
      </c>
      <c r="E6094">
        <v>41</v>
      </c>
    </row>
    <row r="6095" spans="1:5">
      <c r="A6095">
        <v>2022</v>
      </c>
      <c r="B6095" t="s">
        <v>435</v>
      </c>
      <c r="C6095" t="s">
        <v>48</v>
      </c>
      <c r="D6095" t="s">
        <v>504</v>
      </c>
      <c r="E6095">
        <v>52</v>
      </c>
    </row>
    <row r="6096" spans="1:5">
      <c r="A6096">
        <v>2022</v>
      </c>
      <c r="B6096" t="s">
        <v>438</v>
      </c>
      <c r="C6096" t="s">
        <v>52</v>
      </c>
      <c r="D6096" t="s">
        <v>504</v>
      </c>
      <c r="E6096">
        <v>0</v>
      </c>
    </row>
    <row r="6097" spans="1:5">
      <c r="A6097">
        <v>2022</v>
      </c>
      <c r="B6097" t="s">
        <v>436</v>
      </c>
      <c r="C6097" t="s">
        <v>49</v>
      </c>
      <c r="D6097" t="s">
        <v>504</v>
      </c>
      <c r="E6097">
        <v>12</v>
      </c>
    </row>
    <row r="6098" spans="1:5">
      <c r="A6098">
        <v>2022</v>
      </c>
      <c r="B6098" t="s">
        <v>431</v>
      </c>
      <c r="C6098" t="s">
        <v>36</v>
      </c>
      <c r="D6098" t="s">
        <v>504</v>
      </c>
      <c r="E6098">
        <v>0</v>
      </c>
    </row>
    <row r="6099" spans="1:5">
      <c r="A6099">
        <v>2022</v>
      </c>
      <c r="B6099" t="s">
        <v>422</v>
      </c>
      <c r="C6099" t="s">
        <v>15</v>
      </c>
      <c r="D6099" t="s">
        <v>504</v>
      </c>
      <c r="E6099">
        <v>62</v>
      </c>
    </row>
    <row r="6100" spans="1:5">
      <c r="A6100">
        <v>2022</v>
      </c>
      <c r="B6100" t="s">
        <v>439</v>
      </c>
      <c r="C6100" t="s">
        <v>53</v>
      </c>
      <c r="D6100" t="s">
        <v>504</v>
      </c>
      <c r="E6100">
        <v>0</v>
      </c>
    </row>
    <row r="6101" spans="1:5">
      <c r="A6101">
        <v>2022</v>
      </c>
      <c r="B6101" t="s">
        <v>429</v>
      </c>
      <c r="C6101" t="s">
        <v>30</v>
      </c>
      <c r="D6101" t="s">
        <v>504</v>
      </c>
      <c r="E6101">
        <v>56</v>
      </c>
    </row>
    <row r="6102" spans="1:5">
      <c r="A6102">
        <v>2022</v>
      </c>
      <c r="B6102" t="s">
        <v>421</v>
      </c>
      <c r="C6102" t="s">
        <v>13</v>
      </c>
      <c r="D6102" t="s">
        <v>504</v>
      </c>
      <c r="E6102">
        <v>8</v>
      </c>
    </row>
    <row r="6103" spans="1:5">
      <c r="A6103">
        <v>2022</v>
      </c>
      <c r="B6103" t="s">
        <v>434</v>
      </c>
      <c r="C6103" t="s">
        <v>45</v>
      </c>
      <c r="D6103" t="s">
        <v>504</v>
      </c>
      <c r="E6103">
        <v>0</v>
      </c>
    </row>
    <row r="6104" spans="1:5">
      <c r="A6104">
        <v>2021</v>
      </c>
      <c r="B6104" t="s">
        <v>434</v>
      </c>
      <c r="C6104" t="s">
        <v>45</v>
      </c>
      <c r="D6104" t="s">
        <v>504</v>
      </c>
      <c r="E6104">
        <v>0</v>
      </c>
    </row>
    <row r="6105" spans="1:5">
      <c r="A6105">
        <v>2021</v>
      </c>
      <c r="B6105" t="s">
        <v>420</v>
      </c>
      <c r="C6105" t="s">
        <v>8</v>
      </c>
      <c r="D6105" t="s">
        <v>504</v>
      </c>
      <c r="E6105">
        <v>36</v>
      </c>
    </row>
    <row r="6106" spans="1:5">
      <c r="A6106">
        <v>2021</v>
      </c>
      <c r="B6106" t="s">
        <v>424</v>
      </c>
      <c r="C6106" t="s">
        <v>21</v>
      </c>
      <c r="D6106" t="s">
        <v>504</v>
      </c>
      <c r="E6106">
        <v>41</v>
      </c>
    </row>
    <row r="6107" spans="1:5">
      <c r="A6107">
        <v>2020</v>
      </c>
      <c r="B6107" t="s">
        <v>434</v>
      </c>
      <c r="C6107" t="s">
        <v>45</v>
      </c>
      <c r="D6107" t="s">
        <v>504</v>
      </c>
      <c r="E6107">
        <v>0</v>
      </c>
    </row>
    <row r="6108" spans="1:5">
      <c r="A6108">
        <v>2020</v>
      </c>
      <c r="B6108" t="s">
        <v>430</v>
      </c>
      <c r="C6108" t="s">
        <v>33</v>
      </c>
      <c r="D6108" t="s">
        <v>504</v>
      </c>
      <c r="E6108">
        <v>0</v>
      </c>
    </row>
    <row r="6109" spans="1:5">
      <c r="A6109">
        <v>2020</v>
      </c>
      <c r="B6109" t="s">
        <v>439</v>
      </c>
      <c r="C6109" t="s">
        <v>53</v>
      </c>
      <c r="D6109" t="s">
        <v>504</v>
      </c>
      <c r="E6109">
        <v>0</v>
      </c>
    </row>
    <row r="6110" spans="1:5">
      <c r="A6110">
        <v>2019</v>
      </c>
      <c r="B6110" t="s">
        <v>431</v>
      </c>
      <c r="C6110" t="s">
        <v>36</v>
      </c>
      <c r="D6110" t="s">
        <v>504</v>
      </c>
      <c r="E6110">
        <v>0</v>
      </c>
    </row>
    <row r="6111" spans="1:5">
      <c r="A6111">
        <v>2019</v>
      </c>
      <c r="B6111" t="s">
        <v>437</v>
      </c>
      <c r="C6111" t="s">
        <v>51</v>
      </c>
      <c r="D6111" t="s">
        <v>504</v>
      </c>
      <c r="E6111">
        <v>0</v>
      </c>
    </row>
    <row r="6112" spans="1:5">
      <c r="A6112">
        <v>2019</v>
      </c>
      <c r="B6112" t="s">
        <v>439</v>
      </c>
      <c r="C6112" t="s">
        <v>53</v>
      </c>
      <c r="D6112" t="s">
        <v>504</v>
      </c>
      <c r="E6112">
        <v>0</v>
      </c>
    </row>
    <row r="6113" spans="1:5">
      <c r="A6113">
        <v>2019</v>
      </c>
      <c r="B6113" t="s">
        <v>429</v>
      </c>
      <c r="C6113" t="s">
        <v>30</v>
      </c>
      <c r="D6113" t="s">
        <v>504</v>
      </c>
      <c r="E6113">
        <v>0</v>
      </c>
    </row>
    <row r="6114" spans="1:5">
      <c r="A6114">
        <v>2018</v>
      </c>
      <c r="B6114" t="s">
        <v>432</v>
      </c>
      <c r="C6114" t="s">
        <v>39</v>
      </c>
      <c r="D6114" t="s">
        <v>504</v>
      </c>
      <c r="E6114">
        <v>0</v>
      </c>
    </row>
    <row r="6115" spans="1:5">
      <c r="A6115">
        <v>2018</v>
      </c>
      <c r="B6115" t="s">
        <v>435</v>
      </c>
      <c r="C6115" t="s">
        <v>48</v>
      </c>
      <c r="D6115" t="s">
        <v>504</v>
      </c>
      <c r="E6115">
        <v>0</v>
      </c>
    </row>
    <row r="6116" spans="1:5">
      <c r="A6116">
        <v>2018</v>
      </c>
      <c r="B6116" t="s">
        <v>438</v>
      </c>
      <c r="C6116" t="s">
        <v>52</v>
      </c>
      <c r="D6116" t="s">
        <v>504</v>
      </c>
      <c r="E6116">
        <v>0</v>
      </c>
    </row>
    <row r="6117" spans="1:5">
      <c r="A6117">
        <v>2018</v>
      </c>
      <c r="B6117" t="s">
        <v>436</v>
      </c>
      <c r="C6117" t="s">
        <v>49</v>
      </c>
      <c r="D6117" t="s">
        <v>504</v>
      </c>
      <c r="E6117">
        <v>0</v>
      </c>
    </row>
    <row r="6118" spans="1:5">
      <c r="A6118">
        <v>2018</v>
      </c>
      <c r="B6118" t="s">
        <v>437</v>
      </c>
      <c r="C6118" t="s">
        <v>51</v>
      </c>
      <c r="D6118" t="s">
        <v>504</v>
      </c>
      <c r="E6118">
        <v>0</v>
      </c>
    </row>
    <row r="6119" spans="1:5">
      <c r="A6119">
        <v>2018</v>
      </c>
      <c r="B6119" t="s">
        <v>422</v>
      </c>
      <c r="C6119" t="s">
        <v>15</v>
      </c>
      <c r="D6119" t="s">
        <v>504</v>
      </c>
      <c r="E6119">
        <v>0</v>
      </c>
    </row>
    <row r="6120" spans="1:5">
      <c r="A6120">
        <v>2019</v>
      </c>
      <c r="B6120" t="s">
        <v>438</v>
      </c>
      <c r="C6120" t="s">
        <v>52</v>
      </c>
      <c r="D6120" t="s">
        <v>504</v>
      </c>
      <c r="E6120">
        <v>0</v>
      </c>
    </row>
    <row r="6121" spans="1:5">
      <c r="A6121">
        <v>2019</v>
      </c>
      <c r="B6121" t="s">
        <v>430</v>
      </c>
      <c r="C6121" t="s">
        <v>33</v>
      </c>
      <c r="D6121" t="s">
        <v>504</v>
      </c>
      <c r="E6121">
        <v>0</v>
      </c>
    </row>
    <row r="6122" spans="1:5">
      <c r="A6122">
        <v>2019</v>
      </c>
      <c r="B6122" t="s">
        <v>434</v>
      </c>
      <c r="C6122" t="s">
        <v>45</v>
      </c>
      <c r="D6122" t="s">
        <v>504</v>
      </c>
      <c r="E6122">
        <v>0</v>
      </c>
    </row>
    <row r="6123" spans="1:5">
      <c r="A6123">
        <v>2019</v>
      </c>
      <c r="B6123" t="s">
        <v>425</v>
      </c>
      <c r="C6123" t="s">
        <v>24</v>
      </c>
      <c r="D6123" t="s">
        <v>504</v>
      </c>
      <c r="E6123">
        <v>0</v>
      </c>
    </row>
    <row r="6124" spans="1:5">
      <c r="A6124">
        <v>2019</v>
      </c>
      <c r="B6124" t="s">
        <v>420</v>
      </c>
      <c r="C6124" t="s">
        <v>8</v>
      </c>
      <c r="D6124" t="s">
        <v>504</v>
      </c>
      <c r="E6124">
        <v>0</v>
      </c>
    </row>
    <row r="6125" spans="1:5">
      <c r="A6125">
        <v>2019</v>
      </c>
      <c r="B6125" t="s">
        <v>433</v>
      </c>
      <c r="C6125" t="s">
        <v>42</v>
      </c>
      <c r="D6125" t="s">
        <v>504</v>
      </c>
      <c r="E6125">
        <v>0</v>
      </c>
    </row>
    <row r="6126" spans="1:5">
      <c r="A6126">
        <v>2019</v>
      </c>
      <c r="B6126" t="s">
        <v>428</v>
      </c>
      <c r="C6126" t="s">
        <v>27</v>
      </c>
      <c r="D6126" t="s">
        <v>504</v>
      </c>
      <c r="E6126">
        <v>0</v>
      </c>
    </row>
    <row r="6127" spans="1:5">
      <c r="A6127">
        <v>2019</v>
      </c>
      <c r="B6127" t="s">
        <v>423</v>
      </c>
      <c r="C6127" t="s">
        <v>18</v>
      </c>
      <c r="D6127" t="s">
        <v>504</v>
      </c>
      <c r="E6127">
        <v>0</v>
      </c>
    </row>
    <row r="6128" spans="1:5">
      <c r="A6128">
        <v>2019</v>
      </c>
      <c r="B6128" t="s">
        <v>421</v>
      </c>
      <c r="C6128" t="s">
        <v>13</v>
      </c>
      <c r="D6128" t="s">
        <v>504</v>
      </c>
      <c r="E6128">
        <v>0</v>
      </c>
    </row>
    <row r="6129" spans="1:5">
      <c r="A6129">
        <v>2019</v>
      </c>
      <c r="B6129" t="s">
        <v>422</v>
      </c>
      <c r="C6129" t="s">
        <v>15</v>
      </c>
      <c r="D6129" t="s">
        <v>504</v>
      </c>
      <c r="E6129">
        <v>0</v>
      </c>
    </row>
    <row r="6130" spans="1:5">
      <c r="A6130">
        <v>2019</v>
      </c>
      <c r="B6130" t="s">
        <v>424</v>
      </c>
      <c r="C6130" t="s">
        <v>21</v>
      </c>
      <c r="D6130" t="s">
        <v>504</v>
      </c>
      <c r="E6130">
        <v>0</v>
      </c>
    </row>
    <row r="6131" spans="1:5">
      <c r="A6131">
        <v>2018</v>
      </c>
      <c r="B6131" t="s">
        <v>434</v>
      </c>
      <c r="C6131" t="s">
        <v>45</v>
      </c>
      <c r="D6131" t="s">
        <v>504</v>
      </c>
      <c r="E6131">
        <v>0</v>
      </c>
    </row>
    <row r="6132" spans="1:5">
      <c r="A6132">
        <v>2018</v>
      </c>
      <c r="B6132" t="s">
        <v>428</v>
      </c>
      <c r="C6132" t="s">
        <v>27</v>
      </c>
      <c r="D6132" t="s">
        <v>504</v>
      </c>
      <c r="E6132">
        <v>0</v>
      </c>
    </row>
    <row r="6133" spans="1:5">
      <c r="A6133">
        <v>2018</v>
      </c>
      <c r="B6133" t="s">
        <v>430</v>
      </c>
      <c r="C6133" t="s">
        <v>33</v>
      </c>
      <c r="D6133" t="s">
        <v>504</v>
      </c>
      <c r="E6133">
        <v>0</v>
      </c>
    </row>
    <row r="6134" spans="1:5">
      <c r="A6134">
        <v>2018</v>
      </c>
      <c r="B6134" t="s">
        <v>420</v>
      </c>
      <c r="C6134" t="s">
        <v>8</v>
      </c>
      <c r="D6134" t="s">
        <v>504</v>
      </c>
      <c r="E6134">
        <v>0</v>
      </c>
    </row>
    <row r="6135" spans="1:5">
      <c r="A6135">
        <v>2018</v>
      </c>
      <c r="B6135" t="s">
        <v>439</v>
      </c>
      <c r="C6135" t="s">
        <v>53</v>
      </c>
      <c r="D6135" t="s">
        <v>504</v>
      </c>
      <c r="E6135">
        <v>0</v>
      </c>
    </row>
    <row r="6136" spans="1:5">
      <c r="A6136">
        <v>2022</v>
      </c>
      <c r="B6136" t="s">
        <v>437</v>
      </c>
      <c r="C6136" t="s">
        <v>51</v>
      </c>
      <c r="D6136" t="s">
        <v>504</v>
      </c>
      <c r="E6136">
        <v>36</v>
      </c>
    </row>
    <row r="6137" spans="1:5">
      <c r="A6137">
        <v>2022</v>
      </c>
      <c r="B6137" t="s">
        <v>425</v>
      </c>
      <c r="C6137" t="s">
        <v>24</v>
      </c>
      <c r="D6137" t="s">
        <v>504</v>
      </c>
      <c r="E6137">
        <v>11</v>
      </c>
    </row>
    <row r="6138" spans="1:5">
      <c r="A6138">
        <v>2022</v>
      </c>
      <c r="B6138" t="s">
        <v>428</v>
      </c>
      <c r="C6138" t="s">
        <v>27</v>
      </c>
      <c r="D6138" t="s">
        <v>504</v>
      </c>
      <c r="E6138">
        <v>8</v>
      </c>
    </row>
    <row r="6139" spans="1:5">
      <c r="A6139">
        <v>2022</v>
      </c>
      <c r="B6139" t="s">
        <v>420</v>
      </c>
      <c r="C6139" t="s">
        <v>8</v>
      </c>
      <c r="D6139" t="s">
        <v>504</v>
      </c>
      <c r="E6139">
        <v>45</v>
      </c>
    </row>
    <row r="6140" spans="1:5">
      <c r="A6140">
        <v>2022</v>
      </c>
      <c r="B6140" t="s">
        <v>423</v>
      </c>
      <c r="C6140" t="s">
        <v>18</v>
      </c>
      <c r="D6140" t="s">
        <v>504</v>
      </c>
      <c r="E6140">
        <v>7</v>
      </c>
    </row>
    <row r="6141" spans="1:5">
      <c r="A6141">
        <v>2021</v>
      </c>
      <c r="B6141" t="s">
        <v>426</v>
      </c>
      <c r="D6141" t="s">
        <v>504</v>
      </c>
      <c r="E6141">
        <v>0</v>
      </c>
    </row>
    <row r="6142" spans="1:5">
      <c r="A6142">
        <v>2021</v>
      </c>
      <c r="B6142" t="s">
        <v>428</v>
      </c>
      <c r="C6142" t="s">
        <v>27</v>
      </c>
      <c r="D6142" t="s">
        <v>504</v>
      </c>
      <c r="E6142">
        <v>8</v>
      </c>
    </row>
    <row r="6143" spans="1:5">
      <c r="A6143">
        <v>2021</v>
      </c>
      <c r="B6143" t="s">
        <v>423</v>
      </c>
      <c r="C6143" t="s">
        <v>18</v>
      </c>
      <c r="D6143" t="s">
        <v>504</v>
      </c>
      <c r="E6143">
        <v>7</v>
      </c>
    </row>
    <row r="6144" spans="1:5">
      <c r="A6144">
        <v>2021</v>
      </c>
      <c r="B6144" t="s">
        <v>431</v>
      </c>
      <c r="C6144" t="s">
        <v>36</v>
      </c>
      <c r="D6144" t="s">
        <v>504</v>
      </c>
      <c r="E6144">
        <v>0</v>
      </c>
    </row>
    <row r="6145" spans="1:5">
      <c r="A6145">
        <v>2021</v>
      </c>
      <c r="B6145" t="s">
        <v>425</v>
      </c>
      <c r="C6145" t="s">
        <v>24</v>
      </c>
      <c r="D6145" t="s">
        <v>504</v>
      </c>
      <c r="E6145">
        <v>11</v>
      </c>
    </row>
    <row r="6146" spans="1:5">
      <c r="A6146">
        <v>2021</v>
      </c>
      <c r="B6146" t="s">
        <v>438</v>
      </c>
      <c r="C6146" t="s">
        <v>52</v>
      </c>
      <c r="D6146" t="s">
        <v>504</v>
      </c>
      <c r="E6146">
        <v>0</v>
      </c>
    </row>
    <row r="6147" spans="1:5">
      <c r="A6147">
        <v>2021</v>
      </c>
      <c r="B6147" t="s">
        <v>436</v>
      </c>
      <c r="C6147" t="s">
        <v>49</v>
      </c>
      <c r="D6147" t="s">
        <v>504</v>
      </c>
      <c r="E6147">
        <v>12</v>
      </c>
    </row>
    <row r="6148" spans="1:5">
      <c r="A6148">
        <v>2021</v>
      </c>
      <c r="B6148" t="s">
        <v>437</v>
      </c>
      <c r="C6148" t="s">
        <v>51</v>
      </c>
      <c r="D6148" t="s">
        <v>504</v>
      </c>
      <c r="E6148">
        <v>36</v>
      </c>
    </row>
    <row r="6149" spans="1:5">
      <c r="A6149">
        <v>2020</v>
      </c>
      <c r="B6149" t="s">
        <v>431</v>
      </c>
      <c r="C6149" t="s">
        <v>36</v>
      </c>
      <c r="D6149" t="s">
        <v>504</v>
      </c>
      <c r="E6149">
        <v>0</v>
      </c>
    </row>
    <row r="6150" spans="1:5">
      <c r="A6150">
        <v>2020</v>
      </c>
      <c r="B6150" t="s">
        <v>426</v>
      </c>
      <c r="D6150" t="s">
        <v>504</v>
      </c>
      <c r="E6150">
        <v>0</v>
      </c>
    </row>
    <row r="6151" spans="1:5">
      <c r="A6151">
        <v>2020</v>
      </c>
      <c r="B6151" t="s">
        <v>433</v>
      </c>
      <c r="C6151" t="s">
        <v>42</v>
      </c>
      <c r="D6151" t="s">
        <v>504</v>
      </c>
      <c r="E6151">
        <v>14</v>
      </c>
    </row>
    <row r="6152" spans="1:5">
      <c r="A6152">
        <v>2020</v>
      </c>
      <c r="B6152" t="s">
        <v>425</v>
      </c>
      <c r="C6152" t="s">
        <v>24</v>
      </c>
      <c r="D6152" t="s">
        <v>504</v>
      </c>
      <c r="E6152">
        <v>0</v>
      </c>
    </row>
    <row r="6153" spans="1:5">
      <c r="A6153">
        <v>2020</v>
      </c>
      <c r="B6153" t="s">
        <v>428</v>
      </c>
      <c r="C6153" t="s">
        <v>27</v>
      </c>
      <c r="D6153" t="s">
        <v>504</v>
      </c>
      <c r="E6153">
        <v>8</v>
      </c>
    </row>
    <row r="6154" spans="1:5">
      <c r="A6154">
        <v>2020</v>
      </c>
      <c r="B6154" t="s">
        <v>438</v>
      </c>
      <c r="C6154" t="s">
        <v>52</v>
      </c>
      <c r="D6154" t="s">
        <v>504</v>
      </c>
      <c r="E6154">
        <v>0</v>
      </c>
    </row>
    <row r="6155" spans="1:5">
      <c r="A6155">
        <v>2020</v>
      </c>
      <c r="B6155" t="s">
        <v>437</v>
      </c>
      <c r="C6155" t="s">
        <v>51</v>
      </c>
      <c r="D6155" t="s">
        <v>504</v>
      </c>
      <c r="E6155">
        <v>24</v>
      </c>
    </row>
    <row r="6156" spans="1:5">
      <c r="A6156">
        <v>2020</v>
      </c>
      <c r="B6156" t="s">
        <v>422</v>
      </c>
      <c r="C6156" t="s">
        <v>15</v>
      </c>
      <c r="D6156" t="s">
        <v>504</v>
      </c>
      <c r="E6156">
        <v>50</v>
      </c>
    </row>
    <row r="6157" spans="1:5">
      <c r="A6157">
        <v>2023</v>
      </c>
      <c r="B6157" t="s">
        <v>434</v>
      </c>
      <c r="C6157" t="s">
        <v>45</v>
      </c>
      <c r="D6157" t="s">
        <v>504</v>
      </c>
      <c r="E6157">
        <v>0</v>
      </c>
    </row>
    <row r="6158" spans="1:5">
      <c r="A6158">
        <v>2023</v>
      </c>
      <c r="B6158" t="s">
        <v>423</v>
      </c>
      <c r="C6158" t="s">
        <v>18</v>
      </c>
      <c r="D6158" t="s">
        <v>504</v>
      </c>
      <c r="E6158">
        <v>7</v>
      </c>
    </row>
    <row r="6159" spans="1:5">
      <c r="A6159">
        <v>2023</v>
      </c>
      <c r="B6159" t="s">
        <v>435</v>
      </c>
      <c r="C6159" t="s">
        <v>48</v>
      </c>
      <c r="D6159" t="s">
        <v>504</v>
      </c>
      <c r="E6159">
        <v>52</v>
      </c>
    </row>
    <row r="6160" spans="1:5">
      <c r="A6160">
        <v>2023</v>
      </c>
      <c r="B6160" t="s">
        <v>430</v>
      </c>
      <c r="C6160" t="s">
        <v>33</v>
      </c>
      <c r="D6160" t="s">
        <v>504</v>
      </c>
      <c r="E6160">
        <v>33</v>
      </c>
    </row>
    <row r="6161" spans="1:5">
      <c r="A6161">
        <v>2023</v>
      </c>
      <c r="B6161" t="s">
        <v>422</v>
      </c>
      <c r="C6161" t="s">
        <v>15</v>
      </c>
      <c r="D6161" t="s">
        <v>504</v>
      </c>
      <c r="E6161">
        <v>62</v>
      </c>
    </row>
    <row r="6162" spans="1:5">
      <c r="A6162">
        <v>2023</v>
      </c>
      <c r="B6162" t="s">
        <v>439</v>
      </c>
      <c r="C6162" t="s">
        <v>53</v>
      </c>
      <c r="D6162" t="s">
        <v>504</v>
      </c>
      <c r="E6162">
        <v>0</v>
      </c>
    </row>
    <row r="6163" spans="1:5">
      <c r="A6163">
        <v>2022</v>
      </c>
      <c r="B6163" t="s">
        <v>433</v>
      </c>
      <c r="C6163" t="s">
        <v>42</v>
      </c>
      <c r="D6163" t="s">
        <v>504</v>
      </c>
      <c r="E6163">
        <v>14</v>
      </c>
    </row>
    <row r="6164" spans="1:5">
      <c r="A6164">
        <v>2022</v>
      </c>
      <c r="B6164" t="s">
        <v>430</v>
      </c>
      <c r="C6164" t="s">
        <v>33</v>
      </c>
      <c r="D6164" t="s">
        <v>504</v>
      </c>
      <c r="E6164">
        <v>33</v>
      </c>
    </row>
    <row r="6165" spans="1:5">
      <c r="A6165">
        <v>2022</v>
      </c>
      <c r="B6165" t="s">
        <v>432</v>
      </c>
      <c r="C6165" t="s">
        <v>39</v>
      </c>
      <c r="D6165" t="s">
        <v>504</v>
      </c>
      <c r="E6165">
        <v>12</v>
      </c>
    </row>
    <row r="6166" spans="1:5">
      <c r="A6166">
        <v>2022</v>
      </c>
      <c r="B6166" t="s">
        <v>426</v>
      </c>
      <c r="D6166" t="s">
        <v>504</v>
      </c>
      <c r="E6166">
        <v>0</v>
      </c>
    </row>
    <row r="6167" spans="1:5">
      <c r="A6167">
        <v>2022</v>
      </c>
      <c r="B6167" t="s">
        <v>424</v>
      </c>
      <c r="C6167" t="s">
        <v>21</v>
      </c>
      <c r="D6167" t="s">
        <v>504</v>
      </c>
      <c r="E6167">
        <v>41</v>
      </c>
    </row>
    <row r="6168" spans="1:5">
      <c r="A6168">
        <v>2021</v>
      </c>
      <c r="B6168" t="s">
        <v>432</v>
      </c>
      <c r="C6168" t="s">
        <v>39</v>
      </c>
      <c r="D6168" t="s">
        <v>504</v>
      </c>
      <c r="E6168">
        <v>12</v>
      </c>
    </row>
    <row r="6169" spans="1:5">
      <c r="A6169">
        <v>2021</v>
      </c>
      <c r="B6169" t="s">
        <v>430</v>
      </c>
      <c r="C6169" t="s">
        <v>33</v>
      </c>
      <c r="D6169" t="s">
        <v>504</v>
      </c>
      <c r="E6169">
        <v>8</v>
      </c>
    </row>
    <row r="6170" spans="1:5">
      <c r="A6170">
        <v>2021</v>
      </c>
      <c r="B6170" t="s">
        <v>433</v>
      </c>
      <c r="C6170" t="s">
        <v>42</v>
      </c>
      <c r="D6170" t="s">
        <v>504</v>
      </c>
      <c r="E6170">
        <v>14</v>
      </c>
    </row>
    <row r="6171" spans="1:5">
      <c r="A6171">
        <v>2021</v>
      </c>
      <c r="B6171" t="s">
        <v>422</v>
      </c>
      <c r="C6171" t="s">
        <v>15</v>
      </c>
      <c r="D6171" t="s">
        <v>504</v>
      </c>
      <c r="E6171">
        <v>50</v>
      </c>
    </row>
    <row r="6172" spans="1:5">
      <c r="A6172">
        <v>2021</v>
      </c>
      <c r="B6172" t="s">
        <v>421</v>
      </c>
      <c r="C6172" t="s">
        <v>13</v>
      </c>
      <c r="D6172" t="s">
        <v>504</v>
      </c>
      <c r="E6172">
        <v>8</v>
      </c>
    </row>
    <row r="6173" spans="1:5">
      <c r="A6173">
        <v>2021</v>
      </c>
      <c r="B6173" t="s">
        <v>439</v>
      </c>
      <c r="C6173" t="s">
        <v>53</v>
      </c>
      <c r="D6173" t="s">
        <v>504</v>
      </c>
      <c r="E6173">
        <v>0</v>
      </c>
    </row>
    <row r="6174" spans="1:5">
      <c r="A6174">
        <v>2021</v>
      </c>
      <c r="B6174" t="s">
        <v>435</v>
      </c>
      <c r="C6174" t="s">
        <v>48</v>
      </c>
      <c r="D6174" t="s">
        <v>504</v>
      </c>
      <c r="E6174">
        <v>52</v>
      </c>
    </row>
    <row r="6175" spans="1:5">
      <c r="A6175">
        <v>2021</v>
      </c>
      <c r="B6175" t="s">
        <v>429</v>
      </c>
      <c r="C6175" t="s">
        <v>30</v>
      </c>
      <c r="D6175" t="s">
        <v>504</v>
      </c>
      <c r="E6175">
        <v>56</v>
      </c>
    </row>
    <row r="6176" spans="1:5">
      <c r="A6176">
        <v>2020</v>
      </c>
      <c r="B6176" t="s">
        <v>435</v>
      </c>
      <c r="C6176" t="s">
        <v>48</v>
      </c>
      <c r="D6176" t="s">
        <v>504</v>
      </c>
      <c r="E6176">
        <v>44</v>
      </c>
    </row>
    <row r="6177" spans="1:5">
      <c r="A6177">
        <v>2020</v>
      </c>
      <c r="B6177" t="s">
        <v>432</v>
      </c>
      <c r="C6177" t="s">
        <v>39</v>
      </c>
      <c r="D6177" t="s">
        <v>504</v>
      </c>
      <c r="E6177">
        <v>12</v>
      </c>
    </row>
    <row r="6178" spans="1:5">
      <c r="A6178">
        <v>2020</v>
      </c>
      <c r="B6178" t="s">
        <v>423</v>
      </c>
      <c r="C6178" t="s">
        <v>18</v>
      </c>
      <c r="D6178" t="s">
        <v>504</v>
      </c>
      <c r="E6178">
        <v>7</v>
      </c>
    </row>
    <row r="6179" spans="1:5">
      <c r="A6179">
        <v>2020</v>
      </c>
      <c r="B6179" t="s">
        <v>420</v>
      </c>
      <c r="C6179" t="s">
        <v>8</v>
      </c>
      <c r="D6179" t="s">
        <v>504</v>
      </c>
      <c r="E6179">
        <v>36</v>
      </c>
    </row>
    <row r="6180" spans="1:5">
      <c r="A6180">
        <v>2020</v>
      </c>
      <c r="B6180" t="s">
        <v>424</v>
      </c>
      <c r="C6180" t="s">
        <v>21</v>
      </c>
      <c r="D6180" t="s">
        <v>504</v>
      </c>
      <c r="E6180">
        <v>29</v>
      </c>
    </row>
    <row r="6181" spans="1:5">
      <c r="A6181">
        <v>2020</v>
      </c>
      <c r="B6181" t="s">
        <v>421</v>
      </c>
      <c r="C6181" t="s">
        <v>13</v>
      </c>
      <c r="D6181" t="s">
        <v>504</v>
      </c>
      <c r="E6181">
        <v>8</v>
      </c>
    </row>
    <row r="6182" spans="1:5">
      <c r="A6182">
        <v>2020</v>
      </c>
      <c r="B6182" t="s">
        <v>436</v>
      </c>
      <c r="C6182" t="s">
        <v>49</v>
      </c>
      <c r="D6182" t="s">
        <v>504</v>
      </c>
      <c r="E6182">
        <v>12</v>
      </c>
    </row>
    <row r="6183" spans="1:5">
      <c r="A6183">
        <v>2020</v>
      </c>
      <c r="B6183" t="s">
        <v>429</v>
      </c>
      <c r="C6183" t="s">
        <v>30</v>
      </c>
      <c r="D6183" t="s">
        <v>504</v>
      </c>
      <c r="E6183">
        <v>56</v>
      </c>
    </row>
    <row r="6184" spans="1:5">
      <c r="A6184">
        <v>2019</v>
      </c>
      <c r="B6184" t="s">
        <v>435</v>
      </c>
      <c r="C6184" t="s">
        <v>48</v>
      </c>
      <c r="D6184" t="s">
        <v>504</v>
      </c>
      <c r="E6184">
        <v>0</v>
      </c>
    </row>
    <row r="6185" spans="1:5">
      <c r="A6185">
        <v>2019</v>
      </c>
      <c r="B6185" t="s">
        <v>426</v>
      </c>
      <c r="D6185" t="s">
        <v>504</v>
      </c>
      <c r="E6185">
        <v>0</v>
      </c>
    </row>
    <row r="6186" spans="1:5">
      <c r="A6186">
        <v>2019</v>
      </c>
      <c r="B6186" t="s">
        <v>432</v>
      </c>
      <c r="C6186" t="s">
        <v>39</v>
      </c>
      <c r="D6186" t="s">
        <v>504</v>
      </c>
      <c r="E6186">
        <v>0</v>
      </c>
    </row>
    <row r="6187" spans="1:5">
      <c r="A6187">
        <v>2019</v>
      </c>
      <c r="B6187" t="s">
        <v>436</v>
      </c>
      <c r="C6187" t="s">
        <v>49</v>
      </c>
      <c r="D6187" t="s">
        <v>504</v>
      </c>
      <c r="E6187">
        <v>0</v>
      </c>
    </row>
    <row r="6188" spans="1:5">
      <c r="A6188">
        <v>2018</v>
      </c>
      <c r="B6188" t="s">
        <v>431</v>
      </c>
      <c r="C6188" t="s">
        <v>36</v>
      </c>
      <c r="D6188" t="s">
        <v>504</v>
      </c>
      <c r="E6188">
        <v>0</v>
      </c>
    </row>
    <row r="6189" spans="1:5">
      <c r="A6189">
        <v>2018</v>
      </c>
      <c r="B6189" t="s">
        <v>426</v>
      </c>
      <c r="D6189" t="s">
        <v>504</v>
      </c>
      <c r="E6189">
        <v>0</v>
      </c>
    </row>
    <row r="6190" spans="1:5">
      <c r="A6190">
        <v>2018</v>
      </c>
      <c r="B6190" t="s">
        <v>421</v>
      </c>
      <c r="C6190" t="s">
        <v>13</v>
      </c>
      <c r="D6190" t="s">
        <v>504</v>
      </c>
      <c r="E6190">
        <v>0</v>
      </c>
    </row>
    <row r="6191" spans="1:5">
      <c r="A6191">
        <v>2018</v>
      </c>
      <c r="B6191" t="s">
        <v>423</v>
      </c>
      <c r="C6191" t="s">
        <v>18</v>
      </c>
      <c r="D6191" t="s">
        <v>504</v>
      </c>
      <c r="E6191">
        <v>0</v>
      </c>
    </row>
    <row r="6192" spans="1:5">
      <c r="A6192">
        <v>2018</v>
      </c>
      <c r="B6192" t="s">
        <v>433</v>
      </c>
      <c r="C6192" t="s">
        <v>42</v>
      </c>
      <c r="D6192" t="s">
        <v>504</v>
      </c>
      <c r="E6192">
        <v>0</v>
      </c>
    </row>
    <row r="6193" spans="1:5">
      <c r="A6193">
        <v>2018</v>
      </c>
      <c r="B6193" t="s">
        <v>425</v>
      </c>
      <c r="C6193" t="s">
        <v>24</v>
      </c>
      <c r="D6193" t="s">
        <v>504</v>
      </c>
      <c r="E6193">
        <v>0</v>
      </c>
    </row>
    <row r="6194" spans="1:5">
      <c r="A6194">
        <v>2018</v>
      </c>
      <c r="B6194" t="s">
        <v>424</v>
      </c>
      <c r="C6194" t="s">
        <v>21</v>
      </c>
      <c r="D6194" t="s">
        <v>504</v>
      </c>
      <c r="E6194">
        <v>0</v>
      </c>
    </row>
    <row r="6195" spans="1:5">
      <c r="A6195">
        <v>2018</v>
      </c>
      <c r="B6195" t="s">
        <v>429</v>
      </c>
      <c r="C6195" t="s">
        <v>30</v>
      </c>
      <c r="D6195" t="s">
        <v>504</v>
      </c>
      <c r="E6195">
        <v>0</v>
      </c>
    </row>
    <row r="6196" spans="1:5">
      <c r="A6196">
        <v>2025</v>
      </c>
      <c r="B6196" t="s">
        <v>407</v>
      </c>
      <c r="D6196" t="s">
        <v>505</v>
      </c>
      <c r="E6196">
        <v>0</v>
      </c>
    </row>
    <row r="6197" spans="1:5">
      <c r="A6197">
        <v>2025</v>
      </c>
      <c r="B6197" t="s">
        <v>438</v>
      </c>
      <c r="D6197" t="s">
        <v>505</v>
      </c>
      <c r="E6197">
        <v>0</v>
      </c>
    </row>
    <row r="6198" spans="1:5">
      <c r="A6198">
        <v>2025</v>
      </c>
      <c r="B6198" t="s">
        <v>425</v>
      </c>
      <c r="D6198" t="s">
        <v>505</v>
      </c>
      <c r="E6198">
        <v>0</v>
      </c>
    </row>
    <row r="6199" spans="1:5">
      <c r="A6199">
        <v>2025</v>
      </c>
      <c r="B6199" t="s">
        <v>421</v>
      </c>
      <c r="D6199" t="s">
        <v>505</v>
      </c>
      <c r="E6199">
        <v>0</v>
      </c>
    </row>
    <row r="6200" spans="1:5">
      <c r="A6200">
        <v>2025</v>
      </c>
      <c r="B6200" t="s">
        <v>432</v>
      </c>
      <c r="D6200" t="s">
        <v>505</v>
      </c>
      <c r="E6200">
        <v>0</v>
      </c>
    </row>
    <row r="6201" spans="1:5">
      <c r="A6201">
        <v>2025</v>
      </c>
      <c r="B6201" t="s">
        <v>429</v>
      </c>
      <c r="D6201" t="s">
        <v>505</v>
      </c>
      <c r="E6201">
        <v>0</v>
      </c>
    </row>
    <row r="6202" spans="1:5">
      <c r="A6202">
        <v>2025</v>
      </c>
      <c r="B6202" t="s">
        <v>431</v>
      </c>
      <c r="D6202" t="s">
        <v>505</v>
      </c>
      <c r="E6202">
        <v>0</v>
      </c>
    </row>
    <row r="6203" spans="1:5">
      <c r="A6203">
        <v>2025</v>
      </c>
      <c r="B6203" t="s">
        <v>428</v>
      </c>
      <c r="D6203" t="s">
        <v>505</v>
      </c>
      <c r="E6203">
        <v>0</v>
      </c>
    </row>
    <row r="6204" spans="1:5">
      <c r="A6204">
        <v>2025</v>
      </c>
      <c r="B6204" t="s">
        <v>436</v>
      </c>
      <c r="D6204" t="s">
        <v>505</v>
      </c>
      <c r="E6204">
        <v>0</v>
      </c>
    </row>
    <row r="6205" spans="1:5">
      <c r="A6205">
        <v>2025</v>
      </c>
      <c r="B6205" t="s">
        <v>433</v>
      </c>
      <c r="D6205" t="s">
        <v>505</v>
      </c>
      <c r="E6205">
        <v>0</v>
      </c>
    </row>
    <row r="6206" spans="1:5">
      <c r="A6206">
        <v>2025</v>
      </c>
      <c r="B6206" t="s">
        <v>426</v>
      </c>
      <c r="D6206" t="s">
        <v>505</v>
      </c>
      <c r="E6206">
        <v>0</v>
      </c>
    </row>
    <row r="6207" spans="1:5">
      <c r="A6207">
        <v>2025</v>
      </c>
      <c r="B6207" t="s">
        <v>437</v>
      </c>
      <c r="D6207" t="s">
        <v>505</v>
      </c>
      <c r="E6207">
        <v>0</v>
      </c>
    </row>
    <row r="6208" spans="1:5">
      <c r="A6208">
        <v>2025</v>
      </c>
      <c r="B6208" t="s">
        <v>420</v>
      </c>
      <c r="D6208" t="s">
        <v>505</v>
      </c>
      <c r="E6208">
        <v>0</v>
      </c>
    </row>
    <row r="6209" spans="1:5">
      <c r="A6209">
        <v>2025</v>
      </c>
      <c r="B6209" t="s">
        <v>424</v>
      </c>
      <c r="D6209" t="s">
        <v>505</v>
      </c>
      <c r="E6209">
        <v>0</v>
      </c>
    </row>
    <row r="6210" spans="1:5">
      <c r="A6210">
        <v>2025</v>
      </c>
      <c r="B6210" t="s">
        <v>434</v>
      </c>
      <c r="D6210" t="s">
        <v>505</v>
      </c>
      <c r="E6210">
        <v>0</v>
      </c>
    </row>
    <row r="6211" spans="1:5">
      <c r="A6211">
        <v>2025</v>
      </c>
      <c r="B6211" t="s">
        <v>423</v>
      </c>
      <c r="D6211" t="s">
        <v>505</v>
      </c>
      <c r="E6211">
        <v>0</v>
      </c>
    </row>
    <row r="6212" spans="1:5">
      <c r="A6212">
        <v>2025</v>
      </c>
      <c r="B6212" t="s">
        <v>435</v>
      </c>
      <c r="D6212" t="s">
        <v>505</v>
      </c>
      <c r="E6212">
        <v>0</v>
      </c>
    </row>
    <row r="6213" spans="1:5">
      <c r="A6213">
        <v>2025</v>
      </c>
      <c r="B6213" t="s">
        <v>430</v>
      </c>
      <c r="D6213" t="s">
        <v>505</v>
      </c>
      <c r="E6213">
        <v>0</v>
      </c>
    </row>
    <row r="6214" spans="1:5">
      <c r="A6214">
        <v>2025</v>
      </c>
      <c r="B6214" t="s">
        <v>422</v>
      </c>
      <c r="D6214" t="s">
        <v>505</v>
      </c>
      <c r="E6214">
        <v>0</v>
      </c>
    </row>
    <row r="6215" spans="1:5">
      <c r="A6215">
        <v>2025</v>
      </c>
      <c r="B6215" t="s">
        <v>439</v>
      </c>
      <c r="D6215" t="s">
        <v>505</v>
      </c>
      <c r="E6215">
        <v>0</v>
      </c>
    </row>
    <row r="6216" spans="1:5">
      <c r="A6216">
        <v>2024</v>
      </c>
      <c r="B6216" t="s">
        <v>407</v>
      </c>
      <c r="C6216" t="s">
        <v>407</v>
      </c>
      <c r="D6216" t="s">
        <v>505</v>
      </c>
      <c r="E6216">
        <v>17</v>
      </c>
    </row>
    <row r="6217" spans="1:5">
      <c r="A6217">
        <v>2024</v>
      </c>
      <c r="B6217" t="s">
        <v>438</v>
      </c>
      <c r="C6217" t="s">
        <v>52</v>
      </c>
      <c r="D6217" t="s">
        <v>505</v>
      </c>
      <c r="E6217">
        <v>0</v>
      </c>
    </row>
    <row r="6218" spans="1:5">
      <c r="A6218">
        <v>2024</v>
      </c>
      <c r="B6218" t="s">
        <v>425</v>
      </c>
      <c r="C6218" t="s">
        <v>24</v>
      </c>
      <c r="D6218" t="s">
        <v>505</v>
      </c>
      <c r="E6218">
        <v>0</v>
      </c>
    </row>
    <row r="6219" spans="1:5">
      <c r="A6219">
        <v>2024</v>
      </c>
      <c r="B6219" t="s">
        <v>421</v>
      </c>
      <c r="C6219" t="s">
        <v>13</v>
      </c>
      <c r="D6219" t="s">
        <v>505</v>
      </c>
      <c r="E6219">
        <v>3</v>
      </c>
    </row>
    <row r="6220" spans="1:5">
      <c r="A6220">
        <v>2024</v>
      </c>
      <c r="B6220" t="s">
        <v>432</v>
      </c>
      <c r="C6220" t="s">
        <v>39</v>
      </c>
      <c r="D6220" t="s">
        <v>505</v>
      </c>
      <c r="E6220">
        <v>0</v>
      </c>
    </row>
    <row r="6221" spans="1:5">
      <c r="A6221">
        <v>2024</v>
      </c>
      <c r="B6221" t="s">
        <v>429</v>
      </c>
      <c r="C6221" t="s">
        <v>30</v>
      </c>
      <c r="D6221" t="s">
        <v>505</v>
      </c>
      <c r="E6221">
        <v>2</v>
      </c>
    </row>
    <row r="6222" spans="1:5">
      <c r="A6222">
        <v>2024</v>
      </c>
      <c r="B6222" t="s">
        <v>431</v>
      </c>
      <c r="C6222" t="s">
        <v>36</v>
      </c>
      <c r="D6222" t="s">
        <v>505</v>
      </c>
      <c r="E6222">
        <v>0</v>
      </c>
    </row>
    <row r="6223" spans="1:5">
      <c r="A6223">
        <v>2024</v>
      </c>
      <c r="B6223" t="s">
        <v>428</v>
      </c>
      <c r="C6223" t="s">
        <v>27</v>
      </c>
      <c r="D6223" t="s">
        <v>505</v>
      </c>
      <c r="E6223">
        <v>1</v>
      </c>
    </row>
    <row r="6224" spans="1:5">
      <c r="A6224">
        <v>2024</v>
      </c>
      <c r="B6224" t="s">
        <v>436</v>
      </c>
      <c r="C6224" t="s">
        <v>49</v>
      </c>
      <c r="D6224" t="s">
        <v>505</v>
      </c>
      <c r="E6224">
        <v>1</v>
      </c>
    </row>
    <row r="6225" spans="1:5">
      <c r="A6225">
        <v>2024</v>
      </c>
      <c r="B6225" t="s">
        <v>433</v>
      </c>
      <c r="C6225" t="s">
        <v>42</v>
      </c>
      <c r="D6225" t="s">
        <v>505</v>
      </c>
      <c r="E6225">
        <v>0</v>
      </c>
    </row>
    <row r="6226" spans="1:5">
      <c r="A6226">
        <v>2024</v>
      </c>
      <c r="B6226" t="s">
        <v>426</v>
      </c>
      <c r="D6226" t="s">
        <v>505</v>
      </c>
      <c r="E6226">
        <v>0</v>
      </c>
    </row>
    <row r="6227" spans="1:5">
      <c r="A6227">
        <v>2024</v>
      </c>
      <c r="B6227" t="s">
        <v>437</v>
      </c>
      <c r="C6227" t="s">
        <v>51</v>
      </c>
      <c r="D6227" t="s">
        <v>505</v>
      </c>
      <c r="E6227">
        <v>0</v>
      </c>
    </row>
    <row r="6228" spans="1:5">
      <c r="A6228">
        <v>2024</v>
      </c>
      <c r="B6228" t="s">
        <v>420</v>
      </c>
      <c r="C6228" t="s">
        <v>8</v>
      </c>
      <c r="D6228" t="s">
        <v>505</v>
      </c>
      <c r="E6228">
        <v>0</v>
      </c>
    </row>
    <row r="6229" spans="1:5">
      <c r="A6229">
        <v>2024</v>
      </c>
      <c r="B6229" t="s">
        <v>424</v>
      </c>
      <c r="C6229" t="s">
        <v>21</v>
      </c>
      <c r="D6229" t="s">
        <v>505</v>
      </c>
      <c r="E6229">
        <v>0</v>
      </c>
    </row>
    <row r="6230" spans="1:5">
      <c r="A6230">
        <v>2024</v>
      </c>
      <c r="B6230" t="s">
        <v>434</v>
      </c>
      <c r="C6230" t="s">
        <v>45</v>
      </c>
      <c r="D6230" t="s">
        <v>505</v>
      </c>
      <c r="E6230">
        <v>4</v>
      </c>
    </row>
    <row r="6231" spans="1:5">
      <c r="A6231">
        <v>2024</v>
      </c>
      <c r="B6231" t="s">
        <v>423</v>
      </c>
      <c r="C6231" t="s">
        <v>18</v>
      </c>
      <c r="D6231" t="s">
        <v>505</v>
      </c>
      <c r="E6231">
        <v>2</v>
      </c>
    </row>
    <row r="6232" spans="1:5">
      <c r="A6232">
        <v>2024</v>
      </c>
      <c r="B6232" t="s">
        <v>435</v>
      </c>
      <c r="C6232" t="s">
        <v>48</v>
      </c>
      <c r="D6232" t="s">
        <v>505</v>
      </c>
      <c r="E6232">
        <v>0</v>
      </c>
    </row>
    <row r="6233" spans="1:5">
      <c r="A6233">
        <v>2024</v>
      </c>
      <c r="B6233" t="s">
        <v>430</v>
      </c>
      <c r="C6233" t="s">
        <v>33</v>
      </c>
      <c r="D6233" t="s">
        <v>505</v>
      </c>
      <c r="E6233">
        <v>2</v>
      </c>
    </row>
    <row r="6234" spans="1:5">
      <c r="A6234">
        <v>2024</v>
      </c>
      <c r="B6234" t="s">
        <v>422</v>
      </c>
      <c r="C6234" t="s">
        <v>15</v>
      </c>
      <c r="D6234" t="s">
        <v>505</v>
      </c>
      <c r="E6234">
        <v>1</v>
      </c>
    </row>
    <row r="6235" spans="1:5">
      <c r="A6235">
        <v>2024</v>
      </c>
      <c r="B6235" t="s">
        <v>439</v>
      </c>
      <c r="C6235" t="s">
        <v>53</v>
      </c>
      <c r="D6235" t="s">
        <v>505</v>
      </c>
      <c r="E6235">
        <v>1</v>
      </c>
    </row>
    <row r="6236" spans="1:5">
      <c r="A6236">
        <v>2019</v>
      </c>
      <c r="B6236" t="s">
        <v>407</v>
      </c>
      <c r="C6236" t="s">
        <v>407</v>
      </c>
      <c r="D6236" t="s">
        <v>505</v>
      </c>
      <c r="E6236">
        <v>0</v>
      </c>
    </row>
    <row r="6237" spans="1:5">
      <c r="A6237">
        <v>2022</v>
      </c>
      <c r="B6237" t="s">
        <v>407</v>
      </c>
      <c r="C6237" t="s">
        <v>407</v>
      </c>
      <c r="D6237" t="s">
        <v>505</v>
      </c>
      <c r="E6237">
        <v>17</v>
      </c>
    </row>
    <row r="6238" spans="1:5">
      <c r="A6238">
        <v>2021</v>
      </c>
      <c r="B6238" t="s">
        <v>407</v>
      </c>
      <c r="C6238" t="s">
        <v>407</v>
      </c>
      <c r="D6238" t="s">
        <v>505</v>
      </c>
      <c r="E6238">
        <v>17</v>
      </c>
    </row>
    <row r="6239" spans="1:5">
      <c r="A6239">
        <v>2023</v>
      </c>
      <c r="B6239" t="s">
        <v>407</v>
      </c>
      <c r="C6239" t="s">
        <v>407</v>
      </c>
      <c r="D6239" t="s">
        <v>505</v>
      </c>
      <c r="E6239">
        <v>17</v>
      </c>
    </row>
    <row r="6240" spans="1:5">
      <c r="A6240">
        <v>2018</v>
      </c>
      <c r="B6240" t="s">
        <v>407</v>
      </c>
      <c r="C6240" t="s">
        <v>407</v>
      </c>
      <c r="D6240" t="s">
        <v>505</v>
      </c>
      <c r="E6240">
        <v>0</v>
      </c>
    </row>
    <row r="6241" spans="1:5">
      <c r="A6241">
        <v>2018</v>
      </c>
      <c r="B6241" t="s">
        <v>407</v>
      </c>
      <c r="C6241" t="s">
        <v>407</v>
      </c>
      <c r="D6241" t="s">
        <v>505</v>
      </c>
      <c r="E6241">
        <v>0</v>
      </c>
    </row>
    <row r="6242" spans="1:5">
      <c r="A6242">
        <v>2018</v>
      </c>
      <c r="B6242" t="s">
        <v>407</v>
      </c>
      <c r="C6242" t="s">
        <v>407</v>
      </c>
      <c r="D6242" t="s">
        <v>505</v>
      </c>
      <c r="E6242">
        <v>0</v>
      </c>
    </row>
    <row r="6243" spans="1:5">
      <c r="A6243">
        <v>2018</v>
      </c>
      <c r="B6243" t="s">
        <v>407</v>
      </c>
      <c r="C6243" t="s">
        <v>407</v>
      </c>
      <c r="D6243" t="s">
        <v>505</v>
      </c>
      <c r="E6243">
        <v>0</v>
      </c>
    </row>
    <row r="6244" spans="1:5">
      <c r="A6244">
        <v>2020</v>
      </c>
      <c r="B6244" t="s">
        <v>407</v>
      </c>
      <c r="C6244" t="s">
        <v>407</v>
      </c>
      <c r="D6244" t="s">
        <v>505</v>
      </c>
      <c r="E6244">
        <v>0</v>
      </c>
    </row>
    <row r="6245" spans="1:5">
      <c r="A6245">
        <v>2023</v>
      </c>
      <c r="B6245" t="s">
        <v>438</v>
      </c>
      <c r="C6245" t="s">
        <v>52</v>
      </c>
      <c r="D6245" t="s">
        <v>505</v>
      </c>
      <c r="E6245">
        <v>0</v>
      </c>
    </row>
    <row r="6246" spans="1:5">
      <c r="A6246">
        <v>2023</v>
      </c>
      <c r="B6246" t="s">
        <v>425</v>
      </c>
      <c r="C6246" t="s">
        <v>24</v>
      </c>
      <c r="D6246" t="s">
        <v>505</v>
      </c>
      <c r="E6246">
        <v>0</v>
      </c>
    </row>
    <row r="6247" spans="1:5">
      <c r="A6247">
        <v>2023</v>
      </c>
      <c r="B6247" t="s">
        <v>421</v>
      </c>
      <c r="C6247" t="s">
        <v>13</v>
      </c>
      <c r="D6247" t="s">
        <v>505</v>
      </c>
      <c r="E6247">
        <v>3</v>
      </c>
    </row>
    <row r="6248" spans="1:5">
      <c r="A6248">
        <v>2023</v>
      </c>
      <c r="B6248" t="s">
        <v>432</v>
      </c>
      <c r="C6248" t="s">
        <v>39</v>
      </c>
      <c r="D6248" t="s">
        <v>505</v>
      </c>
      <c r="E6248">
        <v>0</v>
      </c>
    </row>
    <row r="6249" spans="1:5">
      <c r="A6249">
        <v>2023</v>
      </c>
      <c r="B6249" t="s">
        <v>429</v>
      </c>
      <c r="C6249" t="s">
        <v>30</v>
      </c>
      <c r="D6249" t="s">
        <v>505</v>
      </c>
      <c r="E6249">
        <v>2</v>
      </c>
    </row>
    <row r="6250" spans="1:5">
      <c r="A6250">
        <v>2023</v>
      </c>
      <c r="B6250" t="s">
        <v>431</v>
      </c>
      <c r="C6250" t="s">
        <v>36</v>
      </c>
      <c r="D6250" t="s">
        <v>505</v>
      </c>
      <c r="E6250">
        <v>0</v>
      </c>
    </row>
    <row r="6251" spans="1:5">
      <c r="A6251">
        <v>2023</v>
      </c>
      <c r="B6251" t="s">
        <v>428</v>
      </c>
      <c r="C6251" t="s">
        <v>27</v>
      </c>
      <c r="D6251" t="s">
        <v>505</v>
      </c>
      <c r="E6251">
        <v>1</v>
      </c>
    </row>
    <row r="6252" spans="1:5">
      <c r="A6252">
        <v>2023</v>
      </c>
      <c r="B6252" t="s">
        <v>436</v>
      </c>
      <c r="C6252" t="s">
        <v>49</v>
      </c>
      <c r="D6252" t="s">
        <v>505</v>
      </c>
      <c r="E6252">
        <v>1</v>
      </c>
    </row>
    <row r="6253" spans="1:5">
      <c r="A6253">
        <v>2023</v>
      </c>
      <c r="B6253" t="s">
        <v>433</v>
      </c>
      <c r="C6253" t="s">
        <v>42</v>
      </c>
      <c r="D6253" t="s">
        <v>505</v>
      </c>
      <c r="E6253">
        <v>0</v>
      </c>
    </row>
    <row r="6254" spans="1:5">
      <c r="A6254">
        <v>2023</v>
      </c>
      <c r="B6254" t="s">
        <v>426</v>
      </c>
      <c r="D6254" t="s">
        <v>505</v>
      </c>
      <c r="E6254">
        <v>0</v>
      </c>
    </row>
    <row r="6255" spans="1:5">
      <c r="A6255">
        <v>2023</v>
      </c>
      <c r="B6255" t="s">
        <v>437</v>
      </c>
      <c r="C6255" t="s">
        <v>51</v>
      </c>
      <c r="D6255" t="s">
        <v>505</v>
      </c>
      <c r="E6255">
        <v>0</v>
      </c>
    </row>
    <row r="6256" spans="1:5">
      <c r="A6256">
        <v>2023</v>
      </c>
      <c r="B6256" t="s">
        <v>420</v>
      </c>
      <c r="C6256" t="s">
        <v>8</v>
      </c>
      <c r="D6256" t="s">
        <v>505</v>
      </c>
      <c r="E6256">
        <v>0</v>
      </c>
    </row>
    <row r="6257" spans="1:5">
      <c r="A6257">
        <v>2023</v>
      </c>
      <c r="B6257" t="s">
        <v>424</v>
      </c>
      <c r="C6257" t="s">
        <v>21</v>
      </c>
      <c r="D6257" t="s">
        <v>505</v>
      </c>
      <c r="E6257">
        <v>0</v>
      </c>
    </row>
    <row r="6258" spans="1:5">
      <c r="A6258">
        <v>2022</v>
      </c>
      <c r="B6258" t="s">
        <v>435</v>
      </c>
      <c r="C6258" t="s">
        <v>48</v>
      </c>
      <c r="D6258" t="s">
        <v>505</v>
      </c>
      <c r="E6258">
        <v>0</v>
      </c>
    </row>
    <row r="6259" spans="1:5">
      <c r="A6259">
        <v>2022</v>
      </c>
      <c r="B6259" t="s">
        <v>438</v>
      </c>
      <c r="C6259" t="s">
        <v>52</v>
      </c>
      <c r="D6259" t="s">
        <v>505</v>
      </c>
      <c r="E6259">
        <v>0</v>
      </c>
    </row>
    <row r="6260" spans="1:5">
      <c r="A6260">
        <v>2022</v>
      </c>
      <c r="B6260" t="s">
        <v>436</v>
      </c>
      <c r="C6260" t="s">
        <v>49</v>
      </c>
      <c r="D6260" t="s">
        <v>505</v>
      </c>
      <c r="E6260">
        <v>1</v>
      </c>
    </row>
    <row r="6261" spans="1:5">
      <c r="A6261">
        <v>2022</v>
      </c>
      <c r="B6261" t="s">
        <v>431</v>
      </c>
      <c r="C6261" t="s">
        <v>36</v>
      </c>
      <c r="D6261" t="s">
        <v>505</v>
      </c>
      <c r="E6261">
        <v>0</v>
      </c>
    </row>
    <row r="6262" spans="1:5">
      <c r="A6262">
        <v>2022</v>
      </c>
      <c r="B6262" t="s">
        <v>422</v>
      </c>
      <c r="C6262" t="s">
        <v>15</v>
      </c>
      <c r="D6262" t="s">
        <v>505</v>
      </c>
      <c r="E6262">
        <v>1</v>
      </c>
    </row>
    <row r="6263" spans="1:5">
      <c r="A6263">
        <v>2022</v>
      </c>
      <c r="B6263" t="s">
        <v>439</v>
      </c>
      <c r="C6263" t="s">
        <v>53</v>
      </c>
      <c r="D6263" t="s">
        <v>505</v>
      </c>
      <c r="E6263">
        <v>1</v>
      </c>
    </row>
    <row r="6264" spans="1:5">
      <c r="A6264">
        <v>2022</v>
      </c>
      <c r="B6264" t="s">
        <v>429</v>
      </c>
      <c r="C6264" t="s">
        <v>30</v>
      </c>
      <c r="D6264" t="s">
        <v>505</v>
      </c>
      <c r="E6264">
        <v>2</v>
      </c>
    </row>
    <row r="6265" spans="1:5">
      <c r="A6265">
        <v>2022</v>
      </c>
      <c r="B6265" t="s">
        <v>421</v>
      </c>
      <c r="C6265" t="s">
        <v>13</v>
      </c>
      <c r="D6265" t="s">
        <v>505</v>
      </c>
      <c r="E6265">
        <v>3</v>
      </c>
    </row>
    <row r="6266" spans="1:5">
      <c r="A6266">
        <v>2022</v>
      </c>
      <c r="B6266" t="s">
        <v>434</v>
      </c>
      <c r="C6266" t="s">
        <v>45</v>
      </c>
      <c r="D6266" t="s">
        <v>505</v>
      </c>
      <c r="E6266">
        <v>4</v>
      </c>
    </row>
    <row r="6267" spans="1:5">
      <c r="A6267">
        <v>2021</v>
      </c>
      <c r="B6267" t="s">
        <v>434</v>
      </c>
      <c r="C6267" t="s">
        <v>45</v>
      </c>
      <c r="D6267" t="s">
        <v>505</v>
      </c>
      <c r="E6267">
        <v>4</v>
      </c>
    </row>
    <row r="6268" spans="1:5">
      <c r="A6268">
        <v>2021</v>
      </c>
      <c r="B6268" t="s">
        <v>420</v>
      </c>
      <c r="C6268" t="s">
        <v>8</v>
      </c>
      <c r="D6268" t="s">
        <v>505</v>
      </c>
      <c r="E6268">
        <v>0</v>
      </c>
    </row>
    <row r="6269" spans="1:5">
      <c r="A6269">
        <v>2021</v>
      </c>
      <c r="B6269" t="s">
        <v>424</v>
      </c>
      <c r="C6269" t="s">
        <v>21</v>
      </c>
      <c r="D6269" t="s">
        <v>505</v>
      </c>
      <c r="E6269">
        <v>0</v>
      </c>
    </row>
    <row r="6270" spans="1:5">
      <c r="A6270">
        <v>2020</v>
      </c>
      <c r="B6270" t="s">
        <v>434</v>
      </c>
      <c r="C6270" t="s">
        <v>45</v>
      </c>
      <c r="D6270" t="s">
        <v>505</v>
      </c>
      <c r="E6270">
        <v>0</v>
      </c>
    </row>
    <row r="6271" spans="1:5">
      <c r="A6271">
        <v>2020</v>
      </c>
      <c r="B6271" t="s">
        <v>430</v>
      </c>
      <c r="C6271" t="s">
        <v>33</v>
      </c>
      <c r="D6271" t="s">
        <v>505</v>
      </c>
      <c r="E6271">
        <v>0</v>
      </c>
    </row>
    <row r="6272" spans="1:5">
      <c r="A6272">
        <v>2020</v>
      </c>
      <c r="B6272" t="s">
        <v>439</v>
      </c>
      <c r="C6272" t="s">
        <v>53</v>
      </c>
      <c r="D6272" t="s">
        <v>505</v>
      </c>
      <c r="E6272">
        <v>0</v>
      </c>
    </row>
    <row r="6273" spans="1:5">
      <c r="A6273">
        <v>2019</v>
      </c>
      <c r="B6273" t="s">
        <v>431</v>
      </c>
      <c r="C6273" t="s">
        <v>36</v>
      </c>
      <c r="D6273" t="s">
        <v>505</v>
      </c>
      <c r="E6273">
        <v>0</v>
      </c>
    </row>
    <row r="6274" spans="1:5">
      <c r="A6274">
        <v>2019</v>
      </c>
      <c r="B6274" t="s">
        <v>437</v>
      </c>
      <c r="C6274" t="s">
        <v>51</v>
      </c>
      <c r="D6274" t="s">
        <v>505</v>
      </c>
      <c r="E6274">
        <v>0</v>
      </c>
    </row>
    <row r="6275" spans="1:5">
      <c r="A6275">
        <v>2019</v>
      </c>
      <c r="B6275" t="s">
        <v>439</v>
      </c>
      <c r="C6275" t="s">
        <v>53</v>
      </c>
      <c r="D6275" t="s">
        <v>505</v>
      </c>
      <c r="E6275">
        <v>0</v>
      </c>
    </row>
    <row r="6276" spans="1:5">
      <c r="A6276">
        <v>2019</v>
      </c>
      <c r="B6276" t="s">
        <v>429</v>
      </c>
      <c r="C6276" t="s">
        <v>30</v>
      </c>
      <c r="D6276" t="s">
        <v>505</v>
      </c>
      <c r="E6276">
        <v>0</v>
      </c>
    </row>
    <row r="6277" spans="1:5">
      <c r="A6277">
        <v>2018</v>
      </c>
      <c r="B6277" t="s">
        <v>432</v>
      </c>
      <c r="C6277" t="s">
        <v>39</v>
      </c>
      <c r="D6277" t="s">
        <v>505</v>
      </c>
      <c r="E6277">
        <v>0</v>
      </c>
    </row>
    <row r="6278" spans="1:5">
      <c r="A6278">
        <v>2018</v>
      </c>
      <c r="B6278" t="s">
        <v>435</v>
      </c>
      <c r="C6278" t="s">
        <v>48</v>
      </c>
      <c r="D6278" t="s">
        <v>505</v>
      </c>
      <c r="E6278">
        <v>0</v>
      </c>
    </row>
    <row r="6279" spans="1:5">
      <c r="A6279">
        <v>2018</v>
      </c>
      <c r="B6279" t="s">
        <v>438</v>
      </c>
      <c r="C6279" t="s">
        <v>52</v>
      </c>
      <c r="D6279" t="s">
        <v>505</v>
      </c>
      <c r="E6279">
        <v>0</v>
      </c>
    </row>
    <row r="6280" spans="1:5">
      <c r="A6280">
        <v>2018</v>
      </c>
      <c r="B6280" t="s">
        <v>436</v>
      </c>
      <c r="C6280" t="s">
        <v>49</v>
      </c>
      <c r="D6280" t="s">
        <v>505</v>
      </c>
      <c r="E6280">
        <v>0</v>
      </c>
    </row>
    <row r="6281" spans="1:5">
      <c r="A6281">
        <v>2018</v>
      </c>
      <c r="B6281" t="s">
        <v>437</v>
      </c>
      <c r="C6281" t="s">
        <v>51</v>
      </c>
      <c r="D6281" t="s">
        <v>505</v>
      </c>
      <c r="E6281">
        <v>0</v>
      </c>
    </row>
    <row r="6282" spans="1:5">
      <c r="A6282">
        <v>2018</v>
      </c>
      <c r="B6282" t="s">
        <v>422</v>
      </c>
      <c r="C6282" t="s">
        <v>15</v>
      </c>
      <c r="D6282" t="s">
        <v>505</v>
      </c>
      <c r="E6282">
        <v>0</v>
      </c>
    </row>
    <row r="6283" spans="1:5">
      <c r="A6283">
        <v>2019</v>
      </c>
      <c r="B6283" t="s">
        <v>438</v>
      </c>
      <c r="C6283" t="s">
        <v>52</v>
      </c>
      <c r="D6283" t="s">
        <v>505</v>
      </c>
      <c r="E6283">
        <v>0</v>
      </c>
    </row>
    <row r="6284" spans="1:5">
      <c r="A6284">
        <v>2019</v>
      </c>
      <c r="B6284" t="s">
        <v>430</v>
      </c>
      <c r="C6284" t="s">
        <v>33</v>
      </c>
      <c r="D6284" t="s">
        <v>505</v>
      </c>
      <c r="E6284">
        <v>0</v>
      </c>
    </row>
    <row r="6285" spans="1:5">
      <c r="A6285">
        <v>2019</v>
      </c>
      <c r="B6285" t="s">
        <v>434</v>
      </c>
      <c r="C6285" t="s">
        <v>45</v>
      </c>
      <c r="D6285" t="s">
        <v>505</v>
      </c>
      <c r="E6285">
        <v>0</v>
      </c>
    </row>
    <row r="6286" spans="1:5">
      <c r="A6286">
        <v>2019</v>
      </c>
      <c r="B6286" t="s">
        <v>425</v>
      </c>
      <c r="C6286" t="s">
        <v>24</v>
      </c>
      <c r="D6286" t="s">
        <v>505</v>
      </c>
      <c r="E6286">
        <v>0</v>
      </c>
    </row>
    <row r="6287" spans="1:5">
      <c r="A6287">
        <v>2019</v>
      </c>
      <c r="B6287" t="s">
        <v>420</v>
      </c>
      <c r="C6287" t="s">
        <v>8</v>
      </c>
      <c r="D6287" t="s">
        <v>505</v>
      </c>
      <c r="E6287">
        <v>0</v>
      </c>
    </row>
    <row r="6288" spans="1:5">
      <c r="A6288">
        <v>2019</v>
      </c>
      <c r="B6288" t="s">
        <v>433</v>
      </c>
      <c r="C6288" t="s">
        <v>42</v>
      </c>
      <c r="D6288" t="s">
        <v>505</v>
      </c>
      <c r="E6288">
        <v>0</v>
      </c>
    </row>
    <row r="6289" spans="1:5">
      <c r="A6289">
        <v>2019</v>
      </c>
      <c r="B6289" t="s">
        <v>428</v>
      </c>
      <c r="C6289" t="s">
        <v>27</v>
      </c>
      <c r="D6289" t="s">
        <v>505</v>
      </c>
      <c r="E6289">
        <v>0</v>
      </c>
    </row>
    <row r="6290" spans="1:5">
      <c r="A6290">
        <v>2019</v>
      </c>
      <c r="B6290" t="s">
        <v>423</v>
      </c>
      <c r="C6290" t="s">
        <v>18</v>
      </c>
      <c r="D6290" t="s">
        <v>505</v>
      </c>
      <c r="E6290">
        <v>0</v>
      </c>
    </row>
    <row r="6291" spans="1:5">
      <c r="A6291">
        <v>2019</v>
      </c>
      <c r="B6291" t="s">
        <v>421</v>
      </c>
      <c r="C6291" t="s">
        <v>13</v>
      </c>
      <c r="D6291" t="s">
        <v>505</v>
      </c>
      <c r="E6291">
        <v>0</v>
      </c>
    </row>
    <row r="6292" spans="1:5">
      <c r="A6292">
        <v>2019</v>
      </c>
      <c r="B6292" t="s">
        <v>422</v>
      </c>
      <c r="C6292" t="s">
        <v>15</v>
      </c>
      <c r="D6292" t="s">
        <v>505</v>
      </c>
      <c r="E6292">
        <v>0</v>
      </c>
    </row>
    <row r="6293" spans="1:5">
      <c r="A6293">
        <v>2019</v>
      </c>
      <c r="B6293" t="s">
        <v>424</v>
      </c>
      <c r="C6293" t="s">
        <v>21</v>
      </c>
      <c r="D6293" t="s">
        <v>505</v>
      </c>
      <c r="E6293">
        <v>0</v>
      </c>
    </row>
    <row r="6294" spans="1:5">
      <c r="A6294">
        <v>2018</v>
      </c>
      <c r="B6294" t="s">
        <v>434</v>
      </c>
      <c r="C6294" t="s">
        <v>45</v>
      </c>
      <c r="D6294" t="s">
        <v>505</v>
      </c>
      <c r="E6294">
        <v>0</v>
      </c>
    </row>
    <row r="6295" spans="1:5">
      <c r="A6295">
        <v>2018</v>
      </c>
      <c r="B6295" t="s">
        <v>428</v>
      </c>
      <c r="C6295" t="s">
        <v>27</v>
      </c>
      <c r="D6295" t="s">
        <v>505</v>
      </c>
      <c r="E6295">
        <v>0</v>
      </c>
    </row>
    <row r="6296" spans="1:5">
      <c r="A6296">
        <v>2018</v>
      </c>
      <c r="B6296" t="s">
        <v>430</v>
      </c>
      <c r="C6296" t="s">
        <v>33</v>
      </c>
      <c r="D6296" t="s">
        <v>505</v>
      </c>
      <c r="E6296">
        <v>0</v>
      </c>
    </row>
    <row r="6297" spans="1:5">
      <c r="A6297">
        <v>2018</v>
      </c>
      <c r="B6297" t="s">
        <v>420</v>
      </c>
      <c r="C6297" t="s">
        <v>8</v>
      </c>
      <c r="D6297" t="s">
        <v>505</v>
      </c>
      <c r="E6297">
        <v>0</v>
      </c>
    </row>
    <row r="6298" spans="1:5">
      <c r="A6298">
        <v>2018</v>
      </c>
      <c r="B6298" t="s">
        <v>439</v>
      </c>
      <c r="C6298" t="s">
        <v>53</v>
      </c>
      <c r="D6298" t="s">
        <v>505</v>
      </c>
      <c r="E6298">
        <v>0</v>
      </c>
    </row>
    <row r="6299" spans="1:5">
      <c r="A6299">
        <v>2022</v>
      </c>
      <c r="B6299" t="s">
        <v>437</v>
      </c>
      <c r="C6299" t="s">
        <v>51</v>
      </c>
      <c r="D6299" t="s">
        <v>505</v>
      </c>
      <c r="E6299">
        <v>0</v>
      </c>
    </row>
    <row r="6300" spans="1:5">
      <c r="A6300">
        <v>2022</v>
      </c>
      <c r="B6300" t="s">
        <v>425</v>
      </c>
      <c r="C6300" t="s">
        <v>24</v>
      </c>
      <c r="D6300" t="s">
        <v>505</v>
      </c>
      <c r="E6300">
        <v>0</v>
      </c>
    </row>
    <row r="6301" spans="1:5">
      <c r="A6301">
        <v>2022</v>
      </c>
      <c r="B6301" t="s">
        <v>428</v>
      </c>
      <c r="C6301" t="s">
        <v>27</v>
      </c>
      <c r="D6301" t="s">
        <v>505</v>
      </c>
      <c r="E6301">
        <v>1</v>
      </c>
    </row>
    <row r="6302" spans="1:5">
      <c r="A6302">
        <v>2022</v>
      </c>
      <c r="B6302" t="s">
        <v>420</v>
      </c>
      <c r="C6302" t="s">
        <v>8</v>
      </c>
      <c r="D6302" t="s">
        <v>505</v>
      </c>
      <c r="E6302">
        <v>0</v>
      </c>
    </row>
    <row r="6303" spans="1:5">
      <c r="A6303">
        <v>2022</v>
      </c>
      <c r="B6303" t="s">
        <v>423</v>
      </c>
      <c r="C6303" t="s">
        <v>18</v>
      </c>
      <c r="D6303" t="s">
        <v>505</v>
      </c>
      <c r="E6303">
        <v>2</v>
      </c>
    </row>
    <row r="6304" spans="1:5">
      <c r="A6304">
        <v>2021</v>
      </c>
      <c r="B6304" t="s">
        <v>426</v>
      </c>
      <c r="D6304" t="s">
        <v>505</v>
      </c>
      <c r="E6304">
        <v>0</v>
      </c>
    </row>
    <row r="6305" spans="1:5">
      <c r="A6305">
        <v>2021</v>
      </c>
      <c r="B6305" t="s">
        <v>428</v>
      </c>
      <c r="C6305" t="s">
        <v>27</v>
      </c>
      <c r="D6305" t="s">
        <v>505</v>
      </c>
      <c r="E6305">
        <v>1</v>
      </c>
    </row>
    <row r="6306" spans="1:5">
      <c r="A6306">
        <v>2021</v>
      </c>
      <c r="B6306" t="s">
        <v>423</v>
      </c>
      <c r="C6306" t="s">
        <v>18</v>
      </c>
      <c r="D6306" t="s">
        <v>505</v>
      </c>
      <c r="E6306">
        <v>2</v>
      </c>
    </row>
    <row r="6307" spans="1:5">
      <c r="A6307">
        <v>2021</v>
      </c>
      <c r="B6307" t="s">
        <v>431</v>
      </c>
      <c r="C6307" t="s">
        <v>36</v>
      </c>
      <c r="D6307" t="s">
        <v>505</v>
      </c>
      <c r="E6307">
        <v>0</v>
      </c>
    </row>
    <row r="6308" spans="1:5">
      <c r="A6308">
        <v>2021</v>
      </c>
      <c r="B6308" t="s">
        <v>425</v>
      </c>
      <c r="C6308" t="s">
        <v>24</v>
      </c>
      <c r="D6308" t="s">
        <v>505</v>
      </c>
      <c r="E6308">
        <v>0</v>
      </c>
    </row>
    <row r="6309" spans="1:5">
      <c r="A6309">
        <v>2021</v>
      </c>
      <c r="B6309" t="s">
        <v>438</v>
      </c>
      <c r="C6309" t="s">
        <v>52</v>
      </c>
      <c r="D6309" t="s">
        <v>505</v>
      </c>
      <c r="E6309">
        <v>0</v>
      </c>
    </row>
    <row r="6310" spans="1:5">
      <c r="A6310">
        <v>2021</v>
      </c>
      <c r="B6310" t="s">
        <v>436</v>
      </c>
      <c r="C6310" t="s">
        <v>49</v>
      </c>
      <c r="D6310" t="s">
        <v>505</v>
      </c>
      <c r="E6310">
        <v>1</v>
      </c>
    </row>
    <row r="6311" spans="1:5">
      <c r="A6311">
        <v>2021</v>
      </c>
      <c r="B6311" t="s">
        <v>437</v>
      </c>
      <c r="C6311" t="s">
        <v>51</v>
      </c>
      <c r="D6311" t="s">
        <v>505</v>
      </c>
      <c r="E6311">
        <v>0</v>
      </c>
    </row>
    <row r="6312" spans="1:5">
      <c r="A6312">
        <v>2020</v>
      </c>
      <c r="B6312" t="s">
        <v>431</v>
      </c>
      <c r="C6312" t="s">
        <v>36</v>
      </c>
      <c r="D6312" t="s">
        <v>505</v>
      </c>
      <c r="E6312">
        <v>0</v>
      </c>
    </row>
    <row r="6313" spans="1:5">
      <c r="A6313">
        <v>2020</v>
      </c>
      <c r="B6313" t="s">
        <v>426</v>
      </c>
      <c r="D6313" t="s">
        <v>505</v>
      </c>
      <c r="E6313">
        <v>0</v>
      </c>
    </row>
    <row r="6314" spans="1:5">
      <c r="A6314">
        <v>2020</v>
      </c>
      <c r="B6314" t="s">
        <v>433</v>
      </c>
      <c r="C6314" t="s">
        <v>42</v>
      </c>
      <c r="D6314" t="s">
        <v>505</v>
      </c>
      <c r="E6314">
        <v>0</v>
      </c>
    </row>
    <row r="6315" spans="1:5">
      <c r="A6315">
        <v>2020</v>
      </c>
      <c r="B6315" t="s">
        <v>425</v>
      </c>
      <c r="C6315" t="s">
        <v>24</v>
      </c>
      <c r="D6315" t="s">
        <v>505</v>
      </c>
      <c r="E6315">
        <v>0</v>
      </c>
    </row>
    <row r="6316" spans="1:5">
      <c r="A6316">
        <v>2020</v>
      </c>
      <c r="B6316" t="s">
        <v>428</v>
      </c>
      <c r="C6316" t="s">
        <v>27</v>
      </c>
      <c r="D6316" t="s">
        <v>505</v>
      </c>
      <c r="E6316">
        <v>0</v>
      </c>
    </row>
    <row r="6317" spans="1:5">
      <c r="A6317">
        <v>2020</v>
      </c>
      <c r="B6317" t="s">
        <v>438</v>
      </c>
      <c r="C6317" t="s">
        <v>52</v>
      </c>
      <c r="D6317" t="s">
        <v>505</v>
      </c>
      <c r="E6317">
        <v>0</v>
      </c>
    </row>
    <row r="6318" spans="1:5">
      <c r="A6318">
        <v>2020</v>
      </c>
      <c r="B6318" t="s">
        <v>437</v>
      </c>
      <c r="C6318" t="s">
        <v>51</v>
      </c>
      <c r="D6318" t="s">
        <v>505</v>
      </c>
      <c r="E6318">
        <v>0</v>
      </c>
    </row>
    <row r="6319" spans="1:5">
      <c r="A6319">
        <v>2020</v>
      </c>
      <c r="B6319" t="s">
        <v>422</v>
      </c>
      <c r="C6319" t="s">
        <v>15</v>
      </c>
      <c r="D6319" t="s">
        <v>505</v>
      </c>
      <c r="E6319">
        <v>0</v>
      </c>
    </row>
    <row r="6320" spans="1:5">
      <c r="A6320">
        <v>2023</v>
      </c>
      <c r="B6320" t="s">
        <v>434</v>
      </c>
      <c r="C6320" t="s">
        <v>45</v>
      </c>
      <c r="D6320" t="s">
        <v>505</v>
      </c>
      <c r="E6320">
        <v>4</v>
      </c>
    </row>
    <row r="6321" spans="1:5">
      <c r="A6321">
        <v>2023</v>
      </c>
      <c r="B6321" t="s">
        <v>423</v>
      </c>
      <c r="C6321" t="s">
        <v>18</v>
      </c>
      <c r="D6321" t="s">
        <v>505</v>
      </c>
      <c r="E6321">
        <v>2</v>
      </c>
    </row>
    <row r="6322" spans="1:5">
      <c r="A6322">
        <v>2023</v>
      </c>
      <c r="B6322" t="s">
        <v>435</v>
      </c>
      <c r="C6322" t="s">
        <v>48</v>
      </c>
      <c r="D6322" t="s">
        <v>505</v>
      </c>
      <c r="E6322">
        <v>0</v>
      </c>
    </row>
    <row r="6323" spans="1:5">
      <c r="A6323">
        <v>2023</v>
      </c>
      <c r="B6323" t="s">
        <v>430</v>
      </c>
      <c r="C6323" t="s">
        <v>33</v>
      </c>
      <c r="D6323" t="s">
        <v>505</v>
      </c>
      <c r="E6323">
        <v>2</v>
      </c>
    </row>
    <row r="6324" spans="1:5">
      <c r="A6324">
        <v>2023</v>
      </c>
      <c r="B6324" t="s">
        <v>422</v>
      </c>
      <c r="C6324" t="s">
        <v>15</v>
      </c>
      <c r="D6324" t="s">
        <v>505</v>
      </c>
      <c r="E6324">
        <v>1</v>
      </c>
    </row>
    <row r="6325" spans="1:5">
      <c r="A6325">
        <v>2023</v>
      </c>
      <c r="B6325" t="s">
        <v>439</v>
      </c>
      <c r="C6325" t="s">
        <v>53</v>
      </c>
      <c r="D6325" t="s">
        <v>505</v>
      </c>
      <c r="E6325">
        <v>1</v>
      </c>
    </row>
    <row r="6326" spans="1:5">
      <c r="A6326">
        <v>2022</v>
      </c>
      <c r="B6326" t="s">
        <v>433</v>
      </c>
      <c r="C6326" t="s">
        <v>42</v>
      </c>
      <c r="D6326" t="s">
        <v>505</v>
      </c>
      <c r="E6326">
        <v>0</v>
      </c>
    </row>
    <row r="6327" spans="1:5">
      <c r="A6327">
        <v>2022</v>
      </c>
      <c r="B6327" t="s">
        <v>430</v>
      </c>
      <c r="C6327" t="s">
        <v>33</v>
      </c>
      <c r="D6327" t="s">
        <v>505</v>
      </c>
      <c r="E6327">
        <v>2</v>
      </c>
    </row>
    <row r="6328" spans="1:5">
      <c r="A6328">
        <v>2022</v>
      </c>
      <c r="B6328" t="s">
        <v>432</v>
      </c>
      <c r="C6328" t="s">
        <v>39</v>
      </c>
      <c r="D6328" t="s">
        <v>505</v>
      </c>
      <c r="E6328">
        <v>0</v>
      </c>
    </row>
    <row r="6329" spans="1:5">
      <c r="A6329">
        <v>2022</v>
      </c>
      <c r="B6329" t="s">
        <v>426</v>
      </c>
      <c r="D6329" t="s">
        <v>505</v>
      </c>
      <c r="E6329">
        <v>0</v>
      </c>
    </row>
    <row r="6330" spans="1:5">
      <c r="A6330">
        <v>2022</v>
      </c>
      <c r="B6330" t="s">
        <v>424</v>
      </c>
      <c r="C6330" t="s">
        <v>21</v>
      </c>
      <c r="D6330" t="s">
        <v>505</v>
      </c>
      <c r="E6330">
        <v>0</v>
      </c>
    </row>
    <row r="6331" spans="1:5">
      <c r="A6331">
        <v>2021</v>
      </c>
      <c r="B6331" t="s">
        <v>432</v>
      </c>
      <c r="C6331" t="s">
        <v>39</v>
      </c>
      <c r="D6331" t="s">
        <v>505</v>
      </c>
      <c r="E6331">
        <v>0</v>
      </c>
    </row>
    <row r="6332" spans="1:5">
      <c r="A6332">
        <v>2021</v>
      </c>
      <c r="B6332" t="s">
        <v>430</v>
      </c>
      <c r="C6332" t="s">
        <v>33</v>
      </c>
      <c r="D6332" t="s">
        <v>505</v>
      </c>
      <c r="E6332">
        <v>2</v>
      </c>
    </row>
    <row r="6333" spans="1:5">
      <c r="A6333">
        <v>2021</v>
      </c>
      <c r="B6333" t="s">
        <v>433</v>
      </c>
      <c r="C6333" t="s">
        <v>42</v>
      </c>
      <c r="D6333" t="s">
        <v>505</v>
      </c>
      <c r="E6333">
        <v>0</v>
      </c>
    </row>
    <row r="6334" spans="1:5">
      <c r="A6334">
        <v>2021</v>
      </c>
      <c r="B6334" t="s">
        <v>422</v>
      </c>
      <c r="C6334" t="s">
        <v>15</v>
      </c>
      <c r="D6334" t="s">
        <v>505</v>
      </c>
      <c r="E6334">
        <v>1</v>
      </c>
    </row>
    <row r="6335" spans="1:5">
      <c r="A6335">
        <v>2021</v>
      </c>
      <c r="B6335" t="s">
        <v>421</v>
      </c>
      <c r="C6335" t="s">
        <v>13</v>
      </c>
      <c r="D6335" t="s">
        <v>505</v>
      </c>
      <c r="E6335">
        <v>3</v>
      </c>
    </row>
    <row r="6336" spans="1:5">
      <c r="A6336">
        <v>2021</v>
      </c>
      <c r="B6336" t="s">
        <v>439</v>
      </c>
      <c r="C6336" t="s">
        <v>53</v>
      </c>
      <c r="D6336" t="s">
        <v>505</v>
      </c>
      <c r="E6336">
        <v>1</v>
      </c>
    </row>
    <row r="6337" spans="1:5">
      <c r="A6337">
        <v>2021</v>
      </c>
      <c r="B6337" t="s">
        <v>435</v>
      </c>
      <c r="C6337" t="s">
        <v>48</v>
      </c>
      <c r="D6337" t="s">
        <v>505</v>
      </c>
      <c r="E6337">
        <v>0</v>
      </c>
    </row>
    <row r="6338" spans="1:5">
      <c r="A6338">
        <v>2021</v>
      </c>
      <c r="B6338" t="s">
        <v>429</v>
      </c>
      <c r="C6338" t="s">
        <v>30</v>
      </c>
      <c r="D6338" t="s">
        <v>505</v>
      </c>
      <c r="E6338">
        <v>2</v>
      </c>
    </row>
    <row r="6339" spans="1:5">
      <c r="A6339">
        <v>2020</v>
      </c>
      <c r="B6339" t="s">
        <v>435</v>
      </c>
      <c r="C6339" t="s">
        <v>48</v>
      </c>
      <c r="D6339" t="s">
        <v>505</v>
      </c>
      <c r="E6339">
        <v>0</v>
      </c>
    </row>
    <row r="6340" spans="1:5">
      <c r="A6340">
        <v>2020</v>
      </c>
      <c r="B6340" t="s">
        <v>432</v>
      </c>
      <c r="C6340" t="s">
        <v>39</v>
      </c>
      <c r="D6340" t="s">
        <v>505</v>
      </c>
      <c r="E6340">
        <v>0</v>
      </c>
    </row>
    <row r="6341" spans="1:5">
      <c r="A6341">
        <v>2020</v>
      </c>
      <c r="B6341" t="s">
        <v>423</v>
      </c>
      <c r="C6341" t="s">
        <v>18</v>
      </c>
      <c r="D6341" t="s">
        <v>505</v>
      </c>
      <c r="E6341">
        <v>0</v>
      </c>
    </row>
    <row r="6342" spans="1:5">
      <c r="A6342">
        <v>2020</v>
      </c>
      <c r="B6342" t="s">
        <v>420</v>
      </c>
      <c r="C6342" t="s">
        <v>8</v>
      </c>
      <c r="D6342" t="s">
        <v>505</v>
      </c>
      <c r="E6342">
        <v>0</v>
      </c>
    </row>
    <row r="6343" spans="1:5">
      <c r="A6343">
        <v>2020</v>
      </c>
      <c r="B6343" t="s">
        <v>424</v>
      </c>
      <c r="C6343" t="s">
        <v>21</v>
      </c>
      <c r="D6343" t="s">
        <v>505</v>
      </c>
      <c r="E6343">
        <v>0</v>
      </c>
    </row>
    <row r="6344" spans="1:5">
      <c r="A6344">
        <v>2020</v>
      </c>
      <c r="B6344" t="s">
        <v>421</v>
      </c>
      <c r="C6344" t="s">
        <v>13</v>
      </c>
      <c r="D6344" t="s">
        <v>505</v>
      </c>
      <c r="E6344">
        <v>0</v>
      </c>
    </row>
    <row r="6345" spans="1:5">
      <c r="A6345">
        <v>2020</v>
      </c>
      <c r="B6345" t="s">
        <v>436</v>
      </c>
      <c r="C6345" t="s">
        <v>49</v>
      </c>
      <c r="D6345" t="s">
        <v>505</v>
      </c>
      <c r="E6345">
        <v>0</v>
      </c>
    </row>
    <row r="6346" spans="1:5">
      <c r="A6346">
        <v>2020</v>
      </c>
      <c r="B6346" t="s">
        <v>429</v>
      </c>
      <c r="C6346" t="s">
        <v>30</v>
      </c>
      <c r="D6346" t="s">
        <v>505</v>
      </c>
      <c r="E6346">
        <v>0</v>
      </c>
    </row>
    <row r="6347" spans="1:5">
      <c r="A6347">
        <v>2019</v>
      </c>
      <c r="B6347" t="s">
        <v>435</v>
      </c>
      <c r="C6347" t="s">
        <v>48</v>
      </c>
      <c r="D6347" t="s">
        <v>505</v>
      </c>
      <c r="E6347">
        <v>0</v>
      </c>
    </row>
    <row r="6348" spans="1:5">
      <c r="A6348">
        <v>2019</v>
      </c>
      <c r="B6348" t="s">
        <v>426</v>
      </c>
      <c r="D6348" t="s">
        <v>505</v>
      </c>
      <c r="E6348">
        <v>0</v>
      </c>
    </row>
    <row r="6349" spans="1:5">
      <c r="A6349">
        <v>2019</v>
      </c>
      <c r="B6349" t="s">
        <v>432</v>
      </c>
      <c r="C6349" t="s">
        <v>39</v>
      </c>
      <c r="D6349" t="s">
        <v>505</v>
      </c>
      <c r="E6349">
        <v>0</v>
      </c>
    </row>
    <row r="6350" spans="1:5">
      <c r="A6350">
        <v>2019</v>
      </c>
      <c r="B6350" t="s">
        <v>436</v>
      </c>
      <c r="C6350" t="s">
        <v>49</v>
      </c>
      <c r="D6350" t="s">
        <v>505</v>
      </c>
      <c r="E6350">
        <v>0</v>
      </c>
    </row>
    <row r="6351" spans="1:5">
      <c r="A6351">
        <v>2018</v>
      </c>
      <c r="B6351" t="s">
        <v>431</v>
      </c>
      <c r="C6351" t="s">
        <v>36</v>
      </c>
      <c r="D6351" t="s">
        <v>505</v>
      </c>
      <c r="E6351">
        <v>0</v>
      </c>
    </row>
    <row r="6352" spans="1:5">
      <c r="A6352">
        <v>2018</v>
      </c>
      <c r="B6352" t="s">
        <v>426</v>
      </c>
      <c r="D6352" t="s">
        <v>505</v>
      </c>
      <c r="E6352">
        <v>0</v>
      </c>
    </row>
    <row r="6353" spans="1:5">
      <c r="A6353">
        <v>2018</v>
      </c>
      <c r="B6353" t="s">
        <v>421</v>
      </c>
      <c r="C6353" t="s">
        <v>13</v>
      </c>
      <c r="D6353" t="s">
        <v>505</v>
      </c>
      <c r="E6353">
        <v>0</v>
      </c>
    </row>
    <row r="6354" spans="1:5">
      <c r="A6354">
        <v>2018</v>
      </c>
      <c r="B6354" t="s">
        <v>423</v>
      </c>
      <c r="C6354" t="s">
        <v>18</v>
      </c>
      <c r="D6354" t="s">
        <v>505</v>
      </c>
      <c r="E6354">
        <v>0</v>
      </c>
    </row>
    <row r="6355" spans="1:5">
      <c r="A6355">
        <v>2018</v>
      </c>
      <c r="B6355" t="s">
        <v>433</v>
      </c>
      <c r="C6355" t="s">
        <v>42</v>
      </c>
      <c r="D6355" t="s">
        <v>505</v>
      </c>
      <c r="E6355">
        <v>0</v>
      </c>
    </row>
    <row r="6356" spans="1:5">
      <c r="A6356">
        <v>2018</v>
      </c>
      <c r="B6356" t="s">
        <v>425</v>
      </c>
      <c r="C6356" t="s">
        <v>24</v>
      </c>
      <c r="D6356" t="s">
        <v>505</v>
      </c>
      <c r="E6356">
        <v>0</v>
      </c>
    </row>
    <row r="6357" spans="1:5">
      <c r="A6357">
        <v>2018</v>
      </c>
      <c r="B6357" t="s">
        <v>424</v>
      </c>
      <c r="C6357" t="s">
        <v>21</v>
      </c>
      <c r="D6357" t="s">
        <v>505</v>
      </c>
      <c r="E6357">
        <v>0</v>
      </c>
    </row>
    <row r="6358" spans="1:5">
      <c r="A6358">
        <v>2018</v>
      </c>
      <c r="B6358" t="s">
        <v>429</v>
      </c>
      <c r="C6358" t="s">
        <v>30</v>
      </c>
      <c r="D6358" t="s">
        <v>505</v>
      </c>
      <c r="E6358">
        <v>0</v>
      </c>
    </row>
    <row r="6359" spans="1:5">
      <c r="A6359">
        <v>2025</v>
      </c>
      <c r="B6359" t="s">
        <v>407</v>
      </c>
      <c r="D6359" t="s">
        <v>506</v>
      </c>
      <c r="E6359">
        <v>0</v>
      </c>
    </row>
    <row r="6360" spans="1:5">
      <c r="A6360">
        <v>2025</v>
      </c>
      <c r="B6360" t="s">
        <v>438</v>
      </c>
      <c r="D6360" t="s">
        <v>506</v>
      </c>
      <c r="E6360">
        <v>0</v>
      </c>
    </row>
    <row r="6361" spans="1:5">
      <c r="A6361">
        <v>2025</v>
      </c>
      <c r="B6361" t="s">
        <v>425</v>
      </c>
      <c r="D6361" t="s">
        <v>506</v>
      </c>
      <c r="E6361">
        <v>0</v>
      </c>
    </row>
    <row r="6362" spans="1:5">
      <c r="A6362">
        <v>2025</v>
      </c>
      <c r="B6362" t="s">
        <v>421</v>
      </c>
      <c r="D6362" t="s">
        <v>506</v>
      </c>
      <c r="E6362">
        <v>0</v>
      </c>
    </row>
    <row r="6363" spans="1:5">
      <c r="A6363">
        <v>2025</v>
      </c>
      <c r="B6363" t="s">
        <v>432</v>
      </c>
      <c r="D6363" t="s">
        <v>506</v>
      </c>
      <c r="E6363">
        <v>0</v>
      </c>
    </row>
    <row r="6364" spans="1:5">
      <c r="A6364">
        <v>2025</v>
      </c>
      <c r="B6364" t="s">
        <v>429</v>
      </c>
      <c r="D6364" t="s">
        <v>506</v>
      </c>
      <c r="E6364">
        <v>0</v>
      </c>
    </row>
    <row r="6365" spans="1:5">
      <c r="A6365">
        <v>2025</v>
      </c>
      <c r="B6365" t="s">
        <v>431</v>
      </c>
      <c r="D6365" t="s">
        <v>506</v>
      </c>
      <c r="E6365">
        <v>0</v>
      </c>
    </row>
    <row r="6366" spans="1:5">
      <c r="A6366">
        <v>2025</v>
      </c>
      <c r="B6366" t="s">
        <v>428</v>
      </c>
      <c r="D6366" t="s">
        <v>506</v>
      </c>
      <c r="E6366">
        <v>0</v>
      </c>
    </row>
    <row r="6367" spans="1:5">
      <c r="A6367">
        <v>2025</v>
      </c>
      <c r="B6367" t="s">
        <v>436</v>
      </c>
      <c r="D6367" t="s">
        <v>506</v>
      </c>
      <c r="E6367">
        <v>0</v>
      </c>
    </row>
    <row r="6368" spans="1:5">
      <c r="A6368">
        <v>2025</v>
      </c>
      <c r="B6368" t="s">
        <v>433</v>
      </c>
      <c r="D6368" t="s">
        <v>506</v>
      </c>
      <c r="E6368">
        <v>0</v>
      </c>
    </row>
    <row r="6369" spans="1:5">
      <c r="A6369">
        <v>2025</v>
      </c>
      <c r="B6369" t="s">
        <v>426</v>
      </c>
      <c r="D6369" t="s">
        <v>506</v>
      </c>
      <c r="E6369">
        <v>0</v>
      </c>
    </row>
    <row r="6370" spans="1:5">
      <c r="A6370">
        <v>2025</v>
      </c>
      <c r="B6370" t="s">
        <v>437</v>
      </c>
      <c r="D6370" t="s">
        <v>506</v>
      </c>
      <c r="E6370">
        <v>0</v>
      </c>
    </row>
    <row r="6371" spans="1:5">
      <c r="A6371">
        <v>2025</v>
      </c>
      <c r="B6371" t="s">
        <v>420</v>
      </c>
      <c r="D6371" t="s">
        <v>506</v>
      </c>
      <c r="E6371">
        <v>0</v>
      </c>
    </row>
    <row r="6372" spans="1:5">
      <c r="A6372">
        <v>2025</v>
      </c>
      <c r="B6372" t="s">
        <v>424</v>
      </c>
      <c r="D6372" t="s">
        <v>506</v>
      </c>
      <c r="E6372">
        <v>0</v>
      </c>
    </row>
    <row r="6373" spans="1:5">
      <c r="A6373">
        <v>2025</v>
      </c>
      <c r="B6373" t="s">
        <v>434</v>
      </c>
      <c r="D6373" t="s">
        <v>506</v>
      </c>
      <c r="E6373">
        <v>0</v>
      </c>
    </row>
    <row r="6374" spans="1:5">
      <c r="A6374">
        <v>2025</v>
      </c>
      <c r="B6374" t="s">
        <v>423</v>
      </c>
      <c r="D6374" t="s">
        <v>506</v>
      </c>
      <c r="E6374">
        <v>0</v>
      </c>
    </row>
    <row r="6375" spans="1:5">
      <c r="A6375">
        <v>2025</v>
      </c>
      <c r="B6375" t="s">
        <v>435</v>
      </c>
      <c r="D6375" t="s">
        <v>506</v>
      </c>
      <c r="E6375">
        <v>0</v>
      </c>
    </row>
    <row r="6376" spans="1:5">
      <c r="A6376">
        <v>2025</v>
      </c>
      <c r="B6376" t="s">
        <v>430</v>
      </c>
      <c r="D6376" t="s">
        <v>506</v>
      </c>
      <c r="E6376">
        <v>0</v>
      </c>
    </row>
    <row r="6377" spans="1:5">
      <c r="A6377">
        <v>2025</v>
      </c>
      <c r="B6377" t="s">
        <v>422</v>
      </c>
      <c r="D6377" t="s">
        <v>506</v>
      </c>
      <c r="E6377">
        <v>0</v>
      </c>
    </row>
    <row r="6378" spans="1:5">
      <c r="A6378">
        <v>2025</v>
      </c>
      <c r="B6378" t="s">
        <v>439</v>
      </c>
      <c r="D6378" t="s">
        <v>506</v>
      </c>
      <c r="E6378">
        <v>0</v>
      </c>
    </row>
    <row r="6379" spans="1:5">
      <c r="A6379">
        <v>2024</v>
      </c>
      <c r="B6379" t="s">
        <v>407</v>
      </c>
      <c r="C6379" t="s">
        <v>407</v>
      </c>
      <c r="D6379" t="s">
        <v>506</v>
      </c>
      <c r="E6379">
        <v>55</v>
      </c>
    </row>
    <row r="6380" spans="1:5">
      <c r="A6380">
        <v>2024</v>
      </c>
      <c r="B6380" t="s">
        <v>438</v>
      </c>
      <c r="C6380" t="s">
        <v>52</v>
      </c>
      <c r="D6380" t="s">
        <v>506</v>
      </c>
      <c r="E6380">
        <v>1</v>
      </c>
    </row>
    <row r="6381" spans="1:5">
      <c r="A6381">
        <v>2024</v>
      </c>
      <c r="B6381" t="s">
        <v>425</v>
      </c>
      <c r="C6381" t="s">
        <v>24</v>
      </c>
      <c r="D6381" t="s">
        <v>506</v>
      </c>
      <c r="E6381">
        <v>3</v>
      </c>
    </row>
    <row r="6382" spans="1:5">
      <c r="A6382">
        <v>2024</v>
      </c>
      <c r="B6382" t="s">
        <v>421</v>
      </c>
      <c r="C6382" t="s">
        <v>13</v>
      </c>
      <c r="D6382" t="s">
        <v>506</v>
      </c>
      <c r="E6382">
        <v>3</v>
      </c>
    </row>
    <row r="6383" spans="1:5">
      <c r="A6383">
        <v>2024</v>
      </c>
      <c r="B6383" t="s">
        <v>432</v>
      </c>
      <c r="C6383" t="s">
        <v>39</v>
      </c>
      <c r="D6383" t="s">
        <v>506</v>
      </c>
      <c r="E6383">
        <v>7</v>
      </c>
    </row>
    <row r="6384" spans="1:5">
      <c r="A6384">
        <v>2024</v>
      </c>
      <c r="B6384" t="s">
        <v>429</v>
      </c>
      <c r="C6384" t="s">
        <v>30</v>
      </c>
      <c r="D6384" t="s">
        <v>506</v>
      </c>
      <c r="E6384">
        <v>2</v>
      </c>
    </row>
    <row r="6385" spans="1:5">
      <c r="A6385">
        <v>2024</v>
      </c>
      <c r="B6385" t="s">
        <v>431</v>
      </c>
      <c r="C6385" t="s">
        <v>36</v>
      </c>
      <c r="D6385" t="s">
        <v>506</v>
      </c>
      <c r="E6385">
        <v>1</v>
      </c>
    </row>
    <row r="6386" spans="1:5">
      <c r="A6386">
        <v>2024</v>
      </c>
      <c r="B6386" t="s">
        <v>428</v>
      </c>
      <c r="C6386" t="s">
        <v>27</v>
      </c>
      <c r="D6386" t="s">
        <v>506</v>
      </c>
      <c r="E6386">
        <v>0</v>
      </c>
    </row>
    <row r="6387" spans="1:5">
      <c r="A6387">
        <v>2024</v>
      </c>
      <c r="B6387" t="s">
        <v>436</v>
      </c>
      <c r="C6387" t="s">
        <v>49</v>
      </c>
      <c r="D6387" t="s">
        <v>506</v>
      </c>
      <c r="E6387">
        <v>1</v>
      </c>
    </row>
    <row r="6388" spans="1:5">
      <c r="A6388">
        <v>2024</v>
      </c>
      <c r="B6388" t="s">
        <v>433</v>
      </c>
      <c r="C6388" t="s">
        <v>42</v>
      </c>
      <c r="D6388" t="s">
        <v>506</v>
      </c>
      <c r="E6388">
        <v>1</v>
      </c>
    </row>
    <row r="6389" spans="1:5">
      <c r="A6389">
        <v>2024</v>
      </c>
      <c r="B6389" t="s">
        <v>426</v>
      </c>
      <c r="D6389" t="s">
        <v>506</v>
      </c>
      <c r="E6389">
        <v>0</v>
      </c>
    </row>
    <row r="6390" spans="1:5">
      <c r="A6390">
        <v>2024</v>
      </c>
      <c r="B6390" t="s">
        <v>437</v>
      </c>
      <c r="C6390" t="s">
        <v>51</v>
      </c>
      <c r="D6390" t="s">
        <v>506</v>
      </c>
      <c r="E6390">
        <v>8</v>
      </c>
    </row>
    <row r="6391" spans="1:5">
      <c r="A6391">
        <v>2024</v>
      </c>
      <c r="B6391" t="s">
        <v>420</v>
      </c>
      <c r="C6391" t="s">
        <v>8</v>
      </c>
      <c r="D6391" t="s">
        <v>506</v>
      </c>
      <c r="E6391">
        <v>4</v>
      </c>
    </row>
    <row r="6392" spans="1:5">
      <c r="A6392">
        <v>2024</v>
      </c>
      <c r="B6392" t="s">
        <v>424</v>
      </c>
      <c r="C6392" t="s">
        <v>21</v>
      </c>
      <c r="D6392" t="s">
        <v>506</v>
      </c>
      <c r="E6392">
        <v>2</v>
      </c>
    </row>
    <row r="6393" spans="1:5">
      <c r="A6393">
        <v>2024</v>
      </c>
      <c r="B6393" t="s">
        <v>434</v>
      </c>
      <c r="C6393" t="s">
        <v>45</v>
      </c>
      <c r="D6393" t="s">
        <v>506</v>
      </c>
      <c r="E6393">
        <v>3</v>
      </c>
    </row>
    <row r="6394" spans="1:5">
      <c r="A6394">
        <v>2024</v>
      </c>
      <c r="B6394" t="s">
        <v>423</v>
      </c>
      <c r="C6394" t="s">
        <v>18</v>
      </c>
      <c r="D6394" t="s">
        <v>506</v>
      </c>
      <c r="E6394">
        <v>2</v>
      </c>
    </row>
    <row r="6395" spans="1:5">
      <c r="A6395">
        <v>2024</v>
      </c>
      <c r="B6395" t="s">
        <v>435</v>
      </c>
      <c r="C6395" t="s">
        <v>48</v>
      </c>
      <c r="D6395" t="s">
        <v>506</v>
      </c>
      <c r="E6395">
        <v>2</v>
      </c>
    </row>
    <row r="6396" spans="1:5">
      <c r="A6396">
        <v>2024</v>
      </c>
      <c r="B6396" t="s">
        <v>430</v>
      </c>
      <c r="C6396" t="s">
        <v>33</v>
      </c>
      <c r="D6396" t="s">
        <v>506</v>
      </c>
      <c r="E6396">
        <v>2</v>
      </c>
    </row>
    <row r="6397" spans="1:5">
      <c r="A6397">
        <v>2024</v>
      </c>
      <c r="B6397" t="s">
        <v>422</v>
      </c>
      <c r="C6397" t="s">
        <v>15</v>
      </c>
      <c r="D6397" t="s">
        <v>506</v>
      </c>
      <c r="E6397">
        <v>8</v>
      </c>
    </row>
    <row r="6398" spans="1:5">
      <c r="A6398">
        <v>2024</v>
      </c>
      <c r="B6398" t="s">
        <v>439</v>
      </c>
      <c r="C6398" t="s">
        <v>53</v>
      </c>
      <c r="D6398" t="s">
        <v>506</v>
      </c>
      <c r="E6398">
        <v>5</v>
      </c>
    </row>
    <row r="6399" spans="1:5">
      <c r="A6399">
        <v>2019</v>
      </c>
      <c r="B6399" t="s">
        <v>407</v>
      </c>
      <c r="C6399" t="s">
        <v>407</v>
      </c>
      <c r="D6399" t="s">
        <v>506</v>
      </c>
      <c r="E6399">
        <v>0</v>
      </c>
    </row>
    <row r="6400" spans="1:5">
      <c r="A6400">
        <v>2022</v>
      </c>
      <c r="B6400" t="s">
        <v>407</v>
      </c>
      <c r="C6400" t="s">
        <v>407</v>
      </c>
      <c r="D6400" t="s">
        <v>506</v>
      </c>
      <c r="E6400">
        <v>0</v>
      </c>
    </row>
    <row r="6401" spans="1:5">
      <c r="A6401">
        <v>2021</v>
      </c>
      <c r="B6401" t="s">
        <v>407</v>
      </c>
      <c r="C6401" t="s">
        <v>407</v>
      </c>
      <c r="D6401" t="s">
        <v>506</v>
      </c>
      <c r="E6401">
        <v>0</v>
      </c>
    </row>
    <row r="6402" spans="1:5">
      <c r="A6402">
        <v>2023</v>
      </c>
      <c r="B6402" t="s">
        <v>407</v>
      </c>
      <c r="C6402" t="s">
        <v>407</v>
      </c>
      <c r="D6402" t="s">
        <v>506</v>
      </c>
      <c r="E6402">
        <v>53</v>
      </c>
    </row>
    <row r="6403" spans="1:5">
      <c r="A6403">
        <v>2018</v>
      </c>
      <c r="B6403" t="s">
        <v>407</v>
      </c>
      <c r="C6403" t="s">
        <v>407</v>
      </c>
      <c r="D6403" t="s">
        <v>506</v>
      </c>
      <c r="E6403">
        <v>0</v>
      </c>
    </row>
    <row r="6404" spans="1:5">
      <c r="A6404">
        <v>2018</v>
      </c>
      <c r="B6404" t="s">
        <v>407</v>
      </c>
      <c r="C6404" t="s">
        <v>407</v>
      </c>
      <c r="D6404" t="s">
        <v>506</v>
      </c>
      <c r="E6404">
        <v>0</v>
      </c>
    </row>
    <row r="6405" spans="1:5">
      <c r="A6405">
        <v>2018</v>
      </c>
      <c r="B6405" t="s">
        <v>407</v>
      </c>
      <c r="C6405" t="s">
        <v>407</v>
      </c>
      <c r="D6405" t="s">
        <v>506</v>
      </c>
      <c r="E6405">
        <v>0</v>
      </c>
    </row>
    <row r="6406" spans="1:5">
      <c r="A6406">
        <v>2018</v>
      </c>
      <c r="B6406" t="s">
        <v>407</v>
      </c>
      <c r="C6406" t="s">
        <v>407</v>
      </c>
      <c r="D6406" t="s">
        <v>506</v>
      </c>
      <c r="E6406">
        <v>0</v>
      </c>
    </row>
    <row r="6407" spans="1:5">
      <c r="A6407">
        <v>2020</v>
      </c>
      <c r="B6407" t="s">
        <v>407</v>
      </c>
      <c r="C6407" t="s">
        <v>407</v>
      </c>
      <c r="D6407" t="s">
        <v>506</v>
      </c>
      <c r="E6407">
        <v>0</v>
      </c>
    </row>
    <row r="6408" spans="1:5">
      <c r="A6408">
        <v>2023</v>
      </c>
      <c r="B6408" t="s">
        <v>438</v>
      </c>
      <c r="C6408" t="s">
        <v>52</v>
      </c>
      <c r="D6408" t="s">
        <v>506</v>
      </c>
      <c r="E6408">
        <v>1</v>
      </c>
    </row>
    <row r="6409" spans="1:5">
      <c r="A6409">
        <v>2023</v>
      </c>
      <c r="B6409" t="s">
        <v>425</v>
      </c>
      <c r="C6409" t="s">
        <v>24</v>
      </c>
      <c r="D6409" t="s">
        <v>506</v>
      </c>
      <c r="E6409">
        <v>3</v>
      </c>
    </row>
    <row r="6410" spans="1:5">
      <c r="A6410">
        <v>2023</v>
      </c>
      <c r="B6410" t="s">
        <v>421</v>
      </c>
      <c r="C6410" t="s">
        <v>13</v>
      </c>
      <c r="D6410" t="s">
        <v>506</v>
      </c>
      <c r="E6410">
        <v>3</v>
      </c>
    </row>
    <row r="6411" spans="1:5">
      <c r="A6411">
        <v>2023</v>
      </c>
      <c r="B6411" t="s">
        <v>432</v>
      </c>
      <c r="C6411" t="s">
        <v>39</v>
      </c>
      <c r="D6411" t="s">
        <v>506</v>
      </c>
      <c r="E6411">
        <v>7</v>
      </c>
    </row>
    <row r="6412" spans="1:5">
      <c r="A6412">
        <v>2023</v>
      </c>
      <c r="B6412" t="s">
        <v>429</v>
      </c>
      <c r="C6412" t="s">
        <v>30</v>
      </c>
      <c r="D6412" t="s">
        <v>506</v>
      </c>
      <c r="E6412">
        <v>3</v>
      </c>
    </row>
    <row r="6413" spans="1:5">
      <c r="A6413">
        <v>2023</v>
      </c>
      <c r="B6413" t="s">
        <v>431</v>
      </c>
      <c r="C6413" t="s">
        <v>36</v>
      </c>
      <c r="D6413" t="s">
        <v>506</v>
      </c>
      <c r="E6413">
        <v>1</v>
      </c>
    </row>
    <row r="6414" spans="1:5">
      <c r="A6414">
        <v>2023</v>
      </c>
      <c r="B6414" t="s">
        <v>428</v>
      </c>
      <c r="C6414" t="s">
        <v>27</v>
      </c>
      <c r="D6414" t="s">
        <v>506</v>
      </c>
      <c r="E6414">
        <v>0</v>
      </c>
    </row>
    <row r="6415" spans="1:5">
      <c r="A6415">
        <v>2023</v>
      </c>
      <c r="B6415" t="s">
        <v>436</v>
      </c>
      <c r="C6415" t="s">
        <v>49</v>
      </c>
      <c r="D6415" t="s">
        <v>506</v>
      </c>
      <c r="E6415">
        <v>1</v>
      </c>
    </row>
    <row r="6416" spans="1:5">
      <c r="A6416">
        <v>2023</v>
      </c>
      <c r="B6416" t="s">
        <v>433</v>
      </c>
      <c r="C6416" t="s">
        <v>42</v>
      </c>
      <c r="D6416" t="s">
        <v>506</v>
      </c>
      <c r="E6416">
        <v>1</v>
      </c>
    </row>
    <row r="6417" spans="1:5">
      <c r="A6417">
        <v>2023</v>
      </c>
      <c r="B6417" t="s">
        <v>426</v>
      </c>
      <c r="D6417" t="s">
        <v>506</v>
      </c>
      <c r="E6417">
        <v>0</v>
      </c>
    </row>
    <row r="6418" spans="1:5">
      <c r="A6418">
        <v>2023</v>
      </c>
      <c r="B6418" t="s">
        <v>437</v>
      </c>
      <c r="C6418" t="s">
        <v>51</v>
      </c>
      <c r="D6418" t="s">
        <v>506</v>
      </c>
      <c r="E6418">
        <v>6</v>
      </c>
    </row>
    <row r="6419" spans="1:5">
      <c r="A6419">
        <v>2023</v>
      </c>
      <c r="B6419" t="s">
        <v>420</v>
      </c>
      <c r="C6419" t="s">
        <v>8</v>
      </c>
      <c r="D6419" t="s">
        <v>506</v>
      </c>
      <c r="E6419">
        <v>4</v>
      </c>
    </row>
    <row r="6420" spans="1:5">
      <c r="A6420">
        <v>2023</v>
      </c>
      <c r="B6420" t="s">
        <v>424</v>
      </c>
      <c r="C6420" t="s">
        <v>21</v>
      </c>
      <c r="D6420" t="s">
        <v>506</v>
      </c>
      <c r="E6420">
        <v>2</v>
      </c>
    </row>
    <row r="6421" spans="1:5">
      <c r="A6421">
        <v>2022</v>
      </c>
      <c r="B6421" t="s">
        <v>435</v>
      </c>
      <c r="C6421" t="s">
        <v>48</v>
      </c>
      <c r="D6421" t="s">
        <v>506</v>
      </c>
      <c r="E6421">
        <v>0</v>
      </c>
    </row>
    <row r="6422" spans="1:5">
      <c r="A6422">
        <v>2022</v>
      </c>
      <c r="B6422" t="s">
        <v>438</v>
      </c>
      <c r="C6422" t="s">
        <v>52</v>
      </c>
      <c r="D6422" t="s">
        <v>506</v>
      </c>
      <c r="E6422">
        <v>0</v>
      </c>
    </row>
    <row r="6423" spans="1:5">
      <c r="A6423">
        <v>2022</v>
      </c>
      <c r="B6423" t="s">
        <v>436</v>
      </c>
      <c r="C6423" t="s">
        <v>49</v>
      </c>
      <c r="D6423" t="s">
        <v>506</v>
      </c>
      <c r="E6423">
        <v>0</v>
      </c>
    </row>
    <row r="6424" spans="1:5">
      <c r="A6424">
        <v>2022</v>
      </c>
      <c r="B6424" t="s">
        <v>431</v>
      </c>
      <c r="C6424" t="s">
        <v>36</v>
      </c>
      <c r="D6424" t="s">
        <v>506</v>
      </c>
      <c r="E6424">
        <v>0</v>
      </c>
    </row>
    <row r="6425" spans="1:5">
      <c r="A6425">
        <v>2022</v>
      </c>
      <c r="B6425" t="s">
        <v>422</v>
      </c>
      <c r="C6425" t="s">
        <v>15</v>
      </c>
      <c r="D6425" t="s">
        <v>506</v>
      </c>
      <c r="E6425">
        <v>0</v>
      </c>
    </row>
    <row r="6426" spans="1:5">
      <c r="A6426">
        <v>2022</v>
      </c>
      <c r="B6426" t="s">
        <v>439</v>
      </c>
      <c r="C6426" t="s">
        <v>53</v>
      </c>
      <c r="D6426" t="s">
        <v>506</v>
      </c>
      <c r="E6426">
        <v>0</v>
      </c>
    </row>
    <row r="6427" spans="1:5">
      <c r="A6427">
        <v>2022</v>
      </c>
      <c r="B6427" t="s">
        <v>429</v>
      </c>
      <c r="C6427" t="s">
        <v>30</v>
      </c>
      <c r="D6427" t="s">
        <v>506</v>
      </c>
      <c r="E6427">
        <v>0</v>
      </c>
    </row>
    <row r="6428" spans="1:5">
      <c r="A6428">
        <v>2022</v>
      </c>
      <c r="B6428" t="s">
        <v>421</v>
      </c>
      <c r="C6428" t="s">
        <v>13</v>
      </c>
      <c r="D6428" t="s">
        <v>506</v>
      </c>
      <c r="E6428">
        <v>0</v>
      </c>
    </row>
    <row r="6429" spans="1:5">
      <c r="A6429">
        <v>2022</v>
      </c>
      <c r="B6429" t="s">
        <v>434</v>
      </c>
      <c r="C6429" t="s">
        <v>45</v>
      </c>
      <c r="D6429" t="s">
        <v>506</v>
      </c>
      <c r="E6429">
        <v>0</v>
      </c>
    </row>
    <row r="6430" spans="1:5">
      <c r="A6430">
        <v>2021</v>
      </c>
      <c r="B6430" t="s">
        <v>434</v>
      </c>
      <c r="C6430" t="s">
        <v>45</v>
      </c>
      <c r="D6430" t="s">
        <v>506</v>
      </c>
      <c r="E6430">
        <v>0</v>
      </c>
    </row>
    <row r="6431" spans="1:5">
      <c r="A6431">
        <v>2021</v>
      </c>
      <c r="B6431" t="s">
        <v>420</v>
      </c>
      <c r="C6431" t="s">
        <v>8</v>
      </c>
      <c r="D6431" t="s">
        <v>506</v>
      </c>
      <c r="E6431">
        <v>0</v>
      </c>
    </row>
    <row r="6432" spans="1:5">
      <c r="A6432">
        <v>2021</v>
      </c>
      <c r="B6432" t="s">
        <v>424</v>
      </c>
      <c r="C6432" t="s">
        <v>21</v>
      </c>
      <c r="D6432" t="s">
        <v>506</v>
      </c>
      <c r="E6432">
        <v>0</v>
      </c>
    </row>
    <row r="6433" spans="1:5">
      <c r="A6433">
        <v>2020</v>
      </c>
      <c r="B6433" t="s">
        <v>434</v>
      </c>
      <c r="C6433" t="s">
        <v>45</v>
      </c>
      <c r="D6433" t="s">
        <v>506</v>
      </c>
      <c r="E6433">
        <v>0</v>
      </c>
    </row>
    <row r="6434" spans="1:5">
      <c r="A6434">
        <v>2020</v>
      </c>
      <c r="B6434" t="s">
        <v>430</v>
      </c>
      <c r="C6434" t="s">
        <v>33</v>
      </c>
      <c r="D6434" t="s">
        <v>506</v>
      </c>
      <c r="E6434">
        <v>0</v>
      </c>
    </row>
    <row r="6435" spans="1:5">
      <c r="A6435">
        <v>2020</v>
      </c>
      <c r="B6435" t="s">
        <v>439</v>
      </c>
      <c r="C6435" t="s">
        <v>53</v>
      </c>
      <c r="D6435" t="s">
        <v>506</v>
      </c>
      <c r="E6435">
        <v>0</v>
      </c>
    </row>
    <row r="6436" spans="1:5">
      <c r="A6436">
        <v>2019</v>
      </c>
      <c r="B6436" t="s">
        <v>431</v>
      </c>
      <c r="C6436" t="s">
        <v>36</v>
      </c>
      <c r="D6436" t="s">
        <v>506</v>
      </c>
      <c r="E6436">
        <v>0</v>
      </c>
    </row>
    <row r="6437" spans="1:5">
      <c r="A6437">
        <v>2019</v>
      </c>
      <c r="B6437" t="s">
        <v>437</v>
      </c>
      <c r="C6437" t="s">
        <v>51</v>
      </c>
      <c r="D6437" t="s">
        <v>506</v>
      </c>
      <c r="E6437">
        <v>0</v>
      </c>
    </row>
    <row r="6438" spans="1:5">
      <c r="A6438">
        <v>2019</v>
      </c>
      <c r="B6438" t="s">
        <v>439</v>
      </c>
      <c r="C6438" t="s">
        <v>53</v>
      </c>
      <c r="D6438" t="s">
        <v>506</v>
      </c>
      <c r="E6438">
        <v>0</v>
      </c>
    </row>
    <row r="6439" spans="1:5">
      <c r="A6439">
        <v>2019</v>
      </c>
      <c r="B6439" t="s">
        <v>429</v>
      </c>
      <c r="C6439" t="s">
        <v>30</v>
      </c>
      <c r="D6439" t="s">
        <v>506</v>
      </c>
      <c r="E6439">
        <v>0</v>
      </c>
    </row>
    <row r="6440" spans="1:5">
      <c r="A6440">
        <v>2018</v>
      </c>
      <c r="B6440" t="s">
        <v>432</v>
      </c>
      <c r="C6440" t="s">
        <v>39</v>
      </c>
      <c r="D6440" t="s">
        <v>506</v>
      </c>
      <c r="E6440">
        <v>0</v>
      </c>
    </row>
    <row r="6441" spans="1:5">
      <c r="A6441">
        <v>2018</v>
      </c>
      <c r="B6441" t="s">
        <v>435</v>
      </c>
      <c r="C6441" t="s">
        <v>48</v>
      </c>
      <c r="D6441" t="s">
        <v>506</v>
      </c>
      <c r="E6441">
        <v>0</v>
      </c>
    </row>
    <row r="6442" spans="1:5">
      <c r="A6442">
        <v>2018</v>
      </c>
      <c r="B6442" t="s">
        <v>438</v>
      </c>
      <c r="C6442" t="s">
        <v>52</v>
      </c>
      <c r="D6442" t="s">
        <v>506</v>
      </c>
      <c r="E6442">
        <v>0</v>
      </c>
    </row>
    <row r="6443" spans="1:5">
      <c r="A6443">
        <v>2018</v>
      </c>
      <c r="B6443" t="s">
        <v>436</v>
      </c>
      <c r="C6443" t="s">
        <v>49</v>
      </c>
      <c r="D6443" t="s">
        <v>506</v>
      </c>
      <c r="E6443">
        <v>0</v>
      </c>
    </row>
    <row r="6444" spans="1:5">
      <c r="A6444">
        <v>2018</v>
      </c>
      <c r="B6444" t="s">
        <v>437</v>
      </c>
      <c r="C6444" t="s">
        <v>51</v>
      </c>
      <c r="D6444" t="s">
        <v>506</v>
      </c>
      <c r="E6444">
        <v>0</v>
      </c>
    </row>
    <row r="6445" spans="1:5">
      <c r="A6445">
        <v>2018</v>
      </c>
      <c r="B6445" t="s">
        <v>422</v>
      </c>
      <c r="C6445" t="s">
        <v>15</v>
      </c>
      <c r="D6445" t="s">
        <v>506</v>
      </c>
      <c r="E6445">
        <v>0</v>
      </c>
    </row>
    <row r="6446" spans="1:5">
      <c r="A6446">
        <v>2019</v>
      </c>
      <c r="B6446" t="s">
        <v>438</v>
      </c>
      <c r="C6446" t="s">
        <v>52</v>
      </c>
      <c r="D6446" t="s">
        <v>506</v>
      </c>
      <c r="E6446">
        <v>0</v>
      </c>
    </row>
    <row r="6447" spans="1:5">
      <c r="A6447">
        <v>2019</v>
      </c>
      <c r="B6447" t="s">
        <v>430</v>
      </c>
      <c r="C6447" t="s">
        <v>33</v>
      </c>
      <c r="D6447" t="s">
        <v>506</v>
      </c>
      <c r="E6447">
        <v>0</v>
      </c>
    </row>
    <row r="6448" spans="1:5">
      <c r="A6448">
        <v>2019</v>
      </c>
      <c r="B6448" t="s">
        <v>434</v>
      </c>
      <c r="C6448" t="s">
        <v>45</v>
      </c>
      <c r="D6448" t="s">
        <v>506</v>
      </c>
      <c r="E6448">
        <v>0</v>
      </c>
    </row>
    <row r="6449" spans="1:5">
      <c r="A6449">
        <v>2019</v>
      </c>
      <c r="B6449" t="s">
        <v>425</v>
      </c>
      <c r="C6449" t="s">
        <v>24</v>
      </c>
      <c r="D6449" t="s">
        <v>506</v>
      </c>
      <c r="E6449">
        <v>0</v>
      </c>
    </row>
    <row r="6450" spans="1:5">
      <c r="A6450">
        <v>2019</v>
      </c>
      <c r="B6450" t="s">
        <v>420</v>
      </c>
      <c r="C6450" t="s">
        <v>8</v>
      </c>
      <c r="D6450" t="s">
        <v>506</v>
      </c>
      <c r="E6450">
        <v>0</v>
      </c>
    </row>
    <row r="6451" spans="1:5">
      <c r="A6451">
        <v>2019</v>
      </c>
      <c r="B6451" t="s">
        <v>433</v>
      </c>
      <c r="C6451" t="s">
        <v>42</v>
      </c>
      <c r="D6451" t="s">
        <v>506</v>
      </c>
      <c r="E6451">
        <v>0</v>
      </c>
    </row>
    <row r="6452" spans="1:5">
      <c r="A6452">
        <v>2019</v>
      </c>
      <c r="B6452" t="s">
        <v>428</v>
      </c>
      <c r="C6452" t="s">
        <v>27</v>
      </c>
      <c r="D6452" t="s">
        <v>506</v>
      </c>
      <c r="E6452">
        <v>0</v>
      </c>
    </row>
    <row r="6453" spans="1:5">
      <c r="A6453">
        <v>2019</v>
      </c>
      <c r="B6453" t="s">
        <v>423</v>
      </c>
      <c r="C6453" t="s">
        <v>18</v>
      </c>
      <c r="D6453" t="s">
        <v>506</v>
      </c>
      <c r="E6453">
        <v>0</v>
      </c>
    </row>
    <row r="6454" spans="1:5">
      <c r="A6454">
        <v>2019</v>
      </c>
      <c r="B6454" t="s">
        <v>421</v>
      </c>
      <c r="C6454" t="s">
        <v>13</v>
      </c>
      <c r="D6454" t="s">
        <v>506</v>
      </c>
      <c r="E6454">
        <v>0</v>
      </c>
    </row>
    <row r="6455" spans="1:5">
      <c r="A6455">
        <v>2019</v>
      </c>
      <c r="B6455" t="s">
        <v>422</v>
      </c>
      <c r="C6455" t="s">
        <v>15</v>
      </c>
      <c r="D6455" t="s">
        <v>506</v>
      </c>
      <c r="E6455">
        <v>0</v>
      </c>
    </row>
    <row r="6456" spans="1:5">
      <c r="A6456">
        <v>2019</v>
      </c>
      <c r="B6456" t="s">
        <v>424</v>
      </c>
      <c r="C6456" t="s">
        <v>21</v>
      </c>
      <c r="D6456" t="s">
        <v>506</v>
      </c>
      <c r="E6456">
        <v>0</v>
      </c>
    </row>
    <row r="6457" spans="1:5">
      <c r="A6457">
        <v>2018</v>
      </c>
      <c r="B6457" t="s">
        <v>434</v>
      </c>
      <c r="C6457" t="s">
        <v>45</v>
      </c>
      <c r="D6457" t="s">
        <v>506</v>
      </c>
      <c r="E6457">
        <v>0</v>
      </c>
    </row>
    <row r="6458" spans="1:5">
      <c r="A6458">
        <v>2018</v>
      </c>
      <c r="B6458" t="s">
        <v>428</v>
      </c>
      <c r="C6458" t="s">
        <v>27</v>
      </c>
      <c r="D6458" t="s">
        <v>506</v>
      </c>
      <c r="E6458">
        <v>0</v>
      </c>
    </row>
    <row r="6459" spans="1:5">
      <c r="A6459">
        <v>2018</v>
      </c>
      <c r="B6459" t="s">
        <v>430</v>
      </c>
      <c r="C6459" t="s">
        <v>33</v>
      </c>
      <c r="D6459" t="s">
        <v>506</v>
      </c>
      <c r="E6459">
        <v>0</v>
      </c>
    </row>
    <row r="6460" spans="1:5">
      <c r="A6460">
        <v>2018</v>
      </c>
      <c r="B6460" t="s">
        <v>420</v>
      </c>
      <c r="C6460" t="s">
        <v>8</v>
      </c>
      <c r="D6460" t="s">
        <v>506</v>
      </c>
      <c r="E6460">
        <v>0</v>
      </c>
    </row>
    <row r="6461" spans="1:5">
      <c r="A6461">
        <v>2018</v>
      </c>
      <c r="B6461" t="s">
        <v>439</v>
      </c>
      <c r="C6461" t="s">
        <v>53</v>
      </c>
      <c r="D6461" t="s">
        <v>506</v>
      </c>
      <c r="E6461">
        <v>0</v>
      </c>
    </row>
    <row r="6462" spans="1:5">
      <c r="A6462">
        <v>2022</v>
      </c>
      <c r="B6462" t="s">
        <v>437</v>
      </c>
      <c r="C6462" t="s">
        <v>51</v>
      </c>
      <c r="D6462" t="s">
        <v>506</v>
      </c>
      <c r="E6462">
        <v>0</v>
      </c>
    </row>
    <row r="6463" spans="1:5">
      <c r="A6463">
        <v>2022</v>
      </c>
      <c r="B6463" t="s">
        <v>425</v>
      </c>
      <c r="C6463" t="s">
        <v>24</v>
      </c>
      <c r="D6463" t="s">
        <v>506</v>
      </c>
      <c r="E6463">
        <v>0</v>
      </c>
    </row>
    <row r="6464" spans="1:5">
      <c r="A6464">
        <v>2022</v>
      </c>
      <c r="B6464" t="s">
        <v>428</v>
      </c>
      <c r="C6464" t="s">
        <v>27</v>
      </c>
      <c r="D6464" t="s">
        <v>506</v>
      </c>
      <c r="E6464">
        <v>0</v>
      </c>
    </row>
    <row r="6465" spans="1:5">
      <c r="A6465">
        <v>2022</v>
      </c>
      <c r="B6465" t="s">
        <v>420</v>
      </c>
      <c r="C6465" t="s">
        <v>8</v>
      </c>
      <c r="D6465" t="s">
        <v>506</v>
      </c>
      <c r="E6465">
        <v>0</v>
      </c>
    </row>
    <row r="6466" spans="1:5">
      <c r="A6466">
        <v>2022</v>
      </c>
      <c r="B6466" t="s">
        <v>423</v>
      </c>
      <c r="C6466" t="s">
        <v>18</v>
      </c>
      <c r="D6466" t="s">
        <v>506</v>
      </c>
      <c r="E6466">
        <v>0</v>
      </c>
    </row>
    <row r="6467" spans="1:5">
      <c r="A6467">
        <v>2021</v>
      </c>
      <c r="B6467" t="s">
        <v>426</v>
      </c>
      <c r="D6467" t="s">
        <v>506</v>
      </c>
      <c r="E6467">
        <v>0</v>
      </c>
    </row>
    <row r="6468" spans="1:5">
      <c r="A6468">
        <v>2021</v>
      </c>
      <c r="B6468" t="s">
        <v>428</v>
      </c>
      <c r="C6468" t="s">
        <v>27</v>
      </c>
      <c r="D6468" t="s">
        <v>506</v>
      </c>
      <c r="E6468">
        <v>0</v>
      </c>
    </row>
    <row r="6469" spans="1:5">
      <c r="A6469">
        <v>2021</v>
      </c>
      <c r="B6469" t="s">
        <v>423</v>
      </c>
      <c r="C6469" t="s">
        <v>18</v>
      </c>
      <c r="D6469" t="s">
        <v>506</v>
      </c>
      <c r="E6469">
        <v>0</v>
      </c>
    </row>
    <row r="6470" spans="1:5">
      <c r="A6470">
        <v>2021</v>
      </c>
      <c r="B6470" t="s">
        <v>431</v>
      </c>
      <c r="C6470" t="s">
        <v>36</v>
      </c>
      <c r="D6470" t="s">
        <v>506</v>
      </c>
      <c r="E6470">
        <v>0</v>
      </c>
    </row>
    <row r="6471" spans="1:5">
      <c r="A6471">
        <v>2021</v>
      </c>
      <c r="B6471" t="s">
        <v>425</v>
      </c>
      <c r="C6471" t="s">
        <v>24</v>
      </c>
      <c r="D6471" t="s">
        <v>506</v>
      </c>
      <c r="E6471">
        <v>0</v>
      </c>
    </row>
    <row r="6472" spans="1:5">
      <c r="A6472">
        <v>2021</v>
      </c>
      <c r="B6472" t="s">
        <v>438</v>
      </c>
      <c r="C6472" t="s">
        <v>52</v>
      </c>
      <c r="D6472" t="s">
        <v>506</v>
      </c>
      <c r="E6472">
        <v>0</v>
      </c>
    </row>
    <row r="6473" spans="1:5">
      <c r="A6473">
        <v>2021</v>
      </c>
      <c r="B6473" t="s">
        <v>436</v>
      </c>
      <c r="C6473" t="s">
        <v>49</v>
      </c>
      <c r="D6473" t="s">
        <v>506</v>
      </c>
      <c r="E6473">
        <v>0</v>
      </c>
    </row>
    <row r="6474" spans="1:5">
      <c r="A6474">
        <v>2021</v>
      </c>
      <c r="B6474" t="s">
        <v>437</v>
      </c>
      <c r="C6474" t="s">
        <v>51</v>
      </c>
      <c r="D6474" t="s">
        <v>506</v>
      </c>
      <c r="E6474">
        <v>0</v>
      </c>
    </row>
    <row r="6475" spans="1:5">
      <c r="A6475">
        <v>2020</v>
      </c>
      <c r="B6475" t="s">
        <v>431</v>
      </c>
      <c r="C6475" t="s">
        <v>36</v>
      </c>
      <c r="D6475" t="s">
        <v>506</v>
      </c>
      <c r="E6475">
        <v>0</v>
      </c>
    </row>
    <row r="6476" spans="1:5">
      <c r="A6476">
        <v>2020</v>
      </c>
      <c r="B6476" t="s">
        <v>426</v>
      </c>
      <c r="D6476" t="s">
        <v>506</v>
      </c>
      <c r="E6476">
        <v>0</v>
      </c>
    </row>
    <row r="6477" spans="1:5">
      <c r="A6477">
        <v>2020</v>
      </c>
      <c r="B6477" t="s">
        <v>433</v>
      </c>
      <c r="C6477" t="s">
        <v>42</v>
      </c>
      <c r="D6477" t="s">
        <v>506</v>
      </c>
      <c r="E6477">
        <v>0</v>
      </c>
    </row>
    <row r="6478" spans="1:5">
      <c r="A6478">
        <v>2020</v>
      </c>
      <c r="B6478" t="s">
        <v>425</v>
      </c>
      <c r="C6478" t="s">
        <v>24</v>
      </c>
      <c r="D6478" t="s">
        <v>506</v>
      </c>
      <c r="E6478">
        <v>0</v>
      </c>
    </row>
    <row r="6479" spans="1:5">
      <c r="A6479">
        <v>2020</v>
      </c>
      <c r="B6479" t="s">
        <v>428</v>
      </c>
      <c r="C6479" t="s">
        <v>27</v>
      </c>
      <c r="D6479" t="s">
        <v>506</v>
      </c>
      <c r="E6479">
        <v>0</v>
      </c>
    </row>
    <row r="6480" spans="1:5">
      <c r="A6480">
        <v>2020</v>
      </c>
      <c r="B6480" t="s">
        <v>438</v>
      </c>
      <c r="C6480" t="s">
        <v>52</v>
      </c>
      <c r="D6480" t="s">
        <v>506</v>
      </c>
      <c r="E6480">
        <v>0</v>
      </c>
    </row>
    <row r="6481" spans="1:5">
      <c r="A6481">
        <v>2020</v>
      </c>
      <c r="B6481" t="s">
        <v>437</v>
      </c>
      <c r="C6481" t="s">
        <v>51</v>
      </c>
      <c r="D6481" t="s">
        <v>506</v>
      </c>
      <c r="E6481">
        <v>0</v>
      </c>
    </row>
    <row r="6482" spans="1:5">
      <c r="A6482">
        <v>2020</v>
      </c>
      <c r="B6482" t="s">
        <v>422</v>
      </c>
      <c r="C6482" t="s">
        <v>15</v>
      </c>
      <c r="D6482" t="s">
        <v>506</v>
      </c>
      <c r="E6482">
        <v>0</v>
      </c>
    </row>
    <row r="6483" spans="1:5">
      <c r="A6483">
        <v>2023</v>
      </c>
      <c r="B6483" t="s">
        <v>434</v>
      </c>
      <c r="C6483" t="s">
        <v>45</v>
      </c>
      <c r="D6483" t="s">
        <v>506</v>
      </c>
      <c r="E6483">
        <v>2</v>
      </c>
    </row>
    <row r="6484" spans="1:5">
      <c r="A6484">
        <v>2023</v>
      </c>
      <c r="B6484" t="s">
        <v>423</v>
      </c>
      <c r="C6484" t="s">
        <v>18</v>
      </c>
      <c r="D6484" t="s">
        <v>506</v>
      </c>
      <c r="E6484">
        <v>2</v>
      </c>
    </row>
    <row r="6485" spans="1:5">
      <c r="A6485">
        <v>2023</v>
      </c>
      <c r="B6485" t="s">
        <v>435</v>
      </c>
      <c r="C6485" t="s">
        <v>48</v>
      </c>
      <c r="D6485" t="s">
        <v>506</v>
      </c>
      <c r="E6485">
        <v>2</v>
      </c>
    </row>
    <row r="6486" spans="1:5">
      <c r="A6486">
        <v>2023</v>
      </c>
      <c r="B6486" t="s">
        <v>430</v>
      </c>
      <c r="C6486" t="s">
        <v>33</v>
      </c>
      <c r="D6486" t="s">
        <v>506</v>
      </c>
      <c r="E6486">
        <v>2</v>
      </c>
    </row>
    <row r="6487" spans="1:5">
      <c r="A6487">
        <v>2023</v>
      </c>
      <c r="B6487" t="s">
        <v>422</v>
      </c>
      <c r="C6487" t="s">
        <v>15</v>
      </c>
      <c r="D6487" t="s">
        <v>506</v>
      </c>
      <c r="E6487">
        <v>8</v>
      </c>
    </row>
    <row r="6488" spans="1:5">
      <c r="A6488">
        <v>2023</v>
      </c>
      <c r="B6488" t="s">
        <v>439</v>
      </c>
      <c r="C6488" t="s">
        <v>53</v>
      </c>
      <c r="D6488" t="s">
        <v>506</v>
      </c>
      <c r="E6488">
        <v>5</v>
      </c>
    </row>
    <row r="6489" spans="1:5">
      <c r="A6489">
        <v>2022</v>
      </c>
      <c r="B6489" t="s">
        <v>433</v>
      </c>
      <c r="C6489" t="s">
        <v>42</v>
      </c>
      <c r="D6489" t="s">
        <v>506</v>
      </c>
      <c r="E6489">
        <v>0</v>
      </c>
    </row>
    <row r="6490" spans="1:5">
      <c r="A6490">
        <v>2022</v>
      </c>
      <c r="B6490" t="s">
        <v>430</v>
      </c>
      <c r="C6490" t="s">
        <v>33</v>
      </c>
      <c r="D6490" t="s">
        <v>506</v>
      </c>
      <c r="E6490">
        <v>0</v>
      </c>
    </row>
    <row r="6491" spans="1:5">
      <c r="A6491">
        <v>2022</v>
      </c>
      <c r="B6491" t="s">
        <v>432</v>
      </c>
      <c r="C6491" t="s">
        <v>39</v>
      </c>
      <c r="D6491" t="s">
        <v>506</v>
      </c>
      <c r="E6491">
        <v>0</v>
      </c>
    </row>
    <row r="6492" spans="1:5">
      <c r="A6492">
        <v>2022</v>
      </c>
      <c r="B6492" t="s">
        <v>426</v>
      </c>
      <c r="D6492" t="s">
        <v>506</v>
      </c>
      <c r="E6492">
        <v>0</v>
      </c>
    </row>
    <row r="6493" spans="1:5">
      <c r="A6493">
        <v>2022</v>
      </c>
      <c r="B6493" t="s">
        <v>424</v>
      </c>
      <c r="C6493" t="s">
        <v>21</v>
      </c>
      <c r="D6493" t="s">
        <v>506</v>
      </c>
      <c r="E6493">
        <v>0</v>
      </c>
    </row>
    <row r="6494" spans="1:5">
      <c r="A6494">
        <v>2021</v>
      </c>
      <c r="B6494" t="s">
        <v>432</v>
      </c>
      <c r="C6494" t="s">
        <v>39</v>
      </c>
      <c r="D6494" t="s">
        <v>506</v>
      </c>
      <c r="E6494">
        <v>0</v>
      </c>
    </row>
    <row r="6495" spans="1:5">
      <c r="A6495">
        <v>2021</v>
      </c>
      <c r="B6495" t="s">
        <v>430</v>
      </c>
      <c r="C6495" t="s">
        <v>33</v>
      </c>
      <c r="D6495" t="s">
        <v>506</v>
      </c>
      <c r="E6495">
        <v>0</v>
      </c>
    </row>
    <row r="6496" spans="1:5">
      <c r="A6496">
        <v>2021</v>
      </c>
      <c r="B6496" t="s">
        <v>433</v>
      </c>
      <c r="C6496" t="s">
        <v>42</v>
      </c>
      <c r="D6496" t="s">
        <v>506</v>
      </c>
      <c r="E6496">
        <v>0</v>
      </c>
    </row>
    <row r="6497" spans="1:5">
      <c r="A6497">
        <v>2021</v>
      </c>
      <c r="B6497" t="s">
        <v>422</v>
      </c>
      <c r="C6497" t="s">
        <v>15</v>
      </c>
      <c r="D6497" t="s">
        <v>506</v>
      </c>
      <c r="E6497">
        <v>0</v>
      </c>
    </row>
    <row r="6498" spans="1:5">
      <c r="A6498">
        <v>2021</v>
      </c>
      <c r="B6498" t="s">
        <v>421</v>
      </c>
      <c r="C6498" t="s">
        <v>13</v>
      </c>
      <c r="D6498" t="s">
        <v>506</v>
      </c>
      <c r="E6498">
        <v>0</v>
      </c>
    </row>
    <row r="6499" spans="1:5">
      <c r="A6499">
        <v>2021</v>
      </c>
      <c r="B6499" t="s">
        <v>439</v>
      </c>
      <c r="C6499" t="s">
        <v>53</v>
      </c>
      <c r="D6499" t="s">
        <v>506</v>
      </c>
      <c r="E6499">
        <v>0</v>
      </c>
    </row>
    <row r="6500" spans="1:5">
      <c r="A6500">
        <v>2021</v>
      </c>
      <c r="B6500" t="s">
        <v>435</v>
      </c>
      <c r="C6500" t="s">
        <v>48</v>
      </c>
      <c r="D6500" t="s">
        <v>506</v>
      </c>
      <c r="E6500">
        <v>0</v>
      </c>
    </row>
    <row r="6501" spans="1:5">
      <c r="A6501">
        <v>2021</v>
      </c>
      <c r="B6501" t="s">
        <v>429</v>
      </c>
      <c r="C6501" t="s">
        <v>30</v>
      </c>
      <c r="D6501" t="s">
        <v>506</v>
      </c>
      <c r="E6501">
        <v>0</v>
      </c>
    </row>
    <row r="6502" spans="1:5">
      <c r="A6502">
        <v>2020</v>
      </c>
      <c r="B6502" t="s">
        <v>435</v>
      </c>
      <c r="C6502" t="s">
        <v>48</v>
      </c>
      <c r="D6502" t="s">
        <v>506</v>
      </c>
      <c r="E6502">
        <v>0</v>
      </c>
    </row>
    <row r="6503" spans="1:5">
      <c r="A6503">
        <v>2020</v>
      </c>
      <c r="B6503" t="s">
        <v>432</v>
      </c>
      <c r="C6503" t="s">
        <v>39</v>
      </c>
      <c r="D6503" t="s">
        <v>506</v>
      </c>
      <c r="E6503">
        <v>0</v>
      </c>
    </row>
    <row r="6504" spans="1:5">
      <c r="A6504">
        <v>2020</v>
      </c>
      <c r="B6504" t="s">
        <v>423</v>
      </c>
      <c r="C6504" t="s">
        <v>18</v>
      </c>
      <c r="D6504" t="s">
        <v>506</v>
      </c>
      <c r="E6504">
        <v>0</v>
      </c>
    </row>
    <row r="6505" spans="1:5">
      <c r="A6505">
        <v>2020</v>
      </c>
      <c r="B6505" t="s">
        <v>420</v>
      </c>
      <c r="C6505" t="s">
        <v>8</v>
      </c>
      <c r="D6505" t="s">
        <v>506</v>
      </c>
      <c r="E6505">
        <v>0</v>
      </c>
    </row>
    <row r="6506" spans="1:5">
      <c r="A6506">
        <v>2020</v>
      </c>
      <c r="B6506" t="s">
        <v>424</v>
      </c>
      <c r="C6506" t="s">
        <v>21</v>
      </c>
      <c r="D6506" t="s">
        <v>506</v>
      </c>
      <c r="E6506">
        <v>0</v>
      </c>
    </row>
    <row r="6507" spans="1:5">
      <c r="A6507">
        <v>2020</v>
      </c>
      <c r="B6507" t="s">
        <v>421</v>
      </c>
      <c r="C6507" t="s">
        <v>13</v>
      </c>
      <c r="D6507" t="s">
        <v>506</v>
      </c>
      <c r="E6507">
        <v>0</v>
      </c>
    </row>
    <row r="6508" spans="1:5">
      <c r="A6508">
        <v>2020</v>
      </c>
      <c r="B6508" t="s">
        <v>436</v>
      </c>
      <c r="C6508" t="s">
        <v>49</v>
      </c>
      <c r="D6508" t="s">
        <v>506</v>
      </c>
      <c r="E6508">
        <v>0</v>
      </c>
    </row>
    <row r="6509" spans="1:5">
      <c r="A6509">
        <v>2020</v>
      </c>
      <c r="B6509" t="s">
        <v>429</v>
      </c>
      <c r="C6509" t="s">
        <v>30</v>
      </c>
      <c r="D6509" t="s">
        <v>506</v>
      </c>
      <c r="E6509">
        <v>0</v>
      </c>
    </row>
    <row r="6510" spans="1:5">
      <c r="A6510">
        <v>2019</v>
      </c>
      <c r="B6510" t="s">
        <v>435</v>
      </c>
      <c r="C6510" t="s">
        <v>48</v>
      </c>
      <c r="D6510" t="s">
        <v>506</v>
      </c>
      <c r="E6510">
        <v>0</v>
      </c>
    </row>
    <row r="6511" spans="1:5">
      <c r="A6511">
        <v>2019</v>
      </c>
      <c r="B6511" t="s">
        <v>426</v>
      </c>
      <c r="D6511" t="s">
        <v>506</v>
      </c>
      <c r="E6511">
        <v>0</v>
      </c>
    </row>
    <row r="6512" spans="1:5">
      <c r="A6512">
        <v>2019</v>
      </c>
      <c r="B6512" t="s">
        <v>432</v>
      </c>
      <c r="C6512" t="s">
        <v>39</v>
      </c>
      <c r="D6512" t="s">
        <v>506</v>
      </c>
      <c r="E6512">
        <v>0</v>
      </c>
    </row>
    <row r="6513" spans="1:5">
      <c r="A6513">
        <v>2019</v>
      </c>
      <c r="B6513" t="s">
        <v>436</v>
      </c>
      <c r="C6513" t="s">
        <v>49</v>
      </c>
      <c r="D6513" t="s">
        <v>506</v>
      </c>
      <c r="E6513">
        <v>0</v>
      </c>
    </row>
    <row r="6514" spans="1:5">
      <c r="A6514">
        <v>2018</v>
      </c>
      <c r="B6514" t="s">
        <v>431</v>
      </c>
      <c r="C6514" t="s">
        <v>36</v>
      </c>
      <c r="D6514" t="s">
        <v>506</v>
      </c>
      <c r="E6514">
        <v>0</v>
      </c>
    </row>
    <row r="6515" spans="1:5">
      <c r="A6515">
        <v>2018</v>
      </c>
      <c r="B6515" t="s">
        <v>426</v>
      </c>
      <c r="D6515" t="s">
        <v>506</v>
      </c>
      <c r="E6515">
        <v>0</v>
      </c>
    </row>
    <row r="6516" spans="1:5">
      <c r="A6516">
        <v>2018</v>
      </c>
      <c r="B6516" t="s">
        <v>421</v>
      </c>
      <c r="C6516" t="s">
        <v>13</v>
      </c>
      <c r="D6516" t="s">
        <v>506</v>
      </c>
      <c r="E6516">
        <v>0</v>
      </c>
    </row>
    <row r="6517" spans="1:5">
      <c r="A6517">
        <v>2018</v>
      </c>
      <c r="B6517" t="s">
        <v>423</v>
      </c>
      <c r="C6517" t="s">
        <v>18</v>
      </c>
      <c r="D6517" t="s">
        <v>506</v>
      </c>
      <c r="E6517">
        <v>0</v>
      </c>
    </row>
    <row r="6518" spans="1:5">
      <c r="A6518">
        <v>2018</v>
      </c>
      <c r="B6518" t="s">
        <v>433</v>
      </c>
      <c r="C6518" t="s">
        <v>42</v>
      </c>
      <c r="D6518" t="s">
        <v>506</v>
      </c>
      <c r="E6518">
        <v>0</v>
      </c>
    </row>
    <row r="6519" spans="1:5">
      <c r="A6519">
        <v>2018</v>
      </c>
      <c r="B6519" t="s">
        <v>425</v>
      </c>
      <c r="C6519" t="s">
        <v>24</v>
      </c>
      <c r="D6519" t="s">
        <v>506</v>
      </c>
      <c r="E6519">
        <v>0</v>
      </c>
    </row>
    <row r="6520" spans="1:5">
      <c r="A6520">
        <v>2018</v>
      </c>
      <c r="B6520" t="s">
        <v>424</v>
      </c>
      <c r="C6520" t="s">
        <v>21</v>
      </c>
      <c r="D6520" t="s">
        <v>506</v>
      </c>
      <c r="E6520">
        <v>0</v>
      </c>
    </row>
    <row r="6521" spans="1:5">
      <c r="A6521">
        <v>2018</v>
      </c>
      <c r="B6521" t="s">
        <v>429</v>
      </c>
      <c r="C6521" t="s">
        <v>30</v>
      </c>
      <c r="D6521" t="s">
        <v>506</v>
      </c>
      <c r="E6521">
        <v>0</v>
      </c>
    </row>
    <row r="6522" spans="1:5">
      <c r="A6522">
        <v>2025</v>
      </c>
      <c r="B6522" t="s">
        <v>407</v>
      </c>
      <c r="D6522" t="s">
        <v>507</v>
      </c>
      <c r="E6522">
        <v>0</v>
      </c>
    </row>
    <row r="6523" spans="1:5">
      <c r="A6523">
        <v>2025</v>
      </c>
      <c r="B6523" t="s">
        <v>438</v>
      </c>
      <c r="D6523" t="s">
        <v>507</v>
      </c>
      <c r="E6523">
        <v>0</v>
      </c>
    </row>
    <row r="6524" spans="1:5">
      <c r="A6524">
        <v>2025</v>
      </c>
      <c r="B6524" t="s">
        <v>425</v>
      </c>
      <c r="D6524" t="s">
        <v>507</v>
      </c>
      <c r="E6524">
        <v>0</v>
      </c>
    </row>
    <row r="6525" spans="1:5">
      <c r="A6525">
        <v>2025</v>
      </c>
      <c r="B6525" t="s">
        <v>421</v>
      </c>
      <c r="D6525" t="s">
        <v>507</v>
      </c>
      <c r="E6525">
        <v>0</v>
      </c>
    </row>
    <row r="6526" spans="1:5">
      <c r="A6526">
        <v>2025</v>
      </c>
      <c r="B6526" t="s">
        <v>432</v>
      </c>
      <c r="D6526" t="s">
        <v>507</v>
      </c>
      <c r="E6526">
        <v>0</v>
      </c>
    </row>
    <row r="6527" spans="1:5">
      <c r="A6527">
        <v>2025</v>
      </c>
      <c r="B6527" t="s">
        <v>429</v>
      </c>
      <c r="D6527" t="s">
        <v>507</v>
      </c>
      <c r="E6527">
        <v>0</v>
      </c>
    </row>
    <row r="6528" spans="1:5">
      <c r="A6528">
        <v>2025</v>
      </c>
      <c r="B6528" t="s">
        <v>431</v>
      </c>
      <c r="D6528" t="s">
        <v>507</v>
      </c>
      <c r="E6528">
        <v>0</v>
      </c>
    </row>
    <row r="6529" spans="1:5">
      <c r="A6529">
        <v>2025</v>
      </c>
      <c r="B6529" t="s">
        <v>428</v>
      </c>
      <c r="D6529" t="s">
        <v>507</v>
      </c>
      <c r="E6529">
        <v>0</v>
      </c>
    </row>
    <row r="6530" spans="1:5">
      <c r="A6530">
        <v>2025</v>
      </c>
      <c r="B6530" t="s">
        <v>436</v>
      </c>
      <c r="D6530" t="s">
        <v>507</v>
      </c>
      <c r="E6530">
        <v>0</v>
      </c>
    </row>
    <row r="6531" spans="1:5">
      <c r="A6531">
        <v>2025</v>
      </c>
      <c r="B6531" t="s">
        <v>433</v>
      </c>
      <c r="D6531" t="s">
        <v>507</v>
      </c>
      <c r="E6531">
        <v>0</v>
      </c>
    </row>
    <row r="6532" spans="1:5">
      <c r="A6532">
        <v>2025</v>
      </c>
      <c r="B6532" t="s">
        <v>426</v>
      </c>
      <c r="D6532" t="s">
        <v>507</v>
      </c>
      <c r="E6532">
        <v>0</v>
      </c>
    </row>
    <row r="6533" spans="1:5">
      <c r="A6533">
        <v>2025</v>
      </c>
      <c r="B6533" t="s">
        <v>437</v>
      </c>
      <c r="D6533" t="s">
        <v>507</v>
      </c>
      <c r="E6533">
        <v>0</v>
      </c>
    </row>
    <row r="6534" spans="1:5">
      <c r="A6534">
        <v>2025</v>
      </c>
      <c r="B6534" t="s">
        <v>420</v>
      </c>
      <c r="D6534" t="s">
        <v>507</v>
      </c>
      <c r="E6534">
        <v>0</v>
      </c>
    </row>
    <row r="6535" spans="1:5">
      <c r="A6535">
        <v>2025</v>
      </c>
      <c r="B6535" t="s">
        <v>424</v>
      </c>
      <c r="D6535" t="s">
        <v>507</v>
      </c>
      <c r="E6535">
        <v>0</v>
      </c>
    </row>
    <row r="6536" spans="1:5">
      <c r="A6536">
        <v>2025</v>
      </c>
      <c r="B6536" t="s">
        <v>434</v>
      </c>
      <c r="D6536" t="s">
        <v>507</v>
      </c>
      <c r="E6536">
        <v>0</v>
      </c>
    </row>
    <row r="6537" spans="1:5">
      <c r="A6537">
        <v>2025</v>
      </c>
      <c r="B6537" t="s">
        <v>423</v>
      </c>
      <c r="D6537" t="s">
        <v>507</v>
      </c>
      <c r="E6537">
        <v>0</v>
      </c>
    </row>
    <row r="6538" spans="1:5">
      <c r="A6538">
        <v>2025</v>
      </c>
      <c r="B6538" t="s">
        <v>435</v>
      </c>
      <c r="D6538" t="s">
        <v>507</v>
      </c>
      <c r="E6538">
        <v>0</v>
      </c>
    </row>
    <row r="6539" spans="1:5">
      <c r="A6539">
        <v>2025</v>
      </c>
      <c r="B6539" t="s">
        <v>430</v>
      </c>
      <c r="D6539" t="s">
        <v>507</v>
      </c>
      <c r="E6539">
        <v>0</v>
      </c>
    </row>
    <row r="6540" spans="1:5">
      <c r="A6540">
        <v>2025</v>
      </c>
      <c r="B6540" t="s">
        <v>422</v>
      </c>
      <c r="D6540" t="s">
        <v>507</v>
      </c>
      <c r="E6540">
        <v>0</v>
      </c>
    </row>
    <row r="6541" spans="1:5">
      <c r="A6541">
        <v>2025</v>
      </c>
      <c r="B6541" t="s">
        <v>439</v>
      </c>
      <c r="D6541" t="s">
        <v>507</v>
      </c>
      <c r="E6541">
        <v>0</v>
      </c>
    </row>
    <row r="6542" spans="1:5">
      <c r="A6542">
        <v>2024</v>
      </c>
      <c r="B6542" t="s">
        <v>407</v>
      </c>
      <c r="C6542" t="s">
        <v>407</v>
      </c>
      <c r="D6542" t="s">
        <v>507</v>
      </c>
      <c r="E6542">
        <v>9373</v>
      </c>
    </row>
    <row r="6543" spans="1:5">
      <c r="A6543">
        <v>2024</v>
      </c>
      <c r="B6543" t="s">
        <v>438</v>
      </c>
      <c r="C6543" t="s">
        <v>52</v>
      </c>
      <c r="D6543" t="s">
        <v>507</v>
      </c>
      <c r="E6543">
        <v>110</v>
      </c>
    </row>
    <row r="6544" spans="1:5">
      <c r="A6544">
        <v>2024</v>
      </c>
      <c r="B6544" t="s">
        <v>425</v>
      </c>
      <c r="C6544" t="s">
        <v>24</v>
      </c>
      <c r="D6544" t="s">
        <v>507</v>
      </c>
      <c r="E6544">
        <v>456</v>
      </c>
    </row>
    <row r="6545" spans="1:5">
      <c r="A6545">
        <v>2024</v>
      </c>
      <c r="B6545" t="s">
        <v>421</v>
      </c>
      <c r="C6545" t="s">
        <v>13</v>
      </c>
      <c r="D6545" t="s">
        <v>507</v>
      </c>
      <c r="E6545">
        <v>324</v>
      </c>
    </row>
    <row r="6546" spans="1:5">
      <c r="A6546">
        <v>2024</v>
      </c>
      <c r="B6546" t="s">
        <v>432</v>
      </c>
      <c r="C6546" t="s">
        <v>39</v>
      </c>
      <c r="D6546" t="s">
        <v>507</v>
      </c>
      <c r="E6546">
        <v>1272</v>
      </c>
    </row>
    <row r="6547" spans="1:5">
      <c r="A6547">
        <v>2024</v>
      </c>
      <c r="B6547" t="s">
        <v>429</v>
      </c>
      <c r="C6547" t="s">
        <v>30</v>
      </c>
      <c r="D6547" t="s">
        <v>507</v>
      </c>
      <c r="E6547">
        <v>385</v>
      </c>
    </row>
    <row r="6548" spans="1:5">
      <c r="A6548">
        <v>2024</v>
      </c>
      <c r="B6548" t="s">
        <v>431</v>
      </c>
      <c r="C6548" t="s">
        <v>36</v>
      </c>
      <c r="D6548" t="s">
        <v>507</v>
      </c>
      <c r="E6548">
        <v>88</v>
      </c>
    </row>
    <row r="6549" spans="1:5">
      <c r="A6549">
        <v>2024</v>
      </c>
      <c r="B6549" t="s">
        <v>428</v>
      </c>
      <c r="C6549" t="s">
        <v>27</v>
      </c>
      <c r="D6549" t="s">
        <v>507</v>
      </c>
      <c r="E6549">
        <v>0</v>
      </c>
    </row>
    <row r="6550" spans="1:5">
      <c r="A6550">
        <v>2024</v>
      </c>
      <c r="B6550" t="s">
        <v>436</v>
      </c>
      <c r="C6550" t="s">
        <v>49</v>
      </c>
      <c r="D6550" t="s">
        <v>507</v>
      </c>
      <c r="E6550">
        <v>109</v>
      </c>
    </row>
    <row r="6551" spans="1:5">
      <c r="A6551">
        <v>2024</v>
      </c>
      <c r="B6551" t="s">
        <v>433</v>
      </c>
      <c r="C6551" t="s">
        <v>42</v>
      </c>
      <c r="D6551" t="s">
        <v>507</v>
      </c>
      <c r="E6551">
        <v>84</v>
      </c>
    </row>
    <row r="6552" spans="1:5">
      <c r="A6552">
        <v>2024</v>
      </c>
      <c r="B6552" t="s">
        <v>426</v>
      </c>
      <c r="D6552" t="s">
        <v>507</v>
      </c>
      <c r="E6552">
        <v>0</v>
      </c>
    </row>
    <row r="6553" spans="1:5">
      <c r="A6553">
        <v>2024</v>
      </c>
      <c r="B6553" t="s">
        <v>437</v>
      </c>
      <c r="C6553" t="s">
        <v>51</v>
      </c>
      <c r="D6553" t="s">
        <v>507</v>
      </c>
      <c r="E6553">
        <v>2572</v>
      </c>
    </row>
    <row r="6554" spans="1:5">
      <c r="A6554">
        <v>2024</v>
      </c>
      <c r="B6554" t="s">
        <v>420</v>
      </c>
      <c r="C6554" t="s">
        <v>8</v>
      </c>
      <c r="D6554" t="s">
        <v>507</v>
      </c>
      <c r="E6554">
        <v>734</v>
      </c>
    </row>
    <row r="6555" spans="1:5">
      <c r="A6555">
        <v>2024</v>
      </c>
      <c r="B6555" t="s">
        <v>424</v>
      </c>
      <c r="C6555" t="s">
        <v>21</v>
      </c>
      <c r="D6555" t="s">
        <v>507</v>
      </c>
      <c r="E6555">
        <v>774</v>
      </c>
    </row>
    <row r="6556" spans="1:5">
      <c r="A6556">
        <v>2024</v>
      </c>
      <c r="B6556" t="s">
        <v>434</v>
      </c>
      <c r="C6556" t="s">
        <v>45</v>
      </c>
      <c r="D6556" t="s">
        <v>507</v>
      </c>
      <c r="E6556">
        <v>88</v>
      </c>
    </row>
    <row r="6557" spans="1:5">
      <c r="A6557">
        <v>2024</v>
      </c>
      <c r="B6557" t="s">
        <v>423</v>
      </c>
      <c r="C6557" t="s">
        <v>18</v>
      </c>
      <c r="D6557" t="s">
        <v>507</v>
      </c>
      <c r="E6557">
        <v>139</v>
      </c>
    </row>
    <row r="6558" spans="1:5">
      <c r="A6558">
        <v>2024</v>
      </c>
      <c r="B6558" t="s">
        <v>435</v>
      </c>
      <c r="C6558" t="s">
        <v>48</v>
      </c>
      <c r="D6558" t="s">
        <v>507</v>
      </c>
      <c r="E6558">
        <v>228</v>
      </c>
    </row>
    <row r="6559" spans="1:5">
      <c r="A6559">
        <v>2024</v>
      </c>
      <c r="B6559" t="s">
        <v>430</v>
      </c>
      <c r="C6559" t="s">
        <v>33</v>
      </c>
      <c r="D6559" t="s">
        <v>507</v>
      </c>
      <c r="E6559">
        <v>159</v>
      </c>
    </row>
    <row r="6560" spans="1:5">
      <c r="A6560">
        <v>2024</v>
      </c>
      <c r="B6560" t="s">
        <v>422</v>
      </c>
      <c r="C6560" t="s">
        <v>15</v>
      </c>
      <c r="D6560" t="s">
        <v>507</v>
      </c>
      <c r="E6560">
        <v>1496</v>
      </c>
    </row>
    <row r="6561" spans="1:5">
      <c r="A6561">
        <v>2024</v>
      </c>
      <c r="B6561" t="s">
        <v>439</v>
      </c>
      <c r="C6561" t="s">
        <v>53</v>
      </c>
      <c r="D6561" t="s">
        <v>507</v>
      </c>
      <c r="E6561">
        <v>355</v>
      </c>
    </row>
    <row r="6562" spans="1:5">
      <c r="A6562">
        <v>2019</v>
      </c>
      <c r="B6562" t="s">
        <v>407</v>
      </c>
      <c r="C6562" t="s">
        <v>407</v>
      </c>
      <c r="D6562" t="s">
        <v>507</v>
      </c>
      <c r="E6562">
        <v>0</v>
      </c>
    </row>
    <row r="6563" spans="1:5">
      <c r="A6563">
        <v>2022</v>
      </c>
      <c r="B6563" t="s">
        <v>407</v>
      </c>
      <c r="C6563" t="s">
        <v>407</v>
      </c>
      <c r="D6563" t="s">
        <v>507</v>
      </c>
      <c r="E6563">
        <v>0</v>
      </c>
    </row>
    <row r="6564" spans="1:5">
      <c r="A6564">
        <v>2021</v>
      </c>
      <c r="B6564" t="s">
        <v>407</v>
      </c>
      <c r="C6564" t="s">
        <v>407</v>
      </c>
      <c r="D6564" t="s">
        <v>507</v>
      </c>
      <c r="E6564">
        <v>0</v>
      </c>
    </row>
    <row r="6565" spans="1:5">
      <c r="A6565">
        <v>2023</v>
      </c>
      <c r="B6565" t="s">
        <v>407</v>
      </c>
      <c r="C6565" t="s">
        <v>407</v>
      </c>
      <c r="D6565" t="s">
        <v>507</v>
      </c>
      <c r="E6565">
        <v>9219</v>
      </c>
    </row>
    <row r="6566" spans="1:5">
      <c r="A6566">
        <v>2018</v>
      </c>
      <c r="B6566" t="s">
        <v>407</v>
      </c>
      <c r="C6566" t="s">
        <v>407</v>
      </c>
      <c r="D6566" t="s">
        <v>507</v>
      </c>
      <c r="E6566">
        <v>0</v>
      </c>
    </row>
    <row r="6567" spans="1:5">
      <c r="A6567">
        <v>2018</v>
      </c>
      <c r="B6567" t="s">
        <v>407</v>
      </c>
      <c r="C6567" t="s">
        <v>407</v>
      </c>
      <c r="D6567" t="s">
        <v>507</v>
      </c>
      <c r="E6567">
        <v>0</v>
      </c>
    </row>
    <row r="6568" spans="1:5">
      <c r="A6568">
        <v>2018</v>
      </c>
      <c r="B6568" t="s">
        <v>407</v>
      </c>
      <c r="C6568" t="s">
        <v>407</v>
      </c>
      <c r="D6568" t="s">
        <v>507</v>
      </c>
      <c r="E6568">
        <v>0</v>
      </c>
    </row>
    <row r="6569" spans="1:5">
      <c r="A6569">
        <v>2018</v>
      </c>
      <c r="B6569" t="s">
        <v>407</v>
      </c>
      <c r="C6569" t="s">
        <v>407</v>
      </c>
      <c r="D6569" t="s">
        <v>507</v>
      </c>
      <c r="E6569">
        <v>0</v>
      </c>
    </row>
    <row r="6570" spans="1:5">
      <c r="A6570">
        <v>2020</v>
      </c>
      <c r="B6570" t="s">
        <v>407</v>
      </c>
      <c r="C6570" t="s">
        <v>407</v>
      </c>
      <c r="D6570" t="s">
        <v>507</v>
      </c>
      <c r="E6570">
        <v>0</v>
      </c>
    </row>
    <row r="6571" spans="1:5">
      <c r="A6571">
        <v>2023</v>
      </c>
      <c r="B6571" t="s">
        <v>438</v>
      </c>
      <c r="C6571" t="s">
        <v>52</v>
      </c>
      <c r="D6571" t="s">
        <v>507</v>
      </c>
      <c r="E6571">
        <v>95</v>
      </c>
    </row>
    <row r="6572" spans="1:5">
      <c r="A6572">
        <v>2023</v>
      </c>
      <c r="B6572" t="s">
        <v>425</v>
      </c>
      <c r="C6572" t="s">
        <v>24</v>
      </c>
      <c r="D6572" t="s">
        <v>507</v>
      </c>
      <c r="E6572">
        <v>457</v>
      </c>
    </row>
    <row r="6573" spans="1:5">
      <c r="A6573">
        <v>2023</v>
      </c>
      <c r="B6573" t="s">
        <v>421</v>
      </c>
      <c r="C6573" t="s">
        <v>13</v>
      </c>
      <c r="D6573" t="s">
        <v>507</v>
      </c>
      <c r="E6573">
        <v>243</v>
      </c>
    </row>
    <row r="6574" spans="1:5">
      <c r="A6574">
        <v>2023</v>
      </c>
      <c r="B6574" t="s">
        <v>432</v>
      </c>
      <c r="C6574" t="s">
        <v>39</v>
      </c>
      <c r="D6574" t="s">
        <v>507</v>
      </c>
      <c r="E6574">
        <v>1253</v>
      </c>
    </row>
    <row r="6575" spans="1:5">
      <c r="A6575">
        <v>2023</v>
      </c>
      <c r="B6575" t="s">
        <v>429</v>
      </c>
      <c r="C6575" t="s">
        <v>30</v>
      </c>
      <c r="D6575" t="s">
        <v>507</v>
      </c>
      <c r="E6575">
        <v>424</v>
      </c>
    </row>
    <row r="6576" spans="1:5">
      <c r="A6576">
        <v>2023</v>
      </c>
      <c r="B6576" t="s">
        <v>431</v>
      </c>
      <c r="C6576" t="s">
        <v>36</v>
      </c>
      <c r="D6576" t="s">
        <v>507</v>
      </c>
      <c r="E6576">
        <v>71</v>
      </c>
    </row>
    <row r="6577" spans="1:5">
      <c r="A6577">
        <v>2023</v>
      </c>
      <c r="B6577" t="s">
        <v>428</v>
      </c>
      <c r="C6577" t="s">
        <v>27</v>
      </c>
      <c r="D6577" t="s">
        <v>507</v>
      </c>
      <c r="E6577">
        <v>0</v>
      </c>
    </row>
    <row r="6578" spans="1:5">
      <c r="A6578">
        <v>2023</v>
      </c>
      <c r="B6578" t="s">
        <v>436</v>
      </c>
      <c r="C6578" t="s">
        <v>49</v>
      </c>
      <c r="D6578" t="s">
        <v>507</v>
      </c>
      <c r="E6578">
        <v>113</v>
      </c>
    </row>
    <row r="6579" spans="1:5">
      <c r="A6579">
        <v>2023</v>
      </c>
      <c r="B6579" t="s">
        <v>433</v>
      </c>
      <c r="C6579" t="s">
        <v>42</v>
      </c>
      <c r="D6579" t="s">
        <v>507</v>
      </c>
      <c r="E6579">
        <v>90</v>
      </c>
    </row>
    <row r="6580" spans="1:5">
      <c r="A6580">
        <v>2023</v>
      </c>
      <c r="B6580" t="s">
        <v>426</v>
      </c>
      <c r="D6580" t="s">
        <v>507</v>
      </c>
      <c r="E6580">
        <v>0</v>
      </c>
    </row>
    <row r="6581" spans="1:5">
      <c r="A6581">
        <v>2023</v>
      </c>
      <c r="B6581" t="s">
        <v>437</v>
      </c>
      <c r="C6581" t="s">
        <v>51</v>
      </c>
      <c r="D6581" t="s">
        <v>507</v>
      </c>
      <c r="E6581">
        <v>2694</v>
      </c>
    </row>
    <row r="6582" spans="1:5">
      <c r="A6582">
        <v>2023</v>
      </c>
      <c r="B6582" t="s">
        <v>420</v>
      </c>
      <c r="C6582" t="s">
        <v>8</v>
      </c>
      <c r="D6582" t="s">
        <v>507</v>
      </c>
      <c r="E6582">
        <v>685</v>
      </c>
    </row>
    <row r="6583" spans="1:5">
      <c r="A6583">
        <v>2023</v>
      </c>
      <c r="B6583" t="s">
        <v>424</v>
      </c>
      <c r="C6583" t="s">
        <v>21</v>
      </c>
      <c r="D6583" t="s">
        <v>507</v>
      </c>
      <c r="E6583">
        <v>787</v>
      </c>
    </row>
    <row r="6584" spans="1:5">
      <c r="A6584">
        <v>2022</v>
      </c>
      <c r="B6584" t="s">
        <v>435</v>
      </c>
      <c r="C6584" t="s">
        <v>48</v>
      </c>
      <c r="D6584" t="s">
        <v>507</v>
      </c>
      <c r="E6584">
        <v>0</v>
      </c>
    </row>
    <row r="6585" spans="1:5">
      <c r="A6585">
        <v>2022</v>
      </c>
      <c r="B6585" t="s">
        <v>438</v>
      </c>
      <c r="C6585" t="s">
        <v>52</v>
      </c>
      <c r="D6585" t="s">
        <v>507</v>
      </c>
      <c r="E6585">
        <v>0</v>
      </c>
    </row>
    <row r="6586" spans="1:5">
      <c r="A6586">
        <v>2022</v>
      </c>
      <c r="B6586" t="s">
        <v>436</v>
      </c>
      <c r="C6586" t="s">
        <v>49</v>
      </c>
      <c r="D6586" t="s">
        <v>507</v>
      </c>
      <c r="E6586">
        <v>0</v>
      </c>
    </row>
    <row r="6587" spans="1:5">
      <c r="A6587">
        <v>2022</v>
      </c>
      <c r="B6587" t="s">
        <v>431</v>
      </c>
      <c r="C6587" t="s">
        <v>36</v>
      </c>
      <c r="D6587" t="s">
        <v>507</v>
      </c>
      <c r="E6587">
        <v>0</v>
      </c>
    </row>
    <row r="6588" spans="1:5">
      <c r="A6588">
        <v>2022</v>
      </c>
      <c r="B6588" t="s">
        <v>422</v>
      </c>
      <c r="C6588" t="s">
        <v>15</v>
      </c>
      <c r="D6588" t="s">
        <v>507</v>
      </c>
      <c r="E6588">
        <v>0</v>
      </c>
    </row>
    <row r="6589" spans="1:5">
      <c r="A6589">
        <v>2022</v>
      </c>
      <c r="B6589" t="s">
        <v>439</v>
      </c>
      <c r="C6589" t="s">
        <v>53</v>
      </c>
      <c r="D6589" t="s">
        <v>507</v>
      </c>
      <c r="E6589">
        <v>0</v>
      </c>
    </row>
    <row r="6590" spans="1:5">
      <c r="A6590">
        <v>2022</v>
      </c>
      <c r="B6590" t="s">
        <v>429</v>
      </c>
      <c r="C6590" t="s">
        <v>30</v>
      </c>
      <c r="D6590" t="s">
        <v>507</v>
      </c>
      <c r="E6590">
        <v>0</v>
      </c>
    </row>
    <row r="6591" spans="1:5">
      <c r="A6591">
        <v>2022</v>
      </c>
      <c r="B6591" t="s">
        <v>421</v>
      </c>
      <c r="C6591" t="s">
        <v>13</v>
      </c>
      <c r="D6591" t="s">
        <v>507</v>
      </c>
      <c r="E6591">
        <v>0</v>
      </c>
    </row>
    <row r="6592" spans="1:5">
      <c r="A6592">
        <v>2022</v>
      </c>
      <c r="B6592" t="s">
        <v>434</v>
      </c>
      <c r="C6592" t="s">
        <v>45</v>
      </c>
      <c r="D6592" t="s">
        <v>507</v>
      </c>
      <c r="E6592">
        <v>0</v>
      </c>
    </row>
    <row r="6593" spans="1:5">
      <c r="A6593">
        <v>2021</v>
      </c>
      <c r="B6593" t="s">
        <v>434</v>
      </c>
      <c r="C6593" t="s">
        <v>45</v>
      </c>
      <c r="D6593" t="s">
        <v>507</v>
      </c>
      <c r="E6593">
        <v>0</v>
      </c>
    </row>
    <row r="6594" spans="1:5">
      <c r="A6594">
        <v>2021</v>
      </c>
      <c r="B6594" t="s">
        <v>420</v>
      </c>
      <c r="C6594" t="s">
        <v>8</v>
      </c>
      <c r="D6594" t="s">
        <v>507</v>
      </c>
      <c r="E6594">
        <v>0</v>
      </c>
    </row>
    <row r="6595" spans="1:5">
      <c r="A6595">
        <v>2021</v>
      </c>
      <c r="B6595" t="s">
        <v>424</v>
      </c>
      <c r="C6595" t="s">
        <v>21</v>
      </c>
      <c r="D6595" t="s">
        <v>507</v>
      </c>
      <c r="E6595">
        <v>0</v>
      </c>
    </row>
    <row r="6596" spans="1:5">
      <c r="A6596">
        <v>2020</v>
      </c>
      <c r="B6596" t="s">
        <v>434</v>
      </c>
      <c r="C6596" t="s">
        <v>45</v>
      </c>
      <c r="D6596" t="s">
        <v>507</v>
      </c>
      <c r="E6596">
        <v>0</v>
      </c>
    </row>
    <row r="6597" spans="1:5">
      <c r="A6597">
        <v>2020</v>
      </c>
      <c r="B6597" t="s">
        <v>430</v>
      </c>
      <c r="C6597" t="s">
        <v>33</v>
      </c>
      <c r="D6597" t="s">
        <v>507</v>
      </c>
      <c r="E6597">
        <v>0</v>
      </c>
    </row>
    <row r="6598" spans="1:5">
      <c r="A6598">
        <v>2020</v>
      </c>
      <c r="B6598" t="s">
        <v>439</v>
      </c>
      <c r="C6598" t="s">
        <v>53</v>
      </c>
      <c r="D6598" t="s">
        <v>507</v>
      </c>
      <c r="E6598">
        <v>0</v>
      </c>
    </row>
    <row r="6599" spans="1:5">
      <c r="A6599">
        <v>2019</v>
      </c>
      <c r="B6599" t="s">
        <v>431</v>
      </c>
      <c r="C6599" t="s">
        <v>36</v>
      </c>
      <c r="D6599" t="s">
        <v>507</v>
      </c>
      <c r="E6599">
        <v>0</v>
      </c>
    </row>
    <row r="6600" spans="1:5">
      <c r="A6600">
        <v>2019</v>
      </c>
      <c r="B6600" t="s">
        <v>437</v>
      </c>
      <c r="C6600" t="s">
        <v>51</v>
      </c>
      <c r="D6600" t="s">
        <v>507</v>
      </c>
      <c r="E6600">
        <v>0</v>
      </c>
    </row>
    <row r="6601" spans="1:5">
      <c r="A6601">
        <v>2019</v>
      </c>
      <c r="B6601" t="s">
        <v>439</v>
      </c>
      <c r="C6601" t="s">
        <v>53</v>
      </c>
      <c r="D6601" t="s">
        <v>507</v>
      </c>
      <c r="E6601">
        <v>0</v>
      </c>
    </row>
    <row r="6602" spans="1:5">
      <c r="A6602">
        <v>2019</v>
      </c>
      <c r="B6602" t="s">
        <v>429</v>
      </c>
      <c r="C6602" t="s">
        <v>30</v>
      </c>
      <c r="D6602" t="s">
        <v>507</v>
      </c>
      <c r="E6602">
        <v>0</v>
      </c>
    </row>
    <row r="6603" spans="1:5">
      <c r="A6603">
        <v>2018</v>
      </c>
      <c r="B6603" t="s">
        <v>432</v>
      </c>
      <c r="C6603" t="s">
        <v>39</v>
      </c>
      <c r="D6603" t="s">
        <v>507</v>
      </c>
      <c r="E6603">
        <v>0</v>
      </c>
    </row>
    <row r="6604" spans="1:5">
      <c r="A6604">
        <v>2018</v>
      </c>
      <c r="B6604" t="s">
        <v>435</v>
      </c>
      <c r="C6604" t="s">
        <v>48</v>
      </c>
      <c r="D6604" t="s">
        <v>507</v>
      </c>
      <c r="E6604">
        <v>0</v>
      </c>
    </row>
    <row r="6605" spans="1:5">
      <c r="A6605">
        <v>2018</v>
      </c>
      <c r="B6605" t="s">
        <v>438</v>
      </c>
      <c r="C6605" t="s">
        <v>52</v>
      </c>
      <c r="D6605" t="s">
        <v>507</v>
      </c>
      <c r="E6605">
        <v>0</v>
      </c>
    </row>
    <row r="6606" spans="1:5">
      <c r="A6606">
        <v>2018</v>
      </c>
      <c r="B6606" t="s">
        <v>436</v>
      </c>
      <c r="C6606" t="s">
        <v>49</v>
      </c>
      <c r="D6606" t="s">
        <v>507</v>
      </c>
      <c r="E6606">
        <v>0</v>
      </c>
    </row>
    <row r="6607" spans="1:5">
      <c r="A6607">
        <v>2018</v>
      </c>
      <c r="B6607" t="s">
        <v>437</v>
      </c>
      <c r="C6607" t="s">
        <v>51</v>
      </c>
      <c r="D6607" t="s">
        <v>507</v>
      </c>
      <c r="E6607">
        <v>0</v>
      </c>
    </row>
    <row r="6608" spans="1:5">
      <c r="A6608">
        <v>2018</v>
      </c>
      <c r="B6608" t="s">
        <v>422</v>
      </c>
      <c r="C6608" t="s">
        <v>15</v>
      </c>
      <c r="D6608" t="s">
        <v>507</v>
      </c>
      <c r="E6608">
        <v>0</v>
      </c>
    </row>
    <row r="6609" spans="1:5">
      <c r="A6609">
        <v>2019</v>
      </c>
      <c r="B6609" t="s">
        <v>438</v>
      </c>
      <c r="C6609" t="s">
        <v>52</v>
      </c>
      <c r="D6609" t="s">
        <v>507</v>
      </c>
      <c r="E6609">
        <v>0</v>
      </c>
    </row>
    <row r="6610" spans="1:5">
      <c r="A6610">
        <v>2019</v>
      </c>
      <c r="B6610" t="s">
        <v>430</v>
      </c>
      <c r="C6610" t="s">
        <v>33</v>
      </c>
      <c r="D6610" t="s">
        <v>507</v>
      </c>
      <c r="E6610">
        <v>0</v>
      </c>
    </row>
    <row r="6611" spans="1:5">
      <c r="A6611">
        <v>2019</v>
      </c>
      <c r="B6611" t="s">
        <v>434</v>
      </c>
      <c r="C6611" t="s">
        <v>45</v>
      </c>
      <c r="D6611" t="s">
        <v>507</v>
      </c>
      <c r="E6611">
        <v>0</v>
      </c>
    </row>
    <row r="6612" spans="1:5">
      <c r="A6612">
        <v>2019</v>
      </c>
      <c r="B6612" t="s">
        <v>425</v>
      </c>
      <c r="C6612" t="s">
        <v>24</v>
      </c>
      <c r="D6612" t="s">
        <v>507</v>
      </c>
      <c r="E6612">
        <v>0</v>
      </c>
    </row>
    <row r="6613" spans="1:5">
      <c r="A6613">
        <v>2019</v>
      </c>
      <c r="B6613" t="s">
        <v>420</v>
      </c>
      <c r="C6613" t="s">
        <v>8</v>
      </c>
      <c r="D6613" t="s">
        <v>507</v>
      </c>
      <c r="E6613">
        <v>0</v>
      </c>
    </row>
    <row r="6614" spans="1:5">
      <c r="A6614">
        <v>2019</v>
      </c>
      <c r="B6614" t="s">
        <v>433</v>
      </c>
      <c r="C6614" t="s">
        <v>42</v>
      </c>
      <c r="D6614" t="s">
        <v>507</v>
      </c>
      <c r="E6614">
        <v>0</v>
      </c>
    </row>
    <row r="6615" spans="1:5">
      <c r="A6615">
        <v>2019</v>
      </c>
      <c r="B6615" t="s">
        <v>428</v>
      </c>
      <c r="C6615" t="s">
        <v>27</v>
      </c>
      <c r="D6615" t="s">
        <v>507</v>
      </c>
      <c r="E6615">
        <v>0</v>
      </c>
    </row>
    <row r="6616" spans="1:5">
      <c r="A6616">
        <v>2019</v>
      </c>
      <c r="B6616" t="s">
        <v>423</v>
      </c>
      <c r="C6616" t="s">
        <v>18</v>
      </c>
      <c r="D6616" t="s">
        <v>507</v>
      </c>
      <c r="E6616">
        <v>0</v>
      </c>
    </row>
    <row r="6617" spans="1:5">
      <c r="A6617">
        <v>2019</v>
      </c>
      <c r="B6617" t="s">
        <v>421</v>
      </c>
      <c r="C6617" t="s">
        <v>13</v>
      </c>
      <c r="D6617" t="s">
        <v>507</v>
      </c>
      <c r="E6617">
        <v>0</v>
      </c>
    </row>
    <row r="6618" spans="1:5">
      <c r="A6618">
        <v>2019</v>
      </c>
      <c r="B6618" t="s">
        <v>422</v>
      </c>
      <c r="C6618" t="s">
        <v>15</v>
      </c>
      <c r="D6618" t="s">
        <v>507</v>
      </c>
      <c r="E6618">
        <v>0</v>
      </c>
    </row>
    <row r="6619" spans="1:5">
      <c r="A6619">
        <v>2019</v>
      </c>
      <c r="B6619" t="s">
        <v>424</v>
      </c>
      <c r="C6619" t="s">
        <v>21</v>
      </c>
      <c r="D6619" t="s">
        <v>507</v>
      </c>
      <c r="E6619">
        <v>0</v>
      </c>
    </row>
    <row r="6620" spans="1:5">
      <c r="A6620">
        <v>2018</v>
      </c>
      <c r="B6620" t="s">
        <v>434</v>
      </c>
      <c r="C6620" t="s">
        <v>45</v>
      </c>
      <c r="D6620" t="s">
        <v>507</v>
      </c>
      <c r="E6620">
        <v>0</v>
      </c>
    </row>
    <row r="6621" spans="1:5">
      <c r="A6621">
        <v>2018</v>
      </c>
      <c r="B6621" t="s">
        <v>428</v>
      </c>
      <c r="C6621" t="s">
        <v>27</v>
      </c>
      <c r="D6621" t="s">
        <v>507</v>
      </c>
      <c r="E6621">
        <v>0</v>
      </c>
    </row>
    <row r="6622" spans="1:5">
      <c r="A6622">
        <v>2018</v>
      </c>
      <c r="B6622" t="s">
        <v>430</v>
      </c>
      <c r="C6622" t="s">
        <v>33</v>
      </c>
      <c r="D6622" t="s">
        <v>507</v>
      </c>
      <c r="E6622">
        <v>0</v>
      </c>
    </row>
    <row r="6623" spans="1:5">
      <c r="A6623">
        <v>2018</v>
      </c>
      <c r="B6623" t="s">
        <v>420</v>
      </c>
      <c r="C6623" t="s">
        <v>8</v>
      </c>
      <c r="D6623" t="s">
        <v>507</v>
      </c>
      <c r="E6623">
        <v>0</v>
      </c>
    </row>
    <row r="6624" spans="1:5">
      <c r="A6624">
        <v>2018</v>
      </c>
      <c r="B6624" t="s">
        <v>439</v>
      </c>
      <c r="C6624" t="s">
        <v>53</v>
      </c>
      <c r="D6624" t="s">
        <v>507</v>
      </c>
      <c r="E6624">
        <v>0</v>
      </c>
    </row>
    <row r="6625" spans="1:5">
      <c r="A6625">
        <v>2022</v>
      </c>
      <c r="B6625" t="s">
        <v>437</v>
      </c>
      <c r="C6625" t="s">
        <v>51</v>
      </c>
      <c r="D6625" t="s">
        <v>507</v>
      </c>
      <c r="E6625">
        <v>0</v>
      </c>
    </row>
    <row r="6626" spans="1:5">
      <c r="A6626">
        <v>2022</v>
      </c>
      <c r="B6626" t="s">
        <v>425</v>
      </c>
      <c r="C6626" t="s">
        <v>24</v>
      </c>
      <c r="D6626" t="s">
        <v>507</v>
      </c>
      <c r="E6626">
        <v>0</v>
      </c>
    </row>
    <row r="6627" spans="1:5">
      <c r="A6627">
        <v>2022</v>
      </c>
      <c r="B6627" t="s">
        <v>428</v>
      </c>
      <c r="C6627" t="s">
        <v>27</v>
      </c>
      <c r="D6627" t="s">
        <v>507</v>
      </c>
      <c r="E6627">
        <v>0</v>
      </c>
    </row>
    <row r="6628" spans="1:5">
      <c r="A6628">
        <v>2022</v>
      </c>
      <c r="B6628" t="s">
        <v>420</v>
      </c>
      <c r="C6628" t="s">
        <v>8</v>
      </c>
      <c r="D6628" t="s">
        <v>507</v>
      </c>
      <c r="E6628">
        <v>0</v>
      </c>
    </row>
    <row r="6629" spans="1:5">
      <c r="A6629">
        <v>2022</v>
      </c>
      <c r="B6629" t="s">
        <v>423</v>
      </c>
      <c r="C6629" t="s">
        <v>18</v>
      </c>
      <c r="D6629" t="s">
        <v>507</v>
      </c>
      <c r="E6629">
        <v>0</v>
      </c>
    </row>
    <row r="6630" spans="1:5">
      <c r="A6630">
        <v>2021</v>
      </c>
      <c r="B6630" t="s">
        <v>426</v>
      </c>
      <c r="D6630" t="s">
        <v>507</v>
      </c>
      <c r="E6630">
        <v>0</v>
      </c>
    </row>
    <row r="6631" spans="1:5">
      <c r="A6631">
        <v>2021</v>
      </c>
      <c r="B6631" t="s">
        <v>428</v>
      </c>
      <c r="C6631" t="s">
        <v>27</v>
      </c>
      <c r="D6631" t="s">
        <v>507</v>
      </c>
      <c r="E6631">
        <v>0</v>
      </c>
    </row>
    <row r="6632" spans="1:5">
      <c r="A6632">
        <v>2021</v>
      </c>
      <c r="B6632" t="s">
        <v>423</v>
      </c>
      <c r="C6632" t="s">
        <v>18</v>
      </c>
      <c r="D6632" t="s">
        <v>507</v>
      </c>
      <c r="E6632">
        <v>0</v>
      </c>
    </row>
    <row r="6633" spans="1:5">
      <c r="A6633">
        <v>2021</v>
      </c>
      <c r="B6633" t="s">
        <v>431</v>
      </c>
      <c r="C6633" t="s">
        <v>36</v>
      </c>
      <c r="D6633" t="s">
        <v>507</v>
      </c>
      <c r="E6633">
        <v>0</v>
      </c>
    </row>
    <row r="6634" spans="1:5">
      <c r="A6634">
        <v>2021</v>
      </c>
      <c r="B6634" t="s">
        <v>425</v>
      </c>
      <c r="C6634" t="s">
        <v>24</v>
      </c>
      <c r="D6634" t="s">
        <v>507</v>
      </c>
      <c r="E6634">
        <v>0</v>
      </c>
    </row>
    <row r="6635" spans="1:5">
      <c r="A6635">
        <v>2021</v>
      </c>
      <c r="B6635" t="s">
        <v>438</v>
      </c>
      <c r="C6635" t="s">
        <v>52</v>
      </c>
      <c r="D6635" t="s">
        <v>507</v>
      </c>
      <c r="E6635">
        <v>0</v>
      </c>
    </row>
    <row r="6636" spans="1:5">
      <c r="A6636">
        <v>2021</v>
      </c>
      <c r="B6636" t="s">
        <v>436</v>
      </c>
      <c r="C6636" t="s">
        <v>49</v>
      </c>
      <c r="D6636" t="s">
        <v>507</v>
      </c>
      <c r="E6636">
        <v>0</v>
      </c>
    </row>
    <row r="6637" spans="1:5">
      <c r="A6637">
        <v>2021</v>
      </c>
      <c r="B6637" t="s">
        <v>437</v>
      </c>
      <c r="C6637" t="s">
        <v>51</v>
      </c>
      <c r="D6637" t="s">
        <v>507</v>
      </c>
      <c r="E6637">
        <v>0</v>
      </c>
    </row>
    <row r="6638" spans="1:5">
      <c r="A6638">
        <v>2020</v>
      </c>
      <c r="B6638" t="s">
        <v>431</v>
      </c>
      <c r="C6638" t="s">
        <v>36</v>
      </c>
      <c r="D6638" t="s">
        <v>507</v>
      </c>
      <c r="E6638">
        <v>0</v>
      </c>
    </row>
    <row r="6639" spans="1:5">
      <c r="A6639">
        <v>2020</v>
      </c>
      <c r="B6639" t="s">
        <v>426</v>
      </c>
      <c r="D6639" t="s">
        <v>507</v>
      </c>
      <c r="E6639">
        <v>0</v>
      </c>
    </row>
    <row r="6640" spans="1:5">
      <c r="A6640">
        <v>2020</v>
      </c>
      <c r="B6640" t="s">
        <v>433</v>
      </c>
      <c r="C6640" t="s">
        <v>42</v>
      </c>
      <c r="D6640" t="s">
        <v>507</v>
      </c>
      <c r="E6640">
        <v>0</v>
      </c>
    </row>
    <row r="6641" spans="1:5">
      <c r="A6641">
        <v>2020</v>
      </c>
      <c r="B6641" t="s">
        <v>425</v>
      </c>
      <c r="C6641" t="s">
        <v>24</v>
      </c>
      <c r="D6641" t="s">
        <v>507</v>
      </c>
      <c r="E6641">
        <v>0</v>
      </c>
    </row>
    <row r="6642" spans="1:5">
      <c r="A6642">
        <v>2020</v>
      </c>
      <c r="B6642" t="s">
        <v>428</v>
      </c>
      <c r="C6642" t="s">
        <v>27</v>
      </c>
      <c r="D6642" t="s">
        <v>507</v>
      </c>
      <c r="E6642">
        <v>0</v>
      </c>
    </row>
    <row r="6643" spans="1:5">
      <c r="A6643">
        <v>2020</v>
      </c>
      <c r="B6643" t="s">
        <v>438</v>
      </c>
      <c r="C6643" t="s">
        <v>52</v>
      </c>
      <c r="D6643" t="s">
        <v>507</v>
      </c>
      <c r="E6643">
        <v>0</v>
      </c>
    </row>
    <row r="6644" spans="1:5">
      <c r="A6644">
        <v>2020</v>
      </c>
      <c r="B6644" t="s">
        <v>437</v>
      </c>
      <c r="C6644" t="s">
        <v>51</v>
      </c>
      <c r="D6644" t="s">
        <v>507</v>
      </c>
      <c r="E6644">
        <v>0</v>
      </c>
    </row>
    <row r="6645" spans="1:5">
      <c r="A6645">
        <v>2020</v>
      </c>
      <c r="B6645" t="s">
        <v>422</v>
      </c>
      <c r="C6645" t="s">
        <v>15</v>
      </c>
      <c r="D6645" t="s">
        <v>507</v>
      </c>
      <c r="E6645">
        <v>0</v>
      </c>
    </row>
    <row r="6646" spans="1:5">
      <c r="A6646">
        <v>2023</v>
      </c>
      <c r="B6646" t="s">
        <v>434</v>
      </c>
      <c r="C6646" t="s">
        <v>45</v>
      </c>
      <c r="D6646" t="s">
        <v>507</v>
      </c>
      <c r="E6646">
        <v>67</v>
      </c>
    </row>
    <row r="6647" spans="1:5">
      <c r="A6647">
        <v>2023</v>
      </c>
      <c r="B6647" t="s">
        <v>423</v>
      </c>
      <c r="C6647" t="s">
        <v>18</v>
      </c>
      <c r="D6647" t="s">
        <v>507</v>
      </c>
      <c r="E6647">
        <v>182</v>
      </c>
    </row>
    <row r="6648" spans="1:5">
      <c r="A6648">
        <v>2023</v>
      </c>
      <c r="B6648" t="s">
        <v>435</v>
      </c>
      <c r="C6648" t="s">
        <v>48</v>
      </c>
      <c r="D6648" t="s">
        <v>507</v>
      </c>
      <c r="E6648">
        <v>119</v>
      </c>
    </row>
    <row r="6649" spans="1:5">
      <c r="A6649">
        <v>2023</v>
      </c>
      <c r="B6649" t="s">
        <v>430</v>
      </c>
      <c r="C6649" t="s">
        <v>33</v>
      </c>
      <c r="D6649" t="s">
        <v>507</v>
      </c>
      <c r="E6649">
        <v>180</v>
      </c>
    </row>
    <row r="6650" spans="1:5">
      <c r="A6650">
        <v>2023</v>
      </c>
      <c r="B6650" t="s">
        <v>422</v>
      </c>
      <c r="C6650" t="s">
        <v>15</v>
      </c>
      <c r="D6650" t="s">
        <v>507</v>
      </c>
      <c r="E6650">
        <v>1459</v>
      </c>
    </row>
    <row r="6651" spans="1:5">
      <c r="A6651">
        <v>2023</v>
      </c>
      <c r="B6651" t="s">
        <v>439</v>
      </c>
      <c r="C6651" t="s">
        <v>53</v>
      </c>
      <c r="D6651" t="s">
        <v>507</v>
      </c>
      <c r="E6651">
        <v>300</v>
      </c>
    </row>
    <row r="6652" spans="1:5">
      <c r="A6652">
        <v>2022</v>
      </c>
      <c r="B6652" t="s">
        <v>433</v>
      </c>
      <c r="C6652" t="s">
        <v>42</v>
      </c>
      <c r="D6652" t="s">
        <v>507</v>
      </c>
      <c r="E6652">
        <v>0</v>
      </c>
    </row>
    <row r="6653" spans="1:5">
      <c r="A6653">
        <v>2022</v>
      </c>
      <c r="B6653" t="s">
        <v>430</v>
      </c>
      <c r="C6653" t="s">
        <v>33</v>
      </c>
      <c r="D6653" t="s">
        <v>507</v>
      </c>
      <c r="E6653">
        <v>0</v>
      </c>
    </row>
    <row r="6654" spans="1:5">
      <c r="A6654">
        <v>2022</v>
      </c>
      <c r="B6654" t="s">
        <v>432</v>
      </c>
      <c r="C6654" t="s">
        <v>39</v>
      </c>
      <c r="D6654" t="s">
        <v>507</v>
      </c>
      <c r="E6654">
        <v>0</v>
      </c>
    </row>
    <row r="6655" spans="1:5">
      <c r="A6655">
        <v>2022</v>
      </c>
      <c r="B6655" t="s">
        <v>426</v>
      </c>
      <c r="D6655" t="s">
        <v>507</v>
      </c>
      <c r="E6655">
        <v>0</v>
      </c>
    </row>
    <row r="6656" spans="1:5">
      <c r="A6656">
        <v>2022</v>
      </c>
      <c r="B6656" t="s">
        <v>424</v>
      </c>
      <c r="C6656" t="s">
        <v>21</v>
      </c>
      <c r="D6656" t="s">
        <v>507</v>
      </c>
      <c r="E6656">
        <v>0</v>
      </c>
    </row>
    <row r="6657" spans="1:5">
      <c r="A6657">
        <v>2021</v>
      </c>
      <c r="B6657" t="s">
        <v>432</v>
      </c>
      <c r="C6657" t="s">
        <v>39</v>
      </c>
      <c r="D6657" t="s">
        <v>507</v>
      </c>
      <c r="E6657">
        <v>0</v>
      </c>
    </row>
    <row r="6658" spans="1:5">
      <c r="A6658">
        <v>2021</v>
      </c>
      <c r="B6658" t="s">
        <v>430</v>
      </c>
      <c r="C6658" t="s">
        <v>33</v>
      </c>
      <c r="D6658" t="s">
        <v>507</v>
      </c>
      <c r="E6658">
        <v>0</v>
      </c>
    </row>
    <row r="6659" spans="1:5">
      <c r="A6659">
        <v>2021</v>
      </c>
      <c r="B6659" t="s">
        <v>433</v>
      </c>
      <c r="C6659" t="s">
        <v>42</v>
      </c>
      <c r="D6659" t="s">
        <v>507</v>
      </c>
      <c r="E6659">
        <v>0</v>
      </c>
    </row>
    <row r="6660" spans="1:5">
      <c r="A6660">
        <v>2021</v>
      </c>
      <c r="B6660" t="s">
        <v>422</v>
      </c>
      <c r="C6660" t="s">
        <v>15</v>
      </c>
      <c r="D6660" t="s">
        <v>507</v>
      </c>
      <c r="E6660">
        <v>0</v>
      </c>
    </row>
    <row r="6661" spans="1:5">
      <c r="A6661">
        <v>2021</v>
      </c>
      <c r="B6661" t="s">
        <v>421</v>
      </c>
      <c r="C6661" t="s">
        <v>13</v>
      </c>
      <c r="D6661" t="s">
        <v>507</v>
      </c>
      <c r="E6661">
        <v>0</v>
      </c>
    </row>
    <row r="6662" spans="1:5">
      <c r="A6662">
        <v>2021</v>
      </c>
      <c r="B6662" t="s">
        <v>439</v>
      </c>
      <c r="C6662" t="s">
        <v>53</v>
      </c>
      <c r="D6662" t="s">
        <v>507</v>
      </c>
      <c r="E6662">
        <v>0</v>
      </c>
    </row>
    <row r="6663" spans="1:5">
      <c r="A6663">
        <v>2021</v>
      </c>
      <c r="B6663" t="s">
        <v>435</v>
      </c>
      <c r="C6663" t="s">
        <v>48</v>
      </c>
      <c r="D6663" t="s">
        <v>507</v>
      </c>
      <c r="E6663">
        <v>0</v>
      </c>
    </row>
    <row r="6664" spans="1:5">
      <c r="A6664">
        <v>2021</v>
      </c>
      <c r="B6664" t="s">
        <v>429</v>
      </c>
      <c r="C6664" t="s">
        <v>30</v>
      </c>
      <c r="D6664" t="s">
        <v>507</v>
      </c>
      <c r="E6664">
        <v>0</v>
      </c>
    </row>
    <row r="6665" spans="1:5">
      <c r="A6665">
        <v>2020</v>
      </c>
      <c r="B6665" t="s">
        <v>435</v>
      </c>
      <c r="C6665" t="s">
        <v>48</v>
      </c>
      <c r="D6665" t="s">
        <v>507</v>
      </c>
      <c r="E6665">
        <v>0</v>
      </c>
    </row>
    <row r="6666" spans="1:5">
      <c r="A6666">
        <v>2020</v>
      </c>
      <c r="B6666" t="s">
        <v>432</v>
      </c>
      <c r="C6666" t="s">
        <v>39</v>
      </c>
      <c r="D6666" t="s">
        <v>507</v>
      </c>
      <c r="E6666">
        <v>0</v>
      </c>
    </row>
    <row r="6667" spans="1:5">
      <c r="A6667">
        <v>2020</v>
      </c>
      <c r="B6667" t="s">
        <v>423</v>
      </c>
      <c r="C6667" t="s">
        <v>18</v>
      </c>
      <c r="D6667" t="s">
        <v>507</v>
      </c>
      <c r="E6667">
        <v>0</v>
      </c>
    </row>
    <row r="6668" spans="1:5">
      <c r="A6668">
        <v>2020</v>
      </c>
      <c r="B6668" t="s">
        <v>420</v>
      </c>
      <c r="C6668" t="s">
        <v>8</v>
      </c>
      <c r="D6668" t="s">
        <v>507</v>
      </c>
      <c r="E6668">
        <v>0</v>
      </c>
    </row>
    <row r="6669" spans="1:5">
      <c r="A6669">
        <v>2020</v>
      </c>
      <c r="B6669" t="s">
        <v>424</v>
      </c>
      <c r="C6669" t="s">
        <v>21</v>
      </c>
      <c r="D6669" t="s">
        <v>507</v>
      </c>
      <c r="E6669">
        <v>0</v>
      </c>
    </row>
    <row r="6670" spans="1:5">
      <c r="A6670">
        <v>2020</v>
      </c>
      <c r="B6670" t="s">
        <v>421</v>
      </c>
      <c r="C6670" t="s">
        <v>13</v>
      </c>
      <c r="D6670" t="s">
        <v>507</v>
      </c>
      <c r="E6670">
        <v>0</v>
      </c>
    </row>
    <row r="6671" spans="1:5">
      <c r="A6671">
        <v>2020</v>
      </c>
      <c r="B6671" t="s">
        <v>436</v>
      </c>
      <c r="C6671" t="s">
        <v>49</v>
      </c>
      <c r="D6671" t="s">
        <v>507</v>
      </c>
      <c r="E6671">
        <v>0</v>
      </c>
    </row>
    <row r="6672" spans="1:5">
      <c r="A6672">
        <v>2020</v>
      </c>
      <c r="B6672" t="s">
        <v>429</v>
      </c>
      <c r="C6672" t="s">
        <v>30</v>
      </c>
      <c r="D6672" t="s">
        <v>507</v>
      </c>
      <c r="E6672">
        <v>0</v>
      </c>
    </row>
    <row r="6673" spans="1:5">
      <c r="A6673">
        <v>2019</v>
      </c>
      <c r="B6673" t="s">
        <v>435</v>
      </c>
      <c r="C6673" t="s">
        <v>48</v>
      </c>
      <c r="D6673" t="s">
        <v>507</v>
      </c>
      <c r="E6673">
        <v>0</v>
      </c>
    </row>
    <row r="6674" spans="1:5">
      <c r="A6674">
        <v>2019</v>
      </c>
      <c r="B6674" t="s">
        <v>426</v>
      </c>
      <c r="D6674" t="s">
        <v>507</v>
      </c>
      <c r="E6674">
        <v>0</v>
      </c>
    </row>
    <row r="6675" spans="1:5">
      <c r="A6675">
        <v>2019</v>
      </c>
      <c r="B6675" t="s">
        <v>432</v>
      </c>
      <c r="C6675" t="s">
        <v>39</v>
      </c>
      <c r="D6675" t="s">
        <v>507</v>
      </c>
      <c r="E6675">
        <v>0</v>
      </c>
    </row>
    <row r="6676" spans="1:5">
      <c r="A6676">
        <v>2019</v>
      </c>
      <c r="B6676" t="s">
        <v>436</v>
      </c>
      <c r="C6676" t="s">
        <v>49</v>
      </c>
      <c r="D6676" t="s">
        <v>507</v>
      </c>
      <c r="E6676">
        <v>0</v>
      </c>
    </row>
    <row r="6677" spans="1:5">
      <c r="A6677">
        <v>2018</v>
      </c>
      <c r="B6677" t="s">
        <v>431</v>
      </c>
      <c r="C6677" t="s">
        <v>36</v>
      </c>
      <c r="D6677" t="s">
        <v>507</v>
      </c>
      <c r="E6677">
        <v>0</v>
      </c>
    </row>
    <row r="6678" spans="1:5">
      <c r="A6678">
        <v>2018</v>
      </c>
      <c r="B6678" t="s">
        <v>426</v>
      </c>
      <c r="D6678" t="s">
        <v>507</v>
      </c>
      <c r="E6678">
        <v>0</v>
      </c>
    </row>
    <row r="6679" spans="1:5">
      <c r="A6679">
        <v>2018</v>
      </c>
      <c r="B6679" t="s">
        <v>421</v>
      </c>
      <c r="C6679" t="s">
        <v>13</v>
      </c>
      <c r="D6679" t="s">
        <v>507</v>
      </c>
      <c r="E6679">
        <v>0</v>
      </c>
    </row>
    <row r="6680" spans="1:5">
      <c r="A6680">
        <v>2018</v>
      </c>
      <c r="B6680" t="s">
        <v>423</v>
      </c>
      <c r="C6680" t="s">
        <v>18</v>
      </c>
      <c r="D6680" t="s">
        <v>507</v>
      </c>
      <c r="E6680">
        <v>0</v>
      </c>
    </row>
    <row r="6681" spans="1:5">
      <c r="A6681">
        <v>2018</v>
      </c>
      <c r="B6681" t="s">
        <v>433</v>
      </c>
      <c r="C6681" t="s">
        <v>42</v>
      </c>
      <c r="D6681" t="s">
        <v>507</v>
      </c>
      <c r="E6681">
        <v>0</v>
      </c>
    </row>
    <row r="6682" spans="1:5">
      <c r="A6682">
        <v>2018</v>
      </c>
      <c r="B6682" t="s">
        <v>425</v>
      </c>
      <c r="C6682" t="s">
        <v>24</v>
      </c>
      <c r="D6682" t="s">
        <v>507</v>
      </c>
      <c r="E6682">
        <v>0</v>
      </c>
    </row>
    <row r="6683" spans="1:5">
      <c r="A6683">
        <v>2018</v>
      </c>
      <c r="B6683" t="s">
        <v>424</v>
      </c>
      <c r="C6683" t="s">
        <v>21</v>
      </c>
      <c r="D6683" t="s">
        <v>507</v>
      </c>
      <c r="E6683">
        <v>0</v>
      </c>
    </row>
    <row r="6684" spans="1:5">
      <c r="A6684">
        <v>2018</v>
      </c>
      <c r="B6684" t="s">
        <v>429</v>
      </c>
      <c r="C6684" t="s">
        <v>30</v>
      </c>
      <c r="D6684" t="s">
        <v>507</v>
      </c>
      <c r="E6684">
        <v>0</v>
      </c>
    </row>
    <row r="6685" spans="1:5">
      <c r="A6685">
        <v>2025</v>
      </c>
      <c r="B6685" t="s">
        <v>407</v>
      </c>
      <c r="D6685" t="s">
        <v>508</v>
      </c>
      <c r="E6685">
        <v>0</v>
      </c>
    </row>
    <row r="6686" spans="1:5">
      <c r="A6686">
        <v>2025</v>
      </c>
      <c r="B6686" t="s">
        <v>438</v>
      </c>
      <c r="D6686" t="s">
        <v>508</v>
      </c>
      <c r="E6686">
        <v>0</v>
      </c>
    </row>
    <row r="6687" spans="1:5">
      <c r="A6687">
        <v>2025</v>
      </c>
      <c r="B6687" t="s">
        <v>425</v>
      </c>
      <c r="D6687" t="s">
        <v>508</v>
      </c>
      <c r="E6687">
        <v>0</v>
      </c>
    </row>
    <row r="6688" spans="1:5">
      <c r="A6688">
        <v>2025</v>
      </c>
      <c r="B6688" t="s">
        <v>421</v>
      </c>
      <c r="D6688" t="s">
        <v>508</v>
      </c>
      <c r="E6688">
        <v>0</v>
      </c>
    </row>
    <row r="6689" spans="1:5">
      <c r="A6689">
        <v>2025</v>
      </c>
      <c r="B6689" t="s">
        <v>432</v>
      </c>
      <c r="D6689" t="s">
        <v>508</v>
      </c>
      <c r="E6689">
        <v>0</v>
      </c>
    </row>
    <row r="6690" spans="1:5">
      <c r="A6690">
        <v>2025</v>
      </c>
      <c r="B6690" t="s">
        <v>429</v>
      </c>
      <c r="D6690" t="s">
        <v>508</v>
      </c>
      <c r="E6690">
        <v>0</v>
      </c>
    </row>
    <row r="6691" spans="1:5">
      <c r="A6691">
        <v>2025</v>
      </c>
      <c r="B6691" t="s">
        <v>431</v>
      </c>
      <c r="D6691" t="s">
        <v>508</v>
      </c>
      <c r="E6691">
        <v>0</v>
      </c>
    </row>
    <row r="6692" spans="1:5">
      <c r="A6692">
        <v>2025</v>
      </c>
      <c r="B6692" t="s">
        <v>428</v>
      </c>
      <c r="D6692" t="s">
        <v>508</v>
      </c>
      <c r="E6692">
        <v>0</v>
      </c>
    </row>
    <row r="6693" spans="1:5">
      <c r="A6693">
        <v>2025</v>
      </c>
      <c r="B6693" t="s">
        <v>436</v>
      </c>
      <c r="D6693" t="s">
        <v>508</v>
      </c>
      <c r="E6693">
        <v>0</v>
      </c>
    </row>
    <row r="6694" spans="1:5">
      <c r="A6694">
        <v>2025</v>
      </c>
      <c r="B6694" t="s">
        <v>433</v>
      </c>
      <c r="D6694" t="s">
        <v>508</v>
      </c>
      <c r="E6694">
        <v>0</v>
      </c>
    </row>
    <row r="6695" spans="1:5">
      <c r="A6695">
        <v>2025</v>
      </c>
      <c r="B6695" t="s">
        <v>426</v>
      </c>
      <c r="D6695" t="s">
        <v>508</v>
      </c>
      <c r="E6695">
        <v>0</v>
      </c>
    </row>
    <row r="6696" spans="1:5">
      <c r="A6696">
        <v>2025</v>
      </c>
      <c r="B6696" t="s">
        <v>437</v>
      </c>
      <c r="D6696" t="s">
        <v>508</v>
      </c>
      <c r="E6696">
        <v>0</v>
      </c>
    </row>
    <row r="6697" spans="1:5">
      <c r="A6697">
        <v>2025</v>
      </c>
      <c r="B6697" t="s">
        <v>420</v>
      </c>
      <c r="D6697" t="s">
        <v>508</v>
      </c>
      <c r="E6697">
        <v>0</v>
      </c>
    </row>
    <row r="6698" spans="1:5">
      <c r="A6698">
        <v>2025</v>
      </c>
      <c r="B6698" t="s">
        <v>424</v>
      </c>
      <c r="D6698" t="s">
        <v>508</v>
      </c>
      <c r="E6698">
        <v>0</v>
      </c>
    </row>
    <row r="6699" spans="1:5">
      <c r="A6699">
        <v>2025</v>
      </c>
      <c r="B6699" t="s">
        <v>434</v>
      </c>
      <c r="D6699" t="s">
        <v>508</v>
      </c>
      <c r="E6699">
        <v>0</v>
      </c>
    </row>
    <row r="6700" spans="1:5">
      <c r="A6700">
        <v>2025</v>
      </c>
      <c r="B6700" t="s">
        <v>423</v>
      </c>
      <c r="D6700" t="s">
        <v>508</v>
      </c>
      <c r="E6700">
        <v>0</v>
      </c>
    </row>
    <row r="6701" spans="1:5">
      <c r="A6701">
        <v>2025</v>
      </c>
      <c r="B6701" t="s">
        <v>435</v>
      </c>
      <c r="D6701" t="s">
        <v>508</v>
      </c>
      <c r="E6701">
        <v>0</v>
      </c>
    </row>
    <row r="6702" spans="1:5">
      <c r="A6702">
        <v>2025</v>
      </c>
      <c r="B6702" t="s">
        <v>430</v>
      </c>
      <c r="D6702" t="s">
        <v>508</v>
      </c>
      <c r="E6702">
        <v>0</v>
      </c>
    </row>
    <row r="6703" spans="1:5">
      <c r="A6703">
        <v>2025</v>
      </c>
      <c r="B6703" t="s">
        <v>422</v>
      </c>
      <c r="D6703" t="s">
        <v>508</v>
      </c>
      <c r="E6703">
        <v>0</v>
      </c>
    </row>
    <row r="6704" spans="1:5">
      <c r="A6704">
        <v>2025</v>
      </c>
      <c r="B6704" t="s">
        <v>439</v>
      </c>
      <c r="D6704" t="s">
        <v>508</v>
      </c>
      <c r="E6704">
        <v>0</v>
      </c>
    </row>
    <row r="6705" spans="1:5">
      <c r="A6705">
        <v>2024</v>
      </c>
      <c r="B6705" t="s">
        <v>407</v>
      </c>
      <c r="C6705" t="s">
        <v>407</v>
      </c>
      <c r="D6705" t="s">
        <v>508</v>
      </c>
      <c r="E6705">
        <v>1102625.21</v>
      </c>
    </row>
    <row r="6706" spans="1:5">
      <c r="A6706">
        <v>2024</v>
      </c>
      <c r="B6706" t="s">
        <v>438</v>
      </c>
      <c r="C6706" t="s">
        <v>52</v>
      </c>
      <c r="D6706" t="s">
        <v>508</v>
      </c>
      <c r="E6706">
        <v>13041</v>
      </c>
    </row>
    <row r="6707" spans="1:5">
      <c r="A6707">
        <v>2024</v>
      </c>
      <c r="B6707" t="s">
        <v>425</v>
      </c>
      <c r="C6707" t="s">
        <v>24</v>
      </c>
      <c r="D6707" t="s">
        <v>508</v>
      </c>
      <c r="E6707">
        <v>74668.039999999994</v>
      </c>
    </row>
    <row r="6708" spans="1:5">
      <c r="A6708">
        <v>2024</v>
      </c>
      <c r="B6708" t="s">
        <v>421</v>
      </c>
      <c r="C6708" t="s">
        <v>13</v>
      </c>
      <c r="D6708" t="s">
        <v>508</v>
      </c>
      <c r="E6708">
        <v>25660</v>
      </c>
    </row>
    <row r="6709" spans="1:5">
      <c r="A6709">
        <v>2024</v>
      </c>
      <c r="B6709" t="s">
        <v>432</v>
      </c>
      <c r="C6709" t="s">
        <v>39</v>
      </c>
      <c r="D6709" t="s">
        <v>508</v>
      </c>
      <c r="E6709">
        <v>151178.97</v>
      </c>
    </row>
    <row r="6710" spans="1:5">
      <c r="A6710">
        <v>2024</v>
      </c>
      <c r="B6710" t="s">
        <v>429</v>
      </c>
      <c r="C6710" t="s">
        <v>30</v>
      </c>
      <c r="D6710" t="s">
        <v>508</v>
      </c>
      <c r="E6710">
        <v>30957.5</v>
      </c>
    </row>
    <row r="6711" spans="1:5">
      <c r="A6711">
        <v>2024</v>
      </c>
      <c r="B6711" t="s">
        <v>431</v>
      </c>
      <c r="C6711" t="s">
        <v>36</v>
      </c>
      <c r="D6711" t="s">
        <v>508</v>
      </c>
      <c r="E6711">
        <v>8049</v>
      </c>
    </row>
    <row r="6712" spans="1:5">
      <c r="A6712">
        <v>2024</v>
      </c>
      <c r="B6712" t="s">
        <v>428</v>
      </c>
      <c r="C6712" t="s">
        <v>27</v>
      </c>
      <c r="D6712" t="s">
        <v>508</v>
      </c>
      <c r="E6712">
        <v>0</v>
      </c>
    </row>
    <row r="6713" spans="1:5">
      <c r="A6713">
        <v>2024</v>
      </c>
      <c r="B6713" t="s">
        <v>436</v>
      </c>
      <c r="C6713" t="s">
        <v>49</v>
      </c>
      <c r="D6713" t="s">
        <v>508</v>
      </c>
      <c r="E6713">
        <v>13495</v>
      </c>
    </row>
    <row r="6714" spans="1:5">
      <c r="A6714">
        <v>2024</v>
      </c>
      <c r="B6714" t="s">
        <v>433</v>
      </c>
      <c r="C6714" t="s">
        <v>42</v>
      </c>
      <c r="D6714" t="s">
        <v>508</v>
      </c>
      <c r="E6714">
        <v>8092</v>
      </c>
    </row>
    <row r="6715" spans="1:5">
      <c r="A6715">
        <v>2024</v>
      </c>
      <c r="B6715" t="s">
        <v>426</v>
      </c>
      <c r="D6715" t="s">
        <v>508</v>
      </c>
      <c r="E6715">
        <v>0</v>
      </c>
    </row>
    <row r="6716" spans="1:5">
      <c r="A6716">
        <v>2024</v>
      </c>
      <c r="B6716" t="s">
        <v>437</v>
      </c>
      <c r="C6716" t="s">
        <v>51</v>
      </c>
      <c r="D6716" t="s">
        <v>508</v>
      </c>
      <c r="E6716">
        <v>353574.75</v>
      </c>
    </row>
    <row r="6717" spans="1:5">
      <c r="A6717">
        <v>2024</v>
      </c>
      <c r="B6717" t="s">
        <v>420</v>
      </c>
      <c r="C6717" t="s">
        <v>8</v>
      </c>
      <c r="D6717" t="s">
        <v>508</v>
      </c>
      <c r="E6717">
        <v>89320.25</v>
      </c>
    </row>
    <row r="6718" spans="1:5">
      <c r="A6718">
        <v>2024</v>
      </c>
      <c r="B6718" t="s">
        <v>424</v>
      </c>
      <c r="C6718" t="s">
        <v>21</v>
      </c>
      <c r="D6718" t="s">
        <v>508</v>
      </c>
      <c r="E6718">
        <v>138972.5</v>
      </c>
    </row>
    <row r="6719" spans="1:5">
      <c r="A6719">
        <v>2024</v>
      </c>
      <c r="B6719" t="s">
        <v>434</v>
      </c>
      <c r="C6719" t="s">
        <v>45</v>
      </c>
      <c r="D6719" t="s">
        <v>508</v>
      </c>
      <c r="E6719">
        <v>7740</v>
      </c>
    </row>
    <row r="6720" spans="1:5">
      <c r="A6720">
        <v>2024</v>
      </c>
      <c r="B6720" t="s">
        <v>423</v>
      </c>
      <c r="C6720" t="s">
        <v>18</v>
      </c>
      <c r="D6720" t="s">
        <v>508</v>
      </c>
      <c r="E6720">
        <v>8249</v>
      </c>
    </row>
    <row r="6721" spans="1:5">
      <c r="A6721">
        <v>2024</v>
      </c>
      <c r="B6721" t="s">
        <v>435</v>
      </c>
      <c r="C6721" t="s">
        <v>48</v>
      </c>
      <c r="D6721" t="s">
        <v>508</v>
      </c>
      <c r="E6721">
        <v>10134</v>
      </c>
    </row>
    <row r="6722" spans="1:5">
      <c r="A6722">
        <v>2024</v>
      </c>
      <c r="B6722" t="s">
        <v>430</v>
      </c>
      <c r="C6722" t="s">
        <v>33</v>
      </c>
      <c r="D6722" t="s">
        <v>508</v>
      </c>
      <c r="E6722">
        <v>13002</v>
      </c>
    </row>
    <row r="6723" spans="1:5">
      <c r="A6723">
        <v>2024</v>
      </c>
      <c r="B6723" t="s">
        <v>422</v>
      </c>
      <c r="C6723" t="s">
        <v>15</v>
      </c>
      <c r="D6723" t="s">
        <v>508</v>
      </c>
      <c r="E6723">
        <v>119561.5</v>
      </c>
    </row>
    <row r="6724" spans="1:5">
      <c r="A6724">
        <v>2024</v>
      </c>
      <c r="B6724" t="s">
        <v>439</v>
      </c>
      <c r="C6724" t="s">
        <v>53</v>
      </c>
      <c r="D6724" t="s">
        <v>508</v>
      </c>
      <c r="E6724">
        <v>36929.699999999997</v>
      </c>
    </row>
    <row r="6725" spans="1:5">
      <c r="A6725">
        <v>2019</v>
      </c>
      <c r="B6725" t="s">
        <v>407</v>
      </c>
      <c r="C6725" t="s">
        <v>407</v>
      </c>
      <c r="D6725" t="s">
        <v>508</v>
      </c>
      <c r="E6725">
        <v>0</v>
      </c>
    </row>
    <row r="6726" spans="1:5">
      <c r="A6726">
        <v>2022</v>
      </c>
      <c r="B6726" t="s">
        <v>407</v>
      </c>
      <c r="C6726" t="s">
        <v>407</v>
      </c>
      <c r="D6726" t="s">
        <v>508</v>
      </c>
      <c r="E6726">
        <v>0</v>
      </c>
    </row>
    <row r="6727" spans="1:5">
      <c r="A6727">
        <v>2021</v>
      </c>
      <c r="B6727" t="s">
        <v>407</v>
      </c>
      <c r="C6727" t="s">
        <v>407</v>
      </c>
      <c r="D6727" t="s">
        <v>508</v>
      </c>
      <c r="E6727">
        <v>0</v>
      </c>
    </row>
    <row r="6728" spans="1:5">
      <c r="A6728">
        <v>2023</v>
      </c>
      <c r="B6728" t="s">
        <v>407</v>
      </c>
      <c r="C6728" t="s">
        <v>407</v>
      </c>
      <c r="D6728" t="s">
        <v>508</v>
      </c>
      <c r="E6728">
        <v>1128178.27</v>
      </c>
    </row>
    <row r="6729" spans="1:5">
      <c r="A6729">
        <v>2018</v>
      </c>
      <c r="B6729" t="s">
        <v>407</v>
      </c>
      <c r="C6729" t="s">
        <v>407</v>
      </c>
      <c r="D6729" t="s">
        <v>508</v>
      </c>
      <c r="E6729">
        <v>0</v>
      </c>
    </row>
    <row r="6730" spans="1:5">
      <c r="A6730">
        <v>2018</v>
      </c>
      <c r="B6730" t="s">
        <v>407</v>
      </c>
      <c r="C6730" t="s">
        <v>407</v>
      </c>
      <c r="D6730" t="s">
        <v>508</v>
      </c>
      <c r="E6730">
        <v>0</v>
      </c>
    </row>
    <row r="6731" spans="1:5">
      <c r="A6731">
        <v>2018</v>
      </c>
      <c r="B6731" t="s">
        <v>407</v>
      </c>
      <c r="C6731" t="s">
        <v>407</v>
      </c>
      <c r="D6731" t="s">
        <v>508</v>
      </c>
      <c r="E6731">
        <v>0</v>
      </c>
    </row>
    <row r="6732" spans="1:5">
      <c r="A6732">
        <v>2018</v>
      </c>
      <c r="B6732" t="s">
        <v>407</v>
      </c>
      <c r="C6732" t="s">
        <v>407</v>
      </c>
      <c r="D6732" t="s">
        <v>508</v>
      </c>
      <c r="E6732">
        <v>0</v>
      </c>
    </row>
    <row r="6733" spans="1:5">
      <c r="A6733">
        <v>2020</v>
      </c>
      <c r="B6733" t="s">
        <v>407</v>
      </c>
      <c r="C6733" t="s">
        <v>407</v>
      </c>
      <c r="D6733" t="s">
        <v>508</v>
      </c>
      <c r="E6733">
        <v>0</v>
      </c>
    </row>
    <row r="6734" spans="1:5">
      <c r="A6734">
        <v>2023</v>
      </c>
      <c r="B6734" t="s">
        <v>438</v>
      </c>
      <c r="C6734" t="s">
        <v>52</v>
      </c>
      <c r="D6734" t="s">
        <v>508</v>
      </c>
      <c r="E6734">
        <v>11565</v>
      </c>
    </row>
    <row r="6735" spans="1:5">
      <c r="A6735">
        <v>2023</v>
      </c>
      <c r="B6735" t="s">
        <v>425</v>
      </c>
      <c r="C6735" t="s">
        <v>24</v>
      </c>
      <c r="D6735" t="s">
        <v>508</v>
      </c>
      <c r="E6735">
        <v>78031.95</v>
      </c>
    </row>
    <row r="6736" spans="1:5">
      <c r="A6736">
        <v>2023</v>
      </c>
      <c r="B6736" t="s">
        <v>421</v>
      </c>
      <c r="C6736" t="s">
        <v>13</v>
      </c>
      <c r="D6736" t="s">
        <v>508</v>
      </c>
      <c r="E6736">
        <v>23233.8</v>
      </c>
    </row>
    <row r="6737" spans="1:5">
      <c r="A6737">
        <v>2023</v>
      </c>
      <c r="B6737" t="s">
        <v>432</v>
      </c>
      <c r="C6737" t="s">
        <v>39</v>
      </c>
      <c r="D6737" t="s">
        <v>508</v>
      </c>
      <c r="E6737">
        <v>155794.51999999999</v>
      </c>
    </row>
    <row r="6738" spans="1:5">
      <c r="A6738">
        <v>2023</v>
      </c>
      <c r="B6738" t="s">
        <v>429</v>
      </c>
      <c r="C6738" t="s">
        <v>30</v>
      </c>
      <c r="D6738" t="s">
        <v>508</v>
      </c>
      <c r="E6738">
        <v>34076.5</v>
      </c>
    </row>
    <row r="6739" spans="1:5">
      <c r="A6739">
        <v>2023</v>
      </c>
      <c r="B6739" t="s">
        <v>431</v>
      </c>
      <c r="C6739" t="s">
        <v>36</v>
      </c>
      <c r="D6739" t="s">
        <v>508</v>
      </c>
      <c r="E6739">
        <v>7752</v>
      </c>
    </row>
    <row r="6740" spans="1:5">
      <c r="A6740">
        <v>2023</v>
      </c>
      <c r="B6740" t="s">
        <v>428</v>
      </c>
      <c r="C6740" t="s">
        <v>27</v>
      </c>
      <c r="D6740" t="s">
        <v>508</v>
      </c>
      <c r="E6740">
        <v>0</v>
      </c>
    </row>
    <row r="6741" spans="1:5">
      <c r="A6741">
        <v>2023</v>
      </c>
      <c r="B6741" t="s">
        <v>436</v>
      </c>
      <c r="C6741" t="s">
        <v>49</v>
      </c>
      <c r="D6741" t="s">
        <v>508</v>
      </c>
      <c r="E6741">
        <v>14825</v>
      </c>
    </row>
    <row r="6742" spans="1:5">
      <c r="A6742">
        <v>2023</v>
      </c>
      <c r="B6742" t="s">
        <v>433</v>
      </c>
      <c r="C6742" t="s">
        <v>42</v>
      </c>
      <c r="D6742" t="s">
        <v>508</v>
      </c>
      <c r="E6742">
        <v>8404</v>
      </c>
    </row>
    <row r="6743" spans="1:5">
      <c r="A6743">
        <v>2023</v>
      </c>
      <c r="B6743" t="s">
        <v>426</v>
      </c>
      <c r="D6743" t="s">
        <v>508</v>
      </c>
      <c r="E6743">
        <v>0</v>
      </c>
    </row>
    <row r="6744" spans="1:5">
      <c r="A6744">
        <v>2023</v>
      </c>
      <c r="B6744" t="s">
        <v>437</v>
      </c>
      <c r="C6744" t="s">
        <v>51</v>
      </c>
      <c r="D6744" t="s">
        <v>508</v>
      </c>
      <c r="E6744">
        <v>356296.75</v>
      </c>
    </row>
    <row r="6745" spans="1:5">
      <c r="A6745">
        <v>2023</v>
      </c>
      <c r="B6745" t="s">
        <v>420</v>
      </c>
      <c r="C6745" t="s">
        <v>8</v>
      </c>
      <c r="D6745" t="s">
        <v>508</v>
      </c>
      <c r="E6745">
        <v>85975.25</v>
      </c>
    </row>
    <row r="6746" spans="1:5">
      <c r="A6746">
        <v>2023</v>
      </c>
      <c r="B6746" t="s">
        <v>424</v>
      </c>
      <c r="C6746" t="s">
        <v>21</v>
      </c>
      <c r="D6746" t="s">
        <v>508</v>
      </c>
      <c r="E6746">
        <v>133039</v>
      </c>
    </row>
    <row r="6747" spans="1:5">
      <c r="A6747">
        <v>2022</v>
      </c>
      <c r="B6747" t="s">
        <v>435</v>
      </c>
      <c r="C6747" t="s">
        <v>48</v>
      </c>
      <c r="D6747" t="s">
        <v>508</v>
      </c>
      <c r="E6747">
        <v>0</v>
      </c>
    </row>
    <row r="6748" spans="1:5">
      <c r="A6748">
        <v>2022</v>
      </c>
      <c r="B6748" t="s">
        <v>438</v>
      </c>
      <c r="C6748" t="s">
        <v>52</v>
      </c>
      <c r="D6748" t="s">
        <v>508</v>
      </c>
      <c r="E6748">
        <v>0</v>
      </c>
    </row>
    <row r="6749" spans="1:5">
      <c r="A6749">
        <v>2022</v>
      </c>
      <c r="B6749" t="s">
        <v>436</v>
      </c>
      <c r="C6749" t="s">
        <v>49</v>
      </c>
      <c r="D6749" t="s">
        <v>508</v>
      </c>
      <c r="E6749">
        <v>0</v>
      </c>
    </row>
    <row r="6750" spans="1:5">
      <c r="A6750">
        <v>2022</v>
      </c>
      <c r="B6750" t="s">
        <v>431</v>
      </c>
      <c r="C6750" t="s">
        <v>36</v>
      </c>
      <c r="D6750" t="s">
        <v>508</v>
      </c>
      <c r="E6750">
        <v>0</v>
      </c>
    </row>
    <row r="6751" spans="1:5">
      <c r="A6751">
        <v>2022</v>
      </c>
      <c r="B6751" t="s">
        <v>422</v>
      </c>
      <c r="C6751" t="s">
        <v>15</v>
      </c>
      <c r="D6751" t="s">
        <v>508</v>
      </c>
      <c r="E6751">
        <v>0</v>
      </c>
    </row>
    <row r="6752" spans="1:5">
      <c r="A6752">
        <v>2022</v>
      </c>
      <c r="B6752" t="s">
        <v>439</v>
      </c>
      <c r="C6752" t="s">
        <v>53</v>
      </c>
      <c r="D6752" t="s">
        <v>508</v>
      </c>
      <c r="E6752">
        <v>0</v>
      </c>
    </row>
    <row r="6753" spans="1:5">
      <c r="A6753">
        <v>2022</v>
      </c>
      <c r="B6753" t="s">
        <v>429</v>
      </c>
      <c r="C6753" t="s">
        <v>30</v>
      </c>
      <c r="D6753" t="s">
        <v>508</v>
      </c>
      <c r="E6753">
        <v>0</v>
      </c>
    </row>
    <row r="6754" spans="1:5">
      <c r="A6754">
        <v>2022</v>
      </c>
      <c r="B6754" t="s">
        <v>421</v>
      </c>
      <c r="C6754" t="s">
        <v>13</v>
      </c>
      <c r="D6754" t="s">
        <v>508</v>
      </c>
      <c r="E6754">
        <v>0</v>
      </c>
    </row>
    <row r="6755" spans="1:5">
      <c r="A6755">
        <v>2022</v>
      </c>
      <c r="B6755" t="s">
        <v>434</v>
      </c>
      <c r="C6755" t="s">
        <v>45</v>
      </c>
      <c r="D6755" t="s">
        <v>508</v>
      </c>
      <c r="E6755">
        <v>0</v>
      </c>
    </row>
    <row r="6756" spans="1:5">
      <c r="A6756">
        <v>2021</v>
      </c>
      <c r="B6756" t="s">
        <v>434</v>
      </c>
      <c r="C6756" t="s">
        <v>45</v>
      </c>
      <c r="D6756" t="s">
        <v>508</v>
      </c>
      <c r="E6756">
        <v>0</v>
      </c>
    </row>
    <row r="6757" spans="1:5">
      <c r="A6757">
        <v>2021</v>
      </c>
      <c r="B6757" t="s">
        <v>420</v>
      </c>
      <c r="C6757" t="s">
        <v>8</v>
      </c>
      <c r="D6757" t="s">
        <v>508</v>
      </c>
      <c r="E6757">
        <v>0</v>
      </c>
    </row>
    <row r="6758" spans="1:5">
      <c r="A6758">
        <v>2021</v>
      </c>
      <c r="B6758" t="s">
        <v>424</v>
      </c>
      <c r="C6758" t="s">
        <v>21</v>
      </c>
      <c r="D6758" t="s">
        <v>508</v>
      </c>
      <c r="E6758">
        <v>0</v>
      </c>
    </row>
    <row r="6759" spans="1:5">
      <c r="A6759">
        <v>2020</v>
      </c>
      <c r="B6759" t="s">
        <v>434</v>
      </c>
      <c r="C6759" t="s">
        <v>45</v>
      </c>
      <c r="D6759" t="s">
        <v>508</v>
      </c>
      <c r="E6759">
        <v>0</v>
      </c>
    </row>
    <row r="6760" spans="1:5">
      <c r="A6760">
        <v>2020</v>
      </c>
      <c r="B6760" t="s">
        <v>430</v>
      </c>
      <c r="C6760" t="s">
        <v>33</v>
      </c>
      <c r="D6760" t="s">
        <v>508</v>
      </c>
      <c r="E6760">
        <v>0</v>
      </c>
    </row>
    <row r="6761" spans="1:5">
      <c r="A6761">
        <v>2020</v>
      </c>
      <c r="B6761" t="s">
        <v>439</v>
      </c>
      <c r="C6761" t="s">
        <v>53</v>
      </c>
      <c r="D6761" t="s">
        <v>508</v>
      </c>
      <c r="E6761">
        <v>0</v>
      </c>
    </row>
    <row r="6762" spans="1:5">
      <c r="A6762">
        <v>2019</v>
      </c>
      <c r="B6762" t="s">
        <v>431</v>
      </c>
      <c r="C6762" t="s">
        <v>36</v>
      </c>
      <c r="D6762" t="s">
        <v>508</v>
      </c>
      <c r="E6762">
        <v>0</v>
      </c>
    </row>
    <row r="6763" spans="1:5">
      <c r="A6763">
        <v>2019</v>
      </c>
      <c r="B6763" t="s">
        <v>437</v>
      </c>
      <c r="C6763" t="s">
        <v>51</v>
      </c>
      <c r="D6763" t="s">
        <v>508</v>
      </c>
      <c r="E6763">
        <v>0</v>
      </c>
    </row>
    <row r="6764" spans="1:5">
      <c r="A6764">
        <v>2019</v>
      </c>
      <c r="B6764" t="s">
        <v>439</v>
      </c>
      <c r="C6764" t="s">
        <v>53</v>
      </c>
      <c r="D6764" t="s">
        <v>508</v>
      </c>
      <c r="E6764">
        <v>0</v>
      </c>
    </row>
    <row r="6765" spans="1:5">
      <c r="A6765">
        <v>2019</v>
      </c>
      <c r="B6765" t="s">
        <v>429</v>
      </c>
      <c r="C6765" t="s">
        <v>30</v>
      </c>
      <c r="D6765" t="s">
        <v>508</v>
      </c>
      <c r="E6765">
        <v>0</v>
      </c>
    </row>
    <row r="6766" spans="1:5">
      <c r="A6766">
        <v>2018</v>
      </c>
      <c r="B6766" t="s">
        <v>432</v>
      </c>
      <c r="C6766" t="s">
        <v>39</v>
      </c>
      <c r="D6766" t="s">
        <v>508</v>
      </c>
      <c r="E6766">
        <v>0</v>
      </c>
    </row>
    <row r="6767" spans="1:5">
      <c r="A6767">
        <v>2018</v>
      </c>
      <c r="B6767" t="s">
        <v>435</v>
      </c>
      <c r="C6767" t="s">
        <v>48</v>
      </c>
      <c r="D6767" t="s">
        <v>508</v>
      </c>
      <c r="E6767">
        <v>0</v>
      </c>
    </row>
    <row r="6768" spans="1:5">
      <c r="A6768">
        <v>2018</v>
      </c>
      <c r="B6768" t="s">
        <v>438</v>
      </c>
      <c r="C6768" t="s">
        <v>52</v>
      </c>
      <c r="D6768" t="s">
        <v>508</v>
      </c>
      <c r="E6768">
        <v>0</v>
      </c>
    </row>
    <row r="6769" spans="1:5">
      <c r="A6769">
        <v>2018</v>
      </c>
      <c r="B6769" t="s">
        <v>436</v>
      </c>
      <c r="C6769" t="s">
        <v>49</v>
      </c>
      <c r="D6769" t="s">
        <v>508</v>
      </c>
      <c r="E6769">
        <v>0</v>
      </c>
    </row>
    <row r="6770" spans="1:5">
      <c r="A6770">
        <v>2018</v>
      </c>
      <c r="B6770" t="s">
        <v>437</v>
      </c>
      <c r="C6770" t="s">
        <v>51</v>
      </c>
      <c r="D6770" t="s">
        <v>508</v>
      </c>
      <c r="E6770">
        <v>0</v>
      </c>
    </row>
    <row r="6771" spans="1:5">
      <c r="A6771">
        <v>2018</v>
      </c>
      <c r="B6771" t="s">
        <v>422</v>
      </c>
      <c r="C6771" t="s">
        <v>15</v>
      </c>
      <c r="D6771" t="s">
        <v>508</v>
      </c>
      <c r="E6771">
        <v>0</v>
      </c>
    </row>
    <row r="6772" spans="1:5">
      <c r="A6772">
        <v>2019</v>
      </c>
      <c r="B6772" t="s">
        <v>438</v>
      </c>
      <c r="C6772" t="s">
        <v>52</v>
      </c>
      <c r="D6772" t="s">
        <v>508</v>
      </c>
      <c r="E6772">
        <v>0</v>
      </c>
    </row>
    <row r="6773" spans="1:5">
      <c r="A6773">
        <v>2019</v>
      </c>
      <c r="B6773" t="s">
        <v>430</v>
      </c>
      <c r="C6773" t="s">
        <v>33</v>
      </c>
      <c r="D6773" t="s">
        <v>508</v>
      </c>
      <c r="E6773">
        <v>0</v>
      </c>
    </row>
    <row r="6774" spans="1:5">
      <c r="A6774">
        <v>2019</v>
      </c>
      <c r="B6774" t="s">
        <v>434</v>
      </c>
      <c r="C6774" t="s">
        <v>45</v>
      </c>
      <c r="D6774" t="s">
        <v>508</v>
      </c>
      <c r="E6774">
        <v>0</v>
      </c>
    </row>
    <row r="6775" spans="1:5">
      <c r="A6775">
        <v>2019</v>
      </c>
      <c r="B6775" t="s">
        <v>425</v>
      </c>
      <c r="C6775" t="s">
        <v>24</v>
      </c>
      <c r="D6775" t="s">
        <v>508</v>
      </c>
      <c r="E6775">
        <v>0</v>
      </c>
    </row>
    <row r="6776" spans="1:5">
      <c r="A6776">
        <v>2019</v>
      </c>
      <c r="B6776" t="s">
        <v>420</v>
      </c>
      <c r="C6776" t="s">
        <v>8</v>
      </c>
      <c r="D6776" t="s">
        <v>508</v>
      </c>
      <c r="E6776">
        <v>0</v>
      </c>
    </row>
    <row r="6777" spans="1:5">
      <c r="A6777">
        <v>2019</v>
      </c>
      <c r="B6777" t="s">
        <v>433</v>
      </c>
      <c r="C6777" t="s">
        <v>42</v>
      </c>
      <c r="D6777" t="s">
        <v>508</v>
      </c>
      <c r="E6777">
        <v>0</v>
      </c>
    </row>
    <row r="6778" spans="1:5">
      <c r="A6778">
        <v>2019</v>
      </c>
      <c r="B6778" t="s">
        <v>428</v>
      </c>
      <c r="C6778" t="s">
        <v>27</v>
      </c>
      <c r="D6778" t="s">
        <v>508</v>
      </c>
      <c r="E6778">
        <v>0</v>
      </c>
    </row>
    <row r="6779" spans="1:5">
      <c r="A6779">
        <v>2019</v>
      </c>
      <c r="B6779" t="s">
        <v>423</v>
      </c>
      <c r="C6779" t="s">
        <v>18</v>
      </c>
      <c r="D6779" t="s">
        <v>508</v>
      </c>
      <c r="E6779">
        <v>0</v>
      </c>
    </row>
    <row r="6780" spans="1:5">
      <c r="A6780">
        <v>2019</v>
      </c>
      <c r="B6780" t="s">
        <v>421</v>
      </c>
      <c r="C6780" t="s">
        <v>13</v>
      </c>
      <c r="D6780" t="s">
        <v>508</v>
      </c>
      <c r="E6780">
        <v>0</v>
      </c>
    </row>
    <row r="6781" spans="1:5">
      <c r="A6781">
        <v>2019</v>
      </c>
      <c r="B6781" t="s">
        <v>422</v>
      </c>
      <c r="C6781" t="s">
        <v>15</v>
      </c>
      <c r="D6781" t="s">
        <v>508</v>
      </c>
      <c r="E6781">
        <v>0</v>
      </c>
    </row>
    <row r="6782" spans="1:5">
      <c r="A6782">
        <v>2019</v>
      </c>
      <c r="B6782" t="s">
        <v>424</v>
      </c>
      <c r="C6782" t="s">
        <v>21</v>
      </c>
      <c r="D6782" t="s">
        <v>508</v>
      </c>
      <c r="E6782">
        <v>0</v>
      </c>
    </row>
    <row r="6783" spans="1:5">
      <c r="A6783">
        <v>2018</v>
      </c>
      <c r="B6783" t="s">
        <v>434</v>
      </c>
      <c r="C6783" t="s">
        <v>45</v>
      </c>
      <c r="D6783" t="s">
        <v>508</v>
      </c>
      <c r="E6783">
        <v>0</v>
      </c>
    </row>
    <row r="6784" spans="1:5">
      <c r="A6784">
        <v>2018</v>
      </c>
      <c r="B6784" t="s">
        <v>428</v>
      </c>
      <c r="C6784" t="s">
        <v>27</v>
      </c>
      <c r="D6784" t="s">
        <v>508</v>
      </c>
      <c r="E6784">
        <v>0</v>
      </c>
    </row>
    <row r="6785" spans="1:5">
      <c r="A6785">
        <v>2018</v>
      </c>
      <c r="B6785" t="s">
        <v>430</v>
      </c>
      <c r="C6785" t="s">
        <v>33</v>
      </c>
      <c r="D6785" t="s">
        <v>508</v>
      </c>
      <c r="E6785">
        <v>0</v>
      </c>
    </row>
    <row r="6786" spans="1:5">
      <c r="A6786">
        <v>2018</v>
      </c>
      <c r="B6786" t="s">
        <v>420</v>
      </c>
      <c r="C6786" t="s">
        <v>8</v>
      </c>
      <c r="D6786" t="s">
        <v>508</v>
      </c>
      <c r="E6786">
        <v>0</v>
      </c>
    </row>
    <row r="6787" spans="1:5">
      <c r="A6787">
        <v>2018</v>
      </c>
      <c r="B6787" t="s">
        <v>439</v>
      </c>
      <c r="C6787" t="s">
        <v>53</v>
      </c>
      <c r="D6787" t="s">
        <v>508</v>
      </c>
      <c r="E6787">
        <v>0</v>
      </c>
    </row>
    <row r="6788" spans="1:5">
      <c r="A6788">
        <v>2022</v>
      </c>
      <c r="B6788" t="s">
        <v>437</v>
      </c>
      <c r="C6788" t="s">
        <v>51</v>
      </c>
      <c r="D6788" t="s">
        <v>508</v>
      </c>
      <c r="E6788">
        <v>0</v>
      </c>
    </row>
    <row r="6789" spans="1:5">
      <c r="A6789">
        <v>2022</v>
      </c>
      <c r="B6789" t="s">
        <v>425</v>
      </c>
      <c r="C6789" t="s">
        <v>24</v>
      </c>
      <c r="D6789" t="s">
        <v>508</v>
      </c>
      <c r="E6789">
        <v>0</v>
      </c>
    </row>
    <row r="6790" spans="1:5">
      <c r="A6790">
        <v>2022</v>
      </c>
      <c r="B6790" t="s">
        <v>428</v>
      </c>
      <c r="C6790" t="s">
        <v>27</v>
      </c>
      <c r="D6790" t="s">
        <v>508</v>
      </c>
      <c r="E6790">
        <v>0</v>
      </c>
    </row>
    <row r="6791" spans="1:5">
      <c r="A6791">
        <v>2022</v>
      </c>
      <c r="B6791" t="s">
        <v>420</v>
      </c>
      <c r="C6791" t="s">
        <v>8</v>
      </c>
      <c r="D6791" t="s">
        <v>508</v>
      </c>
      <c r="E6791">
        <v>0</v>
      </c>
    </row>
    <row r="6792" spans="1:5">
      <c r="A6792">
        <v>2022</v>
      </c>
      <c r="B6792" t="s">
        <v>423</v>
      </c>
      <c r="C6792" t="s">
        <v>18</v>
      </c>
      <c r="D6792" t="s">
        <v>508</v>
      </c>
      <c r="E6792">
        <v>0</v>
      </c>
    </row>
    <row r="6793" spans="1:5">
      <c r="A6793">
        <v>2021</v>
      </c>
      <c r="B6793" t="s">
        <v>426</v>
      </c>
      <c r="D6793" t="s">
        <v>508</v>
      </c>
      <c r="E6793">
        <v>0</v>
      </c>
    </row>
    <row r="6794" spans="1:5">
      <c r="A6794">
        <v>2021</v>
      </c>
      <c r="B6794" t="s">
        <v>428</v>
      </c>
      <c r="C6794" t="s">
        <v>27</v>
      </c>
      <c r="D6794" t="s">
        <v>508</v>
      </c>
      <c r="E6794">
        <v>0</v>
      </c>
    </row>
    <row r="6795" spans="1:5">
      <c r="A6795">
        <v>2021</v>
      </c>
      <c r="B6795" t="s">
        <v>423</v>
      </c>
      <c r="C6795" t="s">
        <v>18</v>
      </c>
      <c r="D6795" t="s">
        <v>508</v>
      </c>
      <c r="E6795">
        <v>0</v>
      </c>
    </row>
    <row r="6796" spans="1:5">
      <c r="A6796">
        <v>2021</v>
      </c>
      <c r="B6796" t="s">
        <v>431</v>
      </c>
      <c r="C6796" t="s">
        <v>36</v>
      </c>
      <c r="D6796" t="s">
        <v>508</v>
      </c>
      <c r="E6796">
        <v>0</v>
      </c>
    </row>
    <row r="6797" spans="1:5">
      <c r="A6797">
        <v>2021</v>
      </c>
      <c r="B6797" t="s">
        <v>425</v>
      </c>
      <c r="C6797" t="s">
        <v>24</v>
      </c>
      <c r="D6797" t="s">
        <v>508</v>
      </c>
      <c r="E6797">
        <v>0</v>
      </c>
    </row>
    <row r="6798" spans="1:5">
      <c r="A6798">
        <v>2021</v>
      </c>
      <c r="B6798" t="s">
        <v>438</v>
      </c>
      <c r="C6798" t="s">
        <v>52</v>
      </c>
      <c r="D6798" t="s">
        <v>508</v>
      </c>
      <c r="E6798">
        <v>0</v>
      </c>
    </row>
    <row r="6799" spans="1:5">
      <c r="A6799">
        <v>2021</v>
      </c>
      <c r="B6799" t="s">
        <v>436</v>
      </c>
      <c r="C6799" t="s">
        <v>49</v>
      </c>
      <c r="D6799" t="s">
        <v>508</v>
      </c>
      <c r="E6799">
        <v>0</v>
      </c>
    </row>
    <row r="6800" spans="1:5">
      <c r="A6800">
        <v>2021</v>
      </c>
      <c r="B6800" t="s">
        <v>437</v>
      </c>
      <c r="C6800" t="s">
        <v>51</v>
      </c>
      <c r="D6800" t="s">
        <v>508</v>
      </c>
      <c r="E6800">
        <v>0</v>
      </c>
    </row>
    <row r="6801" spans="1:5">
      <c r="A6801">
        <v>2020</v>
      </c>
      <c r="B6801" t="s">
        <v>431</v>
      </c>
      <c r="C6801" t="s">
        <v>36</v>
      </c>
      <c r="D6801" t="s">
        <v>508</v>
      </c>
      <c r="E6801">
        <v>0</v>
      </c>
    </row>
    <row r="6802" spans="1:5">
      <c r="A6802">
        <v>2020</v>
      </c>
      <c r="B6802" t="s">
        <v>426</v>
      </c>
      <c r="D6802" t="s">
        <v>508</v>
      </c>
      <c r="E6802">
        <v>0</v>
      </c>
    </row>
    <row r="6803" spans="1:5">
      <c r="A6803">
        <v>2020</v>
      </c>
      <c r="B6803" t="s">
        <v>433</v>
      </c>
      <c r="C6803" t="s">
        <v>42</v>
      </c>
      <c r="D6803" t="s">
        <v>508</v>
      </c>
      <c r="E6803">
        <v>0</v>
      </c>
    </row>
    <row r="6804" spans="1:5">
      <c r="A6804">
        <v>2020</v>
      </c>
      <c r="B6804" t="s">
        <v>425</v>
      </c>
      <c r="C6804" t="s">
        <v>24</v>
      </c>
      <c r="D6804" t="s">
        <v>508</v>
      </c>
      <c r="E6804">
        <v>0</v>
      </c>
    </row>
    <row r="6805" spans="1:5">
      <c r="A6805">
        <v>2020</v>
      </c>
      <c r="B6805" t="s">
        <v>428</v>
      </c>
      <c r="C6805" t="s">
        <v>27</v>
      </c>
      <c r="D6805" t="s">
        <v>508</v>
      </c>
      <c r="E6805">
        <v>0</v>
      </c>
    </row>
    <row r="6806" spans="1:5">
      <c r="A6806">
        <v>2020</v>
      </c>
      <c r="B6806" t="s">
        <v>438</v>
      </c>
      <c r="C6806" t="s">
        <v>52</v>
      </c>
      <c r="D6806" t="s">
        <v>508</v>
      </c>
      <c r="E6806">
        <v>0</v>
      </c>
    </row>
    <row r="6807" spans="1:5">
      <c r="A6807">
        <v>2020</v>
      </c>
      <c r="B6807" t="s">
        <v>437</v>
      </c>
      <c r="C6807" t="s">
        <v>51</v>
      </c>
      <c r="D6807" t="s">
        <v>508</v>
      </c>
      <c r="E6807">
        <v>0</v>
      </c>
    </row>
    <row r="6808" spans="1:5">
      <c r="A6808">
        <v>2020</v>
      </c>
      <c r="B6808" t="s">
        <v>422</v>
      </c>
      <c r="C6808" t="s">
        <v>15</v>
      </c>
      <c r="D6808" t="s">
        <v>508</v>
      </c>
      <c r="E6808">
        <v>0</v>
      </c>
    </row>
    <row r="6809" spans="1:5">
      <c r="A6809">
        <v>2023</v>
      </c>
      <c r="B6809" t="s">
        <v>434</v>
      </c>
      <c r="C6809" t="s">
        <v>45</v>
      </c>
      <c r="D6809" t="s">
        <v>508</v>
      </c>
      <c r="E6809">
        <v>8489</v>
      </c>
    </row>
    <row r="6810" spans="1:5">
      <c r="A6810">
        <v>2023</v>
      </c>
      <c r="B6810" t="s">
        <v>423</v>
      </c>
      <c r="C6810" t="s">
        <v>18</v>
      </c>
      <c r="D6810" t="s">
        <v>508</v>
      </c>
      <c r="E6810">
        <v>12450.5</v>
      </c>
    </row>
    <row r="6811" spans="1:5">
      <c r="A6811">
        <v>2023</v>
      </c>
      <c r="B6811" t="s">
        <v>435</v>
      </c>
      <c r="C6811" t="s">
        <v>48</v>
      </c>
      <c r="D6811" t="s">
        <v>508</v>
      </c>
      <c r="E6811">
        <v>10559</v>
      </c>
    </row>
    <row r="6812" spans="1:5">
      <c r="A6812">
        <v>2023</v>
      </c>
      <c r="B6812" t="s">
        <v>430</v>
      </c>
      <c r="C6812" t="s">
        <v>33</v>
      </c>
      <c r="D6812" t="s">
        <v>508</v>
      </c>
      <c r="E6812">
        <v>15558</v>
      </c>
    </row>
    <row r="6813" spans="1:5">
      <c r="A6813">
        <v>2023</v>
      </c>
      <c r="B6813" t="s">
        <v>422</v>
      </c>
      <c r="C6813" t="s">
        <v>15</v>
      </c>
      <c r="D6813" t="s">
        <v>508</v>
      </c>
      <c r="E6813">
        <v>130806.5</v>
      </c>
    </row>
    <row r="6814" spans="1:5">
      <c r="A6814">
        <v>2023</v>
      </c>
      <c r="B6814" t="s">
        <v>439</v>
      </c>
      <c r="C6814" t="s">
        <v>53</v>
      </c>
      <c r="D6814" t="s">
        <v>508</v>
      </c>
      <c r="E6814">
        <v>41321.5</v>
      </c>
    </row>
    <row r="6815" spans="1:5">
      <c r="A6815">
        <v>2022</v>
      </c>
      <c r="B6815" t="s">
        <v>433</v>
      </c>
      <c r="C6815" t="s">
        <v>42</v>
      </c>
      <c r="D6815" t="s">
        <v>508</v>
      </c>
      <c r="E6815">
        <v>0</v>
      </c>
    </row>
    <row r="6816" spans="1:5">
      <c r="A6816">
        <v>2022</v>
      </c>
      <c r="B6816" t="s">
        <v>430</v>
      </c>
      <c r="C6816" t="s">
        <v>33</v>
      </c>
      <c r="D6816" t="s">
        <v>508</v>
      </c>
      <c r="E6816">
        <v>0</v>
      </c>
    </row>
    <row r="6817" spans="1:5">
      <c r="A6817">
        <v>2022</v>
      </c>
      <c r="B6817" t="s">
        <v>432</v>
      </c>
      <c r="C6817" t="s">
        <v>39</v>
      </c>
      <c r="D6817" t="s">
        <v>508</v>
      </c>
      <c r="E6817">
        <v>0</v>
      </c>
    </row>
    <row r="6818" spans="1:5">
      <c r="A6818">
        <v>2022</v>
      </c>
      <c r="B6818" t="s">
        <v>426</v>
      </c>
      <c r="D6818" t="s">
        <v>508</v>
      </c>
      <c r="E6818">
        <v>0</v>
      </c>
    </row>
    <row r="6819" spans="1:5">
      <c r="A6819">
        <v>2022</v>
      </c>
      <c r="B6819" t="s">
        <v>424</v>
      </c>
      <c r="C6819" t="s">
        <v>21</v>
      </c>
      <c r="D6819" t="s">
        <v>508</v>
      </c>
      <c r="E6819">
        <v>0</v>
      </c>
    </row>
    <row r="6820" spans="1:5">
      <c r="A6820">
        <v>2021</v>
      </c>
      <c r="B6820" t="s">
        <v>432</v>
      </c>
      <c r="C6820" t="s">
        <v>39</v>
      </c>
      <c r="D6820" t="s">
        <v>508</v>
      </c>
      <c r="E6820">
        <v>0</v>
      </c>
    </row>
    <row r="6821" spans="1:5">
      <c r="A6821">
        <v>2021</v>
      </c>
      <c r="B6821" t="s">
        <v>430</v>
      </c>
      <c r="C6821" t="s">
        <v>33</v>
      </c>
      <c r="D6821" t="s">
        <v>508</v>
      </c>
      <c r="E6821">
        <v>0</v>
      </c>
    </row>
    <row r="6822" spans="1:5">
      <c r="A6822">
        <v>2021</v>
      </c>
      <c r="B6822" t="s">
        <v>433</v>
      </c>
      <c r="C6822" t="s">
        <v>42</v>
      </c>
      <c r="D6822" t="s">
        <v>508</v>
      </c>
      <c r="E6822">
        <v>0</v>
      </c>
    </row>
    <row r="6823" spans="1:5">
      <c r="A6823">
        <v>2021</v>
      </c>
      <c r="B6823" t="s">
        <v>422</v>
      </c>
      <c r="C6823" t="s">
        <v>15</v>
      </c>
      <c r="D6823" t="s">
        <v>508</v>
      </c>
      <c r="E6823">
        <v>0</v>
      </c>
    </row>
    <row r="6824" spans="1:5">
      <c r="A6824">
        <v>2021</v>
      </c>
      <c r="B6824" t="s">
        <v>421</v>
      </c>
      <c r="C6824" t="s">
        <v>13</v>
      </c>
      <c r="D6824" t="s">
        <v>508</v>
      </c>
      <c r="E6824">
        <v>0</v>
      </c>
    </row>
    <row r="6825" spans="1:5">
      <c r="A6825">
        <v>2021</v>
      </c>
      <c r="B6825" t="s">
        <v>439</v>
      </c>
      <c r="C6825" t="s">
        <v>53</v>
      </c>
      <c r="D6825" t="s">
        <v>508</v>
      </c>
      <c r="E6825">
        <v>0</v>
      </c>
    </row>
    <row r="6826" spans="1:5">
      <c r="A6826">
        <v>2021</v>
      </c>
      <c r="B6826" t="s">
        <v>435</v>
      </c>
      <c r="C6826" t="s">
        <v>48</v>
      </c>
      <c r="D6826" t="s">
        <v>508</v>
      </c>
      <c r="E6826">
        <v>0</v>
      </c>
    </row>
    <row r="6827" spans="1:5">
      <c r="A6827">
        <v>2021</v>
      </c>
      <c r="B6827" t="s">
        <v>429</v>
      </c>
      <c r="C6827" t="s">
        <v>30</v>
      </c>
      <c r="D6827" t="s">
        <v>508</v>
      </c>
      <c r="E6827">
        <v>0</v>
      </c>
    </row>
    <row r="6828" spans="1:5">
      <c r="A6828">
        <v>2020</v>
      </c>
      <c r="B6828" t="s">
        <v>435</v>
      </c>
      <c r="C6828" t="s">
        <v>48</v>
      </c>
      <c r="D6828" t="s">
        <v>508</v>
      </c>
      <c r="E6828">
        <v>0</v>
      </c>
    </row>
    <row r="6829" spans="1:5">
      <c r="A6829">
        <v>2020</v>
      </c>
      <c r="B6829" t="s">
        <v>432</v>
      </c>
      <c r="C6829" t="s">
        <v>39</v>
      </c>
      <c r="D6829" t="s">
        <v>508</v>
      </c>
      <c r="E6829">
        <v>0</v>
      </c>
    </row>
    <row r="6830" spans="1:5">
      <c r="A6830">
        <v>2020</v>
      </c>
      <c r="B6830" t="s">
        <v>423</v>
      </c>
      <c r="C6830" t="s">
        <v>18</v>
      </c>
      <c r="D6830" t="s">
        <v>508</v>
      </c>
      <c r="E6830">
        <v>0</v>
      </c>
    </row>
    <row r="6831" spans="1:5">
      <c r="A6831">
        <v>2020</v>
      </c>
      <c r="B6831" t="s">
        <v>420</v>
      </c>
      <c r="C6831" t="s">
        <v>8</v>
      </c>
      <c r="D6831" t="s">
        <v>508</v>
      </c>
      <c r="E6831">
        <v>0</v>
      </c>
    </row>
    <row r="6832" spans="1:5">
      <c r="A6832">
        <v>2020</v>
      </c>
      <c r="B6832" t="s">
        <v>424</v>
      </c>
      <c r="C6832" t="s">
        <v>21</v>
      </c>
      <c r="D6832" t="s">
        <v>508</v>
      </c>
      <c r="E6832">
        <v>0</v>
      </c>
    </row>
    <row r="6833" spans="1:5">
      <c r="A6833">
        <v>2020</v>
      </c>
      <c r="B6833" t="s">
        <v>421</v>
      </c>
      <c r="C6833" t="s">
        <v>13</v>
      </c>
      <c r="D6833" t="s">
        <v>508</v>
      </c>
      <c r="E6833">
        <v>0</v>
      </c>
    </row>
    <row r="6834" spans="1:5">
      <c r="A6834">
        <v>2020</v>
      </c>
      <c r="B6834" t="s">
        <v>436</v>
      </c>
      <c r="C6834" t="s">
        <v>49</v>
      </c>
      <c r="D6834" t="s">
        <v>508</v>
      </c>
      <c r="E6834">
        <v>0</v>
      </c>
    </row>
    <row r="6835" spans="1:5">
      <c r="A6835">
        <v>2020</v>
      </c>
      <c r="B6835" t="s">
        <v>429</v>
      </c>
      <c r="C6835" t="s">
        <v>30</v>
      </c>
      <c r="D6835" t="s">
        <v>508</v>
      </c>
      <c r="E6835">
        <v>0</v>
      </c>
    </row>
    <row r="6836" spans="1:5">
      <c r="A6836">
        <v>2019</v>
      </c>
      <c r="B6836" t="s">
        <v>435</v>
      </c>
      <c r="C6836" t="s">
        <v>48</v>
      </c>
      <c r="D6836" t="s">
        <v>508</v>
      </c>
      <c r="E6836">
        <v>0</v>
      </c>
    </row>
    <row r="6837" spans="1:5">
      <c r="A6837">
        <v>2019</v>
      </c>
      <c r="B6837" t="s">
        <v>426</v>
      </c>
      <c r="D6837" t="s">
        <v>508</v>
      </c>
      <c r="E6837">
        <v>0</v>
      </c>
    </row>
    <row r="6838" spans="1:5">
      <c r="A6838">
        <v>2019</v>
      </c>
      <c r="B6838" t="s">
        <v>432</v>
      </c>
      <c r="C6838" t="s">
        <v>39</v>
      </c>
      <c r="D6838" t="s">
        <v>508</v>
      </c>
      <c r="E6838">
        <v>0</v>
      </c>
    </row>
    <row r="6839" spans="1:5">
      <c r="A6839">
        <v>2019</v>
      </c>
      <c r="B6839" t="s">
        <v>436</v>
      </c>
      <c r="C6839" t="s">
        <v>49</v>
      </c>
      <c r="D6839" t="s">
        <v>508</v>
      </c>
      <c r="E6839">
        <v>0</v>
      </c>
    </row>
    <row r="6840" spans="1:5">
      <c r="A6840">
        <v>2018</v>
      </c>
      <c r="B6840" t="s">
        <v>431</v>
      </c>
      <c r="C6840" t="s">
        <v>36</v>
      </c>
      <c r="D6840" t="s">
        <v>508</v>
      </c>
      <c r="E6840">
        <v>0</v>
      </c>
    </row>
    <row r="6841" spans="1:5">
      <c r="A6841">
        <v>2018</v>
      </c>
      <c r="B6841" t="s">
        <v>426</v>
      </c>
      <c r="D6841" t="s">
        <v>508</v>
      </c>
      <c r="E6841">
        <v>0</v>
      </c>
    </row>
    <row r="6842" spans="1:5">
      <c r="A6842">
        <v>2018</v>
      </c>
      <c r="B6842" t="s">
        <v>421</v>
      </c>
      <c r="C6842" t="s">
        <v>13</v>
      </c>
      <c r="D6842" t="s">
        <v>508</v>
      </c>
      <c r="E6842">
        <v>0</v>
      </c>
    </row>
    <row r="6843" spans="1:5">
      <c r="A6843">
        <v>2018</v>
      </c>
      <c r="B6843" t="s">
        <v>423</v>
      </c>
      <c r="C6843" t="s">
        <v>18</v>
      </c>
      <c r="D6843" t="s">
        <v>508</v>
      </c>
      <c r="E6843">
        <v>0</v>
      </c>
    </row>
    <row r="6844" spans="1:5">
      <c r="A6844">
        <v>2018</v>
      </c>
      <c r="B6844" t="s">
        <v>433</v>
      </c>
      <c r="C6844" t="s">
        <v>42</v>
      </c>
      <c r="D6844" t="s">
        <v>508</v>
      </c>
      <c r="E6844">
        <v>0</v>
      </c>
    </row>
    <row r="6845" spans="1:5">
      <c r="A6845">
        <v>2018</v>
      </c>
      <c r="B6845" t="s">
        <v>425</v>
      </c>
      <c r="C6845" t="s">
        <v>24</v>
      </c>
      <c r="D6845" t="s">
        <v>508</v>
      </c>
      <c r="E6845">
        <v>0</v>
      </c>
    </row>
    <row r="6846" spans="1:5">
      <c r="A6846">
        <v>2018</v>
      </c>
      <c r="B6846" t="s">
        <v>424</v>
      </c>
      <c r="C6846" t="s">
        <v>21</v>
      </c>
      <c r="D6846" t="s">
        <v>508</v>
      </c>
      <c r="E6846">
        <v>0</v>
      </c>
    </row>
    <row r="6847" spans="1:5">
      <c r="A6847">
        <v>2018</v>
      </c>
      <c r="B6847" t="s">
        <v>429</v>
      </c>
      <c r="C6847" t="s">
        <v>30</v>
      </c>
      <c r="D6847" t="s">
        <v>508</v>
      </c>
      <c r="E6847">
        <v>0</v>
      </c>
    </row>
    <row r="6848" spans="1:5">
      <c r="A6848">
        <v>2025</v>
      </c>
      <c r="B6848" t="s">
        <v>407</v>
      </c>
      <c r="D6848" t="s">
        <v>509</v>
      </c>
      <c r="E6848">
        <v>0</v>
      </c>
    </row>
    <row r="6849" spans="1:5">
      <c r="A6849">
        <v>2025</v>
      </c>
      <c r="B6849" t="s">
        <v>438</v>
      </c>
      <c r="D6849" t="s">
        <v>509</v>
      </c>
      <c r="E6849">
        <v>0</v>
      </c>
    </row>
    <row r="6850" spans="1:5">
      <c r="A6850">
        <v>2025</v>
      </c>
      <c r="B6850" t="s">
        <v>425</v>
      </c>
      <c r="D6850" t="s">
        <v>509</v>
      </c>
      <c r="E6850">
        <v>0</v>
      </c>
    </row>
    <row r="6851" spans="1:5">
      <c r="A6851">
        <v>2025</v>
      </c>
      <c r="B6851" t="s">
        <v>421</v>
      </c>
      <c r="D6851" t="s">
        <v>509</v>
      </c>
      <c r="E6851">
        <v>0</v>
      </c>
    </row>
    <row r="6852" spans="1:5">
      <c r="A6852">
        <v>2025</v>
      </c>
      <c r="B6852" t="s">
        <v>432</v>
      </c>
      <c r="D6852" t="s">
        <v>509</v>
      </c>
      <c r="E6852">
        <v>0</v>
      </c>
    </row>
    <row r="6853" spans="1:5">
      <c r="A6853">
        <v>2025</v>
      </c>
      <c r="B6853" t="s">
        <v>429</v>
      </c>
      <c r="D6853" t="s">
        <v>509</v>
      </c>
      <c r="E6853">
        <v>0</v>
      </c>
    </row>
    <row r="6854" spans="1:5">
      <c r="A6854">
        <v>2025</v>
      </c>
      <c r="B6854" t="s">
        <v>431</v>
      </c>
      <c r="D6854" t="s">
        <v>509</v>
      </c>
      <c r="E6854">
        <v>0</v>
      </c>
    </row>
    <row r="6855" spans="1:5">
      <c r="A6855">
        <v>2025</v>
      </c>
      <c r="B6855" t="s">
        <v>428</v>
      </c>
      <c r="D6855" t="s">
        <v>509</v>
      </c>
      <c r="E6855">
        <v>0</v>
      </c>
    </row>
    <row r="6856" spans="1:5">
      <c r="A6856">
        <v>2025</v>
      </c>
      <c r="B6856" t="s">
        <v>436</v>
      </c>
      <c r="D6856" t="s">
        <v>509</v>
      </c>
      <c r="E6856">
        <v>0</v>
      </c>
    </row>
    <row r="6857" spans="1:5">
      <c r="A6857">
        <v>2025</v>
      </c>
      <c r="B6857" t="s">
        <v>433</v>
      </c>
      <c r="D6857" t="s">
        <v>509</v>
      </c>
      <c r="E6857">
        <v>0</v>
      </c>
    </row>
    <row r="6858" spans="1:5">
      <c r="A6858">
        <v>2025</v>
      </c>
      <c r="B6858" t="s">
        <v>426</v>
      </c>
      <c r="D6858" t="s">
        <v>509</v>
      </c>
      <c r="E6858">
        <v>0</v>
      </c>
    </row>
    <row r="6859" spans="1:5">
      <c r="A6859">
        <v>2025</v>
      </c>
      <c r="B6859" t="s">
        <v>437</v>
      </c>
      <c r="D6859" t="s">
        <v>509</v>
      </c>
      <c r="E6859">
        <v>0</v>
      </c>
    </row>
    <row r="6860" spans="1:5">
      <c r="A6860">
        <v>2025</v>
      </c>
      <c r="B6860" t="s">
        <v>420</v>
      </c>
      <c r="D6860" t="s">
        <v>509</v>
      </c>
      <c r="E6860">
        <v>0</v>
      </c>
    </row>
    <row r="6861" spans="1:5">
      <c r="A6861">
        <v>2025</v>
      </c>
      <c r="B6861" t="s">
        <v>424</v>
      </c>
      <c r="D6861" t="s">
        <v>509</v>
      </c>
      <c r="E6861">
        <v>0</v>
      </c>
    </row>
    <row r="6862" spans="1:5">
      <c r="A6862">
        <v>2025</v>
      </c>
      <c r="B6862" t="s">
        <v>434</v>
      </c>
      <c r="D6862" t="s">
        <v>509</v>
      </c>
      <c r="E6862">
        <v>0</v>
      </c>
    </row>
    <row r="6863" spans="1:5">
      <c r="A6863">
        <v>2025</v>
      </c>
      <c r="B6863" t="s">
        <v>423</v>
      </c>
      <c r="D6863" t="s">
        <v>509</v>
      </c>
      <c r="E6863">
        <v>0</v>
      </c>
    </row>
    <row r="6864" spans="1:5">
      <c r="A6864">
        <v>2025</v>
      </c>
      <c r="B6864" t="s">
        <v>435</v>
      </c>
      <c r="D6864" t="s">
        <v>509</v>
      </c>
      <c r="E6864">
        <v>0</v>
      </c>
    </row>
    <row r="6865" spans="1:5">
      <c r="A6865">
        <v>2025</v>
      </c>
      <c r="B6865" t="s">
        <v>430</v>
      </c>
      <c r="D6865" t="s">
        <v>509</v>
      </c>
      <c r="E6865">
        <v>0</v>
      </c>
    </row>
    <row r="6866" spans="1:5">
      <c r="A6866">
        <v>2025</v>
      </c>
      <c r="B6866" t="s">
        <v>422</v>
      </c>
      <c r="D6866" t="s">
        <v>509</v>
      </c>
      <c r="E6866">
        <v>0</v>
      </c>
    </row>
    <row r="6867" spans="1:5">
      <c r="A6867">
        <v>2025</v>
      </c>
      <c r="B6867" t="s">
        <v>439</v>
      </c>
      <c r="D6867" t="s">
        <v>509</v>
      </c>
      <c r="E6867">
        <v>0</v>
      </c>
    </row>
    <row r="6868" spans="1:5">
      <c r="A6868">
        <v>2024</v>
      </c>
      <c r="B6868" t="s">
        <v>407</v>
      </c>
      <c r="C6868" t="s">
        <v>407</v>
      </c>
      <c r="D6868" t="s">
        <v>509</v>
      </c>
      <c r="E6868">
        <v>0</v>
      </c>
    </row>
    <row r="6869" spans="1:5">
      <c r="A6869">
        <v>2024</v>
      </c>
      <c r="B6869" t="s">
        <v>438</v>
      </c>
      <c r="C6869" t="s">
        <v>52</v>
      </c>
      <c r="D6869" t="s">
        <v>509</v>
      </c>
      <c r="E6869">
        <v>0</v>
      </c>
    </row>
    <row r="6870" spans="1:5">
      <c r="A6870">
        <v>2024</v>
      </c>
      <c r="B6870" t="s">
        <v>425</v>
      </c>
      <c r="C6870" t="s">
        <v>24</v>
      </c>
      <c r="D6870" t="s">
        <v>509</v>
      </c>
      <c r="E6870">
        <v>0</v>
      </c>
    </row>
    <row r="6871" spans="1:5">
      <c r="A6871">
        <v>2024</v>
      </c>
      <c r="B6871" t="s">
        <v>421</v>
      </c>
      <c r="C6871" t="s">
        <v>13</v>
      </c>
      <c r="D6871" t="s">
        <v>509</v>
      </c>
      <c r="E6871">
        <v>0</v>
      </c>
    </row>
    <row r="6872" spans="1:5">
      <c r="A6872">
        <v>2024</v>
      </c>
      <c r="B6872" t="s">
        <v>432</v>
      </c>
      <c r="C6872" t="s">
        <v>39</v>
      </c>
      <c r="D6872" t="s">
        <v>509</v>
      </c>
      <c r="E6872">
        <v>0</v>
      </c>
    </row>
    <row r="6873" spans="1:5">
      <c r="A6873">
        <v>2024</v>
      </c>
      <c r="B6873" t="s">
        <v>429</v>
      </c>
      <c r="C6873" t="s">
        <v>30</v>
      </c>
      <c r="D6873" t="s">
        <v>509</v>
      </c>
      <c r="E6873">
        <v>0</v>
      </c>
    </row>
    <row r="6874" spans="1:5">
      <c r="A6874">
        <v>2024</v>
      </c>
      <c r="B6874" t="s">
        <v>431</v>
      </c>
      <c r="C6874" t="s">
        <v>36</v>
      </c>
      <c r="D6874" t="s">
        <v>509</v>
      </c>
      <c r="E6874">
        <v>0</v>
      </c>
    </row>
    <row r="6875" spans="1:5">
      <c r="A6875">
        <v>2024</v>
      </c>
      <c r="B6875" t="s">
        <v>428</v>
      </c>
      <c r="C6875" t="s">
        <v>27</v>
      </c>
      <c r="D6875" t="s">
        <v>509</v>
      </c>
      <c r="E6875">
        <v>0</v>
      </c>
    </row>
    <row r="6876" spans="1:5">
      <c r="A6876">
        <v>2024</v>
      </c>
      <c r="B6876" t="s">
        <v>436</v>
      </c>
      <c r="C6876" t="s">
        <v>49</v>
      </c>
      <c r="D6876" t="s">
        <v>509</v>
      </c>
      <c r="E6876">
        <v>0</v>
      </c>
    </row>
    <row r="6877" spans="1:5">
      <c r="A6877">
        <v>2024</v>
      </c>
      <c r="B6877" t="s">
        <v>433</v>
      </c>
      <c r="C6877" t="s">
        <v>42</v>
      </c>
      <c r="D6877" t="s">
        <v>509</v>
      </c>
      <c r="E6877">
        <v>0</v>
      </c>
    </row>
    <row r="6878" spans="1:5">
      <c r="A6878">
        <v>2024</v>
      </c>
      <c r="B6878" t="s">
        <v>426</v>
      </c>
      <c r="D6878" t="s">
        <v>509</v>
      </c>
      <c r="E6878">
        <v>0</v>
      </c>
    </row>
    <row r="6879" spans="1:5">
      <c r="A6879">
        <v>2024</v>
      </c>
      <c r="B6879" t="s">
        <v>437</v>
      </c>
      <c r="C6879" t="s">
        <v>51</v>
      </c>
      <c r="D6879" t="s">
        <v>509</v>
      </c>
      <c r="E6879">
        <v>0</v>
      </c>
    </row>
    <row r="6880" spans="1:5">
      <c r="A6880">
        <v>2024</v>
      </c>
      <c r="B6880" t="s">
        <v>420</v>
      </c>
      <c r="C6880" t="s">
        <v>8</v>
      </c>
      <c r="D6880" t="s">
        <v>509</v>
      </c>
      <c r="E6880">
        <v>0</v>
      </c>
    </row>
    <row r="6881" spans="1:5">
      <c r="A6881">
        <v>2024</v>
      </c>
      <c r="B6881" t="s">
        <v>424</v>
      </c>
      <c r="C6881" t="s">
        <v>21</v>
      </c>
      <c r="D6881" t="s">
        <v>509</v>
      </c>
      <c r="E6881">
        <v>0</v>
      </c>
    </row>
    <row r="6882" spans="1:5">
      <c r="A6882">
        <v>2024</v>
      </c>
      <c r="B6882" t="s">
        <v>434</v>
      </c>
      <c r="C6882" t="s">
        <v>45</v>
      </c>
      <c r="D6882" t="s">
        <v>509</v>
      </c>
      <c r="E6882">
        <v>0</v>
      </c>
    </row>
    <row r="6883" spans="1:5">
      <c r="A6883">
        <v>2024</v>
      </c>
      <c r="B6883" t="s">
        <v>423</v>
      </c>
      <c r="C6883" t="s">
        <v>18</v>
      </c>
      <c r="D6883" t="s">
        <v>509</v>
      </c>
      <c r="E6883">
        <v>0</v>
      </c>
    </row>
    <row r="6884" spans="1:5">
      <c r="A6884">
        <v>2024</v>
      </c>
      <c r="B6884" t="s">
        <v>435</v>
      </c>
      <c r="C6884" t="s">
        <v>48</v>
      </c>
      <c r="D6884" t="s">
        <v>509</v>
      </c>
      <c r="E6884">
        <v>0</v>
      </c>
    </row>
    <row r="6885" spans="1:5">
      <c r="A6885">
        <v>2024</v>
      </c>
      <c r="B6885" t="s">
        <v>430</v>
      </c>
      <c r="C6885" t="s">
        <v>33</v>
      </c>
      <c r="D6885" t="s">
        <v>509</v>
      </c>
      <c r="E6885">
        <v>0</v>
      </c>
    </row>
    <row r="6886" spans="1:5">
      <c r="A6886">
        <v>2024</v>
      </c>
      <c r="B6886" t="s">
        <v>422</v>
      </c>
      <c r="C6886" t="s">
        <v>15</v>
      </c>
      <c r="D6886" t="s">
        <v>509</v>
      </c>
      <c r="E6886">
        <v>0</v>
      </c>
    </row>
    <row r="6887" spans="1:5">
      <c r="A6887">
        <v>2024</v>
      </c>
      <c r="B6887" t="s">
        <v>439</v>
      </c>
      <c r="C6887" t="s">
        <v>53</v>
      </c>
      <c r="D6887" t="s">
        <v>509</v>
      </c>
      <c r="E6887">
        <v>0</v>
      </c>
    </row>
    <row r="6888" spans="1:5">
      <c r="A6888">
        <v>2019</v>
      </c>
      <c r="B6888" t="s">
        <v>407</v>
      </c>
      <c r="C6888" t="s">
        <v>407</v>
      </c>
      <c r="D6888" t="s">
        <v>509</v>
      </c>
      <c r="E6888">
        <v>0</v>
      </c>
    </row>
    <row r="6889" spans="1:5">
      <c r="A6889">
        <v>2022</v>
      </c>
      <c r="B6889" t="s">
        <v>407</v>
      </c>
      <c r="C6889" t="s">
        <v>407</v>
      </c>
      <c r="D6889" t="s">
        <v>509</v>
      </c>
      <c r="E6889">
        <v>0</v>
      </c>
    </row>
    <row r="6890" spans="1:5">
      <c r="A6890">
        <v>2021</v>
      </c>
      <c r="B6890" t="s">
        <v>407</v>
      </c>
      <c r="C6890" t="s">
        <v>407</v>
      </c>
      <c r="D6890" t="s">
        <v>509</v>
      </c>
      <c r="E6890">
        <v>0</v>
      </c>
    </row>
    <row r="6891" spans="1:5">
      <c r="A6891">
        <v>2023</v>
      </c>
      <c r="B6891" t="s">
        <v>407</v>
      </c>
      <c r="C6891" t="s">
        <v>407</v>
      </c>
      <c r="D6891" t="s">
        <v>509</v>
      </c>
      <c r="E6891">
        <v>0</v>
      </c>
    </row>
    <row r="6892" spans="1:5">
      <c r="A6892">
        <v>2018</v>
      </c>
      <c r="B6892" t="s">
        <v>407</v>
      </c>
      <c r="C6892" t="s">
        <v>407</v>
      </c>
      <c r="D6892" t="s">
        <v>509</v>
      </c>
      <c r="E6892">
        <v>0</v>
      </c>
    </row>
    <row r="6893" spans="1:5">
      <c r="A6893">
        <v>2018</v>
      </c>
      <c r="B6893" t="s">
        <v>407</v>
      </c>
      <c r="C6893" t="s">
        <v>407</v>
      </c>
      <c r="D6893" t="s">
        <v>509</v>
      </c>
      <c r="E6893">
        <v>0</v>
      </c>
    </row>
    <row r="6894" spans="1:5">
      <c r="A6894">
        <v>2018</v>
      </c>
      <c r="B6894" t="s">
        <v>407</v>
      </c>
      <c r="C6894" t="s">
        <v>407</v>
      </c>
      <c r="D6894" t="s">
        <v>509</v>
      </c>
      <c r="E6894">
        <v>0</v>
      </c>
    </row>
    <row r="6895" spans="1:5">
      <c r="A6895">
        <v>2018</v>
      </c>
      <c r="B6895" t="s">
        <v>407</v>
      </c>
      <c r="C6895" t="s">
        <v>407</v>
      </c>
      <c r="D6895" t="s">
        <v>509</v>
      </c>
      <c r="E6895">
        <v>0</v>
      </c>
    </row>
    <row r="6896" spans="1:5">
      <c r="A6896">
        <v>2020</v>
      </c>
      <c r="B6896" t="s">
        <v>407</v>
      </c>
      <c r="C6896" t="s">
        <v>407</v>
      </c>
      <c r="D6896" t="s">
        <v>509</v>
      </c>
      <c r="E6896">
        <v>0</v>
      </c>
    </row>
    <row r="6897" spans="1:5">
      <c r="A6897">
        <v>2023</v>
      </c>
      <c r="B6897" t="s">
        <v>438</v>
      </c>
      <c r="C6897" t="s">
        <v>52</v>
      </c>
      <c r="D6897" t="s">
        <v>509</v>
      </c>
      <c r="E6897">
        <v>0</v>
      </c>
    </row>
    <row r="6898" spans="1:5">
      <c r="A6898">
        <v>2023</v>
      </c>
      <c r="B6898" t="s">
        <v>425</v>
      </c>
      <c r="C6898" t="s">
        <v>24</v>
      </c>
      <c r="D6898" t="s">
        <v>509</v>
      </c>
      <c r="E6898">
        <v>0</v>
      </c>
    </row>
    <row r="6899" spans="1:5">
      <c r="A6899">
        <v>2023</v>
      </c>
      <c r="B6899" t="s">
        <v>421</v>
      </c>
      <c r="C6899" t="s">
        <v>13</v>
      </c>
      <c r="D6899" t="s">
        <v>509</v>
      </c>
      <c r="E6899">
        <v>0</v>
      </c>
    </row>
    <row r="6900" spans="1:5">
      <c r="A6900">
        <v>2023</v>
      </c>
      <c r="B6900" t="s">
        <v>432</v>
      </c>
      <c r="C6900" t="s">
        <v>39</v>
      </c>
      <c r="D6900" t="s">
        <v>509</v>
      </c>
      <c r="E6900">
        <v>0</v>
      </c>
    </row>
    <row r="6901" spans="1:5">
      <c r="A6901">
        <v>2023</v>
      </c>
      <c r="B6901" t="s">
        <v>429</v>
      </c>
      <c r="C6901" t="s">
        <v>30</v>
      </c>
      <c r="D6901" t="s">
        <v>509</v>
      </c>
      <c r="E6901">
        <v>0</v>
      </c>
    </row>
    <row r="6902" spans="1:5">
      <c r="A6902">
        <v>2023</v>
      </c>
      <c r="B6902" t="s">
        <v>431</v>
      </c>
      <c r="C6902" t="s">
        <v>36</v>
      </c>
      <c r="D6902" t="s">
        <v>509</v>
      </c>
      <c r="E6902">
        <v>0</v>
      </c>
    </row>
    <row r="6903" spans="1:5">
      <c r="A6903">
        <v>2023</v>
      </c>
      <c r="B6903" t="s">
        <v>428</v>
      </c>
      <c r="C6903" t="s">
        <v>27</v>
      </c>
      <c r="D6903" t="s">
        <v>509</v>
      </c>
      <c r="E6903">
        <v>0</v>
      </c>
    </row>
    <row r="6904" spans="1:5">
      <c r="A6904">
        <v>2023</v>
      </c>
      <c r="B6904" t="s">
        <v>436</v>
      </c>
      <c r="C6904" t="s">
        <v>49</v>
      </c>
      <c r="D6904" t="s">
        <v>509</v>
      </c>
      <c r="E6904">
        <v>0</v>
      </c>
    </row>
    <row r="6905" spans="1:5">
      <c r="A6905">
        <v>2023</v>
      </c>
      <c r="B6905" t="s">
        <v>433</v>
      </c>
      <c r="C6905" t="s">
        <v>42</v>
      </c>
      <c r="D6905" t="s">
        <v>509</v>
      </c>
      <c r="E6905">
        <v>0</v>
      </c>
    </row>
    <row r="6906" spans="1:5">
      <c r="A6906">
        <v>2023</v>
      </c>
      <c r="B6906" t="s">
        <v>426</v>
      </c>
      <c r="D6906" t="s">
        <v>509</v>
      </c>
      <c r="E6906">
        <v>0</v>
      </c>
    </row>
    <row r="6907" spans="1:5">
      <c r="A6907">
        <v>2023</v>
      </c>
      <c r="B6907" t="s">
        <v>437</v>
      </c>
      <c r="C6907" t="s">
        <v>51</v>
      </c>
      <c r="D6907" t="s">
        <v>509</v>
      </c>
      <c r="E6907">
        <v>0</v>
      </c>
    </row>
    <row r="6908" spans="1:5">
      <c r="A6908">
        <v>2023</v>
      </c>
      <c r="B6908" t="s">
        <v>420</v>
      </c>
      <c r="C6908" t="s">
        <v>8</v>
      </c>
      <c r="D6908" t="s">
        <v>509</v>
      </c>
      <c r="E6908">
        <v>0</v>
      </c>
    </row>
    <row r="6909" spans="1:5">
      <c r="A6909">
        <v>2023</v>
      </c>
      <c r="B6909" t="s">
        <v>424</v>
      </c>
      <c r="C6909" t="s">
        <v>21</v>
      </c>
      <c r="D6909" t="s">
        <v>509</v>
      </c>
      <c r="E6909">
        <v>0</v>
      </c>
    </row>
    <row r="6910" spans="1:5">
      <c r="A6910">
        <v>2022</v>
      </c>
      <c r="B6910" t="s">
        <v>435</v>
      </c>
      <c r="C6910" t="s">
        <v>48</v>
      </c>
      <c r="D6910" t="s">
        <v>509</v>
      </c>
      <c r="E6910">
        <v>0</v>
      </c>
    </row>
    <row r="6911" spans="1:5">
      <c r="A6911">
        <v>2022</v>
      </c>
      <c r="B6911" t="s">
        <v>438</v>
      </c>
      <c r="C6911" t="s">
        <v>52</v>
      </c>
      <c r="D6911" t="s">
        <v>509</v>
      </c>
      <c r="E6911">
        <v>0</v>
      </c>
    </row>
    <row r="6912" spans="1:5">
      <c r="A6912">
        <v>2022</v>
      </c>
      <c r="B6912" t="s">
        <v>436</v>
      </c>
      <c r="C6912" t="s">
        <v>49</v>
      </c>
      <c r="D6912" t="s">
        <v>509</v>
      </c>
      <c r="E6912">
        <v>0</v>
      </c>
    </row>
    <row r="6913" spans="1:5">
      <c r="A6913">
        <v>2022</v>
      </c>
      <c r="B6913" t="s">
        <v>431</v>
      </c>
      <c r="C6913" t="s">
        <v>36</v>
      </c>
      <c r="D6913" t="s">
        <v>509</v>
      </c>
      <c r="E6913">
        <v>0</v>
      </c>
    </row>
    <row r="6914" spans="1:5">
      <c r="A6914">
        <v>2022</v>
      </c>
      <c r="B6914" t="s">
        <v>422</v>
      </c>
      <c r="C6914" t="s">
        <v>15</v>
      </c>
      <c r="D6914" t="s">
        <v>509</v>
      </c>
      <c r="E6914">
        <v>0</v>
      </c>
    </row>
    <row r="6915" spans="1:5">
      <c r="A6915">
        <v>2022</v>
      </c>
      <c r="B6915" t="s">
        <v>439</v>
      </c>
      <c r="C6915" t="s">
        <v>53</v>
      </c>
      <c r="D6915" t="s">
        <v>509</v>
      </c>
      <c r="E6915">
        <v>0</v>
      </c>
    </row>
    <row r="6916" spans="1:5">
      <c r="A6916">
        <v>2022</v>
      </c>
      <c r="B6916" t="s">
        <v>429</v>
      </c>
      <c r="C6916" t="s">
        <v>30</v>
      </c>
      <c r="D6916" t="s">
        <v>509</v>
      </c>
      <c r="E6916">
        <v>0</v>
      </c>
    </row>
    <row r="6917" spans="1:5">
      <c r="A6917">
        <v>2022</v>
      </c>
      <c r="B6917" t="s">
        <v>421</v>
      </c>
      <c r="C6917" t="s">
        <v>13</v>
      </c>
      <c r="D6917" t="s">
        <v>509</v>
      </c>
      <c r="E6917">
        <v>0</v>
      </c>
    </row>
    <row r="6918" spans="1:5">
      <c r="A6918">
        <v>2022</v>
      </c>
      <c r="B6918" t="s">
        <v>434</v>
      </c>
      <c r="C6918" t="s">
        <v>45</v>
      </c>
      <c r="D6918" t="s">
        <v>509</v>
      </c>
      <c r="E6918">
        <v>0</v>
      </c>
    </row>
    <row r="6919" spans="1:5">
      <c r="A6919">
        <v>2021</v>
      </c>
      <c r="B6919" t="s">
        <v>434</v>
      </c>
      <c r="C6919" t="s">
        <v>45</v>
      </c>
      <c r="D6919" t="s">
        <v>509</v>
      </c>
      <c r="E6919">
        <v>0</v>
      </c>
    </row>
    <row r="6920" spans="1:5">
      <c r="A6920">
        <v>2021</v>
      </c>
      <c r="B6920" t="s">
        <v>420</v>
      </c>
      <c r="C6920" t="s">
        <v>8</v>
      </c>
      <c r="D6920" t="s">
        <v>509</v>
      </c>
      <c r="E6920">
        <v>0</v>
      </c>
    </row>
    <row r="6921" spans="1:5">
      <c r="A6921">
        <v>2021</v>
      </c>
      <c r="B6921" t="s">
        <v>424</v>
      </c>
      <c r="C6921" t="s">
        <v>21</v>
      </c>
      <c r="D6921" t="s">
        <v>509</v>
      </c>
      <c r="E6921">
        <v>0</v>
      </c>
    </row>
    <row r="6922" spans="1:5">
      <c r="A6922">
        <v>2020</v>
      </c>
      <c r="B6922" t="s">
        <v>434</v>
      </c>
      <c r="C6922" t="s">
        <v>45</v>
      </c>
      <c r="D6922" t="s">
        <v>509</v>
      </c>
      <c r="E6922">
        <v>0</v>
      </c>
    </row>
    <row r="6923" spans="1:5">
      <c r="A6923">
        <v>2020</v>
      </c>
      <c r="B6923" t="s">
        <v>430</v>
      </c>
      <c r="C6923" t="s">
        <v>33</v>
      </c>
      <c r="D6923" t="s">
        <v>509</v>
      </c>
      <c r="E6923">
        <v>0</v>
      </c>
    </row>
    <row r="6924" spans="1:5">
      <c r="A6924">
        <v>2020</v>
      </c>
      <c r="B6924" t="s">
        <v>439</v>
      </c>
      <c r="C6924" t="s">
        <v>53</v>
      </c>
      <c r="D6924" t="s">
        <v>509</v>
      </c>
      <c r="E6924">
        <v>0</v>
      </c>
    </row>
    <row r="6925" spans="1:5">
      <c r="A6925">
        <v>2019</v>
      </c>
      <c r="B6925" t="s">
        <v>431</v>
      </c>
      <c r="C6925" t="s">
        <v>36</v>
      </c>
      <c r="D6925" t="s">
        <v>509</v>
      </c>
      <c r="E6925">
        <v>0</v>
      </c>
    </row>
    <row r="6926" spans="1:5">
      <c r="A6926">
        <v>2019</v>
      </c>
      <c r="B6926" t="s">
        <v>437</v>
      </c>
      <c r="C6926" t="s">
        <v>51</v>
      </c>
      <c r="D6926" t="s">
        <v>509</v>
      </c>
      <c r="E6926">
        <v>0</v>
      </c>
    </row>
    <row r="6927" spans="1:5">
      <c r="A6927">
        <v>2019</v>
      </c>
      <c r="B6927" t="s">
        <v>439</v>
      </c>
      <c r="C6927" t="s">
        <v>53</v>
      </c>
      <c r="D6927" t="s">
        <v>509</v>
      </c>
      <c r="E6927">
        <v>0</v>
      </c>
    </row>
    <row r="6928" spans="1:5">
      <c r="A6928">
        <v>2019</v>
      </c>
      <c r="B6928" t="s">
        <v>429</v>
      </c>
      <c r="C6928" t="s">
        <v>30</v>
      </c>
      <c r="D6928" t="s">
        <v>509</v>
      </c>
      <c r="E6928">
        <v>0</v>
      </c>
    </row>
    <row r="6929" spans="1:5">
      <c r="A6929">
        <v>2018</v>
      </c>
      <c r="B6929" t="s">
        <v>432</v>
      </c>
      <c r="C6929" t="s">
        <v>39</v>
      </c>
      <c r="D6929" t="s">
        <v>509</v>
      </c>
      <c r="E6929">
        <v>0</v>
      </c>
    </row>
    <row r="6930" spans="1:5">
      <c r="A6930">
        <v>2018</v>
      </c>
      <c r="B6930" t="s">
        <v>435</v>
      </c>
      <c r="C6930" t="s">
        <v>48</v>
      </c>
      <c r="D6930" t="s">
        <v>509</v>
      </c>
      <c r="E6930">
        <v>0</v>
      </c>
    </row>
    <row r="6931" spans="1:5">
      <c r="A6931">
        <v>2018</v>
      </c>
      <c r="B6931" t="s">
        <v>438</v>
      </c>
      <c r="C6931" t="s">
        <v>52</v>
      </c>
      <c r="D6931" t="s">
        <v>509</v>
      </c>
      <c r="E6931">
        <v>0</v>
      </c>
    </row>
    <row r="6932" spans="1:5">
      <c r="A6932">
        <v>2018</v>
      </c>
      <c r="B6932" t="s">
        <v>436</v>
      </c>
      <c r="C6932" t="s">
        <v>49</v>
      </c>
      <c r="D6932" t="s">
        <v>509</v>
      </c>
      <c r="E6932">
        <v>0</v>
      </c>
    </row>
    <row r="6933" spans="1:5">
      <c r="A6933">
        <v>2018</v>
      </c>
      <c r="B6933" t="s">
        <v>437</v>
      </c>
      <c r="C6933" t="s">
        <v>51</v>
      </c>
      <c r="D6933" t="s">
        <v>509</v>
      </c>
      <c r="E6933">
        <v>0</v>
      </c>
    </row>
    <row r="6934" spans="1:5">
      <c r="A6934">
        <v>2018</v>
      </c>
      <c r="B6934" t="s">
        <v>422</v>
      </c>
      <c r="C6934" t="s">
        <v>15</v>
      </c>
      <c r="D6934" t="s">
        <v>509</v>
      </c>
      <c r="E6934">
        <v>0</v>
      </c>
    </row>
    <row r="6935" spans="1:5">
      <c r="A6935">
        <v>2019</v>
      </c>
      <c r="B6935" t="s">
        <v>438</v>
      </c>
      <c r="C6935" t="s">
        <v>52</v>
      </c>
      <c r="D6935" t="s">
        <v>509</v>
      </c>
      <c r="E6935">
        <v>0</v>
      </c>
    </row>
    <row r="6936" spans="1:5">
      <c r="A6936">
        <v>2019</v>
      </c>
      <c r="B6936" t="s">
        <v>430</v>
      </c>
      <c r="C6936" t="s">
        <v>33</v>
      </c>
      <c r="D6936" t="s">
        <v>509</v>
      </c>
      <c r="E6936">
        <v>0</v>
      </c>
    </row>
    <row r="6937" spans="1:5">
      <c r="A6937">
        <v>2019</v>
      </c>
      <c r="B6937" t="s">
        <v>434</v>
      </c>
      <c r="C6937" t="s">
        <v>45</v>
      </c>
      <c r="D6937" t="s">
        <v>509</v>
      </c>
      <c r="E6937">
        <v>0</v>
      </c>
    </row>
    <row r="6938" spans="1:5">
      <c r="A6938">
        <v>2019</v>
      </c>
      <c r="B6938" t="s">
        <v>425</v>
      </c>
      <c r="C6938" t="s">
        <v>24</v>
      </c>
      <c r="D6938" t="s">
        <v>509</v>
      </c>
      <c r="E6938">
        <v>0</v>
      </c>
    </row>
    <row r="6939" spans="1:5">
      <c r="A6939">
        <v>2019</v>
      </c>
      <c r="B6939" t="s">
        <v>420</v>
      </c>
      <c r="C6939" t="s">
        <v>8</v>
      </c>
      <c r="D6939" t="s">
        <v>509</v>
      </c>
      <c r="E6939">
        <v>0</v>
      </c>
    </row>
    <row r="6940" spans="1:5">
      <c r="A6940">
        <v>2019</v>
      </c>
      <c r="B6940" t="s">
        <v>433</v>
      </c>
      <c r="C6940" t="s">
        <v>42</v>
      </c>
      <c r="D6940" t="s">
        <v>509</v>
      </c>
      <c r="E6940">
        <v>0</v>
      </c>
    </row>
    <row r="6941" spans="1:5">
      <c r="A6941">
        <v>2019</v>
      </c>
      <c r="B6941" t="s">
        <v>428</v>
      </c>
      <c r="C6941" t="s">
        <v>27</v>
      </c>
      <c r="D6941" t="s">
        <v>509</v>
      </c>
      <c r="E6941">
        <v>0</v>
      </c>
    </row>
    <row r="6942" spans="1:5">
      <c r="A6942">
        <v>2019</v>
      </c>
      <c r="B6942" t="s">
        <v>423</v>
      </c>
      <c r="C6942" t="s">
        <v>18</v>
      </c>
      <c r="D6942" t="s">
        <v>509</v>
      </c>
      <c r="E6942">
        <v>0</v>
      </c>
    </row>
    <row r="6943" spans="1:5">
      <c r="A6943">
        <v>2019</v>
      </c>
      <c r="B6943" t="s">
        <v>421</v>
      </c>
      <c r="C6943" t="s">
        <v>13</v>
      </c>
      <c r="D6943" t="s">
        <v>509</v>
      </c>
      <c r="E6943">
        <v>0</v>
      </c>
    </row>
    <row r="6944" spans="1:5">
      <c r="A6944">
        <v>2019</v>
      </c>
      <c r="B6944" t="s">
        <v>422</v>
      </c>
      <c r="C6944" t="s">
        <v>15</v>
      </c>
      <c r="D6944" t="s">
        <v>509</v>
      </c>
      <c r="E6944">
        <v>0</v>
      </c>
    </row>
    <row r="6945" spans="1:5">
      <c r="A6945">
        <v>2019</v>
      </c>
      <c r="B6945" t="s">
        <v>424</v>
      </c>
      <c r="C6945" t="s">
        <v>21</v>
      </c>
      <c r="D6945" t="s">
        <v>509</v>
      </c>
      <c r="E6945">
        <v>0</v>
      </c>
    </row>
    <row r="6946" spans="1:5">
      <c r="A6946">
        <v>2018</v>
      </c>
      <c r="B6946" t="s">
        <v>434</v>
      </c>
      <c r="C6946" t="s">
        <v>45</v>
      </c>
      <c r="D6946" t="s">
        <v>509</v>
      </c>
      <c r="E6946">
        <v>0</v>
      </c>
    </row>
    <row r="6947" spans="1:5">
      <c r="A6947">
        <v>2018</v>
      </c>
      <c r="B6947" t="s">
        <v>428</v>
      </c>
      <c r="C6947" t="s">
        <v>27</v>
      </c>
      <c r="D6947" t="s">
        <v>509</v>
      </c>
      <c r="E6947">
        <v>0</v>
      </c>
    </row>
    <row r="6948" spans="1:5">
      <c r="A6948">
        <v>2018</v>
      </c>
      <c r="B6948" t="s">
        <v>430</v>
      </c>
      <c r="C6948" t="s">
        <v>33</v>
      </c>
      <c r="D6948" t="s">
        <v>509</v>
      </c>
      <c r="E6948">
        <v>0</v>
      </c>
    </row>
    <row r="6949" spans="1:5">
      <c r="A6949">
        <v>2018</v>
      </c>
      <c r="B6949" t="s">
        <v>420</v>
      </c>
      <c r="C6949" t="s">
        <v>8</v>
      </c>
      <c r="D6949" t="s">
        <v>509</v>
      </c>
      <c r="E6949">
        <v>0</v>
      </c>
    </row>
    <row r="6950" spans="1:5">
      <c r="A6950">
        <v>2018</v>
      </c>
      <c r="B6950" t="s">
        <v>439</v>
      </c>
      <c r="C6950" t="s">
        <v>53</v>
      </c>
      <c r="D6950" t="s">
        <v>509</v>
      </c>
      <c r="E6950">
        <v>0</v>
      </c>
    </row>
    <row r="6951" spans="1:5">
      <c r="A6951">
        <v>2022</v>
      </c>
      <c r="B6951" t="s">
        <v>437</v>
      </c>
      <c r="C6951" t="s">
        <v>51</v>
      </c>
      <c r="D6951" t="s">
        <v>509</v>
      </c>
      <c r="E6951">
        <v>0</v>
      </c>
    </row>
    <row r="6952" spans="1:5">
      <c r="A6952">
        <v>2022</v>
      </c>
      <c r="B6952" t="s">
        <v>425</v>
      </c>
      <c r="C6952" t="s">
        <v>24</v>
      </c>
      <c r="D6952" t="s">
        <v>509</v>
      </c>
      <c r="E6952">
        <v>0</v>
      </c>
    </row>
    <row r="6953" spans="1:5">
      <c r="A6953">
        <v>2022</v>
      </c>
      <c r="B6953" t="s">
        <v>428</v>
      </c>
      <c r="C6953" t="s">
        <v>27</v>
      </c>
      <c r="D6953" t="s">
        <v>509</v>
      </c>
      <c r="E6953">
        <v>0</v>
      </c>
    </row>
    <row r="6954" spans="1:5">
      <c r="A6954">
        <v>2022</v>
      </c>
      <c r="B6954" t="s">
        <v>420</v>
      </c>
      <c r="C6954" t="s">
        <v>8</v>
      </c>
      <c r="D6954" t="s">
        <v>509</v>
      </c>
      <c r="E6954">
        <v>0</v>
      </c>
    </row>
    <row r="6955" spans="1:5">
      <c r="A6955">
        <v>2022</v>
      </c>
      <c r="B6955" t="s">
        <v>423</v>
      </c>
      <c r="C6955" t="s">
        <v>18</v>
      </c>
      <c r="D6955" t="s">
        <v>509</v>
      </c>
      <c r="E6955">
        <v>0</v>
      </c>
    </row>
    <row r="6956" spans="1:5">
      <c r="A6956">
        <v>2021</v>
      </c>
      <c r="B6956" t="s">
        <v>426</v>
      </c>
      <c r="D6956" t="s">
        <v>509</v>
      </c>
      <c r="E6956">
        <v>0</v>
      </c>
    </row>
    <row r="6957" spans="1:5">
      <c r="A6957">
        <v>2021</v>
      </c>
      <c r="B6957" t="s">
        <v>428</v>
      </c>
      <c r="C6957" t="s">
        <v>27</v>
      </c>
      <c r="D6957" t="s">
        <v>509</v>
      </c>
      <c r="E6957">
        <v>0</v>
      </c>
    </row>
    <row r="6958" spans="1:5">
      <c r="A6958">
        <v>2021</v>
      </c>
      <c r="B6958" t="s">
        <v>423</v>
      </c>
      <c r="C6958" t="s">
        <v>18</v>
      </c>
      <c r="D6958" t="s">
        <v>509</v>
      </c>
      <c r="E6958">
        <v>0</v>
      </c>
    </row>
    <row r="6959" spans="1:5">
      <c r="A6959">
        <v>2021</v>
      </c>
      <c r="B6959" t="s">
        <v>431</v>
      </c>
      <c r="C6959" t="s">
        <v>36</v>
      </c>
      <c r="D6959" t="s">
        <v>509</v>
      </c>
      <c r="E6959">
        <v>0</v>
      </c>
    </row>
    <row r="6960" spans="1:5">
      <c r="A6960">
        <v>2021</v>
      </c>
      <c r="B6960" t="s">
        <v>425</v>
      </c>
      <c r="C6960" t="s">
        <v>24</v>
      </c>
      <c r="D6960" t="s">
        <v>509</v>
      </c>
      <c r="E6960">
        <v>0</v>
      </c>
    </row>
    <row r="6961" spans="1:5">
      <c r="A6961">
        <v>2021</v>
      </c>
      <c r="B6961" t="s">
        <v>438</v>
      </c>
      <c r="C6961" t="s">
        <v>52</v>
      </c>
      <c r="D6961" t="s">
        <v>509</v>
      </c>
      <c r="E6961">
        <v>0</v>
      </c>
    </row>
    <row r="6962" spans="1:5">
      <c r="A6962">
        <v>2021</v>
      </c>
      <c r="B6962" t="s">
        <v>436</v>
      </c>
      <c r="C6962" t="s">
        <v>49</v>
      </c>
      <c r="D6962" t="s">
        <v>509</v>
      </c>
      <c r="E6962">
        <v>0</v>
      </c>
    </row>
    <row r="6963" spans="1:5">
      <c r="A6963">
        <v>2021</v>
      </c>
      <c r="B6963" t="s">
        <v>437</v>
      </c>
      <c r="C6963" t="s">
        <v>51</v>
      </c>
      <c r="D6963" t="s">
        <v>509</v>
      </c>
      <c r="E6963">
        <v>0</v>
      </c>
    </row>
    <row r="6964" spans="1:5">
      <c r="A6964">
        <v>2020</v>
      </c>
      <c r="B6964" t="s">
        <v>431</v>
      </c>
      <c r="C6964" t="s">
        <v>36</v>
      </c>
      <c r="D6964" t="s">
        <v>509</v>
      </c>
      <c r="E6964">
        <v>0</v>
      </c>
    </row>
    <row r="6965" spans="1:5">
      <c r="A6965">
        <v>2020</v>
      </c>
      <c r="B6965" t="s">
        <v>426</v>
      </c>
      <c r="D6965" t="s">
        <v>509</v>
      </c>
      <c r="E6965">
        <v>0</v>
      </c>
    </row>
    <row r="6966" spans="1:5">
      <c r="A6966">
        <v>2020</v>
      </c>
      <c r="B6966" t="s">
        <v>433</v>
      </c>
      <c r="C6966" t="s">
        <v>42</v>
      </c>
      <c r="D6966" t="s">
        <v>509</v>
      </c>
      <c r="E6966">
        <v>0</v>
      </c>
    </row>
    <row r="6967" spans="1:5">
      <c r="A6967">
        <v>2020</v>
      </c>
      <c r="B6967" t="s">
        <v>425</v>
      </c>
      <c r="C6967" t="s">
        <v>24</v>
      </c>
      <c r="D6967" t="s">
        <v>509</v>
      </c>
      <c r="E6967">
        <v>0</v>
      </c>
    </row>
    <row r="6968" spans="1:5">
      <c r="A6968">
        <v>2020</v>
      </c>
      <c r="B6968" t="s">
        <v>428</v>
      </c>
      <c r="C6968" t="s">
        <v>27</v>
      </c>
      <c r="D6968" t="s">
        <v>509</v>
      </c>
      <c r="E6968">
        <v>0</v>
      </c>
    </row>
    <row r="6969" spans="1:5">
      <c r="A6969">
        <v>2020</v>
      </c>
      <c r="B6969" t="s">
        <v>438</v>
      </c>
      <c r="C6969" t="s">
        <v>52</v>
      </c>
      <c r="D6969" t="s">
        <v>509</v>
      </c>
      <c r="E6969">
        <v>0</v>
      </c>
    </row>
    <row r="6970" spans="1:5">
      <c r="A6970">
        <v>2020</v>
      </c>
      <c r="B6970" t="s">
        <v>437</v>
      </c>
      <c r="C6970" t="s">
        <v>51</v>
      </c>
      <c r="D6970" t="s">
        <v>509</v>
      </c>
      <c r="E6970">
        <v>0</v>
      </c>
    </row>
    <row r="6971" spans="1:5">
      <c r="A6971">
        <v>2020</v>
      </c>
      <c r="B6971" t="s">
        <v>422</v>
      </c>
      <c r="C6971" t="s">
        <v>15</v>
      </c>
      <c r="D6971" t="s">
        <v>509</v>
      </c>
      <c r="E6971">
        <v>0</v>
      </c>
    </row>
    <row r="6972" spans="1:5">
      <c r="A6972">
        <v>2023</v>
      </c>
      <c r="B6972" t="s">
        <v>434</v>
      </c>
      <c r="C6972" t="s">
        <v>45</v>
      </c>
      <c r="D6972" t="s">
        <v>509</v>
      </c>
      <c r="E6972">
        <v>0</v>
      </c>
    </row>
    <row r="6973" spans="1:5">
      <c r="A6973">
        <v>2023</v>
      </c>
      <c r="B6973" t="s">
        <v>423</v>
      </c>
      <c r="C6973" t="s">
        <v>18</v>
      </c>
      <c r="D6973" t="s">
        <v>509</v>
      </c>
      <c r="E6973">
        <v>0</v>
      </c>
    </row>
    <row r="6974" spans="1:5">
      <c r="A6974">
        <v>2023</v>
      </c>
      <c r="B6974" t="s">
        <v>435</v>
      </c>
      <c r="C6974" t="s">
        <v>48</v>
      </c>
      <c r="D6974" t="s">
        <v>509</v>
      </c>
      <c r="E6974">
        <v>0</v>
      </c>
    </row>
    <row r="6975" spans="1:5">
      <c r="A6975">
        <v>2023</v>
      </c>
      <c r="B6975" t="s">
        <v>430</v>
      </c>
      <c r="C6975" t="s">
        <v>33</v>
      </c>
      <c r="D6975" t="s">
        <v>509</v>
      </c>
      <c r="E6975">
        <v>0</v>
      </c>
    </row>
    <row r="6976" spans="1:5">
      <c r="A6976">
        <v>2023</v>
      </c>
      <c r="B6976" t="s">
        <v>422</v>
      </c>
      <c r="C6976" t="s">
        <v>15</v>
      </c>
      <c r="D6976" t="s">
        <v>509</v>
      </c>
      <c r="E6976">
        <v>0</v>
      </c>
    </row>
    <row r="6977" spans="1:5">
      <c r="A6977">
        <v>2023</v>
      </c>
      <c r="B6977" t="s">
        <v>439</v>
      </c>
      <c r="C6977" t="s">
        <v>53</v>
      </c>
      <c r="D6977" t="s">
        <v>509</v>
      </c>
      <c r="E6977">
        <v>0</v>
      </c>
    </row>
    <row r="6978" spans="1:5">
      <c r="A6978">
        <v>2022</v>
      </c>
      <c r="B6978" t="s">
        <v>433</v>
      </c>
      <c r="C6978" t="s">
        <v>42</v>
      </c>
      <c r="D6978" t="s">
        <v>509</v>
      </c>
      <c r="E6978">
        <v>0</v>
      </c>
    </row>
    <row r="6979" spans="1:5">
      <c r="A6979">
        <v>2022</v>
      </c>
      <c r="B6979" t="s">
        <v>430</v>
      </c>
      <c r="C6979" t="s">
        <v>33</v>
      </c>
      <c r="D6979" t="s">
        <v>509</v>
      </c>
      <c r="E6979">
        <v>0</v>
      </c>
    </row>
    <row r="6980" spans="1:5">
      <c r="A6980">
        <v>2022</v>
      </c>
      <c r="B6980" t="s">
        <v>432</v>
      </c>
      <c r="C6980" t="s">
        <v>39</v>
      </c>
      <c r="D6980" t="s">
        <v>509</v>
      </c>
      <c r="E6980">
        <v>0</v>
      </c>
    </row>
    <row r="6981" spans="1:5">
      <c r="A6981">
        <v>2022</v>
      </c>
      <c r="B6981" t="s">
        <v>426</v>
      </c>
      <c r="D6981" t="s">
        <v>509</v>
      </c>
      <c r="E6981">
        <v>0</v>
      </c>
    </row>
    <row r="6982" spans="1:5">
      <c r="A6982">
        <v>2022</v>
      </c>
      <c r="B6982" t="s">
        <v>424</v>
      </c>
      <c r="C6982" t="s">
        <v>21</v>
      </c>
      <c r="D6982" t="s">
        <v>509</v>
      </c>
      <c r="E6982">
        <v>0</v>
      </c>
    </row>
    <row r="6983" spans="1:5">
      <c r="A6983">
        <v>2021</v>
      </c>
      <c r="B6983" t="s">
        <v>432</v>
      </c>
      <c r="C6983" t="s">
        <v>39</v>
      </c>
      <c r="D6983" t="s">
        <v>509</v>
      </c>
      <c r="E6983">
        <v>0</v>
      </c>
    </row>
    <row r="6984" spans="1:5">
      <c r="A6984">
        <v>2021</v>
      </c>
      <c r="B6984" t="s">
        <v>430</v>
      </c>
      <c r="C6984" t="s">
        <v>33</v>
      </c>
      <c r="D6984" t="s">
        <v>509</v>
      </c>
      <c r="E6984">
        <v>0</v>
      </c>
    </row>
    <row r="6985" spans="1:5">
      <c r="A6985">
        <v>2021</v>
      </c>
      <c r="B6985" t="s">
        <v>433</v>
      </c>
      <c r="C6985" t="s">
        <v>42</v>
      </c>
      <c r="D6985" t="s">
        <v>509</v>
      </c>
      <c r="E6985">
        <v>0</v>
      </c>
    </row>
    <row r="6986" spans="1:5">
      <c r="A6986">
        <v>2021</v>
      </c>
      <c r="B6986" t="s">
        <v>422</v>
      </c>
      <c r="C6986" t="s">
        <v>15</v>
      </c>
      <c r="D6986" t="s">
        <v>509</v>
      </c>
      <c r="E6986">
        <v>0</v>
      </c>
    </row>
    <row r="6987" spans="1:5">
      <c r="A6987">
        <v>2021</v>
      </c>
      <c r="B6987" t="s">
        <v>421</v>
      </c>
      <c r="C6987" t="s">
        <v>13</v>
      </c>
      <c r="D6987" t="s">
        <v>509</v>
      </c>
      <c r="E6987">
        <v>0</v>
      </c>
    </row>
    <row r="6988" spans="1:5">
      <c r="A6988">
        <v>2021</v>
      </c>
      <c r="B6988" t="s">
        <v>439</v>
      </c>
      <c r="C6988" t="s">
        <v>53</v>
      </c>
      <c r="D6988" t="s">
        <v>509</v>
      </c>
      <c r="E6988">
        <v>0</v>
      </c>
    </row>
    <row r="6989" spans="1:5">
      <c r="A6989">
        <v>2021</v>
      </c>
      <c r="B6989" t="s">
        <v>435</v>
      </c>
      <c r="C6989" t="s">
        <v>48</v>
      </c>
      <c r="D6989" t="s">
        <v>509</v>
      </c>
      <c r="E6989">
        <v>0</v>
      </c>
    </row>
    <row r="6990" spans="1:5">
      <c r="A6990">
        <v>2021</v>
      </c>
      <c r="B6990" t="s">
        <v>429</v>
      </c>
      <c r="C6990" t="s">
        <v>30</v>
      </c>
      <c r="D6990" t="s">
        <v>509</v>
      </c>
      <c r="E6990">
        <v>0</v>
      </c>
    </row>
    <row r="6991" spans="1:5">
      <c r="A6991">
        <v>2020</v>
      </c>
      <c r="B6991" t="s">
        <v>435</v>
      </c>
      <c r="C6991" t="s">
        <v>48</v>
      </c>
      <c r="D6991" t="s">
        <v>509</v>
      </c>
      <c r="E6991">
        <v>0</v>
      </c>
    </row>
    <row r="6992" spans="1:5">
      <c r="A6992">
        <v>2020</v>
      </c>
      <c r="B6992" t="s">
        <v>432</v>
      </c>
      <c r="C6992" t="s">
        <v>39</v>
      </c>
      <c r="D6992" t="s">
        <v>509</v>
      </c>
      <c r="E6992">
        <v>0</v>
      </c>
    </row>
    <row r="6993" spans="1:5">
      <c r="A6993">
        <v>2020</v>
      </c>
      <c r="B6993" t="s">
        <v>423</v>
      </c>
      <c r="C6993" t="s">
        <v>18</v>
      </c>
      <c r="D6993" t="s">
        <v>509</v>
      </c>
      <c r="E6993">
        <v>0</v>
      </c>
    </row>
    <row r="6994" spans="1:5">
      <c r="A6994">
        <v>2020</v>
      </c>
      <c r="B6994" t="s">
        <v>420</v>
      </c>
      <c r="C6994" t="s">
        <v>8</v>
      </c>
      <c r="D6994" t="s">
        <v>509</v>
      </c>
      <c r="E6994">
        <v>0</v>
      </c>
    </row>
    <row r="6995" spans="1:5">
      <c r="A6995">
        <v>2020</v>
      </c>
      <c r="B6995" t="s">
        <v>424</v>
      </c>
      <c r="C6995" t="s">
        <v>21</v>
      </c>
      <c r="D6995" t="s">
        <v>509</v>
      </c>
      <c r="E6995">
        <v>0</v>
      </c>
    </row>
    <row r="6996" spans="1:5">
      <c r="A6996">
        <v>2020</v>
      </c>
      <c r="B6996" t="s">
        <v>421</v>
      </c>
      <c r="C6996" t="s">
        <v>13</v>
      </c>
      <c r="D6996" t="s">
        <v>509</v>
      </c>
      <c r="E6996">
        <v>0</v>
      </c>
    </row>
    <row r="6997" spans="1:5">
      <c r="A6997">
        <v>2020</v>
      </c>
      <c r="B6997" t="s">
        <v>436</v>
      </c>
      <c r="C6997" t="s">
        <v>49</v>
      </c>
      <c r="D6997" t="s">
        <v>509</v>
      </c>
      <c r="E6997">
        <v>0</v>
      </c>
    </row>
    <row r="6998" spans="1:5">
      <c r="A6998">
        <v>2020</v>
      </c>
      <c r="B6998" t="s">
        <v>429</v>
      </c>
      <c r="C6998" t="s">
        <v>30</v>
      </c>
      <c r="D6998" t="s">
        <v>509</v>
      </c>
      <c r="E6998">
        <v>0</v>
      </c>
    </row>
    <row r="6999" spans="1:5">
      <c r="A6999">
        <v>2019</v>
      </c>
      <c r="B6999" t="s">
        <v>435</v>
      </c>
      <c r="C6999" t="s">
        <v>48</v>
      </c>
      <c r="D6999" t="s">
        <v>509</v>
      </c>
      <c r="E6999">
        <v>0</v>
      </c>
    </row>
    <row r="7000" spans="1:5">
      <c r="A7000">
        <v>2019</v>
      </c>
      <c r="B7000" t="s">
        <v>426</v>
      </c>
      <c r="D7000" t="s">
        <v>509</v>
      </c>
      <c r="E7000">
        <v>0</v>
      </c>
    </row>
    <row r="7001" spans="1:5">
      <c r="A7001">
        <v>2019</v>
      </c>
      <c r="B7001" t="s">
        <v>432</v>
      </c>
      <c r="C7001" t="s">
        <v>39</v>
      </c>
      <c r="D7001" t="s">
        <v>509</v>
      </c>
      <c r="E7001">
        <v>0</v>
      </c>
    </row>
    <row r="7002" spans="1:5">
      <c r="A7002">
        <v>2019</v>
      </c>
      <c r="B7002" t="s">
        <v>436</v>
      </c>
      <c r="C7002" t="s">
        <v>49</v>
      </c>
      <c r="D7002" t="s">
        <v>509</v>
      </c>
      <c r="E7002">
        <v>0</v>
      </c>
    </row>
    <row r="7003" spans="1:5">
      <c r="A7003">
        <v>2018</v>
      </c>
      <c r="B7003" t="s">
        <v>431</v>
      </c>
      <c r="C7003" t="s">
        <v>36</v>
      </c>
      <c r="D7003" t="s">
        <v>509</v>
      </c>
      <c r="E7003">
        <v>0</v>
      </c>
    </row>
    <row r="7004" spans="1:5">
      <c r="A7004">
        <v>2018</v>
      </c>
      <c r="B7004" t="s">
        <v>426</v>
      </c>
      <c r="D7004" t="s">
        <v>509</v>
      </c>
      <c r="E7004">
        <v>0</v>
      </c>
    </row>
    <row r="7005" spans="1:5">
      <c r="A7005">
        <v>2018</v>
      </c>
      <c r="B7005" t="s">
        <v>421</v>
      </c>
      <c r="C7005" t="s">
        <v>13</v>
      </c>
      <c r="D7005" t="s">
        <v>509</v>
      </c>
      <c r="E7005">
        <v>0</v>
      </c>
    </row>
    <row r="7006" spans="1:5">
      <c r="A7006">
        <v>2018</v>
      </c>
      <c r="B7006" t="s">
        <v>423</v>
      </c>
      <c r="C7006" t="s">
        <v>18</v>
      </c>
      <c r="D7006" t="s">
        <v>509</v>
      </c>
      <c r="E7006">
        <v>0</v>
      </c>
    </row>
    <row r="7007" spans="1:5">
      <c r="A7007">
        <v>2018</v>
      </c>
      <c r="B7007" t="s">
        <v>433</v>
      </c>
      <c r="C7007" t="s">
        <v>42</v>
      </c>
      <c r="D7007" t="s">
        <v>509</v>
      </c>
      <c r="E7007">
        <v>0</v>
      </c>
    </row>
    <row r="7008" spans="1:5">
      <c r="A7008">
        <v>2018</v>
      </c>
      <c r="B7008" t="s">
        <v>425</v>
      </c>
      <c r="C7008" t="s">
        <v>24</v>
      </c>
      <c r="D7008" t="s">
        <v>509</v>
      </c>
      <c r="E7008">
        <v>0</v>
      </c>
    </row>
    <row r="7009" spans="1:5">
      <c r="A7009">
        <v>2018</v>
      </c>
      <c r="B7009" t="s">
        <v>424</v>
      </c>
      <c r="C7009" t="s">
        <v>21</v>
      </c>
      <c r="D7009" t="s">
        <v>509</v>
      </c>
      <c r="E7009">
        <v>0</v>
      </c>
    </row>
    <row r="7010" spans="1:5">
      <c r="A7010">
        <v>2018</v>
      </c>
      <c r="B7010" t="s">
        <v>429</v>
      </c>
      <c r="C7010" t="s">
        <v>30</v>
      </c>
      <c r="D7010" t="s">
        <v>509</v>
      </c>
      <c r="E7010">
        <v>0</v>
      </c>
    </row>
    <row r="7011" spans="1:5">
      <c r="A7011">
        <v>2025</v>
      </c>
      <c r="B7011" t="s">
        <v>407</v>
      </c>
      <c r="D7011" t="s">
        <v>510</v>
      </c>
      <c r="E7011">
        <v>0</v>
      </c>
    </row>
    <row r="7012" spans="1:5">
      <c r="A7012">
        <v>2025</v>
      </c>
      <c r="B7012" t="s">
        <v>438</v>
      </c>
      <c r="D7012" t="s">
        <v>510</v>
      </c>
      <c r="E7012">
        <v>0</v>
      </c>
    </row>
    <row r="7013" spans="1:5">
      <c r="A7013">
        <v>2025</v>
      </c>
      <c r="B7013" t="s">
        <v>425</v>
      </c>
      <c r="D7013" t="s">
        <v>510</v>
      </c>
      <c r="E7013">
        <v>0</v>
      </c>
    </row>
    <row r="7014" spans="1:5">
      <c r="A7014">
        <v>2025</v>
      </c>
      <c r="B7014" t="s">
        <v>421</v>
      </c>
      <c r="D7014" t="s">
        <v>510</v>
      </c>
      <c r="E7014">
        <v>0</v>
      </c>
    </row>
    <row r="7015" spans="1:5">
      <c r="A7015">
        <v>2025</v>
      </c>
      <c r="B7015" t="s">
        <v>432</v>
      </c>
      <c r="D7015" t="s">
        <v>510</v>
      </c>
      <c r="E7015">
        <v>0</v>
      </c>
    </row>
    <row r="7016" spans="1:5">
      <c r="A7016">
        <v>2025</v>
      </c>
      <c r="B7016" t="s">
        <v>429</v>
      </c>
      <c r="D7016" t="s">
        <v>510</v>
      </c>
      <c r="E7016">
        <v>0</v>
      </c>
    </row>
    <row r="7017" spans="1:5">
      <c r="A7017">
        <v>2025</v>
      </c>
      <c r="B7017" t="s">
        <v>431</v>
      </c>
      <c r="D7017" t="s">
        <v>510</v>
      </c>
      <c r="E7017">
        <v>0</v>
      </c>
    </row>
    <row r="7018" spans="1:5">
      <c r="A7018">
        <v>2025</v>
      </c>
      <c r="B7018" t="s">
        <v>428</v>
      </c>
      <c r="D7018" t="s">
        <v>510</v>
      </c>
      <c r="E7018">
        <v>0</v>
      </c>
    </row>
    <row r="7019" spans="1:5">
      <c r="A7019">
        <v>2025</v>
      </c>
      <c r="B7019" t="s">
        <v>436</v>
      </c>
      <c r="D7019" t="s">
        <v>510</v>
      </c>
      <c r="E7019">
        <v>0</v>
      </c>
    </row>
    <row r="7020" spans="1:5">
      <c r="A7020">
        <v>2025</v>
      </c>
      <c r="B7020" t="s">
        <v>433</v>
      </c>
      <c r="D7020" t="s">
        <v>510</v>
      </c>
      <c r="E7020">
        <v>0</v>
      </c>
    </row>
    <row r="7021" spans="1:5">
      <c r="A7021">
        <v>2025</v>
      </c>
      <c r="B7021" t="s">
        <v>426</v>
      </c>
      <c r="D7021" t="s">
        <v>510</v>
      </c>
      <c r="E7021">
        <v>0</v>
      </c>
    </row>
    <row r="7022" spans="1:5">
      <c r="A7022">
        <v>2025</v>
      </c>
      <c r="B7022" t="s">
        <v>437</v>
      </c>
      <c r="D7022" t="s">
        <v>510</v>
      </c>
      <c r="E7022">
        <v>0</v>
      </c>
    </row>
    <row r="7023" spans="1:5">
      <c r="A7023">
        <v>2025</v>
      </c>
      <c r="B7023" t="s">
        <v>420</v>
      </c>
      <c r="D7023" t="s">
        <v>510</v>
      </c>
      <c r="E7023">
        <v>0</v>
      </c>
    </row>
    <row r="7024" spans="1:5">
      <c r="A7024">
        <v>2025</v>
      </c>
      <c r="B7024" t="s">
        <v>424</v>
      </c>
      <c r="D7024" t="s">
        <v>510</v>
      </c>
      <c r="E7024">
        <v>0</v>
      </c>
    </row>
    <row r="7025" spans="1:5">
      <c r="A7025">
        <v>2025</v>
      </c>
      <c r="B7025" t="s">
        <v>434</v>
      </c>
      <c r="D7025" t="s">
        <v>510</v>
      </c>
      <c r="E7025">
        <v>0</v>
      </c>
    </row>
    <row r="7026" spans="1:5">
      <c r="A7026">
        <v>2025</v>
      </c>
      <c r="B7026" t="s">
        <v>423</v>
      </c>
      <c r="D7026" t="s">
        <v>510</v>
      </c>
      <c r="E7026">
        <v>0</v>
      </c>
    </row>
    <row r="7027" spans="1:5">
      <c r="A7027">
        <v>2025</v>
      </c>
      <c r="B7027" t="s">
        <v>435</v>
      </c>
      <c r="D7027" t="s">
        <v>510</v>
      </c>
      <c r="E7027">
        <v>0</v>
      </c>
    </row>
    <row r="7028" spans="1:5">
      <c r="A7028">
        <v>2025</v>
      </c>
      <c r="B7028" t="s">
        <v>430</v>
      </c>
      <c r="D7028" t="s">
        <v>510</v>
      </c>
      <c r="E7028">
        <v>0</v>
      </c>
    </row>
    <row r="7029" spans="1:5">
      <c r="A7029">
        <v>2025</v>
      </c>
      <c r="B7029" t="s">
        <v>422</v>
      </c>
      <c r="D7029" t="s">
        <v>510</v>
      </c>
      <c r="E7029">
        <v>0</v>
      </c>
    </row>
    <row r="7030" spans="1:5">
      <c r="A7030">
        <v>2025</v>
      </c>
      <c r="B7030" t="s">
        <v>439</v>
      </c>
      <c r="D7030" t="s">
        <v>510</v>
      </c>
      <c r="E7030">
        <v>0</v>
      </c>
    </row>
    <row r="7031" spans="1:5">
      <c r="A7031">
        <v>2024</v>
      </c>
      <c r="B7031" t="s">
        <v>407</v>
      </c>
      <c r="C7031" t="s">
        <v>407</v>
      </c>
      <c r="D7031" t="s">
        <v>510</v>
      </c>
      <c r="E7031">
        <v>1102625.21</v>
      </c>
    </row>
    <row r="7032" spans="1:5">
      <c r="A7032">
        <v>2024</v>
      </c>
      <c r="B7032" t="s">
        <v>438</v>
      </c>
      <c r="C7032" t="s">
        <v>52</v>
      </c>
      <c r="D7032" t="s">
        <v>510</v>
      </c>
      <c r="E7032">
        <v>13041</v>
      </c>
    </row>
    <row r="7033" spans="1:5">
      <c r="A7033">
        <v>2024</v>
      </c>
      <c r="B7033" t="s">
        <v>425</v>
      </c>
      <c r="C7033" t="s">
        <v>24</v>
      </c>
      <c r="D7033" t="s">
        <v>510</v>
      </c>
      <c r="E7033">
        <v>74668.039999999994</v>
      </c>
    </row>
    <row r="7034" spans="1:5">
      <c r="A7034">
        <v>2024</v>
      </c>
      <c r="B7034" t="s">
        <v>421</v>
      </c>
      <c r="C7034" t="s">
        <v>13</v>
      </c>
      <c r="D7034" t="s">
        <v>510</v>
      </c>
      <c r="E7034">
        <v>25660</v>
      </c>
    </row>
    <row r="7035" spans="1:5">
      <c r="A7035">
        <v>2024</v>
      </c>
      <c r="B7035" t="s">
        <v>432</v>
      </c>
      <c r="C7035" t="s">
        <v>39</v>
      </c>
      <c r="D7035" t="s">
        <v>510</v>
      </c>
      <c r="E7035">
        <v>151178.97</v>
      </c>
    </row>
    <row r="7036" spans="1:5">
      <c r="A7036">
        <v>2024</v>
      </c>
      <c r="B7036" t="s">
        <v>429</v>
      </c>
      <c r="C7036" t="s">
        <v>30</v>
      </c>
      <c r="D7036" t="s">
        <v>510</v>
      </c>
      <c r="E7036">
        <v>30957.5</v>
      </c>
    </row>
    <row r="7037" spans="1:5">
      <c r="A7037">
        <v>2024</v>
      </c>
      <c r="B7037" t="s">
        <v>431</v>
      </c>
      <c r="C7037" t="s">
        <v>36</v>
      </c>
      <c r="D7037" t="s">
        <v>510</v>
      </c>
      <c r="E7037">
        <v>8049</v>
      </c>
    </row>
    <row r="7038" spans="1:5">
      <c r="A7038">
        <v>2024</v>
      </c>
      <c r="B7038" t="s">
        <v>428</v>
      </c>
      <c r="C7038" t="s">
        <v>27</v>
      </c>
      <c r="D7038" t="s">
        <v>510</v>
      </c>
      <c r="E7038">
        <v>0</v>
      </c>
    </row>
    <row r="7039" spans="1:5">
      <c r="A7039">
        <v>2024</v>
      </c>
      <c r="B7039" t="s">
        <v>436</v>
      </c>
      <c r="C7039" t="s">
        <v>49</v>
      </c>
      <c r="D7039" t="s">
        <v>510</v>
      </c>
      <c r="E7039">
        <v>13495</v>
      </c>
    </row>
    <row r="7040" spans="1:5">
      <c r="A7040">
        <v>2024</v>
      </c>
      <c r="B7040" t="s">
        <v>433</v>
      </c>
      <c r="C7040" t="s">
        <v>42</v>
      </c>
      <c r="D7040" t="s">
        <v>510</v>
      </c>
      <c r="E7040">
        <v>8092</v>
      </c>
    </row>
    <row r="7041" spans="1:5">
      <c r="A7041">
        <v>2024</v>
      </c>
      <c r="B7041" t="s">
        <v>426</v>
      </c>
      <c r="D7041" t="s">
        <v>510</v>
      </c>
      <c r="E7041">
        <v>0</v>
      </c>
    </row>
    <row r="7042" spans="1:5">
      <c r="A7042">
        <v>2024</v>
      </c>
      <c r="B7042" t="s">
        <v>437</v>
      </c>
      <c r="C7042" t="s">
        <v>51</v>
      </c>
      <c r="D7042" t="s">
        <v>510</v>
      </c>
      <c r="E7042">
        <v>353574.75</v>
      </c>
    </row>
    <row r="7043" spans="1:5">
      <c r="A7043">
        <v>2024</v>
      </c>
      <c r="B7043" t="s">
        <v>420</v>
      </c>
      <c r="C7043" t="s">
        <v>8</v>
      </c>
      <c r="D7043" t="s">
        <v>510</v>
      </c>
      <c r="E7043">
        <v>89320.25</v>
      </c>
    </row>
    <row r="7044" spans="1:5">
      <c r="A7044">
        <v>2024</v>
      </c>
      <c r="B7044" t="s">
        <v>424</v>
      </c>
      <c r="C7044" t="s">
        <v>21</v>
      </c>
      <c r="D7044" t="s">
        <v>510</v>
      </c>
      <c r="E7044">
        <v>138972.5</v>
      </c>
    </row>
    <row r="7045" spans="1:5">
      <c r="A7045">
        <v>2024</v>
      </c>
      <c r="B7045" t="s">
        <v>434</v>
      </c>
      <c r="C7045" t="s">
        <v>45</v>
      </c>
      <c r="D7045" t="s">
        <v>510</v>
      </c>
      <c r="E7045">
        <v>7740</v>
      </c>
    </row>
    <row r="7046" spans="1:5">
      <c r="A7046">
        <v>2024</v>
      </c>
      <c r="B7046" t="s">
        <v>423</v>
      </c>
      <c r="C7046" t="s">
        <v>18</v>
      </c>
      <c r="D7046" t="s">
        <v>510</v>
      </c>
      <c r="E7046">
        <v>8249</v>
      </c>
    </row>
    <row r="7047" spans="1:5">
      <c r="A7047">
        <v>2024</v>
      </c>
      <c r="B7047" t="s">
        <v>435</v>
      </c>
      <c r="C7047" t="s">
        <v>48</v>
      </c>
      <c r="D7047" t="s">
        <v>510</v>
      </c>
      <c r="E7047">
        <v>10134</v>
      </c>
    </row>
    <row r="7048" spans="1:5">
      <c r="A7048">
        <v>2024</v>
      </c>
      <c r="B7048" t="s">
        <v>430</v>
      </c>
      <c r="C7048" t="s">
        <v>33</v>
      </c>
      <c r="D7048" t="s">
        <v>510</v>
      </c>
      <c r="E7048">
        <v>13002</v>
      </c>
    </row>
    <row r="7049" spans="1:5">
      <c r="A7049">
        <v>2024</v>
      </c>
      <c r="B7049" t="s">
        <v>422</v>
      </c>
      <c r="C7049" t="s">
        <v>15</v>
      </c>
      <c r="D7049" t="s">
        <v>510</v>
      </c>
      <c r="E7049">
        <v>119561.5</v>
      </c>
    </row>
    <row r="7050" spans="1:5">
      <c r="A7050">
        <v>2024</v>
      </c>
      <c r="B7050" t="s">
        <v>439</v>
      </c>
      <c r="C7050" t="s">
        <v>53</v>
      </c>
      <c r="D7050" t="s">
        <v>510</v>
      </c>
      <c r="E7050">
        <v>36929.699999999997</v>
      </c>
    </row>
    <row r="7051" spans="1:5">
      <c r="A7051">
        <v>2019</v>
      </c>
      <c r="B7051" t="s">
        <v>407</v>
      </c>
      <c r="C7051" t="s">
        <v>407</v>
      </c>
      <c r="D7051" t="s">
        <v>510</v>
      </c>
      <c r="E7051">
        <v>0</v>
      </c>
    </row>
    <row r="7052" spans="1:5">
      <c r="A7052">
        <v>2022</v>
      </c>
      <c r="B7052" t="s">
        <v>407</v>
      </c>
      <c r="C7052" t="s">
        <v>407</v>
      </c>
      <c r="D7052" t="s">
        <v>510</v>
      </c>
      <c r="E7052">
        <v>0</v>
      </c>
    </row>
    <row r="7053" spans="1:5">
      <c r="A7053">
        <v>2021</v>
      </c>
      <c r="B7053" t="s">
        <v>407</v>
      </c>
      <c r="C7053" t="s">
        <v>407</v>
      </c>
      <c r="D7053" t="s">
        <v>510</v>
      </c>
      <c r="E7053">
        <v>0</v>
      </c>
    </row>
    <row r="7054" spans="1:5">
      <c r="A7054">
        <v>2023</v>
      </c>
      <c r="B7054" t="s">
        <v>407</v>
      </c>
      <c r="C7054" t="s">
        <v>407</v>
      </c>
      <c r="D7054" t="s">
        <v>510</v>
      </c>
      <c r="E7054">
        <v>1128178.27</v>
      </c>
    </row>
    <row r="7055" spans="1:5">
      <c r="A7055">
        <v>2018</v>
      </c>
      <c r="B7055" t="s">
        <v>407</v>
      </c>
      <c r="C7055" t="s">
        <v>407</v>
      </c>
      <c r="D7055" t="s">
        <v>510</v>
      </c>
      <c r="E7055">
        <v>0</v>
      </c>
    </row>
    <row r="7056" spans="1:5">
      <c r="A7056">
        <v>2018</v>
      </c>
      <c r="B7056" t="s">
        <v>407</v>
      </c>
      <c r="C7056" t="s">
        <v>407</v>
      </c>
      <c r="D7056" t="s">
        <v>510</v>
      </c>
      <c r="E7056">
        <v>0</v>
      </c>
    </row>
    <row r="7057" spans="1:5">
      <c r="A7057">
        <v>2018</v>
      </c>
      <c r="B7057" t="s">
        <v>407</v>
      </c>
      <c r="C7057" t="s">
        <v>407</v>
      </c>
      <c r="D7057" t="s">
        <v>510</v>
      </c>
      <c r="E7057">
        <v>0</v>
      </c>
    </row>
    <row r="7058" spans="1:5">
      <c r="A7058">
        <v>2018</v>
      </c>
      <c r="B7058" t="s">
        <v>407</v>
      </c>
      <c r="C7058" t="s">
        <v>407</v>
      </c>
      <c r="D7058" t="s">
        <v>510</v>
      </c>
      <c r="E7058">
        <v>0</v>
      </c>
    </row>
    <row r="7059" spans="1:5">
      <c r="A7059">
        <v>2020</v>
      </c>
      <c r="B7059" t="s">
        <v>407</v>
      </c>
      <c r="C7059" t="s">
        <v>407</v>
      </c>
      <c r="D7059" t="s">
        <v>510</v>
      </c>
      <c r="E7059">
        <v>0</v>
      </c>
    </row>
    <row r="7060" spans="1:5">
      <c r="A7060">
        <v>2023</v>
      </c>
      <c r="B7060" t="s">
        <v>438</v>
      </c>
      <c r="C7060" t="s">
        <v>52</v>
      </c>
      <c r="D7060" t="s">
        <v>510</v>
      </c>
      <c r="E7060">
        <v>11565</v>
      </c>
    </row>
    <row r="7061" spans="1:5">
      <c r="A7061">
        <v>2023</v>
      </c>
      <c r="B7061" t="s">
        <v>425</v>
      </c>
      <c r="C7061" t="s">
        <v>24</v>
      </c>
      <c r="D7061" t="s">
        <v>510</v>
      </c>
      <c r="E7061">
        <v>78031.95</v>
      </c>
    </row>
    <row r="7062" spans="1:5">
      <c r="A7062">
        <v>2023</v>
      </c>
      <c r="B7062" t="s">
        <v>421</v>
      </c>
      <c r="C7062" t="s">
        <v>13</v>
      </c>
      <c r="D7062" t="s">
        <v>510</v>
      </c>
      <c r="E7062">
        <v>23233.8</v>
      </c>
    </row>
    <row r="7063" spans="1:5">
      <c r="A7063">
        <v>2023</v>
      </c>
      <c r="B7063" t="s">
        <v>432</v>
      </c>
      <c r="C7063" t="s">
        <v>39</v>
      </c>
      <c r="D7063" t="s">
        <v>510</v>
      </c>
      <c r="E7063">
        <v>155794.51999999999</v>
      </c>
    </row>
    <row r="7064" spans="1:5">
      <c r="A7064">
        <v>2023</v>
      </c>
      <c r="B7064" t="s">
        <v>429</v>
      </c>
      <c r="C7064" t="s">
        <v>30</v>
      </c>
      <c r="D7064" t="s">
        <v>510</v>
      </c>
      <c r="E7064">
        <v>34076.5</v>
      </c>
    </row>
    <row r="7065" spans="1:5">
      <c r="A7065">
        <v>2023</v>
      </c>
      <c r="B7065" t="s">
        <v>431</v>
      </c>
      <c r="C7065" t="s">
        <v>36</v>
      </c>
      <c r="D7065" t="s">
        <v>510</v>
      </c>
      <c r="E7065">
        <v>7752</v>
      </c>
    </row>
    <row r="7066" spans="1:5">
      <c r="A7066">
        <v>2023</v>
      </c>
      <c r="B7066" t="s">
        <v>428</v>
      </c>
      <c r="C7066" t="s">
        <v>27</v>
      </c>
      <c r="D7066" t="s">
        <v>510</v>
      </c>
      <c r="E7066">
        <v>0</v>
      </c>
    </row>
    <row r="7067" spans="1:5">
      <c r="A7067">
        <v>2023</v>
      </c>
      <c r="B7067" t="s">
        <v>436</v>
      </c>
      <c r="C7067" t="s">
        <v>49</v>
      </c>
      <c r="D7067" t="s">
        <v>510</v>
      </c>
      <c r="E7067">
        <v>14825</v>
      </c>
    </row>
    <row r="7068" spans="1:5">
      <c r="A7068">
        <v>2023</v>
      </c>
      <c r="B7068" t="s">
        <v>433</v>
      </c>
      <c r="C7068" t="s">
        <v>42</v>
      </c>
      <c r="D7068" t="s">
        <v>510</v>
      </c>
      <c r="E7068">
        <v>8404</v>
      </c>
    </row>
    <row r="7069" spans="1:5">
      <c r="A7069">
        <v>2023</v>
      </c>
      <c r="B7069" t="s">
        <v>426</v>
      </c>
      <c r="D7069" t="s">
        <v>510</v>
      </c>
      <c r="E7069">
        <v>0</v>
      </c>
    </row>
    <row r="7070" spans="1:5">
      <c r="A7070">
        <v>2023</v>
      </c>
      <c r="B7070" t="s">
        <v>437</v>
      </c>
      <c r="C7070" t="s">
        <v>51</v>
      </c>
      <c r="D7070" t="s">
        <v>510</v>
      </c>
      <c r="E7070">
        <v>356296.75</v>
      </c>
    </row>
    <row r="7071" spans="1:5">
      <c r="A7071">
        <v>2023</v>
      </c>
      <c r="B7071" t="s">
        <v>420</v>
      </c>
      <c r="C7071" t="s">
        <v>8</v>
      </c>
      <c r="D7071" t="s">
        <v>510</v>
      </c>
      <c r="E7071">
        <v>85975.25</v>
      </c>
    </row>
    <row r="7072" spans="1:5">
      <c r="A7072">
        <v>2023</v>
      </c>
      <c r="B7072" t="s">
        <v>424</v>
      </c>
      <c r="C7072" t="s">
        <v>21</v>
      </c>
      <c r="D7072" t="s">
        <v>510</v>
      </c>
      <c r="E7072">
        <v>133039</v>
      </c>
    </row>
    <row r="7073" spans="1:5">
      <c r="A7073">
        <v>2022</v>
      </c>
      <c r="B7073" t="s">
        <v>435</v>
      </c>
      <c r="C7073" t="s">
        <v>48</v>
      </c>
      <c r="D7073" t="s">
        <v>510</v>
      </c>
      <c r="E7073">
        <v>0</v>
      </c>
    </row>
    <row r="7074" spans="1:5">
      <c r="A7074">
        <v>2022</v>
      </c>
      <c r="B7074" t="s">
        <v>438</v>
      </c>
      <c r="C7074" t="s">
        <v>52</v>
      </c>
      <c r="D7074" t="s">
        <v>510</v>
      </c>
      <c r="E7074">
        <v>0</v>
      </c>
    </row>
    <row r="7075" spans="1:5">
      <c r="A7075">
        <v>2022</v>
      </c>
      <c r="B7075" t="s">
        <v>436</v>
      </c>
      <c r="C7075" t="s">
        <v>49</v>
      </c>
      <c r="D7075" t="s">
        <v>510</v>
      </c>
      <c r="E7075">
        <v>0</v>
      </c>
    </row>
    <row r="7076" spans="1:5">
      <c r="A7076">
        <v>2022</v>
      </c>
      <c r="B7076" t="s">
        <v>431</v>
      </c>
      <c r="C7076" t="s">
        <v>36</v>
      </c>
      <c r="D7076" t="s">
        <v>510</v>
      </c>
      <c r="E7076">
        <v>0</v>
      </c>
    </row>
    <row r="7077" spans="1:5">
      <c r="A7077">
        <v>2022</v>
      </c>
      <c r="B7077" t="s">
        <v>422</v>
      </c>
      <c r="C7077" t="s">
        <v>15</v>
      </c>
      <c r="D7077" t="s">
        <v>510</v>
      </c>
      <c r="E7077">
        <v>0</v>
      </c>
    </row>
    <row r="7078" spans="1:5">
      <c r="A7078">
        <v>2022</v>
      </c>
      <c r="B7078" t="s">
        <v>439</v>
      </c>
      <c r="C7078" t="s">
        <v>53</v>
      </c>
      <c r="D7078" t="s">
        <v>510</v>
      </c>
      <c r="E7078">
        <v>0</v>
      </c>
    </row>
    <row r="7079" spans="1:5">
      <c r="A7079">
        <v>2022</v>
      </c>
      <c r="B7079" t="s">
        <v>429</v>
      </c>
      <c r="C7079" t="s">
        <v>30</v>
      </c>
      <c r="D7079" t="s">
        <v>510</v>
      </c>
      <c r="E7079">
        <v>0</v>
      </c>
    </row>
    <row r="7080" spans="1:5">
      <c r="A7080">
        <v>2022</v>
      </c>
      <c r="B7080" t="s">
        <v>421</v>
      </c>
      <c r="C7080" t="s">
        <v>13</v>
      </c>
      <c r="D7080" t="s">
        <v>510</v>
      </c>
      <c r="E7080">
        <v>0</v>
      </c>
    </row>
    <row r="7081" spans="1:5">
      <c r="A7081">
        <v>2022</v>
      </c>
      <c r="B7081" t="s">
        <v>434</v>
      </c>
      <c r="C7081" t="s">
        <v>45</v>
      </c>
      <c r="D7081" t="s">
        <v>510</v>
      </c>
      <c r="E7081">
        <v>0</v>
      </c>
    </row>
    <row r="7082" spans="1:5">
      <c r="A7082">
        <v>2021</v>
      </c>
      <c r="B7082" t="s">
        <v>434</v>
      </c>
      <c r="C7082" t="s">
        <v>45</v>
      </c>
      <c r="D7082" t="s">
        <v>510</v>
      </c>
      <c r="E7082">
        <v>0</v>
      </c>
    </row>
    <row r="7083" spans="1:5">
      <c r="A7083">
        <v>2021</v>
      </c>
      <c r="B7083" t="s">
        <v>420</v>
      </c>
      <c r="C7083" t="s">
        <v>8</v>
      </c>
      <c r="D7083" t="s">
        <v>510</v>
      </c>
      <c r="E7083">
        <v>0</v>
      </c>
    </row>
    <row r="7084" spans="1:5">
      <c r="A7084">
        <v>2021</v>
      </c>
      <c r="B7084" t="s">
        <v>424</v>
      </c>
      <c r="C7084" t="s">
        <v>21</v>
      </c>
      <c r="D7084" t="s">
        <v>510</v>
      </c>
      <c r="E7084">
        <v>0</v>
      </c>
    </row>
    <row r="7085" spans="1:5">
      <c r="A7085">
        <v>2020</v>
      </c>
      <c r="B7085" t="s">
        <v>434</v>
      </c>
      <c r="C7085" t="s">
        <v>45</v>
      </c>
      <c r="D7085" t="s">
        <v>510</v>
      </c>
      <c r="E7085">
        <v>0</v>
      </c>
    </row>
    <row r="7086" spans="1:5">
      <c r="A7086">
        <v>2020</v>
      </c>
      <c r="B7086" t="s">
        <v>430</v>
      </c>
      <c r="C7086" t="s">
        <v>33</v>
      </c>
      <c r="D7086" t="s">
        <v>510</v>
      </c>
      <c r="E7086">
        <v>0</v>
      </c>
    </row>
    <row r="7087" spans="1:5">
      <c r="A7087">
        <v>2020</v>
      </c>
      <c r="B7087" t="s">
        <v>439</v>
      </c>
      <c r="C7087" t="s">
        <v>53</v>
      </c>
      <c r="D7087" t="s">
        <v>510</v>
      </c>
      <c r="E7087">
        <v>0</v>
      </c>
    </row>
    <row r="7088" spans="1:5">
      <c r="A7088">
        <v>2019</v>
      </c>
      <c r="B7088" t="s">
        <v>431</v>
      </c>
      <c r="C7088" t="s">
        <v>36</v>
      </c>
      <c r="D7088" t="s">
        <v>510</v>
      </c>
      <c r="E7088">
        <v>0</v>
      </c>
    </row>
    <row r="7089" spans="1:5">
      <c r="A7089">
        <v>2019</v>
      </c>
      <c r="B7089" t="s">
        <v>437</v>
      </c>
      <c r="C7089" t="s">
        <v>51</v>
      </c>
      <c r="D7089" t="s">
        <v>510</v>
      </c>
      <c r="E7089">
        <v>0</v>
      </c>
    </row>
    <row r="7090" spans="1:5">
      <c r="A7090">
        <v>2019</v>
      </c>
      <c r="B7090" t="s">
        <v>439</v>
      </c>
      <c r="C7090" t="s">
        <v>53</v>
      </c>
      <c r="D7090" t="s">
        <v>510</v>
      </c>
      <c r="E7090">
        <v>0</v>
      </c>
    </row>
    <row r="7091" spans="1:5">
      <c r="A7091">
        <v>2019</v>
      </c>
      <c r="B7091" t="s">
        <v>429</v>
      </c>
      <c r="C7091" t="s">
        <v>30</v>
      </c>
      <c r="D7091" t="s">
        <v>510</v>
      </c>
      <c r="E7091">
        <v>0</v>
      </c>
    </row>
    <row r="7092" spans="1:5">
      <c r="A7092">
        <v>2018</v>
      </c>
      <c r="B7092" t="s">
        <v>432</v>
      </c>
      <c r="C7092" t="s">
        <v>39</v>
      </c>
      <c r="D7092" t="s">
        <v>510</v>
      </c>
      <c r="E7092">
        <v>0</v>
      </c>
    </row>
    <row r="7093" spans="1:5">
      <c r="A7093">
        <v>2018</v>
      </c>
      <c r="B7093" t="s">
        <v>435</v>
      </c>
      <c r="C7093" t="s">
        <v>48</v>
      </c>
      <c r="D7093" t="s">
        <v>510</v>
      </c>
      <c r="E7093">
        <v>0</v>
      </c>
    </row>
    <row r="7094" spans="1:5">
      <c r="A7094">
        <v>2018</v>
      </c>
      <c r="B7094" t="s">
        <v>438</v>
      </c>
      <c r="C7094" t="s">
        <v>52</v>
      </c>
      <c r="D7094" t="s">
        <v>510</v>
      </c>
      <c r="E7094">
        <v>0</v>
      </c>
    </row>
    <row r="7095" spans="1:5">
      <c r="A7095">
        <v>2018</v>
      </c>
      <c r="B7095" t="s">
        <v>436</v>
      </c>
      <c r="C7095" t="s">
        <v>49</v>
      </c>
      <c r="D7095" t="s">
        <v>510</v>
      </c>
      <c r="E7095">
        <v>0</v>
      </c>
    </row>
    <row r="7096" spans="1:5">
      <c r="A7096">
        <v>2018</v>
      </c>
      <c r="B7096" t="s">
        <v>437</v>
      </c>
      <c r="C7096" t="s">
        <v>51</v>
      </c>
      <c r="D7096" t="s">
        <v>510</v>
      </c>
      <c r="E7096">
        <v>0</v>
      </c>
    </row>
    <row r="7097" spans="1:5">
      <c r="A7097">
        <v>2018</v>
      </c>
      <c r="B7097" t="s">
        <v>422</v>
      </c>
      <c r="C7097" t="s">
        <v>15</v>
      </c>
      <c r="D7097" t="s">
        <v>510</v>
      </c>
      <c r="E7097">
        <v>0</v>
      </c>
    </row>
    <row r="7098" spans="1:5">
      <c r="A7098">
        <v>2019</v>
      </c>
      <c r="B7098" t="s">
        <v>438</v>
      </c>
      <c r="C7098" t="s">
        <v>52</v>
      </c>
      <c r="D7098" t="s">
        <v>510</v>
      </c>
      <c r="E7098">
        <v>0</v>
      </c>
    </row>
    <row r="7099" spans="1:5">
      <c r="A7099">
        <v>2019</v>
      </c>
      <c r="B7099" t="s">
        <v>430</v>
      </c>
      <c r="C7099" t="s">
        <v>33</v>
      </c>
      <c r="D7099" t="s">
        <v>510</v>
      </c>
      <c r="E7099">
        <v>0</v>
      </c>
    </row>
    <row r="7100" spans="1:5">
      <c r="A7100">
        <v>2019</v>
      </c>
      <c r="B7100" t="s">
        <v>434</v>
      </c>
      <c r="C7100" t="s">
        <v>45</v>
      </c>
      <c r="D7100" t="s">
        <v>510</v>
      </c>
      <c r="E7100">
        <v>0</v>
      </c>
    </row>
    <row r="7101" spans="1:5">
      <c r="A7101">
        <v>2019</v>
      </c>
      <c r="B7101" t="s">
        <v>425</v>
      </c>
      <c r="C7101" t="s">
        <v>24</v>
      </c>
      <c r="D7101" t="s">
        <v>510</v>
      </c>
      <c r="E7101">
        <v>0</v>
      </c>
    </row>
    <row r="7102" spans="1:5">
      <c r="A7102">
        <v>2019</v>
      </c>
      <c r="B7102" t="s">
        <v>420</v>
      </c>
      <c r="C7102" t="s">
        <v>8</v>
      </c>
      <c r="D7102" t="s">
        <v>510</v>
      </c>
      <c r="E7102">
        <v>0</v>
      </c>
    </row>
    <row r="7103" spans="1:5">
      <c r="A7103">
        <v>2019</v>
      </c>
      <c r="B7103" t="s">
        <v>433</v>
      </c>
      <c r="C7103" t="s">
        <v>42</v>
      </c>
      <c r="D7103" t="s">
        <v>510</v>
      </c>
      <c r="E7103">
        <v>0</v>
      </c>
    </row>
    <row r="7104" spans="1:5">
      <c r="A7104">
        <v>2019</v>
      </c>
      <c r="B7104" t="s">
        <v>428</v>
      </c>
      <c r="C7104" t="s">
        <v>27</v>
      </c>
      <c r="D7104" t="s">
        <v>510</v>
      </c>
      <c r="E7104">
        <v>0</v>
      </c>
    </row>
    <row r="7105" spans="1:5">
      <c r="A7105">
        <v>2019</v>
      </c>
      <c r="B7105" t="s">
        <v>423</v>
      </c>
      <c r="C7105" t="s">
        <v>18</v>
      </c>
      <c r="D7105" t="s">
        <v>510</v>
      </c>
      <c r="E7105">
        <v>0</v>
      </c>
    </row>
    <row r="7106" spans="1:5">
      <c r="A7106">
        <v>2019</v>
      </c>
      <c r="B7106" t="s">
        <v>421</v>
      </c>
      <c r="C7106" t="s">
        <v>13</v>
      </c>
      <c r="D7106" t="s">
        <v>510</v>
      </c>
      <c r="E7106">
        <v>0</v>
      </c>
    </row>
    <row r="7107" spans="1:5">
      <c r="A7107">
        <v>2019</v>
      </c>
      <c r="B7107" t="s">
        <v>422</v>
      </c>
      <c r="C7107" t="s">
        <v>15</v>
      </c>
      <c r="D7107" t="s">
        <v>510</v>
      </c>
      <c r="E7107">
        <v>0</v>
      </c>
    </row>
    <row r="7108" spans="1:5">
      <c r="A7108">
        <v>2019</v>
      </c>
      <c r="B7108" t="s">
        <v>424</v>
      </c>
      <c r="C7108" t="s">
        <v>21</v>
      </c>
      <c r="D7108" t="s">
        <v>510</v>
      </c>
      <c r="E7108">
        <v>0</v>
      </c>
    </row>
    <row r="7109" spans="1:5">
      <c r="A7109">
        <v>2018</v>
      </c>
      <c r="B7109" t="s">
        <v>434</v>
      </c>
      <c r="C7109" t="s">
        <v>45</v>
      </c>
      <c r="D7109" t="s">
        <v>510</v>
      </c>
      <c r="E7109">
        <v>0</v>
      </c>
    </row>
    <row r="7110" spans="1:5">
      <c r="A7110">
        <v>2018</v>
      </c>
      <c r="B7110" t="s">
        <v>428</v>
      </c>
      <c r="C7110" t="s">
        <v>27</v>
      </c>
      <c r="D7110" t="s">
        <v>510</v>
      </c>
      <c r="E7110">
        <v>0</v>
      </c>
    </row>
    <row r="7111" spans="1:5">
      <c r="A7111">
        <v>2018</v>
      </c>
      <c r="B7111" t="s">
        <v>430</v>
      </c>
      <c r="C7111" t="s">
        <v>33</v>
      </c>
      <c r="D7111" t="s">
        <v>510</v>
      </c>
      <c r="E7111">
        <v>0</v>
      </c>
    </row>
    <row r="7112" spans="1:5">
      <c r="A7112">
        <v>2018</v>
      </c>
      <c r="B7112" t="s">
        <v>420</v>
      </c>
      <c r="C7112" t="s">
        <v>8</v>
      </c>
      <c r="D7112" t="s">
        <v>510</v>
      </c>
      <c r="E7112">
        <v>0</v>
      </c>
    </row>
    <row r="7113" spans="1:5">
      <c r="A7113">
        <v>2018</v>
      </c>
      <c r="B7113" t="s">
        <v>439</v>
      </c>
      <c r="C7113" t="s">
        <v>53</v>
      </c>
      <c r="D7113" t="s">
        <v>510</v>
      </c>
      <c r="E7113">
        <v>0</v>
      </c>
    </row>
    <row r="7114" spans="1:5">
      <c r="A7114">
        <v>2022</v>
      </c>
      <c r="B7114" t="s">
        <v>437</v>
      </c>
      <c r="C7114" t="s">
        <v>51</v>
      </c>
      <c r="D7114" t="s">
        <v>510</v>
      </c>
      <c r="E7114">
        <v>0</v>
      </c>
    </row>
    <row r="7115" spans="1:5">
      <c r="A7115">
        <v>2022</v>
      </c>
      <c r="B7115" t="s">
        <v>425</v>
      </c>
      <c r="C7115" t="s">
        <v>24</v>
      </c>
      <c r="D7115" t="s">
        <v>510</v>
      </c>
      <c r="E7115">
        <v>0</v>
      </c>
    </row>
    <row r="7116" spans="1:5">
      <c r="A7116">
        <v>2022</v>
      </c>
      <c r="B7116" t="s">
        <v>428</v>
      </c>
      <c r="C7116" t="s">
        <v>27</v>
      </c>
      <c r="D7116" t="s">
        <v>510</v>
      </c>
      <c r="E7116">
        <v>0</v>
      </c>
    </row>
    <row r="7117" spans="1:5">
      <c r="A7117">
        <v>2022</v>
      </c>
      <c r="B7117" t="s">
        <v>420</v>
      </c>
      <c r="C7117" t="s">
        <v>8</v>
      </c>
      <c r="D7117" t="s">
        <v>510</v>
      </c>
      <c r="E7117">
        <v>0</v>
      </c>
    </row>
    <row r="7118" spans="1:5">
      <c r="A7118">
        <v>2022</v>
      </c>
      <c r="B7118" t="s">
        <v>423</v>
      </c>
      <c r="C7118" t="s">
        <v>18</v>
      </c>
      <c r="D7118" t="s">
        <v>510</v>
      </c>
      <c r="E7118">
        <v>0</v>
      </c>
    </row>
    <row r="7119" spans="1:5">
      <c r="A7119">
        <v>2021</v>
      </c>
      <c r="B7119" t="s">
        <v>426</v>
      </c>
      <c r="D7119" t="s">
        <v>510</v>
      </c>
      <c r="E7119">
        <v>0</v>
      </c>
    </row>
    <row r="7120" spans="1:5">
      <c r="A7120">
        <v>2021</v>
      </c>
      <c r="B7120" t="s">
        <v>428</v>
      </c>
      <c r="C7120" t="s">
        <v>27</v>
      </c>
      <c r="D7120" t="s">
        <v>510</v>
      </c>
      <c r="E7120">
        <v>0</v>
      </c>
    </row>
    <row r="7121" spans="1:5">
      <c r="A7121">
        <v>2021</v>
      </c>
      <c r="B7121" t="s">
        <v>423</v>
      </c>
      <c r="C7121" t="s">
        <v>18</v>
      </c>
      <c r="D7121" t="s">
        <v>510</v>
      </c>
      <c r="E7121">
        <v>0</v>
      </c>
    </row>
    <row r="7122" spans="1:5">
      <c r="A7122">
        <v>2021</v>
      </c>
      <c r="B7122" t="s">
        <v>431</v>
      </c>
      <c r="C7122" t="s">
        <v>36</v>
      </c>
      <c r="D7122" t="s">
        <v>510</v>
      </c>
      <c r="E7122">
        <v>0</v>
      </c>
    </row>
    <row r="7123" spans="1:5">
      <c r="A7123">
        <v>2021</v>
      </c>
      <c r="B7123" t="s">
        <v>425</v>
      </c>
      <c r="C7123" t="s">
        <v>24</v>
      </c>
      <c r="D7123" t="s">
        <v>510</v>
      </c>
      <c r="E7123">
        <v>0</v>
      </c>
    </row>
    <row r="7124" spans="1:5">
      <c r="A7124">
        <v>2021</v>
      </c>
      <c r="B7124" t="s">
        <v>438</v>
      </c>
      <c r="C7124" t="s">
        <v>52</v>
      </c>
      <c r="D7124" t="s">
        <v>510</v>
      </c>
      <c r="E7124">
        <v>0</v>
      </c>
    </row>
    <row r="7125" spans="1:5">
      <c r="A7125">
        <v>2021</v>
      </c>
      <c r="B7125" t="s">
        <v>436</v>
      </c>
      <c r="C7125" t="s">
        <v>49</v>
      </c>
      <c r="D7125" t="s">
        <v>510</v>
      </c>
      <c r="E7125">
        <v>0</v>
      </c>
    </row>
    <row r="7126" spans="1:5">
      <c r="A7126">
        <v>2021</v>
      </c>
      <c r="B7126" t="s">
        <v>437</v>
      </c>
      <c r="C7126" t="s">
        <v>51</v>
      </c>
      <c r="D7126" t="s">
        <v>510</v>
      </c>
      <c r="E7126">
        <v>0</v>
      </c>
    </row>
    <row r="7127" spans="1:5">
      <c r="A7127">
        <v>2020</v>
      </c>
      <c r="B7127" t="s">
        <v>431</v>
      </c>
      <c r="C7127" t="s">
        <v>36</v>
      </c>
      <c r="D7127" t="s">
        <v>510</v>
      </c>
      <c r="E7127">
        <v>0</v>
      </c>
    </row>
    <row r="7128" spans="1:5">
      <c r="A7128">
        <v>2020</v>
      </c>
      <c r="B7128" t="s">
        <v>426</v>
      </c>
      <c r="D7128" t="s">
        <v>510</v>
      </c>
      <c r="E7128">
        <v>0</v>
      </c>
    </row>
    <row r="7129" spans="1:5">
      <c r="A7129">
        <v>2020</v>
      </c>
      <c r="B7129" t="s">
        <v>433</v>
      </c>
      <c r="C7129" t="s">
        <v>42</v>
      </c>
      <c r="D7129" t="s">
        <v>510</v>
      </c>
      <c r="E7129">
        <v>0</v>
      </c>
    </row>
    <row r="7130" spans="1:5">
      <c r="A7130">
        <v>2020</v>
      </c>
      <c r="B7130" t="s">
        <v>425</v>
      </c>
      <c r="C7130" t="s">
        <v>24</v>
      </c>
      <c r="D7130" t="s">
        <v>510</v>
      </c>
      <c r="E7130">
        <v>0</v>
      </c>
    </row>
    <row r="7131" spans="1:5">
      <c r="A7131">
        <v>2020</v>
      </c>
      <c r="B7131" t="s">
        <v>428</v>
      </c>
      <c r="C7131" t="s">
        <v>27</v>
      </c>
      <c r="D7131" t="s">
        <v>510</v>
      </c>
      <c r="E7131">
        <v>0</v>
      </c>
    </row>
    <row r="7132" spans="1:5">
      <c r="A7132">
        <v>2020</v>
      </c>
      <c r="B7132" t="s">
        <v>438</v>
      </c>
      <c r="C7132" t="s">
        <v>52</v>
      </c>
      <c r="D7132" t="s">
        <v>510</v>
      </c>
      <c r="E7132">
        <v>0</v>
      </c>
    </row>
    <row r="7133" spans="1:5">
      <c r="A7133">
        <v>2020</v>
      </c>
      <c r="B7133" t="s">
        <v>437</v>
      </c>
      <c r="C7133" t="s">
        <v>51</v>
      </c>
      <c r="D7133" t="s">
        <v>510</v>
      </c>
      <c r="E7133">
        <v>0</v>
      </c>
    </row>
    <row r="7134" spans="1:5">
      <c r="A7134">
        <v>2020</v>
      </c>
      <c r="B7134" t="s">
        <v>422</v>
      </c>
      <c r="C7134" t="s">
        <v>15</v>
      </c>
      <c r="D7134" t="s">
        <v>510</v>
      </c>
      <c r="E7134">
        <v>0</v>
      </c>
    </row>
    <row r="7135" spans="1:5">
      <c r="A7135">
        <v>2023</v>
      </c>
      <c r="B7135" t="s">
        <v>434</v>
      </c>
      <c r="C7135" t="s">
        <v>45</v>
      </c>
      <c r="D7135" t="s">
        <v>510</v>
      </c>
      <c r="E7135">
        <v>8489</v>
      </c>
    </row>
    <row r="7136" spans="1:5">
      <c r="A7136">
        <v>2023</v>
      </c>
      <c r="B7136" t="s">
        <v>423</v>
      </c>
      <c r="C7136" t="s">
        <v>18</v>
      </c>
      <c r="D7136" t="s">
        <v>510</v>
      </c>
      <c r="E7136">
        <v>12450.5</v>
      </c>
    </row>
    <row r="7137" spans="1:5">
      <c r="A7137">
        <v>2023</v>
      </c>
      <c r="B7137" t="s">
        <v>435</v>
      </c>
      <c r="C7137" t="s">
        <v>48</v>
      </c>
      <c r="D7137" t="s">
        <v>510</v>
      </c>
      <c r="E7137">
        <v>10559</v>
      </c>
    </row>
    <row r="7138" spans="1:5">
      <c r="A7138">
        <v>2023</v>
      </c>
      <c r="B7138" t="s">
        <v>430</v>
      </c>
      <c r="C7138" t="s">
        <v>33</v>
      </c>
      <c r="D7138" t="s">
        <v>510</v>
      </c>
      <c r="E7138">
        <v>15558</v>
      </c>
    </row>
    <row r="7139" spans="1:5">
      <c r="A7139">
        <v>2023</v>
      </c>
      <c r="B7139" t="s">
        <v>422</v>
      </c>
      <c r="C7139" t="s">
        <v>15</v>
      </c>
      <c r="D7139" t="s">
        <v>510</v>
      </c>
      <c r="E7139">
        <v>130806.5</v>
      </c>
    </row>
    <row r="7140" spans="1:5">
      <c r="A7140">
        <v>2023</v>
      </c>
      <c r="B7140" t="s">
        <v>439</v>
      </c>
      <c r="C7140" t="s">
        <v>53</v>
      </c>
      <c r="D7140" t="s">
        <v>510</v>
      </c>
      <c r="E7140">
        <v>41321.5</v>
      </c>
    </row>
    <row r="7141" spans="1:5">
      <c r="A7141">
        <v>2022</v>
      </c>
      <c r="B7141" t="s">
        <v>433</v>
      </c>
      <c r="C7141" t="s">
        <v>42</v>
      </c>
      <c r="D7141" t="s">
        <v>510</v>
      </c>
      <c r="E7141">
        <v>0</v>
      </c>
    </row>
    <row r="7142" spans="1:5">
      <c r="A7142">
        <v>2022</v>
      </c>
      <c r="B7142" t="s">
        <v>430</v>
      </c>
      <c r="C7142" t="s">
        <v>33</v>
      </c>
      <c r="D7142" t="s">
        <v>510</v>
      </c>
      <c r="E7142">
        <v>0</v>
      </c>
    </row>
    <row r="7143" spans="1:5">
      <c r="A7143">
        <v>2022</v>
      </c>
      <c r="B7143" t="s">
        <v>432</v>
      </c>
      <c r="C7143" t="s">
        <v>39</v>
      </c>
      <c r="D7143" t="s">
        <v>510</v>
      </c>
      <c r="E7143">
        <v>0</v>
      </c>
    </row>
    <row r="7144" spans="1:5">
      <c r="A7144">
        <v>2022</v>
      </c>
      <c r="B7144" t="s">
        <v>426</v>
      </c>
      <c r="D7144" t="s">
        <v>510</v>
      </c>
      <c r="E7144">
        <v>0</v>
      </c>
    </row>
    <row r="7145" spans="1:5">
      <c r="A7145">
        <v>2022</v>
      </c>
      <c r="B7145" t="s">
        <v>424</v>
      </c>
      <c r="C7145" t="s">
        <v>21</v>
      </c>
      <c r="D7145" t="s">
        <v>510</v>
      </c>
      <c r="E7145">
        <v>0</v>
      </c>
    </row>
    <row r="7146" spans="1:5">
      <c r="A7146">
        <v>2021</v>
      </c>
      <c r="B7146" t="s">
        <v>432</v>
      </c>
      <c r="C7146" t="s">
        <v>39</v>
      </c>
      <c r="D7146" t="s">
        <v>510</v>
      </c>
      <c r="E7146">
        <v>0</v>
      </c>
    </row>
    <row r="7147" spans="1:5">
      <c r="A7147">
        <v>2021</v>
      </c>
      <c r="B7147" t="s">
        <v>430</v>
      </c>
      <c r="C7147" t="s">
        <v>33</v>
      </c>
      <c r="D7147" t="s">
        <v>510</v>
      </c>
      <c r="E7147">
        <v>0</v>
      </c>
    </row>
    <row r="7148" spans="1:5">
      <c r="A7148">
        <v>2021</v>
      </c>
      <c r="B7148" t="s">
        <v>433</v>
      </c>
      <c r="C7148" t="s">
        <v>42</v>
      </c>
      <c r="D7148" t="s">
        <v>510</v>
      </c>
      <c r="E7148">
        <v>0</v>
      </c>
    </row>
    <row r="7149" spans="1:5">
      <c r="A7149">
        <v>2021</v>
      </c>
      <c r="B7149" t="s">
        <v>422</v>
      </c>
      <c r="C7149" t="s">
        <v>15</v>
      </c>
      <c r="D7149" t="s">
        <v>510</v>
      </c>
      <c r="E7149">
        <v>0</v>
      </c>
    </row>
    <row r="7150" spans="1:5">
      <c r="A7150">
        <v>2021</v>
      </c>
      <c r="B7150" t="s">
        <v>421</v>
      </c>
      <c r="C7150" t="s">
        <v>13</v>
      </c>
      <c r="D7150" t="s">
        <v>510</v>
      </c>
      <c r="E7150">
        <v>0</v>
      </c>
    </row>
    <row r="7151" spans="1:5">
      <c r="A7151">
        <v>2021</v>
      </c>
      <c r="B7151" t="s">
        <v>439</v>
      </c>
      <c r="C7151" t="s">
        <v>53</v>
      </c>
      <c r="D7151" t="s">
        <v>510</v>
      </c>
      <c r="E7151">
        <v>0</v>
      </c>
    </row>
    <row r="7152" spans="1:5">
      <c r="A7152">
        <v>2021</v>
      </c>
      <c r="B7152" t="s">
        <v>435</v>
      </c>
      <c r="C7152" t="s">
        <v>48</v>
      </c>
      <c r="D7152" t="s">
        <v>510</v>
      </c>
      <c r="E7152">
        <v>0</v>
      </c>
    </row>
    <row r="7153" spans="1:5">
      <c r="A7153">
        <v>2021</v>
      </c>
      <c r="B7153" t="s">
        <v>429</v>
      </c>
      <c r="C7153" t="s">
        <v>30</v>
      </c>
      <c r="D7153" t="s">
        <v>510</v>
      </c>
      <c r="E7153">
        <v>0</v>
      </c>
    </row>
    <row r="7154" spans="1:5">
      <c r="A7154">
        <v>2020</v>
      </c>
      <c r="B7154" t="s">
        <v>435</v>
      </c>
      <c r="C7154" t="s">
        <v>48</v>
      </c>
      <c r="D7154" t="s">
        <v>510</v>
      </c>
      <c r="E7154">
        <v>0</v>
      </c>
    </row>
    <row r="7155" spans="1:5">
      <c r="A7155">
        <v>2020</v>
      </c>
      <c r="B7155" t="s">
        <v>432</v>
      </c>
      <c r="C7155" t="s">
        <v>39</v>
      </c>
      <c r="D7155" t="s">
        <v>510</v>
      </c>
      <c r="E7155">
        <v>0</v>
      </c>
    </row>
    <row r="7156" spans="1:5">
      <c r="A7156">
        <v>2020</v>
      </c>
      <c r="B7156" t="s">
        <v>423</v>
      </c>
      <c r="C7156" t="s">
        <v>18</v>
      </c>
      <c r="D7156" t="s">
        <v>510</v>
      </c>
      <c r="E7156">
        <v>0</v>
      </c>
    </row>
    <row r="7157" spans="1:5">
      <c r="A7157">
        <v>2020</v>
      </c>
      <c r="B7157" t="s">
        <v>420</v>
      </c>
      <c r="C7157" t="s">
        <v>8</v>
      </c>
      <c r="D7157" t="s">
        <v>510</v>
      </c>
      <c r="E7157">
        <v>0</v>
      </c>
    </row>
    <row r="7158" spans="1:5">
      <c r="A7158">
        <v>2020</v>
      </c>
      <c r="B7158" t="s">
        <v>424</v>
      </c>
      <c r="C7158" t="s">
        <v>21</v>
      </c>
      <c r="D7158" t="s">
        <v>510</v>
      </c>
      <c r="E7158">
        <v>0</v>
      </c>
    </row>
    <row r="7159" spans="1:5">
      <c r="A7159">
        <v>2020</v>
      </c>
      <c r="B7159" t="s">
        <v>421</v>
      </c>
      <c r="C7159" t="s">
        <v>13</v>
      </c>
      <c r="D7159" t="s">
        <v>510</v>
      </c>
      <c r="E7159">
        <v>0</v>
      </c>
    </row>
    <row r="7160" spans="1:5">
      <c r="A7160">
        <v>2020</v>
      </c>
      <c r="B7160" t="s">
        <v>436</v>
      </c>
      <c r="C7160" t="s">
        <v>49</v>
      </c>
      <c r="D7160" t="s">
        <v>510</v>
      </c>
      <c r="E7160">
        <v>0</v>
      </c>
    </row>
    <row r="7161" spans="1:5">
      <c r="A7161">
        <v>2020</v>
      </c>
      <c r="B7161" t="s">
        <v>429</v>
      </c>
      <c r="C7161" t="s">
        <v>30</v>
      </c>
      <c r="D7161" t="s">
        <v>510</v>
      </c>
      <c r="E7161">
        <v>0</v>
      </c>
    </row>
    <row r="7162" spans="1:5">
      <c r="A7162">
        <v>2019</v>
      </c>
      <c r="B7162" t="s">
        <v>435</v>
      </c>
      <c r="C7162" t="s">
        <v>48</v>
      </c>
      <c r="D7162" t="s">
        <v>510</v>
      </c>
      <c r="E7162">
        <v>0</v>
      </c>
    </row>
    <row r="7163" spans="1:5">
      <c r="A7163">
        <v>2019</v>
      </c>
      <c r="B7163" t="s">
        <v>426</v>
      </c>
      <c r="D7163" t="s">
        <v>510</v>
      </c>
      <c r="E7163">
        <v>0</v>
      </c>
    </row>
    <row r="7164" spans="1:5">
      <c r="A7164">
        <v>2019</v>
      </c>
      <c r="B7164" t="s">
        <v>432</v>
      </c>
      <c r="C7164" t="s">
        <v>39</v>
      </c>
      <c r="D7164" t="s">
        <v>510</v>
      </c>
      <c r="E7164">
        <v>0</v>
      </c>
    </row>
    <row r="7165" spans="1:5">
      <c r="A7165">
        <v>2019</v>
      </c>
      <c r="B7165" t="s">
        <v>436</v>
      </c>
      <c r="C7165" t="s">
        <v>49</v>
      </c>
      <c r="D7165" t="s">
        <v>510</v>
      </c>
      <c r="E7165">
        <v>0</v>
      </c>
    </row>
    <row r="7166" spans="1:5">
      <c r="A7166">
        <v>2018</v>
      </c>
      <c r="B7166" t="s">
        <v>431</v>
      </c>
      <c r="C7166" t="s">
        <v>36</v>
      </c>
      <c r="D7166" t="s">
        <v>510</v>
      </c>
      <c r="E7166">
        <v>0</v>
      </c>
    </row>
    <row r="7167" spans="1:5">
      <c r="A7167">
        <v>2018</v>
      </c>
      <c r="B7167" t="s">
        <v>426</v>
      </c>
      <c r="D7167" t="s">
        <v>510</v>
      </c>
      <c r="E7167">
        <v>0</v>
      </c>
    </row>
    <row r="7168" spans="1:5">
      <c r="A7168">
        <v>2018</v>
      </c>
      <c r="B7168" t="s">
        <v>421</v>
      </c>
      <c r="C7168" t="s">
        <v>13</v>
      </c>
      <c r="D7168" t="s">
        <v>510</v>
      </c>
      <c r="E7168">
        <v>0</v>
      </c>
    </row>
    <row r="7169" spans="1:5">
      <c r="A7169">
        <v>2018</v>
      </c>
      <c r="B7169" t="s">
        <v>423</v>
      </c>
      <c r="C7169" t="s">
        <v>18</v>
      </c>
      <c r="D7169" t="s">
        <v>510</v>
      </c>
      <c r="E7169">
        <v>0</v>
      </c>
    </row>
    <row r="7170" spans="1:5">
      <c r="A7170">
        <v>2018</v>
      </c>
      <c r="B7170" t="s">
        <v>433</v>
      </c>
      <c r="C7170" t="s">
        <v>42</v>
      </c>
      <c r="D7170" t="s">
        <v>510</v>
      </c>
      <c r="E7170">
        <v>0</v>
      </c>
    </row>
    <row r="7171" spans="1:5">
      <c r="A7171">
        <v>2018</v>
      </c>
      <c r="B7171" t="s">
        <v>425</v>
      </c>
      <c r="C7171" t="s">
        <v>24</v>
      </c>
      <c r="D7171" t="s">
        <v>510</v>
      </c>
      <c r="E7171">
        <v>0</v>
      </c>
    </row>
    <row r="7172" spans="1:5">
      <c r="A7172">
        <v>2018</v>
      </c>
      <c r="B7172" t="s">
        <v>424</v>
      </c>
      <c r="C7172" t="s">
        <v>21</v>
      </c>
      <c r="D7172" t="s">
        <v>510</v>
      </c>
      <c r="E7172">
        <v>0</v>
      </c>
    </row>
    <row r="7173" spans="1:5">
      <c r="A7173">
        <v>2018</v>
      </c>
      <c r="B7173" t="s">
        <v>429</v>
      </c>
      <c r="C7173" t="s">
        <v>30</v>
      </c>
      <c r="D7173" t="s">
        <v>510</v>
      </c>
      <c r="E7173">
        <v>0</v>
      </c>
    </row>
    <row r="7174" spans="1:5">
      <c r="A7174">
        <v>2025</v>
      </c>
      <c r="B7174" t="s">
        <v>407</v>
      </c>
      <c r="D7174" t="s">
        <v>511</v>
      </c>
      <c r="E7174">
        <v>0</v>
      </c>
    </row>
    <row r="7175" spans="1:5">
      <c r="A7175">
        <v>2025</v>
      </c>
      <c r="B7175" t="s">
        <v>438</v>
      </c>
      <c r="D7175" t="s">
        <v>511</v>
      </c>
      <c r="E7175">
        <v>0</v>
      </c>
    </row>
    <row r="7176" spans="1:5">
      <c r="A7176">
        <v>2025</v>
      </c>
      <c r="B7176" t="s">
        <v>425</v>
      </c>
      <c r="D7176" t="s">
        <v>511</v>
      </c>
      <c r="E7176">
        <v>0</v>
      </c>
    </row>
    <row r="7177" spans="1:5">
      <c r="A7177">
        <v>2025</v>
      </c>
      <c r="B7177" t="s">
        <v>421</v>
      </c>
      <c r="D7177" t="s">
        <v>511</v>
      </c>
      <c r="E7177">
        <v>0</v>
      </c>
    </row>
    <row r="7178" spans="1:5">
      <c r="A7178">
        <v>2025</v>
      </c>
      <c r="B7178" t="s">
        <v>432</v>
      </c>
      <c r="D7178" t="s">
        <v>511</v>
      </c>
      <c r="E7178">
        <v>0</v>
      </c>
    </row>
    <row r="7179" spans="1:5">
      <c r="A7179">
        <v>2025</v>
      </c>
      <c r="B7179" t="s">
        <v>429</v>
      </c>
      <c r="D7179" t="s">
        <v>511</v>
      </c>
      <c r="E7179">
        <v>0</v>
      </c>
    </row>
    <row r="7180" spans="1:5">
      <c r="A7180">
        <v>2025</v>
      </c>
      <c r="B7180" t="s">
        <v>431</v>
      </c>
      <c r="D7180" t="s">
        <v>511</v>
      </c>
      <c r="E7180">
        <v>0</v>
      </c>
    </row>
    <row r="7181" spans="1:5">
      <c r="A7181">
        <v>2025</v>
      </c>
      <c r="B7181" t="s">
        <v>428</v>
      </c>
      <c r="D7181" t="s">
        <v>511</v>
      </c>
      <c r="E7181">
        <v>0</v>
      </c>
    </row>
    <row r="7182" spans="1:5">
      <c r="A7182">
        <v>2025</v>
      </c>
      <c r="B7182" t="s">
        <v>436</v>
      </c>
      <c r="D7182" t="s">
        <v>511</v>
      </c>
      <c r="E7182">
        <v>0</v>
      </c>
    </row>
    <row r="7183" spans="1:5">
      <c r="A7183">
        <v>2025</v>
      </c>
      <c r="B7183" t="s">
        <v>433</v>
      </c>
      <c r="D7183" t="s">
        <v>511</v>
      </c>
      <c r="E7183">
        <v>0</v>
      </c>
    </row>
    <row r="7184" spans="1:5">
      <c r="A7184">
        <v>2025</v>
      </c>
      <c r="B7184" t="s">
        <v>426</v>
      </c>
      <c r="D7184" t="s">
        <v>511</v>
      </c>
      <c r="E7184">
        <v>0</v>
      </c>
    </row>
    <row r="7185" spans="1:5">
      <c r="A7185">
        <v>2025</v>
      </c>
      <c r="B7185" t="s">
        <v>437</v>
      </c>
      <c r="D7185" t="s">
        <v>511</v>
      </c>
      <c r="E7185">
        <v>0</v>
      </c>
    </row>
    <row r="7186" spans="1:5">
      <c r="A7186">
        <v>2025</v>
      </c>
      <c r="B7186" t="s">
        <v>420</v>
      </c>
      <c r="D7186" t="s">
        <v>511</v>
      </c>
      <c r="E7186">
        <v>0</v>
      </c>
    </row>
    <row r="7187" spans="1:5">
      <c r="A7187">
        <v>2025</v>
      </c>
      <c r="B7187" t="s">
        <v>424</v>
      </c>
      <c r="D7187" t="s">
        <v>511</v>
      </c>
      <c r="E7187">
        <v>0</v>
      </c>
    </row>
    <row r="7188" spans="1:5">
      <c r="A7188">
        <v>2025</v>
      </c>
      <c r="B7188" t="s">
        <v>434</v>
      </c>
      <c r="D7188" t="s">
        <v>511</v>
      </c>
      <c r="E7188">
        <v>0</v>
      </c>
    </row>
    <row r="7189" spans="1:5">
      <c r="A7189">
        <v>2025</v>
      </c>
      <c r="B7189" t="s">
        <v>423</v>
      </c>
      <c r="D7189" t="s">
        <v>511</v>
      </c>
      <c r="E7189">
        <v>0</v>
      </c>
    </row>
    <row r="7190" spans="1:5">
      <c r="A7190">
        <v>2025</v>
      </c>
      <c r="B7190" t="s">
        <v>435</v>
      </c>
      <c r="D7190" t="s">
        <v>511</v>
      </c>
      <c r="E7190">
        <v>0</v>
      </c>
    </row>
    <row r="7191" spans="1:5">
      <c r="A7191">
        <v>2025</v>
      </c>
      <c r="B7191" t="s">
        <v>430</v>
      </c>
      <c r="D7191" t="s">
        <v>511</v>
      </c>
      <c r="E7191">
        <v>0</v>
      </c>
    </row>
    <row r="7192" spans="1:5">
      <c r="A7192">
        <v>2025</v>
      </c>
      <c r="B7192" t="s">
        <v>422</v>
      </c>
      <c r="D7192" t="s">
        <v>511</v>
      </c>
      <c r="E7192">
        <v>0</v>
      </c>
    </row>
    <row r="7193" spans="1:5">
      <c r="A7193">
        <v>2025</v>
      </c>
      <c r="B7193" t="s">
        <v>439</v>
      </c>
      <c r="D7193" t="s">
        <v>511</v>
      </c>
      <c r="E7193">
        <v>0</v>
      </c>
    </row>
    <row r="7194" spans="1:5">
      <c r="A7194">
        <v>2024</v>
      </c>
      <c r="B7194" t="s">
        <v>407</v>
      </c>
      <c r="C7194" t="s">
        <v>407</v>
      </c>
      <c r="D7194" t="s">
        <v>511</v>
      </c>
      <c r="E7194">
        <v>996128.13</v>
      </c>
    </row>
    <row r="7195" spans="1:5">
      <c r="A7195">
        <v>2024</v>
      </c>
      <c r="B7195" t="s">
        <v>438</v>
      </c>
      <c r="C7195" t="s">
        <v>52</v>
      </c>
      <c r="D7195" t="s">
        <v>511</v>
      </c>
      <c r="E7195">
        <v>13006.8</v>
      </c>
    </row>
    <row r="7196" spans="1:5">
      <c r="A7196">
        <v>2024</v>
      </c>
      <c r="B7196" t="s">
        <v>425</v>
      </c>
      <c r="C7196" t="s">
        <v>24</v>
      </c>
      <c r="D7196" t="s">
        <v>511</v>
      </c>
      <c r="E7196">
        <v>51330.23</v>
      </c>
    </row>
    <row r="7197" spans="1:5">
      <c r="A7197">
        <v>2024</v>
      </c>
      <c r="B7197" t="s">
        <v>421</v>
      </c>
      <c r="C7197" t="s">
        <v>13</v>
      </c>
      <c r="D7197" t="s">
        <v>511</v>
      </c>
      <c r="E7197">
        <v>26941.59</v>
      </c>
    </row>
    <row r="7198" spans="1:5">
      <c r="A7198">
        <v>2024</v>
      </c>
      <c r="B7198" t="s">
        <v>432</v>
      </c>
      <c r="C7198" t="s">
        <v>39</v>
      </c>
      <c r="D7198" t="s">
        <v>511</v>
      </c>
      <c r="E7198">
        <v>139590.51</v>
      </c>
    </row>
    <row r="7199" spans="1:5">
      <c r="A7199">
        <v>2024</v>
      </c>
      <c r="B7199" t="s">
        <v>429</v>
      </c>
      <c r="C7199" t="s">
        <v>30</v>
      </c>
      <c r="D7199" t="s">
        <v>511</v>
      </c>
      <c r="E7199">
        <v>41846.57</v>
      </c>
    </row>
    <row r="7200" spans="1:5">
      <c r="A7200">
        <v>2024</v>
      </c>
      <c r="B7200" t="s">
        <v>431</v>
      </c>
      <c r="C7200" t="s">
        <v>36</v>
      </c>
      <c r="D7200" t="s">
        <v>511</v>
      </c>
      <c r="E7200">
        <v>10945.32</v>
      </c>
    </row>
    <row r="7201" spans="1:5">
      <c r="A7201">
        <v>2024</v>
      </c>
      <c r="B7201" t="s">
        <v>428</v>
      </c>
      <c r="C7201" t="s">
        <v>27</v>
      </c>
      <c r="D7201" t="s">
        <v>511</v>
      </c>
      <c r="E7201">
        <v>0</v>
      </c>
    </row>
    <row r="7202" spans="1:5">
      <c r="A7202">
        <v>2024</v>
      </c>
      <c r="B7202" t="s">
        <v>436</v>
      </c>
      <c r="C7202" t="s">
        <v>49</v>
      </c>
      <c r="D7202" t="s">
        <v>511</v>
      </c>
      <c r="E7202">
        <v>10862.5</v>
      </c>
    </row>
    <row r="7203" spans="1:5">
      <c r="A7203">
        <v>2024</v>
      </c>
      <c r="B7203" t="s">
        <v>433</v>
      </c>
      <c r="C7203" t="s">
        <v>42</v>
      </c>
      <c r="D7203" t="s">
        <v>511</v>
      </c>
      <c r="E7203">
        <v>7821.97</v>
      </c>
    </row>
    <row r="7204" spans="1:5">
      <c r="A7204">
        <v>2024</v>
      </c>
      <c r="B7204" t="s">
        <v>426</v>
      </c>
      <c r="D7204" t="s">
        <v>511</v>
      </c>
      <c r="E7204">
        <v>0</v>
      </c>
    </row>
    <row r="7205" spans="1:5">
      <c r="A7205">
        <v>2024</v>
      </c>
      <c r="B7205" t="s">
        <v>437</v>
      </c>
      <c r="C7205" t="s">
        <v>51</v>
      </c>
      <c r="D7205" t="s">
        <v>511</v>
      </c>
      <c r="E7205">
        <v>243913.87</v>
      </c>
    </row>
    <row r="7206" spans="1:5">
      <c r="A7206">
        <v>2024</v>
      </c>
      <c r="B7206" t="s">
        <v>420</v>
      </c>
      <c r="C7206" t="s">
        <v>8</v>
      </c>
      <c r="D7206" t="s">
        <v>511</v>
      </c>
      <c r="E7206">
        <v>88595.83</v>
      </c>
    </row>
    <row r="7207" spans="1:5">
      <c r="A7207">
        <v>2024</v>
      </c>
      <c r="B7207" t="s">
        <v>424</v>
      </c>
      <c r="C7207" t="s">
        <v>21</v>
      </c>
      <c r="D7207" t="s">
        <v>511</v>
      </c>
      <c r="E7207">
        <v>136098.34</v>
      </c>
    </row>
    <row r="7208" spans="1:5">
      <c r="A7208">
        <v>2024</v>
      </c>
      <c r="B7208" t="s">
        <v>434</v>
      </c>
      <c r="C7208" t="s">
        <v>45</v>
      </c>
      <c r="D7208" t="s">
        <v>511</v>
      </c>
      <c r="E7208">
        <v>9721.24</v>
      </c>
    </row>
    <row r="7209" spans="1:5">
      <c r="A7209">
        <v>2024</v>
      </c>
      <c r="B7209" t="s">
        <v>423</v>
      </c>
      <c r="C7209" t="s">
        <v>18</v>
      </c>
      <c r="D7209" t="s">
        <v>511</v>
      </c>
      <c r="E7209">
        <v>8601.31</v>
      </c>
    </row>
    <row r="7210" spans="1:5">
      <c r="A7210">
        <v>2024</v>
      </c>
      <c r="B7210" t="s">
        <v>435</v>
      </c>
      <c r="C7210" t="s">
        <v>48</v>
      </c>
      <c r="D7210" t="s">
        <v>511</v>
      </c>
      <c r="E7210">
        <v>11755.82</v>
      </c>
    </row>
    <row r="7211" spans="1:5">
      <c r="A7211">
        <v>2024</v>
      </c>
      <c r="B7211" t="s">
        <v>430</v>
      </c>
      <c r="C7211" t="s">
        <v>33</v>
      </c>
      <c r="D7211" t="s">
        <v>511</v>
      </c>
      <c r="E7211">
        <v>18427.830000000002</v>
      </c>
    </row>
    <row r="7212" spans="1:5">
      <c r="A7212">
        <v>2024</v>
      </c>
      <c r="B7212" t="s">
        <v>422</v>
      </c>
      <c r="C7212" t="s">
        <v>15</v>
      </c>
      <c r="D7212" t="s">
        <v>511</v>
      </c>
      <c r="E7212">
        <v>146567.63</v>
      </c>
    </row>
    <row r="7213" spans="1:5">
      <c r="A7213">
        <v>2024</v>
      </c>
      <c r="B7213" t="s">
        <v>439</v>
      </c>
      <c r="C7213" t="s">
        <v>53</v>
      </c>
      <c r="D7213" t="s">
        <v>511</v>
      </c>
      <c r="E7213">
        <v>30100.77</v>
      </c>
    </row>
    <row r="7214" spans="1:5">
      <c r="A7214">
        <v>2019</v>
      </c>
      <c r="B7214" t="s">
        <v>407</v>
      </c>
      <c r="C7214" t="s">
        <v>407</v>
      </c>
      <c r="D7214" t="s">
        <v>511</v>
      </c>
      <c r="E7214">
        <v>0</v>
      </c>
    </row>
    <row r="7215" spans="1:5">
      <c r="A7215">
        <v>2022</v>
      </c>
      <c r="B7215" t="s">
        <v>407</v>
      </c>
      <c r="C7215" t="s">
        <v>407</v>
      </c>
      <c r="D7215" t="s">
        <v>511</v>
      </c>
      <c r="E7215">
        <v>0</v>
      </c>
    </row>
    <row r="7216" spans="1:5">
      <c r="A7216">
        <v>2021</v>
      </c>
      <c r="B7216" t="s">
        <v>407</v>
      </c>
      <c r="C7216" t="s">
        <v>407</v>
      </c>
      <c r="D7216" t="s">
        <v>511</v>
      </c>
      <c r="E7216">
        <v>0</v>
      </c>
    </row>
    <row r="7217" spans="1:5">
      <c r="A7217">
        <v>2023</v>
      </c>
      <c r="B7217" t="s">
        <v>407</v>
      </c>
      <c r="C7217" t="s">
        <v>407</v>
      </c>
      <c r="D7217" t="s">
        <v>511</v>
      </c>
      <c r="E7217">
        <v>919696.2</v>
      </c>
    </row>
    <row r="7218" spans="1:5">
      <c r="A7218">
        <v>2018</v>
      </c>
      <c r="B7218" t="s">
        <v>407</v>
      </c>
      <c r="C7218" t="s">
        <v>407</v>
      </c>
      <c r="D7218" t="s">
        <v>511</v>
      </c>
      <c r="E7218">
        <v>0</v>
      </c>
    </row>
    <row r="7219" spans="1:5">
      <c r="A7219">
        <v>2018</v>
      </c>
      <c r="B7219" t="s">
        <v>407</v>
      </c>
      <c r="C7219" t="s">
        <v>407</v>
      </c>
      <c r="D7219" t="s">
        <v>511</v>
      </c>
      <c r="E7219">
        <v>0</v>
      </c>
    </row>
    <row r="7220" spans="1:5">
      <c r="A7220">
        <v>2018</v>
      </c>
      <c r="B7220" t="s">
        <v>407</v>
      </c>
      <c r="C7220" t="s">
        <v>407</v>
      </c>
      <c r="D7220" t="s">
        <v>511</v>
      </c>
      <c r="E7220">
        <v>0</v>
      </c>
    </row>
    <row r="7221" spans="1:5">
      <c r="A7221">
        <v>2018</v>
      </c>
      <c r="B7221" t="s">
        <v>407</v>
      </c>
      <c r="C7221" t="s">
        <v>407</v>
      </c>
      <c r="D7221" t="s">
        <v>511</v>
      </c>
      <c r="E7221">
        <v>0</v>
      </c>
    </row>
    <row r="7222" spans="1:5">
      <c r="A7222">
        <v>2020</v>
      </c>
      <c r="B7222" t="s">
        <v>407</v>
      </c>
      <c r="C7222" t="s">
        <v>407</v>
      </c>
      <c r="D7222" t="s">
        <v>511</v>
      </c>
      <c r="E7222">
        <v>0</v>
      </c>
    </row>
    <row r="7223" spans="1:5">
      <c r="A7223">
        <v>2023</v>
      </c>
      <c r="B7223" t="s">
        <v>438</v>
      </c>
      <c r="C7223" t="s">
        <v>52</v>
      </c>
      <c r="D7223" t="s">
        <v>511</v>
      </c>
      <c r="E7223">
        <v>10284.209999999999</v>
      </c>
    </row>
    <row r="7224" spans="1:5">
      <c r="A7224">
        <v>2023</v>
      </c>
      <c r="B7224" t="s">
        <v>425</v>
      </c>
      <c r="C7224" t="s">
        <v>24</v>
      </c>
      <c r="D7224" t="s">
        <v>511</v>
      </c>
      <c r="E7224">
        <v>50534.12</v>
      </c>
    </row>
    <row r="7225" spans="1:5">
      <c r="A7225">
        <v>2023</v>
      </c>
      <c r="B7225" t="s">
        <v>421</v>
      </c>
      <c r="C7225" t="s">
        <v>13</v>
      </c>
      <c r="D7225" t="s">
        <v>511</v>
      </c>
      <c r="E7225">
        <v>22735.84</v>
      </c>
    </row>
    <row r="7226" spans="1:5">
      <c r="A7226">
        <v>2023</v>
      </c>
      <c r="B7226" t="s">
        <v>432</v>
      </c>
      <c r="C7226" t="s">
        <v>39</v>
      </c>
      <c r="D7226" t="s">
        <v>511</v>
      </c>
      <c r="E7226">
        <v>131768.84</v>
      </c>
    </row>
    <row r="7227" spans="1:5">
      <c r="A7227">
        <v>2023</v>
      </c>
      <c r="B7227" t="s">
        <v>429</v>
      </c>
      <c r="C7227" t="s">
        <v>30</v>
      </c>
      <c r="D7227" t="s">
        <v>511</v>
      </c>
      <c r="E7227">
        <v>42982.7</v>
      </c>
    </row>
    <row r="7228" spans="1:5">
      <c r="A7228">
        <v>2023</v>
      </c>
      <c r="B7228" t="s">
        <v>431</v>
      </c>
      <c r="C7228" t="s">
        <v>36</v>
      </c>
      <c r="D7228" t="s">
        <v>511</v>
      </c>
      <c r="E7228">
        <v>10335.51</v>
      </c>
    </row>
    <row r="7229" spans="1:5">
      <c r="A7229">
        <v>2023</v>
      </c>
      <c r="B7229" t="s">
        <v>428</v>
      </c>
      <c r="C7229" t="s">
        <v>27</v>
      </c>
      <c r="D7229" t="s">
        <v>511</v>
      </c>
      <c r="E7229">
        <v>0</v>
      </c>
    </row>
    <row r="7230" spans="1:5">
      <c r="A7230">
        <v>2023</v>
      </c>
      <c r="B7230" t="s">
        <v>436</v>
      </c>
      <c r="C7230" t="s">
        <v>49</v>
      </c>
      <c r="D7230" t="s">
        <v>511</v>
      </c>
      <c r="E7230">
        <v>10594.33</v>
      </c>
    </row>
    <row r="7231" spans="1:5">
      <c r="A7231">
        <v>2023</v>
      </c>
      <c r="B7231" t="s">
        <v>433</v>
      </c>
      <c r="C7231" t="s">
        <v>42</v>
      </c>
      <c r="D7231" t="s">
        <v>511</v>
      </c>
      <c r="E7231">
        <v>4815.49</v>
      </c>
    </row>
    <row r="7232" spans="1:5">
      <c r="A7232">
        <v>2023</v>
      </c>
      <c r="B7232" t="s">
        <v>426</v>
      </c>
      <c r="D7232" t="s">
        <v>511</v>
      </c>
      <c r="E7232">
        <v>0</v>
      </c>
    </row>
    <row r="7233" spans="1:5">
      <c r="A7233">
        <v>2023</v>
      </c>
      <c r="B7233" t="s">
        <v>437</v>
      </c>
      <c r="C7233" t="s">
        <v>51</v>
      </c>
      <c r="D7233" t="s">
        <v>511</v>
      </c>
      <c r="E7233">
        <v>226162.19</v>
      </c>
    </row>
    <row r="7234" spans="1:5">
      <c r="A7234">
        <v>2023</v>
      </c>
      <c r="B7234" t="s">
        <v>420</v>
      </c>
      <c r="C7234" t="s">
        <v>8</v>
      </c>
      <c r="D7234" t="s">
        <v>511</v>
      </c>
      <c r="E7234">
        <v>79408.77</v>
      </c>
    </row>
    <row r="7235" spans="1:5">
      <c r="A7235">
        <v>2023</v>
      </c>
      <c r="B7235" t="s">
        <v>424</v>
      </c>
      <c r="C7235" t="s">
        <v>21</v>
      </c>
      <c r="D7235" t="s">
        <v>511</v>
      </c>
      <c r="E7235">
        <v>102600.21</v>
      </c>
    </row>
    <row r="7236" spans="1:5">
      <c r="A7236">
        <v>2022</v>
      </c>
      <c r="B7236" t="s">
        <v>435</v>
      </c>
      <c r="C7236" t="s">
        <v>48</v>
      </c>
      <c r="D7236" t="s">
        <v>511</v>
      </c>
      <c r="E7236">
        <v>0</v>
      </c>
    </row>
    <row r="7237" spans="1:5">
      <c r="A7237">
        <v>2022</v>
      </c>
      <c r="B7237" t="s">
        <v>438</v>
      </c>
      <c r="C7237" t="s">
        <v>52</v>
      </c>
      <c r="D7237" t="s">
        <v>511</v>
      </c>
      <c r="E7237">
        <v>0</v>
      </c>
    </row>
    <row r="7238" spans="1:5">
      <c r="A7238">
        <v>2022</v>
      </c>
      <c r="B7238" t="s">
        <v>436</v>
      </c>
      <c r="C7238" t="s">
        <v>49</v>
      </c>
      <c r="D7238" t="s">
        <v>511</v>
      </c>
      <c r="E7238">
        <v>0</v>
      </c>
    </row>
    <row r="7239" spans="1:5">
      <c r="A7239">
        <v>2022</v>
      </c>
      <c r="B7239" t="s">
        <v>431</v>
      </c>
      <c r="C7239" t="s">
        <v>36</v>
      </c>
      <c r="D7239" t="s">
        <v>511</v>
      </c>
      <c r="E7239">
        <v>0</v>
      </c>
    </row>
    <row r="7240" spans="1:5">
      <c r="A7240">
        <v>2022</v>
      </c>
      <c r="B7240" t="s">
        <v>422</v>
      </c>
      <c r="C7240" t="s">
        <v>15</v>
      </c>
      <c r="D7240" t="s">
        <v>511</v>
      </c>
      <c r="E7240">
        <v>0</v>
      </c>
    </row>
    <row r="7241" spans="1:5">
      <c r="A7241">
        <v>2022</v>
      </c>
      <c r="B7241" t="s">
        <v>439</v>
      </c>
      <c r="C7241" t="s">
        <v>53</v>
      </c>
      <c r="D7241" t="s">
        <v>511</v>
      </c>
      <c r="E7241">
        <v>0</v>
      </c>
    </row>
    <row r="7242" spans="1:5">
      <c r="A7242">
        <v>2022</v>
      </c>
      <c r="B7242" t="s">
        <v>429</v>
      </c>
      <c r="C7242" t="s">
        <v>30</v>
      </c>
      <c r="D7242" t="s">
        <v>511</v>
      </c>
      <c r="E7242">
        <v>0</v>
      </c>
    </row>
    <row r="7243" spans="1:5">
      <c r="A7243">
        <v>2022</v>
      </c>
      <c r="B7243" t="s">
        <v>421</v>
      </c>
      <c r="C7243" t="s">
        <v>13</v>
      </c>
      <c r="D7243" t="s">
        <v>511</v>
      </c>
      <c r="E7243">
        <v>0</v>
      </c>
    </row>
    <row r="7244" spans="1:5">
      <c r="A7244">
        <v>2022</v>
      </c>
      <c r="B7244" t="s">
        <v>434</v>
      </c>
      <c r="C7244" t="s">
        <v>45</v>
      </c>
      <c r="D7244" t="s">
        <v>511</v>
      </c>
      <c r="E7244">
        <v>0</v>
      </c>
    </row>
    <row r="7245" spans="1:5">
      <c r="A7245">
        <v>2021</v>
      </c>
      <c r="B7245" t="s">
        <v>434</v>
      </c>
      <c r="C7245" t="s">
        <v>45</v>
      </c>
      <c r="D7245" t="s">
        <v>511</v>
      </c>
      <c r="E7245">
        <v>0</v>
      </c>
    </row>
    <row r="7246" spans="1:5">
      <c r="A7246">
        <v>2021</v>
      </c>
      <c r="B7246" t="s">
        <v>420</v>
      </c>
      <c r="C7246" t="s">
        <v>8</v>
      </c>
      <c r="D7246" t="s">
        <v>511</v>
      </c>
      <c r="E7246">
        <v>0</v>
      </c>
    </row>
    <row r="7247" spans="1:5">
      <c r="A7247">
        <v>2021</v>
      </c>
      <c r="B7247" t="s">
        <v>424</v>
      </c>
      <c r="C7247" t="s">
        <v>21</v>
      </c>
      <c r="D7247" t="s">
        <v>511</v>
      </c>
      <c r="E7247">
        <v>0</v>
      </c>
    </row>
    <row r="7248" spans="1:5">
      <c r="A7248">
        <v>2020</v>
      </c>
      <c r="B7248" t="s">
        <v>434</v>
      </c>
      <c r="C7248" t="s">
        <v>45</v>
      </c>
      <c r="D7248" t="s">
        <v>511</v>
      </c>
      <c r="E7248">
        <v>0</v>
      </c>
    </row>
    <row r="7249" spans="1:5">
      <c r="A7249">
        <v>2020</v>
      </c>
      <c r="B7249" t="s">
        <v>430</v>
      </c>
      <c r="C7249" t="s">
        <v>33</v>
      </c>
      <c r="D7249" t="s">
        <v>511</v>
      </c>
      <c r="E7249">
        <v>0</v>
      </c>
    </row>
    <row r="7250" spans="1:5">
      <c r="A7250">
        <v>2020</v>
      </c>
      <c r="B7250" t="s">
        <v>439</v>
      </c>
      <c r="C7250" t="s">
        <v>53</v>
      </c>
      <c r="D7250" t="s">
        <v>511</v>
      </c>
      <c r="E7250">
        <v>0</v>
      </c>
    </row>
    <row r="7251" spans="1:5">
      <c r="A7251">
        <v>2019</v>
      </c>
      <c r="B7251" t="s">
        <v>431</v>
      </c>
      <c r="C7251" t="s">
        <v>36</v>
      </c>
      <c r="D7251" t="s">
        <v>511</v>
      </c>
      <c r="E7251">
        <v>0</v>
      </c>
    </row>
    <row r="7252" spans="1:5">
      <c r="A7252">
        <v>2019</v>
      </c>
      <c r="B7252" t="s">
        <v>437</v>
      </c>
      <c r="C7252" t="s">
        <v>51</v>
      </c>
      <c r="D7252" t="s">
        <v>511</v>
      </c>
      <c r="E7252">
        <v>0</v>
      </c>
    </row>
    <row r="7253" spans="1:5">
      <c r="A7253">
        <v>2019</v>
      </c>
      <c r="B7253" t="s">
        <v>439</v>
      </c>
      <c r="C7253" t="s">
        <v>53</v>
      </c>
      <c r="D7253" t="s">
        <v>511</v>
      </c>
      <c r="E7253">
        <v>0</v>
      </c>
    </row>
    <row r="7254" spans="1:5">
      <c r="A7254">
        <v>2019</v>
      </c>
      <c r="B7254" t="s">
        <v>429</v>
      </c>
      <c r="C7254" t="s">
        <v>30</v>
      </c>
      <c r="D7254" t="s">
        <v>511</v>
      </c>
      <c r="E7254">
        <v>0</v>
      </c>
    </row>
    <row r="7255" spans="1:5">
      <c r="A7255">
        <v>2018</v>
      </c>
      <c r="B7255" t="s">
        <v>432</v>
      </c>
      <c r="C7255" t="s">
        <v>39</v>
      </c>
      <c r="D7255" t="s">
        <v>511</v>
      </c>
      <c r="E7255">
        <v>0</v>
      </c>
    </row>
    <row r="7256" spans="1:5">
      <c r="A7256">
        <v>2018</v>
      </c>
      <c r="B7256" t="s">
        <v>435</v>
      </c>
      <c r="C7256" t="s">
        <v>48</v>
      </c>
      <c r="D7256" t="s">
        <v>511</v>
      </c>
      <c r="E7256">
        <v>0</v>
      </c>
    </row>
    <row r="7257" spans="1:5">
      <c r="A7257">
        <v>2018</v>
      </c>
      <c r="B7257" t="s">
        <v>438</v>
      </c>
      <c r="C7257" t="s">
        <v>52</v>
      </c>
      <c r="D7257" t="s">
        <v>511</v>
      </c>
      <c r="E7257">
        <v>0</v>
      </c>
    </row>
    <row r="7258" spans="1:5">
      <c r="A7258">
        <v>2018</v>
      </c>
      <c r="B7258" t="s">
        <v>436</v>
      </c>
      <c r="C7258" t="s">
        <v>49</v>
      </c>
      <c r="D7258" t="s">
        <v>511</v>
      </c>
      <c r="E7258">
        <v>0</v>
      </c>
    </row>
    <row r="7259" spans="1:5">
      <c r="A7259">
        <v>2018</v>
      </c>
      <c r="B7259" t="s">
        <v>437</v>
      </c>
      <c r="C7259" t="s">
        <v>51</v>
      </c>
      <c r="D7259" t="s">
        <v>511</v>
      </c>
      <c r="E7259">
        <v>0</v>
      </c>
    </row>
    <row r="7260" spans="1:5">
      <c r="A7260">
        <v>2018</v>
      </c>
      <c r="B7260" t="s">
        <v>422</v>
      </c>
      <c r="C7260" t="s">
        <v>15</v>
      </c>
      <c r="D7260" t="s">
        <v>511</v>
      </c>
      <c r="E7260">
        <v>0</v>
      </c>
    </row>
    <row r="7261" spans="1:5">
      <c r="A7261">
        <v>2019</v>
      </c>
      <c r="B7261" t="s">
        <v>438</v>
      </c>
      <c r="C7261" t="s">
        <v>52</v>
      </c>
      <c r="D7261" t="s">
        <v>511</v>
      </c>
      <c r="E7261">
        <v>0</v>
      </c>
    </row>
    <row r="7262" spans="1:5">
      <c r="A7262">
        <v>2019</v>
      </c>
      <c r="B7262" t="s">
        <v>430</v>
      </c>
      <c r="C7262" t="s">
        <v>33</v>
      </c>
      <c r="D7262" t="s">
        <v>511</v>
      </c>
      <c r="E7262">
        <v>0</v>
      </c>
    </row>
    <row r="7263" spans="1:5">
      <c r="A7263">
        <v>2019</v>
      </c>
      <c r="B7263" t="s">
        <v>434</v>
      </c>
      <c r="C7263" t="s">
        <v>45</v>
      </c>
      <c r="D7263" t="s">
        <v>511</v>
      </c>
      <c r="E7263">
        <v>0</v>
      </c>
    </row>
    <row r="7264" spans="1:5">
      <c r="A7264">
        <v>2019</v>
      </c>
      <c r="B7264" t="s">
        <v>425</v>
      </c>
      <c r="C7264" t="s">
        <v>24</v>
      </c>
      <c r="D7264" t="s">
        <v>511</v>
      </c>
      <c r="E7264">
        <v>0</v>
      </c>
    </row>
    <row r="7265" spans="1:5">
      <c r="A7265">
        <v>2019</v>
      </c>
      <c r="B7265" t="s">
        <v>420</v>
      </c>
      <c r="C7265" t="s">
        <v>8</v>
      </c>
      <c r="D7265" t="s">
        <v>511</v>
      </c>
      <c r="E7265">
        <v>0</v>
      </c>
    </row>
    <row r="7266" spans="1:5">
      <c r="A7266">
        <v>2019</v>
      </c>
      <c r="B7266" t="s">
        <v>433</v>
      </c>
      <c r="C7266" t="s">
        <v>42</v>
      </c>
      <c r="D7266" t="s">
        <v>511</v>
      </c>
      <c r="E7266">
        <v>0</v>
      </c>
    </row>
    <row r="7267" spans="1:5">
      <c r="A7267">
        <v>2019</v>
      </c>
      <c r="B7267" t="s">
        <v>428</v>
      </c>
      <c r="C7267" t="s">
        <v>27</v>
      </c>
      <c r="D7267" t="s">
        <v>511</v>
      </c>
      <c r="E7267">
        <v>0</v>
      </c>
    </row>
    <row r="7268" spans="1:5">
      <c r="A7268">
        <v>2019</v>
      </c>
      <c r="B7268" t="s">
        <v>423</v>
      </c>
      <c r="C7268" t="s">
        <v>18</v>
      </c>
      <c r="D7268" t="s">
        <v>511</v>
      </c>
      <c r="E7268">
        <v>0</v>
      </c>
    </row>
    <row r="7269" spans="1:5">
      <c r="A7269">
        <v>2019</v>
      </c>
      <c r="B7269" t="s">
        <v>421</v>
      </c>
      <c r="C7269" t="s">
        <v>13</v>
      </c>
      <c r="D7269" t="s">
        <v>511</v>
      </c>
      <c r="E7269">
        <v>0</v>
      </c>
    </row>
    <row r="7270" spans="1:5">
      <c r="A7270">
        <v>2019</v>
      </c>
      <c r="B7270" t="s">
        <v>422</v>
      </c>
      <c r="C7270" t="s">
        <v>15</v>
      </c>
      <c r="D7270" t="s">
        <v>511</v>
      </c>
      <c r="E7270">
        <v>0</v>
      </c>
    </row>
    <row r="7271" spans="1:5">
      <c r="A7271">
        <v>2019</v>
      </c>
      <c r="B7271" t="s">
        <v>424</v>
      </c>
      <c r="C7271" t="s">
        <v>21</v>
      </c>
      <c r="D7271" t="s">
        <v>511</v>
      </c>
      <c r="E7271">
        <v>0</v>
      </c>
    </row>
    <row r="7272" spans="1:5">
      <c r="A7272">
        <v>2018</v>
      </c>
      <c r="B7272" t="s">
        <v>434</v>
      </c>
      <c r="C7272" t="s">
        <v>45</v>
      </c>
      <c r="D7272" t="s">
        <v>511</v>
      </c>
      <c r="E7272">
        <v>0</v>
      </c>
    </row>
    <row r="7273" spans="1:5">
      <c r="A7273">
        <v>2018</v>
      </c>
      <c r="B7273" t="s">
        <v>428</v>
      </c>
      <c r="C7273" t="s">
        <v>27</v>
      </c>
      <c r="D7273" t="s">
        <v>511</v>
      </c>
      <c r="E7273">
        <v>0</v>
      </c>
    </row>
    <row r="7274" spans="1:5">
      <c r="A7274">
        <v>2018</v>
      </c>
      <c r="B7274" t="s">
        <v>430</v>
      </c>
      <c r="C7274" t="s">
        <v>33</v>
      </c>
      <c r="D7274" t="s">
        <v>511</v>
      </c>
      <c r="E7274">
        <v>0</v>
      </c>
    </row>
    <row r="7275" spans="1:5">
      <c r="A7275">
        <v>2018</v>
      </c>
      <c r="B7275" t="s">
        <v>420</v>
      </c>
      <c r="C7275" t="s">
        <v>8</v>
      </c>
      <c r="D7275" t="s">
        <v>511</v>
      </c>
      <c r="E7275">
        <v>0</v>
      </c>
    </row>
    <row r="7276" spans="1:5">
      <c r="A7276">
        <v>2018</v>
      </c>
      <c r="B7276" t="s">
        <v>439</v>
      </c>
      <c r="C7276" t="s">
        <v>53</v>
      </c>
      <c r="D7276" t="s">
        <v>511</v>
      </c>
      <c r="E7276">
        <v>0</v>
      </c>
    </row>
    <row r="7277" spans="1:5">
      <c r="A7277">
        <v>2022</v>
      </c>
      <c r="B7277" t="s">
        <v>437</v>
      </c>
      <c r="C7277" t="s">
        <v>51</v>
      </c>
      <c r="D7277" t="s">
        <v>511</v>
      </c>
      <c r="E7277">
        <v>0</v>
      </c>
    </row>
    <row r="7278" spans="1:5">
      <c r="A7278">
        <v>2022</v>
      </c>
      <c r="B7278" t="s">
        <v>425</v>
      </c>
      <c r="C7278" t="s">
        <v>24</v>
      </c>
      <c r="D7278" t="s">
        <v>511</v>
      </c>
      <c r="E7278">
        <v>0</v>
      </c>
    </row>
    <row r="7279" spans="1:5">
      <c r="A7279">
        <v>2022</v>
      </c>
      <c r="B7279" t="s">
        <v>428</v>
      </c>
      <c r="C7279" t="s">
        <v>27</v>
      </c>
      <c r="D7279" t="s">
        <v>511</v>
      </c>
      <c r="E7279">
        <v>0</v>
      </c>
    </row>
    <row r="7280" spans="1:5">
      <c r="A7280">
        <v>2022</v>
      </c>
      <c r="B7280" t="s">
        <v>420</v>
      </c>
      <c r="C7280" t="s">
        <v>8</v>
      </c>
      <c r="D7280" t="s">
        <v>511</v>
      </c>
      <c r="E7280">
        <v>0</v>
      </c>
    </row>
    <row r="7281" spans="1:5">
      <c r="A7281">
        <v>2022</v>
      </c>
      <c r="B7281" t="s">
        <v>423</v>
      </c>
      <c r="C7281" t="s">
        <v>18</v>
      </c>
      <c r="D7281" t="s">
        <v>511</v>
      </c>
      <c r="E7281">
        <v>0</v>
      </c>
    </row>
    <row r="7282" spans="1:5">
      <c r="A7282">
        <v>2021</v>
      </c>
      <c r="B7282" t="s">
        <v>426</v>
      </c>
      <c r="D7282" t="s">
        <v>511</v>
      </c>
      <c r="E7282">
        <v>0</v>
      </c>
    </row>
    <row r="7283" spans="1:5">
      <c r="A7283">
        <v>2021</v>
      </c>
      <c r="B7283" t="s">
        <v>428</v>
      </c>
      <c r="C7283" t="s">
        <v>27</v>
      </c>
      <c r="D7283" t="s">
        <v>511</v>
      </c>
      <c r="E7283">
        <v>0</v>
      </c>
    </row>
    <row r="7284" spans="1:5">
      <c r="A7284">
        <v>2021</v>
      </c>
      <c r="B7284" t="s">
        <v>423</v>
      </c>
      <c r="C7284" t="s">
        <v>18</v>
      </c>
      <c r="D7284" t="s">
        <v>511</v>
      </c>
      <c r="E7284">
        <v>0</v>
      </c>
    </row>
    <row r="7285" spans="1:5">
      <c r="A7285">
        <v>2021</v>
      </c>
      <c r="B7285" t="s">
        <v>431</v>
      </c>
      <c r="C7285" t="s">
        <v>36</v>
      </c>
      <c r="D7285" t="s">
        <v>511</v>
      </c>
      <c r="E7285">
        <v>0</v>
      </c>
    </row>
    <row r="7286" spans="1:5">
      <c r="A7286">
        <v>2021</v>
      </c>
      <c r="B7286" t="s">
        <v>425</v>
      </c>
      <c r="C7286" t="s">
        <v>24</v>
      </c>
      <c r="D7286" t="s">
        <v>511</v>
      </c>
      <c r="E7286">
        <v>0</v>
      </c>
    </row>
    <row r="7287" spans="1:5">
      <c r="A7287">
        <v>2021</v>
      </c>
      <c r="B7287" t="s">
        <v>438</v>
      </c>
      <c r="C7287" t="s">
        <v>52</v>
      </c>
      <c r="D7287" t="s">
        <v>511</v>
      </c>
      <c r="E7287">
        <v>0</v>
      </c>
    </row>
    <row r="7288" spans="1:5">
      <c r="A7288">
        <v>2021</v>
      </c>
      <c r="B7288" t="s">
        <v>436</v>
      </c>
      <c r="C7288" t="s">
        <v>49</v>
      </c>
      <c r="D7288" t="s">
        <v>511</v>
      </c>
      <c r="E7288">
        <v>0</v>
      </c>
    </row>
    <row r="7289" spans="1:5">
      <c r="A7289">
        <v>2021</v>
      </c>
      <c r="B7289" t="s">
        <v>437</v>
      </c>
      <c r="C7289" t="s">
        <v>51</v>
      </c>
      <c r="D7289" t="s">
        <v>511</v>
      </c>
      <c r="E7289">
        <v>0</v>
      </c>
    </row>
    <row r="7290" spans="1:5">
      <c r="A7290">
        <v>2020</v>
      </c>
      <c r="B7290" t="s">
        <v>431</v>
      </c>
      <c r="C7290" t="s">
        <v>36</v>
      </c>
      <c r="D7290" t="s">
        <v>511</v>
      </c>
      <c r="E7290">
        <v>0</v>
      </c>
    </row>
    <row r="7291" spans="1:5">
      <c r="A7291">
        <v>2020</v>
      </c>
      <c r="B7291" t="s">
        <v>426</v>
      </c>
      <c r="D7291" t="s">
        <v>511</v>
      </c>
      <c r="E7291">
        <v>0</v>
      </c>
    </row>
    <row r="7292" spans="1:5">
      <c r="A7292">
        <v>2020</v>
      </c>
      <c r="B7292" t="s">
        <v>433</v>
      </c>
      <c r="C7292" t="s">
        <v>42</v>
      </c>
      <c r="D7292" t="s">
        <v>511</v>
      </c>
      <c r="E7292">
        <v>0</v>
      </c>
    </row>
    <row r="7293" spans="1:5">
      <c r="A7293">
        <v>2020</v>
      </c>
      <c r="B7293" t="s">
        <v>425</v>
      </c>
      <c r="C7293" t="s">
        <v>24</v>
      </c>
      <c r="D7293" t="s">
        <v>511</v>
      </c>
      <c r="E7293">
        <v>0</v>
      </c>
    </row>
    <row r="7294" spans="1:5">
      <c r="A7294">
        <v>2020</v>
      </c>
      <c r="B7294" t="s">
        <v>428</v>
      </c>
      <c r="C7294" t="s">
        <v>27</v>
      </c>
      <c r="D7294" t="s">
        <v>511</v>
      </c>
      <c r="E7294">
        <v>0</v>
      </c>
    </row>
    <row r="7295" spans="1:5">
      <c r="A7295">
        <v>2020</v>
      </c>
      <c r="B7295" t="s">
        <v>438</v>
      </c>
      <c r="C7295" t="s">
        <v>52</v>
      </c>
      <c r="D7295" t="s">
        <v>511</v>
      </c>
      <c r="E7295">
        <v>0</v>
      </c>
    </row>
    <row r="7296" spans="1:5">
      <c r="A7296">
        <v>2020</v>
      </c>
      <c r="B7296" t="s">
        <v>437</v>
      </c>
      <c r="C7296" t="s">
        <v>51</v>
      </c>
      <c r="D7296" t="s">
        <v>511</v>
      </c>
      <c r="E7296">
        <v>0</v>
      </c>
    </row>
    <row r="7297" spans="1:5">
      <c r="A7297">
        <v>2020</v>
      </c>
      <c r="B7297" t="s">
        <v>422</v>
      </c>
      <c r="C7297" t="s">
        <v>15</v>
      </c>
      <c r="D7297" t="s">
        <v>511</v>
      </c>
      <c r="E7297">
        <v>0</v>
      </c>
    </row>
    <row r="7298" spans="1:5">
      <c r="A7298">
        <v>2023</v>
      </c>
      <c r="B7298" t="s">
        <v>434</v>
      </c>
      <c r="C7298" t="s">
        <v>45</v>
      </c>
      <c r="D7298" t="s">
        <v>511</v>
      </c>
      <c r="E7298">
        <v>6274.18</v>
      </c>
    </row>
    <row r="7299" spans="1:5">
      <c r="A7299">
        <v>2023</v>
      </c>
      <c r="B7299" t="s">
        <v>423</v>
      </c>
      <c r="C7299" t="s">
        <v>18</v>
      </c>
      <c r="D7299" t="s">
        <v>511</v>
      </c>
      <c r="E7299">
        <v>20822.07</v>
      </c>
    </row>
    <row r="7300" spans="1:5">
      <c r="A7300">
        <v>2023</v>
      </c>
      <c r="B7300" t="s">
        <v>435</v>
      </c>
      <c r="C7300" t="s">
        <v>48</v>
      </c>
      <c r="D7300" t="s">
        <v>511</v>
      </c>
      <c r="E7300">
        <v>11171.26</v>
      </c>
    </row>
    <row r="7301" spans="1:5">
      <c r="A7301">
        <v>2023</v>
      </c>
      <c r="B7301" t="s">
        <v>430</v>
      </c>
      <c r="C7301" t="s">
        <v>33</v>
      </c>
      <c r="D7301" t="s">
        <v>511</v>
      </c>
      <c r="E7301">
        <v>18691.03</v>
      </c>
    </row>
    <row r="7302" spans="1:5">
      <c r="A7302">
        <v>2023</v>
      </c>
      <c r="B7302" t="s">
        <v>422</v>
      </c>
      <c r="C7302" t="s">
        <v>15</v>
      </c>
      <c r="D7302" t="s">
        <v>511</v>
      </c>
      <c r="E7302">
        <v>138221.82999999999</v>
      </c>
    </row>
    <row r="7303" spans="1:5">
      <c r="A7303">
        <v>2023</v>
      </c>
      <c r="B7303" t="s">
        <v>439</v>
      </c>
      <c r="C7303" t="s">
        <v>53</v>
      </c>
      <c r="D7303" t="s">
        <v>511</v>
      </c>
      <c r="E7303">
        <v>32293.62</v>
      </c>
    </row>
    <row r="7304" spans="1:5">
      <c r="A7304">
        <v>2022</v>
      </c>
      <c r="B7304" t="s">
        <v>433</v>
      </c>
      <c r="C7304" t="s">
        <v>42</v>
      </c>
      <c r="D7304" t="s">
        <v>511</v>
      </c>
      <c r="E7304">
        <v>0</v>
      </c>
    </row>
    <row r="7305" spans="1:5">
      <c r="A7305">
        <v>2022</v>
      </c>
      <c r="B7305" t="s">
        <v>430</v>
      </c>
      <c r="C7305" t="s">
        <v>33</v>
      </c>
      <c r="D7305" t="s">
        <v>511</v>
      </c>
      <c r="E7305">
        <v>0</v>
      </c>
    </row>
    <row r="7306" spans="1:5">
      <c r="A7306">
        <v>2022</v>
      </c>
      <c r="B7306" t="s">
        <v>432</v>
      </c>
      <c r="C7306" t="s">
        <v>39</v>
      </c>
      <c r="D7306" t="s">
        <v>511</v>
      </c>
      <c r="E7306">
        <v>0</v>
      </c>
    </row>
    <row r="7307" spans="1:5">
      <c r="A7307">
        <v>2022</v>
      </c>
      <c r="B7307" t="s">
        <v>426</v>
      </c>
      <c r="D7307" t="s">
        <v>511</v>
      </c>
      <c r="E7307">
        <v>0</v>
      </c>
    </row>
    <row r="7308" spans="1:5">
      <c r="A7308">
        <v>2022</v>
      </c>
      <c r="B7308" t="s">
        <v>424</v>
      </c>
      <c r="C7308" t="s">
        <v>21</v>
      </c>
      <c r="D7308" t="s">
        <v>511</v>
      </c>
      <c r="E7308">
        <v>0</v>
      </c>
    </row>
    <row r="7309" spans="1:5">
      <c r="A7309">
        <v>2021</v>
      </c>
      <c r="B7309" t="s">
        <v>432</v>
      </c>
      <c r="C7309" t="s">
        <v>39</v>
      </c>
      <c r="D7309" t="s">
        <v>511</v>
      </c>
      <c r="E7309">
        <v>0</v>
      </c>
    </row>
    <row r="7310" spans="1:5">
      <c r="A7310">
        <v>2021</v>
      </c>
      <c r="B7310" t="s">
        <v>430</v>
      </c>
      <c r="C7310" t="s">
        <v>33</v>
      </c>
      <c r="D7310" t="s">
        <v>511</v>
      </c>
      <c r="E7310">
        <v>0</v>
      </c>
    </row>
    <row r="7311" spans="1:5">
      <c r="A7311">
        <v>2021</v>
      </c>
      <c r="B7311" t="s">
        <v>433</v>
      </c>
      <c r="C7311" t="s">
        <v>42</v>
      </c>
      <c r="D7311" t="s">
        <v>511</v>
      </c>
      <c r="E7311">
        <v>0</v>
      </c>
    </row>
    <row r="7312" spans="1:5">
      <c r="A7312">
        <v>2021</v>
      </c>
      <c r="B7312" t="s">
        <v>422</v>
      </c>
      <c r="C7312" t="s">
        <v>15</v>
      </c>
      <c r="D7312" t="s">
        <v>511</v>
      </c>
      <c r="E7312">
        <v>0</v>
      </c>
    </row>
    <row r="7313" spans="1:5">
      <c r="A7313">
        <v>2021</v>
      </c>
      <c r="B7313" t="s">
        <v>421</v>
      </c>
      <c r="C7313" t="s">
        <v>13</v>
      </c>
      <c r="D7313" t="s">
        <v>511</v>
      </c>
      <c r="E7313">
        <v>0</v>
      </c>
    </row>
    <row r="7314" spans="1:5">
      <c r="A7314">
        <v>2021</v>
      </c>
      <c r="B7314" t="s">
        <v>439</v>
      </c>
      <c r="C7314" t="s">
        <v>53</v>
      </c>
      <c r="D7314" t="s">
        <v>511</v>
      </c>
      <c r="E7314">
        <v>0</v>
      </c>
    </row>
    <row r="7315" spans="1:5">
      <c r="A7315">
        <v>2021</v>
      </c>
      <c r="B7315" t="s">
        <v>435</v>
      </c>
      <c r="C7315" t="s">
        <v>48</v>
      </c>
      <c r="D7315" t="s">
        <v>511</v>
      </c>
      <c r="E7315">
        <v>0</v>
      </c>
    </row>
    <row r="7316" spans="1:5">
      <c r="A7316">
        <v>2021</v>
      </c>
      <c r="B7316" t="s">
        <v>429</v>
      </c>
      <c r="C7316" t="s">
        <v>30</v>
      </c>
      <c r="D7316" t="s">
        <v>511</v>
      </c>
      <c r="E7316">
        <v>0</v>
      </c>
    </row>
    <row r="7317" spans="1:5">
      <c r="A7317">
        <v>2020</v>
      </c>
      <c r="B7317" t="s">
        <v>435</v>
      </c>
      <c r="C7317" t="s">
        <v>48</v>
      </c>
      <c r="D7317" t="s">
        <v>511</v>
      </c>
      <c r="E7317">
        <v>0</v>
      </c>
    </row>
    <row r="7318" spans="1:5">
      <c r="A7318">
        <v>2020</v>
      </c>
      <c r="B7318" t="s">
        <v>432</v>
      </c>
      <c r="C7318" t="s">
        <v>39</v>
      </c>
      <c r="D7318" t="s">
        <v>511</v>
      </c>
      <c r="E7318">
        <v>0</v>
      </c>
    </row>
    <row r="7319" spans="1:5">
      <c r="A7319">
        <v>2020</v>
      </c>
      <c r="B7319" t="s">
        <v>423</v>
      </c>
      <c r="C7319" t="s">
        <v>18</v>
      </c>
      <c r="D7319" t="s">
        <v>511</v>
      </c>
      <c r="E7319">
        <v>0</v>
      </c>
    </row>
    <row r="7320" spans="1:5">
      <c r="A7320">
        <v>2020</v>
      </c>
      <c r="B7320" t="s">
        <v>420</v>
      </c>
      <c r="C7320" t="s">
        <v>8</v>
      </c>
      <c r="D7320" t="s">
        <v>511</v>
      </c>
      <c r="E7320">
        <v>0</v>
      </c>
    </row>
    <row r="7321" spans="1:5">
      <c r="A7321">
        <v>2020</v>
      </c>
      <c r="B7321" t="s">
        <v>424</v>
      </c>
      <c r="C7321" t="s">
        <v>21</v>
      </c>
      <c r="D7321" t="s">
        <v>511</v>
      </c>
      <c r="E7321">
        <v>0</v>
      </c>
    </row>
    <row r="7322" spans="1:5">
      <c r="A7322">
        <v>2020</v>
      </c>
      <c r="B7322" t="s">
        <v>421</v>
      </c>
      <c r="C7322" t="s">
        <v>13</v>
      </c>
      <c r="D7322" t="s">
        <v>511</v>
      </c>
      <c r="E7322">
        <v>0</v>
      </c>
    </row>
    <row r="7323" spans="1:5">
      <c r="A7323">
        <v>2020</v>
      </c>
      <c r="B7323" t="s">
        <v>436</v>
      </c>
      <c r="C7323" t="s">
        <v>49</v>
      </c>
      <c r="D7323" t="s">
        <v>511</v>
      </c>
      <c r="E7323">
        <v>0</v>
      </c>
    </row>
    <row r="7324" spans="1:5">
      <c r="A7324">
        <v>2020</v>
      </c>
      <c r="B7324" t="s">
        <v>429</v>
      </c>
      <c r="C7324" t="s">
        <v>30</v>
      </c>
      <c r="D7324" t="s">
        <v>511</v>
      </c>
      <c r="E7324">
        <v>0</v>
      </c>
    </row>
    <row r="7325" spans="1:5">
      <c r="A7325">
        <v>2019</v>
      </c>
      <c r="B7325" t="s">
        <v>435</v>
      </c>
      <c r="C7325" t="s">
        <v>48</v>
      </c>
      <c r="D7325" t="s">
        <v>511</v>
      </c>
      <c r="E7325">
        <v>0</v>
      </c>
    </row>
    <row r="7326" spans="1:5">
      <c r="A7326">
        <v>2019</v>
      </c>
      <c r="B7326" t="s">
        <v>426</v>
      </c>
      <c r="D7326" t="s">
        <v>511</v>
      </c>
      <c r="E7326">
        <v>0</v>
      </c>
    </row>
    <row r="7327" spans="1:5">
      <c r="A7327">
        <v>2019</v>
      </c>
      <c r="B7327" t="s">
        <v>432</v>
      </c>
      <c r="C7327" t="s">
        <v>39</v>
      </c>
      <c r="D7327" t="s">
        <v>511</v>
      </c>
      <c r="E7327">
        <v>0</v>
      </c>
    </row>
    <row r="7328" spans="1:5">
      <c r="A7328">
        <v>2019</v>
      </c>
      <c r="B7328" t="s">
        <v>436</v>
      </c>
      <c r="C7328" t="s">
        <v>49</v>
      </c>
      <c r="D7328" t="s">
        <v>511</v>
      </c>
      <c r="E7328">
        <v>0</v>
      </c>
    </row>
    <row r="7329" spans="1:5">
      <c r="A7329">
        <v>2018</v>
      </c>
      <c r="B7329" t="s">
        <v>431</v>
      </c>
      <c r="C7329" t="s">
        <v>36</v>
      </c>
      <c r="D7329" t="s">
        <v>511</v>
      </c>
      <c r="E7329">
        <v>0</v>
      </c>
    </row>
    <row r="7330" spans="1:5">
      <c r="A7330">
        <v>2018</v>
      </c>
      <c r="B7330" t="s">
        <v>426</v>
      </c>
      <c r="D7330" t="s">
        <v>511</v>
      </c>
      <c r="E7330">
        <v>0</v>
      </c>
    </row>
    <row r="7331" spans="1:5">
      <c r="A7331">
        <v>2018</v>
      </c>
      <c r="B7331" t="s">
        <v>421</v>
      </c>
      <c r="C7331" t="s">
        <v>13</v>
      </c>
      <c r="D7331" t="s">
        <v>511</v>
      </c>
      <c r="E7331">
        <v>0</v>
      </c>
    </row>
    <row r="7332" spans="1:5">
      <c r="A7332">
        <v>2018</v>
      </c>
      <c r="B7332" t="s">
        <v>423</v>
      </c>
      <c r="C7332" t="s">
        <v>18</v>
      </c>
      <c r="D7332" t="s">
        <v>511</v>
      </c>
      <c r="E7332">
        <v>0</v>
      </c>
    </row>
    <row r="7333" spans="1:5">
      <c r="A7333">
        <v>2018</v>
      </c>
      <c r="B7333" t="s">
        <v>433</v>
      </c>
      <c r="C7333" t="s">
        <v>42</v>
      </c>
      <c r="D7333" t="s">
        <v>511</v>
      </c>
      <c r="E7333">
        <v>0</v>
      </c>
    </row>
    <row r="7334" spans="1:5">
      <c r="A7334">
        <v>2018</v>
      </c>
      <c r="B7334" t="s">
        <v>425</v>
      </c>
      <c r="C7334" t="s">
        <v>24</v>
      </c>
      <c r="D7334" t="s">
        <v>511</v>
      </c>
      <c r="E7334">
        <v>0</v>
      </c>
    </row>
    <row r="7335" spans="1:5">
      <c r="A7335">
        <v>2018</v>
      </c>
      <c r="B7335" t="s">
        <v>424</v>
      </c>
      <c r="C7335" t="s">
        <v>21</v>
      </c>
      <c r="D7335" t="s">
        <v>511</v>
      </c>
      <c r="E7335">
        <v>0</v>
      </c>
    </row>
    <row r="7336" spans="1:5">
      <c r="A7336">
        <v>2018</v>
      </c>
      <c r="B7336" t="s">
        <v>429</v>
      </c>
      <c r="C7336" t="s">
        <v>30</v>
      </c>
      <c r="D7336" t="s">
        <v>511</v>
      </c>
      <c r="E7336">
        <v>0</v>
      </c>
    </row>
    <row r="7337" spans="1:5">
      <c r="A7337">
        <v>2025</v>
      </c>
      <c r="B7337" t="s">
        <v>407</v>
      </c>
      <c r="D7337" t="s">
        <v>512</v>
      </c>
      <c r="E7337">
        <v>0</v>
      </c>
    </row>
    <row r="7338" spans="1:5">
      <c r="A7338">
        <v>2025</v>
      </c>
      <c r="B7338" t="s">
        <v>438</v>
      </c>
      <c r="D7338" t="s">
        <v>512</v>
      </c>
      <c r="E7338">
        <v>0</v>
      </c>
    </row>
    <row r="7339" spans="1:5">
      <c r="A7339">
        <v>2025</v>
      </c>
      <c r="B7339" t="s">
        <v>425</v>
      </c>
      <c r="D7339" t="s">
        <v>512</v>
      </c>
      <c r="E7339">
        <v>0</v>
      </c>
    </row>
    <row r="7340" spans="1:5">
      <c r="A7340">
        <v>2025</v>
      </c>
      <c r="B7340" t="s">
        <v>421</v>
      </c>
      <c r="D7340" t="s">
        <v>512</v>
      </c>
      <c r="E7340">
        <v>0</v>
      </c>
    </row>
    <row r="7341" spans="1:5">
      <c r="A7341">
        <v>2025</v>
      </c>
      <c r="B7341" t="s">
        <v>432</v>
      </c>
      <c r="D7341" t="s">
        <v>512</v>
      </c>
      <c r="E7341">
        <v>0</v>
      </c>
    </row>
    <row r="7342" spans="1:5">
      <c r="A7342">
        <v>2025</v>
      </c>
      <c r="B7342" t="s">
        <v>429</v>
      </c>
      <c r="D7342" t="s">
        <v>512</v>
      </c>
      <c r="E7342">
        <v>0</v>
      </c>
    </row>
    <row r="7343" spans="1:5">
      <c r="A7343">
        <v>2025</v>
      </c>
      <c r="B7343" t="s">
        <v>431</v>
      </c>
      <c r="D7343" t="s">
        <v>512</v>
      </c>
      <c r="E7343">
        <v>0</v>
      </c>
    </row>
    <row r="7344" spans="1:5">
      <c r="A7344">
        <v>2025</v>
      </c>
      <c r="B7344" t="s">
        <v>428</v>
      </c>
      <c r="D7344" t="s">
        <v>512</v>
      </c>
      <c r="E7344">
        <v>0</v>
      </c>
    </row>
    <row r="7345" spans="1:5">
      <c r="A7345">
        <v>2025</v>
      </c>
      <c r="B7345" t="s">
        <v>436</v>
      </c>
      <c r="D7345" t="s">
        <v>512</v>
      </c>
      <c r="E7345">
        <v>0</v>
      </c>
    </row>
    <row r="7346" spans="1:5">
      <c r="A7346">
        <v>2025</v>
      </c>
      <c r="B7346" t="s">
        <v>433</v>
      </c>
      <c r="D7346" t="s">
        <v>512</v>
      </c>
      <c r="E7346">
        <v>0</v>
      </c>
    </row>
    <row r="7347" spans="1:5">
      <c r="A7347">
        <v>2025</v>
      </c>
      <c r="B7347" t="s">
        <v>426</v>
      </c>
      <c r="D7347" t="s">
        <v>512</v>
      </c>
      <c r="E7347">
        <v>0</v>
      </c>
    </row>
    <row r="7348" spans="1:5">
      <c r="A7348">
        <v>2025</v>
      </c>
      <c r="B7348" t="s">
        <v>437</v>
      </c>
      <c r="D7348" t="s">
        <v>512</v>
      </c>
      <c r="E7348">
        <v>0</v>
      </c>
    </row>
    <row r="7349" spans="1:5">
      <c r="A7349">
        <v>2025</v>
      </c>
      <c r="B7349" t="s">
        <v>420</v>
      </c>
      <c r="D7349" t="s">
        <v>512</v>
      </c>
      <c r="E7349">
        <v>0</v>
      </c>
    </row>
    <row r="7350" spans="1:5">
      <c r="A7350">
        <v>2025</v>
      </c>
      <c r="B7350" t="s">
        <v>424</v>
      </c>
      <c r="D7350" t="s">
        <v>512</v>
      </c>
      <c r="E7350">
        <v>0</v>
      </c>
    </row>
    <row r="7351" spans="1:5">
      <c r="A7351">
        <v>2025</v>
      </c>
      <c r="B7351" t="s">
        <v>434</v>
      </c>
      <c r="D7351" t="s">
        <v>512</v>
      </c>
      <c r="E7351">
        <v>0</v>
      </c>
    </row>
    <row r="7352" spans="1:5">
      <c r="A7352">
        <v>2025</v>
      </c>
      <c r="B7352" t="s">
        <v>423</v>
      </c>
      <c r="D7352" t="s">
        <v>512</v>
      </c>
      <c r="E7352">
        <v>0</v>
      </c>
    </row>
    <row r="7353" spans="1:5">
      <c r="A7353">
        <v>2025</v>
      </c>
      <c r="B7353" t="s">
        <v>435</v>
      </c>
      <c r="D7353" t="s">
        <v>512</v>
      </c>
      <c r="E7353">
        <v>0</v>
      </c>
    </row>
    <row r="7354" spans="1:5">
      <c r="A7354">
        <v>2025</v>
      </c>
      <c r="B7354" t="s">
        <v>430</v>
      </c>
      <c r="D7354" t="s">
        <v>512</v>
      </c>
      <c r="E7354">
        <v>0</v>
      </c>
    </row>
    <row r="7355" spans="1:5">
      <c r="A7355">
        <v>2025</v>
      </c>
      <c r="B7355" t="s">
        <v>422</v>
      </c>
      <c r="D7355" t="s">
        <v>512</v>
      </c>
      <c r="E7355">
        <v>0</v>
      </c>
    </row>
    <row r="7356" spans="1:5">
      <c r="A7356">
        <v>2025</v>
      </c>
      <c r="B7356" t="s">
        <v>439</v>
      </c>
      <c r="D7356" t="s">
        <v>512</v>
      </c>
      <c r="E7356">
        <v>0</v>
      </c>
    </row>
    <row r="7357" spans="1:5">
      <c r="A7357">
        <v>2024</v>
      </c>
      <c r="B7357" t="s">
        <v>407</v>
      </c>
      <c r="C7357" t="s">
        <v>407</v>
      </c>
      <c r="D7357" t="s">
        <v>512</v>
      </c>
      <c r="E7357">
        <v>62</v>
      </c>
    </row>
    <row r="7358" spans="1:5">
      <c r="A7358">
        <v>2024</v>
      </c>
      <c r="B7358" t="s">
        <v>438</v>
      </c>
      <c r="C7358" t="s">
        <v>52</v>
      </c>
      <c r="D7358" t="s">
        <v>512</v>
      </c>
      <c r="E7358">
        <v>1</v>
      </c>
    </row>
    <row r="7359" spans="1:5">
      <c r="A7359">
        <v>2024</v>
      </c>
      <c r="B7359" t="s">
        <v>425</v>
      </c>
      <c r="C7359" t="s">
        <v>24</v>
      </c>
      <c r="D7359" t="s">
        <v>512</v>
      </c>
      <c r="E7359">
        <v>3</v>
      </c>
    </row>
    <row r="7360" spans="1:5">
      <c r="A7360">
        <v>2024</v>
      </c>
      <c r="B7360" t="s">
        <v>421</v>
      </c>
      <c r="C7360" t="s">
        <v>13</v>
      </c>
      <c r="D7360" t="s">
        <v>512</v>
      </c>
      <c r="E7360">
        <v>6</v>
      </c>
    </row>
    <row r="7361" spans="1:5">
      <c r="A7361">
        <v>2024</v>
      </c>
      <c r="B7361" t="s">
        <v>432</v>
      </c>
      <c r="C7361" t="s">
        <v>39</v>
      </c>
      <c r="D7361" t="s">
        <v>512</v>
      </c>
      <c r="E7361">
        <v>5</v>
      </c>
    </row>
    <row r="7362" spans="1:5">
      <c r="A7362">
        <v>2024</v>
      </c>
      <c r="B7362" t="s">
        <v>429</v>
      </c>
      <c r="C7362" t="s">
        <v>30</v>
      </c>
      <c r="D7362" t="s">
        <v>512</v>
      </c>
      <c r="E7362">
        <v>5</v>
      </c>
    </row>
    <row r="7363" spans="1:5">
      <c r="A7363">
        <v>2024</v>
      </c>
      <c r="B7363" t="s">
        <v>431</v>
      </c>
      <c r="C7363" t="s">
        <v>36</v>
      </c>
      <c r="D7363" t="s">
        <v>512</v>
      </c>
      <c r="E7363">
        <v>1</v>
      </c>
    </row>
    <row r="7364" spans="1:5">
      <c r="A7364">
        <v>2024</v>
      </c>
      <c r="B7364" t="s">
        <v>428</v>
      </c>
      <c r="C7364" t="s">
        <v>27</v>
      </c>
      <c r="D7364" t="s">
        <v>512</v>
      </c>
      <c r="E7364">
        <v>0</v>
      </c>
    </row>
    <row r="7365" spans="1:5">
      <c r="A7365">
        <v>2024</v>
      </c>
      <c r="B7365" t="s">
        <v>436</v>
      </c>
      <c r="C7365" t="s">
        <v>49</v>
      </c>
      <c r="D7365" t="s">
        <v>512</v>
      </c>
      <c r="E7365">
        <v>1</v>
      </c>
    </row>
    <row r="7366" spans="1:5">
      <c r="A7366">
        <v>2024</v>
      </c>
      <c r="B7366" t="s">
        <v>433</v>
      </c>
      <c r="C7366" t="s">
        <v>42</v>
      </c>
      <c r="D7366" t="s">
        <v>512</v>
      </c>
      <c r="E7366">
        <v>1</v>
      </c>
    </row>
    <row r="7367" spans="1:5">
      <c r="A7367">
        <v>2024</v>
      </c>
      <c r="B7367" t="s">
        <v>426</v>
      </c>
      <c r="D7367" t="s">
        <v>512</v>
      </c>
      <c r="E7367">
        <v>0</v>
      </c>
    </row>
    <row r="7368" spans="1:5">
      <c r="A7368">
        <v>2024</v>
      </c>
      <c r="B7368" t="s">
        <v>437</v>
      </c>
      <c r="C7368" t="s">
        <v>51</v>
      </c>
      <c r="D7368" t="s">
        <v>512</v>
      </c>
      <c r="E7368">
        <v>8</v>
      </c>
    </row>
    <row r="7369" spans="1:5">
      <c r="A7369">
        <v>2024</v>
      </c>
      <c r="B7369" t="s">
        <v>420</v>
      </c>
      <c r="C7369" t="s">
        <v>8</v>
      </c>
      <c r="D7369" t="s">
        <v>512</v>
      </c>
      <c r="E7369">
        <v>6</v>
      </c>
    </row>
    <row r="7370" spans="1:5">
      <c r="A7370">
        <v>2024</v>
      </c>
      <c r="B7370" t="s">
        <v>424</v>
      </c>
      <c r="C7370" t="s">
        <v>21</v>
      </c>
      <c r="D7370" t="s">
        <v>512</v>
      </c>
      <c r="E7370">
        <v>5</v>
      </c>
    </row>
    <row r="7371" spans="1:5">
      <c r="A7371">
        <v>2024</v>
      </c>
      <c r="B7371" t="s">
        <v>434</v>
      </c>
      <c r="C7371" t="s">
        <v>45</v>
      </c>
      <c r="D7371" t="s">
        <v>512</v>
      </c>
      <c r="E7371">
        <v>3</v>
      </c>
    </row>
    <row r="7372" spans="1:5">
      <c r="A7372">
        <v>2024</v>
      </c>
      <c r="B7372" t="s">
        <v>423</v>
      </c>
      <c r="C7372" t="s">
        <v>18</v>
      </c>
      <c r="D7372" t="s">
        <v>512</v>
      </c>
      <c r="E7372">
        <v>1</v>
      </c>
    </row>
    <row r="7373" spans="1:5">
      <c r="A7373">
        <v>2024</v>
      </c>
      <c r="B7373" t="s">
        <v>435</v>
      </c>
      <c r="C7373" t="s">
        <v>48</v>
      </c>
      <c r="D7373" t="s">
        <v>512</v>
      </c>
      <c r="E7373">
        <v>1</v>
      </c>
    </row>
    <row r="7374" spans="1:5">
      <c r="A7374">
        <v>2024</v>
      </c>
      <c r="B7374" t="s">
        <v>430</v>
      </c>
      <c r="C7374" t="s">
        <v>33</v>
      </c>
      <c r="D7374" t="s">
        <v>512</v>
      </c>
      <c r="E7374">
        <v>1</v>
      </c>
    </row>
    <row r="7375" spans="1:5">
      <c r="A7375">
        <v>2024</v>
      </c>
      <c r="B7375" t="s">
        <v>422</v>
      </c>
      <c r="C7375" t="s">
        <v>15</v>
      </c>
      <c r="D7375" t="s">
        <v>512</v>
      </c>
      <c r="E7375">
        <v>10</v>
      </c>
    </row>
    <row r="7376" spans="1:5">
      <c r="A7376">
        <v>2024</v>
      </c>
      <c r="B7376" t="s">
        <v>439</v>
      </c>
      <c r="C7376" t="s">
        <v>53</v>
      </c>
      <c r="D7376" t="s">
        <v>512</v>
      </c>
      <c r="E7376">
        <v>4</v>
      </c>
    </row>
    <row r="7377" spans="1:5">
      <c r="A7377">
        <v>2019</v>
      </c>
      <c r="B7377" t="s">
        <v>407</v>
      </c>
      <c r="C7377" t="s">
        <v>407</v>
      </c>
      <c r="D7377" t="s">
        <v>512</v>
      </c>
      <c r="E7377">
        <v>0</v>
      </c>
    </row>
    <row r="7378" spans="1:5">
      <c r="A7378">
        <v>2022</v>
      </c>
      <c r="B7378" t="s">
        <v>407</v>
      </c>
      <c r="C7378" t="s">
        <v>407</v>
      </c>
      <c r="D7378" t="s">
        <v>512</v>
      </c>
      <c r="E7378">
        <v>0</v>
      </c>
    </row>
    <row r="7379" spans="1:5">
      <c r="A7379">
        <v>2021</v>
      </c>
      <c r="B7379" t="s">
        <v>407</v>
      </c>
      <c r="C7379" t="s">
        <v>407</v>
      </c>
      <c r="D7379" t="s">
        <v>512</v>
      </c>
      <c r="E7379">
        <v>0</v>
      </c>
    </row>
    <row r="7380" spans="1:5">
      <c r="A7380">
        <v>2023</v>
      </c>
      <c r="B7380" t="s">
        <v>407</v>
      </c>
      <c r="C7380" t="s">
        <v>407</v>
      </c>
      <c r="D7380" t="s">
        <v>512</v>
      </c>
      <c r="E7380">
        <v>65</v>
      </c>
    </row>
    <row r="7381" spans="1:5">
      <c r="A7381">
        <v>2018</v>
      </c>
      <c r="B7381" t="s">
        <v>407</v>
      </c>
      <c r="C7381" t="s">
        <v>407</v>
      </c>
      <c r="D7381" t="s">
        <v>512</v>
      </c>
      <c r="E7381">
        <v>0</v>
      </c>
    </row>
    <row r="7382" spans="1:5">
      <c r="A7382">
        <v>2018</v>
      </c>
      <c r="B7382" t="s">
        <v>407</v>
      </c>
      <c r="C7382" t="s">
        <v>407</v>
      </c>
      <c r="D7382" t="s">
        <v>512</v>
      </c>
      <c r="E7382">
        <v>0</v>
      </c>
    </row>
    <row r="7383" spans="1:5">
      <c r="A7383">
        <v>2018</v>
      </c>
      <c r="B7383" t="s">
        <v>407</v>
      </c>
      <c r="C7383" t="s">
        <v>407</v>
      </c>
      <c r="D7383" t="s">
        <v>512</v>
      </c>
      <c r="E7383">
        <v>0</v>
      </c>
    </row>
    <row r="7384" spans="1:5">
      <c r="A7384">
        <v>2018</v>
      </c>
      <c r="B7384" t="s">
        <v>407</v>
      </c>
      <c r="C7384" t="s">
        <v>407</v>
      </c>
      <c r="D7384" t="s">
        <v>512</v>
      </c>
      <c r="E7384">
        <v>0</v>
      </c>
    </row>
    <row r="7385" spans="1:5">
      <c r="A7385">
        <v>2020</v>
      </c>
      <c r="B7385" t="s">
        <v>407</v>
      </c>
      <c r="C7385" t="s">
        <v>407</v>
      </c>
      <c r="D7385" t="s">
        <v>512</v>
      </c>
      <c r="E7385">
        <v>0</v>
      </c>
    </row>
    <row r="7386" spans="1:5">
      <c r="A7386">
        <v>2023</v>
      </c>
      <c r="B7386" t="s">
        <v>438</v>
      </c>
      <c r="C7386" t="s">
        <v>52</v>
      </c>
      <c r="D7386" t="s">
        <v>512</v>
      </c>
      <c r="E7386">
        <v>1</v>
      </c>
    </row>
    <row r="7387" spans="1:5">
      <c r="A7387">
        <v>2023</v>
      </c>
      <c r="B7387" t="s">
        <v>425</v>
      </c>
      <c r="C7387" t="s">
        <v>24</v>
      </c>
      <c r="D7387" t="s">
        <v>512</v>
      </c>
      <c r="E7387">
        <v>3</v>
      </c>
    </row>
    <row r="7388" spans="1:5">
      <c r="A7388">
        <v>2023</v>
      </c>
      <c r="B7388" t="s">
        <v>421</v>
      </c>
      <c r="C7388" t="s">
        <v>13</v>
      </c>
      <c r="D7388" t="s">
        <v>512</v>
      </c>
      <c r="E7388">
        <v>6</v>
      </c>
    </row>
    <row r="7389" spans="1:5">
      <c r="A7389">
        <v>2023</v>
      </c>
      <c r="B7389" t="s">
        <v>432</v>
      </c>
      <c r="C7389" t="s">
        <v>39</v>
      </c>
      <c r="D7389" t="s">
        <v>512</v>
      </c>
      <c r="E7389">
        <v>5</v>
      </c>
    </row>
    <row r="7390" spans="1:5">
      <c r="A7390">
        <v>2023</v>
      </c>
      <c r="B7390" t="s">
        <v>429</v>
      </c>
      <c r="C7390" t="s">
        <v>30</v>
      </c>
      <c r="D7390" t="s">
        <v>512</v>
      </c>
      <c r="E7390">
        <v>5</v>
      </c>
    </row>
    <row r="7391" spans="1:5">
      <c r="A7391">
        <v>2023</v>
      </c>
      <c r="B7391" t="s">
        <v>431</v>
      </c>
      <c r="C7391" t="s">
        <v>36</v>
      </c>
      <c r="D7391" t="s">
        <v>512</v>
      </c>
      <c r="E7391">
        <v>1</v>
      </c>
    </row>
    <row r="7392" spans="1:5">
      <c r="A7392">
        <v>2023</v>
      </c>
      <c r="B7392" t="s">
        <v>428</v>
      </c>
      <c r="C7392" t="s">
        <v>27</v>
      </c>
      <c r="D7392" t="s">
        <v>512</v>
      </c>
      <c r="E7392">
        <v>4</v>
      </c>
    </row>
    <row r="7393" spans="1:5">
      <c r="A7393">
        <v>2023</v>
      </c>
      <c r="B7393" t="s">
        <v>436</v>
      </c>
      <c r="C7393" t="s">
        <v>49</v>
      </c>
      <c r="D7393" t="s">
        <v>512</v>
      </c>
      <c r="E7393">
        <v>1</v>
      </c>
    </row>
    <row r="7394" spans="1:5">
      <c r="A7394">
        <v>2023</v>
      </c>
      <c r="B7394" t="s">
        <v>433</v>
      </c>
      <c r="C7394" t="s">
        <v>42</v>
      </c>
      <c r="D7394" t="s">
        <v>512</v>
      </c>
      <c r="E7394">
        <v>1</v>
      </c>
    </row>
    <row r="7395" spans="1:5">
      <c r="A7395">
        <v>2023</v>
      </c>
      <c r="B7395" t="s">
        <v>426</v>
      </c>
      <c r="D7395" t="s">
        <v>512</v>
      </c>
      <c r="E7395">
        <v>0</v>
      </c>
    </row>
    <row r="7396" spans="1:5">
      <c r="A7396">
        <v>2023</v>
      </c>
      <c r="B7396" t="s">
        <v>437</v>
      </c>
      <c r="C7396" t="s">
        <v>51</v>
      </c>
      <c r="D7396" t="s">
        <v>512</v>
      </c>
      <c r="E7396">
        <v>7</v>
      </c>
    </row>
    <row r="7397" spans="1:5">
      <c r="A7397">
        <v>2023</v>
      </c>
      <c r="B7397" t="s">
        <v>420</v>
      </c>
      <c r="C7397" t="s">
        <v>8</v>
      </c>
      <c r="D7397" t="s">
        <v>512</v>
      </c>
      <c r="E7397">
        <v>6</v>
      </c>
    </row>
    <row r="7398" spans="1:5">
      <c r="A7398">
        <v>2023</v>
      </c>
      <c r="B7398" t="s">
        <v>424</v>
      </c>
      <c r="C7398" t="s">
        <v>21</v>
      </c>
      <c r="D7398" t="s">
        <v>512</v>
      </c>
      <c r="E7398">
        <v>5</v>
      </c>
    </row>
    <row r="7399" spans="1:5">
      <c r="A7399">
        <v>2022</v>
      </c>
      <c r="B7399" t="s">
        <v>435</v>
      </c>
      <c r="C7399" t="s">
        <v>48</v>
      </c>
      <c r="D7399" t="s">
        <v>512</v>
      </c>
      <c r="E7399">
        <v>0</v>
      </c>
    </row>
    <row r="7400" spans="1:5">
      <c r="A7400">
        <v>2022</v>
      </c>
      <c r="B7400" t="s">
        <v>438</v>
      </c>
      <c r="C7400" t="s">
        <v>52</v>
      </c>
      <c r="D7400" t="s">
        <v>512</v>
      </c>
      <c r="E7400">
        <v>0</v>
      </c>
    </row>
    <row r="7401" spans="1:5">
      <c r="A7401">
        <v>2022</v>
      </c>
      <c r="B7401" t="s">
        <v>436</v>
      </c>
      <c r="C7401" t="s">
        <v>49</v>
      </c>
      <c r="D7401" t="s">
        <v>512</v>
      </c>
      <c r="E7401">
        <v>0</v>
      </c>
    </row>
    <row r="7402" spans="1:5">
      <c r="A7402">
        <v>2022</v>
      </c>
      <c r="B7402" t="s">
        <v>431</v>
      </c>
      <c r="C7402" t="s">
        <v>36</v>
      </c>
      <c r="D7402" t="s">
        <v>512</v>
      </c>
      <c r="E7402">
        <v>0</v>
      </c>
    </row>
    <row r="7403" spans="1:5">
      <c r="A7403">
        <v>2022</v>
      </c>
      <c r="B7403" t="s">
        <v>422</v>
      </c>
      <c r="C7403" t="s">
        <v>15</v>
      </c>
      <c r="D7403" t="s">
        <v>512</v>
      </c>
      <c r="E7403">
        <v>0</v>
      </c>
    </row>
    <row r="7404" spans="1:5">
      <c r="A7404">
        <v>2022</v>
      </c>
      <c r="B7404" t="s">
        <v>439</v>
      </c>
      <c r="C7404" t="s">
        <v>53</v>
      </c>
      <c r="D7404" t="s">
        <v>512</v>
      </c>
      <c r="E7404">
        <v>0</v>
      </c>
    </row>
    <row r="7405" spans="1:5">
      <c r="A7405">
        <v>2022</v>
      </c>
      <c r="B7405" t="s">
        <v>429</v>
      </c>
      <c r="C7405" t="s">
        <v>30</v>
      </c>
      <c r="D7405" t="s">
        <v>512</v>
      </c>
      <c r="E7405">
        <v>0</v>
      </c>
    </row>
    <row r="7406" spans="1:5">
      <c r="A7406">
        <v>2022</v>
      </c>
      <c r="B7406" t="s">
        <v>421</v>
      </c>
      <c r="C7406" t="s">
        <v>13</v>
      </c>
      <c r="D7406" t="s">
        <v>512</v>
      </c>
      <c r="E7406">
        <v>0</v>
      </c>
    </row>
    <row r="7407" spans="1:5">
      <c r="A7407">
        <v>2022</v>
      </c>
      <c r="B7407" t="s">
        <v>434</v>
      </c>
      <c r="C7407" t="s">
        <v>45</v>
      </c>
      <c r="D7407" t="s">
        <v>512</v>
      </c>
      <c r="E7407">
        <v>0</v>
      </c>
    </row>
    <row r="7408" spans="1:5">
      <c r="A7408">
        <v>2021</v>
      </c>
      <c r="B7408" t="s">
        <v>434</v>
      </c>
      <c r="C7408" t="s">
        <v>45</v>
      </c>
      <c r="D7408" t="s">
        <v>512</v>
      </c>
      <c r="E7408">
        <v>0</v>
      </c>
    </row>
    <row r="7409" spans="1:5">
      <c r="A7409">
        <v>2021</v>
      </c>
      <c r="B7409" t="s">
        <v>420</v>
      </c>
      <c r="C7409" t="s">
        <v>8</v>
      </c>
      <c r="D7409" t="s">
        <v>512</v>
      </c>
      <c r="E7409">
        <v>0</v>
      </c>
    </row>
    <row r="7410" spans="1:5">
      <c r="A7410">
        <v>2021</v>
      </c>
      <c r="B7410" t="s">
        <v>424</v>
      </c>
      <c r="C7410" t="s">
        <v>21</v>
      </c>
      <c r="D7410" t="s">
        <v>512</v>
      </c>
      <c r="E7410">
        <v>0</v>
      </c>
    </row>
    <row r="7411" spans="1:5">
      <c r="A7411">
        <v>2020</v>
      </c>
      <c r="B7411" t="s">
        <v>434</v>
      </c>
      <c r="C7411" t="s">
        <v>45</v>
      </c>
      <c r="D7411" t="s">
        <v>512</v>
      </c>
      <c r="E7411">
        <v>0</v>
      </c>
    </row>
    <row r="7412" spans="1:5">
      <c r="A7412">
        <v>2020</v>
      </c>
      <c r="B7412" t="s">
        <v>430</v>
      </c>
      <c r="C7412" t="s">
        <v>33</v>
      </c>
      <c r="D7412" t="s">
        <v>512</v>
      </c>
      <c r="E7412">
        <v>0</v>
      </c>
    </row>
    <row r="7413" spans="1:5">
      <c r="A7413">
        <v>2020</v>
      </c>
      <c r="B7413" t="s">
        <v>439</v>
      </c>
      <c r="C7413" t="s">
        <v>53</v>
      </c>
      <c r="D7413" t="s">
        <v>512</v>
      </c>
      <c r="E7413">
        <v>0</v>
      </c>
    </row>
    <row r="7414" spans="1:5">
      <c r="A7414">
        <v>2019</v>
      </c>
      <c r="B7414" t="s">
        <v>431</v>
      </c>
      <c r="C7414" t="s">
        <v>36</v>
      </c>
      <c r="D7414" t="s">
        <v>512</v>
      </c>
      <c r="E7414">
        <v>0</v>
      </c>
    </row>
    <row r="7415" spans="1:5">
      <c r="A7415">
        <v>2019</v>
      </c>
      <c r="B7415" t="s">
        <v>437</v>
      </c>
      <c r="C7415" t="s">
        <v>51</v>
      </c>
      <c r="D7415" t="s">
        <v>512</v>
      </c>
      <c r="E7415">
        <v>0</v>
      </c>
    </row>
    <row r="7416" spans="1:5">
      <c r="A7416">
        <v>2019</v>
      </c>
      <c r="B7416" t="s">
        <v>439</v>
      </c>
      <c r="C7416" t="s">
        <v>53</v>
      </c>
      <c r="D7416" t="s">
        <v>512</v>
      </c>
      <c r="E7416">
        <v>0</v>
      </c>
    </row>
    <row r="7417" spans="1:5">
      <c r="A7417">
        <v>2019</v>
      </c>
      <c r="B7417" t="s">
        <v>429</v>
      </c>
      <c r="C7417" t="s">
        <v>30</v>
      </c>
      <c r="D7417" t="s">
        <v>512</v>
      </c>
      <c r="E7417">
        <v>0</v>
      </c>
    </row>
    <row r="7418" spans="1:5">
      <c r="A7418">
        <v>2018</v>
      </c>
      <c r="B7418" t="s">
        <v>432</v>
      </c>
      <c r="C7418" t="s">
        <v>39</v>
      </c>
      <c r="D7418" t="s">
        <v>512</v>
      </c>
      <c r="E7418">
        <v>0</v>
      </c>
    </row>
    <row r="7419" spans="1:5">
      <c r="A7419">
        <v>2018</v>
      </c>
      <c r="B7419" t="s">
        <v>435</v>
      </c>
      <c r="C7419" t="s">
        <v>48</v>
      </c>
      <c r="D7419" t="s">
        <v>512</v>
      </c>
      <c r="E7419">
        <v>0</v>
      </c>
    </row>
    <row r="7420" spans="1:5">
      <c r="A7420">
        <v>2018</v>
      </c>
      <c r="B7420" t="s">
        <v>438</v>
      </c>
      <c r="C7420" t="s">
        <v>52</v>
      </c>
      <c r="D7420" t="s">
        <v>512</v>
      </c>
      <c r="E7420">
        <v>0</v>
      </c>
    </row>
    <row r="7421" spans="1:5">
      <c r="A7421">
        <v>2018</v>
      </c>
      <c r="B7421" t="s">
        <v>436</v>
      </c>
      <c r="C7421" t="s">
        <v>49</v>
      </c>
      <c r="D7421" t="s">
        <v>512</v>
      </c>
      <c r="E7421">
        <v>0</v>
      </c>
    </row>
    <row r="7422" spans="1:5">
      <c r="A7422">
        <v>2018</v>
      </c>
      <c r="B7422" t="s">
        <v>437</v>
      </c>
      <c r="C7422" t="s">
        <v>51</v>
      </c>
      <c r="D7422" t="s">
        <v>512</v>
      </c>
      <c r="E7422">
        <v>0</v>
      </c>
    </row>
    <row r="7423" spans="1:5">
      <c r="A7423">
        <v>2018</v>
      </c>
      <c r="B7423" t="s">
        <v>422</v>
      </c>
      <c r="C7423" t="s">
        <v>15</v>
      </c>
      <c r="D7423" t="s">
        <v>512</v>
      </c>
      <c r="E7423">
        <v>0</v>
      </c>
    </row>
    <row r="7424" spans="1:5">
      <c r="A7424">
        <v>2019</v>
      </c>
      <c r="B7424" t="s">
        <v>438</v>
      </c>
      <c r="C7424" t="s">
        <v>52</v>
      </c>
      <c r="D7424" t="s">
        <v>512</v>
      </c>
      <c r="E7424">
        <v>0</v>
      </c>
    </row>
    <row r="7425" spans="1:5">
      <c r="A7425">
        <v>2019</v>
      </c>
      <c r="B7425" t="s">
        <v>430</v>
      </c>
      <c r="C7425" t="s">
        <v>33</v>
      </c>
      <c r="D7425" t="s">
        <v>512</v>
      </c>
      <c r="E7425">
        <v>0</v>
      </c>
    </row>
    <row r="7426" spans="1:5">
      <c r="A7426">
        <v>2019</v>
      </c>
      <c r="B7426" t="s">
        <v>434</v>
      </c>
      <c r="C7426" t="s">
        <v>45</v>
      </c>
      <c r="D7426" t="s">
        <v>512</v>
      </c>
      <c r="E7426">
        <v>0</v>
      </c>
    </row>
    <row r="7427" spans="1:5">
      <c r="A7427">
        <v>2019</v>
      </c>
      <c r="B7427" t="s">
        <v>425</v>
      </c>
      <c r="C7427" t="s">
        <v>24</v>
      </c>
      <c r="D7427" t="s">
        <v>512</v>
      </c>
      <c r="E7427">
        <v>0</v>
      </c>
    </row>
    <row r="7428" spans="1:5">
      <c r="A7428">
        <v>2019</v>
      </c>
      <c r="B7428" t="s">
        <v>420</v>
      </c>
      <c r="C7428" t="s">
        <v>8</v>
      </c>
      <c r="D7428" t="s">
        <v>512</v>
      </c>
      <c r="E7428">
        <v>0</v>
      </c>
    </row>
    <row r="7429" spans="1:5">
      <c r="A7429">
        <v>2019</v>
      </c>
      <c r="B7429" t="s">
        <v>433</v>
      </c>
      <c r="C7429" t="s">
        <v>42</v>
      </c>
      <c r="D7429" t="s">
        <v>512</v>
      </c>
      <c r="E7429">
        <v>0</v>
      </c>
    </row>
    <row r="7430" spans="1:5">
      <c r="A7430">
        <v>2019</v>
      </c>
      <c r="B7430" t="s">
        <v>428</v>
      </c>
      <c r="C7430" t="s">
        <v>27</v>
      </c>
      <c r="D7430" t="s">
        <v>512</v>
      </c>
      <c r="E7430">
        <v>0</v>
      </c>
    </row>
    <row r="7431" spans="1:5">
      <c r="A7431">
        <v>2019</v>
      </c>
      <c r="B7431" t="s">
        <v>423</v>
      </c>
      <c r="C7431" t="s">
        <v>18</v>
      </c>
      <c r="D7431" t="s">
        <v>512</v>
      </c>
      <c r="E7431">
        <v>0</v>
      </c>
    </row>
    <row r="7432" spans="1:5">
      <c r="A7432">
        <v>2019</v>
      </c>
      <c r="B7432" t="s">
        <v>421</v>
      </c>
      <c r="C7432" t="s">
        <v>13</v>
      </c>
      <c r="D7432" t="s">
        <v>512</v>
      </c>
      <c r="E7432">
        <v>0</v>
      </c>
    </row>
    <row r="7433" spans="1:5">
      <c r="A7433">
        <v>2019</v>
      </c>
      <c r="B7433" t="s">
        <v>422</v>
      </c>
      <c r="C7433" t="s">
        <v>15</v>
      </c>
      <c r="D7433" t="s">
        <v>512</v>
      </c>
      <c r="E7433">
        <v>0</v>
      </c>
    </row>
    <row r="7434" spans="1:5">
      <c r="A7434">
        <v>2019</v>
      </c>
      <c r="B7434" t="s">
        <v>424</v>
      </c>
      <c r="C7434" t="s">
        <v>21</v>
      </c>
      <c r="D7434" t="s">
        <v>512</v>
      </c>
      <c r="E7434">
        <v>0</v>
      </c>
    </row>
    <row r="7435" spans="1:5">
      <c r="A7435">
        <v>2018</v>
      </c>
      <c r="B7435" t="s">
        <v>434</v>
      </c>
      <c r="C7435" t="s">
        <v>45</v>
      </c>
      <c r="D7435" t="s">
        <v>512</v>
      </c>
      <c r="E7435">
        <v>0</v>
      </c>
    </row>
    <row r="7436" spans="1:5">
      <c r="A7436">
        <v>2018</v>
      </c>
      <c r="B7436" t="s">
        <v>428</v>
      </c>
      <c r="C7436" t="s">
        <v>27</v>
      </c>
      <c r="D7436" t="s">
        <v>512</v>
      </c>
      <c r="E7436">
        <v>0</v>
      </c>
    </row>
    <row r="7437" spans="1:5">
      <c r="A7437">
        <v>2018</v>
      </c>
      <c r="B7437" t="s">
        <v>430</v>
      </c>
      <c r="C7437" t="s">
        <v>33</v>
      </c>
      <c r="D7437" t="s">
        <v>512</v>
      </c>
      <c r="E7437">
        <v>0</v>
      </c>
    </row>
    <row r="7438" spans="1:5">
      <c r="A7438">
        <v>2018</v>
      </c>
      <c r="B7438" t="s">
        <v>420</v>
      </c>
      <c r="C7438" t="s">
        <v>8</v>
      </c>
      <c r="D7438" t="s">
        <v>512</v>
      </c>
      <c r="E7438">
        <v>0</v>
      </c>
    </row>
    <row r="7439" spans="1:5">
      <c r="A7439">
        <v>2018</v>
      </c>
      <c r="B7439" t="s">
        <v>439</v>
      </c>
      <c r="C7439" t="s">
        <v>53</v>
      </c>
      <c r="D7439" t="s">
        <v>512</v>
      </c>
      <c r="E7439">
        <v>0</v>
      </c>
    </row>
    <row r="7440" spans="1:5">
      <c r="A7440">
        <v>2022</v>
      </c>
      <c r="B7440" t="s">
        <v>437</v>
      </c>
      <c r="C7440" t="s">
        <v>51</v>
      </c>
      <c r="D7440" t="s">
        <v>512</v>
      </c>
      <c r="E7440">
        <v>0</v>
      </c>
    </row>
    <row r="7441" spans="1:5">
      <c r="A7441">
        <v>2022</v>
      </c>
      <c r="B7441" t="s">
        <v>425</v>
      </c>
      <c r="C7441" t="s">
        <v>24</v>
      </c>
      <c r="D7441" t="s">
        <v>512</v>
      </c>
      <c r="E7441">
        <v>0</v>
      </c>
    </row>
    <row r="7442" spans="1:5">
      <c r="A7442">
        <v>2022</v>
      </c>
      <c r="B7442" t="s">
        <v>428</v>
      </c>
      <c r="C7442" t="s">
        <v>27</v>
      </c>
      <c r="D7442" t="s">
        <v>512</v>
      </c>
      <c r="E7442">
        <v>0</v>
      </c>
    </row>
    <row r="7443" spans="1:5">
      <c r="A7443">
        <v>2022</v>
      </c>
      <c r="B7443" t="s">
        <v>420</v>
      </c>
      <c r="C7443" t="s">
        <v>8</v>
      </c>
      <c r="D7443" t="s">
        <v>512</v>
      </c>
      <c r="E7443">
        <v>0</v>
      </c>
    </row>
    <row r="7444" spans="1:5">
      <c r="A7444">
        <v>2022</v>
      </c>
      <c r="B7444" t="s">
        <v>423</v>
      </c>
      <c r="C7444" t="s">
        <v>18</v>
      </c>
      <c r="D7444" t="s">
        <v>512</v>
      </c>
      <c r="E7444">
        <v>0</v>
      </c>
    </row>
    <row r="7445" spans="1:5">
      <c r="A7445">
        <v>2021</v>
      </c>
      <c r="B7445" t="s">
        <v>426</v>
      </c>
      <c r="D7445" t="s">
        <v>512</v>
      </c>
      <c r="E7445">
        <v>0</v>
      </c>
    </row>
    <row r="7446" spans="1:5">
      <c r="A7446">
        <v>2021</v>
      </c>
      <c r="B7446" t="s">
        <v>428</v>
      </c>
      <c r="C7446" t="s">
        <v>27</v>
      </c>
      <c r="D7446" t="s">
        <v>512</v>
      </c>
      <c r="E7446">
        <v>0</v>
      </c>
    </row>
    <row r="7447" spans="1:5">
      <c r="A7447">
        <v>2021</v>
      </c>
      <c r="B7447" t="s">
        <v>423</v>
      </c>
      <c r="C7447" t="s">
        <v>18</v>
      </c>
      <c r="D7447" t="s">
        <v>512</v>
      </c>
      <c r="E7447">
        <v>0</v>
      </c>
    </row>
    <row r="7448" spans="1:5">
      <c r="A7448">
        <v>2021</v>
      </c>
      <c r="B7448" t="s">
        <v>431</v>
      </c>
      <c r="C7448" t="s">
        <v>36</v>
      </c>
      <c r="D7448" t="s">
        <v>512</v>
      </c>
      <c r="E7448">
        <v>0</v>
      </c>
    </row>
    <row r="7449" spans="1:5">
      <c r="A7449">
        <v>2021</v>
      </c>
      <c r="B7449" t="s">
        <v>425</v>
      </c>
      <c r="C7449" t="s">
        <v>24</v>
      </c>
      <c r="D7449" t="s">
        <v>512</v>
      </c>
      <c r="E7449">
        <v>0</v>
      </c>
    </row>
    <row r="7450" spans="1:5">
      <c r="A7450">
        <v>2021</v>
      </c>
      <c r="B7450" t="s">
        <v>438</v>
      </c>
      <c r="C7450" t="s">
        <v>52</v>
      </c>
      <c r="D7450" t="s">
        <v>512</v>
      </c>
      <c r="E7450">
        <v>0</v>
      </c>
    </row>
    <row r="7451" spans="1:5">
      <c r="A7451">
        <v>2021</v>
      </c>
      <c r="B7451" t="s">
        <v>436</v>
      </c>
      <c r="C7451" t="s">
        <v>49</v>
      </c>
      <c r="D7451" t="s">
        <v>512</v>
      </c>
      <c r="E7451">
        <v>0</v>
      </c>
    </row>
    <row r="7452" spans="1:5">
      <c r="A7452">
        <v>2021</v>
      </c>
      <c r="B7452" t="s">
        <v>437</v>
      </c>
      <c r="C7452" t="s">
        <v>51</v>
      </c>
      <c r="D7452" t="s">
        <v>512</v>
      </c>
      <c r="E7452">
        <v>0</v>
      </c>
    </row>
    <row r="7453" spans="1:5">
      <c r="A7453">
        <v>2020</v>
      </c>
      <c r="B7453" t="s">
        <v>431</v>
      </c>
      <c r="C7453" t="s">
        <v>36</v>
      </c>
      <c r="D7453" t="s">
        <v>512</v>
      </c>
      <c r="E7453">
        <v>0</v>
      </c>
    </row>
    <row r="7454" spans="1:5">
      <c r="A7454">
        <v>2020</v>
      </c>
      <c r="B7454" t="s">
        <v>426</v>
      </c>
      <c r="D7454" t="s">
        <v>512</v>
      </c>
      <c r="E7454">
        <v>0</v>
      </c>
    </row>
    <row r="7455" spans="1:5">
      <c r="A7455">
        <v>2020</v>
      </c>
      <c r="B7455" t="s">
        <v>433</v>
      </c>
      <c r="C7455" t="s">
        <v>42</v>
      </c>
      <c r="D7455" t="s">
        <v>512</v>
      </c>
      <c r="E7455">
        <v>0</v>
      </c>
    </row>
    <row r="7456" spans="1:5">
      <c r="A7456">
        <v>2020</v>
      </c>
      <c r="B7456" t="s">
        <v>425</v>
      </c>
      <c r="C7456" t="s">
        <v>24</v>
      </c>
      <c r="D7456" t="s">
        <v>512</v>
      </c>
      <c r="E7456">
        <v>0</v>
      </c>
    </row>
    <row r="7457" spans="1:5">
      <c r="A7457">
        <v>2020</v>
      </c>
      <c r="B7457" t="s">
        <v>428</v>
      </c>
      <c r="C7457" t="s">
        <v>27</v>
      </c>
      <c r="D7457" t="s">
        <v>512</v>
      </c>
      <c r="E7457">
        <v>0</v>
      </c>
    </row>
    <row r="7458" spans="1:5">
      <c r="A7458">
        <v>2020</v>
      </c>
      <c r="B7458" t="s">
        <v>438</v>
      </c>
      <c r="C7458" t="s">
        <v>52</v>
      </c>
      <c r="D7458" t="s">
        <v>512</v>
      </c>
      <c r="E7458">
        <v>0</v>
      </c>
    </row>
    <row r="7459" spans="1:5">
      <c r="A7459">
        <v>2020</v>
      </c>
      <c r="B7459" t="s">
        <v>437</v>
      </c>
      <c r="C7459" t="s">
        <v>51</v>
      </c>
      <c r="D7459" t="s">
        <v>512</v>
      </c>
      <c r="E7459">
        <v>0</v>
      </c>
    </row>
    <row r="7460" spans="1:5">
      <c r="A7460">
        <v>2020</v>
      </c>
      <c r="B7460" t="s">
        <v>422</v>
      </c>
      <c r="C7460" t="s">
        <v>15</v>
      </c>
      <c r="D7460" t="s">
        <v>512</v>
      </c>
      <c r="E7460">
        <v>0</v>
      </c>
    </row>
    <row r="7461" spans="1:5">
      <c r="A7461">
        <v>2023</v>
      </c>
      <c r="B7461" t="s">
        <v>434</v>
      </c>
      <c r="C7461" t="s">
        <v>45</v>
      </c>
      <c r="D7461" t="s">
        <v>512</v>
      </c>
      <c r="E7461">
        <v>3</v>
      </c>
    </row>
    <row r="7462" spans="1:5">
      <c r="A7462">
        <v>2023</v>
      </c>
      <c r="B7462" t="s">
        <v>423</v>
      </c>
      <c r="C7462" t="s">
        <v>18</v>
      </c>
      <c r="D7462" t="s">
        <v>512</v>
      </c>
      <c r="E7462">
        <v>1</v>
      </c>
    </row>
    <row r="7463" spans="1:5">
      <c r="A7463">
        <v>2023</v>
      </c>
      <c r="B7463" t="s">
        <v>435</v>
      </c>
      <c r="C7463" t="s">
        <v>48</v>
      </c>
      <c r="D7463" t="s">
        <v>512</v>
      </c>
      <c r="E7463">
        <v>1</v>
      </c>
    </row>
    <row r="7464" spans="1:5">
      <c r="A7464">
        <v>2023</v>
      </c>
      <c r="B7464" t="s">
        <v>430</v>
      </c>
      <c r="C7464" t="s">
        <v>33</v>
      </c>
      <c r="D7464" t="s">
        <v>512</v>
      </c>
      <c r="E7464">
        <v>1</v>
      </c>
    </row>
    <row r="7465" spans="1:5">
      <c r="A7465">
        <v>2023</v>
      </c>
      <c r="B7465" t="s">
        <v>422</v>
      </c>
      <c r="C7465" t="s">
        <v>15</v>
      </c>
      <c r="D7465" t="s">
        <v>512</v>
      </c>
      <c r="E7465">
        <v>10</v>
      </c>
    </row>
    <row r="7466" spans="1:5">
      <c r="A7466">
        <v>2023</v>
      </c>
      <c r="B7466" t="s">
        <v>439</v>
      </c>
      <c r="C7466" t="s">
        <v>53</v>
      </c>
      <c r="D7466" t="s">
        <v>512</v>
      </c>
      <c r="E7466">
        <v>4</v>
      </c>
    </row>
    <row r="7467" spans="1:5">
      <c r="A7467">
        <v>2022</v>
      </c>
      <c r="B7467" t="s">
        <v>433</v>
      </c>
      <c r="C7467" t="s">
        <v>42</v>
      </c>
      <c r="D7467" t="s">
        <v>512</v>
      </c>
      <c r="E7467">
        <v>0</v>
      </c>
    </row>
    <row r="7468" spans="1:5">
      <c r="A7468">
        <v>2022</v>
      </c>
      <c r="B7468" t="s">
        <v>430</v>
      </c>
      <c r="C7468" t="s">
        <v>33</v>
      </c>
      <c r="D7468" t="s">
        <v>512</v>
      </c>
      <c r="E7468">
        <v>0</v>
      </c>
    </row>
    <row r="7469" spans="1:5">
      <c r="A7469">
        <v>2022</v>
      </c>
      <c r="B7469" t="s">
        <v>432</v>
      </c>
      <c r="C7469" t="s">
        <v>39</v>
      </c>
      <c r="D7469" t="s">
        <v>512</v>
      </c>
      <c r="E7469">
        <v>0</v>
      </c>
    </row>
    <row r="7470" spans="1:5">
      <c r="A7470">
        <v>2022</v>
      </c>
      <c r="B7470" t="s">
        <v>426</v>
      </c>
      <c r="D7470" t="s">
        <v>512</v>
      </c>
      <c r="E7470">
        <v>0</v>
      </c>
    </row>
    <row r="7471" spans="1:5">
      <c r="A7471">
        <v>2022</v>
      </c>
      <c r="B7471" t="s">
        <v>424</v>
      </c>
      <c r="C7471" t="s">
        <v>21</v>
      </c>
      <c r="D7471" t="s">
        <v>512</v>
      </c>
      <c r="E7471">
        <v>0</v>
      </c>
    </row>
    <row r="7472" spans="1:5">
      <c r="A7472">
        <v>2021</v>
      </c>
      <c r="B7472" t="s">
        <v>432</v>
      </c>
      <c r="C7472" t="s">
        <v>39</v>
      </c>
      <c r="D7472" t="s">
        <v>512</v>
      </c>
      <c r="E7472">
        <v>0</v>
      </c>
    </row>
    <row r="7473" spans="1:5">
      <c r="A7473">
        <v>2021</v>
      </c>
      <c r="B7473" t="s">
        <v>430</v>
      </c>
      <c r="C7473" t="s">
        <v>33</v>
      </c>
      <c r="D7473" t="s">
        <v>512</v>
      </c>
      <c r="E7473">
        <v>0</v>
      </c>
    </row>
    <row r="7474" spans="1:5">
      <c r="A7474">
        <v>2021</v>
      </c>
      <c r="B7474" t="s">
        <v>433</v>
      </c>
      <c r="C7474" t="s">
        <v>42</v>
      </c>
      <c r="D7474" t="s">
        <v>512</v>
      </c>
      <c r="E7474">
        <v>0</v>
      </c>
    </row>
    <row r="7475" spans="1:5">
      <c r="A7475">
        <v>2021</v>
      </c>
      <c r="B7475" t="s">
        <v>422</v>
      </c>
      <c r="C7475" t="s">
        <v>15</v>
      </c>
      <c r="D7475" t="s">
        <v>512</v>
      </c>
      <c r="E7475">
        <v>0</v>
      </c>
    </row>
    <row r="7476" spans="1:5">
      <c r="A7476">
        <v>2021</v>
      </c>
      <c r="B7476" t="s">
        <v>421</v>
      </c>
      <c r="C7476" t="s">
        <v>13</v>
      </c>
      <c r="D7476" t="s">
        <v>512</v>
      </c>
      <c r="E7476">
        <v>0</v>
      </c>
    </row>
    <row r="7477" spans="1:5">
      <c r="A7477">
        <v>2021</v>
      </c>
      <c r="B7477" t="s">
        <v>439</v>
      </c>
      <c r="C7477" t="s">
        <v>53</v>
      </c>
      <c r="D7477" t="s">
        <v>512</v>
      </c>
      <c r="E7477">
        <v>0</v>
      </c>
    </row>
    <row r="7478" spans="1:5">
      <c r="A7478">
        <v>2021</v>
      </c>
      <c r="B7478" t="s">
        <v>435</v>
      </c>
      <c r="C7478" t="s">
        <v>48</v>
      </c>
      <c r="D7478" t="s">
        <v>512</v>
      </c>
      <c r="E7478">
        <v>0</v>
      </c>
    </row>
    <row r="7479" spans="1:5">
      <c r="A7479">
        <v>2021</v>
      </c>
      <c r="B7479" t="s">
        <v>429</v>
      </c>
      <c r="C7479" t="s">
        <v>30</v>
      </c>
      <c r="D7479" t="s">
        <v>512</v>
      </c>
      <c r="E7479">
        <v>0</v>
      </c>
    </row>
    <row r="7480" spans="1:5">
      <c r="A7480">
        <v>2020</v>
      </c>
      <c r="B7480" t="s">
        <v>435</v>
      </c>
      <c r="C7480" t="s">
        <v>48</v>
      </c>
      <c r="D7480" t="s">
        <v>512</v>
      </c>
      <c r="E7480">
        <v>0</v>
      </c>
    </row>
    <row r="7481" spans="1:5">
      <c r="A7481">
        <v>2020</v>
      </c>
      <c r="B7481" t="s">
        <v>432</v>
      </c>
      <c r="C7481" t="s">
        <v>39</v>
      </c>
      <c r="D7481" t="s">
        <v>512</v>
      </c>
      <c r="E7481">
        <v>0</v>
      </c>
    </row>
    <row r="7482" spans="1:5">
      <c r="A7482">
        <v>2020</v>
      </c>
      <c r="B7482" t="s">
        <v>423</v>
      </c>
      <c r="C7482" t="s">
        <v>18</v>
      </c>
      <c r="D7482" t="s">
        <v>512</v>
      </c>
      <c r="E7482">
        <v>0</v>
      </c>
    </row>
    <row r="7483" spans="1:5">
      <c r="A7483">
        <v>2020</v>
      </c>
      <c r="B7483" t="s">
        <v>420</v>
      </c>
      <c r="C7483" t="s">
        <v>8</v>
      </c>
      <c r="D7483" t="s">
        <v>512</v>
      </c>
      <c r="E7483">
        <v>0</v>
      </c>
    </row>
    <row r="7484" spans="1:5">
      <c r="A7484">
        <v>2020</v>
      </c>
      <c r="B7484" t="s">
        <v>424</v>
      </c>
      <c r="C7484" t="s">
        <v>21</v>
      </c>
      <c r="D7484" t="s">
        <v>512</v>
      </c>
      <c r="E7484">
        <v>0</v>
      </c>
    </row>
    <row r="7485" spans="1:5">
      <c r="A7485">
        <v>2020</v>
      </c>
      <c r="B7485" t="s">
        <v>421</v>
      </c>
      <c r="C7485" t="s">
        <v>13</v>
      </c>
      <c r="D7485" t="s">
        <v>512</v>
      </c>
      <c r="E7485">
        <v>0</v>
      </c>
    </row>
    <row r="7486" spans="1:5">
      <c r="A7486">
        <v>2020</v>
      </c>
      <c r="B7486" t="s">
        <v>436</v>
      </c>
      <c r="C7486" t="s">
        <v>49</v>
      </c>
      <c r="D7486" t="s">
        <v>512</v>
      </c>
      <c r="E7486">
        <v>0</v>
      </c>
    </row>
    <row r="7487" spans="1:5">
      <c r="A7487">
        <v>2020</v>
      </c>
      <c r="B7487" t="s">
        <v>429</v>
      </c>
      <c r="C7487" t="s">
        <v>30</v>
      </c>
      <c r="D7487" t="s">
        <v>512</v>
      </c>
      <c r="E7487">
        <v>0</v>
      </c>
    </row>
    <row r="7488" spans="1:5">
      <c r="A7488">
        <v>2019</v>
      </c>
      <c r="B7488" t="s">
        <v>435</v>
      </c>
      <c r="C7488" t="s">
        <v>48</v>
      </c>
      <c r="D7488" t="s">
        <v>512</v>
      </c>
      <c r="E7488">
        <v>0</v>
      </c>
    </row>
    <row r="7489" spans="1:5">
      <c r="A7489">
        <v>2019</v>
      </c>
      <c r="B7489" t="s">
        <v>426</v>
      </c>
      <c r="D7489" t="s">
        <v>512</v>
      </c>
      <c r="E7489">
        <v>0</v>
      </c>
    </row>
    <row r="7490" spans="1:5">
      <c r="A7490">
        <v>2019</v>
      </c>
      <c r="B7490" t="s">
        <v>432</v>
      </c>
      <c r="C7490" t="s">
        <v>39</v>
      </c>
      <c r="D7490" t="s">
        <v>512</v>
      </c>
      <c r="E7490">
        <v>0</v>
      </c>
    </row>
    <row r="7491" spans="1:5">
      <c r="A7491">
        <v>2019</v>
      </c>
      <c r="B7491" t="s">
        <v>436</v>
      </c>
      <c r="C7491" t="s">
        <v>49</v>
      </c>
      <c r="D7491" t="s">
        <v>512</v>
      </c>
      <c r="E7491">
        <v>0</v>
      </c>
    </row>
    <row r="7492" spans="1:5">
      <c r="A7492">
        <v>2018</v>
      </c>
      <c r="B7492" t="s">
        <v>431</v>
      </c>
      <c r="C7492" t="s">
        <v>36</v>
      </c>
      <c r="D7492" t="s">
        <v>512</v>
      </c>
      <c r="E7492">
        <v>0</v>
      </c>
    </row>
    <row r="7493" spans="1:5">
      <c r="A7493">
        <v>2018</v>
      </c>
      <c r="B7493" t="s">
        <v>426</v>
      </c>
      <c r="D7493" t="s">
        <v>512</v>
      </c>
      <c r="E7493">
        <v>0</v>
      </c>
    </row>
    <row r="7494" spans="1:5">
      <c r="A7494">
        <v>2018</v>
      </c>
      <c r="B7494" t="s">
        <v>421</v>
      </c>
      <c r="C7494" t="s">
        <v>13</v>
      </c>
      <c r="D7494" t="s">
        <v>512</v>
      </c>
      <c r="E7494">
        <v>0</v>
      </c>
    </row>
    <row r="7495" spans="1:5">
      <c r="A7495">
        <v>2018</v>
      </c>
      <c r="B7495" t="s">
        <v>423</v>
      </c>
      <c r="C7495" t="s">
        <v>18</v>
      </c>
      <c r="D7495" t="s">
        <v>512</v>
      </c>
      <c r="E7495">
        <v>0</v>
      </c>
    </row>
    <row r="7496" spans="1:5">
      <c r="A7496">
        <v>2018</v>
      </c>
      <c r="B7496" t="s">
        <v>433</v>
      </c>
      <c r="C7496" t="s">
        <v>42</v>
      </c>
      <c r="D7496" t="s">
        <v>512</v>
      </c>
      <c r="E7496">
        <v>0</v>
      </c>
    </row>
    <row r="7497" spans="1:5">
      <c r="A7497">
        <v>2018</v>
      </c>
      <c r="B7497" t="s">
        <v>425</v>
      </c>
      <c r="C7497" t="s">
        <v>24</v>
      </c>
      <c r="D7497" t="s">
        <v>512</v>
      </c>
      <c r="E7497">
        <v>0</v>
      </c>
    </row>
    <row r="7498" spans="1:5">
      <c r="A7498">
        <v>2018</v>
      </c>
      <c r="B7498" t="s">
        <v>424</v>
      </c>
      <c r="C7498" t="s">
        <v>21</v>
      </c>
      <c r="D7498" t="s">
        <v>512</v>
      </c>
      <c r="E7498">
        <v>0</v>
      </c>
    </row>
    <row r="7499" spans="1:5">
      <c r="A7499">
        <v>2018</v>
      </c>
      <c r="B7499" t="s">
        <v>429</v>
      </c>
      <c r="C7499" t="s">
        <v>30</v>
      </c>
      <c r="D7499" t="s">
        <v>512</v>
      </c>
      <c r="E7499">
        <v>0</v>
      </c>
    </row>
    <row r="7500" spans="1:5">
      <c r="A7500">
        <v>2025</v>
      </c>
      <c r="B7500" t="s">
        <v>407</v>
      </c>
      <c r="D7500" t="s">
        <v>513</v>
      </c>
      <c r="E7500">
        <v>0</v>
      </c>
    </row>
    <row r="7501" spans="1:5">
      <c r="A7501">
        <v>2025</v>
      </c>
      <c r="B7501" t="s">
        <v>438</v>
      </c>
      <c r="D7501" t="s">
        <v>513</v>
      </c>
      <c r="E7501">
        <v>0</v>
      </c>
    </row>
    <row r="7502" spans="1:5">
      <c r="A7502">
        <v>2025</v>
      </c>
      <c r="B7502" t="s">
        <v>425</v>
      </c>
      <c r="D7502" t="s">
        <v>513</v>
      </c>
      <c r="E7502">
        <v>0</v>
      </c>
    </row>
    <row r="7503" spans="1:5">
      <c r="A7503">
        <v>2025</v>
      </c>
      <c r="B7503" t="s">
        <v>421</v>
      </c>
      <c r="D7503" t="s">
        <v>513</v>
      </c>
      <c r="E7503">
        <v>0</v>
      </c>
    </row>
    <row r="7504" spans="1:5">
      <c r="A7504">
        <v>2025</v>
      </c>
      <c r="B7504" t="s">
        <v>432</v>
      </c>
      <c r="D7504" t="s">
        <v>513</v>
      </c>
      <c r="E7504">
        <v>0</v>
      </c>
    </row>
    <row r="7505" spans="1:5">
      <c r="A7505">
        <v>2025</v>
      </c>
      <c r="B7505" t="s">
        <v>429</v>
      </c>
      <c r="D7505" t="s">
        <v>513</v>
      </c>
      <c r="E7505">
        <v>0</v>
      </c>
    </row>
    <row r="7506" spans="1:5">
      <c r="A7506">
        <v>2025</v>
      </c>
      <c r="B7506" t="s">
        <v>431</v>
      </c>
      <c r="D7506" t="s">
        <v>513</v>
      </c>
      <c r="E7506">
        <v>0</v>
      </c>
    </row>
    <row r="7507" spans="1:5">
      <c r="A7507">
        <v>2025</v>
      </c>
      <c r="B7507" t="s">
        <v>428</v>
      </c>
      <c r="D7507" t="s">
        <v>513</v>
      </c>
      <c r="E7507">
        <v>0</v>
      </c>
    </row>
    <row r="7508" spans="1:5">
      <c r="A7508">
        <v>2025</v>
      </c>
      <c r="B7508" t="s">
        <v>436</v>
      </c>
      <c r="D7508" t="s">
        <v>513</v>
      </c>
      <c r="E7508">
        <v>0</v>
      </c>
    </row>
    <row r="7509" spans="1:5">
      <c r="A7509">
        <v>2025</v>
      </c>
      <c r="B7509" t="s">
        <v>433</v>
      </c>
      <c r="D7509" t="s">
        <v>513</v>
      </c>
      <c r="E7509">
        <v>0</v>
      </c>
    </row>
    <row r="7510" spans="1:5">
      <c r="A7510">
        <v>2025</v>
      </c>
      <c r="B7510" t="s">
        <v>426</v>
      </c>
      <c r="D7510" t="s">
        <v>513</v>
      </c>
      <c r="E7510">
        <v>0</v>
      </c>
    </row>
    <row r="7511" spans="1:5">
      <c r="A7511">
        <v>2025</v>
      </c>
      <c r="B7511" t="s">
        <v>437</v>
      </c>
      <c r="D7511" t="s">
        <v>513</v>
      </c>
      <c r="E7511">
        <v>0</v>
      </c>
    </row>
    <row r="7512" spans="1:5">
      <c r="A7512">
        <v>2025</v>
      </c>
      <c r="B7512" t="s">
        <v>420</v>
      </c>
      <c r="D7512" t="s">
        <v>513</v>
      </c>
      <c r="E7512">
        <v>0</v>
      </c>
    </row>
    <row r="7513" spans="1:5">
      <c r="A7513">
        <v>2025</v>
      </c>
      <c r="B7513" t="s">
        <v>424</v>
      </c>
      <c r="D7513" t="s">
        <v>513</v>
      </c>
      <c r="E7513">
        <v>0</v>
      </c>
    </row>
    <row r="7514" spans="1:5">
      <c r="A7514">
        <v>2025</v>
      </c>
      <c r="B7514" t="s">
        <v>434</v>
      </c>
      <c r="D7514" t="s">
        <v>513</v>
      </c>
      <c r="E7514">
        <v>0</v>
      </c>
    </row>
    <row r="7515" spans="1:5">
      <c r="A7515">
        <v>2025</v>
      </c>
      <c r="B7515" t="s">
        <v>423</v>
      </c>
      <c r="D7515" t="s">
        <v>513</v>
      </c>
      <c r="E7515">
        <v>0</v>
      </c>
    </row>
    <row r="7516" spans="1:5">
      <c r="A7516">
        <v>2025</v>
      </c>
      <c r="B7516" t="s">
        <v>435</v>
      </c>
      <c r="D7516" t="s">
        <v>513</v>
      </c>
      <c r="E7516">
        <v>0</v>
      </c>
    </row>
    <row r="7517" spans="1:5">
      <c r="A7517">
        <v>2025</v>
      </c>
      <c r="B7517" t="s">
        <v>430</v>
      </c>
      <c r="D7517" t="s">
        <v>513</v>
      </c>
      <c r="E7517">
        <v>0</v>
      </c>
    </row>
    <row r="7518" spans="1:5">
      <c r="A7518">
        <v>2025</v>
      </c>
      <c r="B7518" t="s">
        <v>422</v>
      </c>
      <c r="D7518" t="s">
        <v>513</v>
      </c>
      <c r="E7518">
        <v>0</v>
      </c>
    </row>
    <row r="7519" spans="1:5">
      <c r="A7519">
        <v>2025</v>
      </c>
      <c r="B7519" t="s">
        <v>439</v>
      </c>
      <c r="D7519" t="s">
        <v>513</v>
      </c>
      <c r="E7519">
        <v>0</v>
      </c>
    </row>
    <row r="7520" spans="1:5">
      <c r="A7520">
        <v>2024</v>
      </c>
      <c r="B7520" t="s">
        <v>407</v>
      </c>
      <c r="C7520" t="s">
        <v>407</v>
      </c>
      <c r="D7520" t="s">
        <v>513</v>
      </c>
      <c r="E7520">
        <v>11567</v>
      </c>
    </row>
    <row r="7521" spans="1:5">
      <c r="A7521">
        <v>2024</v>
      </c>
      <c r="B7521" t="s">
        <v>438</v>
      </c>
      <c r="C7521" t="s">
        <v>52</v>
      </c>
      <c r="D7521" t="s">
        <v>513</v>
      </c>
      <c r="E7521">
        <v>226</v>
      </c>
    </row>
    <row r="7522" spans="1:5">
      <c r="A7522">
        <v>2024</v>
      </c>
      <c r="B7522" t="s">
        <v>425</v>
      </c>
      <c r="C7522" t="s">
        <v>24</v>
      </c>
      <c r="D7522" t="s">
        <v>513</v>
      </c>
      <c r="E7522">
        <v>489</v>
      </c>
    </row>
    <row r="7523" spans="1:5">
      <c r="A7523">
        <v>2024</v>
      </c>
      <c r="B7523" t="s">
        <v>421</v>
      </c>
      <c r="C7523" t="s">
        <v>13</v>
      </c>
      <c r="D7523" t="s">
        <v>513</v>
      </c>
      <c r="E7523">
        <v>950</v>
      </c>
    </row>
    <row r="7524" spans="1:5">
      <c r="A7524">
        <v>2024</v>
      </c>
      <c r="B7524" t="s">
        <v>432</v>
      </c>
      <c r="C7524" t="s">
        <v>39</v>
      </c>
      <c r="D7524" t="s">
        <v>513</v>
      </c>
      <c r="E7524">
        <v>848</v>
      </c>
    </row>
    <row r="7525" spans="1:5">
      <c r="A7525">
        <v>2024</v>
      </c>
      <c r="B7525" t="s">
        <v>429</v>
      </c>
      <c r="C7525" t="s">
        <v>30</v>
      </c>
      <c r="D7525" t="s">
        <v>513</v>
      </c>
      <c r="E7525">
        <v>951</v>
      </c>
    </row>
    <row r="7526" spans="1:5">
      <c r="A7526">
        <v>2024</v>
      </c>
      <c r="B7526" t="s">
        <v>431</v>
      </c>
      <c r="C7526" t="s">
        <v>36</v>
      </c>
      <c r="D7526" t="s">
        <v>513</v>
      </c>
      <c r="E7526">
        <v>89</v>
      </c>
    </row>
    <row r="7527" spans="1:5">
      <c r="A7527">
        <v>2024</v>
      </c>
      <c r="B7527" t="s">
        <v>428</v>
      </c>
      <c r="C7527" t="s">
        <v>27</v>
      </c>
      <c r="D7527" t="s">
        <v>513</v>
      </c>
      <c r="E7527">
        <v>0</v>
      </c>
    </row>
    <row r="7528" spans="1:5">
      <c r="A7528">
        <v>2024</v>
      </c>
      <c r="B7528" t="s">
        <v>436</v>
      </c>
      <c r="C7528" t="s">
        <v>49</v>
      </c>
      <c r="D7528" t="s">
        <v>513</v>
      </c>
      <c r="E7528">
        <v>243</v>
      </c>
    </row>
    <row r="7529" spans="1:5">
      <c r="A7529">
        <v>2024</v>
      </c>
      <c r="B7529" t="s">
        <v>433</v>
      </c>
      <c r="C7529" t="s">
        <v>42</v>
      </c>
      <c r="D7529" t="s">
        <v>513</v>
      </c>
      <c r="E7529">
        <v>168</v>
      </c>
    </row>
    <row r="7530" spans="1:5">
      <c r="A7530">
        <v>2024</v>
      </c>
      <c r="B7530" t="s">
        <v>426</v>
      </c>
      <c r="D7530" t="s">
        <v>513</v>
      </c>
      <c r="E7530">
        <v>0</v>
      </c>
    </row>
    <row r="7531" spans="1:5">
      <c r="A7531">
        <v>2024</v>
      </c>
      <c r="B7531" t="s">
        <v>437</v>
      </c>
      <c r="C7531" t="s">
        <v>51</v>
      </c>
      <c r="D7531" t="s">
        <v>513</v>
      </c>
      <c r="E7531">
        <v>1768</v>
      </c>
    </row>
    <row r="7532" spans="1:5">
      <c r="A7532">
        <v>2024</v>
      </c>
      <c r="B7532" t="s">
        <v>420</v>
      </c>
      <c r="C7532" t="s">
        <v>8</v>
      </c>
      <c r="D7532" t="s">
        <v>513</v>
      </c>
      <c r="E7532">
        <v>1358</v>
      </c>
    </row>
    <row r="7533" spans="1:5">
      <c r="A7533">
        <v>2024</v>
      </c>
      <c r="B7533" t="s">
        <v>424</v>
      </c>
      <c r="C7533" t="s">
        <v>21</v>
      </c>
      <c r="D7533" t="s">
        <v>513</v>
      </c>
      <c r="E7533">
        <v>1356</v>
      </c>
    </row>
    <row r="7534" spans="1:5">
      <c r="A7534">
        <v>2024</v>
      </c>
      <c r="B7534" t="s">
        <v>434</v>
      </c>
      <c r="C7534" t="s">
        <v>45</v>
      </c>
      <c r="D7534" t="s">
        <v>513</v>
      </c>
      <c r="E7534">
        <v>134</v>
      </c>
    </row>
    <row r="7535" spans="1:5">
      <c r="A7535">
        <v>2024</v>
      </c>
      <c r="B7535" t="s">
        <v>423</v>
      </c>
      <c r="C7535" t="s">
        <v>18</v>
      </c>
      <c r="D7535" t="s">
        <v>513</v>
      </c>
      <c r="E7535">
        <v>290</v>
      </c>
    </row>
    <row r="7536" spans="1:5">
      <c r="A7536">
        <v>2024</v>
      </c>
      <c r="B7536" t="s">
        <v>435</v>
      </c>
      <c r="C7536" t="s">
        <v>48</v>
      </c>
      <c r="D7536" t="s">
        <v>513</v>
      </c>
      <c r="E7536">
        <v>397</v>
      </c>
    </row>
    <row r="7537" spans="1:5">
      <c r="A7537">
        <v>2024</v>
      </c>
      <c r="B7537" t="s">
        <v>430</v>
      </c>
      <c r="C7537" t="s">
        <v>33</v>
      </c>
      <c r="D7537" t="s">
        <v>513</v>
      </c>
      <c r="E7537">
        <v>331</v>
      </c>
    </row>
    <row r="7538" spans="1:5">
      <c r="A7538">
        <v>2024</v>
      </c>
      <c r="B7538" t="s">
        <v>422</v>
      </c>
      <c r="C7538" t="s">
        <v>15</v>
      </c>
      <c r="D7538" t="s">
        <v>513</v>
      </c>
      <c r="E7538">
        <v>1530</v>
      </c>
    </row>
    <row r="7539" spans="1:5">
      <c r="A7539">
        <v>2024</v>
      </c>
      <c r="B7539" t="s">
        <v>439</v>
      </c>
      <c r="C7539" t="s">
        <v>53</v>
      </c>
      <c r="D7539" t="s">
        <v>513</v>
      </c>
      <c r="E7539">
        <v>439</v>
      </c>
    </row>
    <row r="7540" spans="1:5">
      <c r="A7540">
        <v>2019</v>
      </c>
      <c r="B7540" t="s">
        <v>407</v>
      </c>
      <c r="C7540" t="s">
        <v>407</v>
      </c>
      <c r="D7540" t="s">
        <v>513</v>
      </c>
      <c r="E7540">
        <v>0</v>
      </c>
    </row>
    <row r="7541" spans="1:5">
      <c r="A7541">
        <v>2022</v>
      </c>
      <c r="B7541" t="s">
        <v>407</v>
      </c>
      <c r="C7541" t="s">
        <v>407</v>
      </c>
      <c r="D7541" t="s">
        <v>513</v>
      </c>
      <c r="E7541">
        <v>0</v>
      </c>
    </row>
    <row r="7542" spans="1:5">
      <c r="A7542">
        <v>2021</v>
      </c>
      <c r="B7542" t="s">
        <v>407</v>
      </c>
      <c r="C7542" t="s">
        <v>407</v>
      </c>
      <c r="D7542" t="s">
        <v>513</v>
      </c>
      <c r="E7542">
        <v>0</v>
      </c>
    </row>
    <row r="7543" spans="1:5">
      <c r="A7543">
        <v>2023</v>
      </c>
      <c r="B7543" t="s">
        <v>407</v>
      </c>
      <c r="C7543" t="s">
        <v>407</v>
      </c>
      <c r="D7543" t="s">
        <v>513</v>
      </c>
      <c r="E7543">
        <v>19315</v>
      </c>
    </row>
    <row r="7544" spans="1:5">
      <c r="A7544">
        <v>2018</v>
      </c>
      <c r="B7544" t="s">
        <v>407</v>
      </c>
      <c r="C7544" t="s">
        <v>407</v>
      </c>
      <c r="D7544" t="s">
        <v>513</v>
      </c>
      <c r="E7544">
        <v>0</v>
      </c>
    </row>
    <row r="7545" spans="1:5">
      <c r="A7545">
        <v>2018</v>
      </c>
      <c r="B7545" t="s">
        <v>407</v>
      </c>
      <c r="C7545" t="s">
        <v>407</v>
      </c>
      <c r="D7545" t="s">
        <v>513</v>
      </c>
      <c r="E7545">
        <v>0</v>
      </c>
    </row>
    <row r="7546" spans="1:5">
      <c r="A7546">
        <v>2018</v>
      </c>
      <c r="B7546" t="s">
        <v>407</v>
      </c>
      <c r="C7546" t="s">
        <v>407</v>
      </c>
      <c r="D7546" t="s">
        <v>513</v>
      </c>
      <c r="E7546">
        <v>0</v>
      </c>
    </row>
    <row r="7547" spans="1:5">
      <c r="A7547">
        <v>2018</v>
      </c>
      <c r="B7547" t="s">
        <v>407</v>
      </c>
      <c r="C7547" t="s">
        <v>407</v>
      </c>
      <c r="D7547" t="s">
        <v>513</v>
      </c>
      <c r="E7547">
        <v>0</v>
      </c>
    </row>
    <row r="7548" spans="1:5">
      <c r="A7548">
        <v>2020</v>
      </c>
      <c r="B7548" t="s">
        <v>407</v>
      </c>
      <c r="C7548" t="s">
        <v>407</v>
      </c>
      <c r="D7548" t="s">
        <v>513</v>
      </c>
      <c r="E7548">
        <v>0</v>
      </c>
    </row>
    <row r="7549" spans="1:5">
      <c r="A7549">
        <v>2023</v>
      </c>
      <c r="B7549" t="s">
        <v>438</v>
      </c>
      <c r="C7549" t="s">
        <v>52</v>
      </c>
      <c r="D7549" t="s">
        <v>513</v>
      </c>
      <c r="E7549">
        <v>183</v>
      </c>
    </row>
    <row r="7550" spans="1:5">
      <c r="A7550">
        <v>2023</v>
      </c>
      <c r="B7550" t="s">
        <v>425</v>
      </c>
      <c r="C7550" t="s">
        <v>24</v>
      </c>
      <c r="D7550" t="s">
        <v>513</v>
      </c>
      <c r="E7550">
        <v>440</v>
      </c>
    </row>
    <row r="7551" spans="1:5">
      <c r="A7551">
        <v>2023</v>
      </c>
      <c r="B7551" t="s">
        <v>421</v>
      </c>
      <c r="C7551" t="s">
        <v>13</v>
      </c>
      <c r="D7551" t="s">
        <v>513</v>
      </c>
      <c r="E7551">
        <v>7370</v>
      </c>
    </row>
    <row r="7552" spans="1:5">
      <c r="A7552">
        <v>2023</v>
      </c>
      <c r="B7552" t="s">
        <v>432</v>
      </c>
      <c r="C7552" t="s">
        <v>39</v>
      </c>
      <c r="D7552" t="s">
        <v>513</v>
      </c>
      <c r="E7552">
        <v>947</v>
      </c>
    </row>
    <row r="7553" spans="1:5">
      <c r="A7553">
        <v>2023</v>
      </c>
      <c r="B7553" t="s">
        <v>429</v>
      </c>
      <c r="C7553" t="s">
        <v>30</v>
      </c>
      <c r="D7553" t="s">
        <v>513</v>
      </c>
      <c r="E7553">
        <v>853</v>
      </c>
    </row>
    <row r="7554" spans="1:5">
      <c r="A7554">
        <v>2023</v>
      </c>
      <c r="B7554" t="s">
        <v>431</v>
      </c>
      <c r="C7554" t="s">
        <v>36</v>
      </c>
      <c r="D7554" t="s">
        <v>513</v>
      </c>
      <c r="E7554">
        <v>89</v>
      </c>
    </row>
    <row r="7555" spans="1:5">
      <c r="A7555">
        <v>2023</v>
      </c>
      <c r="B7555" t="s">
        <v>428</v>
      </c>
      <c r="C7555" t="s">
        <v>27</v>
      </c>
      <c r="D7555" t="s">
        <v>513</v>
      </c>
      <c r="E7555">
        <v>576</v>
      </c>
    </row>
    <row r="7556" spans="1:5">
      <c r="A7556">
        <v>2023</v>
      </c>
      <c r="B7556" t="s">
        <v>436</v>
      </c>
      <c r="C7556" t="s">
        <v>49</v>
      </c>
      <c r="D7556" t="s">
        <v>513</v>
      </c>
      <c r="E7556">
        <v>209</v>
      </c>
    </row>
    <row r="7557" spans="1:5">
      <c r="A7557">
        <v>2023</v>
      </c>
      <c r="B7557" t="s">
        <v>433</v>
      </c>
      <c r="C7557" t="s">
        <v>42</v>
      </c>
      <c r="D7557" t="s">
        <v>513</v>
      </c>
      <c r="E7557">
        <v>178</v>
      </c>
    </row>
    <row r="7558" spans="1:5">
      <c r="A7558">
        <v>2023</v>
      </c>
      <c r="B7558" t="s">
        <v>426</v>
      </c>
      <c r="D7558" t="s">
        <v>513</v>
      </c>
      <c r="E7558">
        <v>0</v>
      </c>
    </row>
    <row r="7559" spans="1:5">
      <c r="A7559">
        <v>2023</v>
      </c>
      <c r="B7559" t="s">
        <v>437</v>
      </c>
      <c r="C7559" t="s">
        <v>51</v>
      </c>
      <c r="D7559" t="s">
        <v>513</v>
      </c>
      <c r="E7559">
        <v>2084</v>
      </c>
    </row>
    <row r="7560" spans="1:5">
      <c r="A7560">
        <v>2023</v>
      </c>
      <c r="B7560" t="s">
        <v>420</v>
      </c>
      <c r="C7560" t="s">
        <v>8</v>
      </c>
      <c r="D7560" t="s">
        <v>513</v>
      </c>
      <c r="E7560">
        <v>1238</v>
      </c>
    </row>
    <row r="7561" spans="1:5">
      <c r="A7561">
        <v>2023</v>
      </c>
      <c r="B7561" t="s">
        <v>424</v>
      </c>
      <c r="C7561" t="s">
        <v>21</v>
      </c>
      <c r="D7561" t="s">
        <v>513</v>
      </c>
      <c r="E7561">
        <v>1728</v>
      </c>
    </row>
    <row r="7562" spans="1:5">
      <c r="A7562">
        <v>2022</v>
      </c>
      <c r="B7562" t="s">
        <v>435</v>
      </c>
      <c r="C7562" t="s">
        <v>48</v>
      </c>
      <c r="D7562" t="s">
        <v>513</v>
      </c>
      <c r="E7562">
        <v>0</v>
      </c>
    </row>
    <row r="7563" spans="1:5">
      <c r="A7563">
        <v>2022</v>
      </c>
      <c r="B7563" t="s">
        <v>438</v>
      </c>
      <c r="C7563" t="s">
        <v>52</v>
      </c>
      <c r="D7563" t="s">
        <v>513</v>
      </c>
      <c r="E7563">
        <v>0</v>
      </c>
    </row>
    <row r="7564" spans="1:5">
      <c r="A7564">
        <v>2022</v>
      </c>
      <c r="B7564" t="s">
        <v>436</v>
      </c>
      <c r="C7564" t="s">
        <v>49</v>
      </c>
      <c r="D7564" t="s">
        <v>513</v>
      </c>
      <c r="E7564">
        <v>0</v>
      </c>
    </row>
    <row r="7565" spans="1:5">
      <c r="A7565">
        <v>2022</v>
      </c>
      <c r="B7565" t="s">
        <v>431</v>
      </c>
      <c r="C7565" t="s">
        <v>36</v>
      </c>
      <c r="D7565" t="s">
        <v>513</v>
      </c>
      <c r="E7565">
        <v>0</v>
      </c>
    </row>
    <row r="7566" spans="1:5">
      <c r="A7566">
        <v>2022</v>
      </c>
      <c r="B7566" t="s">
        <v>422</v>
      </c>
      <c r="C7566" t="s">
        <v>15</v>
      </c>
      <c r="D7566" t="s">
        <v>513</v>
      </c>
      <c r="E7566">
        <v>0</v>
      </c>
    </row>
    <row r="7567" spans="1:5">
      <c r="A7567">
        <v>2022</v>
      </c>
      <c r="B7567" t="s">
        <v>439</v>
      </c>
      <c r="C7567" t="s">
        <v>53</v>
      </c>
      <c r="D7567" t="s">
        <v>513</v>
      </c>
      <c r="E7567">
        <v>0</v>
      </c>
    </row>
    <row r="7568" spans="1:5">
      <c r="A7568">
        <v>2022</v>
      </c>
      <c r="B7568" t="s">
        <v>429</v>
      </c>
      <c r="C7568" t="s">
        <v>30</v>
      </c>
      <c r="D7568" t="s">
        <v>513</v>
      </c>
      <c r="E7568">
        <v>0</v>
      </c>
    </row>
    <row r="7569" spans="1:5">
      <c r="A7569">
        <v>2022</v>
      </c>
      <c r="B7569" t="s">
        <v>421</v>
      </c>
      <c r="C7569" t="s">
        <v>13</v>
      </c>
      <c r="D7569" t="s">
        <v>513</v>
      </c>
      <c r="E7569">
        <v>0</v>
      </c>
    </row>
    <row r="7570" spans="1:5">
      <c r="A7570">
        <v>2022</v>
      </c>
      <c r="B7570" t="s">
        <v>434</v>
      </c>
      <c r="C7570" t="s">
        <v>45</v>
      </c>
      <c r="D7570" t="s">
        <v>513</v>
      </c>
      <c r="E7570">
        <v>0</v>
      </c>
    </row>
    <row r="7571" spans="1:5">
      <c r="A7571">
        <v>2021</v>
      </c>
      <c r="B7571" t="s">
        <v>434</v>
      </c>
      <c r="C7571" t="s">
        <v>45</v>
      </c>
      <c r="D7571" t="s">
        <v>513</v>
      </c>
      <c r="E7571">
        <v>0</v>
      </c>
    </row>
    <row r="7572" spans="1:5">
      <c r="A7572">
        <v>2021</v>
      </c>
      <c r="B7572" t="s">
        <v>420</v>
      </c>
      <c r="C7572" t="s">
        <v>8</v>
      </c>
      <c r="D7572" t="s">
        <v>513</v>
      </c>
      <c r="E7572">
        <v>0</v>
      </c>
    </row>
    <row r="7573" spans="1:5">
      <c r="A7573">
        <v>2021</v>
      </c>
      <c r="B7573" t="s">
        <v>424</v>
      </c>
      <c r="C7573" t="s">
        <v>21</v>
      </c>
      <c r="D7573" t="s">
        <v>513</v>
      </c>
      <c r="E7573">
        <v>0</v>
      </c>
    </row>
    <row r="7574" spans="1:5">
      <c r="A7574">
        <v>2020</v>
      </c>
      <c r="B7574" t="s">
        <v>434</v>
      </c>
      <c r="C7574" t="s">
        <v>45</v>
      </c>
      <c r="D7574" t="s">
        <v>513</v>
      </c>
      <c r="E7574">
        <v>0</v>
      </c>
    </row>
    <row r="7575" spans="1:5">
      <c r="A7575">
        <v>2020</v>
      </c>
      <c r="B7575" t="s">
        <v>430</v>
      </c>
      <c r="C7575" t="s">
        <v>33</v>
      </c>
      <c r="D7575" t="s">
        <v>513</v>
      </c>
      <c r="E7575">
        <v>0</v>
      </c>
    </row>
    <row r="7576" spans="1:5">
      <c r="A7576">
        <v>2020</v>
      </c>
      <c r="B7576" t="s">
        <v>439</v>
      </c>
      <c r="C7576" t="s">
        <v>53</v>
      </c>
      <c r="D7576" t="s">
        <v>513</v>
      </c>
      <c r="E7576">
        <v>0</v>
      </c>
    </row>
    <row r="7577" spans="1:5">
      <c r="A7577">
        <v>2019</v>
      </c>
      <c r="B7577" t="s">
        <v>431</v>
      </c>
      <c r="C7577" t="s">
        <v>36</v>
      </c>
      <c r="D7577" t="s">
        <v>513</v>
      </c>
      <c r="E7577">
        <v>0</v>
      </c>
    </row>
    <row r="7578" spans="1:5">
      <c r="A7578">
        <v>2019</v>
      </c>
      <c r="B7578" t="s">
        <v>437</v>
      </c>
      <c r="C7578" t="s">
        <v>51</v>
      </c>
      <c r="D7578" t="s">
        <v>513</v>
      </c>
      <c r="E7578">
        <v>0</v>
      </c>
    </row>
    <row r="7579" spans="1:5">
      <c r="A7579">
        <v>2019</v>
      </c>
      <c r="B7579" t="s">
        <v>439</v>
      </c>
      <c r="C7579" t="s">
        <v>53</v>
      </c>
      <c r="D7579" t="s">
        <v>513</v>
      </c>
      <c r="E7579">
        <v>0</v>
      </c>
    </row>
    <row r="7580" spans="1:5">
      <c r="A7580">
        <v>2019</v>
      </c>
      <c r="B7580" t="s">
        <v>429</v>
      </c>
      <c r="C7580" t="s">
        <v>30</v>
      </c>
      <c r="D7580" t="s">
        <v>513</v>
      </c>
      <c r="E7580">
        <v>0</v>
      </c>
    </row>
    <row r="7581" spans="1:5">
      <c r="A7581">
        <v>2018</v>
      </c>
      <c r="B7581" t="s">
        <v>432</v>
      </c>
      <c r="C7581" t="s">
        <v>39</v>
      </c>
      <c r="D7581" t="s">
        <v>513</v>
      </c>
      <c r="E7581">
        <v>0</v>
      </c>
    </row>
    <row r="7582" spans="1:5">
      <c r="A7582">
        <v>2018</v>
      </c>
      <c r="B7582" t="s">
        <v>435</v>
      </c>
      <c r="C7582" t="s">
        <v>48</v>
      </c>
      <c r="D7582" t="s">
        <v>513</v>
      </c>
      <c r="E7582">
        <v>0</v>
      </c>
    </row>
    <row r="7583" spans="1:5">
      <c r="A7583">
        <v>2018</v>
      </c>
      <c r="B7583" t="s">
        <v>438</v>
      </c>
      <c r="C7583" t="s">
        <v>52</v>
      </c>
      <c r="D7583" t="s">
        <v>513</v>
      </c>
      <c r="E7583">
        <v>0</v>
      </c>
    </row>
    <row r="7584" spans="1:5">
      <c r="A7584">
        <v>2018</v>
      </c>
      <c r="B7584" t="s">
        <v>436</v>
      </c>
      <c r="C7584" t="s">
        <v>49</v>
      </c>
      <c r="D7584" t="s">
        <v>513</v>
      </c>
      <c r="E7584">
        <v>0</v>
      </c>
    </row>
    <row r="7585" spans="1:5">
      <c r="A7585">
        <v>2018</v>
      </c>
      <c r="B7585" t="s">
        <v>437</v>
      </c>
      <c r="C7585" t="s">
        <v>51</v>
      </c>
      <c r="D7585" t="s">
        <v>513</v>
      </c>
      <c r="E7585">
        <v>0</v>
      </c>
    </row>
    <row r="7586" spans="1:5">
      <c r="A7586">
        <v>2018</v>
      </c>
      <c r="B7586" t="s">
        <v>422</v>
      </c>
      <c r="C7586" t="s">
        <v>15</v>
      </c>
      <c r="D7586" t="s">
        <v>513</v>
      </c>
      <c r="E7586">
        <v>0</v>
      </c>
    </row>
    <row r="7587" spans="1:5">
      <c r="A7587">
        <v>2019</v>
      </c>
      <c r="B7587" t="s">
        <v>438</v>
      </c>
      <c r="C7587" t="s">
        <v>52</v>
      </c>
      <c r="D7587" t="s">
        <v>513</v>
      </c>
      <c r="E7587">
        <v>0</v>
      </c>
    </row>
    <row r="7588" spans="1:5">
      <c r="A7588">
        <v>2019</v>
      </c>
      <c r="B7588" t="s">
        <v>430</v>
      </c>
      <c r="C7588" t="s">
        <v>33</v>
      </c>
      <c r="D7588" t="s">
        <v>513</v>
      </c>
      <c r="E7588">
        <v>0</v>
      </c>
    </row>
    <row r="7589" spans="1:5">
      <c r="A7589">
        <v>2019</v>
      </c>
      <c r="B7589" t="s">
        <v>434</v>
      </c>
      <c r="C7589" t="s">
        <v>45</v>
      </c>
      <c r="D7589" t="s">
        <v>513</v>
      </c>
      <c r="E7589">
        <v>0</v>
      </c>
    </row>
    <row r="7590" spans="1:5">
      <c r="A7590">
        <v>2019</v>
      </c>
      <c r="B7590" t="s">
        <v>425</v>
      </c>
      <c r="C7590" t="s">
        <v>24</v>
      </c>
      <c r="D7590" t="s">
        <v>513</v>
      </c>
      <c r="E7590">
        <v>0</v>
      </c>
    </row>
    <row r="7591" spans="1:5">
      <c r="A7591">
        <v>2019</v>
      </c>
      <c r="B7591" t="s">
        <v>420</v>
      </c>
      <c r="C7591" t="s">
        <v>8</v>
      </c>
      <c r="D7591" t="s">
        <v>513</v>
      </c>
      <c r="E7591">
        <v>0</v>
      </c>
    </row>
    <row r="7592" spans="1:5">
      <c r="A7592">
        <v>2019</v>
      </c>
      <c r="B7592" t="s">
        <v>433</v>
      </c>
      <c r="C7592" t="s">
        <v>42</v>
      </c>
      <c r="D7592" t="s">
        <v>513</v>
      </c>
      <c r="E7592">
        <v>0</v>
      </c>
    </row>
    <row r="7593" spans="1:5">
      <c r="A7593">
        <v>2019</v>
      </c>
      <c r="B7593" t="s">
        <v>428</v>
      </c>
      <c r="C7593" t="s">
        <v>27</v>
      </c>
      <c r="D7593" t="s">
        <v>513</v>
      </c>
      <c r="E7593">
        <v>0</v>
      </c>
    </row>
    <row r="7594" spans="1:5">
      <c r="A7594">
        <v>2019</v>
      </c>
      <c r="B7594" t="s">
        <v>423</v>
      </c>
      <c r="C7594" t="s">
        <v>18</v>
      </c>
      <c r="D7594" t="s">
        <v>513</v>
      </c>
      <c r="E7594">
        <v>0</v>
      </c>
    </row>
    <row r="7595" spans="1:5">
      <c r="A7595">
        <v>2019</v>
      </c>
      <c r="B7595" t="s">
        <v>421</v>
      </c>
      <c r="C7595" t="s">
        <v>13</v>
      </c>
      <c r="D7595" t="s">
        <v>513</v>
      </c>
      <c r="E7595">
        <v>0</v>
      </c>
    </row>
    <row r="7596" spans="1:5">
      <c r="A7596">
        <v>2019</v>
      </c>
      <c r="B7596" t="s">
        <v>422</v>
      </c>
      <c r="C7596" t="s">
        <v>15</v>
      </c>
      <c r="D7596" t="s">
        <v>513</v>
      </c>
      <c r="E7596">
        <v>0</v>
      </c>
    </row>
    <row r="7597" spans="1:5">
      <c r="A7597">
        <v>2019</v>
      </c>
      <c r="B7597" t="s">
        <v>424</v>
      </c>
      <c r="C7597" t="s">
        <v>21</v>
      </c>
      <c r="D7597" t="s">
        <v>513</v>
      </c>
      <c r="E7597">
        <v>0</v>
      </c>
    </row>
    <row r="7598" spans="1:5">
      <c r="A7598">
        <v>2018</v>
      </c>
      <c r="B7598" t="s">
        <v>434</v>
      </c>
      <c r="C7598" t="s">
        <v>45</v>
      </c>
      <c r="D7598" t="s">
        <v>513</v>
      </c>
      <c r="E7598">
        <v>0</v>
      </c>
    </row>
    <row r="7599" spans="1:5">
      <c r="A7599">
        <v>2018</v>
      </c>
      <c r="B7599" t="s">
        <v>428</v>
      </c>
      <c r="C7599" t="s">
        <v>27</v>
      </c>
      <c r="D7599" t="s">
        <v>513</v>
      </c>
      <c r="E7599">
        <v>0</v>
      </c>
    </row>
    <row r="7600" spans="1:5">
      <c r="A7600">
        <v>2018</v>
      </c>
      <c r="B7600" t="s">
        <v>430</v>
      </c>
      <c r="C7600" t="s">
        <v>33</v>
      </c>
      <c r="D7600" t="s">
        <v>513</v>
      </c>
      <c r="E7600">
        <v>0</v>
      </c>
    </row>
    <row r="7601" spans="1:5">
      <c r="A7601">
        <v>2018</v>
      </c>
      <c r="B7601" t="s">
        <v>420</v>
      </c>
      <c r="C7601" t="s">
        <v>8</v>
      </c>
      <c r="D7601" t="s">
        <v>513</v>
      </c>
      <c r="E7601">
        <v>0</v>
      </c>
    </row>
    <row r="7602" spans="1:5">
      <c r="A7602">
        <v>2018</v>
      </c>
      <c r="B7602" t="s">
        <v>439</v>
      </c>
      <c r="C7602" t="s">
        <v>53</v>
      </c>
      <c r="D7602" t="s">
        <v>513</v>
      </c>
      <c r="E7602">
        <v>0</v>
      </c>
    </row>
    <row r="7603" spans="1:5">
      <c r="A7603">
        <v>2022</v>
      </c>
      <c r="B7603" t="s">
        <v>437</v>
      </c>
      <c r="C7603" t="s">
        <v>51</v>
      </c>
      <c r="D7603" t="s">
        <v>513</v>
      </c>
      <c r="E7603">
        <v>0</v>
      </c>
    </row>
    <row r="7604" spans="1:5">
      <c r="A7604">
        <v>2022</v>
      </c>
      <c r="B7604" t="s">
        <v>425</v>
      </c>
      <c r="C7604" t="s">
        <v>24</v>
      </c>
      <c r="D7604" t="s">
        <v>513</v>
      </c>
      <c r="E7604">
        <v>0</v>
      </c>
    </row>
    <row r="7605" spans="1:5">
      <c r="A7605">
        <v>2022</v>
      </c>
      <c r="B7605" t="s">
        <v>428</v>
      </c>
      <c r="C7605" t="s">
        <v>27</v>
      </c>
      <c r="D7605" t="s">
        <v>513</v>
      </c>
      <c r="E7605">
        <v>0</v>
      </c>
    </row>
    <row r="7606" spans="1:5">
      <c r="A7606">
        <v>2022</v>
      </c>
      <c r="B7606" t="s">
        <v>420</v>
      </c>
      <c r="C7606" t="s">
        <v>8</v>
      </c>
      <c r="D7606" t="s">
        <v>513</v>
      </c>
      <c r="E7606">
        <v>0</v>
      </c>
    </row>
    <row r="7607" spans="1:5">
      <c r="A7607">
        <v>2022</v>
      </c>
      <c r="B7607" t="s">
        <v>423</v>
      </c>
      <c r="C7607" t="s">
        <v>18</v>
      </c>
      <c r="D7607" t="s">
        <v>513</v>
      </c>
      <c r="E7607">
        <v>0</v>
      </c>
    </row>
    <row r="7608" spans="1:5">
      <c r="A7608">
        <v>2021</v>
      </c>
      <c r="B7608" t="s">
        <v>426</v>
      </c>
      <c r="D7608" t="s">
        <v>513</v>
      </c>
      <c r="E7608">
        <v>0</v>
      </c>
    </row>
    <row r="7609" spans="1:5">
      <c r="A7609">
        <v>2021</v>
      </c>
      <c r="B7609" t="s">
        <v>428</v>
      </c>
      <c r="C7609" t="s">
        <v>27</v>
      </c>
      <c r="D7609" t="s">
        <v>513</v>
      </c>
      <c r="E7609">
        <v>0</v>
      </c>
    </row>
    <row r="7610" spans="1:5">
      <c r="A7610">
        <v>2021</v>
      </c>
      <c r="B7610" t="s">
        <v>423</v>
      </c>
      <c r="C7610" t="s">
        <v>18</v>
      </c>
      <c r="D7610" t="s">
        <v>513</v>
      </c>
      <c r="E7610">
        <v>0</v>
      </c>
    </row>
    <row r="7611" spans="1:5">
      <c r="A7611">
        <v>2021</v>
      </c>
      <c r="B7611" t="s">
        <v>431</v>
      </c>
      <c r="C7611" t="s">
        <v>36</v>
      </c>
      <c r="D7611" t="s">
        <v>513</v>
      </c>
      <c r="E7611">
        <v>0</v>
      </c>
    </row>
    <row r="7612" spans="1:5">
      <c r="A7612">
        <v>2021</v>
      </c>
      <c r="B7612" t="s">
        <v>425</v>
      </c>
      <c r="C7612" t="s">
        <v>24</v>
      </c>
      <c r="D7612" t="s">
        <v>513</v>
      </c>
      <c r="E7612">
        <v>0</v>
      </c>
    </row>
    <row r="7613" spans="1:5">
      <c r="A7613">
        <v>2021</v>
      </c>
      <c r="B7613" t="s">
        <v>438</v>
      </c>
      <c r="C7613" t="s">
        <v>52</v>
      </c>
      <c r="D7613" t="s">
        <v>513</v>
      </c>
      <c r="E7613">
        <v>0</v>
      </c>
    </row>
    <row r="7614" spans="1:5">
      <c r="A7614">
        <v>2021</v>
      </c>
      <c r="B7614" t="s">
        <v>436</v>
      </c>
      <c r="C7614" t="s">
        <v>49</v>
      </c>
      <c r="D7614" t="s">
        <v>513</v>
      </c>
      <c r="E7614">
        <v>0</v>
      </c>
    </row>
    <row r="7615" spans="1:5">
      <c r="A7615">
        <v>2021</v>
      </c>
      <c r="B7615" t="s">
        <v>437</v>
      </c>
      <c r="C7615" t="s">
        <v>51</v>
      </c>
      <c r="D7615" t="s">
        <v>513</v>
      </c>
      <c r="E7615">
        <v>0</v>
      </c>
    </row>
    <row r="7616" spans="1:5">
      <c r="A7616">
        <v>2020</v>
      </c>
      <c r="B7616" t="s">
        <v>431</v>
      </c>
      <c r="C7616" t="s">
        <v>36</v>
      </c>
      <c r="D7616" t="s">
        <v>513</v>
      </c>
      <c r="E7616">
        <v>0</v>
      </c>
    </row>
    <row r="7617" spans="1:5">
      <c r="A7617">
        <v>2020</v>
      </c>
      <c r="B7617" t="s">
        <v>426</v>
      </c>
      <c r="D7617" t="s">
        <v>513</v>
      </c>
      <c r="E7617">
        <v>0</v>
      </c>
    </row>
    <row r="7618" spans="1:5">
      <c r="A7618">
        <v>2020</v>
      </c>
      <c r="B7618" t="s">
        <v>433</v>
      </c>
      <c r="C7618" t="s">
        <v>42</v>
      </c>
      <c r="D7618" t="s">
        <v>513</v>
      </c>
      <c r="E7618">
        <v>0</v>
      </c>
    </row>
    <row r="7619" spans="1:5">
      <c r="A7619">
        <v>2020</v>
      </c>
      <c r="B7619" t="s">
        <v>425</v>
      </c>
      <c r="C7619" t="s">
        <v>24</v>
      </c>
      <c r="D7619" t="s">
        <v>513</v>
      </c>
      <c r="E7619">
        <v>0</v>
      </c>
    </row>
    <row r="7620" spans="1:5">
      <c r="A7620">
        <v>2020</v>
      </c>
      <c r="B7620" t="s">
        <v>428</v>
      </c>
      <c r="C7620" t="s">
        <v>27</v>
      </c>
      <c r="D7620" t="s">
        <v>513</v>
      </c>
      <c r="E7620">
        <v>0</v>
      </c>
    </row>
    <row r="7621" spans="1:5">
      <c r="A7621">
        <v>2020</v>
      </c>
      <c r="B7621" t="s">
        <v>438</v>
      </c>
      <c r="C7621" t="s">
        <v>52</v>
      </c>
      <c r="D7621" t="s">
        <v>513</v>
      </c>
      <c r="E7621">
        <v>0</v>
      </c>
    </row>
    <row r="7622" spans="1:5">
      <c r="A7622">
        <v>2020</v>
      </c>
      <c r="B7622" t="s">
        <v>437</v>
      </c>
      <c r="C7622" t="s">
        <v>51</v>
      </c>
      <c r="D7622" t="s">
        <v>513</v>
      </c>
      <c r="E7622">
        <v>0</v>
      </c>
    </row>
    <row r="7623" spans="1:5">
      <c r="A7623">
        <v>2020</v>
      </c>
      <c r="B7623" t="s">
        <v>422</v>
      </c>
      <c r="C7623" t="s">
        <v>15</v>
      </c>
      <c r="D7623" t="s">
        <v>513</v>
      </c>
      <c r="E7623">
        <v>0</v>
      </c>
    </row>
    <row r="7624" spans="1:5">
      <c r="A7624">
        <v>2023</v>
      </c>
      <c r="B7624" t="s">
        <v>434</v>
      </c>
      <c r="C7624" t="s">
        <v>45</v>
      </c>
      <c r="D7624" t="s">
        <v>513</v>
      </c>
      <c r="E7624">
        <v>132</v>
      </c>
    </row>
    <row r="7625" spans="1:5">
      <c r="A7625">
        <v>2023</v>
      </c>
      <c r="B7625" t="s">
        <v>423</v>
      </c>
      <c r="C7625" t="s">
        <v>18</v>
      </c>
      <c r="D7625" t="s">
        <v>513</v>
      </c>
      <c r="E7625">
        <v>315</v>
      </c>
    </row>
    <row r="7626" spans="1:5">
      <c r="A7626">
        <v>2023</v>
      </c>
      <c r="B7626" t="s">
        <v>435</v>
      </c>
      <c r="C7626" t="s">
        <v>48</v>
      </c>
      <c r="D7626" t="s">
        <v>513</v>
      </c>
      <c r="E7626">
        <v>246</v>
      </c>
    </row>
    <row r="7627" spans="1:5">
      <c r="A7627">
        <v>2023</v>
      </c>
      <c r="B7627" t="s">
        <v>430</v>
      </c>
      <c r="C7627" t="s">
        <v>33</v>
      </c>
      <c r="D7627" t="s">
        <v>513</v>
      </c>
      <c r="E7627">
        <v>249</v>
      </c>
    </row>
    <row r="7628" spans="1:5">
      <c r="A7628">
        <v>2023</v>
      </c>
      <c r="B7628" t="s">
        <v>422</v>
      </c>
      <c r="C7628" t="s">
        <v>15</v>
      </c>
      <c r="D7628" t="s">
        <v>513</v>
      </c>
      <c r="E7628">
        <v>2084</v>
      </c>
    </row>
    <row r="7629" spans="1:5">
      <c r="A7629">
        <v>2023</v>
      </c>
      <c r="B7629" t="s">
        <v>439</v>
      </c>
      <c r="C7629" t="s">
        <v>53</v>
      </c>
      <c r="D7629" t="s">
        <v>513</v>
      </c>
      <c r="E7629">
        <v>394</v>
      </c>
    </row>
    <row r="7630" spans="1:5">
      <c r="A7630">
        <v>2022</v>
      </c>
      <c r="B7630" t="s">
        <v>433</v>
      </c>
      <c r="C7630" t="s">
        <v>42</v>
      </c>
      <c r="D7630" t="s">
        <v>513</v>
      </c>
      <c r="E7630">
        <v>0</v>
      </c>
    </row>
    <row r="7631" spans="1:5">
      <c r="A7631">
        <v>2022</v>
      </c>
      <c r="B7631" t="s">
        <v>430</v>
      </c>
      <c r="C7631" t="s">
        <v>33</v>
      </c>
      <c r="D7631" t="s">
        <v>513</v>
      </c>
      <c r="E7631">
        <v>0</v>
      </c>
    </row>
    <row r="7632" spans="1:5">
      <c r="A7632">
        <v>2022</v>
      </c>
      <c r="B7632" t="s">
        <v>432</v>
      </c>
      <c r="C7632" t="s">
        <v>39</v>
      </c>
      <c r="D7632" t="s">
        <v>513</v>
      </c>
      <c r="E7632">
        <v>0</v>
      </c>
    </row>
    <row r="7633" spans="1:5">
      <c r="A7633">
        <v>2022</v>
      </c>
      <c r="B7633" t="s">
        <v>426</v>
      </c>
      <c r="D7633" t="s">
        <v>513</v>
      </c>
      <c r="E7633">
        <v>0</v>
      </c>
    </row>
    <row r="7634" spans="1:5">
      <c r="A7634">
        <v>2022</v>
      </c>
      <c r="B7634" t="s">
        <v>424</v>
      </c>
      <c r="C7634" t="s">
        <v>21</v>
      </c>
      <c r="D7634" t="s">
        <v>513</v>
      </c>
      <c r="E7634">
        <v>0</v>
      </c>
    </row>
    <row r="7635" spans="1:5">
      <c r="A7635">
        <v>2021</v>
      </c>
      <c r="B7635" t="s">
        <v>432</v>
      </c>
      <c r="C7635" t="s">
        <v>39</v>
      </c>
      <c r="D7635" t="s">
        <v>513</v>
      </c>
      <c r="E7635">
        <v>0</v>
      </c>
    </row>
    <row r="7636" spans="1:5">
      <c r="A7636">
        <v>2021</v>
      </c>
      <c r="B7636" t="s">
        <v>430</v>
      </c>
      <c r="C7636" t="s">
        <v>33</v>
      </c>
      <c r="D7636" t="s">
        <v>513</v>
      </c>
      <c r="E7636">
        <v>0</v>
      </c>
    </row>
    <row r="7637" spans="1:5">
      <c r="A7637">
        <v>2021</v>
      </c>
      <c r="B7637" t="s">
        <v>433</v>
      </c>
      <c r="C7637" t="s">
        <v>42</v>
      </c>
      <c r="D7637" t="s">
        <v>513</v>
      </c>
      <c r="E7637">
        <v>0</v>
      </c>
    </row>
    <row r="7638" spans="1:5">
      <c r="A7638">
        <v>2021</v>
      </c>
      <c r="B7638" t="s">
        <v>422</v>
      </c>
      <c r="C7638" t="s">
        <v>15</v>
      </c>
      <c r="D7638" t="s">
        <v>513</v>
      </c>
      <c r="E7638">
        <v>0</v>
      </c>
    </row>
    <row r="7639" spans="1:5">
      <c r="A7639">
        <v>2021</v>
      </c>
      <c r="B7639" t="s">
        <v>421</v>
      </c>
      <c r="C7639" t="s">
        <v>13</v>
      </c>
      <c r="D7639" t="s">
        <v>513</v>
      </c>
      <c r="E7639">
        <v>0</v>
      </c>
    </row>
    <row r="7640" spans="1:5">
      <c r="A7640">
        <v>2021</v>
      </c>
      <c r="B7640" t="s">
        <v>439</v>
      </c>
      <c r="C7640" t="s">
        <v>53</v>
      </c>
      <c r="D7640" t="s">
        <v>513</v>
      </c>
      <c r="E7640">
        <v>0</v>
      </c>
    </row>
    <row r="7641" spans="1:5">
      <c r="A7641">
        <v>2021</v>
      </c>
      <c r="B7641" t="s">
        <v>435</v>
      </c>
      <c r="C7641" t="s">
        <v>48</v>
      </c>
      <c r="D7641" t="s">
        <v>513</v>
      </c>
      <c r="E7641">
        <v>0</v>
      </c>
    </row>
    <row r="7642" spans="1:5">
      <c r="A7642">
        <v>2021</v>
      </c>
      <c r="B7642" t="s">
        <v>429</v>
      </c>
      <c r="C7642" t="s">
        <v>30</v>
      </c>
      <c r="D7642" t="s">
        <v>513</v>
      </c>
      <c r="E7642">
        <v>0</v>
      </c>
    </row>
    <row r="7643" spans="1:5">
      <c r="A7643">
        <v>2020</v>
      </c>
      <c r="B7643" t="s">
        <v>435</v>
      </c>
      <c r="C7643" t="s">
        <v>48</v>
      </c>
      <c r="D7643" t="s">
        <v>513</v>
      </c>
      <c r="E7643">
        <v>0</v>
      </c>
    </row>
    <row r="7644" spans="1:5">
      <c r="A7644">
        <v>2020</v>
      </c>
      <c r="B7644" t="s">
        <v>432</v>
      </c>
      <c r="C7644" t="s">
        <v>39</v>
      </c>
      <c r="D7644" t="s">
        <v>513</v>
      </c>
      <c r="E7644">
        <v>0</v>
      </c>
    </row>
    <row r="7645" spans="1:5">
      <c r="A7645">
        <v>2020</v>
      </c>
      <c r="B7645" t="s">
        <v>423</v>
      </c>
      <c r="C7645" t="s">
        <v>18</v>
      </c>
      <c r="D7645" t="s">
        <v>513</v>
      </c>
      <c r="E7645">
        <v>0</v>
      </c>
    </row>
    <row r="7646" spans="1:5">
      <c r="A7646">
        <v>2020</v>
      </c>
      <c r="B7646" t="s">
        <v>420</v>
      </c>
      <c r="C7646" t="s">
        <v>8</v>
      </c>
      <c r="D7646" t="s">
        <v>513</v>
      </c>
      <c r="E7646">
        <v>0</v>
      </c>
    </row>
    <row r="7647" spans="1:5">
      <c r="A7647">
        <v>2020</v>
      </c>
      <c r="B7647" t="s">
        <v>424</v>
      </c>
      <c r="C7647" t="s">
        <v>21</v>
      </c>
      <c r="D7647" t="s">
        <v>513</v>
      </c>
      <c r="E7647">
        <v>0</v>
      </c>
    </row>
    <row r="7648" spans="1:5">
      <c r="A7648">
        <v>2020</v>
      </c>
      <c r="B7648" t="s">
        <v>421</v>
      </c>
      <c r="C7648" t="s">
        <v>13</v>
      </c>
      <c r="D7648" t="s">
        <v>513</v>
      </c>
      <c r="E7648">
        <v>0</v>
      </c>
    </row>
    <row r="7649" spans="1:5">
      <c r="A7649">
        <v>2020</v>
      </c>
      <c r="B7649" t="s">
        <v>436</v>
      </c>
      <c r="C7649" t="s">
        <v>49</v>
      </c>
      <c r="D7649" t="s">
        <v>513</v>
      </c>
      <c r="E7649">
        <v>0</v>
      </c>
    </row>
    <row r="7650" spans="1:5">
      <c r="A7650">
        <v>2020</v>
      </c>
      <c r="B7650" t="s">
        <v>429</v>
      </c>
      <c r="C7650" t="s">
        <v>30</v>
      </c>
      <c r="D7650" t="s">
        <v>513</v>
      </c>
      <c r="E7650">
        <v>0</v>
      </c>
    </row>
    <row r="7651" spans="1:5">
      <c r="A7651">
        <v>2019</v>
      </c>
      <c r="B7651" t="s">
        <v>435</v>
      </c>
      <c r="C7651" t="s">
        <v>48</v>
      </c>
      <c r="D7651" t="s">
        <v>513</v>
      </c>
      <c r="E7651">
        <v>0</v>
      </c>
    </row>
    <row r="7652" spans="1:5">
      <c r="A7652">
        <v>2019</v>
      </c>
      <c r="B7652" t="s">
        <v>426</v>
      </c>
      <c r="D7652" t="s">
        <v>513</v>
      </c>
      <c r="E7652">
        <v>0</v>
      </c>
    </row>
    <row r="7653" spans="1:5">
      <c r="A7653">
        <v>2019</v>
      </c>
      <c r="B7653" t="s">
        <v>432</v>
      </c>
      <c r="C7653" t="s">
        <v>39</v>
      </c>
      <c r="D7653" t="s">
        <v>513</v>
      </c>
      <c r="E7653">
        <v>0</v>
      </c>
    </row>
    <row r="7654" spans="1:5">
      <c r="A7654">
        <v>2019</v>
      </c>
      <c r="B7654" t="s">
        <v>436</v>
      </c>
      <c r="C7654" t="s">
        <v>49</v>
      </c>
      <c r="D7654" t="s">
        <v>513</v>
      </c>
      <c r="E7654">
        <v>0</v>
      </c>
    </row>
    <row r="7655" spans="1:5">
      <c r="A7655">
        <v>2018</v>
      </c>
      <c r="B7655" t="s">
        <v>431</v>
      </c>
      <c r="C7655" t="s">
        <v>36</v>
      </c>
      <c r="D7655" t="s">
        <v>513</v>
      </c>
      <c r="E7655">
        <v>0</v>
      </c>
    </row>
    <row r="7656" spans="1:5">
      <c r="A7656">
        <v>2018</v>
      </c>
      <c r="B7656" t="s">
        <v>426</v>
      </c>
      <c r="D7656" t="s">
        <v>513</v>
      </c>
      <c r="E7656">
        <v>0</v>
      </c>
    </row>
    <row r="7657" spans="1:5">
      <c r="A7657">
        <v>2018</v>
      </c>
      <c r="B7657" t="s">
        <v>421</v>
      </c>
      <c r="C7657" t="s">
        <v>13</v>
      </c>
      <c r="D7657" t="s">
        <v>513</v>
      </c>
      <c r="E7657">
        <v>0</v>
      </c>
    </row>
    <row r="7658" spans="1:5">
      <c r="A7658">
        <v>2018</v>
      </c>
      <c r="B7658" t="s">
        <v>423</v>
      </c>
      <c r="C7658" t="s">
        <v>18</v>
      </c>
      <c r="D7658" t="s">
        <v>513</v>
      </c>
      <c r="E7658">
        <v>0</v>
      </c>
    </row>
    <row r="7659" spans="1:5">
      <c r="A7659">
        <v>2018</v>
      </c>
      <c r="B7659" t="s">
        <v>433</v>
      </c>
      <c r="C7659" t="s">
        <v>42</v>
      </c>
      <c r="D7659" t="s">
        <v>513</v>
      </c>
      <c r="E7659">
        <v>0</v>
      </c>
    </row>
    <row r="7660" spans="1:5">
      <c r="A7660">
        <v>2018</v>
      </c>
      <c r="B7660" t="s">
        <v>425</v>
      </c>
      <c r="C7660" t="s">
        <v>24</v>
      </c>
      <c r="D7660" t="s">
        <v>513</v>
      </c>
      <c r="E7660">
        <v>0</v>
      </c>
    </row>
    <row r="7661" spans="1:5">
      <c r="A7661">
        <v>2018</v>
      </c>
      <c r="B7661" t="s">
        <v>424</v>
      </c>
      <c r="C7661" t="s">
        <v>21</v>
      </c>
      <c r="D7661" t="s">
        <v>513</v>
      </c>
      <c r="E7661">
        <v>0</v>
      </c>
    </row>
    <row r="7662" spans="1:5">
      <c r="A7662">
        <v>2018</v>
      </c>
      <c r="B7662" t="s">
        <v>429</v>
      </c>
      <c r="C7662" t="s">
        <v>30</v>
      </c>
      <c r="D7662" t="s">
        <v>513</v>
      </c>
      <c r="E7662">
        <v>0</v>
      </c>
    </row>
    <row r="7663" spans="1:5">
      <c r="A7663">
        <v>2025</v>
      </c>
      <c r="B7663" t="s">
        <v>407</v>
      </c>
      <c r="D7663" t="s">
        <v>514</v>
      </c>
      <c r="E7663">
        <v>0</v>
      </c>
    </row>
    <row r="7664" spans="1:5">
      <c r="A7664">
        <v>2025</v>
      </c>
      <c r="B7664" t="s">
        <v>438</v>
      </c>
      <c r="D7664" t="s">
        <v>514</v>
      </c>
      <c r="E7664">
        <v>0</v>
      </c>
    </row>
    <row r="7665" spans="1:5">
      <c r="A7665">
        <v>2025</v>
      </c>
      <c r="B7665" t="s">
        <v>425</v>
      </c>
      <c r="D7665" t="s">
        <v>514</v>
      </c>
      <c r="E7665">
        <v>0</v>
      </c>
    </row>
    <row r="7666" spans="1:5">
      <c r="A7666">
        <v>2025</v>
      </c>
      <c r="B7666" t="s">
        <v>421</v>
      </c>
      <c r="D7666" t="s">
        <v>514</v>
      </c>
      <c r="E7666">
        <v>0</v>
      </c>
    </row>
    <row r="7667" spans="1:5">
      <c r="A7667">
        <v>2025</v>
      </c>
      <c r="B7667" t="s">
        <v>432</v>
      </c>
      <c r="D7667" t="s">
        <v>514</v>
      </c>
      <c r="E7667">
        <v>0</v>
      </c>
    </row>
    <row r="7668" spans="1:5">
      <c r="A7668">
        <v>2025</v>
      </c>
      <c r="B7668" t="s">
        <v>429</v>
      </c>
      <c r="D7668" t="s">
        <v>514</v>
      </c>
      <c r="E7668">
        <v>0</v>
      </c>
    </row>
    <row r="7669" spans="1:5">
      <c r="A7669">
        <v>2025</v>
      </c>
      <c r="B7669" t="s">
        <v>431</v>
      </c>
      <c r="D7669" t="s">
        <v>514</v>
      </c>
      <c r="E7669">
        <v>0</v>
      </c>
    </row>
    <row r="7670" spans="1:5">
      <c r="A7670">
        <v>2025</v>
      </c>
      <c r="B7670" t="s">
        <v>428</v>
      </c>
      <c r="D7670" t="s">
        <v>514</v>
      </c>
      <c r="E7670">
        <v>0</v>
      </c>
    </row>
    <row r="7671" spans="1:5">
      <c r="A7671">
        <v>2025</v>
      </c>
      <c r="B7671" t="s">
        <v>436</v>
      </c>
      <c r="D7671" t="s">
        <v>514</v>
      </c>
      <c r="E7671">
        <v>0</v>
      </c>
    </row>
    <row r="7672" spans="1:5">
      <c r="A7672">
        <v>2025</v>
      </c>
      <c r="B7672" t="s">
        <v>433</v>
      </c>
      <c r="D7672" t="s">
        <v>514</v>
      </c>
      <c r="E7672">
        <v>0</v>
      </c>
    </row>
    <row r="7673" spans="1:5">
      <c r="A7673">
        <v>2025</v>
      </c>
      <c r="B7673" t="s">
        <v>426</v>
      </c>
      <c r="D7673" t="s">
        <v>514</v>
      </c>
      <c r="E7673">
        <v>0</v>
      </c>
    </row>
    <row r="7674" spans="1:5">
      <c r="A7674">
        <v>2025</v>
      </c>
      <c r="B7674" t="s">
        <v>437</v>
      </c>
      <c r="D7674" t="s">
        <v>514</v>
      </c>
      <c r="E7674">
        <v>0</v>
      </c>
    </row>
    <row r="7675" spans="1:5">
      <c r="A7675">
        <v>2025</v>
      </c>
      <c r="B7675" t="s">
        <v>420</v>
      </c>
      <c r="D7675" t="s">
        <v>514</v>
      </c>
      <c r="E7675">
        <v>0</v>
      </c>
    </row>
    <row r="7676" spans="1:5">
      <c r="A7676">
        <v>2025</v>
      </c>
      <c r="B7676" t="s">
        <v>424</v>
      </c>
      <c r="D7676" t="s">
        <v>514</v>
      </c>
      <c r="E7676">
        <v>0</v>
      </c>
    </row>
    <row r="7677" spans="1:5">
      <c r="A7677">
        <v>2025</v>
      </c>
      <c r="B7677" t="s">
        <v>434</v>
      </c>
      <c r="D7677" t="s">
        <v>514</v>
      </c>
      <c r="E7677">
        <v>0</v>
      </c>
    </row>
    <row r="7678" spans="1:5">
      <c r="A7678">
        <v>2025</v>
      </c>
      <c r="B7678" t="s">
        <v>423</v>
      </c>
      <c r="D7678" t="s">
        <v>514</v>
      </c>
      <c r="E7678">
        <v>0</v>
      </c>
    </row>
    <row r="7679" spans="1:5">
      <c r="A7679">
        <v>2025</v>
      </c>
      <c r="B7679" t="s">
        <v>435</v>
      </c>
      <c r="D7679" t="s">
        <v>514</v>
      </c>
      <c r="E7679">
        <v>0</v>
      </c>
    </row>
    <row r="7680" spans="1:5">
      <c r="A7680">
        <v>2025</v>
      </c>
      <c r="B7680" t="s">
        <v>430</v>
      </c>
      <c r="D7680" t="s">
        <v>514</v>
      </c>
      <c r="E7680">
        <v>0</v>
      </c>
    </row>
    <row r="7681" spans="1:5">
      <c r="A7681">
        <v>2025</v>
      </c>
      <c r="B7681" t="s">
        <v>422</v>
      </c>
      <c r="D7681" t="s">
        <v>514</v>
      </c>
      <c r="E7681">
        <v>0</v>
      </c>
    </row>
    <row r="7682" spans="1:5">
      <c r="A7682">
        <v>2025</v>
      </c>
      <c r="B7682" t="s">
        <v>439</v>
      </c>
      <c r="D7682" t="s">
        <v>514</v>
      </c>
      <c r="E7682">
        <v>0</v>
      </c>
    </row>
    <row r="7683" spans="1:5">
      <c r="A7683">
        <v>2024</v>
      </c>
      <c r="B7683" t="s">
        <v>407</v>
      </c>
      <c r="C7683" t="s">
        <v>407</v>
      </c>
      <c r="D7683" t="s">
        <v>514</v>
      </c>
      <c r="E7683">
        <v>1005241.4</v>
      </c>
    </row>
    <row r="7684" spans="1:5">
      <c r="A7684">
        <v>2024</v>
      </c>
      <c r="B7684" t="s">
        <v>438</v>
      </c>
      <c r="C7684" t="s">
        <v>52</v>
      </c>
      <c r="D7684" t="s">
        <v>514</v>
      </c>
      <c r="E7684">
        <v>31450</v>
      </c>
    </row>
    <row r="7685" spans="1:5">
      <c r="A7685">
        <v>2024</v>
      </c>
      <c r="B7685" t="s">
        <v>425</v>
      </c>
      <c r="C7685" t="s">
        <v>24</v>
      </c>
      <c r="D7685" t="s">
        <v>514</v>
      </c>
      <c r="E7685">
        <v>54390</v>
      </c>
    </row>
    <row r="7686" spans="1:5">
      <c r="A7686">
        <v>2024</v>
      </c>
      <c r="B7686" t="s">
        <v>421</v>
      </c>
      <c r="C7686" t="s">
        <v>13</v>
      </c>
      <c r="D7686" t="s">
        <v>514</v>
      </c>
      <c r="E7686">
        <v>82838</v>
      </c>
    </row>
    <row r="7687" spans="1:5">
      <c r="A7687">
        <v>2024</v>
      </c>
      <c r="B7687" t="s">
        <v>432</v>
      </c>
      <c r="C7687" t="s">
        <v>39</v>
      </c>
      <c r="D7687" t="s">
        <v>514</v>
      </c>
      <c r="E7687">
        <v>86650.95</v>
      </c>
    </row>
    <row r="7688" spans="1:5">
      <c r="A7688">
        <v>2024</v>
      </c>
      <c r="B7688" t="s">
        <v>429</v>
      </c>
      <c r="C7688" t="s">
        <v>30</v>
      </c>
      <c r="D7688" t="s">
        <v>514</v>
      </c>
      <c r="E7688">
        <v>82304</v>
      </c>
    </row>
    <row r="7689" spans="1:5">
      <c r="A7689">
        <v>2024</v>
      </c>
      <c r="B7689" t="s">
        <v>431</v>
      </c>
      <c r="C7689" t="s">
        <v>36</v>
      </c>
      <c r="D7689" t="s">
        <v>514</v>
      </c>
      <c r="E7689">
        <v>10240</v>
      </c>
    </row>
    <row r="7690" spans="1:5">
      <c r="A7690">
        <v>2024</v>
      </c>
      <c r="B7690" t="s">
        <v>428</v>
      </c>
      <c r="C7690" t="s">
        <v>27</v>
      </c>
      <c r="D7690" t="s">
        <v>514</v>
      </c>
      <c r="E7690">
        <v>0</v>
      </c>
    </row>
    <row r="7691" spans="1:5">
      <c r="A7691">
        <v>2024</v>
      </c>
      <c r="B7691" t="s">
        <v>436</v>
      </c>
      <c r="C7691" t="s">
        <v>49</v>
      </c>
      <c r="D7691" t="s">
        <v>514</v>
      </c>
      <c r="E7691">
        <v>23644</v>
      </c>
    </row>
    <row r="7692" spans="1:5">
      <c r="A7692">
        <v>2024</v>
      </c>
      <c r="B7692" t="s">
        <v>433</v>
      </c>
      <c r="C7692" t="s">
        <v>42</v>
      </c>
      <c r="D7692" t="s">
        <v>514</v>
      </c>
      <c r="E7692">
        <v>16372</v>
      </c>
    </row>
    <row r="7693" spans="1:5">
      <c r="A7693">
        <v>2024</v>
      </c>
      <c r="B7693" t="s">
        <v>426</v>
      </c>
      <c r="D7693" t="s">
        <v>514</v>
      </c>
      <c r="E7693">
        <v>0</v>
      </c>
    </row>
    <row r="7694" spans="1:5">
      <c r="A7694">
        <v>2024</v>
      </c>
      <c r="B7694" t="s">
        <v>437</v>
      </c>
      <c r="C7694" t="s">
        <v>51</v>
      </c>
      <c r="D7694" t="s">
        <v>514</v>
      </c>
      <c r="E7694">
        <v>151062</v>
      </c>
    </row>
    <row r="7695" spans="1:5">
      <c r="A7695">
        <v>2024</v>
      </c>
      <c r="B7695" t="s">
        <v>420</v>
      </c>
      <c r="C7695" t="s">
        <v>8</v>
      </c>
      <c r="D7695" t="s">
        <v>514</v>
      </c>
      <c r="E7695">
        <v>102149.95</v>
      </c>
    </row>
    <row r="7696" spans="1:5">
      <c r="A7696">
        <v>2024</v>
      </c>
      <c r="B7696" t="s">
        <v>424</v>
      </c>
      <c r="C7696" t="s">
        <v>21</v>
      </c>
      <c r="D7696" t="s">
        <v>514</v>
      </c>
      <c r="E7696">
        <v>84858</v>
      </c>
    </row>
    <row r="7697" spans="1:5">
      <c r="A7697">
        <v>2024</v>
      </c>
      <c r="B7697" t="s">
        <v>434</v>
      </c>
      <c r="C7697" t="s">
        <v>45</v>
      </c>
      <c r="D7697" t="s">
        <v>514</v>
      </c>
      <c r="E7697">
        <v>14274</v>
      </c>
    </row>
    <row r="7698" spans="1:5">
      <c r="A7698">
        <v>2024</v>
      </c>
      <c r="B7698" t="s">
        <v>423</v>
      </c>
      <c r="C7698" t="s">
        <v>18</v>
      </c>
      <c r="D7698" t="s">
        <v>514</v>
      </c>
      <c r="E7698">
        <v>28636</v>
      </c>
    </row>
    <row r="7699" spans="1:5">
      <c r="A7699">
        <v>2024</v>
      </c>
      <c r="B7699" t="s">
        <v>435</v>
      </c>
      <c r="C7699" t="s">
        <v>48</v>
      </c>
      <c r="D7699" t="s">
        <v>514</v>
      </c>
      <c r="E7699">
        <v>18039</v>
      </c>
    </row>
    <row r="7700" spans="1:5">
      <c r="A7700">
        <v>2024</v>
      </c>
      <c r="B7700" t="s">
        <v>430</v>
      </c>
      <c r="C7700" t="s">
        <v>33</v>
      </c>
      <c r="D7700" t="s">
        <v>514</v>
      </c>
      <c r="E7700">
        <v>24106</v>
      </c>
    </row>
    <row r="7701" spans="1:5">
      <c r="A7701">
        <v>2024</v>
      </c>
      <c r="B7701" t="s">
        <v>422</v>
      </c>
      <c r="C7701" t="s">
        <v>15</v>
      </c>
      <c r="D7701" t="s">
        <v>514</v>
      </c>
      <c r="E7701">
        <v>149905.5</v>
      </c>
    </row>
    <row r="7702" spans="1:5">
      <c r="A7702">
        <v>2024</v>
      </c>
      <c r="B7702" t="s">
        <v>439</v>
      </c>
      <c r="C7702" t="s">
        <v>53</v>
      </c>
      <c r="D7702" t="s">
        <v>514</v>
      </c>
      <c r="E7702">
        <v>44322</v>
      </c>
    </row>
    <row r="7703" spans="1:5">
      <c r="A7703">
        <v>2019</v>
      </c>
      <c r="B7703" t="s">
        <v>407</v>
      </c>
      <c r="C7703" t="s">
        <v>407</v>
      </c>
      <c r="D7703" t="s">
        <v>514</v>
      </c>
      <c r="E7703">
        <v>0</v>
      </c>
    </row>
    <row r="7704" spans="1:5">
      <c r="A7704">
        <v>2022</v>
      </c>
      <c r="B7704" t="s">
        <v>407</v>
      </c>
      <c r="C7704" t="s">
        <v>407</v>
      </c>
      <c r="D7704" t="s">
        <v>514</v>
      </c>
      <c r="E7704">
        <v>0</v>
      </c>
    </row>
    <row r="7705" spans="1:5">
      <c r="A7705">
        <v>2021</v>
      </c>
      <c r="B7705" t="s">
        <v>407</v>
      </c>
      <c r="C7705" t="s">
        <v>407</v>
      </c>
      <c r="D7705" t="s">
        <v>514</v>
      </c>
      <c r="E7705">
        <v>0</v>
      </c>
    </row>
    <row r="7706" spans="1:5">
      <c r="A7706">
        <v>2023</v>
      </c>
      <c r="B7706" t="s">
        <v>407</v>
      </c>
      <c r="C7706" t="s">
        <v>407</v>
      </c>
      <c r="D7706" t="s">
        <v>514</v>
      </c>
      <c r="E7706">
        <v>1016338.3</v>
      </c>
    </row>
    <row r="7707" spans="1:5">
      <c r="A7707">
        <v>2018</v>
      </c>
      <c r="B7707" t="s">
        <v>407</v>
      </c>
      <c r="C7707" t="s">
        <v>407</v>
      </c>
      <c r="D7707" t="s">
        <v>514</v>
      </c>
      <c r="E7707">
        <v>0</v>
      </c>
    </row>
    <row r="7708" spans="1:5">
      <c r="A7708">
        <v>2018</v>
      </c>
      <c r="B7708" t="s">
        <v>407</v>
      </c>
      <c r="C7708" t="s">
        <v>407</v>
      </c>
      <c r="D7708" t="s">
        <v>514</v>
      </c>
      <c r="E7708">
        <v>0</v>
      </c>
    </row>
    <row r="7709" spans="1:5">
      <c r="A7709">
        <v>2018</v>
      </c>
      <c r="B7709" t="s">
        <v>407</v>
      </c>
      <c r="C7709" t="s">
        <v>407</v>
      </c>
      <c r="D7709" t="s">
        <v>514</v>
      </c>
      <c r="E7709">
        <v>0</v>
      </c>
    </row>
    <row r="7710" spans="1:5">
      <c r="A7710">
        <v>2018</v>
      </c>
      <c r="B7710" t="s">
        <v>407</v>
      </c>
      <c r="C7710" t="s">
        <v>407</v>
      </c>
      <c r="D7710" t="s">
        <v>514</v>
      </c>
      <c r="E7710">
        <v>0</v>
      </c>
    </row>
    <row r="7711" spans="1:5">
      <c r="A7711">
        <v>2020</v>
      </c>
      <c r="B7711" t="s">
        <v>407</v>
      </c>
      <c r="C7711" t="s">
        <v>407</v>
      </c>
      <c r="D7711" t="s">
        <v>514</v>
      </c>
      <c r="E7711">
        <v>0</v>
      </c>
    </row>
    <row r="7712" spans="1:5">
      <c r="A7712">
        <v>2023</v>
      </c>
      <c r="B7712" t="s">
        <v>438</v>
      </c>
      <c r="C7712" t="s">
        <v>52</v>
      </c>
      <c r="D7712" t="s">
        <v>514</v>
      </c>
      <c r="E7712">
        <v>26240</v>
      </c>
    </row>
    <row r="7713" spans="1:5">
      <c r="A7713">
        <v>2023</v>
      </c>
      <c r="B7713" t="s">
        <v>425</v>
      </c>
      <c r="C7713" t="s">
        <v>24</v>
      </c>
      <c r="D7713" t="s">
        <v>514</v>
      </c>
      <c r="E7713">
        <v>53041</v>
      </c>
    </row>
    <row r="7714" spans="1:5">
      <c r="A7714">
        <v>2023</v>
      </c>
      <c r="B7714" t="s">
        <v>421</v>
      </c>
      <c r="C7714" t="s">
        <v>13</v>
      </c>
      <c r="D7714" t="s">
        <v>514</v>
      </c>
      <c r="E7714">
        <v>69838</v>
      </c>
    </row>
    <row r="7715" spans="1:5">
      <c r="A7715">
        <v>2023</v>
      </c>
      <c r="B7715" t="s">
        <v>432</v>
      </c>
      <c r="C7715" t="s">
        <v>39</v>
      </c>
      <c r="D7715" t="s">
        <v>514</v>
      </c>
      <c r="E7715">
        <v>87790.47</v>
      </c>
    </row>
    <row r="7716" spans="1:5">
      <c r="A7716">
        <v>2023</v>
      </c>
      <c r="B7716" t="s">
        <v>429</v>
      </c>
      <c r="C7716" t="s">
        <v>30</v>
      </c>
      <c r="D7716" t="s">
        <v>514</v>
      </c>
      <c r="E7716">
        <v>77212</v>
      </c>
    </row>
    <row r="7717" spans="1:5">
      <c r="A7717">
        <v>2023</v>
      </c>
      <c r="B7717" t="s">
        <v>431</v>
      </c>
      <c r="C7717" t="s">
        <v>36</v>
      </c>
      <c r="D7717" t="s">
        <v>514</v>
      </c>
      <c r="E7717">
        <v>9372</v>
      </c>
    </row>
    <row r="7718" spans="1:5">
      <c r="A7718">
        <v>2023</v>
      </c>
      <c r="B7718" t="s">
        <v>428</v>
      </c>
      <c r="C7718" t="s">
        <v>27</v>
      </c>
      <c r="D7718" t="s">
        <v>514</v>
      </c>
      <c r="E7718">
        <v>59440</v>
      </c>
    </row>
    <row r="7719" spans="1:5">
      <c r="A7719">
        <v>2023</v>
      </c>
      <c r="B7719" t="s">
        <v>436</v>
      </c>
      <c r="C7719" t="s">
        <v>49</v>
      </c>
      <c r="D7719" t="s">
        <v>514</v>
      </c>
      <c r="E7719">
        <v>22500</v>
      </c>
    </row>
    <row r="7720" spans="1:5">
      <c r="A7720">
        <v>2023</v>
      </c>
      <c r="B7720" t="s">
        <v>433</v>
      </c>
      <c r="C7720" t="s">
        <v>42</v>
      </c>
      <c r="D7720" t="s">
        <v>514</v>
      </c>
      <c r="E7720">
        <v>17216</v>
      </c>
    </row>
    <row r="7721" spans="1:5">
      <c r="A7721">
        <v>2023</v>
      </c>
      <c r="B7721" t="s">
        <v>426</v>
      </c>
      <c r="D7721" t="s">
        <v>514</v>
      </c>
      <c r="E7721">
        <v>0</v>
      </c>
    </row>
    <row r="7722" spans="1:5">
      <c r="A7722">
        <v>2023</v>
      </c>
      <c r="B7722" t="s">
        <v>437</v>
      </c>
      <c r="C7722" t="s">
        <v>51</v>
      </c>
      <c r="D7722" t="s">
        <v>514</v>
      </c>
      <c r="E7722">
        <v>127890.25</v>
      </c>
    </row>
    <row r="7723" spans="1:5">
      <c r="A7723">
        <v>2023</v>
      </c>
      <c r="B7723" t="s">
        <v>420</v>
      </c>
      <c r="C7723" t="s">
        <v>8</v>
      </c>
      <c r="D7723" t="s">
        <v>514</v>
      </c>
      <c r="E7723">
        <v>91396.58</v>
      </c>
    </row>
    <row r="7724" spans="1:5">
      <c r="A7724">
        <v>2023</v>
      </c>
      <c r="B7724" t="s">
        <v>424</v>
      </c>
      <c r="C7724" t="s">
        <v>21</v>
      </c>
      <c r="D7724" t="s">
        <v>514</v>
      </c>
      <c r="E7724">
        <v>78906</v>
      </c>
    </row>
    <row r="7725" spans="1:5">
      <c r="A7725">
        <v>2022</v>
      </c>
      <c r="B7725" t="s">
        <v>435</v>
      </c>
      <c r="C7725" t="s">
        <v>48</v>
      </c>
      <c r="D7725" t="s">
        <v>514</v>
      </c>
      <c r="E7725">
        <v>0</v>
      </c>
    </row>
    <row r="7726" spans="1:5">
      <c r="A7726">
        <v>2022</v>
      </c>
      <c r="B7726" t="s">
        <v>438</v>
      </c>
      <c r="C7726" t="s">
        <v>52</v>
      </c>
      <c r="D7726" t="s">
        <v>514</v>
      </c>
      <c r="E7726">
        <v>0</v>
      </c>
    </row>
    <row r="7727" spans="1:5">
      <c r="A7727">
        <v>2022</v>
      </c>
      <c r="B7727" t="s">
        <v>436</v>
      </c>
      <c r="C7727" t="s">
        <v>49</v>
      </c>
      <c r="D7727" t="s">
        <v>514</v>
      </c>
      <c r="E7727">
        <v>0</v>
      </c>
    </row>
    <row r="7728" spans="1:5">
      <c r="A7728">
        <v>2022</v>
      </c>
      <c r="B7728" t="s">
        <v>431</v>
      </c>
      <c r="C7728" t="s">
        <v>36</v>
      </c>
      <c r="D7728" t="s">
        <v>514</v>
      </c>
      <c r="E7728">
        <v>0</v>
      </c>
    </row>
    <row r="7729" spans="1:5">
      <c r="A7729">
        <v>2022</v>
      </c>
      <c r="B7729" t="s">
        <v>422</v>
      </c>
      <c r="C7729" t="s">
        <v>15</v>
      </c>
      <c r="D7729" t="s">
        <v>514</v>
      </c>
      <c r="E7729">
        <v>0</v>
      </c>
    </row>
    <row r="7730" spans="1:5">
      <c r="A7730">
        <v>2022</v>
      </c>
      <c r="B7730" t="s">
        <v>439</v>
      </c>
      <c r="C7730" t="s">
        <v>53</v>
      </c>
      <c r="D7730" t="s">
        <v>514</v>
      </c>
      <c r="E7730">
        <v>0</v>
      </c>
    </row>
    <row r="7731" spans="1:5">
      <c r="A7731">
        <v>2022</v>
      </c>
      <c r="B7731" t="s">
        <v>429</v>
      </c>
      <c r="C7731" t="s">
        <v>30</v>
      </c>
      <c r="D7731" t="s">
        <v>514</v>
      </c>
      <c r="E7731">
        <v>0</v>
      </c>
    </row>
    <row r="7732" spans="1:5">
      <c r="A7732">
        <v>2022</v>
      </c>
      <c r="B7732" t="s">
        <v>421</v>
      </c>
      <c r="C7732" t="s">
        <v>13</v>
      </c>
      <c r="D7732" t="s">
        <v>514</v>
      </c>
      <c r="E7732">
        <v>0</v>
      </c>
    </row>
    <row r="7733" spans="1:5">
      <c r="A7733">
        <v>2022</v>
      </c>
      <c r="B7733" t="s">
        <v>434</v>
      </c>
      <c r="C7733" t="s">
        <v>45</v>
      </c>
      <c r="D7733" t="s">
        <v>514</v>
      </c>
      <c r="E7733">
        <v>0</v>
      </c>
    </row>
    <row r="7734" spans="1:5">
      <c r="A7734">
        <v>2021</v>
      </c>
      <c r="B7734" t="s">
        <v>434</v>
      </c>
      <c r="C7734" t="s">
        <v>45</v>
      </c>
      <c r="D7734" t="s">
        <v>514</v>
      </c>
      <c r="E7734">
        <v>0</v>
      </c>
    </row>
    <row r="7735" spans="1:5">
      <c r="A7735">
        <v>2021</v>
      </c>
      <c r="B7735" t="s">
        <v>420</v>
      </c>
      <c r="C7735" t="s">
        <v>8</v>
      </c>
      <c r="D7735" t="s">
        <v>514</v>
      </c>
      <c r="E7735">
        <v>0</v>
      </c>
    </row>
    <row r="7736" spans="1:5">
      <c r="A7736">
        <v>2021</v>
      </c>
      <c r="B7736" t="s">
        <v>424</v>
      </c>
      <c r="C7736" t="s">
        <v>21</v>
      </c>
      <c r="D7736" t="s">
        <v>514</v>
      </c>
      <c r="E7736">
        <v>0</v>
      </c>
    </row>
    <row r="7737" spans="1:5">
      <c r="A7737">
        <v>2020</v>
      </c>
      <c r="B7737" t="s">
        <v>434</v>
      </c>
      <c r="C7737" t="s">
        <v>45</v>
      </c>
      <c r="D7737" t="s">
        <v>514</v>
      </c>
      <c r="E7737">
        <v>0</v>
      </c>
    </row>
    <row r="7738" spans="1:5">
      <c r="A7738">
        <v>2020</v>
      </c>
      <c r="B7738" t="s">
        <v>430</v>
      </c>
      <c r="C7738" t="s">
        <v>33</v>
      </c>
      <c r="D7738" t="s">
        <v>514</v>
      </c>
      <c r="E7738">
        <v>0</v>
      </c>
    </row>
    <row r="7739" spans="1:5">
      <c r="A7739">
        <v>2020</v>
      </c>
      <c r="B7739" t="s">
        <v>439</v>
      </c>
      <c r="C7739" t="s">
        <v>53</v>
      </c>
      <c r="D7739" t="s">
        <v>514</v>
      </c>
      <c r="E7739">
        <v>0</v>
      </c>
    </row>
    <row r="7740" spans="1:5">
      <c r="A7740">
        <v>2019</v>
      </c>
      <c r="B7740" t="s">
        <v>431</v>
      </c>
      <c r="C7740" t="s">
        <v>36</v>
      </c>
      <c r="D7740" t="s">
        <v>514</v>
      </c>
      <c r="E7740">
        <v>0</v>
      </c>
    </row>
    <row r="7741" spans="1:5">
      <c r="A7741">
        <v>2019</v>
      </c>
      <c r="B7741" t="s">
        <v>437</v>
      </c>
      <c r="C7741" t="s">
        <v>51</v>
      </c>
      <c r="D7741" t="s">
        <v>514</v>
      </c>
      <c r="E7741">
        <v>0</v>
      </c>
    </row>
    <row r="7742" spans="1:5">
      <c r="A7742">
        <v>2019</v>
      </c>
      <c r="B7742" t="s">
        <v>439</v>
      </c>
      <c r="C7742" t="s">
        <v>53</v>
      </c>
      <c r="D7742" t="s">
        <v>514</v>
      </c>
      <c r="E7742">
        <v>0</v>
      </c>
    </row>
    <row r="7743" spans="1:5">
      <c r="A7743">
        <v>2019</v>
      </c>
      <c r="B7743" t="s">
        <v>429</v>
      </c>
      <c r="C7743" t="s">
        <v>30</v>
      </c>
      <c r="D7743" t="s">
        <v>514</v>
      </c>
      <c r="E7743">
        <v>0</v>
      </c>
    </row>
    <row r="7744" spans="1:5">
      <c r="A7744">
        <v>2018</v>
      </c>
      <c r="B7744" t="s">
        <v>432</v>
      </c>
      <c r="C7744" t="s">
        <v>39</v>
      </c>
      <c r="D7744" t="s">
        <v>514</v>
      </c>
      <c r="E7744">
        <v>0</v>
      </c>
    </row>
    <row r="7745" spans="1:5">
      <c r="A7745">
        <v>2018</v>
      </c>
      <c r="B7745" t="s">
        <v>435</v>
      </c>
      <c r="C7745" t="s">
        <v>48</v>
      </c>
      <c r="D7745" t="s">
        <v>514</v>
      </c>
      <c r="E7745">
        <v>0</v>
      </c>
    </row>
    <row r="7746" spans="1:5">
      <c r="A7746">
        <v>2018</v>
      </c>
      <c r="B7746" t="s">
        <v>438</v>
      </c>
      <c r="C7746" t="s">
        <v>52</v>
      </c>
      <c r="D7746" t="s">
        <v>514</v>
      </c>
      <c r="E7746">
        <v>0</v>
      </c>
    </row>
    <row r="7747" spans="1:5">
      <c r="A7747">
        <v>2018</v>
      </c>
      <c r="B7747" t="s">
        <v>436</v>
      </c>
      <c r="C7747" t="s">
        <v>49</v>
      </c>
      <c r="D7747" t="s">
        <v>514</v>
      </c>
      <c r="E7747">
        <v>0</v>
      </c>
    </row>
    <row r="7748" spans="1:5">
      <c r="A7748">
        <v>2018</v>
      </c>
      <c r="B7748" t="s">
        <v>437</v>
      </c>
      <c r="C7748" t="s">
        <v>51</v>
      </c>
      <c r="D7748" t="s">
        <v>514</v>
      </c>
      <c r="E7748">
        <v>0</v>
      </c>
    </row>
    <row r="7749" spans="1:5">
      <c r="A7749">
        <v>2018</v>
      </c>
      <c r="B7749" t="s">
        <v>422</v>
      </c>
      <c r="C7749" t="s">
        <v>15</v>
      </c>
      <c r="D7749" t="s">
        <v>514</v>
      </c>
      <c r="E7749">
        <v>0</v>
      </c>
    </row>
    <row r="7750" spans="1:5">
      <c r="A7750">
        <v>2019</v>
      </c>
      <c r="B7750" t="s">
        <v>438</v>
      </c>
      <c r="C7750" t="s">
        <v>52</v>
      </c>
      <c r="D7750" t="s">
        <v>514</v>
      </c>
      <c r="E7750">
        <v>0</v>
      </c>
    </row>
    <row r="7751" spans="1:5">
      <c r="A7751">
        <v>2019</v>
      </c>
      <c r="B7751" t="s">
        <v>430</v>
      </c>
      <c r="C7751" t="s">
        <v>33</v>
      </c>
      <c r="D7751" t="s">
        <v>514</v>
      </c>
      <c r="E7751">
        <v>0</v>
      </c>
    </row>
    <row r="7752" spans="1:5">
      <c r="A7752">
        <v>2019</v>
      </c>
      <c r="B7752" t="s">
        <v>434</v>
      </c>
      <c r="C7752" t="s">
        <v>45</v>
      </c>
      <c r="D7752" t="s">
        <v>514</v>
      </c>
      <c r="E7752">
        <v>0</v>
      </c>
    </row>
    <row r="7753" spans="1:5">
      <c r="A7753">
        <v>2019</v>
      </c>
      <c r="B7753" t="s">
        <v>425</v>
      </c>
      <c r="C7753" t="s">
        <v>24</v>
      </c>
      <c r="D7753" t="s">
        <v>514</v>
      </c>
      <c r="E7753">
        <v>0</v>
      </c>
    </row>
    <row r="7754" spans="1:5">
      <c r="A7754">
        <v>2019</v>
      </c>
      <c r="B7754" t="s">
        <v>420</v>
      </c>
      <c r="C7754" t="s">
        <v>8</v>
      </c>
      <c r="D7754" t="s">
        <v>514</v>
      </c>
      <c r="E7754">
        <v>0</v>
      </c>
    </row>
    <row r="7755" spans="1:5">
      <c r="A7755">
        <v>2019</v>
      </c>
      <c r="B7755" t="s">
        <v>433</v>
      </c>
      <c r="C7755" t="s">
        <v>42</v>
      </c>
      <c r="D7755" t="s">
        <v>514</v>
      </c>
      <c r="E7755">
        <v>0</v>
      </c>
    </row>
    <row r="7756" spans="1:5">
      <c r="A7756">
        <v>2019</v>
      </c>
      <c r="B7756" t="s">
        <v>428</v>
      </c>
      <c r="C7756" t="s">
        <v>27</v>
      </c>
      <c r="D7756" t="s">
        <v>514</v>
      </c>
      <c r="E7756">
        <v>0</v>
      </c>
    </row>
    <row r="7757" spans="1:5">
      <c r="A7757">
        <v>2019</v>
      </c>
      <c r="B7757" t="s">
        <v>423</v>
      </c>
      <c r="C7757" t="s">
        <v>18</v>
      </c>
      <c r="D7757" t="s">
        <v>514</v>
      </c>
      <c r="E7757">
        <v>0</v>
      </c>
    </row>
    <row r="7758" spans="1:5">
      <c r="A7758">
        <v>2019</v>
      </c>
      <c r="B7758" t="s">
        <v>421</v>
      </c>
      <c r="C7758" t="s">
        <v>13</v>
      </c>
      <c r="D7758" t="s">
        <v>514</v>
      </c>
      <c r="E7758">
        <v>0</v>
      </c>
    </row>
    <row r="7759" spans="1:5">
      <c r="A7759">
        <v>2019</v>
      </c>
      <c r="B7759" t="s">
        <v>422</v>
      </c>
      <c r="C7759" t="s">
        <v>15</v>
      </c>
      <c r="D7759" t="s">
        <v>514</v>
      </c>
      <c r="E7759">
        <v>0</v>
      </c>
    </row>
    <row r="7760" spans="1:5">
      <c r="A7760">
        <v>2019</v>
      </c>
      <c r="B7760" t="s">
        <v>424</v>
      </c>
      <c r="C7760" t="s">
        <v>21</v>
      </c>
      <c r="D7760" t="s">
        <v>514</v>
      </c>
      <c r="E7760">
        <v>0</v>
      </c>
    </row>
    <row r="7761" spans="1:5">
      <c r="A7761">
        <v>2018</v>
      </c>
      <c r="B7761" t="s">
        <v>434</v>
      </c>
      <c r="C7761" t="s">
        <v>45</v>
      </c>
      <c r="D7761" t="s">
        <v>514</v>
      </c>
      <c r="E7761">
        <v>0</v>
      </c>
    </row>
    <row r="7762" spans="1:5">
      <c r="A7762">
        <v>2018</v>
      </c>
      <c r="B7762" t="s">
        <v>428</v>
      </c>
      <c r="C7762" t="s">
        <v>27</v>
      </c>
      <c r="D7762" t="s">
        <v>514</v>
      </c>
      <c r="E7762">
        <v>0</v>
      </c>
    </row>
    <row r="7763" spans="1:5">
      <c r="A7763">
        <v>2018</v>
      </c>
      <c r="B7763" t="s">
        <v>430</v>
      </c>
      <c r="C7763" t="s">
        <v>33</v>
      </c>
      <c r="D7763" t="s">
        <v>514</v>
      </c>
      <c r="E7763">
        <v>0</v>
      </c>
    </row>
    <row r="7764" spans="1:5">
      <c r="A7764">
        <v>2018</v>
      </c>
      <c r="B7764" t="s">
        <v>420</v>
      </c>
      <c r="C7764" t="s">
        <v>8</v>
      </c>
      <c r="D7764" t="s">
        <v>514</v>
      </c>
      <c r="E7764">
        <v>0</v>
      </c>
    </row>
    <row r="7765" spans="1:5">
      <c r="A7765">
        <v>2018</v>
      </c>
      <c r="B7765" t="s">
        <v>439</v>
      </c>
      <c r="C7765" t="s">
        <v>53</v>
      </c>
      <c r="D7765" t="s">
        <v>514</v>
      </c>
      <c r="E7765">
        <v>0</v>
      </c>
    </row>
    <row r="7766" spans="1:5">
      <c r="A7766">
        <v>2022</v>
      </c>
      <c r="B7766" t="s">
        <v>437</v>
      </c>
      <c r="C7766" t="s">
        <v>51</v>
      </c>
      <c r="D7766" t="s">
        <v>514</v>
      </c>
      <c r="E7766">
        <v>0</v>
      </c>
    </row>
    <row r="7767" spans="1:5">
      <c r="A7767">
        <v>2022</v>
      </c>
      <c r="B7767" t="s">
        <v>425</v>
      </c>
      <c r="C7767" t="s">
        <v>24</v>
      </c>
      <c r="D7767" t="s">
        <v>514</v>
      </c>
      <c r="E7767">
        <v>0</v>
      </c>
    </row>
    <row r="7768" spans="1:5">
      <c r="A7768">
        <v>2022</v>
      </c>
      <c r="B7768" t="s">
        <v>428</v>
      </c>
      <c r="C7768" t="s">
        <v>27</v>
      </c>
      <c r="D7768" t="s">
        <v>514</v>
      </c>
      <c r="E7768">
        <v>0</v>
      </c>
    </row>
    <row r="7769" spans="1:5">
      <c r="A7769">
        <v>2022</v>
      </c>
      <c r="B7769" t="s">
        <v>420</v>
      </c>
      <c r="C7769" t="s">
        <v>8</v>
      </c>
      <c r="D7769" t="s">
        <v>514</v>
      </c>
      <c r="E7769">
        <v>0</v>
      </c>
    </row>
    <row r="7770" spans="1:5">
      <c r="A7770">
        <v>2022</v>
      </c>
      <c r="B7770" t="s">
        <v>423</v>
      </c>
      <c r="C7770" t="s">
        <v>18</v>
      </c>
      <c r="D7770" t="s">
        <v>514</v>
      </c>
      <c r="E7770">
        <v>0</v>
      </c>
    </row>
    <row r="7771" spans="1:5">
      <c r="A7771">
        <v>2021</v>
      </c>
      <c r="B7771" t="s">
        <v>426</v>
      </c>
      <c r="D7771" t="s">
        <v>514</v>
      </c>
      <c r="E7771">
        <v>0</v>
      </c>
    </row>
    <row r="7772" spans="1:5">
      <c r="A7772">
        <v>2021</v>
      </c>
      <c r="B7772" t="s">
        <v>428</v>
      </c>
      <c r="C7772" t="s">
        <v>27</v>
      </c>
      <c r="D7772" t="s">
        <v>514</v>
      </c>
      <c r="E7772">
        <v>0</v>
      </c>
    </row>
    <row r="7773" spans="1:5">
      <c r="A7773">
        <v>2021</v>
      </c>
      <c r="B7773" t="s">
        <v>423</v>
      </c>
      <c r="C7773" t="s">
        <v>18</v>
      </c>
      <c r="D7773" t="s">
        <v>514</v>
      </c>
      <c r="E7773">
        <v>0</v>
      </c>
    </row>
    <row r="7774" spans="1:5">
      <c r="A7774">
        <v>2021</v>
      </c>
      <c r="B7774" t="s">
        <v>431</v>
      </c>
      <c r="C7774" t="s">
        <v>36</v>
      </c>
      <c r="D7774" t="s">
        <v>514</v>
      </c>
      <c r="E7774">
        <v>0</v>
      </c>
    </row>
    <row r="7775" spans="1:5">
      <c r="A7775">
        <v>2021</v>
      </c>
      <c r="B7775" t="s">
        <v>425</v>
      </c>
      <c r="C7775" t="s">
        <v>24</v>
      </c>
      <c r="D7775" t="s">
        <v>514</v>
      </c>
      <c r="E7775">
        <v>0</v>
      </c>
    </row>
    <row r="7776" spans="1:5">
      <c r="A7776">
        <v>2021</v>
      </c>
      <c r="B7776" t="s">
        <v>438</v>
      </c>
      <c r="C7776" t="s">
        <v>52</v>
      </c>
      <c r="D7776" t="s">
        <v>514</v>
      </c>
      <c r="E7776">
        <v>0</v>
      </c>
    </row>
    <row r="7777" spans="1:5">
      <c r="A7777">
        <v>2021</v>
      </c>
      <c r="B7777" t="s">
        <v>436</v>
      </c>
      <c r="C7777" t="s">
        <v>49</v>
      </c>
      <c r="D7777" t="s">
        <v>514</v>
      </c>
      <c r="E7777">
        <v>0</v>
      </c>
    </row>
    <row r="7778" spans="1:5">
      <c r="A7778">
        <v>2021</v>
      </c>
      <c r="B7778" t="s">
        <v>437</v>
      </c>
      <c r="C7778" t="s">
        <v>51</v>
      </c>
      <c r="D7778" t="s">
        <v>514</v>
      </c>
      <c r="E7778">
        <v>0</v>
      </c>
    </row>
    <row r="7779" spans="1:5">
      <c r="A7779">
        <v>2020</v>
      </c>
      <c r="B7779" t="s">
        <v>431</v>
      </c>
      <c r="C7779" t="s">
        <v>36</v>
      </c>
      <c r="D7779" t="s">
        <v>514</v>
      </c>
      <c r="E7779">
        <v>0</v>
      </c>
    </row>
    <row r="7780" spans="1:5">
      <c r="A7780">
        <v>2020</v>
      </c>
      <c r="B7780" t="s">
        <v>426</v>
      </c>
      <c r="D7780" t="s">
        <v>514</v>
      </c>
      <c r="E7780">
        <v>0</v>
      </c>
    </row>
    <row r="7781" spans="1:5">
      <c r="A7781">
        <v>2020</v>
      </c>
      <c r="B7781" t="s">
        <v>433</v>
      </c>
      <c r="C7781" t="s">
        <v>42</v>
      </c>
      <c r="D7781" t="s">
        <v>514</v>
      </c>
      <c r="E7781">
        <v>0</v>
      </c>
    </row>
    <row r="7782" spans="1:5">
      <c r="A7782">
        <v>2020</v>
      </c>
      <c r="B7782" t="s">
        <v>425</v>
      </c>
      <c r="C7782" t="s">
        <v>24</v>
      </c>
      <c r="D7782" t="s">
        <v>514</v>
      </c>
      <c r="E7782">
        <v>0</v>
      </c>
    </row>
    <row r="7783" spans="1:5">
      <c r="A7783">
        <v>2020</v>
      </c>
      <c r="B7783" t="s">
        <v>428</v>
      </c>
      <c r="C7783" t="s">
        <v>27</v>
      </c>
      <c r="D7783" t="s">
        <v>514</v>
      </c>
      <c r="E7783">
        <v>0</v>
      </c>
    </row>
    <row r="7784" spans="1:5">
      <c r="A7784">
        <v>2020</v>
      </c>
      <c r="B7784" t="s">
        <v>438</v>
      </c>
      <c r="C7784" t="s">
        <v>52</v>
      </c>
      <c r="D7784" t="s">
        <v>514</v>
      </c>
      <c r="E7784">
        <v>0</v>
      </c>
    </row>
    <row r="7785" spans="1:5">
      <c r="A7785">
        <v>2020</v>
      </c>
      <c r="B7785" t="s">
        <v>437</v>
      </c>
      <c r="C7785" t="s">
        <v>51</v>
      </c>
      <c r="D7785" t="s">
        <v>514</v>
      </c>
      <c r="E7785">
        <v>0</v>
      </c>
    </row>
    <row r="7786" spans="1:5">
      <c r="A7786">
        <v>2020</v>
      </c>
      <c r="B7786" t="s">
        <v>422</v>
      </c>
      <c r="C7786" t="s">
        <v>15</v>
      </c>
      <c r="D7786" t="s">
        <v>514</v>
      </c>
      <c r="E7786">
        <v>0</v>
      </c>
    </row>
    <row r="7787" spans="1:5">
      <c r="A7787">
        <v>2023</v>
      </c>
      <c r="B7787" t="s">
        <v>434</v>
      </c>
      <c r="C7787" t="s">
        <v>45</v>
      </c>
      <c r="D7787" t="s">
        <v>514</v>
      </c>
      <c r="E7787">
        <v>13166</v>
      </c>
    </row>
    <row r="7788" spans="1:5">
      <c r="A7788">
        <v>2023</v>
      </c>
      <c r="B7788" t="s">
        <v>423</v>
      </c>
      <c r="C7788" t="s">
        <v>18</v>
      </c>
      <c r="D7788" t="s">
        <v>514</v>
      </c>
      <c r="E7788">
        <v>25338</v>
      </c>
    </row>
    <row r="7789" spans="1:5">
      <c r="A7789">
        <v>2023</v>
      </c>
      <c r="B7789" t="s">
        <v>435</v>
      </c>
      <c r="C7789" t="s">
        <v>48</v>
      </c>
      <c r="D7789" t="s">
        <v>514</v>
      </c>
      <c r="E7789">
        <v>16160</v>
      </c>
    </row>
    <row r="7790" spans="1:5">
      <c r="A7790">
        <v>2023</v>
      </c>
      <c r="B7790" t="s">
        <v>430</v>
      </c>
      <c r="C7790" t="s">
        <v>33</v>
      </c>
      <c r="D7790" t="s">
        <v>514</v>
      </c>
      <c r="E7790">
        <v>24914</v>
      </c>
    </row>
    <row r="7791" spans="1:5">
      <c r="A7791">
        <v>2023</v>
      </c>
      <c r="B7791" t="s">
        <v>422</v>
      </c>
      <c r="C7791" t="s">
        <v>15</v>
      </c>
      <c r="D7791" t="s">
        <v>514</v>
      </c>
      <c r="E7791">
        <v>172073</v>
      </c>
    </row>
    <row r="7792" spans="1:5">
      <c r="A7792">
        <v>2023</v>
      </c>
      <c r="B7792" t="s">
        <v>439</v>
      </c>
      <c r="C7792" t="s">
        <v>53</v>
      </c>
      <c r="D7792" t="s">
        <v>514</v>
      </c>
      <c r="E7792">
        <v>43845</v>
      </c>
    </row>
    <row r="7793" spans="1:5">
      <c r="A7793">
        <v>2022</v>
      </c>
      <c r="B7793" t="s">
        <v>433</v>
      </c>
      <c r="C7793" t="s">
        <v>42</v>
      </c>
      <c r="D7793" t="s">
        <v>514</v>
      </c>
      <c r="E7793">
        <v>0</v>
      </c>
    </row>
    <row r="7794" spans="1:5">
      <c r="A7794">
        <v>2022</v>
      </c>
      <c r="B7794" t="s">
        <v>430</v>
      </c>
      <c r="C7794" t="s">
        <v>33</v>
      </c>
      <c r="D7794" t="s">
        <v>514</v>
      </c>
      <c r="E7794">
        <v>0</v>
      </c>
    </row>
    <row r="7795" spans="1:5">
      <c r="A7795">
        <v>2022</v>
      </c>
      <c r="B7795" t="s">
        <v>432</v>
      </c>
      <c r="C7795" t="s">
        <v>39</v>
      </c>
      <c r="D7795" t="s">
        <v>514</v>
      </c>
      <c r="E7795">
        <v>0</v>
      </c>
    </row>
    <row r="7796" spans="1:5">
      <c r="A7796">
        <v>2022</v>
      </c>
      <c r="B7796" t="s">
        <v>426</v>
      </c>
      <c r="D7796" t="s">
        <v>514</v>
      </c>
      <c r="E7796">
        <v>0</v>
      </c>
    </row>
    <row r="7797" spans="1:5">
      <c r="A7797">
        <v>2022</v>
      </c>
      <c r="B7797" t="s">
        <v>424</v>
      </c>
      <c r="C7797" t="s">
        <v>21</v>
      </c>
      <c r="D7797" t="s">
        <v>514</v>
      </c>
      <c r="E7797">
        <v>0</v>
      </c>
    </row>
    <row r="7798" spans="1:5">
      <c r="A7798">
        <v>2021</v>
      </c>
      <c r="B7798" t="s">
        <v>432</v>
      </c>
      <c r="C7798" t="s">
        <v>39</v>
      </c>
      <c r="D7798" t="s">
        <v>514</v>
      </c>
      <c r="E7798">
        <v>0</v>
      </c>
    </row>
    <row r="7799" spans="1:5">
      <c r="A7799">
        <v>2021</v>
      </c>
      <c r="B7799" t="s">
        <v>430</v>
      </c>
      <c r="C7799" t="s">
        <v>33</v>
      </c>
      <c r="D7799" t="s">
        <v>514</v>
      </c>
      <c r="E7799">
        <v>0</v>
      </c>
    </row>
    <row r="7800" spans="1:5">
      <c r="A7800">
        <v>2021</v>
      </c>
      <c r="B7800" t="s">
        <v>433</v>
      </c>
      <c r="C7800" t="s">
        <v>42</v>
      </c>
      <c r="D7800" t="s">
        <v>514</v>
      </c>
      <c r="E7800">
        <v>0</v>
      </c>
    </row>
    <row r="7801" spans="1:5">
      <c r="A7801">
        <v>2021</v>
      </c>
      <c r="B7801" t="s">
        <v>422</v>
      </c>
      <c r="C7801" t="s">
        <v>15</v>
      </c>
      <c r="D7801" t="s">
        <v>514</v>
      </c>
      <c r="E7801">
        <v>0</v>
      </c>
    </row>
    <row r="7802" spans="1:5">
      <c r="A7802">
        <v>2021</v>
      </c>
      <c r="B7802" t="s">
        <v>421</v>
      </c>
      <c r="C7802" t="s">
        <v>13</v>
      </c>
      <c r="D7802" t="s">
        <v>514</v>
      </c>
      <c r="E7802">
        <v>0</v>
      </c>
    </row>
    <row r="7803" spans="1:5">
      <c r="A7803">
        <v>2021</v>
      </c>
      <c r="B7803" t="s">
        <v>439</v>
      </c>
      <c r="C7803" t="s">
        <v>53</v>
      </c>
      <c r="D7803" t="s">
        <v>514</v>
      </c>
      <c r="E7803">
        <v>0</v>
      </c>
    </row>
    <row r="7804" spans="1:5">
      <c r="A7804">
        <v>2021</v>
      </c>
      <c r="B7804" t="s">
        <v>435</v>
      </c>
      <c r="C7804" t="s">
        <v>48</v>
      </c>
      <c r="D7804" t="s">
        <v>514</v>
      </c>
      <c r="E7804">
        <v>0</v>
      </c>
    </row>
    <row r="7805" spans="1:5">
      <c r="A7805">
        <v>2021</v>
      </c>
      <c r="B7805" t="s">
        <v>429</v>
      </c>
      <c r="C7805" t="s">
        <v>30</v>
      </c>
      <c r="D7805" t="s">
        <v>514</v>
      </c>
      <c r="E7805">
        <v>0</v>
      </c>
    </row>
    <row r="7806" spans="1:5">
      <c r="A7806">
        <v>2020</v>
      </c>
      <c r="B7806" t="s">
        <v>435</v>
      </c>
      <c r="C7806" t="s">
        <v>48</v>
      </c>
      <c r="D7806" t="s">
        <v>514</v>
      </c>
      <c r="E7806">
        <v>0</v>
      </c>
    </row>
    <row r="7807" spans="1:5">
      <c r="A7807">
        <v>2020</v>
      </c>
      <c r="B7807" t="s">
        <v>432</v>
      </c>
      <c r="C7807" t="s">
        <v>39</v>
      </c>
      <c r="D7807" t="s">
        <v>514</v>
      </c>
      <c r="E7807">
        <v>0</v>
      </c>
    </row>
    <row r="7808" spans="1:5">
      <c r="A7808">
        <v>2020</v>
      </c>
      <c r="B7808" t="s">
        <v>423</v>
      </c>
      <c r="C7808" t="s">
        <v>18</v>
      </c>
      <c r="D7808" t="s">
        <v>514</v>
      </c>
      <c r="E7808">
        <v>0</v>
      </c>
    </row>
    <row r="7809" spans="1:5">
      <c r="A7809">
        <v>2020</v>
      </c>
      <c r="B7809" t="s">
        <v>420</v>
      </c>
      <c r="C7809" t="s">
        <v>8</v>
      </c>
      <c r="D7809" t="s">
        <v>514</v>
      </c>
      <c r="E7809">
        <v>0</v>
      </c>
    </row>
    <row r="7810" spans="1:5">
      <c r="A7810">
        <v>2020</v>
      </c>
      <c r="B7810" t="s">
        <v>424</v>
      </c>
      <c r="C7810" t="s">
        <v>21</v>
      </c>
      <c r="D7810" t="s">
        <v>514</v>
      </c>
      <c r="E7810">
        <v>0</v>
      </c>
    </row>
    <row r="7811" spans="1:5">
      <c r="A7811">
        <v>2020</v>
      </c>
      <c r="B7811" t="s">
        <v>421</v>
      </c>
      <c r="C7811" t="s">
        <v>13</v>
      </c>
      <c r="D7811" t="s">
        <v>514</v>
      </c>
      <c r="E7811">
        <v>0</v>
      </c>
    </row>
    <row r="7812" spans="1:5">
      <c r="A7812">
        <v>2020</v>
      </c>
      <c r="B7812" t="s">
        <v>436</v>
      </c>
      <c r="C7812" t="s">
        <v>49</v>
      </c>
      <c r="D7812" t="s">
        <v>514</v>
      </c>
      <c r="E7812">
        <v>0</v>
      </c>
    </row>
    <row r="7813" spans="1:5">
      <c r="A7813">
        <v>2020</v>
      </c>
      <c r="B7813" t="s">
        <v>429</v>
      </c>
      <c r="C7813" t="s">
        <v>30</v>
      </c>
      <c r="D7813" t="s">
        <v>514</v>
      </c>
      <c r="E7813">
        <v>0</v>
      </c>
    </row>
    <row r="7814" spans="1:5">
      <c r="A7814">
        <v>2019</v>
      </c>
      <c r="B7814" t="s">
        <v>435</v>
      </c>
      <c r="C7814" t="s">
        <v>48</v>
      </c>
      <c r="D7814" t="s">
        <v>514</v>
      </c>
      <c r="E7814">
        <v>0</v>
      </c>
    </row>
    <row r="7815" spans="1:5">
      <c r="A7815">
        <v>2019</v>
      </c>
      <c r="B7815" t="s">
        <v>426</v>
      </c>
      <c r="D7815" t="s">
        <v>514</v>
      </c>
      <c r="E7815">
        <v>0</v>
      </c>
    </row>
    <row r="7816" spans="1:5">
      <c r="A7816">
        <v>2019</v>
      </c>
      <c r="B7816" t="s">
        <v>432</v>
      </c>
      <c r="C7816" t="s">
        <v>39</v>
      </c>
      <c r="D7816" t="s">
        <v>514</v>
      </c>
      <c r="E7816">
        <v>0</v>
      </c>
    </row>
    <row r="7817" spans="1:5">
      <c r="A7817">
        <v>2019</v>
      </c>
      <c r="B7817" t="s">
        <v>436</v>
      </c>
      <c r="C7817" t="s">
        <v>49</v>
      </c>
      <c r="D7817" t="s">
        <v>514</v>
      </c>
      <c r="E7817">
        <v>0</v>
      </c>
    </row>
    <row r="7818" spans="1:5">
      <c r="A7818">
        <v>2018</v>
      </c>
      <c r="B7818" t="s">
        <v>431</v>
      </c>
      <c r="C7818" t="s">
        <v>36</v>
      </c>
      <c r="D7818" t="s">
        <v>514</v>
      </c>
      <c r="E7818">
        <v>0</v>
      </c>
    </row>
    <row r="7819" spans="1:5">
      <c r="A7819">
        <v>2018</v>
      </c>
      <c r="B7819" t="s">
        <v>426</v>
      </c>
      <c r="D7819" t="s">
        <v>514</v>
      </c>
      <c r="E7819">
        <v>0</v>
      </c>
    </row>
    <row r="7820" spans="1:5">
      <c r="A7820">
        <v>2018</v>
      </c>
      <c r="B7820" t="s">
        <v>421</v>
      </c>
      <c r="C7820" t="s">
        <v>13</v>
      </c>
      <c r="D7820" t="s">
        <v>514</v>
      </c>
      <c r="E7820">
        <v>0</v>
      </c>
    </row>
    <row r="7821" spans="1:5">
      <c r="A7821">
        <v>2018</v>
      </c>
      <c r="B7821" t="s">
        <v>423</v>
      </c>
      <c r="C7821" t="s">
        <v>18</v>
      </c>
      <c r="D7821" t="s">
        <v>514</v>
      </c>
      <c r="E7821">
        <v>0</v>
      </c>
    </row>
    <row r="7822" spans="1:5">
      <c r="A7822">
        <v>2018</v>
      </c>
      <c r="B7822" t="s">
        <v>433</v>
      </c>
      <c r="C7822" t="s">
        <v>42</v>
      </c>
      <c r="D7822" t="s">
        <v>514</v>
      </c>
      <c r="E7822">
        <v>0</v>
      </c>
    </row>
    <row r="7823" spans="1:5">
      <c r="A7823">
        <v>2018</v>
      </c>
      <c r="B7823" t="s">
        <v>425</v>
      </c>
      <c r="C7823" t="s">
        <v>24</v>
      </c>
      <c r="D7823" t="s">
        <v>514</v>
      </c>
      <c r="E7823">
        <v>0</v>
      </c>
    </row>
    <row r="7824" spans="1:5">
      <c r="A7824">
        <v>2018</v>
      </c>
      <c r="B7824" t="s">
        <v>424</v>
      </c>
      <c r="C7824" t="s">
        <v>21</v>
      </c>
      <c r="D7824" t="s">
        <v>514</v>
      </c>
      <c r="E7824">
        <v>0</v>
      </c>
    </row>
    <row r="7825" spans="1:5">
      <c r="A7825">
        <v>2018</v>
      </c>
      <c r="B7825" t="s">
        <v>429</v>
      </c>
      <c r="C7825" t="s">
        <v>30</v>
      </c>
      <c r="D7825" t="s">
        <v>514</v>
      </c>
      <c r="E7825">
        <v>0</v>
      </c>
    </row>
    <row r="7826" spans="1:5">
      <c r="A7826">
        <v>2025</v>
      </c>
      <c r="B7826" t="s">
        <v>407</v>
      </c>
      <c r="D7826" t="s">
        <v>515</v>
      </c>
      <c r="E7826">
        <v>0</v>
      </c>
    </row>
    <row r="7827" spans="1:5">
      <c r="A7827">
        <v>2025</v>
      </c>
      <c r="B7827" t="s">
        <v>438</v>
      </c>
      <c r="D7827" t="s">
        <v>515</v>
      </c>
      <c r="E7827">
        <v>0</v>
      </c>
    </row>
    <row r="7828" spans="1:5">
      <c r="A7828">
        <v>2025</v>
      </c>
      <c r="B7828" t="s">
        <v>425</v>
      </c>
      <c r="D7828" t="s">
        <v>515</v>
      </c>
      <c r="E7828">
        <v>0</v>
      </c>
    </row>
    <row r="7829" spans="1:5">
      <c r="A7829">
        <v>2025</v>
      </c>
      <c r="B7829" t="s">
        <v>421</v>
      </c>
      <c r="D7829" t="s">
        <v>515</v>
      </c>
      <c r="E7829">
        <v>0</v>
      </c>
    </row>
    <row r="7830" spans="1:5">
      <c r="A7830">
        <v>2025</v>
      </c>
      <c r="B7830" t="s">
        <v>432</v>
      </c>
      <c r="D7830" t="s">
        <v>515</v>
      </c>
      <c r="E7830">
        <v>0</v>
      </c>
    </row>
    <row r="7831" spans="1:5">
      <c r="A7831">
        <v>2025</v>
      </c>
      <c r="B7831" t="s">
        <v>429</v>
      </c>
      <c r="D7831" t="s">
        <v>515</v>
      </c>
      <c r="E7831">
        <v>0</v>
      </c>
    </row>
    <row r="7832" spans="1:5">
      <c r="A7832">
        <v>2025</v>
      </c>
      <c r="B7832" t="s">
        <v>431</v>
      </c>
      <c r="D7832" t="s">
        <v>515</v>
      </c>
      <c r="E7832">
        <v>0</v>
      </c>
    </row>
    <row r="7833" spans="1:5">
      <c r="A7833">
        <v>2025</v>
      </c>
      <c r="B7833" t="s">
        <v>428</v>
      </c>
      <c r="D7833" t="s">
        <v>515</v>
      </c>
      <c r="E7833">
        <v>0</v>
      </c>
    </row>
    <row r="7834" spans="1:5">
      <c r="A7834">
        <v>2025</v>
      </c>
      <c r="B7834" t="s">
        <v>436</v>
      </c>
      <c r="D7834" t="s">
        <v>515</v>
      </c>
      <c r="E7834">
        <v>0</v>
      </c>
    </row>
    <row r="7835" spans="1:5">
      <c r="A7835">
        <v>2025</v>
      </c>
      <c r="B7835" t="s">
        <v>433</v>
      </c>
      <c r="D7835" t="s">
        <v>515</v>
      </c>
      <c r="E7835">
        <v>0</v>
      </c>
    </row>
    <row r="7836" spans="1:5">
      <c r="A7836">
        <v>2025</v>
      </c>
      <c r="B7836" t="s">
        <v>426</v>
      </c>
      <c r="D7836" t="s">
        <v>515</v>
      </c>
      <c r="E7836">
        <v>0</v>
      </c>
    </row>
    <row r="7837" spans="1:5">
      <c r="A7837">
        <v>2025</v>
      </c>
      <c r="B7837" t="s">
        <v>437</v>
      </c>
      <c r="D7837" t="s">
        <v>515</v>
      </c>
      <c r="E7837">
        <v>0</v>
      </c>
    </row>
    <row r="7838" spans="1:5">
      <c r="A7838">
        <v>2025</v>
      </c>
      <c r="B7838" t="s">
        <v>420</v>
      </c>
      <c r="D7838" t="s">
        <v>515</v>
      </c>
      <c r="E7838">
        <v>0</v>
      </c>
    </row>
    <row r="7839" spans="1:5">
      <c r="A7839">
        <v>2025</v>
      </c>
      <c r="B7839" t="s">
        <v>424</v>
      </c>
      <c r="D7839" t="s">
        <v>515</v>
      </c>
      <c r="E7839">
        <v>0</v>
      </c>
    </row>
    <row r="7840" spans="1:5">
      <c r="A7840">
        <v>2025</v>
      </c>
      <c r="B7840" t="s">
        <v>434</v>
      </c>
      <c r="D7840" t="s">
        <v>515</v>
      </c>
      <c r="E7840">
        <v>0</v>
      </c>
    </row>
    <row r="7841" spans="1:5">
      <c r="A7841">
        <v>2025</v>
      </c>
      <c r="B7841" t="s">
        <v>423</v>
      </c>
      <c r="D7841" t="s">
        <v>515</v>
      </c>
      <c r="E7841">
        <v>0</v>
      </c>
    </row>
    <row r="7842" spans="1:5">
      <c r="A7842">
        <v>2025</v>
      </c>
      <c r="B7842" t="s">
        <v>435</v>
      </c>
      <c r="D7842" t="s">
        <v>515</v>
      </c>
      <c r="E7842">
        <v>0</v>
      </c>
    </row>
    <row r="7843" spans="1:5">
      <c r="A7843">
        <v>2025</v>
      </c>
      <c r="B7843" t="s">
        <v>430</v>
      </c>
      <c r="D7843" t="s">
        <v>515</v>
      </c>
      <c r="E7843">
        <v>0</v>
      </c>
    </row>
    <row r="7844" spans="1:5">
      <c r="A7844">
        <v>2025</v>
      </c>
      <c r="B7844" t="s">
        <v>422</v>
      </c>
      <c r="D7844" t="s">
        <v>515</v>
      </c>
      <c r="E7844">
        <v>0</v>
      </c>
    </row>
    <row r="7845" spans="1:5">
      <c r="A7845">
        <v>2025</v>
      </c>
      <c r="B7845" t="s">
        <v>439</v>
      </c>
      <c r="D7845" t="s">
        <v>515</v>
      </c>
      <c r="E7845">
        <v>0</v>
      </c>
    </row>
    <row r="7846" spans="1:5">
      <c r="A7846">
        <v>2024</v>
      </c>
      <c r="B7846" t="s">
        <v>407</v>
      </c>
      <c r="C7846" t="s">
        <v>407</v>
      </c>
      <c r="D7846" t="s">
        <v>515</v>
      </c>
      <c r="E7846">
        <v>904401.8</v>
      </c>
    </row>
    <row r="7847" spans="1:5">
      <c r="A7847">
        <v>2024</v>
      </c>
      <c r="B7847" t="s">
        <v>438</v>
      </c>
      <c r="C7847" t="s">
        <v>52</v>
      </c>
      <c r="D7847" t="s">
        <v>515</v>
      </c>
      <c r="E7847">
        <v>31450</v>
      </c>
    </row>
    <row r="7848" spans="1:5">
      <c r="A7848">
        <v>2024</v>
      </c>
      <c r="B7848" t="s">
        <v>425</v>
      </c>
      <c r="C7848" t="s">
        <v>24</v>
      </c>
      <c r="D7848" t="s">
        <v>515</v>
      </c>
      <c r="E7848">
        <v>55373</v>
      </c>
    </row>
    <row r="7849" spans="1:5">
      <c r="A7849">
        <v>2024</v>
      </c>
      <c r="B7849" t="s">
        <v>421</v>
      </c>
      <c r="C7849" t="s">
        <v>13</v>
      </c>
      <c r="D7849" t="s">
        <v>515</v>
      </c>
      <c r="E7849">
        <v>83804</v>
      </c>
    </row>
    <row r="7850" spans="1:5">
      <c r="A7850">
        <v>2024</v>
      </c>
      <c r="B7850" t="s">
        <v>432</v>
      </c>
      <c r="C7850" t="s">
        <v>39</v>
      </c>
      <c r="D7850" t="s">
        <v>515</v>
      </c>
      <c r="E7850">
        <v>93308.800000000003</v>
      </c>
    </row>
    <row r="7851" spans="1:5">
      <c r="A7851">
        <v>2024</v>
      </c>
      <c r="B7851" t="s">
        <v>429</v>
      </c>
      <c r="C7851" t="s">
        <v>30</v>
      </c>
      <c r="D7851" t="s">
        <v>515</v>
      </c>
      <c r="E7851">
        <v>77255</v>
      </c>
    </row>
    <row r="7852" spans="1:5">
      <c r="A7852">
        <v>2024</v>
      </c>
      <c r="B7852" t="s">
        <v>431</v>
      </c>
      <c r="C7852" t="s">
        <v>36</v>
      </c>
      <c r="D7852" t="s">
        <v>515</v>
      </c>
      <c r="E7852">
        <v>10240</v>
      </c>
    </row>
    <row r="7853" spans="1:5">
      <c r="A7853">
        <v>2024</v>
      </c>
      <c r="B7853" t="s">
        <v>428</v>
      </c>
      <c r="C7853" t="s">
        <v>27</v>
      </c>
      <c r="D7853" t="s">
        <v>515</v>
      </c>
      <c r="E7853">
        <v>0</v>
      </c>
    </row>
    <row r="7854" spans="1:5">
      <c r="A7854">
        <v>2024</v>
      </c>
      <c r="B7854" t="s">
        <v>436</v>
      </c>
      <c r="C7854" t="s">
        <v>49</v>
      </c>
      <c r="D7854" t="s">
        <v>515</v>
      </c>
      <c r="E7854">
        <v>23644</v>
      </c>
    </row>
    <row r="7855" spans="1:5">
      <c r="A7855">
        <v>2024</v>
      </c>
      <c r="B7855" t="s">
        <v>433</v>
      </c>
      <c r="C7855" t="s">
        <v>42</v>
      </c>
      <c r="D7855" t="s">
        <v>515</v>
      </c>
      <c r="E7855">
        <v>16372</v>
      </c>
    </row>
    <row r="7856" spans="1:5">
      <c r="A7856">
        <v>2024</v>
      </c>
      <c r="B7856" t="s">
        <v>426</v>
      </c>
      <c r="D7856" t="s">
        <v>515</v>
      </c>
      <c r="E7856">
        <v>0</v>
      </c>
    </row>
    <row r="7857" spans="1:5">
      <c r="A7857">
        <v>2024</v>
      </c>
      <c r="B7857" t="s">
        <v>437</v>
      </c>
      <c r="C7857" t="s">
        <v>51</v>
      </c>
      <c r="D7857" t="s">
        <v>515</v>
      </c>
      <c r="E7857">
        <v>147442</v>
      </c>
    </row>
    <row r="7858" spans="1:5">
      <c r="A7858">
        <v>2024</v>
      </c>
      <c r="B7858" t="s">
        <v>420</v>
      </c>
      <c r="C7858" t="s">
        <v>8</v>
      </c>
      <c r="D7858" t="s">
        <v>515</v>
      </c>
      <c r="E7858">
        <v>71576</v>
      </c>
    </row>
    <row r="7859" spans="1:5">
      <c r="A7859">
        <v>2024</v>
      </c>
      <c r="B7859" t="s">
        <v>424</v>
      </c>
      <c r="C7859" t="s">
        <v>21</v>
      </c>
      <c r="D7859" t="s">
        <v>515</v>
      </c>
      <c r="E7859">
        <v>90160</v>
      </c>
    </row>
    <row r="7860" spans="1:5">
      <c r="A7860">
        <v>2024</v>
      </c>
      <c r="B7860" t="s">
        <v>434</v>
      </c>
      <c r="C7860" t="s">
        <v>45</v>
      </c>
      <c r="D7860" t="s">
        <v>515</v>
      </c>
      <c r="E7860">
        <v>14486</v>
      </c>
    </row>
    <row r="7861" spans="1:5">
      <c r="A7861">
        <v>2024</v>
      </c>
      <c r="B7861" t="s">
        <v>423</v>
      </c>
      <c r="C7861" t="s">
        <v>18</v>
      </c>
      <c r="D7861" t="s">
        <v>515</v>
      </c>
      <c r="E7861">
        <v>31996</v>
      </c>
    </row>
    <row r="7862" spans="1:5">
      <c r="A7862">
        <v>2024</v>
      </c>
      <c r="B7862" t="s">
        <v>435</v>
      </c>
      <c r="C7862" t="s">
        <v>48</v>
      </c>
      <c r="D7862" t="s">
        <v>515</v>
      </c>
      <c r="E7862">
        <v>19198</v>
      </c>
    </row>
    <row r="7863" spans="1:5">
      <c r="A7863">
        <v>2024</v>
      </c>
      <c r="B7863" t="s">
        <v>430</v>
      </c>
      <c r="C7863" t="s">
        <v>33</v>
      </c>
      <c r="D7863" t="s">
        <v>515</v>
      </c>
      <c r="E7863">
        <v>24106</v>
      </c>
    </row>
    <row r="7864" spans="1:5">
      <c r="A7864">
        <v>2024</v>
      </c>
      <c r="B7864" t="s">
        <v>422</v>
      </c>
      <c r="C7864" t="s">
        <v>15</v>
      </c>
      <c r="D7864" t="s">
        <v>515</v>
      </c>
      <c r="E7864">
        <v>69293</v>
      </c>
    </row>
    <row r="7865" spans="1:5">
      <c r="A7865">
        <v>2024</v>
      </c>
      <c r="B7865" t="s">
        <v>439</v>
      </c>
      <c r="C7865" t="s">
        <v>53</v>
      </c>
      <c r="D7865" t="s">
        <v>515</v>
      </c>
      <c r="E7865">
        <v>44698</v>
      </c>
    </row>
    <row r="7866" spans="1:5">
      <c r="A7866">
        <v>2019</v>
      </c>
      <c r="B7866" t="s">
        <v>407</v>
      </c>
      <c r="C7866" t="s">
        <v>407</v>
      </c>
      <c r="D7866" t="s">
        <v>515</v>
      </c>
      <c r="E7866">
        <v>0</v>
      </c>
    </row>
    <row r="7867" spans="1:5">
      <c r="A7867">
        <v>2022</v>
      </c>
      <c r="B7867" t="s">
        <v>407</v>
      </c>
      <c r="C7867" t="s">
        <v>407</v>
      </c>
      <c r="D7867" t="s">
        <v>515</v>
      </c>
      <c r="E7867">
        <v>0</v>
      </c>
    </row>
    <row r="7868" spans="1:5">
      <c r="A7868">
        <v>2021</v>
      </c>
      <c r="B7868" t="s">
        <v>407</v>
      </c>
      <c r="C7868" t="s">
        <v>407</v>
      </c>
      <c r="D7868" t="s">
        <v>515</v>
      </c>
      <c r="E7868">
        <v>0</v>
      </c>
    </row>
    <row r="7869" spans="1:5">
      <c r="A7869">
        <v>2023</v>
      </c>
      <c r="B7869" t="s">
        <v>407</v>
      </c>
      <c r="C7869" t="s">
        <v>407</v>
      </c>
      <c r="D7869" t="s">
        <v>515</v>
      </c>
      <c r="E7869">
        <v>818511.25</v>
      </c>
    </row>
    <row r="7870" spans="1:5">
      <c r="A7870">
        <v>2018</v>
      </c>
      <c r="B7870" t="s">
        <v>407</v>
      </c>
      <c r="C7870" t="s">
        <v>407</v>
      </c>
      <c r="D7870" t="s">
        <v>515</v>
      </c>
      <c r="E7870">
        <v>0</v>
      </c>
    </row>
    <row r="7871" spans="1:5">
      <c r="A7871">
        <v>2018</v>
      </c>
      <c r="B7871" t="s">
        <v>407</v>
      </c>
      <c r="C7871" t="s">
        <v>407</v>
      </c>
      <c r="D7871" t="s">
        <v>515</v>
      </c>
      <c r="E7871">
        <v>0</v>
      </c>
    </row>
    <row r="7872" spans="1:5">
      <c r="A7872">
        <v>2018</v>
      </c>
      <c r="B7872" t="s">
        <v>407</v>
      </c>
      <c r="C7872" t="s">
        <v>407</v>
      </c>
      <c r="D7872" t="s">
        <v>515</v>
      </c>
      <c r="E7872">
        <v>0</v>
      </c>
    </row>
    <row r="7873" spans="1:5">
      <c r="A7873">
        <v>2018</v>
      </c>
      <c r="B7873" t="s">
        <v>407</v>
      </c>
      <c r="C7873" t="s">
        <v>407</v>
      </c>
      <c r="D7873" t="s">
        <v>515</v>
      </c>
      <c r="E7873">
        <v>0</v>
      </c>
    </row>
    <row r="7874" spans="1:5">
      <c r="A7874">
        <v>2020</v>
      </c>
      <c r="B7874" t="s">
        <v>407</v>
      </c>
      <c r="C7874" t="s">
        <v>407</v>
      </c>
      <c r="D7874" t="s">
        <v>515</v>
      </c>
      <c r="E7874">
        <v>0</v>
      </c>
    </row>
    <row r="7875" spans="1:5">
      <c r="A7875">
        <v>2023</v>
      </c>
      <c r="B7875" t="s">
        <v>438</v>
      </c>
      <c r="C7875" t="s">
        <v>52</v>
      </c>
      <c r="D7875" t="s">
        <v>515</v>
      </c>
      <c r="E7875">
        <v>26240</v>
      </c>
    </row>
    <row r="7876" spans="1:5">
      <c r="A7876">
        <v>2023</v>
      </c>
      <c r="B7876" t="s">
        <v>425</v>
      </c>
      <c r="C7876" t="s">
        <v>24</v>
      </c>
      <c r="D7876" t="s">
        <v>515</v>
      </c>
      <c r="E7876">
        <v>53041</v>
      </c>
    </row>
    <row r="7877" spans="1:5">
      <c r="A7877">
        <v>2023</v>
      </c>
      <c r="B7877" t="s">
        <v>421</v>
      </c>
      <c r="C7877" t="s">
        <v>13</v>
      </c>
      <c r="D7877" t="s">
        <v>515</v>
      </c>
      <c r="E7877">
        <v>71286</v>
      </c>
    </row>
    <row r="7878" spans="1:5">
      <c r="A7878">
        <v>2023</v>
      </c>
      <c r="B7878" t="s">
        <v>432</v>
      </c>
      <c r="C7878" t="s">
        <v>39</v>
      </c>
      <c r="D7878" t="s">
        <v>515</v>
      </c>
      <c r="E7878">
        <v>73675</v>
      </c>
    </row>
    <row r="7879" spans="1:5">
      <c r="A7879">
        <v>2023</v>
      </c>
      <c r="B7879" t="s">
        <v>429</v>
      </c>
      <c r="C7879" t="s">
        <v>30</v>
      </c>
      <c r="D7879" t="s">
        <v>515</v>
      </c>
      <c r="E7879">
        <v>72612</v>
      </c>
    </row>
    <row r="7880" spans="1:5">
      <c r="A7880">
        <v>2023</v>
      </c>
      <c r="B7880" t="s">
        <v>431</v>
      </c>
      <c r="C7880" t="s">
        <v>36</v>
      </c>
      <c r="D7880" t="s">
        <v>515</v>
      </c>
      <c r="E7880">
        <v>9412</v>
      </c>
    </row>
    <row r="7881" spans="1:5">
      <c r="A7881">
        <v>2023</v>
      </c>
      <c r="B7881" t="s">
        <v>428</v>
      </c>
      <c r="C7881" t="s">
        <v>27</v>
      </c>
      <c r="D7881" t="s">
        <v>515</v>
      </c>
      <c r="E7881">
        <v>0</v>
      </c>
    </row>
    <row r="7882" spans="1:5">
      <c r="A7882">
        <v>2023</v>
      </c>
      <c r="B7882" t="s">
        <v>436</v>
      </c>
      <c r="C7882" t="s">
        <v>49</v>
      </c>
      <c r="D7882" t="s">
        <v>515</v>
      </c>
      <c r="E7882">
        <v>22500</v>
      </c>
    </row>
    <row r="7883" spans="1:5">
      <c r="A7883">
        <v>2023</v>
      </c>
      <c r="B7883" t="s">
        <v>433</v>
      </c>
      <c r="C7883" t="s">
        <v>42</v>
      </c>
      <c r="D7883" t="s">
        <v>515</v>
      </c>
      <c r="E7883">
        <v>17216</v>
      </c>
    </row>
    <row r="7884" spans="1:5">
      <c r="A7884">
        <v>2023</v>
      </c>
      <c r="B7884" t="s">
        <v>426</v>
      </c>
      <c r="D7884" t="s">
        <v>515</v>
      </c>
      <c r="E7884">
        <v>0</v>
      </c>
    </row>
    <row r="7885" spans="1:5">
      <c r="A7885">
        <v>2023</v>
      </c>
      <c r="B7885" t="s">
        <v>437</v>
      </c>
      <c r="C7885" t="s">
        <v>51</v>
      </c>
      <c r="D7885" t="s">
        <v>515</v>
      </c>
      <c r="E7885">
        <v>131403.25</v>
      </c>
    </row>
    <row r="7886" spans="1:5">
      <c r="A7886">
        <v>2023</v>
      </c>
      <c r="B7886" t="s">
        <v>420</v>
      </c>
      <c r="C7886" t="s">
        <v>8</v>
      </c>
      <c r="D7886" t="s">
        <v>515</v>
      </c>
      <c r="E7886">
        <v>64510</v>
      </c>
    </row>
    <row r="7887" spans="1:5">
      <c r="A7887">
        <v>2023</v>
      </c>
      <c r="B7887" t="s">
        <v>424</v>
      </c>
      <c r="C7887" t="s">
        <v>21</v>
      </c>
      <c r="D7887" t="s">
        <v>515</v>
      </c>
      <c r="E7887">
        <v>81826</v>
      </c>
    </row>
    <row r="7888" spans="1:5">
      <c r="A7888">
        <v>2022</v>
      </c>
      <c r="B7888" t="s">
        <v>435</v>
      </c>
      <c r="C7888" t="s">
        <v>48</v>
      </c>
      <c r="D7888" t="s">
        <v>515</v>
      </c>
      <c r="E7888">
        <v>0</v>
      </c>
    </row>
    <row r="7889" spans="1:5">
      <c r="A7889">
        <v>2022</v>
      </c>
      <c r="B7889" t="s">
        <v>438</v>
      </c>
      <c r="C7889" t="s">
        <v>52</v>
      </c>
      <c r="D7889" t="s">
        <v>515</v>
      </c>
      <c r="E7889">
        <v>0</v>
      </c>
    </row>
    <row r="7890" spans="1:5">
      <c r="A7890">
        <v>2022</v>
      </c>
      <c r="B7890" t="s">
        <v>436</v>
      </c>
      <c r="C7890" t="s">
        <v>49</v>
      </c>
      <c r="D7890" t="s">
        <v>515</v>
      </c>
      <c r="E7890">
        <v>0</v>
      </c>
    </row>
    <row r="7891" spans="1:5">
      <c r="A7891">
        <v>2022</v>
      </c>
      <c r="B7891" t="s">
        <v>431</v>
      </c>
      <c r="C7891" t="s">
        <v>36</v>
      </c>
      <c r="D7891" t="s">
        <v>515</v>
      </c>
      <c r="E7891">
        <v>0</v>
      </c>
    </row>
    <row r="7892" spans="1:5">
      <c r="A7892">
        <v>2022</v>
      </c>
      <c r="B7892" t="s">
        <v>422</v>
      </c>
      <c r="C7892" t="s">
        <v>15</v>
      </c>
      <c r="D7892" t="s">
        <v>515</v>
      </c>
      <c r="E7892">
        <v>0</v>
      </c>
    </row>
    <row r="7893" spans="1:5">
      <c r="A7893">
        <v>2022</v>
      </c>
      <c r="B7893" t="s">
        <v>439</v>
      </c>
      <c r="C7893" t="s">
        <v>53</v>
      </c>
      <c r="D7893" t="s">
        <v>515</v>
      </c>
      <c r="E7893">
        <v>0</v>
      </c>
    </row>
    <row r="7894" spans="1:5">
      <c r="A7894">
        <v>2022</v>
      </c>
      <c r="B7894" t="s">
        <v>429</v>
      </c>
      <c r="C7894" t="s">
        <v>30</v>
      </c>
      <c r="D7894" t="s">
        <v>515</v>
      </c>
      <c r="E7894">
        <v>0</v>
      </c>
    </row>
    <row r="7895" spans="1:5">
      <c r="A7895">
        <v>2022</v>
      </c>
      <c r="B7895" t="s">
        <v>421</v>
      </c>
      <c r="C7895" t="s">
        <v>13</v>
      </c>
      <c r="D7895" t="s">
        <v>515</v>
      </c>
      <c r="E7895">
        <v>0</v>
      </c>
    </row>
    <row r="7896" spans="1:5">
      <c r="A7896">
        <v>2022</v>
      </c>
      <c r="B7896" t="s">
        <v>434</v>
      </c>
      <c r="C7896" t="s">
        <v>45</v>
      </c>
      <c r="D7896" t="s">
        <v>515</v>
      </c>
      <c r="E7896">
        <v>0</v>
      </c>
    </row>
    <row r="7897" spans="1:5">
      <c r="A7897">
        <v>2021</v>
      </c>
      <c r="B7897" t="s">
        <v>434</v>
      </c>
      <c r="C7897" t="s">
        <v>45</v>
      </c>
      <c r="D7897" t="s">
        <v>515</v>
      </c>
      <c r="E7897">
        <v>0</v>
      </c>
    </row>
    <row r="7898" spans="1:5">
      <c r="A7898">
        <v>2021</v>
      </c>
      <c r="B7898" t="s">
        <v>420</v>
      </c>
      <c r="C7898" t="s">
        <v>8</v>
      </c>
      <c r="D7898" t="s">
        <v>515</v>
      </c>
      <c r="E7898">
        <v>0</v>
      </c>
    </row>
    <row r="7899" spans="1:5">
      <c r="A7899">
        <v>2021</v>
      </c>
      <c r="B7899" t="s">
        <v>424</v>
      </c>
      <c r="C7899" t="s">
        <v>21</v>
      </c>
      <c r="D7899" t="s">
        <v>515</v>
      </c>
      <c r="E7899">
        <v>0</v>
      </c>
    </row>
    <row r="7900" spans="1:5">
      <c r="A7900">
        <v>2020</v>
      </c>
      <c r="B7900" t="s">
        <v>434</v>
      </c>
      <c r="C7900" t="s">
        <v>45</v>
      </c>
      <c r="D7900" t="s">
        <v>515</v>
      </c>
      <c r="E7900">
        <v>0</v>
      </c>
    </row>
    <row r="7901" spans="1:5">
      <c r="A7901">
        <v>2020</v>
      </c>
      <c r="B7901" t="s">
        <v>430</v>
      </c>
      <c r="C7901" t="s">
        <v>33</v>
      </c>
      <c r="D7901" t="s">
        <v>515</v>
      </c>
      <c r="E7901">
        <v>0</v>
      </c>
    </row>
    <row r="7902" spans="1:5">
      <c r="A7902">
        <v>2020</v>
      </c>
      <c r="B7902" t="s">
        <v>439</v>
      </c>
      <c r="C7902" t="s">
        <v>53</v>
      </c>
      <c r="D7902" t="s">
        <v>515</v>
      </c>
      <c r="E7902">
        <v>0</v>
      </c>
    </row>
    <row r="7903" spans="1:5">
      <c r="A7903">
        <v>2019</v>
      </c>
      <c r="B7903" t="s">
        <v>431</v>
      </c>
      <c r="C7903" t="s">
        <v>36</v>
      </c>
      <c r="D7903" t="s">
        <v>515</v>
      </c>
      <c r="E7903">
        <v>0</v>
      </c>
    </row>
    <row r="7904" spans="1:5">
      <c r="A7904">
        <v>2019</v>
      </c>
      <c r="B7904" t="s">
        <v>437</v>
      </c>
      <c r="C7904" t="s">
        <v>51</v>
      </c>
      <c r="D7904" t="s">
        <v>515</v>
      </c>
      <c r="E7904">
        <v>0</v>
      </c>
    </row>
    <row r="7905" spans="1:5">
      <c r="A7905">
        <v>2019</v>
      </c>
      <c r="B7905" t="s">
        <v>439</v>
      </c>
      <c r="C7905" t="s">
        <v>53</v>
      </c>
      <c r="D7905" t="s">
        <v>515</v>
      </c>
      <c r="E7905">
        <v>0</v>
      </c>
    </row>
    <row r="7906" spans="1:5">
      <c r="A7906">
        <v>2019</v>
      </c>
      <c r="B7906" t="s">
        <v>429</v>
      </c>
      <c r="C7906" t="s">
        <v>30</v>
      </c>
      <c r="D7906" t="s">
        <v>515</v>
      </c>
      <c r="E7906">
        <v>0</v>
      </c>
    </row>
    <row r="7907" spans="1:5">
      <c r="A7907">
        <v>2018</v>
      </c>
      <c r="B7907" t="s">
        <v>432</v>
      </c>
      <c r="C7907" t="s">
        <v>39</v>
      </c>
      <c r="D7907" t="s">
        <v>515</v>
      </c>
      <c r="E7907">
        <v>0</v>
      </c>
    </row>
    <row r="7908" spans="1:5">
      <c r="A7908">
        <v>2018</v>
      </c>
      <c r="B7908" t="s">
        <v>435</v>
      </c>
      <c r="C7908" t="s">
        <v>48</v>
      </c>
      <c r="D7908" t="s">
        <v>515</v>
      </c>
      <c r="E7908">
        <v>0</v>
      </c>
    </row>
    <row r="7909" spans="1:5">
      <c r="A7909">
        <v>2018</v>
      </c>
      <c r="B7909" t="s">
        <v>438</v>
      </c>
      <c r="C7909" t="s">
        <v>52</v>
      </c>
      <c r="D7909" t="s">
        <v>515</v>
      </c>
      <c r="E7909">
        <v>0</v>
      </c>
    </row>
    <row r="7910" spans="1:5">
      <c r="A7910">
        <v>2018</v>
      </c>
      <c r="B7910" t="s">
        <v>436</v>
      </c>
      <c r="C7910" t="s">
        <v>49</v>
      </c>
      <c r="D7910" t="s">
        <v>515</v>
      </c>
      <c r="E7910">
        <v>0</v>
      </c>
    </row>
    <row r="7911" spans="1:5">
      <c r="A7911">
        <v>2018</v>
      </c>
      <c r="B7911" t="s">
        <v>437</v>
      </c>
      <c r="C7911" t="s">
        <v>51</v>
      </c>
      <c r="D7911" t="s">
        <v>515</v>
      </c>
      <c r="E7911">
        <v>0</v>
      </c>
    </row>
    <row r="7912" spans="1:5">
      <c r="A7912">
        <v>2018</v>
      </c>
      <c r="B7912" t="s">
        <v>422</v>
      </c>
      <c r="C7912" t="s">
        <v>15</v>
      </c>
      <c r="D7912" t="s">
        <v>515</v>
      </c>
      <c r="E7912">
        <v>0</v>
      </c>
    </row>
    <row r="7913" spans="1:5">
      <c r="A7913">
        <v>2019</v>
      </c>
      <c r="B7913" t="s">
        <v>438</v>
      </c>
      <c r="C7913" t="s">
        <v>52</v>
      </c>
      <c r="D7913" t="s">
        <v>515</v>
      </c>
      <c r="E7913">
        <v>0</v>
      </c>
    </row>
    <row r="7914" spans="1:5">
      <c r="A7914">
        <v>2019</v>
      </c>
      <c r="B7914" t="s">
        <v>430</v>
      </c>
      <c r="C7914" t="s">
        <v>33</v>
      </c>
      <c r="D7914" t="s">
        <v>515</v>
      </c>
      <c r="E7914">
        <v>0</v>
      </c>
    </row>
    <row r="7915" spans="1:5">
      <c r="A7915">
        <v>2019</v>
      </c>
      <c r="B7915" t="s">
        <v>434</v>
      </c>
      <c r="C7915" t="s">
        <v>45</v>
      </c>
      <c r="D7915" t="s">
        <v>515</v>
      </c>
      <c r="E7915">
        <v>0</v>
      </c>
    </row>
    <row r="7916" spans="1:5">
      <c r="A7916">
        <v>2019</v>
      </c>
      <c r="B7916" t="s">
        <v>425</v>
      </c>
      <c r="C7916" t="s">
        <v>24</v>
      </c>
      <c r="D7916" t="s">
        <v>515</v>
      </c>
      <c r="E7916">
        <v>0</v>
      </c>
    </row>
    <row r="7917" spans="1:5">
      <c r="A7917">
        <v>2019</v>
      </c>
      <c r="B7917" t="s">
        <v>420</v>
      </c>
      <c r="C7917" t="s">
        <v>8</v>
      </c>
      <c r="D7917" t="s">
        <v>515</v>
      </c>
      <c r="E7917">
        <v>0</v>
      </c>
    </row>
    <row r="7918" spans="1:5">
      <c r="A7918">
        <v>2019</v>
      </c>
      <c r="B7918" t="s">
        <v>433</v>
      </c>
      <c r="C7918" t="s">
        <v>42</v>
      </c>
      <c r="D7918" t="s">
        <v>515</v>
      </c>
      <c r="E7918">
        <v>0</v>
      </c>
    </row>
    <row r="7919" spans="1:5">
      <c r="A7919">
        <v>2019</v>
      </c>
      <c r="B7919" t="s">
        <v>428</v>
      </c>
      <c r="C7919" t="s">
        <v>27</v>
      </c>
      <c r="D7919" t="s">
        <v>515</v>
      </c>
      <c r="E7919">
        <v>0</v>
      </c>
    </row>
    <row r="7920" spans="1:5">
      <c r="A7920">
        <v>2019</v>
      </c>
      <c r="B7920" t="s">
        <v>423</v>
      </c>
      <c r="C7920" t="s">
        <v>18</v>
      </c>
      <c r="D7920" t="s">
        <v>515</v>
      </c>
      <c r="E7920">
        <v>0</v>
      </c>
    </row>
    <row r="7921" spans="1:5">
      <c r="A7921">
        <v>2019</v>
      </c>
      <c r="B7921" t="s">
        <v>421</v>
      </c>
      <c r="C7921" t="s">
        <v>13</v>
      </c>
      <c r="D7921" t="s">
        <v>515</v>
      </c>
      <c r="E7921">
        <v>0</v>
      </c>
    </row>
    <row r="7922" spans="1:5">
      <c r="A7922">
        <v>2019</v>
      </c>
      <c r="B7922" t="s">
        <v>422</v>
      </c>
      <c r="C7922" t="s">
        <v>15</v>
      </c>
      <c r="D7922" t="s">
        <v>515</v>
      </c>
      <c r="E7922">
        <v>0</v>
      </c>
    </row>
    <row r="7923" spans="1:5">
      <c r="A7923">
        <v>2019</v>
      </c>
      <c r="B7923" t="s">
        <v>424</v>
      </c>
      <c r="C7923" t="s">
        <v>21</v>
      </c>
      <c r="D7923" t="s">
        <v>515</v>
      </c>
      <c r="E7923">
        <v>0</v>
      </c>
    </row>
    <row r="7924" spans="1:5">
      <c r="A7924">
        <v>2018</v>
      </c>
      <c r="B7924" t="s">
        <v>434</v>
      </c>
      <c r="C7924" t="s">
        <v>45</v>
      </c>
      <c r="D7924" t="s">
        <v>515</v>
      </c>
      <c r="E7924">
        <v>0</v>
      </c>
    </row>
    <row r="7925" spans="1:5">
      <c r="A7925">
        <v>2018</v>
      </c>
      <c r="B7925" t="s">
        <v>428</v>
      </c>
      <c r="C7925" t="s">
        <v>27</v>
      </c>
      <c r="D7925" t="s">
        <v>515</v>
      </c>
      <c r="E7925">
        <v>0</v>
      </c>
    </row>
    <row r="7926" spans="1:5">
      <c r="A7926">
        <v>2018</v>
      </c>
      <c r="B7926" t="s">
        <v>430</v>
      </c>
      <c r="C7926" t="s">
        <v>33</v>
      </c>
      <c r="D7926" t="s">
        <v>515</v>
      </c>
      <c r="E7926">
        <v>0</v>
      </c>
    </row>
    <row r="7927" spans="1:5">
      <c r="A7927">
        <v>2018</v>
      </c>
      <c r="B7927" t="s">
        <v>420</v>
      </c>
      <c r="C7927" t="s">
        <v>8</v>
      </c>
      <c r="D7927" t="s">
        <v>515</v>
      </c>
      <c r="E7927">
        <v>0</v>
      </c>
    </row>
    <row r="7928" spans="1:5">
      <c r="A7928">
        <v>2018</v>
      </c>
      <c r="B7928" t="s">
        <v>439</v>
      </c>
      <c r="C7928" t="s">
        <v>53</v>
      </c>
      <c r="D7928" t="s">
        <v>515</v>
      </c>
      <c r="E7928">
        <v>0</v>
      </c>
    </row>
    <row r="7929" spans="1:5">
      <c r="A7929">
        <v>2022</v>
      </c>
      <c r="B7929" t="s">
        <v>437</v>
      </c>
      <c r="C7929" t="s">
        <v>51</v>
      </c>
      <c r="D7929" t="s">
        <v>515</v>
      </c>
      <c r="E7929">
        <v>0</v>
      </c>
    </row>
    <row r="7930" spans="1:5">
      <c r="A7930">
        <v>2022</v>
      </c>
      <c r="B7930" t="s">
        <v>425</v>
      </c>
      <c r="C7930" t="s">
        <v>24</v>
      </c>
      <c r="D7930" t="s">
        <v>515</v>
      </c>
      <c r="E7930">
        <v>0</v>
      </c>
    </row>
    <row r="7931" spans="1:5">
      <c r="A7931">
        <v>2022</v>
      </c>
      <c r="B7931" t="s">
        <v>428</v>
      </c>
      <c r="C7931" t="s">
        <v>27</v>
      </c>
      <c r="D7931" t="s">
        <v>515</v>
      </c>
      <c r="E7931">
        <v>0</v>
      </c>
    </row>
    <row r="7932" spans="1:5">
      <c r="A7932">
        <v>2022</v>
      </c>
      <c r="B7932" t="s">
        <v>420</v>
      </c>
      <c r="C7932" t="s">
        <v>8</v>
      </c>
      <c r="D7932" t="s">
        <v>515</v>
      </c>
      <c r="E7932">
        <v>0</v>
      </c>
    </row>
    <row r="7933" spans="1:5">
      <c r="A7933">
        <v>2022</v>
      </c>
      <c r="B7933" t="s">
        <v>423</v>
      </c>
      <c r="C7933" t="s">
        <v>18</v>
      </c>
      <c r="D7933" t="s">
        <v>515</v>
      </c>
      <c r="E7933">
        <v>0</v>
      </c>
    </row>
    <row r="7934" spans="1:5">
      <c r="A7934">
        <v>2021</v>
      </c>
      <c r="B7934" t="s">
        <v>426</v>
      </c>
      <c r="D7934" t="s">
        <v>515</v>
      </c>
      <c r="E7934">
        <v>0</v>
      </c>
    </row>
    <row r="7935" spans="1:5">
      <c r="A7935">
        <v>2021</v>
      </c>
      <c r="B7935" t="s">
        <v>428</v>
      </c>
      <c r="C7935" t="s">
        <v>27</v>
      </c>
      <c r="D7935" t="s">
        <v>515</v>
      </c>
      <c r="E7935">
        <v>0</v>
      </c>
    </row>
    <row r="7936" spans="1:5">
      <c r="A7936">
        <v>2021</v>
      </c>
      <c r="B7936" t="s">
        <v>423</v>
      </c>
      <c r="C7936" t="s">
        <v>18</v>
      </c>
      <c r="D7936" t="s">
        <v>515</v>
      </c>
      <c r="E7936">
        <v>0</v>
      </c>
    </row>
    <row r="7937" spans="1:5">
      <c r="A7937">
        <v>2021</v>
      </c>
      <c r="B7937" t="s">
        <v>431</v>
      </c>
      <c r="C7937" t="s">
        <v>36</v>
      </c>
      <c r="D7937" t="s">
        <v>515</v>
      </c>
      <c r="E7937">
        <v>0</v>
      </c>
    </row>
    <row r="7938" spans="1:5">
      <c r="A7938">
        <v>2021</v>
      </c>
      <c r="B7938" t="s">
        <v>425</v>
      </c>
      <c r="C7938" t="s">
        <v>24</v>
      </c>
      <c r="D7938" t="s">
        <v>515</v>
      </c>
      <c r="E7938">
        <v>0</v>
      </c>
    </row>
    <row r="7939" spans="1:5">
      <c r="A7939">
        <v>2021</v>
      </c>
      <c r="B7939" t="s">
        <v>438</v>
      </c>
      <c r="C7939" t="s">
        <v>52</v>
      </c>
      <c r="D7939" t="s">
        <v>515</v>
      </c>
      <c r="E7939">
        <v>0</v>
      </c>
    </row>
    <row r="7940" spans="1:5">
      <c r="A7940">
        <v>2021</v>
      </c>
      <c r="B7940" t="s">
        <v>436</v>
      </c>
      <c r="C7940" t="s">
        <v>49</v>
      </c>
      <c r="D7940" t="s">
        <v>515</v>
      </c>
      <c r="E7940">
        <v>0</v>
      </c>
    </row>
    <row r="7941" spans="1:5">
      <c r="A7941">
        <v>2021</v>
      </c>
      <c r="B7941" t="s">
        <v>437</v>
      </c>
      <c r="C7941" t="s">
        <v>51</v>
      </c>
      <c r="D7941" t="s">
        <v>515</v>
      </c>
      <c r="E7941">
        <v>0</v>
      </c>
    </row>
    <row r="7942" spans="1:5">
      <c r="A7942">
        <v>2020</v>
      </c>
      <c r="B7942" t="s">
        <v>431</v>
      </c>
      <c r="C7942" t="s">
        <v>36</v>
      </c>
      <c r="D7942" t="s">
        <v>515</v>
      </c>
      <c r="E7942">
        <v>0</v>
      </c>
    </row>
    <row r="7943" spans="1:5">
      <c r="A7943">
        <v>2020</v>
      </c>
      <c r="B7943" t="s">
        <v>426</v>
      </c>
      <c r="D7943" t="s">
        <v>515</v>
      </c>
      <c r="E7943">
        <v>0</v>
      </c>
    </row>
    <row r="7944" spans="1:5">
      <c r="A7944">
        <v>2020</v>
      </c>
      <c r="B7944" t="s">
        <v>433</v>
      </c>
      <c r="C7944" t="s">
        <v>42</v>
      </c>
      <c r="D7944" t="s">
        <v>515</v>
      </c>
      <c r="E7944">
        <v>0</v>
      </c>
    </row>
    <row r="7945" spans="1:5">
      <c r="A7945">
        <v>2020</v>
      </c>
      <c r="B7945" t="s">
        <v>425</v>
      </c>
      <c r="C7945" t="s">
        <v>24</v>
      </c>
      <c r="D7945" t="s">
        <v>515</v>
      </c>
      <c r="E7945">
        <v>0</v>
      </c>
    </row>
    <row r="7946" spans="1:5">
      <c r="A7946">
        <v>2020</v>
      </c>
      <c r="B7946" t="s">
        <v>428</v>
      </c>
      <c r="C7946" t="s">
        <v>27</v>
      </c>
      <c r="D7946" t="s">
        <v>515</v>
      </c>
      <c r="E7946">
        <v>0</v>
      </c>
    </row>
    <row r="7947" spans="1:5">
      <c r="A7947">
        <v>2020</v>
      </c>
      <c r="B7947" t="s">
        <v>438</v>
      </c>
      <c r="C7947" t="s">
        <v>52</v>
      </c>
      <c r="D7947" t="s">
        <v>515</v>
      </c>
      <c r="E7947">
        <v>0</v>
      </c>
    </row>
    <row r="7948" spans="1:5">
      <c r="A7948">
        <v>2020</v>
      </c>
      <c r="B7948" t="s">
        <v>437</v>
      </c>
      <c r="C7948" t="s">
        <v>51</v>
      </c>
      <c r="D7948" t="s">
        <v>515</v>
      </c>
      <c r="E7948">
        <v>0</v>
      </c>
    </row>
    <row r="7949" spans="1:5">
      <c r="A7949">
        <v>2020</v>
      </c>
      <c r="B7949" t="s">
        <v>422</v>
      </c>
      <c r="C7949" t="s">
        <v>15</v>
      </c>
      <c r="D7949" t="s">
        <v>515</v>
      </c>
      <c r="E7949">
        <v>0</v>
      </c>
    </row>
    <row r="7950" spans="1:5">
      <c r="A7950">
        <v>2023</v>
      </c>
      <c r="B7950" t="s">
        <v>434</v>
      </c>
      <c r="C7950" t="s">
        <v>45</v>
      </c>
      <c r="D7950" t="s">
        <v>515</v>
      </c>
      <c r="E7950">
        <v>13390</v>
      </c>
    </row>
    <row r="7951" spans="1:5">
      <c r="A7951">
        <v>2023</v>
      </c>
      <c r="B7951" t="s">
        <v>423</v>
      </c>
      <c r="C7951" t="s">
        <v>18</v>
      </c>
      <c r="D7951" t="s">
        <v>515</v>
      </c>
      <c r="E7951">
        <v>26015</v>
      </c>
    </row>
    <row r="7952" spans="1:5">
      <c r="A7952">
        <v>2023</v>
      </c>
      <c r="B7952" t="s">
        <v>435</v>
      </c>
      <c r="C7952" t="s">
        <v>48</v>
      </c>
      <c r="D7952" t="s">
        <v>515</v>
      </c>
      <c r="E7952">
        <v>16920</v>
      </c>
    </row>
    <row r="7953" spans="1:5">
      <c r="A7953">
        <v>2023</v>
      </c>
      <c r="B7953" t="s">
        <v>430</v>
      </c>
      <c r="C7953" t="s">
        <v>33</v>
      </c>
      <c r="D7953" t="s">
        <v>515</v>
      </c>
      <c r="E7953">
        <v>24914</v>
      </c>
    </row>
    <row r="7954" spans="1:5">
      <c r="A7954">
        <v>2023</v>
      </c>
      <c r="B7954" t="s">
        <v>422</v>
      </c>
      <c r="C7954" t="s">
        <v>15</v>
      </c>
      <c r="D7954" t="s">
        <v>515</v>
      </c>
      <c r="E7954">
        <v>87789</v>
      </c>
    </row>
    <row r="7955" spans="1:5">
      <c r="A7955">
        <v>2023</v>
      </c>
      <c r="B7955" t="s">
        <v>439</v>
      </c>
      <c r="C7955" t="s">
        <v>53</v>
      </c>
      <c r="D7955" t="s">
        <v>515</v>
      </c>
      <c r="E7955">
        <v>25762</v>
      </c>
    </row>
    <row r="7956" spans="1:5">
      <c r="A7956">
        <v>2022</v>
      </c>
      <c r="B7956" t="s">
        <v>433</v>
      </c>
      <c r="C7956" t="s">
        <v>42</v>
      </c>
      <c r="D7956" t="s">
        <v>515</v>
      </c>
      <c r="E7956">
        <v>0</v>
      </c>
    </row>
    <row r="7957" spans="1:5">
      <c r="A7957">
        <v>2022</v>
      </c>
      <c r="B7957" t="s">
        <v>430</v>
      </c>
      <c r="C7957" t="s">
        <v>33</v>
      </c>
      <c r="D7957" t="s">
        <v>515</v>
      </c>
      <c r="E7957">
        <v>0</v>
      </c>
    </row>
    <row r="7958" spans="1:5">
      <c r="A7958">
        <v>2022</v>
      </c>
      <c r="B7958" t="s">
        <v>432</v>
      </c>
      <c r="C7958" t="s">
        <v>39</v>
      </c>
      <c r="D7958" t="s">
        <v>515</v>
      </c>
      <c r="E7958">
        <v>0</v>
      </c>
    </row>
    <row r="7959" spans="1:5">
      <c r="A7959">
        <v>2022</v>
      </c>
      <c r="B7959" t="s">
        <v>426</v>
      </c>
      <c r="D7959" t="s">
        <v>515</v>
      </c>
      <c r="E7959">
        <v>0</v>
      </c>
    </row>
    <row r="7960" spans="1:5">
      <c r="A7960">
        <v>2022</v>
      </c>
      <c r="B7960" t="s">
        <v>424</v>
      </c>
      <c r="C7960" t="s">
        <v>21</v>
      </c>
      <c r="D7960" t="s">
        <v>515</v>
      </c>
      <c r="E7960">
        <v>0</v>
      </c>
    </row>
    <row r="7961" spans="1:5">
      <c r="A7961">
        <v>2021</v>
      </c>
      <c r="B7961" t="s">
        <v>432</v>
      </c>
      <c r="C7961" t="s">
        <v>39</v>
      </c>
      <c r="D7961" t="s">
        <v>515</v>
      </c>
      <c r="E7961">
        <v>0</v>
      </c>
    </row>
    <row r="7962" spans="1:5">
      <c r="A7962">
        <v>2021</v>
      </c>
      <c r="B7962" t="s">
        <v>430</v>
      </c>
      <c r="C7962" t="s">
        <v>33</v>
      </c>
      <c r="D7962" t="s">
        <v>515</v>
      </c>
      <c r="E7962">
        <v>0</v>
      </c>
    </row>
    <row r="7963" spans="1:5">
      <c r="A7963">
        <v>2021</v>
      </c>
      <c r="B7963" t="s">
        <v>433</v>
      </c>
      <c r="C7963" t="s">
        <v>42</v>
      </c>
      <c r="D7963" t="s">
        <v>515</v>
      </c>
      <c r="E7963">
        <v>0</v>
      </c>
    </row>
    <row r="7964" spans="1:5">
      <c r="A7964">
        <v>2021</v>
      </c>
      <c r="B7964" t="s">
        <v>422</v>
      </c>
      <c r="C7964" t="s">
        <v>15</v>
      </c>
      <c r="D7964" t="s">
        <v>515</v>
      </c>
      <c r="E7964">
        <v>0</v>
      </c>
    </row>
    <row r="7965" spans="1:5">
      <c r="A7965">
        <v>2021</v>
      </c>
      <c r="B7965" t="s">
        <v>421</v>
      </c>
      <c r="C7965" t="s">
        <v>13</v>
      </c>
      <c r="D7965" t="s">
        <v>515</v>
      </c>
      <c r="E7965">
        <v>0</v>
      </c>
    </row>
    <row r="7966" spans="1:5">
      <c r="A7966">
        <v>2021</v>
      </c>
      <c r="B7966" t="s">
        <v>439</v>
      </c>
      <c r="C7966" t="s">
        <v>53</v>
      </c>
      <c r="D7966" t="s">
        <v>515</v>
      </c>
      <c r="E7966">
        <v>0</v>
      </c>
    </row>
    <row r="7967" spans="1:5">
      <c r="A7967">
        <v>2021</v>
      </c>
      <c r="B7967" t="s">
        <v>435</v>
      </c>
      <c r="C7967" t="s">
        <v>48</v>
      </c>
      <c r="D7967" t="s">
        <v>515</v>
      </c>
      <c r="E7967">
        <v>0</v>
      </c>
    </row>
    <row r="7968" spans="1:5">
      <c r="A7968">
        <v>2021</v>
      </c>
      <c r="B7968" t="s">
        <v>429</v>
      </c>
      <c r="C7968" t="s">
        <v>30</v>
      </c>
      <c r="D7968" t="s">
        <v>515</v>
      </c>
      <c r="E7968">
        <v>0</v>
      </c>
    </row>
    <row r="7969" spans="1:5">
      <c r="A7969">
        <v>2020</v>
      </c>
      <c r="B7969" t="s">
        <v>435</v>
      </c>
      <c r="C7969" t="s">
        <v>48</v>
      </c>
      <c r="D7969" t="s">
        <v>515</v>
      </c>
      <c r="E7969">
        <v>0</v>
      </c>
    </row>
    <row r="7970" spans="1:5">
      <c r="A7970">
        <v>2020</v>
      </c>
      <c r="B7970" t="s">
        <v>432</v>
      </c>
      <c r="C7970" t="s">
        <v>39</v>
      </c>
      <c r="D7970" t="s">
        <v>515</v>
      </c>
      <c r="E7970">
        <v>0</v>
      </c>
    </row>
    <row r="7971" spans="1:5">
      <c r="A7971">
        <v>2020</v>
      </c>
      <c r="B7971" t="s">
        <v>423</v>
      </c>
      <c r="C7971" t="s">
        <v>18</v>
      </c>
      <c r="D7971" t="s">
        <v>515</v>
      </c>
      <c r="E7971">
        <v>0</v>
      </c>
    </row>
    <row r="7972" spans="1:5">
      <c r="A7972">
        <v>2020</v>
      </c>
      <c r="B7972" t="s">
        <v>420</v>
      </c>
      <c r="C7972" t="s">
        <v>8</v>
      </c>
      <c r="D7972" t="s">
        <v>515</v>
      </c>
      <c r="E7972">
        <v>0</v>
      </c>
    </row>
    <row r="7973" spans="1:5">
      <c r="A7973">
        <v>2020</v>
      </c>
      <c r="B7973" t="s">
        <v>424</v>
      </c>
      <c r="C7973" t="s">
        <v>21</v>
      </c>
      <c r="D7973" t="s">
        <v>515</v>
      </c>
      <c r="E7973">
        <v>0</v>
      </c>
    </row>
    <row r="7974" spans="1:5">
      <c r="A7974">
        <v>2020</v>
      </c>
      <c r="B7974" t="s">
        <v>421</v>
      </c>
      <c r="C7974" t="s">
        <v>13</v>
      </c>
      <c r="D7974" t="s">
        <v>515</v>
      </c>
      <c r="E7974">
        <v>0</v>
      </c>
    </row>
    <row r="7975" spans="1:5">
      <c r="A7975">
        <v>2020</v>
      </c>
      <c r="B7975" t="s">
        <v>436</v>
      </c>
      <c r="C7975" t="s">
        <v>49</v>
      </c>
      <c r="D7975" t="s">
        <v>515</v>
      </c>
      <c r="E7975">
        <v>0</v>
      </c>
    </row>
    <row r="7976" spans="1:5">
      <c r="A7976">
        <v>2020</v>
      </c>
      <c r="B7976" t="s">
        <v>429</v>
      </c>
      <c r="C7976" t="s">
        <v>30</v>
      </c>
      <c r="D7976" t="s">
        <v>515</v>
      </c>
      <c r="E7976">
        <v>0</v>
      </c>
    </row>
    <row r="7977" spans="1:5">
      <c r="A7977">
        <v>2019</v>
      </c>
      <c r="B7977" t="s">
        <v>435</v>
      </c>
      <c r="C7977" t="s">
        <v>48</v>
      </c>
      <c r="D7977" t="s">
        <v>515</v>
      </c>
      <c r="E7977">
        <v>0</v>
      </c>
    </row>
    <row r="7978" spans="1:5">
      <c r="A7978">
        <v>2019</v>
      </c>
      <c r="B7978" t="s">
        <v>426</v>
      </c>
      <c r="D7978" t="s">
        <v>515</v>
      </c>
      <c r="E7978">
        <v>0</v>
      </c>
    </row>
    <row r="7979" spans="1:5">
      <c r="A7979">
        <v>2019</v>
      </c>
      <c r="B7979" t="s">
        <v>432</v>
      </c>
      <c r="C7979" t="s">
        <v>39</v>
      </c>
      <c r="D7979" t="s">
        <v>515</v>
      </c>
      <c r="E7979">
        <v>0</v>
      </c>
    </row>
    <row r="7980" spans="1:5">
      <c r="A7980">
        <v>2019</v>
      </c>
      <c r="B7980" t="s">
        <v>436</v>
      </c>
      <c r="C7980" t="s">
        <v>49</v>
      </c>
      <c r="D7980" t="s">
        <v>515</v>
      </c>
      <c r="E7980">
        <v>0</v>
      </c>
    </row>
    <row r="7981" spans="1:5">
      <c r="A7981">
        <v>2018</v>
      </c>
      <c r="B7981" t="s">
        <v>431</v>
      </c>
      <c r="C7981" t="s">
        <v>36</v>
      </c>
      <c r="D7981" t="s">
        <v>515</v>
      </c>
      <c r="E7981">
        <v>0</v>
      </c>
    </row>
    <row r="7982" spans="1:5">
      <c r="A7982">
        <v>2018</v>
      </c>
      <c r="B7982" t="s">
        <v>426</v>
      </c>
      <c r="D7982" t="s">
        <v>515</v>
      </c>
      <c r="E7982">
        <v>0</v>
      </c>
    </row>
    <row r="7983" spans="1:5">
      <c r="A7983">
        <v>2018</v>
      </c>
      <c r="B7983" t="s">
        <v>421</v>
      </c>
      <c r="C7983" t="s">
        <v>13</v>
      </c>
      <c r="D7983" t="s">
        <v>515</v>
      </c>
      <c r="E7983">
        <v>0</v>
      </c>
    </row>
    <row r="7984" spans="1:5">
      <c r="A7984">
        <v>2018</v>
      </c>
      <c r="B7984" t="s">
        <v>423</v>
      </c>
      <c r="C7984" t="s">
        <v>18</v>
      </c>
      <c r="D7984" t="s">
        <v>515</v>
      </c>
      <c r="E7984">
        <v>0</v>
      </c>
    </row>
    <row r="7985" spans="1:5">
      <c r="A7985">
        <v>2018</v>
      </c>
      <c r="B7985" t="s">
        <v>433</v>
      </c>
      <c r="C7985" t="s">
        <v>42</v>
      </c>
      <c r="D7985" t="s">
        <v>515</v>
      </c>
      <c r="E7985">
        <v>0</v>
      </c>
    </row>
    <row r="7986" spans="1:5">
      <c r="A7986">
        <v>2018</v>
      </c>
      <c r="B7986" t="s">
        <v>425</v>
      </c>
      <c r="C7986" t="s">
        <v>24</v>
      </c>
      <c r="D7986" t="s">
        <v>515</v>
      </c>
      <c r="E7986">
        <v>0</v>
      </c>
    </row>
    <row r="7987" spans="1:5">
      <c r="A7987">
        <v>2018</v>
      </c>
      <c r="B7987" t="s">
        <v>424</v>
      </c>
      <c r="C7987" t="s">
        <v>21</v>
      </c>
      <c r="D7987" t="s">
        <v>515</v>
      </c>
      <c r="E7987">
        <v>0</v>
      </c>
    </row>
    <row r="7988" spans="1:5">
      <c r="A7988">
        <v>2018</v>
      </c>
      <c r="B7988" t="s">
        <v>429</v>
      </c>
      <c r="C7988" t="s">
        <v>30</v>
      </c>
      <c r="D7988" t="s">
        <v>515</v>
      </c>
      <c r="E7988">
        <v>0</v>
      </c>
    </row>
    <row r="7989" spans="1:5">
      <c r="A7989">
        <v>2025</v>
      </c>
      <c r="B7989" t="s">
        <v>407</v>
      </c>
      <c r="D7989" t="s">
        <v>516</v>
      </c>
      <c r="E7989">
        <v>0</v>
      </c>
    </row>
    <row r="7990" spans="1:5">
      <c r="A7990">
        <v>2025</v>
      </c>
      <c r="B7990" t="s">
        <v>438</v>
      </c>
      <c r="D7990" t="s">
        <v>516</v>
      </c>
      <c r="E7990">
        <v>0</v>
      </c>
    </row>
    <row r="7991" spans="1:5">
      <c r="A7991">
        <v>2025</v>
      </c>
      <c r="B7991" t="s">
        <v>425</v>
      </c>
      <c r="D7991" t="s">
        <v>516</v>
      </c>
      <c r="E7991">
        <v>0</v>
      </c>
    </row>
    <row r="7992" spans="1:5">
      <c r="A7992">
        <v>2025</v>
      </c>
      <c r="B7992" t="s">
        <v>421</v>
      </c>
      <c r="D7992" t="s">
        <v>516</v>
      </c>
      <c r="E7992">
        <v>0</v>
      </c>
    </row>
    <row r="7993" spans="1:5">
      <c r="A7993">
        <v>2025</v>
      </c>
      <c r="B7993" t="s">
        <v>432</v>
      </c>
      <c r="D7993" t="s">
        <v>516</v>
      </c>
      <c r="E7993">
        <v>0</v>
      </c>
    </row>
    <row r="7994" spans="1:5">
      <c r="A7994">
        <v>2025</v>
      </c>
      <c r="B7994" t="s">
        <v>429</v>
      </c>
      <c r="D7994" t="s">
        <v>516</v>
      </c>
      <c r="E7994">
        <v>0</v>
      </c>
    </row>
    <row r="7995" spans="1:5">
      <c r="A7995">
        <v>2025</v>
      </c>
      <c r="B7995" t="s">
        <v>431</v>
      </c>
      <c r="D7995" t="s">
        <v>516</v>
      </c>
      <c r="E7995">
        <v>0</v>
      </c>
    </row>
    <row r="7996" spans="1:5">
      <c r="A7996">
        <v>2025</v>
      </c>
      <c r="B7996" t="s">
        <v>428</v>
      </c>
      <c r="D7996" t="s">
        <v>516</v>
      </c>
      <c r="E7996">
        <v>0</v>
      </c>
    </row>
    <row r="7997" spans="1:5">
      <c r="A7997">
        <v>2025</v>
      </c>
      <c r="B7997" t="s">
        <v>436</v>
      </c>
      <c r="D7997" t="s">
        <v>516</v>
      </c>
      <c r="E7997">
        <v>0</v>
      </c>
    </row>
    <row r="7998" spans="1:5">
      <c r="A7998">
        <v>2025</v>
      </c>
      <c r="B7998" t="s">
        <v>433</v>
      </c>
      <c r="D7998" t="s">
        <v>516</v>
      </c>
      <c r="E7998">
        <v>0</v>
      </c>
    </row>
    <row r="7999" spans="1:5">
      <c r="A7999">
        <v>2025</v>
      </c>
      <c r="B7999" t="s">
        <v>426</v>
      </c>
      <c r="D7999" t="s">
        <v>516</v>
      </c>
      <c r="E7999">
        <v>0</v>
      </c>
    </row>
    <row r="8000" spans="1:5">
      <c r="A8000">
        <v>2025</v>
      </c>
      <c r="B8000" t="s">
        <v>437</v>
      </c>
      <c r="D8000" t="s">
        <v>516</v>
      </c>
      <c r="E8000">
        <v>0</v>
      </c>
    </row>
    <row r="8001" spans="1:5">
      <c r="A8001">
        <v>2025</v>
      </c>
      <c r="B8001" t="s">
        <v>420</v>
      </c>
      <c r="D8001" t="s">
        <v>516</v>
      </c>
      <c r="E8001">
        <v>0</v>
      </c>
    </row>
    <row r="8002" spans="1:5">
      <c r="A8002">
        <v>2025</v>
      </c>
      <c r="B8002" t="s">
        <v>424</v>
      </c>
      <c r="D8002" t="s">
        <v>516</v>
      </c>
      <c r="E8002">
        <v>0</v>
      </c>
    </row>
    <row r="8003" spans="1:5">
      <c r="A8003">
        <v>2025</v>
      </c>
      <c r="B8003" t="s">
        <v>434</v>
      </c>
      <c r="D8003" t="s">
        <v>516</v>
      </c>
      <c r="E8003">
        <v>0</v>
      </c>
    </row>
    <row r="8004" spans="1:5">
      <c r="A8004">
        <v>2025</v>
      </c>
      <c r="B8004" t="s">
        <v>423</v>
      </c>
      <c r="D8004" t="s">
        <v>516</v>
      </c>
      <c r="E8004">
        <v>0</v>
      </c>
    </row>
    <row r="8005" spans="1:5">
      <c r="A8005">
        <v>2025</v>
      </c>
      <c r="B8005" t="s">
        <v>435</v>
      </c>
      <c r="D8005" t="s">
        <v>516</v>
      </c>
      <c r="E8005">
        <v>0</v>
      </c>
    </row>
    <row r="8006" spans="1:5">
      <c r="A8006">
        <v>2025</v>
      </c>
      <c r="B8006" t="s">
        <v>430</v>
      </c>
      <c r="D8006" t="s">
        <v>516</v>
      </c>
      <c r="E8006">
        <v>0</v>
      </c>
    </row>
    <row r="8007" spans="1:5">
      <c r="A8007">
        <v>2025</v>
      </c>
      <c r="B8007" t="s">
        <v>422</v>
      </c>
      <c r="D8007" t="s">
        <v>516</v>
      </c>
      <c r="E8007">
        <v>0</v>
      </c>
    </row>
    <row r="8008" spans="1:5">
      <c r="A8008">
        <v>2025</v>
      </c>
      <c r="B8008" t="s">
        <v>439</v>
      </c>
      <c r="D8008" t="s">
        <v>516</v>
      </c>
      <c r="E8008">
        <v>0</v>
      </c>
    </row>
    <row r="8009" spans="1:5">
      <c r="A8009">
        <v>2024</v>
      </c>
      <c r="B8009" t="s">
        <v>407</v>
      </c>
      <c r="C8009" t="s">
        <v>407</v>
      </c>
      <c r="D8009" t="s">
        <v>516</v>
      </c>
      <c r="E8009">
        <v>1034574.25</v>
      </c>
    </row>
    <row r="8010" spans="1:5">
      <c r="A8010">
        <v>2024</v>
      </c>
      <c r="B8010" t="s">
        <v>438</v>
      </c>
      <c r="C8010" t="s">
        <v>52</v>
      </c>
      <c r="D8010" t="s">
        <v>516</v>
      </c>
      <c r="E8010">
        <v>31450</v>
      </c>
    </row>
    <row r="8011" spans="1:5">
      <c r="A8011">
        <v>2024</v>
      </c>
      <c r="B8011" t="s">
        <v>425</v>
      </c>
      <c r="C8011" t="s">
        <v>24</v>
      </c>
      <c r="D8011" t="s">
        <v>516</v>
      </c>
      <c r="E8011">
        <v>55373</v>
      </c>
    </row>
    <row r="8012" spans="1:5">
      <c r="A8012">
        <v>2024</v>
      </c>
      <c r="B8012" t="s">
        <v>421</v>
      </c>
      <c r="C8012" t="s">
        <v>13</v>
      </c>
      <c r="D8012" t="s">
        <v>516</v>
      </c>
      <c r="E8012">
        <v>83804</v>
      </c>
    </row>
    <row r="8013" spans="1:5">
      <c r="A8013">
        <v>2024</v>
      </c>
      <c r="B8013" t="s">
        <v>432</v>
      </c>
      <c r="C8013" t="s">
        <v>39</v>
      </c>
      <c r="D8013" t="s">
        <v>516</v>
      </c>
      <c r="E8013">
        <v>93308.800000000003</v>
      </c>
    </row>
    <row r="8014" spans="1:5">
      <c r="A8014">
        <v>2024</v>
      </c>
      <c r="B8014" t="s">
        <v>429</v>
      </c>
      <c r="C8014" t="s">
        <v>30</v>
      </c>
      <c r="D8014" t="s">
        <v>516</v>
      </c>
      <c r="E8014">
        <v>85935</v>
      </c>
    </row>
    <row r="8015" spans="1:5">
      <c r="A8015">
        <v>2024</v>
      </c>
      <c r="B8015" t="s">
        <v>431</v>
      </c>
      <c r="C8015" t="s">
        <v>36</v>
      </c>
      <c r="D8015" t="s">
        <v>516</v>
      </c>
      <c r="E8015">
        <v>10240</v>
      </c>
    </row>
    <row r="8016" spans="1:5">
      <c r="A8016">
        <v>2024</v>
      </c>
      <c r="B8016" t="s">
        <v>428</v>
      </c>
      <c r="C8016" t="s">
        <v>27</v>
      </c>
      <c r="D8016" t="s">
        <v>516</v>
      </c>
      <c r="E8016">
        <v>0</v>
      </c>
    </row>
    <row r="8017" spans="1:5">
      <c r="A8017">
        <v>2024</v>
      </c>
      <c r="B8017" t="s">
        <v>436</v>
      </c>
      <c r="C8017" t="s">
        <v>49</v>
      </c>
      <c r="D8017" t="s">
        <v>516</v>
      </c>
      <c r="E8017">
        <v>23644</v>
      </c>
    </row>
    <row r="8018" spans="1:5">
      <c r="A8018">
        <v>2024</v>
      </c>
      <c r="B8018" t="s">
        <v>433</v>
      </c>
      <c r="C8018" t="s">
        <v>42</v>
      </c>
      <c r="D8018" t="s">
        <v>516</v>
      </c>
      <c r="E8018">
        <v>16372</v>
      </c>
    </row>
    <row r="8019" spans="1:5">
      <c r="A8019">
        <v>2024</v>
      </c>
      <c r="B8019" t="s">
        <v>426</v>
      </c>
      <c r="D8019" t="s">
        <v>516</v>
      </c>
      <c r="E8019">
        <v>0</v>
      </c>
    </row>
    <row r="8020" spans="1:5">
      <c r="A8020">
        <v>2024</v>
      </c>
      <c r="B8020" t="s">
        <v>437</v>
      </c>
      <c r="C8020" t="s">
        <v>51</v>
      </c>
      <c r="D8020" t="s">
        <v>516</v>
      </c>
      <c r="E8020">
        <v>154770</v>
      </c>
    </row>
    <row r="8021" spans="1:5">
      <c r="A8021">
        <v>2024</v>
      </c>
      <c r="B8021" t="s">
        <v>420</v>
      </c>
      <c r="C8021" t="s">
        <v>8</v>
      </c>
      <c r="D8021" t="s">
        <v>516</v>
      </c>
      <c r="E8021">
        <v>102149.95</v>
      </c>
    </row>
    <row r="8022" spans="1:5">
      <c r="A8022">
        <v>2024</v>
      </c>
      <c r="B8022" t="s">
        <v>424</v>
      </c>
      <c r="C8022" t="s">
        <v>21</v>
      </c>
      <c r="D8022" t="s">
        <v>516</v>
      </c>
      <c r="E8022">
        <v>90160</v>
      </c>
    </row>
    <row r="8023" spans="1:5">
      <c r="A8023">
        <v>2024</v>
      </c>
      <c r="B8023" t="s">
        <v>434</v>
      </c>
      <c r="C8023" t="s">
        <v>45</v>
      </c>
      <c r="D8023" t="s">
        <v>516</v>
      </c>
      <c r="E8023">
        <v>14486</v>
      </c>
    </row>
    <row r="8024" spans="1:5">
      <c r="A8024">
        <v>2024</v>
      </c>
      <c r="B8024" t="s">
        <v>423</v>
      </c>
      <c r="C8024" t="s">
        <v>18</v>
      </c>
      <c r="D8024" t="s">
        <v>516</v>
      </c>
      <c r="E8024">
        <v>31996</v>
      </c>
    </row>
    <row r="8025" spans="1:5">
      <c r="A8025">
        <v>2024</v>
      </c>
      <c r="B8025" t="s">
        <v>435</v>
      </c>
      <c r="C8025" t="s">
        <v>48</v>
      </c>
      <c r="D8025" t="s">
        <v>516</v>
      </c>
      <c r="E8025">
        <v>19198</v>
      </c>
    </row>
    <row r="8026" spans="1:5">
      <c r="A8026">
        <v>2024</v>
      </c>
      <c r="B8026" t="s">
        <v>430</v>
      </c>
      <c r="C8026" t="s">
        <v>33</v>
      </c>
      <c r="D8026" t="s">
        <v>516</v>
      </c>
      <c r="E8026">
        <v>24106</v>
      </c>
    </row>
    <row r="8027" spans="1:5">
      <c r="A8027">
        <v>2024</v>
      </c>
      <c r="B8027" t="s">
        <v>422</v>
      </c>
      <c r="C8027" t="s">
        <v>15</v>
      </c>
      <c r="D8027" t="s">
        <v>516</v>
      </c>
      <c r="E8027">
        <v>152883.5</v>
      </c>
    </row>
    <row r="8028" spans="1:5">
      <c r="A8028">
        <v>2024</v>
      </c>
      <c r="B8028" t="s">
        <v>439</v>
      </c>
      <c r="C8028" t="s">
        <v>53</v>
      </c>
      <c r="D8028" t="s">
        <v>516</v>
      </c>
      <c r="E8028">
        <v>44698</v>
      </c>
    </row>
    <row r="8029" spans="1:5">
      <c r="A8029">
        <v>2019</v>
      </c>
      <c r="B8029" t="s">
        <v>407</v>
      </c>
      <c r="C8029" t="s">
        <v>407</v>
      </c>
      <c r="D8029" t="s">
        <v>516</v>
      </c>
      <c r="E8029">
        <v>0</v>
      </c>
    </row>
    <row r="8030" spans="1:5">
      <c r="A8030">
        <v>2022</v>
      </c>
      <c r="B8030" t="s">
        <v>407</v>
      </c>
      <c r="C8030" t="s">
        <v>407</v>
      </c>
      <c r="D8030" t="s">
        <v>516</v>
      </c>
      <c r="E8030">
        <v>0</v>
      </c>
    </row>
    <row r="8031" spans="1:5">
      <c r="A8031">
        <v>2021</v>
      </c>
      <c r="B8031" t="s">
        <v>407</v>
      </c>
      <c r="C8031" t="s">
        <v>407</v>
      </c>
      <c r="D8031" t="s">
        <v>516</v>
      </c>
      <c r="E8031">
        <v>0</v>
      </c>
    </row>
    <row r="8032" spans="1:5">
      <c r="A8032">
        <v>2023</v>
      </c>
      <c r="B8032" t="s">
        <v>407</v>
      </c>
      <c r="C8032" t="s">
        <v>407</v>
      </c>
      <c r="D8032" t="s">
        <v>516</v>
      </c>
      <c r="E8032">
        <v>1033762.85</v>
      </c>
    </row>
    <row r="8033" spans="1:5">
      <c r="A8033">
        <v>2018</v>
      </c>
      <c r="B8033" t="s">
        <v>407</v>
      </c>
      <c r="C8033" t="s">
        <v>407</v>
      </c>
      <c r="D8033" t="s">
        <v>516</v>
      </c>
      <c r="E8033">
        <v>0</v>
      </c>
    </row>
    <row r="8034" spans="1:5">
      <c r="A8034">
        <v>2018</v>
      </c>
      <c r="B8034" t="s">
        <v>407</v>
      </c>
      <c r="C8034" t="s">
        <v>407</v>
      </c>
      <c r="D8034" t="s">
        <v>516</v>
      </c>
      <c r="E8034">
        <v>0</v>
      </c>
    </row>
    <row r="8035" spans="1:5">
      <c r="A8035">
        <v>2018</v>
      </c>
      <c r="B8035" t="s">
        <v>407</v>
      </c>
      <c r="C8035" t="s">
        <v>407</v>
      </c>
      <c r="D8035" t="s">
        <v>516</v>
      </c>
      <c r="E8035">
        <v>0</v>
      </c>
    </row>
    <row r="8036" spans="1:5">
      <c r="A8036">
        <v>2018</v>
      </c>
      <c r="B8036" t="s">
        <v>407</v>
      </c>
      <c r="C8036" t="s">
        <v>407</v>
      </c>
      <c r="D8036" t="s">
        <v>516</v>
      </c>
      <c r="E8036">
        <v>0</v>
      </c>
    </row>
    <row r="8037" spans="1:5">
      <c r="A8037">
        <v>2020</v>
      </c>
      <c r="B8037" t="s">
        <v>407</v>
      </c>
      <c r="C8037" t="s">
        <v>407</v>
      </c>
      <c r="D8037" t="s">
        <v>516</v>
      </c>
      <c r="E8037">
        <v>0</v>
      </c>
    </row>
    <row r="8038" spans="1:5">
      <c r="A8038">
        <v>2023</v>
      </c>
      <c r="B8038" t="s">
        <v>438</v>
      </c>
      <c r="C8038" t="s">
        <v>52</v>
      </c>
      <c r="D8038" t="s">
        <v>516</v>
      </c>
      <c r="E8038">
        <v>26240</v>
      </c>
    </row>
    <row r="8039" spans="1:5">
      <c r="A8039">
        <v>2023</v>
      </c>
      <c r="B8039" t="s">
        <v>425</v>
      </c>
      <c r="C8039" t="s">
        <v>24</v>
      </c>
      <c r="D8039" t="s">
        <v>516</v>
      </c>
      <c r="E8039">
        <v>53041</v>
      </c>
    </row>
    <row r="8040" spans="1:5">
      <c r="A8040">
        <v>2023</v>
      </c>
      <c r="B8040" t="s">
        <v>421</v>
      </c>
      <c r="C8040" t="s">
        <v>13</v>
      </c>
      <c r="D8040" t="s">
        <v>516</v>
      </c>
      <c r="E8040">
        <v>71286</v>
      </c>
    </row>
    <row r="8041" spans="1:5">
      <c r="A8041">
        <v>2023</v>
      </c>
      <c r="B8041" t="s">
        <v>432</v>
      </c>
      <c r="C8041" t="s">
        <v>39</v>
      </c>
      <c r="D8041" t="s">
        <v>516</v>
      </c>
      <c r="E8041">
        <v>89711.02</v>
      </c>
    </row>
    <row r="8042" spans="1:5">
      <c r="A8042">
        <v>2023</v>
      </c>
      <c r="B8042" t="s">
        <v>429</v>
      </c>
      <c r="C8042" t="s">
        <v>30</v>
      </c>
      <c r="D8042" t="s">
        <v>516</v>
      </c>
      <c r="E8042">
        <v>80620</v>
      </c>
    </row>
    <row r="8043" spans="1:5">
      <c r="A8043">
        <v>2023</v>
      </c>
      <c r="B8043" t="s">
        <v>431</v>
      </c>
      <c r="C8043" t="s">
        <v>36</v>
      </c>
      <c r="D8043" t="s">
        <v>516</v>
      </c>
      <c r="E8043">
        <v>9412</v>
      </c>
    </row>
    <row r="8044" spans="1:5">
      <c r="A8044">
        <v>2023</v>
      </c>
      <c r="B8044" t="s">
        <v>428</v>
      </c>
      <c r="C8044" t="s">
        <v>27</v>
      </c>
      <c r="D8044" t="s">
        <v>516</v>
      </c>
      <c r="E8044">
        <v>59440</v>
      </c>
    </row>
    <row r="8045" spans="1:5">
      <c r="A8045">
        <v>2023</v>
      </c>
      <c r="B8045" t="s">
        <v>436</v>
      </c>
      <c r="C8045" t="s">
        <v>49</v>
      </c>
      <c r="D8045" t="s">
        <v>516</v>
      </c>
      <c r="E8045">
        <v>22500</v>
      </c>
    </row>
    <row r="8046" spans="1:5">
      <c r="A8046">
        <v>2023</v>
      </c>
      <c r="B8046" t="s">
        <v>433</v>
      </c>
      <c r="C8046" t="s">
        <v>42</v>
      </c>
      <c r="D8046" t="s">
        <v>516</v>
      </c>
      <c r="E8046">
        <v>17216</v>
      </c>
    </row>
    <row r="8047" spans="1:5">
      <c r="A8047">
        <v>2023</v>
      </c>
      <c r="B8047" t="s">
        <v>426</v>
      </c>
      <c r="D8047" t="s">
        <v>516</v>
      </c>
      <c r="E8047">
        <v>0</v>
      </c>
    </row>
    <row r="8048" spans="1:5">
      <c r="A8048">
        <v>2023</v>
      </c>
      <c r="B8048" t="s">
        <v>437</v>
      </c>
      <c r="C8048" t="s">
        <v>51</v>
      </c>
      <c r="D8048" t="s">
        <v>516</v>
      </c>
      <c r="E8048">
        <v>131403.25</v>
      </c>
    </row>
    <row r="8049" spans="1:5">
      <c r="A8049">
        <v>2023</v>
      </c>
      <c r="B8049" t="s">
        <v>420</v>
      </c>
      <c r="C8049" t="s">
        <v>8</v>
      </c>
      <c r="D8049" t="s">
        <v>516</v>
      </c>
      <c r="E8049">
        <v>91396.58</v>
      </c>
    </row>
    <row r="8050" spans="1:5">
      <c r="A8050">
        <v>2023</v>
      </c>
      <c r="B8050" t="s">
        <v>424</v>
      </c>
      <c r="C8050" t="s">
        <v>21</v>
      </c>
      <c r="D8050" t="s">
        <v>516</v>
      </c>
      <c r="E8050">
        <v>81826</v>
      </c>
    </row>
    <row r="8051" spans="1:5">
      <c r="A8051">
        <v>2022</v>
      </c>
      <c r="B8051" t="s">
        <v>435</v>
      </c>
      <c r="C8051" t="s">
        <v>48</v>
      </c>
      <c r="D8051" t="s">
        <v>516</v>
      </c>
      <c r="E8051">
        <v>0</v>
      </c>
    </row>
    <row r="8052" spans="1:5">
      <c r="A8052">
        <v>2022</v>
      </c>
      <c r="B8052" t="s">
        <v>438</v>
      </c>
      <c r="C8052" t="s">
        <v>52</v>
      </c>
      <c r="D8052" t="s">
        <v>516</v>
      </c>
      <c r="E8052">
        <v>0</v>
      </c>
    </row>
    <row r="8053" spans="1:5">
      <c r="A8053">
        <v>2022</v>
      </c>
      <c r="B8053" t="s">
        <v>436</v>
      </c>
      <c r="C8053" t="s">
        <v>49</v>
      </c>
      <c r="D8053" t="s">
        <v>516</v>
      </c>
      <c r="E8053">
        <v>0</v>
      </c>
    </row>
    <row r="8054" spans="1:5">
      <c r="A8054">
        <v>2022</v>
      </c>
      <c r="B8054" t="s">
        <v>431</v>
      </c>
      <c r="C8054" t="s">
        <v>36</v>
      </c>
      <c r="D8054" t="s">
        <v>516</v>
      </c>
      <c r="E8054">
        <v>0</v>
      </c>
    </row>
    <row r="8055" spans="1:5">
      <c r="A8055">
        <v>2022</v>
      </c>
      <c r="B8055" t="s">
        <v>422</v>
      </c>
      <c r="C8055" t="s">
        <v>15</v>
      </c>
      <c r="D8055" t="s">
        <v>516</v>
      </c>
      <c r="E8055">
        <v>0</v>
      </c>
    </row>
    <row r="8056" spans="1:5">
      <c r="A8056">
        <v>2022</v>
      </c>
      <c r="B8056" t="s">
        <v>439</v>
      </c>
      <c r="C8056" t="s">
        <v>53</v>
      </c>
      <c r="D8056" t="s">
        <v>516</v>
      </c>
      <c r="E8056">
        <v>0</v>
      </c>
    </row>
    <row r="8057" spans="1:5">
      <c r="A8057">
        <v>2022</v>
      </c>
      <c r="B8057" t="s">
        <v>429</v>
      </c>
      <c r="C8057" t="s">
        <v>30</v>
      </c>
      <c r="D8057" t="s">
        <v>516</v>
      </c>
      <c r="E8057">
        <v>0</v>
      </c>
    </row>
    <row r="8058" spans="1:5">
      <c r="A8058">
        <v>2022</v>
      </c>
      <c r="B8058" t="s">
        <v>421</v>
      </c>
      <c r="C8058" t="s">
        <v>13</v>
      </c>
      <c r="D8058" t="s">
        <v>516</v>
      </c>
      <c r="E8058">
        <v>0</v>
      </c>
    </row>
    <row r="8059" spans="1:5">
      <c r="A8059">
        <v>2022</v>
      </c>
      <c r="B8059" t="s">
        <v>434</v>
      </c>
      <c r="C8059" t="s">
        <v>45</v>
      </c>
      <c r="D8059" t="s">
        <v>516</v>
      </c>
      <c r="E8059">
        <v>0</v>
      </c>
    </row>
    <row r="8060" spans="1:5">
      <c r="A8060">
        <v>2021</v>
      </c>
      <c r="B8060" t="s">
        <v>434</v>
      </c>
      <c r="C8060" t="s">
        <v>45</v>
      </c>
      <c r="D8060" t="s">
        <v>516</v>
      </c>
      <c r="E8060">
        <v>0</v>
      </c>
    </row>
    <row r="8061" spans="1:5">
      <c r="A8061">
        <v>2021</v>
      </c>
      <c r="B8061" t="s">
        <v>420</v>
      </c>
      <c r="C8061" t="s">
        <v>8</v>
      </c>
      <c r="D8061" t="s">
        <v>516</v>
      </c>
      <c r="E8061">
        <v>0</v>
      </c>
    </row>
    <row r="8062" spans="1:5">
      <c r="A8062">
        <v>2021</v>
      </c>
      <c r="B8062" t="s">
        <v>424</v>
      </c>
      <c r="C8062" t="s">
        <v>21</v>
      </c>
      <c r="D8062" t="s">
        <v>516</v>
      </c>
      <c r="E8062">
        <v>0</v>
      </c>
    </row>
    <row r="8063" spans="1:5">
      <c r="A8063">
        <v>2020</v>
      </c>
      <c r="B8063" t="s">
        <v>434</v>
      </c>
      <c r="C8063" t="s">
        <v>45</v>
      </c>
      <c r="D8063" t="s">
        <v>516</v>
      </c>
      <c r="E8063">
        <v>0</v>
      </c>
    </row>
    <row r="8064" spans="1:5">
      <c r="A8064">
        <v>2020</v>
      </c>
      <c r="B8064" t="s">
        <v>430</v>
      </c>
      <c r="C8064" t="s">
        <v>33</v>
      </c>
      <c r="D8064" t="s">
        <v>516</v>
      </c>
      <c r="E8064">
        <v>0</v>
      </c>
    </row>
    <row r="8065" spans="1:5">
      <c r="A8065">
        <v>2020</v>
      </c>
      <c r="B8065" t="s">
        <v>439</v>
      </c>
      <c r="C8065" t="s">
        <v>53</v>
      </c>
      <c r="D8065" t="s">
        <v>516</v>
      </c>
      <c r="E8065">
        <v>0</v>
      </c>
    </row>
    <row r="8066" spans="1:5">
      <c r="A8066">
        <v>2019</v>
      </c>
      <c r="B8066" t="s">
        <v>431</v>
      </c>
      <c r="C8066" t="s">
        <v>36</v>
      </c>
      <c r="D8066" t="s">
        <v>516</v>
      </c>
      <c r="E8066">
        <v>0</v>
      </c>
    </row>
    <row r="8067" spans="1:5">
      <c r="A8067">
        <v>2019</v>
      </c>
      <c r="B8067" t="s">
        <v>437</v>
      </c>
      <c r="C8067" t="s">
        <v>51</v>
      </c>
      <c r="D8067" t="s">
        <v>516</v>
      </c>
      <c r="E8067">
        <v>0</v>
      </c>
    </row>
    <row r="8068" spans="1:5">
      <c r="A8068">
        <v>2019</v>
      </c>
      <c r="B8068" t="s">
        <v>439</v>
      </c>
      <c r="C8068" t="s">
        <v>53</v>
      </c>
      <c r="D8068" t="s">
        <v>516</v>
      </c>
      <c r="E8068">
        <v>0</v>
      </c>
    </row>
    <row r="8069" spans="1:5">
      <c r="A8069">
        <v>2019</v>
      </c>
      <c r="B8069" t="s">
        <v>429</v>
      </c>
      <c r="C8069" t="s">
        <v>30</v>
      </c>
      <c r="D8069" t="s">
        <v>516</v>
      </c>
      <c r="E8069">
        <v>0</v>
      </c>
    </row>
    <row r="8070" spans="1:5">
      <c r="A8070">
        <v>2018</v>
      </c>
      <c r="B8070" t="s">
        <v>432</v>
      </c>
      <c r="C8070" t="s">
        <v>39</v>
      </c>
      <c r="D8070" t="s">
        <v>516</v>
      </c>
      <c r="E8070">
        <v>0</v>
      </c>
    </row>
    <row r="8071" spans="1:5">
      <c r="A8071">
        <v>2018</v>
      </c>
      <c r="B8071" t="s">
        <v>435</v>
      </c>
      <c r="C8071" t="s">
        <v>48</v>
      </c>
      <c r="D8071" t="s">
        <v>516</v>
      </c>
      <c r="E8071">
        <v>0</v>
      </c>
    </row>
    <row r="8072" spans="1:5">
      <c r="A8072">
        <v>2018</v>
      </c>
      <c r="B8072" t="s">
        <v>438</v>
      </c>
      <c r="C8072" t="s">
        <v>52</v>
      </c>
      <c r="D8072" t="s">
        <v>516</v>
      </c>
      <c r="E8072">
        <v>0</v>
      </c>
    </row>
    <row r="8073" spans="1:5">
      <c r="A8073">
        <v>2018</v>
      </c>
      <c r="B8073" t="s">
        <v>436</v>
      </c>
      <c r="C8073" t="s">
        <v>49</v>
      </c>
      <c r="D8073" t="s">
        <v>516</v>
      </c>
      <c r="E8073">
        <v>0</v>
      </c>
    </row>
    <row r="8074" spans="1:5">
      <c r="A8074">
        <v>2018</v>
      </c>
      <c r="B8074" t="s">
        <v>437</v>
      </c>
      <c r="C8074" t="s">
        <v>51</v>
      </c>
      <c r="D8074" t="s">
        <v>516</v>
      </c>
      <c r="E8074">
        <v>0</v>
      </c>
    </row>
    <row r="8075" spans="1:5">
      <c r="A8075">
        <v>2018</v>
      </c>
      <c r="B8075" t="s">
        <v>422</v>
      </c>
      <c r="C8075" t="s">
        <v>15</v>
      </c>
      <c r="D8075" t="s">
        <v>516</v>
      </c>
      <c r="E8075">
        <v>0</v>
      </c>
    </row>
    <row r="8076" spans="1:5">
      <c r="A8076">
        <v>2019</v>
      </c>
      <c r="B8076" t="s">
        <v>438</v>
      </c>
      <c r="C8076" t="s">
        <v>52</v>
      </c>
      <c r="D8076" t="s">
        <v>516</v>
      </c>
      <c r="E8076">
        <v>0</v>
      </c>
    </row>
    <row r="8077" spans="1:5">
      <c r="A8077">
        <v>2019</v>
      </c>
      <c r="B8077" t="s">
        <v>430</v>
      </c>
      <c r="C8077" t="s">
        <v>33</v>
      </c>
      <c r="D8077" t="s">
        <v>516</v>
      </c>
      <c r="E8077">
        <v>0</v>
      </c>
    </row>
    <row r="8078" spans="1:5">
      <c r="A8078">
        <v>2019</v>
      </c>
      <c r="B8078" t="s">
        <v>434</v>
      </c>
      <c r="C8078" t="s">
        <v>45</v>
      </c>
      <c r="D8078" t="s">
        <v>516</v>
      </c>
      <c r="E8078">
        <v>0</v>
      </c>
    </row>
    <row r="8079" spans="1:5">
      <c r="A8079">
        <v>2019</v>
      </c>
      <c r="B8079" t="s">
        <v>425</v>
      </c>
      <c r="C8079" t="s">
        <v>24</v>
      </c>
      <c r="D8079" t="s">
        <v>516</v>
      </c>
      <c r="E8079">
        <v>0</v>
      </c>
    </row>
    <row r="8080" spans="1:5">
      <c r="A8080">
        <v>2019</v>
      </c>
      <c r="B8080" t="s">
        <v>420</v>
      </c>
      <c r="C8080" t="s">
        <v>8</v>
      </c>
      <c r="D8080" t="s">
        <v>516</v>
      </c>
      <c r="E8080">
        <v>0</v>
      </c>
    </row>
    <row r="8081" spans="1:5">
      <c r="A8081">
        <v>2019</v>
      </c>
      <c r="B8081" t="s">
        <v>433</v>
      </c>
      <c r="C8081" t="s">
        <v>42</v>
      </c>
      <c r="D8081" t="s">
        <v>516</v>
      </c>
      <c r="E8081">
        <v>0</v>
      </c>
    </row>
    <row r="8082" spans="1:5">
      <c r="A8082">
        <v>2019</v>
      </c>
      <c r="B8082" t="s">
        <v>428</v>
      </c>
      <c r="C8082" t="s">
        <v>27</v>
      </c>
      <c r="D8082" t="s">
        <v>516</v>
      </c>
      <c r="E8082">
        <v>0</v>
      </c>
    </row>
    <row r="8083" spans="1:5">
      <c r="A8083">
        <v>2019</v>
      </c>
      <c r="B8083" t="s">
        <v>423</v>
      </c>
      <c r="C8083" t="s">
        <v>18</v>
      </c>
      <c r="D8083" t="s">
        <v>516</v>
      </c>
      <c r="E8083">
        <v>0</v>
      </c>
    </row>
    <row r="8084" spans="1:5">
      <c r="A8084">
        <v>2019</v>
      </c>
      <c r="B8084" t="s">
        <v>421</v>
      </c>
      <c r="C8084" t="s">
        <v>13</v>
      </c>
      <c r="D8084" t="s">
        <v>516</v>
      </c>
      <c r="E8084">
        <v>0</v>
      </c>
    </row>
    <row r="8085" spans="1:5">
      <c r="A8085">
        <v>2019</v>
      </c>
      <c r="B8085" t="s">
        <v>422</v>
      </c>
      <c r="C8085" t="s">
        <v>15</v>
      </c>
      <c r="D8085" t="s">
        <v>516</v>
      </c>
      <c r="E8085">
        <v>0</v>
      </c>
    </row>
    <row r="8086" spans="1:5">
      <c r="A8086">
        <v>2019</v>
      </c>
      <c r="B8086" t="s">
        <v>424</v>
      </c>
      <c r="C8086" t="s">
        <v>21</v>
      </c>
      <c r="D8086" t="s">
        <v>516</v>
      </c>
      <c r="E8086">
        <v>0</v>
      </c>
    </row>
    <row r="8087" spans="1:5">
      <c r="A8087">
        <v>2018</v>
      </c>
      <c r="B8087" t="s">
        <v>434</v>
      </c>
      <c r="C8087" t="s">
        <v>45</v>
      </c>
      <c r="D8087" t="s">
        <v>516</v>
      </c>
      <c r="E8087">
        <v>0</v>
      </c>
    </row>
    <row r="8088" spans="1:5">
      <c r="A8088">
        <v>2018</v>
      </c>
      <c r="B8088" t="s">
        <v>428</v>
      </c>
      <c r="C8088" t="s">
        <v>27</v>
      </c>
      <c r="D8088" t="s">
        <v>516</v>
      </c>
      <c r="E8088">
        <v>0</v>
      </c>
    </row>
    <row r="8089" spans="1:5">
      <c r="A8089">
        <v>2018</v>
      </c>
      <c r="B8089" t="s">
        <v>430</v>
      </c>
      <c r="C8089" t="s">
        <v>33</v>
      </c>
      <c r="D8089" t="s">
        <v>516</v>
      </c>
      <c r="E8089">
        <v>0</v>
      </c>
    </row>
    <row r="8090" spans="1:5">
      <c r="A8090">
        <v>2018</v>
      </c>
      <c r="B8090" t="s">
        <v>420</v>
      </c>
      <c r="C8090" t="s">
        <v>8</v>
      </c>
      <c r="D8090" t="s">
        <v>516</v>
      </c>
      <c r="E8090">
        <v>0</v>
      </c>
    </row>
    <row r="8091" spans="1:5">
      <c r="A8091">
        <v>2018</v>
      </c>
      <c r="B8091" t="s">
        <v>439</v>
      </c>
      <c r="C8091" t="s">
        <v>53</v>
      </c>
      <c r="D8091" t="s">
        <v>516</v>
      </c>
      <c r="E8091">
        <v>0</v>
      </c>
    </row>
    <row r="8092" spans="1:5">
      <c r="A8092">
        <v>2022</v>
      </c>
      <c r="B8092" t="s">
        <v>437</v>
      </c>
      <c r="C8092" t="s">
        <v>51</v>
      </c>
      <c r="D8092" t="s">
        <v>516</v>
      </c>
      <c r="E8092">
        <v>0</v>
      </c>
    </row>
    <row r="8093" spans="1:5">
      <c r="A8093">
        <v>2022</v>
      </c>
      <c r="B8093" t="s">
        <v>425</v>
      </c>
      <c r="C8093" t="s">
        <v>24</v>
      </c>
      <c r="D8093" t="s">
        <v>516</v>
      </c>
      <c r="E8093">
        <v>0</v>
      </c>
    </row>
    <row r="8094" spans="1:5">
      <c r="A8094">
        <v>2022</v>
      </c>
      <c r="B8094" t="s">
        <v>428</v>
      </c>
      <c r="C8094" t="s">
        <v>27</v>
      </c>
      <c r="D8094" t="s">
        <v>516</v>
      </c>
      <c r="E8094">
        <v>0</v>
      </c>
    </row>
    <row r="8095" spans="1:5">
      <c r="A8095">
        <v>2022</v>
      </c>
      <c r="B8095" t="s">
        <v>420</v>
      </c>
      <c r="C8095" t="s">
        <v>8</v>
      </c>
      <c r="D8095" t="s">
        <v>516</v>
      </c>
      <c r="E8095">
        <v>0</v>
      </c>
    </row>
    <row r="8096" spans="1:5">
      <c r="A8096">
        <v>2022</v>
      </c>
      <c r="B8096" t="s">
        <v>423</v>
      </c>
      <c r="C8096" t="s">
        <v>18</v>
      </c>
      <c r="D8096" t="s">
        <v>516</v>
      </c>
      <c r="E8096">
        <v>0</v>
      </c>
    </row>
    <row r="8097" spans="1:5">
      <c r="A8097">
        <v>2021</v>
      </c>
      <c r="B8097" t="s">
        <v>426</v>
      </c>
      <c r="D8097" t="s">
        <v>516</v>
      </c>
      <c r="E8097">
        <v>0</v>
      </c>
    </row>
    <row r="8098" spans="1:5">
      <c r="A8098">
        <v>2021</v>
      </c>
      <c r="B8098" t="s">
        <v>428</v>
      </c>
      <c r="C8098" t="s">
        <v>27</v>
      </c>
      <c r="D8098" t="s">
        <v>516</v>
      </c>
      <c r="E8098">
        <v>0</v>
      </c>
    </row>
    <row r="8099" spans="1:5">
      <c r="A8099">
        <v>2021</v>
      </c>
      <c r="B8099" t="s">
        <v>423</v>
      </c>
      <c r="C8099" t="s">
        <v>18</v>
      </c>
      <c r="D8099" t="s">
        <v>516</v>
      </c>
      <c r="E8099">
        <v>0</v>
      </c>
    </row>
    <row r="8100" spans="1:5">
      <c r="A8100">
        <v>2021</v>
      </c>
      <c r="B8100" t="s">
        <v>431</v>
      </c>
      <c r="C8100" t="s">
        <v>36</v>
      </c>
      <c r="D8100" t="s">
        <v>516</v>
      </c>
      <c r="E8100">
        <v>0</v>
      </c>
    </row>
    <row r="8101" spans="1:5">
      <c r="A8101">
        <v>2021</v>
      </c>
      <c r="B8101" t="s">
        <v>425</v>
      </c>
      <c r="C8101" t="s">
        <v>24</v>
      </c>
      <c r="D8101" t="s">
        <v>516</v>
      </c>
      <c r="E8101">
        <v>0</v>
      </c>
    </row>
    <row r="8102" spans="1:5">
      <c r="A8102">
        <v>2021</v>
      </c>
      <c r="B8102" t="s">
        <v>438</v>
      </c>
      <c r="C8102" t="s">
        <v>52</v>
      </c>
      <c r="D8102" t="s">
        <v>516</v>
      </c>
      <c r="E8102">
        <v>0</v>
      </c>
    </row>
    <row r="8103" spans="1:5">
      <c r="A8103">
        <v>2021</v>
      </c>
      <c r="B8103" t="s">
        <v>436</v>
      </c>
      <c r="C8103" t="s">
        <v>49</v>
      </c>
      <c r="D8103" t="s">
        <v>516</v>
      </c>
      <c r="E8103">
        <v>0</v>
      </c>
    </row>
    <row r="8104" spans="1:5">
      <c r="A8104">
        <v>2021</v>
      </c>
      <c r="B8104" t="s">
        <v>437</v>
      </c>
      <c r="C8104" t="s">
        <v>51</v>
      </c>
      <c r="D8104" t="s">
        <v>516</v>
      </c>
      <c r="E8104">
        <v>0</v>
      </c>
    </row>
    <row r="8105" spans="1:5">
      <c r="A8105">
        <v>2020</v>
      </c>
      <c r="B8105" t="s">
        <v>431</v>
      </c>
      <c r="C8105" t="s">
        <v>36</v>
      </c>
      <c r="D8105" t="s">
        <v>516</v>
      </c>
      <c r="E8105">
        <v>0</v>
      </c>
    </row>
    <row r="8106" spans="1:5">
      <c r="A8106">
        <v>2020</v>
      </c>
      <c r="B8106" t="s">
        <v>426</v>
      </c>
      <c r="D8106" t="s">
        <v>516</v>
      </c>
      <c r="E8106">
        <v>0</v>
      </c>
    </row>
    <row r="8107" spans="1:5">
      <c r="A8107">
        <v>2020</v>
      </c>
      <c r="B8107" t="s">
        <v>433</v>
      </c>
      <c r="C8107" t="s">
        <v>42</v>
      </c>
      <c r="D8107" t="s">
        <v>516</v>
      </c>
      <c r="E8107">
        <v>0</v>
      </c>
    </row>
    <row r="8108" spans="1:5">
      <c r="A8108">
        <v>2020</v>
      </c>
      <c r="B8108" t="s">
        <v>425</v>
      </c>
      <c r="C8108" t="s">
        <v>24</v>
      </c>
      <c r="D8108" t="s">
        <v>516</v>
      </c>
      <c r="E8108">
        <v>0</v>
      </c>
    </row>
    <row r="8109" spans="1:5">
      <c r="A8109">
        <v>2020</v>
      </c>
      <c r="B8109" t="s">
        <v>428</v>
      </c>
      <c r="C8109" t="s">
        <v>27</v>
      </c>
      <c r="D8109" t="s">
        <v>516</v>
      </c>
      <c r="E8109">
        <v>0</v>
      </c>
    </row>
    <row r="8110" spans="1:5">
      <c r="A8110">
        <v>2020</v>
      </c>
      <c r="B8110" t="s">
        <v>438</v>
      </c>
      <c r="C8110" t="s">
        <v>52</v>
      </c>
      <c r="D8110" t="s">
        <v>516</v>
      </c>
      <c r="E8110">
        <v>0</v>
      </c>
    </row>
    <row r="8111" spans="1:5">
      <c r="A8111">
        <v>2020</v>
      </c>
      <c r="B8111" t="s">
        <v>437</v>
      </c>
      <c r="C8111" t="s">
        <v>51</v>
      </c>
      <c r="D8111" t="s">
        <v>516</v>
      </c>
      <c r="E8111">
        <v>0</v>
      </c>
    </row>
    <row r="8112" spans="1:5">
      <c r="A8112">
        <v>2020</v>
      </c>
      <c r="B8112" t="s">
        <v>422</v>
      </c>
      <c r="C8112" t="s">
        <v>15</v>
      </c>
      <c r="D8112" t="s">
        <v>516</v>
      </c>
      <c r="E8112">
        <v>0</v>
      </c>
    </row>
    <row r="8113" spans="1:5">
      <c r="A8113">
        <v>2023</v>
      </c>
      <c r="B8113" t="s">
        <v>434</v>
      </c>
      <c r="C8113" t="s">
        <v>45</v>
      </c>
      <c r="D8113" t="s">
        <v>516</v>
      </c>
      <c r="E8113">
        <v>13390</v>
      </c>
    </row>
    <row r="8114" spans="1:5">
      <c r="A8114">
        <v>2023</v>
      </c>
      <c r="B8114" t="s">
        <v>423</v>
      </c>
      <c r="C8114" t="s">
        <v>18</v>
      </c>
      <c r="D8114" t="s">
        <v>516</v>
      </c>
      <c r="E8114">
        <v>26015</v>
      </c>
    </row>
    <row r="8115" spans="1:5">
      <c r="A8115">
        <v>2023</v>
      </c>
      <c r="B8115" t="s">
        <v>435</v>
      </c>
      <c r="C8115" t="s">
        <v>48</v>
      </c>
      <c r="D8115" t="s">
        <v>516</v>
      </c>
      <c r="E8115">
        <v>16920</v>
      </c>
    </row>
    <row r="8116" spans="1:5">
      <c r="A8116">
        <v>2023</v>
      </c>
      <c r="B8116" t="s">
        <v>430</v>
      </c>
      <c r="C8116" t="s">
        <v>33</v>
      </c>
      <c r="D8116" t="s">
        <v>516</v>
      </c>
      <c r="E8116">
        <v>24914</v>
      </c>
    </row>
    <row r="8117" spans="1:5">
      <c r="A8117">
        <v>2023</v>
      </c>
      <c r="B8117" t="s">
        <v>422</v>
      </c>
      <c r="C8117" t="s">
        <v>15</v>
      </c>
      <c r="D8117" t="s">
        <v>516</v>
      </c>
      <c r="E8117">
        <v>173755</v>
      </c>
    </row>
    <row r="8118" spans="1:5">
      <c r="A8118">
        <v>2023</v>
      </c>
      <c r="B8118" t="s">
        <v>439</v>
      </c>
      <c r="C8118" t="s">
        <v>53</v>
      </c>
      <c r="D8118" t="s">
        <v>516</v>
      </c>
      <c r="E8118">
        <v>44677</v>
      </c>
    </row>
    <row r="8119" spans="1:5">
      <c r="A8119">
        <v>2022</v>
      </c>
      <c r="B8119" t="s">
        <v>433</v>
      </c>
      <c r="C8119" t="s">
        <v>42</v>
      </c>
      <c r="D8119" t="s">
        <v>516</v>
      </c>
      <c r="E8119">
        <v>0</v>
      </c>
    </row>
    <row r="8120" spans="1:5">
      <c r="A8120">
        <v>2022</v>
      </c>
      <c r="B8120" t="s">
        <v>430</v>
      </c>
      <c r="C8120" t="s">
        <v>33</v>
      </c>
      <c r="D8120" t="s">
        <v>516</v>
      </c>
      <c r="E8120">
        <v>0</v>
      </c>
    </row>
    <row r="8121" spans="1:5">
      <c r="A8121">
        <v>2022</v>
      </c>
      <c r="B8121" t="s">
        <v>432</v>
      </c>
      <c r="C8121" t="s">
        <v>39</v>
      </c>
      <c r="D8121" t="s">
        <v>516</v>
      </c>
      <c r="E8121">
        <v>0</v>
      </c>
    </row>
    <row r="8122" spans="1:5">
      <c r="A8122">
        <v>2022</v>
      </c>
      <c r="B8122" t="s">
        <v>426</v>
      </c>
      <c r="D8122" t="s">
        <v>516</v>
      </c>
      <c r="E8122">
        <v>0</v>
      </c>
    </row>
    <row r="8123" spans="1:5">
      <c r="A8123">
        <v>2022</v>
      </c>
      <c r="B8123" t="s">
        <v>424</v>
      </c>
      <c r="C8123" t="s">
        <v>21</v>
      </c>
      <c r="D8123" t="s">
        <v>516</v>
      </c>
      <c r="E8123">
        <v>0</v>
      </c>
    </row>
    <row r="8124" spans="1:5">
      <c r="A8124">
        <v>2021</v>
      </c>
      <c r="B8124" t="s">
        <v>432</v>
      </c>
      <c r="C8124" t="s">
        <v>39</v>
      </c>
      <c r="D8124" t="s">
        <v>516</v>
      </c>
      <c r="E8124">
        <v>0</v>
      </c>
    </row>
    <row r="8125" spans="1:5">
      <c r="A8125">
        <v>2021</v>
      </c>
      <c r="B8125" t="s">
        <v>430</v>
      </c>
      <c r="C8125" t="s">
        <v>33</v>
      </c>
      <c r="D8125" t="s">
        <v>516</v>
      </c>
      <c r="E8125">
        <v>0</v>
      </c>
    </row>
    <row r="8126" spans="1:5">
      <c r="A8126">
        <v>2021</v>
      </c>
      <c r="B8126" t="s">
        <v>433</v>
      </c>
      <c r="C8126" t="s">
        <v>42</v>
      </c>
      <c r="D8126" t="s">
        <v>516</v>
      </c>
      <c r="E8126">
        <v>0</v>
      </c>
    </row>
    <row r="8127" spans="1:5">
      <c r="A8127">
        <v>2021</v>
      </c>
      <c r="B8127" t="s">
        <v>422</v>
      </c>
      <c r="C8127" t="s">
        <v>15</v>
      </c>
      <c r="D8127" t="s">
        <v>516</v>
      </c>
      <c r="E8127">
        <v>0</v>
      </c>
    </row>
    <row r="8128" spans="1:5">
      <c r="A8128">
        <v>2021</v>
      </c>
      <c r="B8128" t="s">
        <v>421</v>
      </c>
      <c r="C8128" t="s">
        <v>13</v>
      </c>
      <c r="D8128" t="s">
        <v>516</v>
      </c>
      <c r="E8128">
        <v>0</v>
      </c>
    </row>
    <row r="8129" spans="1:5">
      <c r="A8129">
        <v>2021</v>
      </c>
      <c r="B8129" t="s">
        <v>439</v>
      </c>
      <c r="C8129" t="s">
        <v>53</v>
      </c>
      <c r="D8129" t="s">
        <v>516</v>
      </c>
      <c r="E8129">
        <v>0</v>
      </c>
    </row>
    <row r="8130" spans="1:5">
      <c r="A8130">
        <v>2021</v>
      </c>
      <c r="B8130" t="s">
        <v>435</v>
      </c>
      <c r="C8130" t="s">
        <v>48</v>
      </c>
      <c r="D8130" t="s">
        <v>516</v>
      </c>
      <c r="E8130">
        <v>0</v>
      </c>
    </row>
    <row r="8131" spans="1:5">
      <c r="A8131">
        <v>2021</v>
      </c>
      <c r="B8131" t="s">
        <v>429</v>
      </c>
      <c r="C8131" t="s">
        <v>30</v>
      </c>
      <c r="D8131" t="s">
        <v>516</v>
      </c>
      <c r="E8131">
        <v>0</v>
      </c>
    </row>
    <row r="8132" spans="1:5">
      <c r="A8132">
        <v>2020</v>
      </c>
      <c r="B8132" t="s">
        <v>435</v>
      </c>
      <c r="C8132" t="s">
        <v>48</v>
      </c>
      <c r="D8132" t="s">
        <v>516</v>
      </c>
      <c r="E8132">
        <v>0</v>
      </c>
    </row>
    <row r="8133" spans="1:5">
      <c r="A8133">
        <v>2020</v>
      </c>
      <c r="B8133" t="s">
        <v>432</v>
      </c>
      <c r="C8133" t="s">
        <v>39</v>
      </c>
      <c r="D8133" t="s">
        <v>516</v>
      </c>
      <c r="E8133">
        <v>0</v>
      </c>
    </row>
    <row r="8134" spans="1:5">
      <c r="A8134">
        <v>2020</v>
      </c>
      <c r="B8134" t="s">
        <v>423</v>
      </c>
      <c r="C8134" t="s">
        <v>18</v>
      </c>
      <c r="D8134" t="s">
        <v>516</v>
      </c>
      <c r="E8134">
        <v>0</v>
      </c>
    </row>
    <row r="8135" spans="1:5">
      <c r="A8135">
        <v>2020</v>
      </c>
      <c r="B8135" t="s">
        <v>420</v>
      </c>
      <c r="C8135" t="s">
        <v>8</v>
      </c>
      <c r="D8135" t="s">
        <v>516</v>
      </c>
      <c r="E8135">
        <v>0</v>
      </c>
    </row>
    <row r="8136" spans="1:5">
      <c r="A8136">
        <v>2020</v>
      </c>
      <c r="B8136" t="s">
        <v>424</v>
      </c>
      <c r="C8136" t="s">
        <v>21</v>
      </c>
      <c r="D8136" t="s">
        <v>516</v>
      </c>
      <c r="E8136">
        <v>0</v>
      </c>
    </row>
    <row r="8137" spans="1:5">
      <c r="A8137">
        <v>2020</v>
      </c>
      <c r="B8137" t="s">
        <v>421</v>
      </c>
      <c r="C8137" t="s">
        <v>13</v>
      </c>
      <c r="D8137" t="s">
        <v>516</v>
      </c>
      <c r="E8137">
        <v>0</v>
      </c>
    </row>
    <row r="8138" spans="1:5">
      <c r="A8138">
        <v>2020</v>
      </c>
      <c r="B8138" t="s">
        <v>436</v>
      </c>
      <c r="C8138" t="s">
        <v>49</v>
      </c>
      <c r="D8138" t="s">
        <v>516</v>
      </c>
      <c r="E8138">
        <v>0</v>
      </c>
    </row>
    <row r="8139" spans="1:5">
      <c r="A8139">
        <v>2020</v>
      </c>
      <c r="B8139" t="s">
        <v>429</v>
      </c>
      <c r="C8139" t="s">
        <v>30</v>
      </c>
      <c r="D8139" t="s">
        <v>516</v>
      </c>
      <c r="E8139">
        <v>0</v>
      </c>
    </row>
    <row r="8140" spans="1:5">
      <c r="A8140">
        <v>2019</v>
      </c>
      <c r="B8140" t="s">
        <v>435</v>
      </c>
      <c r="C8140" t="s">
        <v>48</v>
      </c>
      <c r="D8140" t="s">
        <v>516</v>
      </c>
      <c r="E8140">
        <v>0</v>
      </c>
    </row>
    <row r="8141" spans="1:5">
      <c r="A8141">
        <v>2019</v>
      </c>
      <c r="B8141" t="s">
        <v>426</v>
      </c>
      <c r="D8141" t="s">
        <v>516</v>
      </c>
      <c r="E8141">
        <v>0</v>
      </c>
    </row>
    <row r="8142" spans="1:5">
      <c r="A8142">
        <v>2019</v>
      </c>
      <c r="B8142" t="s">
        <v>432</v>
      </c>
      <c r="C8142" t="s">
        <v>39</v>
      </c>
      <c r="D8142" t="s">
        <v>516</v>
      </c>
      <c r="E8142">
        <v>0</v>
      </c>
    </row>
    <row r="8143" spans="1:5">
      <c r="A8143">
        <v>2019</v>
      </c>
      <c r="B8143" t="s">
        <v>436</v>
      </c>
      <c r="C8143" t="s">
        <v>49</v>
      </c>
      <c r="D8143" t="s">
        <v>516</v>
      </c>
      <c r="E8143">
        <v>0</v>
      </c>
    </row>
    <row r="8144" spans="1:5">
      <c r="A8144">
        <v>2018</v>
      </c>
      <c r="B8144" t="s">
        <v>431</v>
      </c>
      <c r="C8144" t="s">
        <v>36</v>
      </c>
      <c r="D8144" t="s">
        <v>516</v>
      </c>
      <c r="E8144">
        <v>0</v>
      </c>
    </row>
    <row r="8145" spans="1:5">
      <c r="A8145">
        <v>2018</v>
      </c>
      <c r="B8145" t="s">
        <v>426</v>
      </c>
      <c r="D8145" t="s">
        <v>516</v>
      </c>
      <c r="E8145">
        <v>0</v>
      </c>
    </row>
    <row r="8146" spans="1:5">
      <c r="A8146">
        <v>2018</v>
      </c>
      <c r="B8146" t="s">
        <v>421</v>
      </c>
      <c r="C8146" t="s">
        <v>13</v>
      </c>
      <c r="D8146" t="s">
        <v>516</v>
      </c>
      <c r="E8146">
        <v>0</v>
      </c>
    </row>
    <row r="8147" spans="1:5">
      <c r="A8147">
        <v>2018</v>
      </c>
      <c r="B8147" t="s">
        <v>423</v>
      </c>
      <c r="C8147" t="s">
        <v>18</v>
      </c>
      <c r="D8147" t="s">
        <v>516</v>
      </c>
      <c r="E8147">
        <v>0</v>
      </c>
    </row>
    <row r="8148" spans="1:5">
      <c r="A8148">
        <v>2018</v>
      </c>
      <c r="B8148" t="s">
        <v>433</v>
      </c>
      <c r="C8148" t="s">
        <v>42</v>
      </c>
      <c r="D8148" t="s">
        <v>516</v>
      </c>
      <c r="E8148">
        <v>0</v>
      </c>
    </row>
    <row r="8149" spans="1:5">
      <c r="A8149">
        <v>2018</v>
      </c>
      <c r="B8149" t="s">
        <v>425</v>
      </c>
      <c r="C8149" t="s">
        <v>24</v>
      </c>
      <c r="D8149" t="s">
        <v>516</v>
      </c>
      <c r="E8149">
        <v>0</v>
      </c>
    </row>
    <row r="8150" spans="1:5">
      <c r="A8150">
        <v>2018</v>
      </c>
      <c r="B8150" t="s">
        <v>424</v>
      </c>
      <c r="C8150" t="s">
        <v>21</v>
      </c>
      <c r="D8150" t="s">
        <v>516</v>
      </c>
      <c r="E8150">
        <v>0</v>
      </c>
    </row>
    <row r="8151" spans="1:5">
      <c r="A8151">
        <v>2018</v>
      </c>
      <c r="B8151" t="s">
        <v>429</v>
      </c>
      <c r="C8151" t="s">
        <v>30</v>
      </c>
      <c r="D8151" t="s">
        <v>516</v>
      </c>
      <c r="E8151">
        <v>0</v>
      </c>
    </row>
    <row r="8152" spans="1:5">
      <c r="A8152">
        <v>2025</v>
      </c>
      <c r="B8152" t="s">
        <v>407</v>
      </c>
      <c r="D8152" t="s">
        <v>517</v>
      </c>
      <c r="E8152">
        <v>0</v>
      </c>
    </row>
    <row r="8153" spans="1:5">
      <c r="A8153">
        <v>2025</v>
      </c>
      <c r="B8153" t="s">
        <v>438</v>
      </c>
      <c r="D8153" t="s">
        <v>517</v>
      </c>
      <c r="E8153">
        <v>0</v>
      </c>
    </row>
    <row r="8154" spans="1:5">
      <c r="A8154">
        <v>2025</v>
      </c>
      <c r="B8154" t="s">
        <v>425</v>
      </c>
      <c r="D8154" t="s">
        <v>517</v>
      </c>
      <c r="E8154">
        <v>0</v>
      </c>
    </row>
    <row r="8155" spans="1:5">
      <c r="A8155">
        <v>2025</v>
      </c>
      <c r="B8155" t="s">
        <v>421</v>
      </c>
      <c r="D8155" t="s">
        <v>517</v>
      </c>
      <c r="E8155">
        <v>0</v>
      </c>
    </row>
    <row r="8156" spans="1:5">
      <c r="A8156">
        <v>2025</v>
      </c>
      <c r="B8156" t="s">
        <v>432</v>
      </c>
      <c r="D8156" t="s">
        <v>517</v>
      </c>
      <c r="E8156">
        <v>0</v>
      </c>
    </row>
    <row r="8157" spans="1:5">
      <c r="A8157">
        <v>2025</v>
      </c>
      <c r="B8157" t="s">
        <v>429</v>
      </c>
      <c r="D8157" t="s">
        <v>517</v>
      </c>
      <c r="E8157">
        <v>0</v>
      </c>
    </row>
    <row r="8158" spans="1:5">
      <c r="A8158">
        <v>2025</v>
      </c>
      <c r="B8158" t="s">
        <v>431</v>
      </c>
      <c r="D8158" t="s">
        <v>517</v>
      </c>
      <c r="E8158">
        <v>0</v>
      </c>
    </row>
    <row r="8159" spans="1:5">
      <c r="A8159">
        <v>2025</v>
      </c>
      <c r="B8159" t="s">
        <v>428</v>
      </c>
      <c r="D8159" t="s">
        <v>517</v>
      </c>
      <c r="E8159">
        <v>0</v>
      </c>
    </row>
    <row r="8160" spans="1:5">
      <c r="A8160">
        <v>2025</v>
      </c>
      <c r="B8160" t="s">
        <v>436</v>
      </c>
      <c r="D8160" t="s">
        <v>517</v>
      </c>
      <c r="E8160">
        <v>0</v>
      </c>
    </row>
    <row r="8161" spans="1:5">
      <c r="A8161">
        <v>2025</v>
      </c>
      <c r="B8161" t="s">
        <v>433</v>
      </c>
      <c r="D8161" t="s">
        <v>517</v>
      </c>
      <c r="E8161">
        <v>0</v>
      </c>
    </row>
    <row r="8162" spans="1:5">
      <c r="A8162">
        <v>2025</v>
      </c>
      <c r="B8162" t="s">
        <v>426</v>
      </c>
      <c r="D8162" t="s">
        <v>517</v>
      </c>
      <c r="E8162">
        <v>0</v>
      </c>
    </row>
    <row r="8163" spans="1:5">
      <c r="A8163">
        <v>2025</v>
      </c>
      <c r="B8163" t="s">
        <v>437</v>
      </c>
      <c r="D8163" t="s">
        <v>517</v>
      </c>
      <c r="E8163">
        <v>0</v>
      </c>
    </row>
    <row r="8164" spans="1:5">
      <c r="A8164">
        <v>2025</v>
      </c>
      <c r="B8164" t="s">
        <v>420</v>
      </c>
      <c r="D8164" t="s">
        <v>517</v>
      </c>
      <c r="E8164">
        <v>0</v>
      </c>
    </row>
    <row r="8165" spans="1:5">
      <c r="A8165">
        <v>2025</v>
      </c>
      <c r="B8165" t="s">
        <v>424</v>
      </c>
      <c r="D8165" t="s">
        <v>517</v>
      </c>
      <c r="E8165">
        <v>0</v>
      </c>
    </row>
    <row r="8166" spans="1:5">
      <c r="A8166">
        <v>2025</v>
      </c>
      <c r="B8166" t="s">
        <v>434</v>
      </c>
      <c r="D8166" t="s">
        <v>517</v>
      </c>
      <c r="E8166">
        <v>0</v>
      </c>
    </row>
    <row r="8167" spans="1:5">
      <c r="A8167">
        <v>2025</v>
      </c>
      <c r="B8167" t="s">
        <v>423</v>
      </c>
      <c r="D8167" t="s">
        <v>517</v>
      </c>
      <c r="E8167">
        <v>0</v>
      </c>
    </row>
    <row r="8168" spans="1:5">
      <c r="A8168">
        <v>2025</v>
      </c>
      <c r="B8168" t="s">
        <v>435</v>
      </c>
      <c r="D8168" t="s">
        <v>517</v>
      </c>
      <c r="E8168">
        <v>0</v>
      </c>
    </row>
    <row r="8169" spans="1:5">
      <c r="A8169">
        <v>2025</v>
      </c>
      <c r="B8169" t="s">
        <v>430</v>
      </c>
      <c r="D8169" t="s">
        <v>517</v>
      </c>
      <c r="E8169">
        <v>0</v>
      </c>
    </row>
    <row r="8170" spans="1:5">
      <c r="A8170">
        <v>2025</v>
      </c>
      <c r="B8170" t="s">
        <v>422</v>
      </c>
      <c r="D8170" t="s">
        <v>517</v>
      </c>
      <c r="E8170">
        <v>0</v>
      </c>
    </row>
    <row r="8171" spans="1:5">
      <c r="A8171">
        <v>2025</v>
      </c>
      <c r="B8171" t="s">
        <v>439</v>
      </c>
      <c r="D8171" t="s">
        <v>517</v>
      </c>
      <c r="E8171">
        <v>0</v>
      </c>
    </row>
    <row r="8172" spans="1:5">
      <c r="A8172">
        <v>2024</v>
      </c>
      <c r="B8172" t="s">
        <v>407</v>
      </c>
      <c r="C8172" t="s">
        <v>407</v>
      </c>
      <c r="D8172" t="s">
        <v>517</v>
      </c>
      <c r="E8172">
        <v>1239498.56</v>
      </c>
    </row>
    <row r="8173" spans="1:5">
      <c r="A8173">
        <v>2024</v>
      </c>
      <c r="B8173" t="s">
        <v>438</v>
      </c>
      <c r="C8173" t="s">
        <v>52</v>
      </c>
      <c r="D8173" t="s">
        <v>517</v>
      </c>
      <c r="E8173">
        <v>33773.730000000003</v>
      </c>
    </row>
    <row r="8174" spans="1:5">
      <c r="A8174">
        <v>2024</v>
      </c>
      <c r="B8174" t="s">
        <v>425</v>
      </c>
      <c r="C8174" t="s">
        <v>24</v>
      </c>
      <c r="D8174" t="s">
        <v>517</v>
      </c>
      <c r="E8174">
        <v>54971.21</v>
      </c>
    </row>
    <row r="8175" spans="1:5">
      <c r="A8175">
        <v>2024</v>
      </c>
      <c r="B8175" t="s">
        <v>421</v>
      </c>
      <c r="C8175" t="s">
        <v>13</v>
      </c>
      <c r="D8175" t="s">
        <v>517</v>
      </c>
      <c r="E8175">
        <v>89800.08</v>
      </c>
    </row>
    <row r="8176" spans="1:5">
      <c r="A8176">
        <v>2024</v>
      </c>
      <c r="B8176" t="s">
        <v>432</v>
      </c>
      <c r="C8176" t="s">
        <v>39</v>
      </c>
      <c r="D8176" t="s">
        <v>517</v>
      </c>
      <c r="E8176">
        <v>141928.94</v>
      </c>
    </row>
    <row r="8177" spans="1:5">
      <c r="A8177">
        <v>2024</v>
      </c>
      <c r="B8177" t="s">
        <v>429</v>
      </c>
      <c r="C8177" t="s">
        <v>30</v>
      </c>
      <c r="D8177" t="s">
        <v>517</v>
      </c>
      <c r="E8177">
        <v>178064.51</v>
      </c>
    </row>
    <row r="8178" spans="1:5">
      <c r="A8178">
        <v>2024</v>
      </c>
      <c r="B8178" t="s">
        <v>431</v>
      </c>
      <c r="C8178" t="s">
        <v>36</v>
      </c>
      <c r="D8178" t="s">
        <v>517</v>
      </c>
      <c r="E8178">
        <v>17161.22</v>
      </c>
    </row>
    <row r="8179" spans="1:5">
      <c r="A8179">
        <v>2024</v>
      </c>
      <c r="B8179" t="s">
        <v>428</v>
      </c>
      <c r="C8179" t="s">
        <v>27</v>
      </c>
      <c r="D8179" t="s">
        <v>517</v>
      </c>
      <c r="E8179">
        <v>0</v>
      </c>
    </row>
    <row r="8180" spans="1:5">
      <c r="A8180">
        <v>2024</v>
      </c>
      <c r="B8180" t="s">
        <v>436</v>
      </c>
      <c r="C8180" t="s">
        <v>49</v>
      </c>
      <c r="D8180" t="s">
        <v>517</v>
      </c>
      <c r="E8180">
        <v>19622.560000000001</v>
      </c>
    </row>
    <row r="8181" spans="1:5">
      <c r="A8181">
        <v>2024</v>
      </c>
      <c r="B8181" t="s">
        <v>433</v>
      </c>
      <c r="C8181" t="s">
        <v>42</v>
      </c>
      <c r="D8181" t="s">
        <v>517</v>
      </c>
      <c r="E8181">
        <v>14067.47</v>
      </c>
    </row>
    <row r="8182" spans="1:5">
      <c r="A8182">
        <v>2024</v>
      </c>
      <c r="B8182" t="s">
        <v>426</v>
      </c>
      <c r="D8182" t="s">
        <v>517</v>
      </c>
      <c r="E8182">
        <v>0</v>
      </c>
    </row>
    <row r="8183" spans="1:5">
      <c r="A8183">
        <v>2024</v>
      </c>
      <c r="B8183" t="s">
        <v>437</v>
      </c>
      <c r="C8183" t="s">
        <v>51</v>
      </c>
      <c r="D8183" t="s">
        <v>517</v>
      </c>
      <c r="E8183">
        <v>137490.07</v>
      </c>
    </row>
    <row r="8184" spans="1:5">
      <c r="A8184">
        <v>2024</v>
      </c>
      <c r="B8184" t="s">
        <v>420</v>
      </c>
      <c r="C8184" t="s">
        <v>8</v>
      </c>
      <c r="D8184" t="s">
        <v>517</v>
      </c>
      <c r="E8184">
        <v>96802.97</v>
      </c>
    </row>
    <row r="8185" spans="1:5">
      <c r="A8185">
        <v>2024</v>
      </c>
      <c r="B8185" t="s">
        <v>424</v>
      </c>
      <c r="C8185" t="s">
        <v>21</v>
      </c>
      <c r="D8185" t="s">
        <v>517</v>
      </c>
      <c r="E8185">
        <v>89344.92</v>
      </c>
    </row>
    <row r="8186" spans="1:5">
      <c r="A8186">
        <v>2024</v>
      </c>
      <c r="B8186" t="s">
        <v>434</v>
      </c>
      <c r="C8186" t="s">
        <v>45</v>
      </c>
      <c r="D8186" t="s">
        <v>517</v>
      </c>
      <c r="E8186">
        <v>18167.43</v>
      </c>
    </row>
    <row r="8187" spans="1:5">
      <c r="A8187">
        <v>2024</v>
      </c>
      <c r="B8187" t="s">
        <v>423</v>
      </c>
      <c r="C8187" t="s">
        <v>18</v>
      </c>
      <c r="D8187" t="s">
        <v>517</v>
      </c>
      <c r="E8187">
        <v>43322.53</v>
      </c>
    </row>
    <row r="8188" spans="1:5">
      <c r="A8188">
        <v>2024</v>
      </c>
      <c r="B8188" t="s">
        <v>435</v>
      </c>
      <c r="C8188" t="s">
        <v>48</v>
      </c>
      <c r="D8188" t="s">
        <v>517</v>
      </c>
      <c r="E8188">
        <v>22402.83</v>
      </c>
    </row>
    <row r="8189" spans="1:5">
      <c r="A8189">
        <v>2024</v>
      </c>
      <c r="B8189" t="s">
        <v>430</v>
      </c>
      <c r="C8189" t="s">
        <v>33</v>
      </c>
      <c r="D8189" t="s">
        <v>517</v>
      </c>
      <c r="E8189">
        <v>35701.949999999997</v>
      </c>
    </row>
    <row r="8190" spans="1:5">
      <c r="A8190">
        <v>2024</v>
      </c>
      <c r="B8190" t="s">
        <v>422</v>
      </c>
      <c r="C8190" t="s">
        <v>15</v>
      </c>
      <c r="D8190" t="s">
        <v>517</v>
      </c>
      <c r="E8190">
        <v>208862.12</v>
      </c>
    </row>
    <row r="8191" spans="1:5">
      <c r="A8191">
        <v>2024</v>
      </c>
      <c r="B8191" t="s">
        <v>439</v>
      </c>
      <c r="C8191" t="s">
        <v>53</v>
      </c>
      <c r="D8191" t="s">
        <v>517</v>
      </c>
      <c r="E8191">
        <v>38014.019999999997</v>
      </c>
    </row>
    <row r="8192" spans="1:5">
      <c r="A8192">
        <v>2019</v>
      </c>
      <c r="B8192" t="s">
        <v>407</v>
      </c>
      <c r="C8192" t="s">
        <v>407</v>
      </c>
      <c r="D8192" t="s">
        <v>517</v>
      </c>
      <c r="E8192">
        <v>0</v>
      </c>
    </row>
    <row r="8193" spans="1:5">
      <c r="A8193">
        <v>2022</v>
      </c>
      <c r="B8193" t="s">
        <v>407</v>
      </c>
      <c r="C8193" t="s">
        <v>407</v>
      </c>
      <c r="D8193" t="s">
        <v>517</v>
      </c>
      <c r="E8193">
        <v>0</v>
      </c>
    </row>
    <row r="8194" spans="1:5">
      <c r="A8194">
        <v>2021</v>
      </c>
      <c r="B8194" t="s">
        <v>407</v>
      </c>
      <c r="C8194" t="s">
        <v>407</v>
      </c>
      <c r="D8194" t="s">
        <v>517</v>
      </c>
      <c r="E8194">
        <v>0</v>
      </c>
    </row>
    <row r="8195" spans="1:5">
      <c r="A8195">
        <v>2023</v>
      </c>
      <c r="B8195" t="s">
        <v>407</v>
      </c>
      <c r="C8195" t="s">
        <v>407</v>
      </c>
      <c r="D8195" t="s">
        <v>517</v>
      </c>
      <c r="E8195">
        <v>1098089.26</v>
      </c>
    </row>
    <row r="8196" spans="1:5">
      <c r="A8196">
        <v>2018</v>
      </c>
      <c r="B8196" t="s">
        <v>407</v>
      </c>
      <c r="C8196" t="s">
        <v>407</v>
      </c>
      <c r="D8196" t="s">
        <v>517</v>
      </c>
      <c r="E8196">
        <v>0</v>
      </c>
    </row>
    <row r="8197" spans="1:5">
      <c r="A8197">
        <v>2018</v>
      </c>
      <c r="B8197" t="s">
        <v>407</v>
      </c>
      <c r="C8197" t="s">
        <v>407</v>
      </c>
      <c r="D8197" t="s">
        <v>517</v>
      </c>
      <c r="E8197">
        <v>0</v>
      </c>
    </row>
    <row r="8198" spans="1:5">
      <c r="A8198">
        <v>2018</v>
      </c>
      <c r="B8198" t="s">
        <v>407</v>
      </c>
      <c r="C8198" t="s">
        <v>407</v>
      </c>
      <c r="D8198" t="s">
        <v>517</v>
      </c>
      <c r="E8198">
        <v>0</v>
      </c>
    </row>
    <row r="8199" spans="1:5">
      <c r="A8199">
        <v>2018</v>
      </c>
      <c r="B8199" t="s">
        <v>407</v>
      </c>
      <c r="C8199" t="s">
        <v>407</v>
      </c>
      <c r="D8199" t="s">
        <v>517</v>
      </c>
      <c r="E8199">
        <v>0</v>
      </c>
    </row>
    <row r="8200" spans="1:5">
      <c r="A8200">
        <v>2020</v>
      </c>
      <c r="B8200" t="s">
        <v>407</v>
      </c>
      <c r="C8200" t="s">
        <v>407</v>
      </c>
      <c r="D8200" t="s">
        <v>517</v>
      </c>
      <c r="E8200">
        <v>0</v>
      </c>
    </row>
    <row r="8201" spans="1:5">
      <c r="A8201">
        <v>2023</v>
      </c>
      <c r="B8201" t="s">
        <v>438</v>
      </c>
      <c r="C8201" t="s">
        <v>52</v>
      </c>
      <c r="D8201" t="s">
        <v>517</v>
      </c>
      <c r="E8201">
        <v>25221.53</v>
      </c>
    </row>
    <row r="8202" spans="1:5">
      <c r="A8202">
        <v>2023</v>
      </c>
      <c r="B8202" t="s">
        <v>425</v>
      </c>
      <c r="C8202" t="s">
        <v>24</v>
      </c>
      <c r="D8202" t="s">
        <v>517</v>
      </c>
      <c r="E8202">
        <v>48672.72</v>
      </c>
    </row>
    <row r="8203" spans="1:5">
      <c r="A8203">
        <v>2023</v>
      </c>
      <c r="B8203" t="s">
        <v>421</v>
      </c>
      <c r="C8203" t="s">
        <v>13</v>
      </c>
      <c r="D8203" t="s">
        <v>517</v>
      </c>
      <c r="E8203">
        <v>72631.58</v>
      </c>
    </row>
    <row r="8204" spans="1:5">
      <c r="A8204">
        <v>2023</v>
      </c>
      <c r="B8204" t="s">
        <v>432</v>
      </c>
      <c r="C8204" t="s">
        <v>39</v>
      </c>
      <c r="D8204" t="s">
        <v>517</v>
      </c>
      <c r="E8204">
        <v>134015.66</v>
      </c>
    </row>
    <row r="8205" spans="1:5">
      <c r="A8205">
        <v>2023</v>
      </c>
      <c r="B8205" t="s">
        <v>429</v>
      </c>
      <c r="C8205" t="s">
        <v>30</v>
      </c>
      <c r="D8205" t="s">
        <v>517</v>
      </c>
      <c r="E8205">
        <v>108994.5</v>
      </c>
    </row>
    <row r="8206" spans="1:5">
      <c r="A8206">
        <v>2023</v>
      </c>
      <c r="B8206" t="s">
        <v>431</v>
      </c>
      <c r="C8206" t="s">
        <v>36</v>
      </c>
      <c r="D8206" t="s">
        <v>517</v>
      </c>
      <c r="E8206">
        <v>15786.04</v>
      </c>
    </row>
    <row r="8207" spans="1:5">
      <c r="A8207">
        <v>2023</v>
      </c>
      <c r="B8207" t="s">
        <v>428</v>
      </c>
      <c r="C8207" t="s">
        <v>27</v>
      </c>
      <c r="D8207" t="s">
        <v>517</v>
      </c>
      <c r="E8207">
        <v>56415.19</v>
      </c>
    </row>
    <row r="8208" spans="1:5">
      <c r="A8208">
        <v>2023</v>
      </c>
      <c r="B8208" t="s">
        <v>436</v>
      </c>
      <c r="C8208" t="s">
        <v>49</v>
      </c>
      <c r="D8208" t="s">
        <v>517</v>
      </c>
      <c r="E8208">
        <v>18016.5</v>
      </c>
    </row>
    <row r="8209" spans="1:5">
      <c r="A8209">
        <v>2023</v>
      </c>
      <c r="B8209" t="s">
        <v>433</v>
      </c>
      <c r="C8209" t="s">
        <v>42</v>
      </c>
      <c r="D8209" t="s">
        <v>517</v>
      </c>
      <c r="E8209">
        <v>13710.29</v>
      </c>
    </row>
    <row r="8210" spans="1:5">
      <c r="A8210">
        <v>2023</v>
      </c>
      <c r="B8210" t="s">
        <v>426</v>
      </c>
      <c r="D8210" t="s">
        <v>517</v>
      </c>
      <c r="E8210">
        <v>0</v>
      </c>
    </row>
    <row r="8211" spans="1:5">
      <c r="A8211">
        <v>2023</v>
      </c>
      <c r="B8211" t="s">
        <v>437</v>
      </c>
      <c r="C8211" t="s">
        <v>51</v>
      </c>
      <c r="D8211" t="s">
        <v>517</v>
      </c>
      <c r="E8211">
        <v>104806.86</v>
      </c>
    </row>
    <row r="8212" spans="1:5">
      <c r="A8212">
        <v>2023</v>
      </c>
      <c r="B8212" t="s">
        <v>420</v>
      </c>
      <c r="C8212" t="s">
        <v>8</v>
      </c>
      <c r="D8212" t="s">
        <v>517</v>
      </c>
      <c r="E8212">
        <v>81029.83</v>
      </c>
    </row>
    <row r="8213" spans="1:5">
      <c r="A8213">
        <v>2023</v>
      </c>
      <c r="B8213" t="s">
        <v>424</v>
      </c>
      <c r="C8213" t="s">
        <v>21</v>
      </c>
      <c r="D8213" t="s">
        <v>517</v>
      </c>
      <c r="E8213">
        <v>70698.77</v>
      </c>
    </row>
    <row r="8214" spans="1:5">
      <c r="A8214">
        <v>2022</v>
      </c>
      <c r="B8214" t="s">
        <v>435</v>
      </c>
      <c r="C8214" t="s">
        <v>48</v>
      </c>
      <c r="D8214" t="s">
        <v>517</v>
      </c>
      <c r="E8214">
        <v>0</v>
      </c>
    </row>
    <row r="8215" spans="1:5">
      <c r="A8215">
        <v>2022</v>
      </c>
      <c r="B8215" t="s">
        <v>438</v>
      </c>
      <c r="C8215" t="s">
        <v>52</v>
      </c>
      <c r="D8215" t="s">
        <v>517</v>
      </c>
      <c r="E8215">
        <v>0</v>
      </c>
    </row>
    <row r="8216" spans="1:5">
      <c r="A8216">
        <v>2022</v>
      </c>
      <c r="B8216" t="s">
        <v>436</v>
      </c>
      <c r="C8216" t="s">
        <v>49</v>
      </c>
      <c r="D8216" t="s">
        <v>517</v>
      </c>
      <c r="E8216">
        <v>0</v>
      </c>
    </row>
    <row r="8217" spans="1:5">
      <c r="A8217">
        <v>2022</v>
      </c>
      <c r="B8217" t="s">
        <v>431</v>
      </c>
      <c r="C8217" t="s">
        <v>36</v>
      </c>
      <c r="D8217" t="s">
        <v>517</v>
      </c>
      <c r="E8217">
        <v>0</v>
      </c>
    </row>
    <row r="8218" spans="1:5">
      <c r="A8218">
        <v>2022</v>
      </c>
      <c r="B8218" t="s">
        <v>422</v>
      </c>
      <c r="C8218" t="s">
        <v>15</v>
      </c>
      <c r="D8218" t="s">
        <v>517</v>
      </c>
      <c r="E8218">
        <v>0</v>
      </c>
    </row>
    <row r="8219" spans="1:5">
      <c r="A8219">
        <v>2022</v>
      </c>
      <c r="B8219" t="s">
        <v>439</v>
      </c>
      <c r="C8219" t="s">
        <v>53</v>
      </c>
      <c r="D8219" t="s">
        <v>517</v>
      </c>
      <c r="E8219">
        <v>0</v>
      </c>
    </row>
    <row r="8220" spans="1:5">
      <c r="A8220">
        <v>2022</v>
      </c>
      <c r="B8220" t="s">
        <v>429</v>
      </c>
      <c r="C8220" t="s">
        <v>30</v>
      </c>
      <c r="D8220" t="s">
        <v>517</v>
      </c>
      <c r="E8220">
        <v>0</v>
      </c>
    </row>
    <row r="8221" spans="1:5">
      <c r="A8221">
        <v>2022</v>
      </c>
      <c r="B8221" t="s">
        <v>421</v>
      </c>
      <c r="C8221" t="s">
        <v>13</v>
      </c>
      <c r="D8221" t="s">
        <v>517</v>
      </c>
      <c r="E8221">
        <v>0</v>
      </c>
    </row>
    <row r="8222" spans="1:5">
      <c r="A8222">
        <v>2022</v>
      </c>
      <c r="B8222" t="s">
        <v>434</v>
      </c>
      <c r="C8222" t="s">
        <v>45</v>
      </c>
      <c r="D8222" t="s">
        <v>517</v>
      </c>
      <c r="E8222">
        <v>0</v>
      </c>
    </row>
    <row r="8223" spans="1:5">
      <c r="A8223">
        <v>2021</v>
      </c>
      <c r="B8223" t="s">
        <v>434</v>
      </c>
      <c r="C8223" t="s">
        <v>45</v>
      </c>
      <c r="D8223" t="s">
        <v>517</v>
      </c>
      <c r="E8223">
        <v>0</v>
      </c>
    </row>
    <row r="8224" spans="1:5">
      <c r="A8224">
        <v>2021</v>
      </c>
      <c r="B8224" t="s">
        <v>420</v>
      </c>
      <c r="C8224" t="s">
        <v>8</v>
      </c>
      <c r="D8224" t="s">
        <v>517</v>
      </c>
      <c r="E8224">
        <v>0</v>
      </c>
    </row>
    <row r="8225" spans="1:5">
      <c r="A8225">
        <v>2021</v>
      </c>
      <c r="B8225" t="s">
        <v>424</v>
      </c>
      <c r="C8225" t="s">
        <v>21</v>
      </c>
      <c r="D8225" t="s">
        <v>517</v>
      </c>
      <c r="E8225">
        <v>0</v>
      </c>
    </row>
    <row r="8226" spans="1:5">
      <c r="A8226">
        <v>2020</v>
      </c>
      <c r="B8226" t="s">
        <v>434</v>
      </c>
      <c r="C8226" t="s">
        <v>45</v>
      </c>
      <c r="D8226" t="s">
        <v>517</v>
      </c>
      <c r="E8226">
        <v>0</v>
      </c>
    </row>
    <row r="8227" spans="1:5">
      <c r="A8227">
        <v>2020</v>
      </c>
      <c r="B8227" t="s">
        <v>430</v>
      </c>
      <c r="C8227" t="s">
        <v>33</v>
      </c>
      <c r="D8227" t="s">
        <v>517</v>
      </c>
      <c r="E8227">
        <v>0</v>
      </c>
    </row>
    <row r="8228" spans="1:5">
      <c r="A8228">
        <v>2020</v>
      </c>
      <c r="B8228" t="s">
        <v>439</v>
      </c>
      <c r="C8228" t="s">
        <v>53</v>
      </c>
      <c r="D8228" t="s">
        <v>517</v>
      </c>
      <c r="E8228">
        <v>0</v>
      </c>
    </row>
    <row r="8229" spans="1:5">
      <c r="A8229">
        <v>2019</v>
      </c>
      <c r="B8229" t="s">
        <v>431</v>
      </c>
      <c r="C8229" t="s">
        <v>36</v>
      </c>
      <c r="D8229" t="s">
        <v>517</v>
      </c>
      <c r="E8229">
        <v>0</v>
      </c>
    </row>
    <row r="8230" spans="1:5">
      <c r="A8230">
        <v>2019</v>
      </c>
      <c r="B8230" t="s">
        <v>437</v>
      </c>
      <c r="C8230" t="s">
        <v>51</v>
      </c>
      <c r="D8230" t="s">
        <v>517</v>
      </c>
      <c r="E8230">
        <v>0</v>
      </c>
    </row>
    <row r="8231" spans="1:5">
      <c r="A8231">
        <v>2019</v>
      </c>
      <c r="B8231" t="s">
        <v>439</v>
      </c>
      <c r="C8231" t="s">
        <v>53</v>
      </c>
      <c r="D8231" t="s">
        <v>517</v>
      </c>
      <c r="E8231">
        <v>0</v>
      </c>
    </row>
    <row r="8232" spans="1:5">
      <c r="A8232">
        <v>2019</v>
      </c>
      <c r="B8232" t="s">
        <v>429</v>
      </c>
      <c r="C8232" t="s">
        <v>30</v>
      </c>
      <c r="D8232" t="s">
        <v>517</v>
      </c>
      <c r="E8232">
        <v>0</v>
      </c>
    </row>
    <row r="8233" spans="1:5">
      <c r="A8233">
        <v>2018</v>
      </c>
      <c r="B8233" t="s">
        <v>432</v>
      </c>
      <c r="C8233" t="s">
        <v>39</v>
      </c>
      <c r="D8233" t="s">
        <v>517</v>
      </c>
      <c r="E8233">
        <v>0</v>
      </c>
    </row>
    <row r="8234" spans="1:5">
      <c r="A8234">
        <v>2018</v>
      </c>
      <c r="B8234" t="s">
        <v>435</v>
      </c>
      <c r="C8234" t="s">
        <v>48</v>
      </c>
      <c r="D8234" t="s">
        <v>517</v>
      </c>
      <c r="E8234">
        <v>0</v>
      </c>
    </row>
    <row r="8235" spans="1:5">
      <c r="A8235">
        <v>2018</v>
      </c>
      <c r="B8235" t="s">
        <v>438</v>
      </c>
      <c r="C8235" t="s">
        <v>52</v>
      </c>
      <c r="D8235" t="s">
        <v>517</v>
      </c>
      <c r="E8235">
        <v>0</v>
      </c>
    </row>
    <row r="8236" spans="1:5">
      <c r="A8236">
        <v>2018</v>
      </c>
      <c r="B8236" t="s">
        <v>436</v>
      </c>
      <c r="C8236" t="s">
        <v>49</v>
      </c>
      <c r="D8236" t="s">
        <v>517</v>
      </c>
      <c r="E8236">
        <v>0</v>
      </c>
    </row>
    <row r="8237" spans="1:5">
      <c r="A8237">
        <v>2018</v>
      </c>
      <c r="B8237" t="s">
        <v>437</v>
      </c>
      <c r="C8237" t="s">
        <v>51</v>
      </c>
      <c r="D8237" t="s">
        <v>517</v>
      </c>
      <c r="E8237">
        <v>0</v>
      </c>
    </row>
    <row r="8238" spans="1:5">
      <c r="A8238">
        <v>2018</v>
      </c>
      <c r="B8238" t="s">
        <v>422</v>
      </c>
      <c r="C8238" t="s">
        <v>15</v>
      </c>
      <c r="D8238" t="s">
        <v>517</v>
      </c>
      <c r="E8238">
        <v>0</v>
      </c>
    </row>
    <row r="8239" spans="1:5">
      <c r="A8239">
        <v>2019</v>
      </c>
      <c r="B8239" t="s">
        <v>438</v>
      </c>
      <c r="C8239" t="s">
        <v>52</v>
      </c>
      <c r="D8239" t="s">
        <v>517</v>
      </c>
      <c r="E8239">
        <v>0</v>
      </c>
    </row>
    <row r="8240" spans="1:5">
      <c r="A8240">
        <v>2019</v>
      </c>
      <c r="B8240" t="s">
        <v>430</v>
      </c>
      <c r="C8240" t="s">
        <v>33</v>
      </c>
      <c r="D8240" t="s">
        <v>517</v>
      </c>
      <c r="E8240">
        <v>0</v>
      </c>
    </row>
    <row r="8241" spans="1:5">
      <c r="A8241">
        <v>2019</v>
      </c>
      <c r="B8241" t="s">
        <v>434</v>
      </c>
      <c r="C8241" t="s">
        <v>45</v>
      </c>
      <c r="D8241" t="s">
        <v>517</v>
      </c>
      <c r="E8241">
        <v>0</v>
      </c>
    </row>
    <row r="8242" spans="1:5">
      <c r="A8242">
        <v>2019</v>
      </c>
      <c r="B8242" t="s">
        <v>425</v>
      </c>
      <c r="C8242" t="s">
        <v>24</v>
      </c>
      <c r="D8242" t="s">
        <v>517</v>
      </c>
      <c r="E8242">
        <v>0</v>
      </c>
    </row>
    <row r="8243" spans="1:5">
      <c r="A8243">
        <v>2019</v>
      </c>
      <c r="B8243" t="s">
        <v>420</v>
      </c>
      <c r="C8243" t="s">
        <v>8</v>
      </c>
      <c r="D8243" t="s">
        <v>517</v>
      </c>
      <c r="E8243">
        <v>0</v>
      </c>
    </row>
    <row r="8244" spans="1:5">
      <c r="A8244">
        <v>2019</v>
      </c>
      <c r="B8244" t="s">
        <v>433</v>
      </c>
      <c r="C8244" t="s">
        <v>42</v>
      </c>
      <c r="D8244" t="s">
        <v>517</v>
      </c>
      <c r="E8244">
        <v>0</v>
      </c>
    </row>
    <row r="8245" spans="1:5">
      <c r="A8245">
        <v>2019</v>
      </c>
      <c r="B8245" t="s">
        <v>428</v>
      </c>
      <c r="C8245" t="s">
        <v>27</v>
      </c>
      <c r="D8245" t="s">
        <v>517</v>
      </c>
      <c r="E8245">
        <v>0</v>
      </c>
    </row>
    <row r="8246" spans="1:5">
      <c r="A8246">
        <v>2019</v>
      </c>
      <c r="B8246" t="s">
        <v>423</v>
      </c>
      <c r="C8246" t="s">
        <v>18</v>
      </c>
      <c r="D8246" t="s">
        <v>517</v>
      </c>
      <c r="E8246">
        <v>0</v>
      </c>
    </row>
    <row r="8247" spans="1:5">
      <c r="A8247">
        <v>2019</v>
      </c>
      <c r="B8247" t="s">
        <v>421</v>
      </c>
      <c r="C8247" t="s">
        <v>13</v>
      </c>
      <c r="D8247" t="s">
        <v>517</v>
      </c>
      <c r="E8247">
        <v>0</v>
      </c>
    </row>
    <row r="8248" spans="1:5">
      <c r="A8248">
        <v>2019</v>
      </c>
      <c r="B8248" t="s">
        <v>422</v>
      </c>
      <c r="C8248" t="s">
        <v>15</v>
      </c>
      <c r="D8248" t="s">
        <v>517</v>
      </c>
      <c r="E8248">
        <v>0</v>
      </c>
    </row>
    <row r="8249" spans="1:5">
      <c r="A8249">
        <v>2019</v>
      </c>
      <c r="B8249" t="s">
        <v>424</v>
      </c>
      <c r="C8249" t="s">
        <v>21</v>
      </c>
      <c r="D8249" t="s">
        <v>517</v>
      </c>
      <c r="E8249">
        <v>0</v>
      </c>
    </row>
    <row r="8250" spans="1:5">
      <c r="A8250">
        <v>2018</v>
      </c>
      <c r="B8250" t="s">
        <v>434</v>
      </c>
      <c r="C8250" t="s">
        <v>45</v>
      </c>
      <c r="D8250" t="s">
        <v>517</v>
      </c>
      <c r="E8250">
        <v>0</v>
      </c>
    </row>
    <row r="8251" spans="1:5">
      <c r="A8251">
        <v>2018</v>
      </c>
      <c r="B8251" t="s">
        <v>428</v>
      </c>
      <c r="C8251" t="s">
        <v>27</v>
      </c>
      <c r="D8251" t="s">
        <v>517</v>
      </c>
      <c r="E8251">
        <v>0</v>
      </c>
    </row>
    <row r="8252" spans="1:5">
      <c r="A8252">
        <v>2018</v>
      </c>
      <c r="B8252" t="s">
        <v>430</v>
      </c>
      <c r="C8252" t="s">
        <v>33</v>
      </c>
      <c r="D8252" t="s">
        <v>517</v>
      </c>
      <c r="E8252">
        <v>0</v>
      </c>
    </row>
    <row r="8253" spans="1:5">
      <c r="A8253">
        <v>2018</v>
      </c>
      <c r="B8253" t="s">
        <v>420</v>
      </c>
      <c r="C8253" t="s">
        <v>8</v>
      </c>
      <c r="D8253" t="s">
        <v>517</v>
      </c>
      <c r="E8253">
        <v>0</v>
      </c>
    </row>
    <row r="8254" spans="1:5">
      <c r="A8254">
        <v>2018</v>
      </c>
      <c r="B8254" t="s">
        <v>439</v>
      </c>
      <c r="C8254" t="s">
        <v>53</v>
      </c>
      <c r="D8254" t="s">
        <v>517</v>
      </c>
      <c r="E8254">
        <v>0</v>
      </c>
    </row>
    <row r="8255" spans="1:5">
      <c r="A8255">
        <v>2022</v>
      </c>
      <c r="B8255" t="s">
        <v>437</v>
      </c>
      <c r="C8255" t="s">
        <v>51</v>
      </c>
      <c r="D8255" t="s">
        <v>517</v>
      </c>
      <c r="E8255">
        <v>0</v>
      </c>
    </row>
    <row r="8256" spans="1:5">
      <c r="A8256">
        <v>2022</v>
      </c>
      <c r="B8256" t="s">
        <v>425</v>
      </c>
      <c r="C8256" t="s">
        <v>24</v>
      </c>
      <c r="D8256" t="s">
        <v>517</v>
      </c>
      <c r="E8256">
        <v>0</v>
      </c>
    </row>
    <row r="8257" spans="1:5">
      <c r="A8257">
        <v>2022</v>
      </c>
      <c r="B8257" t="s">
        <v>428</v>
      </c>
      <c r="C8257" t="s">
        <v>27</v>
      </c>
      <c r="D8257" t="s">
        <v>517</v>
      </c>
      <c r="E8257">
        <v>0</v>
      </c>
    </row>
    <row r="8258" spans="1:5">
      <c r="A8258">
        <v>2022</v>
      </c>
      <c r="B8258" t="s">
        <v>420</v>
      </c>
      <c r="C8258" t="s">
        <v>8</v>
      </c>
      <c r="D8258" t="s">
        <v>517</v>
      </c>
      <c r="E8258">
        <v>0</v>
      </c>
    </row>
    <row r="8259" spans="1:5">
      <c r="A8259">
        <v>2022</v>
      </c>
      <c r="B8259" t="s">
        <v>423</v>
      </c>
      <c r="C8259" t="s">
        <v>18</v>
      </c>
      <c r="D8259" t="s">
        <v>517</v>
      </c>
      <c r="E8259">
        <v>0</v>
      </c>
    </row>
    <row r="8260" spans="1:5">
      <c r="A8260">
        <v>2021</v>
      </c>
      <c r="B8260" t="s">
        <v>426</v>
      </c>
      <c r="D8260" t="s">
        <v>517</v>
      </c>
      <c r="E8260">
        <v>0</v>
      </c>
    </row>
    <row r="8261" spans="1:5">
      <c r="A8261">
        <v>2021</v>
      </c>
      <c r="B8261" t="s">
        <v>428</v>
      </c>
      <c r="C8261" t="s">
        <v>27</v>
      </c>
      <c r="D8261" t="s">
        <v>517</v>
      </c>
      <c r="E8261">
        <v>0</v>
      </c>
    </row>
    <row r="8262" spans="1:5">
      <c r="A8262">
        <v>2021</v>
      </c>
      <c r="B8262" t="s">
        <v>423</v>
      </c>
      <c r="C8262" t="s">
        <v>18</v>
      </c>
      <c r="D8262" t="s">
        <v>517</v>
      </c>
      <c r="E8262">
        <v>0</v>
      </c>
    </row>
    <row r="8263" spans="1:5">
      <c r="A8263">
        <v>2021</v>
      </c>
      <c r="B8263" t="s">
        <v>431</v>
      </c>
      <c r="C8263" t="s">
        <v>36</v>
      </c>
      <c r="D8263" t="s">
        <v>517</v>
      </c>
      <c r="E8263">
        <v>0</v>
      </c>
    </row>
    <row r="8264" spans="1:5">
      <c r="A8264">
        <v>2021</v>
      </c>
      <c r="B8264" t="s">
        <v>425</v>
      </c>
      <c r="C8264" t="s">
        <v>24</v>
      </c>
      <c r="D8264" t="s">
        <v>517</v>
      </c>
      <c r="E8264">
        <v>0</v>
      </c>
    </row>
    <row r="8265" spans="1:5">
      <c r="A8265">
        <v>2021</v>
      </c>
      <c r="B8265" t="s">
        <v>438</v>
      </c>
      <c r="C8265" t="s">
        <v>52</v>
      </c>
      <c r="D8265" t="s">
        <v>517</v>
      </c>
      <c r="E8265">
        <v>0</v>
      </c>
    </row>
    <row r="8266" spans="1:5">
      <c r="A8266">
        <v>2021</v>
      </c>
      <c r="B8266" t="s">
        <v>436</v>
      </c>
      <c r="C8266" t="s">
        <v>49</v>
      </c>
      <c r="D8266" t="s">
        <v>517</v>
      </c>
      <c r="E8266">
        <v>0</v>
      </c>
    </row>
    <row r="8267" spans="1:5">
      <c r="A8267">
        <v>2021</v>
      </c>
      <c r="B8267" t="s">
        <v>437</v>
      </c>
      <c r="C8267" t="s">
        <v>51</v>
      </c>
      <c r="D8267" t="s">
        <v>517</v>
      </c>
      <c r="E8267">
        <v>0</v>
      </c>
    </row>
    <row r="8268" spans="1:5">
      <c r="A8268">
        <v>2020</v>
      </c>
      <c r="B8268" t="s">
        <v>431</v>
      </c>
      <c r="C8268" t="s">
        <v>36</v>
      </c>
      <c r="D8268" t="s">
        <v>517</v>
      </c>
      <c r="E8268">
        <v>0</v>
      </c>
    </row>
    <row r="8269" spans="1:5">
      <c r="A8269">
        <v>2020</v>
      </c>
      <c r="B8269" t="s">
        <v>426</v>
      </c>
      <c r="D8269" t="s">
        <v>517</v>
      </c>
      <c r="E8269">
        <v>0</v>
      </c>
    </row>
    <row r="8270" spans="1:5">
      <c r="A8270">
        <v>2020</v>
      </c>
      <c r="B8270" t="s">
        <v>433</v>
      </c>
      <c r="C8270" t="s">
        <v>42</v>
      </c>
      <c r="D8270" t="s">
        <v>517</v>
      </c>
      <c r="E8270">
        <v>0</v>
      </c>
    </row>
    <row r="8271" spans="1:5">
      <c r="A8271">
        <v>2020</v>
      </c>
      <c r="B8271" t="s">
        <v>425</v>
      </c>
      <c r="C8271" t="s">
        <v>24</v>
      </c>
      <c r="D8271" t="s">
        <v>517</v>
      </c>
      <c r="E8271">
        <v>0</v>
      </c>
    </row>
    <row r="8272" spans="1:5">
      <c r="A8272">
        <v>2020</v>
      </c>
      <c r="B8272" t="s">
        <v>428</v>
      </c>
      <c r="C8272" t="s">
        <v>27</v>
      </c>
      <c r="D8272" t="s">
        <v>517</v>
      </c>
      <c r="E8272">
        <v>0</v>
      </c>
    </row>
    <row r="8273" spans="1:5">
      <c r="A8273">
        <v>2020</v>
      </c>
      <c r="B8273" t="s">
        <v>438</v>
      </c>
      <c r="C8273" t="s">
        <v>52</v>
      </c>
      <c r="D8273" t="s">
        <v>517</v>
      </c>
      <c r="E8273">
        <v>0</v>
      </c>
    </row>
    <row r="8274" spans="1:5">
      <c r="A8274">
        <v>2020</v>
      </c>
      <c r="B8274" t="s">
        <v>437</v>
      </c>
      <c r="C8274" t="s">
        <v>51</v>
      </c>
      <c r="D8274" t="s">
        <v>517</v>
      </c>
      <c r="E8274">
        <v>0</v>
      </c>
    </row>
    <row r="8275" spans="1:5">
      <c r="A8275">
        <v>2020</v>
      </c>
      <c r="B8275" t="s">
        <v>422</v>
      </c>
      <c r="C8275" t="s">
        <v>15</v>
      </c>
      <c r="D8275" t="s">
        <v>517</v>
      </c>
      <c r="E8275">
        <v>0</v>
      </c>
    </row>
    <row r="8276" spans="1:5">
      <c r="A8276">
        <v>2023</v>
      </c>
      <c r="B8276" t="s">
        <v>434</v>
      </c>
      <c r="C8276" t="s">
        <v>45</v>
      </c>
      <c r="D8276" t="s">
        <v>517</v>
      </c>
      <c r="E8276">
        <v>16608.86</v>
      </c>
    </row>
    <row r="8277" spans="1:5">
      <c r="A8277">
        <v>2023</v>
      </c>
      <c r="B8277" t="s">
        <v>423</v>
      </c>
      <c r="C8277" t="s">
        <v>18</v>
      </c>
      <c r="D8277" t="s">
        <v>517</v>
      </c>
      <c r="E8277">
        <v>34809.800000000003</v>
      </c>
    </row>
    <row r="8278" spans="1:5">
      <c r="A8278">
        <v>2023</v>
      </c>
      <c r="B8278" t="s">
        <v>435</v>
      </c>
      <c r="C8278" t="s">
        <v>48</v>
      </c>
      <c r="D8278" t="s">
        <v>517</v>
      </c>
      <c r="E8278">
        <v>19254.04</v>
      </c>
    </row>
    <row r="8279" spans="1:5">
      <c r="A8279">
        <v>2023</v>
      </c>
      <c r="B8279" t="s">
        <v>430</v>
      </c>
      <c r="C8279" t="s">
        <v>33</v>
      </c>
      <c r="D8279" t="s">
        <v>517</v>
      </c>
      <c r="E8279">
        <v>34564.81</v>
      </c>
    </row>
    <row r="8280" spans="1:5">
      <c r="A8280">
        <v>2023</v>
      </c>
      <c r="B8280" t="s">
        <v>422</v>
      </c>
      <c r="C8280" t="s">
        <v>15</v>
      </c>
      <c r="D8280" t="s">
        <v>517</v>
      </c>
      <c r="E8280">
        <v>205536.63</v>
      </c>
    </row>
    <row r="8281" spans="1:5">
      <c r="A8281">
        <v>2023</v>
      </c>
      <c r="B8281" t="s">
        <v>439</v>
      </c>
      <c r="C8281" t="s">
        <v>53</v>
      </c>
      <c r="D8281" t="s">
        <v>517</v>
      </c>
      <c r="E8281">
        <v>37315.65</v>
      </c>
    </row>
    <row r="8282" spans="1:5">
      <c r="A8282">
        <v>2022</v>
      </c>
      <c r="B8282" t="s">
        <v>433</v>
      </c>
      <c r="C8282" t="s">
        <v>42</v>
      </c>
      <c r="D8282" t="s">
        <v>517</v>
      </c>
      <c r="E8282">
        <v>0</v>
      </c>
    </row>
    <row r="8283" spans="1:5">
      <c r="A8283">
        <v>2022</v>
      </c>
      <c r="B8283" t="s">
        <v>430</v>
      </c>
      <c r="C8283" t="s">
        <v>33</v>
      </c>
      <c r="D8283" t="s">
        <v>517</v>
      </c>
      <c r="E8283">
        <v>0</v>
      </c>
    </row>
    <row r="8284" spans="1:5">
      <c r="A8284">
        <v>2022</v>
      </c>
      <c r="B8284" t="s">
        <v>432</v>
      </c>
      <c r="C8284" t="s">
        <v>39</v>
      </c>
      <c r="D8284" t="s">
        <v>517</v>
      </c>
      <c r="E8284">
        <v>0</v>
      </c>
    </row>
    <row r="8285" spans="1:5">
      <c r="A8285">
        <v>2022</v>
      </c>
      <c r="B8285" t="s">
        <v>426</v>
      </c>
      <c r="D8285" t="s">
        <v>517</v>
      </c>
      <c r="E8285">
        <v>0</v>
      </c>
    </row>
    <row r="8286" spans="1:5">
      <c r="A8286">
        <v>2022</v>
      </c>
      <c r="B8286" t="s">
        <v>424</v>
      </c>
      <c r="C8286" t="s">
        <v>21</v>
      </c>
      <c r="D8286" t="s">
        <v>517</v>
      </c>
      <c r="E8286">
        <v>0</v>
      </c>
    </row>
    <row r="8287" spans="1:5">
      <c r="A8287">
        <v>2021</v>
      </c>
      <c r="B8287" t="s">
        <v>432</v>
      </c>
      <c r="C8287" t="s">
        <v>39</v>
      </c>
      <c r="D8287" t="s">
        <v>517</v>
      </c>
      <c r="E8287">
        <v>0</v>
      </c>
    </row>
    <row r="8288" spans="1:5">
      <c r="A8288">
        <v>2021</v>
      </c>
      <c r="B8288" t="s">
        <v>430</v>
      </c>
      <c r="C8288" t="s">
        <v>33</v>
      </c>
      <c r="D8288" t="s">
        <v>517</v>
      </c>
      <c r="E8288">
        <v>0</v>
      </c>
    </row>
    <row r="8289" spans="1:5">
      <c r="A8289">
        <v>2021</v>
      </c>
      <c r="B8289" t="s">
        <v>433</v>
      </c>
      <c r="C8289" t="s">
        <v>42</v>
      </c>
      <c r="D8289" t="s">
        <v>517</v>
      </c>
      <c r="E8289">
        <v>0</v>
      </c>
    </row>
    <row r="8290" spans="1:5">
      <c r="A8290">
        <v>2021</v>
      </c>
      <c r="B8290" t="s">
        <v>422</v>
      </c>
      <c r="C8290" t="s">
        <v>15</v>
      </c>
      <c r="D8290" t="s">
        <v>517</v>
      </c>
      <c r="E8290">
        <v>0</v>
      </c>
    </row>
    <row r="8291" spans="1:5">
      <c r="A8291">
        <v>2021</v>
      </c>
      <c r="B8291" t="s">
        <v>421</v>
      </c>
      <c r="C8291" t="s">
        <v>13</v>
      </c>
      <c r="D8291" t="s">
        <v>517</v>
      </c>
      <c r="E8291">
        <v>0</v>
      </c>
    </row>
    <row r="8292" spans="1:5">
      <c r="A8292">
        <v>2021</v>
      </c>
      <c r="B8292" t="s">
        <v>439</v>
      </c>
      <c r="C8292" t="s">
        <v>53</v>
      </c>
      <c r="D8292" t="s">
        <v>517</v>
      </c>
      <c r="E8292">
        <v>0</v>
      </c>
    </row>
    <row r="8293" spans="1:5">
      <c r="A8293">
        <v>2021</v>
      </c>
      <c r="B8293" t="s">
        <v>435</v>
      </c>
      <c r="C8293" t="s">
        <v>48</v>
      </c>
      <c r="D8293" t="s">
        <v>517</v>
      </c>
      <c r="E8293">
        <v>0</v>
      </c>
    </row>
    <row r="8294" spans="1:5">
      <c r="A8294">
        <v>2021</v>
      </c>
      <c r="B8294" t="s">
        <v>429</v>
      </c>
      <c r="C8294" t="s">
        <v>30</v>
      </c>
      <c r="D8294" t="s">
        <v>517</v>
      </c>
      <c r="E8294">
        <v>0</v>
      </c>
    </row>
    <row r="8295" spans="1:5">
      <c r="A8295">
        <v>2020</v>
      </c>
      <c r="B8295" t="s">
        <v>435</v>
      </c>
      <c r="C8295" t="s">
        <v>48</v>
      </c>
      <c r="D8295" t="s">
        <v>517</v>
      </c>
      <c r="E8295">
        <v>0</v>
      </c>
    </row>
    <row r="8296" spans="1:5">
      <c r="A8296">
        <v>2020</v>
      </c>
      <c r="B8296" t="s">
        <v>432</v>
      </c>
      <c r="C8296" t="s">
        <v>39</v>
      </c>
      <c r="D8296" t="s">
        <v>517</v>
      </c>
      <c r="E8296">
        <v>0</v>
      </c>
    </row>
    <row r="8297" spans="1:5">
      <c r="A8297">
        <v>2020</v>
      </c>
      <c r="B8297" t="s">
        <v>423</v>
      </c>
      <c r="C8297" t="s">
        <v>18</v>
      </c>
      <c r="D8297" t="s">
        <v>517</v>
      </c>
      <c r="E8297">
        <v>0</v>
      </c>
    </row>
    <row r="8298" spans="1:5">
      <c r="A8298">
        <v>2020</v>
      </c>
      <c r="B8298" t="s">
        <v>420</v>
      </c>
      <c r="C8298" t="s">
        <v>8</v>
      </c>
      <c r="D8298" t="s">
        <v>517</v>
      </c>
      <c r="E8298">
        <v>0</v>
      </c>
    </row>
    <row r="8299" spans="1:5">
      <c r="A8299">
        <v>2020</v>
      </c>
      <c r="B8299" t="s">
        <v>424</v>
      </c>
      <c r="C8299" t="s">
        <v>21</v>
      </c>
      <c r="D8299" t="s">
        <v>517</v>
      </c>
      <c r="E8299">
        <v>0</v>
      </c>
    </row>
    <row r="8300" spans="1:5">
      <c r="A8300">
        <v>2020</v>
      </c>
      <c r="B8300" t="s">
        <v>421</v>
      </c>
      <c r="C8300" t="s">
        <v>13</v>
      </c>
      <c r="D8300" t="s">
        <v>517</v>
      </c>
      <c r="E8300">
        <v>0</v>
      </c>
    </row>
    <row r="8301" spans="1:5">
      <c r="A8301">
        <v>2020</v>
      </c>
      <c r="B8301" t="s">
        <v>436</v>
      </c>
      <c r="C8301" t="s">
        <v>49</v>
      </c>
      <c r="D8301" t="s">
        <v>517</v>
      </c>
      <c r="E8301">
        <v>0</v>
      </c>
    </row>
    <row r="8302" spans="1:5">
      <c r="A8302">
        <v>2020</v>
      </c>
      <c r="B8302" t="s">
        <v>429</v>
      </c>
      <c r="C8302" t="s">
        <v>30</v>
      </c>
      <c r="D8302" t="s">
        <v>517</v>
      </c>
      <c r="E8302">
        <v>0</v>
      </c>
    </row>
    <row r="8303" spans="1:5">
      <c r="A8303">
        <v>2019</v>
      </c>
      <c r="B8303" t="s">
        <v>435</v>
      </c>
      <c r="C8303" t="s">
        <v>48</v>
      </c>
      <c r="D8303" t="s">
        <v>517</v>
      </c>
      <c r="E8303">
        <v>0</v>
      </c>
    </row>
    <row r="8304" spans="1:5">
      <c r="A8304">
        <v>2019</v>
      </c>
      <c r="B8304" t="s">
        <v>426</v>
      </c>
      <c r="D8304" t="s">
        <v>517</v>
      </c>
      <c r="E8304">
        <v>0</v>
      </c>
    </row>
    <row r="8305" spans="1:5">
      <c r="A8305">
        <v>2019</v>
      </c>
      <c r="B8305" t="s">
        <v>432</v>
      </c>
      <c r="C8305" t="s">
        <v>39</v>
      </c>
      <c r="D8305" t="s">
        <v>517</v>
      </c>
      <c r="E8305">
        <v>0</v>
      </c>
    </row>
    <row r="8306" spans="1:5">
      <c r="A8306">
        <v>2019</v>
      </c>
      <c r="B8306" t="s">
        <v>436</v>
      </c>
      <c r="C8306" t="s">
        <v>49</v>
      </c>
      <c r="D8306" t="s">
        <v>517</v>
      </c>
      <c r="E8306">
        <v>0</v>
      </c>
    </row>
    <row r="8307" spans="1:5">
      <c r="A8307">
        <v>2018</v>
      </c>
      <c r="B8307" t="s">
        <v>431</v>
      </c>
      <c r="C8307" t="s">
        <v>36</v>
      </c>
      <c r="D8307" t="s">
        <v>517</v>
      </c>
      <c r="E8307">
        <v>0</v>
      </c>
    </row>
    <row r="8308" spans="1:5">
      <c r="A8308">
        <v>2018</v>
      </c>
      <c r="B8308" t="s">
        <v>426</v>
      </c>
      <c r="D8308" t="s">
        <v>517</v>
      </c>
      <c r="E8308">
        <v>0</v>
      </c>
    </row>
    <row r="8309" spans="1:5">
      <c r="A8309">
        <v>2018</v>
      </c>
      <c r="B8309" t="s">
        <v>421</v>
      </c>
      <c r="C8309" t="s">
        <v>13</v>
      </c>
      <c r="D8309" t="s">
        <v>517</v>
      </c>
      <c r="E8309">
        <v>0</v>
      </c>
    </row>
    <row r="8310" spans="1:5">
      <c r="A8310">
        <v>2018</v>
      </c>
      <c r="B8310" t="s">
        <v>423</v>
      </c>
      <c r="C8310" t="s">
        <v>18</v>
      </c>
      <c r="D8310" t="s">
        <v>517</v>
      </c>
      <c r="E8310">
        <v>0</v>
      </c>
    </row>
    <row r="8311" spans="1:5">
      <c r="A8311">
        <v>2018</v>
      </c>
      <c r="B8311" t="s">
        <v>433</v>
      </c>
      <c r="C8311" t="s">
        <v>42</v>
      </c>
      <c r="D8311" t="s">
        <v>517</v>
      </c>
      <c r="E8311">
        <v>0</v>
      </c>
    </row>
    <row r="8312" spans="1:5">
      <c r="A8312">
        <v>2018</v>
      </c>
      <c r="B8312" t="s">
        <v>425</v>
      </c>
      <c r="C8312" t="s">
        <v>24</v>
      </c>
      <c r="D8312" t="s">
        <v>517</v>
      </c>
      <c r="E8312">
        <v>0</v>
      </c>
    </row>
    <row r="8313" spans="1:5">
      <c r="A8313">
        <v>2018</v>
      </c>
      <c r="B8313" t="s">
        <v>424</v>
      </c>
      <c r="C8313" t="s">
        <v>21</v>
      </c>
      <c r="D8313" t="s">
        <v>517</v>
      </c>
      <c r="E8313">
        <v>0</v>
      </c>
    </row>
    <row r="8314" spans="1:5">
      <c r="A8314">
        <v>2018</v>
      </c>
      <c r="B8314" t="s">
        <v>429</v>
      </c>
      <c r="C8314" t="s">
        <v>30</v>
      </c>
      <c r="D8314" t="s">
        <v>517</v>
      </c>
      <c r="E8314">
        <v>0</v>
      </c>
    </row>
    <row r="8315" spans="1:5">
      <c r="A8315">
        <v>2025</v>
      </c>
      <c r="B8315" t="s">
        <v>407</v>
      </c>
      <c r="D8315" t="s">
        <v>518</v>
      </c>
      <c r="E8315">
        <v>0</v>
      </c>
    </row>
    <row r="8316" spans="1:5">
      <c r="A8316">
        <v>2025</v>
      </c>
      <c r="B8316" t="s">
        <v>438</v>
      </c>
      <c r="D8316" t="s">
        <v>518</v>
      </c>
      <c r="E8316">
        <v>0</v>
      </c>
    </row>
    <row r="8317" spans="1:5">
      <c r="A8317">
        <v>2025</v>
      </c>
      <c r="B8317" t="s">
        <v>425</v>
      </c>
      <c r="D8317" t="s">
        <v>518</v>
      </c>
      <c r="E8317">
        <v>0</v>
      </c>
    </row>
    <row r="8318" spans="1:5">
      <c r="A8318">
        <v>2025</v>
      </c>
      <c r="B8318" t="s">
        <v>421</v>
      </c>
      <c r="D8318" t="s">
        <v>518</v>
      </c>
      <c r="E8318">
        <v>0</v>
      </c>
    </row>
    <row r="8319" spans="1:5">
      <c r="A8319">
        <v>2025</v>
      </c>
      <c r="B8319" t="s">
        <v>432</v>
      </c>
      <c r="D8319" t="s">
        <v>518</v>
      </c>
      <c r="E8319">
        <v>0</v>
      </c>
    </row>
    <row r="8320" spans="1:5">
      <c r="A8320">
        <v>2025</v>
      </c>
      <c r="B8320" t="s">
        <v>429</v>
      </c>
      <c r="D8320" t="s">
        <v>518</v>
      </c>
      <c r="E8320">
        <v>0</v>
      </c>
    </row>
    <row r="8321" spans="1:5">
      <c r="A8321">
        <v>2025</v>
      </c>
      <c r="B8321" t="s">
        <v>431</v>
      </c>
      <c r="D8321" t="s">
        <v>518</v>
      </c>
      <c r="E8321">
        <v>0</v>
      </c>
    </row>
    <row r="8322" spans="1:5">
      <c r="A8322">
        <v>2025</v>
      </c>
      <c r="B8322" t="s">
        <v>428</v>
      </c>
      <c r="D8322" t="s">
        <v>518</v>
      </c>
      <c r="E8322">
        <v>0</v>
      </c>
    </row>
    <row r="8323" spans="1:5">
      <c r="A8323">
        <v>2025</v>
      </c>
      <c r="B8323" t="s">
        <v>436</v>
      </c>
      <c r="D8323" t="s">
        <v>518</v>
      </c>
      <c r="E8323">
        <v>0</v>
      </c>
    </row>
    <row r="8324" spans="1:5">
      <c r="A8324">
        <v>2025</v>
      </c>
      <c r="B8324" t="s">
        <v>433</v>
      </c>
      <c r="D8324" t="s">
        <v>518</v>
      </c>
      <c r="E8324">
        <v>0</v>
      </c>
    </row>
    <row r="8325" spans="1:5">
      <c r="A8325">
        <v>2025</v>
      </c>
      <c r="B8325" t="s">
        <v>426</v>
      </c>
      <c r="D8325" t="s">
        <v>518</v>
      </c>
      <c r="E8325">
        <v>0</v>
      </c>
    </row>
    <row r="8326" spans="1:5">
      <c r="A8326">
        <v>2025</v>
      </c>
      <c r="B8326" t="s">
        <v>437</v>
      </c>
      <c r="D8326" t="s">
        <v>518</v>
      </c>
      <c r="E8326">
        <v>0</v>
      </c>
    </row>
    <row r="8327" spans="1:5">
      <c r="A8327">
        <v>2025</v>
      </c>
      <c r="B8327" t="s">
        <v>420</v>
      </c>
      <c r="D8327" t="s">
        <v>518</v>
      </c>
      <c r="E8327">
        <v>0</v>
      </c>
    </row>
    <row r="8328" spans="1:5">
      <c r="A8328">
        <v>2025</v>
      </c>
      <c r="B8328" t="s">
        <v>424</v>
      </c>
      <c r="D8328" t="s">
        <v>518</v>
      </c>
      <c r="E8328">
        <v>0</v>
      </c>
    </row>
    <row r="8329" spans="1:5">
      <c r="A8329">
        <v>2025</v>
      </c>
      <c r="B8329" t="s">
        <v>434</v>
      </c>
      <c r="D8329" t="s">
        <v>518</v>
      </c>
      <c r="E8329">
        <v>0</v>
      </c>
    </row>
    <row r="8330" spans="1:5">
      <c r="A8330">
        <v>2025</v>
      </c>
      <c r="B8330" t="s">
        <v>423</v>
      </c>
      <c r="D8330" t="s">
        <v>518</v>
      </c>
      <c r="E8330">
        <v>0</v>
      </c>
    </row>
    <row r="8331" spans="1:5">
      <c r="A8331">
        <v>2025</v>
      </c>
      <c r="B8331" t="s">
        <v>435</v>
      </c>
      <c r="D8331" t="s">
        <v>518</v>
      </c>
      <c r="E8331">
        <v>0</v>
      </c>
    </row>
    <row r="8332" spans="1:5">
      <c r="A8332">
        <v>2025</v>
      </c>
      <c r="B8332" t="s">
        <v>430</v>
      </c>
      <c r="D8332" t="s">
        <v>518</v>
      </c>
      <c r="E8332">
        <v>0</v>
      </c>
    </row>
    <row r="8333" spans="1:5">
      <c r="A8333">
        <v>2025</v>
      </c>
      <c r="B8333" t="s">
        <v>422</v>
      </c>
      <c r="D8333" t="s">
        <v>518</v>
      </c>
      <c r="E8333">
        <v>0</v>
      </c>
    </row>
    <row r="8334" spans="1:5">
      <c r="A8334">
        <v>2025</v>
      </c>
      <c r="B8334" t="s">
        <v>439</v>
      </c>
      <c r="D8334" t="s">
        <v>518</v>
      </c>
      <c r="E8334">
        <v>0</v>
      </c>
    </row>
    <row r="8335" spans="1:5">
      <c r="A8335">
        <v>2024</v>
      </c>
      <c r="B8335" t="s">
        <v>407</v>
      </c>
      <c r="C8335" t="s">
        <v>407</v>
      </c>
      <c r="D8335" t="s">
        <v>518</v>
      </c>
      <c r="E8335">
        <v>13</v>
      </c>
    </row>
    <row r="8336" spans="1:5">
      <c r="A8336">
        <v>2024</v>
      </c>
      <c r="B8336" t="s">
        <v>438</v>
      </c>
      <c r="C8336" t="s">
        <v>52</v>
      </c>
      <c r="D8336" t="s">
        <v>518</v>
      </c>
      <c r="E8336">
        <v>0</v>
      </c>
    </row>
    <row r="8337" spans="1:5">
      <c r="A8337">
        <v>2024</v>
      </c>
      <c r="B8337" t="s">
        <v>425</v>
      </c>
      <c r="C8337" t="s">
        <v>24</v>
      </c>
      <c r="D8337" t="s">
        <v>518</v>
      </c>
      <c r="E8337">
        <v>1</v>
      </c>
    </row>
    <row r="8338" spans="1:5">
      <c r="A8338">
        <v>2024</v>
      </c>
      <c r="B8338" t="s">
        <v>421</v>
      </c>
      <c r="C8338" t="s">
        <v>13</v>
      </c>
      <c r="D8338" t="s">
        <v>518</v>
      </c>
      <c r="E8338">
        <v>1</v>
      </c>
    </row>
    <row r="8339" spans="1:5">
      <c r="A8339">
        <v>2024</v>
      </c>
      <c r="B8339" t="s">
        <v>432</v>
      </c>
      <c r="C8339" t="s">
        <v>39</v>
      </c>
      <c r="D8339" t="s">
        <v>518</v>
      </c>
      <c r="E8339">
        <v>1</v>
      </c>
    </row>
    <row r="8340" spans="1:5">
      <c r="A8340">
        <v>2024</v>
      </c>
      <c r="B8340" t="s">
        <v>429</v>
      </c>
      <c r="C8340" t="s">
        <v>30</v>
      </c>
      <c r="D8340" t="s">
        <v>518</v>
      </c>
      <c r="E8340">
        <v>1</v>
      </c>
    </row>
    <row r="8341" spans="1:5">
      <c r="A8341">
        <v>2024</v>
      </c>
      <c r="B8341" t="s">
        <v>431</v>
      </c>
      <c r="C8341" t="s">
        <v>36</v>
      </c>
      <c r="D8341" t="s">
        <v>518</v>
      </c>
      <c r="E8341">
        <v>0</v>
      </c>
    </row>
    <row r="8342" spans="1:5">
      <c r="A8342">
        <v>2024</v>
      </c>
      <c r="B8342" t="s">
        <v>428</v>
      </c>
      <c r="C8342" t="s">
        <v>27</v>
      </c>
      <c r="D8342" t="s">
        <v>518</v>
      </c>
      <c r="E8342">
        <v>0</v>
      </c>
    </row>
    <row r="8343" spans="1:5">
      <c r="A8343">
        <v>2024</v>
      </c>
      <c r="B8343" t="s">
        <v>436</v>
      </c>
      <c r="C8343" t="s">
        <v>49</v>
      </c>
      <c r="D8343" t="s">
        <v>518</v>
      </c>
      <c r="E8343">
        <v>0</v>
      </c>
    </row>
    <row r="8344" spans="1:5">
      <c r="A8344">
        <v>2024</v>
      </c>
      <c r="B8344" t="s">
        <v>433</v>
      </c>
      <c r="C8344" t="s">
        <v>42</v>
      </c>
      <c r="D8344" t="s">
        <v>518</v>
      </c>
      <c r="E8344">
        <v>0</v>
      </c>
    </row>
    <row r="8345" spans="1:5">
      <c r="A8345">
        <v>2024</v>
      </c>
      <c r="B8345" t="s">
        <v>426</v>
      </c>
      <c r="D8345" t="s">
        <v>518</v>
      </c>
      <c r="E8345">
        <v>0</v>
      </c>
    </row>
    <row r="8346" spans="1:5">
      <c r="A8346">
        <v>2024</v>
      </c>
      <c r="B8346" t="s">
        <v>437</v>
      </c>
      <c r="C8346" t="s">
        <v>51</v>
      </c>
      <c r="D8346" t="s">
        <v>518</v>
      </c>
      <c r="E8346">
        <v>1</v>
      </c>
    </row>
    <row r="8347" spans="1:5">
      <c r="A8347">
        <v>2024</v>
      </c>
      <c r="B8347" t="s">
        <v>420</v>
      </c>
      <c r="C8347" t="s">
        <v>8</v>
      </c>
      <c r="D8347" t="s">
        <v>518</v>
      </c>
      <c r="E8347">
        <v>1</v>
      </c>
    </row>
    <row r="8348" spans="1:5">
      <c r="A8348">
        <v>2024</v>
      </c>
      <c r="B8348" t="s">
        <v>424</v>
      </c>
      <c r="C8348" t="s">
        <v>21</v>
      </c>
      <c r="D8348" t="s">
        <v>518</v>
      </c>
      <c r="E8348">
        <v>0</v>
      </c>
    </row>
    <row r="8349" spans="1:5">
      <c r="A8349">
        <v>2024</v>
      </c>
      <c r="B8349" t="s">
        <v>434</v>
      </c>
      <c r="C8349" t="s">
        <v>45</v>
      </c>
      <c r="D8349" t="s">
        <v>518</v>
      </c>
      <c r="E8349">
        <v>2</v>
      </c>
    </row>
    <row r="8350" spans="1:5">
      <c r="A8350">
        <v>2024</v>
      </c>
      <c r="B8350" t="s">
        <v>423</v>
      </c>
      <c r="C8350" t="s">
        <v>18</v>
      </c>
      <c r="D8350" t="s">
        <v>518</v>
      </c>
      <c r="E8350">
        <v>0</v>
      </c>
    </row>
    <row r="8351" spans="1:5">
      <c r="A8351">
        <v>2024</v>
      </c>
      <c r="B8351" t="s">
        <v>435</v>
      </c>
      <c r="C8351" t="s">
        <v>48</v>
      </c>
      <c r="D8351" t="s">
        <v>518</v>
      </c>
      <c r="E8351">
        <v>0</v>
      </c>
    </row>
    <row r="8352" spans="1:5">
      <c r="A8352">
        <v>2024</v>
      </c>
      <c r="B8352" t="s">
        <v>430</v>
      </c>
      <c r="C8352" t="s">
        <v>33</v>
      </c>
      <c r="D8352" t="s">
        <v>518</v>
      </c>
      <c r="E8352">
        <v>1</v>
      </c>
    </row>
    <row r="8353" spans="1:5">
      <c r="A8353">
        <v>2024</v>
      </c>
      <c r="B8353" t="s">
        <v>422</v>
      </c>
      <c r="C8353" t="s">
        <v>15</v>
      </c>
      <c r="D8353" t="s">
        <v>518</v>
      </c>
      <c r="E8353">
        <v>3</v>
      </c>
    </row>
    <row r="8354" spans="1:5">
      <c r="A8354">
        <v>2024</v>
      </c>
      <c r="B8354" t="s">
        <v>439</v>
      </c>
      <c r="C8354" t="s">
        <v>53</v>
      </c>
      <c r="D8354" t="s">
        <v>518</v>
      </c>
      <c r="E8354">
        <v>1</v>
      </c>
    </row>
    <row r="8355" spans="1:5">
      <c r="A8355">
        <v>2019</v>
      </c>
      <c r="B8355" t="s">
        <v>407</v>
      </c>
      <c r="C8355" t="s">
        <v>407</v>
      </c>
      <c r="D8355" t="s">
        <v>518</v>
      </c>
      <c r="E8355">
        <v>0</v>
      </c>
    </row>
    <row r="8356" spans="1:5">
      <c r="A8356">
        <v>2022</v>
      </c>
      <c r="B8356" t="s">
        <v>407</v>
      </c>
      <c r="C8356" t="s">
        <v>407</v>
      </c>
      <c r="D8356" t="s">
        <v>518</v>
      </c>
      <c r="E8356">
        <v>0</v>
      </c>
    </row>
    <row r="8357" spans="1:5">
      <c r="A8357">
        <v>2021</v>
      </c>
      <c r="B8357" t="s">
        <v>407</v>
      </c>
      <c r="C8357" t="s">
        <v>407</v>
      </c>
      <c r="D8357" t="s">
        <v>518</v>
      </c>
      <c r="E8357">
        <v>0</v>
      </c>
    </row>
    <row r="8358" spans="1:5">
      <c r="A8358">
        <v>2023</v>
      </c>
      <c r="B8358" t="s">
        <v>407</v>
      </c>
      <c r="C8358" t="s">
        <v>407</v>
      </c>
      <c r="D8358" t="s">
        <v>518</v>
      </c>
      <c r="E8358">
        <v>15</v>
      </c>
    </row>
    <row r="8359" spans="1:5">
      <c r="A8359">
        <v>2018</v>
      </c>
      <c r="B8359" t="s">
        <v>407</v>
      </c>
      <c r="C8359" t="s">
        <v>407</v>
      </c>
      <c r="D8359" t="s">
        <v>518</v>
      </c>
      <c r="E8359">
        <v>0</v>
      </c>
    </row>
    <row r="8360" spans="1:5">
      <c r="A8360">
        <v>2018</v>
      </c>
      <c r="B8360" t="s">
        <v>407</v>
      </c>
      <c r="C8360" t="s">
        <v>407</v>
      </c>
      <c r="D8360" t="s">
        <v>518</v>
      </c>
      <c r="E8360">
        <v>0</v>
      </c>
    </row>
    <row r="8361" spans="1:5">
      <c r="A8361">
        <v>2018</v>
      </c>
      <c r="B8361" t="s">
        <v>407</v>
      </c>
      <c r="C8361" t="s">
        <v>407</v>
      </c>
      <c r="D8361" t="s">
        <v>518</v>
      </c>
      <c r="E8361">
        <v>0</v>
      </c>
    </row>
    <row r="8362" spans="1:5">
      <c r="A8362">
        <v>2018</v>
      </c>
      <c r="B8362" t="s">
        <v>407</v>
      </c>
      <c r="C8362" t="s">
        <v>407</v>
      </c>
      <c r="D8362" t="s">
        <v>518</v>
      </c>
      <c r="E8362">
        <v>0</v>
      </c>
    </row>
    <row r="8363" spans="1:5">
      <c r="A8363">
        <v>2020</v>
      </c>
      <c r="B8363" t="s">
        <v>407</v>
      </c>
      <c r="C8363" t="s">
        <v>407</v>
      </c>
      <c r="D8363" t="s">
        <v>518</v>
      </c>
      <c r="E8363">
        <v>0</v>
      </c>
    </row>
    <row r="8364" spans="1:5">
      <c r="A8364">
        <v>2023</v>
      </c>
      <c r="B8364" t="s">
        <v>438</v>
      </c>
      <c r="C8364" t="s">
        <v>52</v>
      </c>
      <c r="D8364" t="s">
        <v>518</v>
      </c>
      <c r="E8364">
        <v>0</v>
      </c>
    </row>
    <row r="8365" spans="1:5">
      <c r="A8365">
        <v>2023</v>
      </c>
      <c r="B8365" t="s">
        <v>425</v>
      </c>
      <c r="C8365" t="s">
        <v>24</v>
      </c>
      <c r="D8365" t="s">
        <v>518</v>
      </c>
      <c r="E8365">
        <v>1</v>
      </c>
    </row>
    <row r="8366" spans="1:5">
      <c r="A8366">
        <v>2023</v>
      </c>
      <c r="B8366" t="s">
        <v>421</v>
      </c>
      <c r="C8366" t="s">
        <v>13</v>
      </c>
      <c r="D8366" t="s">
        <v>518</v>
      </c>
      <c r="E8366">
        <v>1</v>
      </c>
    </row>
    <row r="8367" spans="1:5">
      <c r="A8367">
        <v>2023</v>
      </c>
      <c r="B8367" t="s">
        <v>432</v>
      </c>
      <c r="C8367" t="s">
        <v>39</v>
      </c>
      <c r="D8367" t="s">
        <v>518</v>
      </c>
      <c r="E8367">
        <v>1</v>
      </c>
    </row>
    <row r="8368" spans="1:5">
      <c r="A8368">
        <v>2023</v>
      </c>
      <c r="B8368" t="s">
        <v>429</v>
      </c>
      <c r="C8368" t="s">
        <v>30</v>
      </c>
      <c r="D8368" t="s">
        <v>518</v>
      </c>
      <c r="E8368">
        <v>1</v>
      </c>
    </row>
    <row r="8369" spans="1:5">
      <c r="A8369">
        <v>2023</v>
      </c>
      <c r="B8369" t="s">
        <v>431</v>
      </c>
      <c r="C8369" t="s">
        <v>36</v>
      </c>
      <c r="D8369" t="s">
        <v>518</v>
      </c>
      <c r="E8369">
        <v>0</v>
      </c>
    </row>
    <row r="8370" spans="1:5">
      <c r="A8370">
        <v>2023</v>
      </c>
      <c r="B8370" t="s">
        <v>428</v>
      </c>
      <c r="C8370" t="s">
        <v>27</v>
      </c>
      <c r="D8370" t="s">
        <v>518</v>
      </c>
      <c r="E8370">
        <v>1</v>
      </c>
    </row>
    <row r="8371" spans="1:5">
      <c r="A8371">
        <v>2023</v>
      </c>
      <c r="B8371" t="s">
        <v>436</v>
      </c>
      <c r="C8371" t="s">
        <v>49</v>
      </c>
      <c r="D8371" t="s">
        <v>518</v>
      </c>
      <c r="E8371">
        <v>0</v>
      </c>
    </row>
    <row r="8372" spans="1:5">
      <c r="A8372">
        <v>2023</v>
      </c>
      <c r="B8372" t="s">
        <v>433</v>
      </c>
      <c r="C8372" t="s">
        <v>42</v>
      </c>
      <c r="D8372" t="s">
        <v>518</v>
      </c>
      <c r="E8372">
        <v>0</v>
      </c>
    </row>
    <row r="8373" spans="1:5">
      <c r="A8373">
        <v>2023</v>
      </c>
      <c r="B8373" t="s">
        <v>426</v>
      </c>
      <c r="D8373" t="s">
        <v>518</v>
      </c>
      <c r="E8373">
        <v>0</v>
      </c>
    </row>
    <row r="8374" spans="1:5">
      <c r="A8374">
        <v>2023</v>
      </c>
      <c r="B8374" t="s">
        <v>437</v>
      </c>
      <c r="C8374" t="s">
        <v>51</v>
      </c>
      <c r="D8374" t="s">
        <v>518</v>
      </c>
      <c r="E8374">
        <v>1</v>
      </c>
    </row>
    <row r="8375" spans="1:5">
      <c r="A8375">
        <v>2023</v>
      </c>
      <c r="B8375" t="s">
        <v>420</v>
      </c>
      <c r="C8375" t="s">
        <v>8</v>
      </c>
      <c r="D8375" t="s">
        <v>518</v>
      </c>
      <c r="E8375">
        <v>2</v>
      </c>
    </row>
    <row r="8376" spans="1:5">
      <c r="A8376">
        <v>2023</v>
      </c>
      <c r="B8376" t="s">
        <v>424</v>
      </c>
      <c r="C8376" t="s">
        <v>21</v>
      </c>
      <c r="D8376" t="s">
        <v>518</v>
      </c>
      <c r="E8376">
        <v>0</v>
      </c>
    </row>
    <row r="8377" spans="1:5">
      <c r="A8377">
        <v>2022</v>
      </c>
      <c r="B8377" t="s">
        <v>435</v>
      </c>
      <c r="C8377" t="s">
        <v>48</v>
      </c>
      <c r="D8377" t="s">
        <v>518</v>
      </c>
      <c r="E8377">
        <v>0</v>
      </c>
    </row>
    <row r="8378" spans="1:5">
      <c r="A8378">
        <v>2022</v>
      </c>
      <c r="B8378" t="s">
        <v>438</v>
      </c>
      <c r="C8378" t="s">
        <v>52</v>
      </c>
      <c r="D8378" t="s">
        <v>518</v>
      </c>
      <c r="E8378">
        <v>0</v>
      </c>
    </row>
    <row r="8379" spans="1:5">
      <c r="A8379">
        <v>2022</v>
      </c>
      <c r="B8379" t="s">
        <v>436</v>
      </c>
      <c r="C8379" t="s">
        <v>49</v>
      </c>
      <c r="D8379" t="s">
        <v>518</v>
      </c>
      <c r="E8379">
        <v>0</v>
      </c>
    </row>
    <row r="8380" spans="1:5">
      <c r="A8380">
        <v>2022</v>
      </c>
      <c r="B8380" t="s">
        <v>431</v>
      </c>
      <c r="C8380" t="s">
        <v>36</v>
      </c>
      <c r="D8380" t="s">
        <v>518</v>
      </c>
      <c r="E8380">
        <v>0</v>
      </c>
    </row>
    <row r="8381" spans="1:5">
      <c r="A8381">
        <v>2022</v>
      </c>
      <c r="B8381" t="s">
        <v>422</v>
      </c>
      <c r="C8381" t="s">
        <v>15</v>
      </c>
      <c r="D8381" t="s">
        <v>518</v>
      </c>
      <c r="E8381">
        <v>0</v>
      </c>
    </row>
    <row r="8382" spans="1:5">
      <c r="A8382">
        <v>2022</v>
      </c>
      <c r="B8382" t="s">
        <v>439</v>
      </c>
      <c r="C8382" t="s">
        <v>53</v>
      </c>
      <c r="D8382" t="s">
        <v>518</v>
      </c>
      <c r="E8382">
        <v>0</v>
      </c>
    </row>
    <row r="8383" spans="1:5">
      <c r="A8383">
        <v>2022</v>
      </c>
      <c r="B8383" t="s">
        <v>429</v>
      </c>
      <c r="C8383" t="s">
        <v>30</v>
      </c>
      <c r="D8383" t="s">
        <v>518</v>
      </c>
      <c r="E8383">
        <v>0</v>
      </c>
    </row>
    <row r="8384" spans="1:5">
      <c r="A8384">
        <v>2022</v>
      </c>
      <c r="B8384" t="s">
        <v>421</v>
      </c>
      <c r="C8384" t="s">
        <v>13</v>
      </c>
      <c r="D8384" t="s">
        <v>518</v>
      </c>
      <c r="E8384">
        <v>0</v>
      </c>
    </row>
    <row r="8385" spans="1:5">
      <c r="A8385">
        <v>2022</v>
      </c>
      <c r="B8385" t="s">
        <v>434</v>
      </c>
      <c r="C8385" t="s">
        <v>45</v>
      </c>
      <c r="D8385" t="s">
        <v>518</v>
      </c>
      <c r="E8385">
        <v>0</v>
      </c>
    </row>
    <row r="8386" spans="1:5">
      <c r="A8386">
        <v>2021</v>
      </c>
      <c r="B8386" t="s">
        <v>434</v>
      </c>
      <c r="C8386" t="s">
        <v>45</v>
      </c>
      <c r="D8386" t="s">
        <v>518</v>
      </c>
      <c r="E8386">
        <v>0</v>
      </c>
    </row>
    <row r="8387" spans="1:5">
      <c r="A8387">
        <v>2021</v>
      </c>
      <c r="B8387" t="s">
        <v>420</v>
      </c>
      <c r="C8387" t="s">
        <v>8</v>
      </c>
      <c r="D8387" t="s">
        <v>518</v>
      </c>
      <c r="E8387">
        <v>0</v>
      </c>
    </row>
    <row r="8388" spans="1:5">
      <c r="A8388">
        <v>2021</v>
      </c>
      <c r="B8388" t="s">
        <v>424</v>
      </c>
      <c r="C8388" t="s">
        <v>21</v>
      </c>
      <c r="D8388" t="s">
        <v>518</v>
      </c>
      <c r="E8388">
        <v>0</v>
      </c>
    </row>
    <row r="8389" spans="1:5">
      <c r="A8389">
        <v>2020</v>
      </c>
      <c r="B8389" t="s">
        <v>434</v>
      </c>
      <c r="C8389" t="s">
        <v>45</v>
      </c>
      <c r="D8389" t="s">
        <v>518</v>
      </c>
      <c r="E8389">
        <v>0</v>
      </c>
    </row>
    <row r="8390" spans="1:5">
      <c r="A8390">
        <v>2020</v>
      </c>
      <c r="B8390" t="s">
        <v>430</v>
      </c>
      <c r="C8390" t="s">
        <v>33</v>
      </c>
      <c r="D8390" t="s">
        <v>518</v>
      </c>
      <c r="E8390">
        <v>0</v>
      </c>
    </row>
    <row r="8391" spans="1:5">
      <c r="A8391">
        <v>2020</v>
      </c>
      <c r="B8391" t="s">
        <v>439</v>
      </c>
      <c r="C8391" t="s">
        <v>53</v>
      </c>
      <c r="D8391" t="s">
        <v>518</v>
      </c>
      <c r="E8391">
        <v>0</v>
      </c>
    </row>
    <row r="8392" spans="1:5">
      <c r="A8392">
        <v>2019</v>
      </c>
      <c r="B8392" t="s">
        <v>431</v>
      </c>
      <c r="C8392" t="s">
        <v>36</v>
      </c>
      <c r="D8392" t="s">
        <v>518</v>
      </c>
      <c r="E8392">
        <v>0</v>
      </c>
    </row>
    <row r="8393" spans="1:5">
      <c r="A8393">
        <v>2019</v>
      </c>
      <c r="B8393" t="s">
        <v>437</v>
      </c>
      <c r="C8393" t="s">
        <v>51</v>
      </c>
      <c r="D8393" t="s">
        <v>518</v>
      </c>
      <c r="E8393">
        <v>0</v>
      </c>
    </row>
    <row r="8394" spans="1:5">
      <c r="A8394">
        <v>2019</v>
      </c>
      <c r="B8394" t="s">
        <v>439</v>
      </c>
      <c r="C8394" t="s">
        <v>53</v>
      </c>
      <c r="D8394" t="s">
        <v>518</v>
      </c>
      <c r="E8394">
        <v>0</v>
      </c>
    </row>
    <row r="8395" spans="1:5">
      <c r="A8395">
        <v>2019</v>
      </c>
      <c r="B8395" t="s">
        <v>429</v>
      </c>
      <c r="C8395" t="s">
        <v>30</v>
      </c>
      <c r="D8395" t="s">
        <v>518</v>
      </c>
      <c r="E8395">
        <v>0</v>
      </c>
    </row>
    <row r="8396" spans="1:5">
      <c r="A8396">
        <v>2018</v>
      </c>
      <c r="B8396" t="s">
        <v>432</v>
      </c>
      <c r="C8396" t="s">
        <v>39</v>
      </c>
      <c r="D8396" t="s">
        <v>518</v>
      </c>
      <c r="E8396">
        <v>0</v>
      </c>
    </row>
    <row r="8397" spans="1:5">
      <c r="A8397">
        <v>2018</v>
      </c>
      <c r="B8397" t="s">
        <v>435</v>
      </c>
      <c r="C8397" t="s">
        <v>48</v>
      </c>
      <c r="D8397" t="s">
        <v>518</v>
      </c>
      <c r="E8397">
        <v>0</v>
      </c>
    </row>
    <row r="8398" spans="1:5">
      <c r="A8398">
        <v>2018</v>
      </c>
      <c r="B8398" t="s">
        <v>438</v>
      </c>
      <c r="C8398" t="s">
        <v>52</v>
      </c>
      <c r="D8398" t="s">
        <v>518</v>
      </c>
      <c r="E8398">
        <v>0</v>
      </c>
    </row>
    <row r="8399" spans="1:5">
      <c r="A8399">
        <v>2018</v>
      </c>
      <c r="B8399" t="s">
        <v>436</v>
      </c>
      <c r="C8399" t="s">
        <v>49</v>
      </c>
      <c r="D8399" t="s">
        <v>518</v>
      </c>
      <c r="E8399">
        <v>0</v>
      </c>
    </row>
    <row r="8400" spans="1:5">
      <c r="A8400">
        <v>2018</v>
      </c>
      <c r="B8400" t="s">
        <v>437</v>
      </c>
      <c r="C8400" t="s">
        <v>51</v>
      </c>
      <c r="D8400" t="s">
        <v>518</v>
      </c>
      <c r="E8400">
        <v>0</v>
      </c>
    </row>
    <row r="8401" spans="1:5">
      <c r="A8401">
        <v>2018</v>
      </c>
      <c r="B8401" t="s">
        <v>422</v>
      </c>
      <c r="C8401" t="s">
        <v>15</v>
      </c>
      <c r="D8401" t="s">
        <v>518</v>
      </c>
      <c r="E8401">
        <v>0</v>
      </c>
    </row>
    <row r="8402" spans="1:5">
      <c r="A8402">
        <v>2019</v>
      </c>
      <c r="B8402" t="s">
        <v>438</v>
      </c>
      <c r="C8402" t="s">
        <v>52</v>
      </c>
      <c r="D8402" t="s">
        <v>518</v>
      </c>
      <c r="E8402">
        <v>0</v>
      </c>
    </row>
    <row r="8403" spans="1:5">
      <c r="A8403">
        <v>2019</v>
      </c>
      <c r="B8403" t="s">
        <v>430</v>
      </c>
      <c r="C8403" t="s">
        <v>33</v>
      </c>
      <c r="D8403" t="s">
        <v>518</v>
      </c>
      <c r="E8403">
        <v>0</v>
      </c>
    </row>
    <row r="8404" spans="1:5">
      <c r="A8404">
        <v>2019</v>
      </c>
      <c r="B8404" t="s">
        <v>434</v>
      </c>
      <c r="C8404" t="s">
        <v>45</v>
      </c>
      <c r="D8404" t="s">
        <v>518</v>
      </c>
      <c r="E8404">
        <v>0</v>
      </c>
    </row>
    <row r="8405" spans="1:5">
      <c r="A8405">
        <v>2019</v>
      </c>
      <c r="B8405" t="s">
        <v>425</v>
      </c>
      <c r="C8405" t="s">
        <v>24</v>
      </c>
      <c r="D8405" t="s">
        <v>518</v>
      </c>
      <c r="E8405">
        <v>0</v>
      </c>
    </row>
    <row r="8406" spans="1:5">
      <c r="A8406">
        <v>2019</v>
      </c>
      <c r="B8406" t="s">
        <v>420</v>
      </c>
      <c r="C8406" t="s">
        <v>8</v>
      </c>
      <c r="D8406" t="s">
        <v>518</v>
      </c>
      <c r="E8406">
        <v>0</v>
      </c>
    </row>
    <row r="8407" spans="1:5">
      <c r="A8407">
        <v>2019</v>
      </c>
      <c r="B8407" t="s">
        <v>433</v>
      </c>
      <c r="C8407" t="s">
        <v>42</v>
      </c>
      <c r="D8407" t="s">
        <v>518</v>
      </c>
      <c r="E8407">
        <v>0</v>
      </c>
    </row>
    <row r="8408" spans="1:5">
      <c r="A8408">
        <v>2019</v>
      </c>
      <c r="B8408" t="s">
        <v>428</v>
      </c>
      <c r="C8408" t="s">
        <v>27</v>
      </c>
      <c r="D8408" t="s">
        <v>518</v>
      </c>
      <c r="E8408">
        <v>0</v>
      </c>
    </row>
    <row r="8409" spans="1:5">
      <c r="A8409">
        <v>2019</v>
      </c>
      <c r="B8409" t="s">
        <v>423</v>
      </c>
      <c r="C8409" t="s">
        <v>18</v>
      </c>
      <c r="D8409" t="s">
        <v>518</v>
      </c>
      <c r="E8409">
        <v>0</v>
      </c>
    </row>
    <row r="8410" spans="1:5">
      <c r="A8410">
        <v>2019</v>
      </c>
      <c r="B8410" t="s">
        <v>421</v>
      </c>
      <c r="C8410" t="s">
        <v>13</v>
      </c>
      <c r="D8410" t="s">
        <v>518</v>
      </c>
      <c r="E8410">
        <v>0</v>
      </c>
    </row>
    <row r="8411" spans="1:5">
      <c r="A8411">
        <v>2019</v>
      </c>
      <c r="B8411" t="s">
        <v>422</v>
      </c>
      <c r="C8411" t="s">
        <v>15</v>
      </c>
      <c r="D8411" t="s">
        <v>518</v>
      </c>
      <c r="E8411">
        <v>0</v>
      </c>
    </row>
    <row r="8412" spans="1:5">
      <c r="A8412">
        <v>2019</v>
      </c>
      <c r="B8412" t="s">
        <v>424</v>
      </c>
      <c r="C8412" t="s">
        <v>21</v>
      </c>
      <c r="D8412" t="s">
        <v>518</v>
      </c>
      <c r="E8412">
        <v>0</v>
      </c>
    </row>
    <row r="8413" spans="1:5">
      <c r="A8413">
        <v>2018</v>
      </c>
      <c r="B8413" t="s">
        <v>434</v>
      </c>
      <c r="C8413" t="s">
        <v>45</v>
      </c>
      <c r="D8413" t="s">
        <v>518</v>
      </c>
      <c r="E8413">
        <v>0</v>
      </c>
    </row>
    <row r="8414" spans="1:5">
      <c r="A8414">
        <v>2018</v>
      </c>
      <c r="B8414" t="s">
        <v>428</v>
      </c>
      <c r="C8414" t="s">
        <v>27</v>
      </c>
      <c r="D8414" t="s">
        <v>518</v>
      </c>
      <c r="E8414">
        <v>0</v>
      </c>
    </row>
    <row r="8415" spans="1:5">
      <c r="A8415">
        <v>2018</v>
      </c>
      <c r="B8415" t="s">
        <v>430</v>
      </c>
      <c r="C8415" t="s">
        <v>33</v>
      </c>
      <c r="D8415" t="s">
        <v>518</v>
      </c>
      <c r="E8415">
        <v>0</v>
      </c>
    </row>
    <row r="8416" spans="1:5">
      <c r="A8416">
        <v>2018</v>
      </c>
      <c r="B8416" t="s">
        <v>420</v>
      </c>
      <c r="C8416" t="s">
        <v>8</v>
      </c>
      <c r="D8416" t="s">
        <v>518</v>
      </c>
      <c r="E8416">
        <v>0</v>
      </c>
    </row>
    <row r="8417" spans="1:5">
      <c r="A8417">
        <v>2018</v>
      </c>
      <c r="B8417" t="s">
        <v>439</v>
      </c>
      <c r="C8417" t="s">
        <v>53</v>
      </c>
      <c r="D8417" t="s">
        <v>518</v>
      </c>
      <c r="E8417">
        <v>0</v>
      </c>
    </row>
    <row r="8418" spans="1:5">
      <c r="A8418">
        <v>2022</v>
      </c>
      <c r="B8418" t="s">
        <v>437</v>
      </c>
      <c r="C8418" t="s">
        <v>51</v>
      </c>
      <c r="D8418" t="s">
        <v>518</v>
      </c>
      <c r="E8418">
        <v>0</v>
      </c>
    </row>
    <row r="8419" spans="1:5">
      <c r="A8419">
        <v>2022</v>
      </c>
      <c r="B8419" t="s">
        <v>425</v>
      </c>
      <c r="C8419" t="s">
        <v>24</v>
      </c>
      <c r="D8419" t="s">
        <v>518</v>
      </c>
      <c r="E8419">
        <v>0</v>
      </c>
    </row>
    <row r="8420" spans="1:5">
      <c r="A8420">
        <v>2022</v>
      </c>
      <c r="B8420" t="s">
        <v>428</v>
      </c>
      <c r="C8420" t="s">
        <v>27</v>
      </c>
      <c r="D8420" t="s">
        <v>518</v>
      </c>
      <c r="E8420">
        <v>0</v>
      </c>
    </row>
    <row r="8421" spans="1:5">
      <c r="A8421">
        <v>2022</v>
      </c>
      <c r="B8421" t="s">
        <v>420</v>
      </c>
      <c r="C8421" t="s">
        <v>8</v>
      </c>
      <c r="D8421" t="s">
        <v>518</v>
      </c>
      <c r="E8421">
        <v>0</v>
      </c>
    </row>
    <row r="8422" spans="1:5">
      <c r="A8422">
        <v>2022</v>
      </c>
      <c r="B8422" t="s">
        <v>423</v>
      </c>
      <c r="C8422" t="s">
        <v>18</v>
      </c>
      <c r="D8422" t="s">
        <v>518</v>
      </c>
      <c r="E8422">
        <v>0</v>
      </c>
    </row>
    <row r="8423" spans="1:5">
      <c r="A8423">
        <v>2021</v>
      </c>
      <c r="B8423" t="s">
        <v>426</v>
      </c>
      <c r="D8423" t="s">
        <v>518</v>
      </c>
      <c r="E8423">
        <v>0</v>
      </c>
    </row>
    <row r="8424" spans="1:5">
      <c r="A8424">
        <v>2021</v>
      </c>
      <c r="B8424" t="s">
        <v>428</v>
      </c>
      <c r="C8424" t="s">
        <v>27</v>
      </c>
      <c r="D8424" t="s">
        <v>518</v>
      </c>
      <c r="E8424">
        <v>0</v>
      </c>
    </row>
    <row r="8425" spans="1:5">
      <c r="A8425">
        <v>2021</v>
      </c>
      <c r="B8425" t="s">
        <v>423</v>
      </c>
      <c r="C8425" t="s">
        <v>18</v>
      </c>
      <c r="D8425" t="s">
        <v>518</v>
      </c>
      <c r="E8425">
        <v>0</v>
      </c>
    </row>
    <row r="8426" spans="1:5">
      <c r="A8426">
        <v>2021</v>
      </c>
      <c r="B8426" t="s">
        <v>431</v>
      </c>
      <c r="C8426" t="s">
        <v>36</v>
      </c>
      <c r="D8426" t="s">
        <v>518</v>
      </c>
      <c r="E8426">
        <v>0</v>
      </c>
    </row>
    <row r="8427" spans="1:5">
      <c r="A8427">
        <v>2021</v>
      </c>
      <c r="B8427" t="s">
        <v>425</v>
      </c>
      <c r="C8427" t="s">
        <v>24</v>
      </c>
      <c r="D8427" t="s">
        <v>518</v>
      </c>
      <c r="E8427">
        <v>0</v>
      </c>
    </row>
    <row r="8428" spans="1:5">
      <c r="A8428">
        <v>2021</v>
      </c>
      <c r="B8428" t="s">
        <v>438</v>
      </c>
      <c r="C8428" t="s">
        <v>52</v>
      </c>
      <c r="D8428" t="s">
        <v>518</v>
      </c>
      <c r="E8428">
        <v>0</v>
      </c>
    </row>
    <row r="8429" spans="1:5">
      <c r="A8429">
        <v>2021</v>
      </c>
      <c r="B8429" t="s">
        <v>436</v>
      </c>
      <c r="C8429" t="s">
        <v>49</v>
      </c>
      <c r="D8429" t="s">
        <v>518</v>
      </c>
      <c r="E8429">
        <v>0</v>
      </c>
    </row>
    <row r="8430" spans="1:5">
      <c r="A8430">
        <v>2021</v>
      </c>
      <c r="B8430" t="s">
        <v>437</v>
      </c>
      <c r="C8430" t="s">
        <v>51</v>
      </c>
      <c r="D8430" t="s">
        <v>518</v>
      </c>
      <c r="E8430">
        <v>0</v>
      </c>
    </row>
    <row r="8431" spans="1:5">
      <c r="A8431">
        <v>2020</v>
      </c>
      <c r="B8431" t="s">
        <v>431</v>
      </c>
      <c r="C8431" t="s">
        <v>36</v>
      </c>
      <c r="D8431" t="s">
        <v>518</v>
      </c>
      <c r="E8431">
        <v>0</v>
      </c>
    </row>
    <row r="8432" spans="1:5">
      <c r="A8432">
        <v>2020</v>
      </c>
      <c r="B8432" t="s">
        <v>426</v>
      </c>
      <c r="D8432" t="s">
        <v>518</v>
      </c>
      <c r="E8432">
        <v>0</v>
      </c>
    </row>
    <row r="8433" spans="1:5">
      <c r="A8433">
        <v>2020</v>
      </c>
      <c r="B8433" t="s">
        <v>433</v>
      </c>
      <c r="C8433" t="s">
        <v>42</v>
      </c>
      <c r="D8433" t="s">
        <v>518</v>
      </c>
      <c r="E8433">
        <v>0</v>
      </c>
    </row>
    <row r="8434" spans="1:5">
      <c r="A8434">
        <v>2020</v>
      </c>
      <c r="B8434" t="s">
        <v>425</v>
      </c>
      <c r="C8434" t="s">
        <v>24</v>
      </c>
      <c r="D8434" t="s">
        <v>518</v>
      </c>
      <c r="E8434">
        <v>0</v>
      </c>
    </row>
    <row r="8435" spans="1:5">
      <c r="A8435">
        <v>2020</v>
      </c>
      <c r="B8435" t="s">
        <v>428</v>
      </c>
      <c r="C8435" t="s">
        <v>27</v>
      </c>
      <c r="D8435" t="s">
        <v>518</v>
      </c>
      <c r="E8435">
        <v>0</v>
      </c>
    </row>
    <row r="8436" spans="1:5">
      <c r="A8436">
        <v>2020</v>
      </c>
      <c r="B8436" t="s">
        <v>438</v>
      </c>
      <c r="C8436" t="s">
        <v>52</v>
      </c>
      <c r="D8436" t="s">
        <v>518</v>
      </c>
      <c r="E8436">
        <v>0</v>
      </c>
    </row>
    <row r="8437" spans="1:5">
      <c r="A8437">
        <v>2020</v>
      </c>
      <c r="B8437" t="s">
        <v>437</v>
      </c>
      <c r="C8437" t="s">
        <v>51</v>
      </c>
      <c r="D8437" t="s">
        <v>518</v>
      </c>
      <c r="E8437">
        <v>0</v>
      </c>
    </row>
    <row r="8438" spans="1:5">
      <c r="A8438">
        <v>2020</v>
      </c>
      <c r="B8438" t="s">
        <v>422</v>
      </c>
      <c r="C8438" t="s">
        <v>15</v>
      </c>
      <c r="D8438" t="s">
        <v>518</v>
      </c>
      <c r="E8438">
        <v>0</v>
      </c>
    </row>
    <row r="8439" spans="1:5">
      <c r="A8439">
        <v>2023</v>
      </c>
      <c r="B8439" t="s">
        <v>434</v>
      </c>
      <c r="C8439" t="s">
        <v>45</v>
      </c>
      <c r="D8439" t="s">
        <v>518</v>
      </c>
      <c r="E8439">
        <v>2</v>
      </c>
    </row>
    <row r="8440" spans="1:5">
      <c r="A8440">
        <v>2023</v>
      </c>
      <c r="B8440" t="s">
        <v>423</v>
      </c>
      <c r="C8440" t="s">
        <v>18</v>
      </c>
      <c r="D8440" t="s">
        <v>518</v>
      </c>
      <c r="E8440">
        <v>0</v>
      </c>
    </row>
    <row r="8441" spans="1:5">
      <c r="A8441">
        <v>2023</v>
      </c>
      <c r="B8441" t="s">
        <v>435</v>
      </c>
      <c r="C8441" t="s">
        <v>48</v>
      </c>
      <c r="D8441" t="s">
        <v>518</v>
      </c>
      <c r="E8441">
        <v>0</v>
      </c>
    </row>
    <row r="8442" spans="1:5">
      <c r="A8442">
        <v>2023</v>
      </c>
      <c r="B8442" t="s">
        <v>430</v>
      </c>
      <c r="C8442" t="s">
        <v>33</v>
      </c>
      <c r="D8442" t="s">
        <v>518</v>
      </c>
      <c r="E8442">
        <v>1</v>
      </c>
    </row>
    <row r="8443" spans="1:5">
      <c r="A8443">
        <v>2023</v>
      </c>
      <c r="B8443" t="s">
        <v>422</v>
      </c>
      <c r="C8443" t="s">
        <v>15</v>
      </c>
      <c r="D8443" t="s">
        <v>518</v>
      </c>
      <c r="E8443">
        <v>3</v>
      </c>
    </row>
    <row r="8444" spans="1:5">
      <c r="A8444">
        <v>2023</v>
      </c>
      <c r="B8444" t="s">
        <v>439</v>
      </c>
      <c r="C8444" t="s">
        <v>53</v>
      </c>
      <c r="D8444" t="s">
        <v>518</v>
      </c>
      <c r="E8444">
        <v>1</v>
      </c>
    </row>
    <row r="8445" spans="1:5">
      <c r="A8445">
        <v>2022</v>
      </c>
      <c r="B8445" t="s">
        <v>433</v>
      </c>
      <c r="C8445" t="s">
        <v>42</v>
      </c>
      <c r="D8445" t="s">
        <v>518</v>
      </c>
      <c r="E8445">
        <v>0</v>
      </c>
    </row>
    <row r="8446" spans="1:5">
      <c r="A8446">
        <v>2022</v>
      </c>
      <c r="B8446" t="s">
        <v>430</v>
      </c>
      <c r="C8446" t="s">
        <v>33</v>
      </c>
      <c r="D8446" t="s">
        <v>518</v>
      </c>
      <c r="E8446">
        <v>0</v>
      </c>
    </row>
    <row r="8447" spans="1:5">
      <c r="A8447">
        <v>2022</v>
      </c>
      <c r="B8447" t="s">
        <v>432</v>
      </c>
      <c r="C8447" t="s">
        <v>39</v>
      </c>
      <c r="D8447" t="s">
        <v>518</v>
      </c>
      <c r="E8447">
        <v>0</v>
      </c>
    </row>
    <row r="8448" spans="1:5">
      <c r="A8448">
        <v>2022</v>
      </c>
      <c r="B8448" t="s">
        <v>426</v>
      </c>
      <c r="D8448" t="s">
        <v>518</v>
      </c>
      <c r="E8448">
        <v>0</v>
      </c>
    </row>
    <row r="8449" spans="1:5">
      <c r="A8449">
        <v>2022</v>
      </c>
      <c r="B8449" t="s">
        <v>424</v>
      </c>
      <c r="C8449" t="s">
        <v>21</v>
      </c>
      <c r="D8449" t="s">
        <v>518</v>
      </c>
      <c r="E8449">
        <v>0</v>
      </c>
    </row>
    <row r="8450" spans="1:5">
      <c r="A8450">
        <v>2021</v>
      </c>
      <c r="B8450" t="s">
        <v>432</v>
      </c>
      <c r="C8450" t="s">
        <v>39</v>
      </c>
      <c r="D8450" t="s">
        <v>518</v>
      </c>
      <c r="E8450">
        <v>0</v>
      </c>
    </row>
    <row r="8451" spans="1:5">
      <c r="A8451">
        <v>2021</v>
      </c>
      <c r="B8451" t="s">
        <v>430</v>
      </c>
      <c r="C8451" t="s">
        <v>33</v>
      </c>
      <c r="D8451" t="s">
        <v>518</v>
      </c>
      <c r="E8451">
        <v>0</v>
      </c>
    </row>
    <row r="8452" spans="1:5">
      <c r="A8452">
        <v>2021</v>
      </c>
      <c r="B8452" t="s">
        <v>433</v>
      </c>
      <c r="C8452" t="s">
        <v>42</v>
      </c>
      <c r="D8452" t="s">
        <v>518</v>
      </c>
      <c r="E8452">
        <v>0</v>
      </c>
    </row>
    <row r="8453" spans="1:5">
      <c r="A8453">
        <v>2021</v>
      </c>
      <c r="B8453" t="s">
        <v>422</v>
      </c>
      <c r="C8453" t="s">
        <v>15</v>
      </c>
      <c r="D8453" t="s">
        <v>518</v>
      </c>
      <c r="E8453">
        <v>0</v>
      </c>
    </row>
    <row r="8454" spans="1:5">
      <c r="A8454">
        <v>2021</v>
      </c>
      <c r="B8454" t="s">
        <v>421</v>
      </c>
      <c r="C8454" t="s">
        <v>13</v>
      </c>
      <c r="D8454" t="s">
        <v>518</v>
      </c>
      <c r="E8454">
        <v>0</v>
      </c>
    </row>
    <row r="8455" spans="1:5">
      <c r="A8455">
        <v>2021</v>
      </c>
      <c r="B8455" t="s">
        <v>439</v>
      </c>
      <c r="C8455" t="s">
        <v>53</v>
      </c>
      <c r="D8455" t="s">
        <v>518</v>
      </c>
      <c r="E8455">
        <v>0</v>
      </c>
    </row>
    <row r="8456" spans="1:5">
      <c r="A8456">
        <v>2021</v>
      </c>
      <c r="B8456" t="s">
        <v>435</v>
      </c>
      <c r="C8456" t="s">
        <v>48</v>
      </c>
      <c r="D8456" t="s">
        <v>518</v>
      </c>
      <c r="E8456">
        <v>0</v>
      </c>
    </row>
    <row r="8457" spans="1:5">
      <c r="A8457">
        <v>2021</v>
      </c>
      <c r="B8457" t="s">
        <v>429</v>
      </c>
      <c r="C8457" t="s">
        <v>30</v>
      </c>
      <c r="D8457" t="s">
        <v>518</v>
      </c>
      <c r="E8457">
        <v>0</v>
      </c>
    </row>
    <row r="8458" spans="1:5">
      <c r="A8458">
        <v>2020</v>
      </c>
      <c r="B8458" t="s">
        <v>435</v>
      </c>
      <c r="C8458" t="s">
        <v>48</v>
      </c>
      <c r="D8458" t="s">
        <v>518</v>
      </c>
      <c r="E8458">
        <v>0</v>
      </c>
    </row>
    <row r="8459" spans="1:5">
      <c r="A8459">
        <v>2020</v>
      </c>
      <c r="B8459" t="s">
        <v>432</v>
      </c>
      <c r="C8459" t="s">
        <v>39</v>
      </c>
      <c r="D8459" t="s">
        <v>518</v>
      </c>
      <c r="E8459">
        <v>0</v>
      </c>
    </row>
    <row r="8460" spans="1:5">
      <c r="A8460">
        <v>2020</v>
      </c>
      <c r="B8460" t="s">
        <v>423</v>
      </c>
      <c r="C8460" t="s">
        <v>18</v>
      </c>
      <c r="D8460" t="s">
        <v>518</v>
      </c>
      <c r="E8460">
        <v>0</v>
      </c>
    </row>
    <row r="8461" spans="1:5">
      <c r="A8461">
        <v>2020</v>
      </c>
      <c r="B8461" t="s">
        <v>420</v>
      </c>
      <c r="C8461" t="s">
        <v>8</v>
      </c>
      <c r="D8461" t="s">
        <v>518</v>
      </c>
      <c r="E8461">
        <v>0</v>
      </c>
    </row>
    <row r="8462" spans="1:5">
      <c r="A8462">
        <v>2020</v>
      </c>
      <c r="B8462" t="s">
        <v>424</v>
      </c>
      <c r="C8462" t="s">
        <v>21</v>
      </c>
      <c r="D8462" t="s">
        <v>518</v>
      </c>
      <c r="E8462">
        <v>0</v>
      </c>
    </row>
    <row r="8463" spans="1:5">
      <c r="A8463">
        <v>2020</v>
      </c>
      <c r="B8463" t="s">
        <v>421</v>
      </c>
      <c r="C8463" t="s">
        <v>13</v>
      </c>
      <c r="D8463" t="s">
        <v>518</v>
      </c>
      <c r="E8463">
        <v>0</v>
      </c>
    </row>
    <row r="8464" spans="1:5">
      <c r="A8464">
        <v>2020</v>
      </c>
      <c r="B8464" t="s">
        <v>436</v>
      </c>
      <c r="C8464" t="s">
        <v>49</v>
      </c>
      <c r="D8464" t="s">
        <v>518</v>
      </c>
      <c r="E8464">
        <v>0</v>
      </c>
    </row>
    <row r="8465" spans="1:5">
      <c r="A8465">
        <v>2020</v>
      </c>
      <c r="B8465" t="s">
        <v>429</v>
      </c>
      <c r="C8465" t="s">
        <v>30</v>
      </c>
      <c r="D8465" t="s">
        <v>518</v>
      </c>
      <c r="E8465">
        <v>0</v>
      </c>
    </row>
    <row r="8466" spans="1:5">
      <c r="A8466">
        <v>2019</v>
      </c>
      <c r="B8466" t="s">
        <v>435</v>
      </c>
      <c r="C8466" t="s">
        <v>48</v>
      </c>
      <c r="D8466" t="s">
        <v>518</v>
      </c>
      <c r="E8466">
        <v>0</v>
      </c>
    </row>
    <row r="8467" spans="1:5">
      <c r="A8467">
        <v>2019</v>
      </c>
      <c r="B8467" t="s">
        <v>426</v>
      </c>
      <c r="D8467" t="s">
        <v>518</v>
      </c>
      <c r="E8467">
        <v>0</v>
      </c>
    </row>
    <row r="8468" spans="1:5">
      <c r="A8468">
        <v>2019</v>
      </c>
      <c r="B8468" t="s">
        <v>432</v>
      </c>
      <c r="C8468" t="s">
        <v>39</v>
      </c>
      <c r="D8468" t="s">
        <v>518</v>
      </c>
      <c r="E8468">
        <v>0</v>
      </c>
    </row>
    <row r="8469" spans="1:5">
      <c r="A8469">
        <v>2019</v>
      </c>
      <c r="B8469" t="s">
        <v>436</v>
      </c>
      <c r="C8469" t="s">
        <v>49</v>
      </c>
      <c r="D8469" t="s">
        <v>518</v>
      </c>
      <c r="E8469">
        <v>0</v>
      </c>
    </row>
    <row r="8470" spans="1:5">
      <c r="A8470">
        <v>2018</v>
      </c>
      <c r="B8470" t="s">
        <v>431</v>
      </c>
      <c r="C8470" t="s">
        <v>36</v>
      </c>
      <c r="D8470" t="s">
        <v>518</v>
      </c>
      <c r="E8470">
        <v>0</v>
      </c>
    </row>
    <row r="8471" spans="1:5">
      <c r="A8471">
        <v>2018</v>
      </c>
      <c r="B8471" t="s">
        <v>426</v>
      </c>
      <c r="D8471" t="s">
        <v>518</v>
      </c>
      <c r="E8471">
        <v>0</v>
      </c>
    </row>
    <row r="8472" spans="1:5">
      <c r="A8472">
        <v>2018</v>
      </c>
      <c r="B8472" t="s">
        <v>421</v>
      </c>
      <c r="C8472" t="s">
        <v>13</v>
      </c>
      <c r="D8472" t="s">
        <v>518</v>
      </c>
      <c r="E8472">
        <v>0</v>
      </c>
    </row>
    <row r="8473" spans="1:5">
      <c r="A8473">
        <v>2018</v>
      </c>
      <c r="B8473" t="s">
        <v>423</v>
      </c>
      <c r="C8473" t="s">
        <v>18</v>
      </c>
      <c r="D8473" t="s">
        <v>518</v>
      </c>
      <c r="E8473">
        <v>0</v>
      </c>
    </row>
    <row r="8474" spans="1:5">
      <c r="A8474">
        <v>2018</v>
      </c>
      <c r="B8474" t="s">
        <v>433</v>
      </c>
      <c r="C8474" t="s">
        <v>42</v>
      </c>
      <c r="D8474" t="s">
        <v>518</v>
      </c>
      <c r="E8474">
        <v>0</v>
      </c>
    </row>
    <row r="8475" spans="1:5">
      <c r="A8475">
        <v>2018</v>
      </c>
      <c r="B8475" t="s">
        <v>425</v>
      </c>
      <c r="C8475" t="s">
        <v>24</v>
      </c>
      <c r="D8475" t="s">
        <v>518</v>
      </c>
      <c r="E8475">
        <v>0</v>
      </c>
    </row>
    <row r="8476" spans="1:5">
      <c r="A8476">
        <v>2018</v>
      </c>
      <c r="B8476" t="s">
        <v>424</v>
      </c>
      <c r="C8476" t="s">
        <v>21</v>
      </c>
      <c r="D8476" t="s">
        <v>518</v>
      </c>
      <c r="E8476">
        <v>0</v>
      </c>
    </row>
    <row r="8477" spans="1:5">
      <c r="A8477">
        <v>2018</v>
      </c>
      <c r="B8477" t="s">
        <v>429</v>
      </c>
      <c r="C8477" t="s">
        <v>30</v>
      </c>
      <c r="D8477" t="s">
        <v>518</v>
      </c>
      <c r="E8477">
        <v>0</v>
      </c>
    </row>
    <row r="8478" spans="1:5">
      <c r="A8478">
        <v>2025</v>
      </c>
      <c r="B8478" t="s">
        <v>407</v>
      </c>
      <c r="D8478" t="s">
        <v>519</v>
      </c>
      <c r="E8478">
        <v>0</v>
      </c>
    </row>
    <row r="8479" spans="1:5">
      <c r="A8479">
        <v>2025</v>
      </c>
      <c r="B8479" t="s">
        <v>438</v>
      </c>
      <c r="D8479" t="s">
        <v>519</v>
      </c>
      <c r="E8479">
        <v>0</v>
      </c>
    </row>
    <row r="8480" spans="1:5">
      <c r="A8480">
        <v>2025</v>
      </c>
      <c r="B8480" t="s">
        <v>425</v>
      </c>
      <c r="D8480" t="s">
        <v>519</v>
      </c>
      <c r="E8480">
        <v>0</v>
      </c>
    </row>
    <row r="8481" spans="1:5">
      <c r="A8481">
        <v>2025</v>
      </c>
      <c r="B8481" t="s">
        <v>421</v>
      </c>
      <c r="D8481" t="s">
        <v>519</v>
      </c>
      <c r="E8481">
        <v>0</v>
      </c>
    </row>
    <row r="8482" spans="1:5">
      <c r="A8482">
        <v>2025</v>
      </c>
      <c r="B8482" t="s">
        <v>432</v>
      </c>
      <c r="D8482" t="s">
        <v>519</v>
      </c>
      <c r="E8482">
        <v>0</v>
      </c>
    </row>
    <row r="8483" spans="1:5">
      <c r="A8483">
        <v>2025</v>
      </c>
      <c r="B8483" t="s">
        <v>429</v>
      </c>
      <c r="D8483" t="s">
        <v>519</v>
      </c>
      <c r="E8483">
        <v>0</v>
      </c>
    </row>
    <row r="8484" spans="1:5">
      <c r="A8484">
        <v>2025</v>
      </c>
      <c r="B8484" t="s">
        <v>431</v>
      </c>
      <c r="D8484" t="s">
        <v>519</v>
      </c>
      <c r="E8484">
        <v>0</v>
      </c>
    </row>
    <row r="8485" spans="1:5">
      <c r="A8485">
        <v>2025</v>
      </c>
      <c r="B8485" t="s">
        <v>428</v>
      </c>
      <c r="D8485" t="s">
        <v>519</v>
      </c>
      <c r="E8485">
        <v>0</v>
      </c>
    </row>
    <row r="8486" spans="1:5">
      <c r="A8486">
        <v>2025</v>
      </c>
      <c r="B8486" t="s">
        <v>436</v>
      </c>
      <c r="D8486" t="s">
        <v>519</v>
      </c>
      <c r="E8486">
        <v>0</v>
      </c>
    </row>
    <row r="8487" spans="1:5">
      <c r="A8487">
        <v>2025</v>
      </c>
      <c r="B8487" t="s">
        <v>433</v>
      </c>
      <c r="D8487" t="s">
        <v>519</v>
      </c>
      <c r="E8487">
        <v>0</v>
      </c>
    </row>
    <row r="8488" spans="1:5">
      <c r="A8488">
        <v>2025</v>
      </c>
      <c r="B8488" t="s">
        <v>426</v>
      </c>
      <c r="D8488" t="s">
        <v>519</v>
      </c>
      <c r="E8488">
        <v>0</v>
      </c>
    </row>
    <row r="8489" spans="1:5">
      <c r="A8489">
        <v>2025</v>
      </c>
      <c r="B8489" t="s">
        <v>437</v>
      </c>
      <c r="D8489" t="s">
        <v>519</v>
      </c>
      <c r="E8489">
        <v>0</v>
      </c>
    </row>
    <row r="8490" spans="1:5">
      <c r="A8490">
        <v>2025</v>
      </c>
      <c r="B8490" t="s">
        <v>420</v>
      </c>
      <c r="D8490" t="s">
        <v>519</v>
      </c>
      <c r="E8490">
        <v>0</v>
      </c>
    </row>
    <row r="8491" spans="1:5">
      <c r="A8491">
        <v>2025</v>
      </c>
      <c r="B8491" t="s">
        <v>424</v>
      </c>
      <c r="D8491" t="s">
        <v>519</v>
      </c>
      <c r="E8491">
        <v>0</v>
      </c>
    </row>
    <row r="8492" spans="1:5">
      <c r="A8492">
        <v>2025</v>
      </c>
      <c r="B8492" t="s">
        <v>434</v>
      </c>
      <c r="D8492" t="s">
        <v>519</v>
      </c>
      <c r="E8492">
        <v>0</v>
      </c>
    </row>
    <row r="8493" spans="1:5">
      <c r="A8493">
        <v>2025</v>
      </c>
      <c r="B8493" t="s">
        <v>423</v>
      </c>
      <c r="D8493" t="s">
        <v>519</v>
      </c>
      <c r="E8493">
        <v>0</v>
      </c>
    </row>
    <row r="8494" spans="1:5">
      <c r="A8494">
        <v>2025</v>
      </c>
      <c r="B8494" t="s">
        <v>435</v>
      </c>
      <c r="D8494" t="s">
        <v>519</v>
      </c>
      <c r="E8494">
        <v>0</v>
      </c>
    </row>
    <row r="8495" spans="1:5">
      <c r="A8495">
        <v>2025</v>
      </c>
      <c r="B8495" t="s">
        <v>430</v>
      </c>
      <c r="D8495" t="s">
        <v>519</v>
      </c>
      <c r="E8495">
        <v>0</v>
      </c>
    </row>
    <row r="8496" spans="1:5">
      <c r="A8496">
        <v>2025</v>
      </c>
      <c r="B8496" t="s">
        <v>422</v>
      </c>
      <c r="D8496" t="s">
        <v>519</v>
      </c>
      <c r="E8496">
        <v>0</v>
      </c>
    </row>
    <row r="8497" spans="1:5">
      <c r="A8497">
        <v>2025</v>
      </c>
      <c r="B8497" t="s">
        <v>439</v>
      </c>
      <c r="D8497" t="s">
        <v>519</v>
      </c>
      <c r="E8497">
        <v>0</v>
      </c>
    </row>
    <row r="8498" spans="1:5">
      <c r="A8498">
        <v>2024</v>
      </c>
      <c r="B8498" t="s">
        <v>407</v>
      </c>
      <c r="C8498" t="s">
        <v>407</v>
      </c>
      <c r="D8498" t="s">
        <v>519</v>
      </c>
      <c r="E8498">
        <v>582</v>
      </c>
    </row>
    <row r="8499" spans="1:5">
      <c r="A8499">
        <v>2024</v>
      </c>
      <c r="B8499" t="s">
        <v>438</v>
      </c>
      <c r="C8499" t="s">
        <v>52</v>
      </c>
      <c r="D8499" t="s">
        <v>519</v>
      </c>
      <c r="E8499">
        <v>0</v>
      </c>
    </row>
    <row r="8500" spans="1:5">
      <c r="A8500">
        <v>2024</v>
      </c>
      <c r="B8500" t="s">
        <v>425</v>
      </c>
      <c r="C8500" t="s">
        <v>24</v>
      </c>
      <c r="D8500" t="s">
        <v>519</v>
      </c>
      <c r="E8500">
        <v>0</v>
      </c>
    </row>
    <row r="8501" spans="1:5">
      <c r="A8501">
        <v>2024</v>
      </c>
      <c r="B8501" t="s">
        <v>421</v>
      </c>
      <c r="C8501" t="s">
        <v>13</v>
      </c>
      <c r="D8501" t="s">
        <v>519</v>
      </c>
      <c r="E8501">
        <v>7</v>
      </c>
    </row>
    <row r="8502" spans="1:5">
      <c r="A8502">
        <v>2024</v>
      </c>
      <c r="B8502" t="s">
        <v>432</v>
      </c>
      <c r="C8502" t="s">
        <v>39</v>
      </c>
      <c r="D8502" t="s">
        <v>519</v>
      </c>
      <c r="E8502">
        <v>48</v>
      </c>
    </row>
    <row r="8503" spans="1:5">
      <c r="A8503">
        <v>2024</v>
      </c>
      <c r="B8503" t="s">
        <v>429</v>
      </c>
      <c r="C8503" t="s">
        <v>30</v>
      </c>
      <c r="D8503" t="s">
        <v>519</v>
      </c>
      <c r="E8503">
        <v>45</v>
      </c>
    </row>
    <row r="8504" spans="1:5">
      <c r="A8504">
        <v>2024</v>
      </c>
      <c r="B8504" t="s">
        <v>431</v>
      </c>
      <c r="C8504" t="s">
        <v>36</v>
      </c>
      <c r="D8504" t="s">
        <v>519</v>
      </c>
      <c r="E8504">
        <v>0</v>
      </c>
    </row>
    <row r="8505" spans="1:5">
      <c r="A8505">
        <v>2024</v>
      </c>
      <c r="B8505" t="s">
        <v>428</v>
      </c>
      <c r="C8505" t="s">
        <v>27</v>
      </c>
      <c r="D8505" t="s">
        <v>519</v>
      </c>
      <c r="E8505">
        <v>0</v>
      </c>
    </row>
    <row r="8506" spans="1:5">
      <c r="A8506">
        <v>2024</v>
      </c>
      <c r="B8506" t="s">
        <v>436</v>
      </c>
      <c r="C8506" t="s">
        <v>49</v>
      </c>
      <c r="D8506" t="s">
        <v>519</v>
      </c>
      <c r="E8506">
        <v>0</v>
      </c>
    </row>
    <row r="8507" spans="1:5">
      <c r="A8507">
        <v>2024</v>
      </c>
      <c r="B8507" t="s">
        <v>433</v>
      </c>
      <c r="C8507" t="s">
        <v>42</v>
      </c>
      <c r="D8507" t="s">
        <v>519</v>
      </c>
      <c r="E8507">
        <v>0</v>
      </c>
    </row>
    <row r="8508" spans="1:5">
      <c r="A8508">
        <v>2024</v>
      </c>
      <c r="B8508" t="s">
        <v>426</v>
      </c>
      <c r="D8508" t="s">
        <v>519</v>
      </c>
      <c r="E8508">
        <v>0</v>
      </c>
    </row>
    <row r="8509" spans="1:5">
      <c r="A8509">
        <v>2024</v>
      </c>
      <c r="B8509" t="s">
        <v>437</v>
      </c>
      <c r="C8509" t="s">
        <v>51</v>
      </c>
      <c r="D8509" t="s">
        <v>519</v>
      </c>
      <c r="E8509">
        <v>77</v>
      </c>
    </row>
    <row r="8510" spans="1:5">
      <c r="A8510">
        <v>2024</v>
      </c>
      <c r="B8510" t="s">
        <v>420</v>
      </c>
      <c r="C8510" t="s">
        <v>8</v>
      </c>
      <c r="D8510" t="s">
        <v>519</v>
      </c>
      <c r="E8510">
        <v>43</v>
      </c>
    </row>
    <row r="8511" spans="1:5">
      <c r="A8511">
        <v>2024</v>
      </c>
      <c r="B8511" t="s">
        <v>424</v>
      </c>
      <c r="C8511" t="s">
        <v>21</v>
      </c>
      <c r="D8511" t="s">
        <v>519</v>
      </c>
      <c r="E8511">
        <v>0</v>
      </c>
    </row>
    <row r="8512" spans="1:5">
      <c r="A8512">
        <v>2024</v>
      </c>
      <c r="B8512" t="s">
        <v>434</v>
      </c>
      <c r="C8512" t="s">
        <v>45</v>
      </c>
      <c r="D8512" t="s">
        <v>519</v>
      </c>
      <c r="E8512">
        <v>45</v>
      </c>
    </row>
    <row r="8513" spans="1:5">
      <c r="A8513">
        <v>2024</v>
      </c>
      <c r="B8513" t="s">
        <v>423</v>
      </c>
      <c r="C8513" t="s">
        <v>18</v>
      </c>
      <c r="D8513" t="s">
        <v>519</v>
      </c>
      <c r="E8513">
        <v>0</v>
      </c>
    </row>
    <row r="8514" spans="1:5">
      <c r="A8514">
        <v>2024</v>
      </c>
      <c r="B8514" t="s">
        <v>435</v>
      </c>
      <c r="C8514" t="s">
        <v>48</v>
      </c>
      <c r="D8514" t="s">
        <v>519</v>
      </c>
      <c r="E8514">
        <v>0</v>
      </c>
    </row>
    <row r="8515" spans="1:5">
      <c r="A8515">
        <v>2024</v>
      </c>
      <c r="B8515" t="s">
        <v>430</v>
      </c>
      <c r="C8515" t="s">
        <v>33</v>
      </c>
      <c r="D8515" t="s">
        <v>519</v>
      </c>
      <c r="E8515">
        <v>23</v>
      </c>
    </row>
    <row r="8516" spans="1:5">
      <c r="A8516">
        <v>2024</v>
      </c>
      <c r="B8516" t="s">
        <v>422</v>
      </c>
      <c r="C8516" t="s">
        <v>15</v>
      </c>
      <c r="D8516" t="s">
        <v>519</v>
      </c>
      <c r="E8516">
        <v>211</v>
      </c>
    </row>
    <row r="8517" spans="1:5">
      <c r="A8517">
        <v>2024</v>
      </c>
      <c r="B8517" t="s">
        <v>439</v>
      </c>
      <c r="C8517" t="s">
        <v>53</v>
      </c>
      <c r="D8517" t="s">
        <v>519</v>
      </c>
      <c r="E8517">
        <v>83</v>
      </c>
    </row>
    <row r="8518" spans="1:5">
      <c r="A8518">
        <v>2019</v>
      </c>
      <c r="B8518" t="s">
        <v>407</v>
      </c>
      <c r="C8518" t="s">
        <v>407</v>
      </c>
      <c r="D8518" t="s">
        <v>519</v>
      </c>
      <c r="E8518">
        <v>0</v>
      </c>
    </row>
    <row r="8519" spans="1:5">
      <c r="A8519">
        <v>2022</v>
      </c>
      <c r="B8519" t="s">
        <v>407</v>
      </c>
      <c r="C8519" t="s">
        <v>407</v>
      </c>
      <c r="D8519" t="s">
        <v>519</v>
      </c>
      <c r="E8519">
        <v>0</v>
      </c>
    </row>
    <row r="8520" spans="1:5">
      <c r="A8520">
        <v>2021</v>
      </c>
      <c r="B8520" t="s">
        <v>407</v>
      </c>
      <c r="C8520" t="s">
        <v>407</v>
      </c>
      <c r="D8520" t="s">
        <v>519</v>
      </c>
      <c r="E8520">
        <v>0</v>
      </c>
    </row>
    <row r="8521" spans="1:5">
      <c r="A8521">
        <v>2023</v>
      </c>
      <c r="B8521" t="s">
        <v>407</v>
      </c>
      <c r="C8521" t="s">
        <v>407</v>
      </c>
      <c r="D8521" t="s">
        <v>519</v>
      </c>
      <c r="E8521">
        <v>1218</v>
      </c>
    </row>
    <row r="8522" spans="1:5">
      <c r="A8522">
        <v>2018</v>
      </c>
      <c r="B8522" t="s">
        <v>407</v>
      </c>
      <c r="C8522" t="s">
        <v>407</v>
      </c>
      <c r="D8522" t="s">
        <v>519</v>
      </c>
      <c r="E8522">
        <v>0</v>
      </c>
    </row>
    <row r="8523" spans="1:5">
      <c r="A8523">
        <v>2018</v>
      </c>
      <c r="B8523" t="s">
        <v>407</v>
      </c>
      <c r="C8523" t="s">
        <v>407</v>
      </c>
      <c r="D8523" t="s">
        <v>519</v>
      </c>
      <c r="E8523">
        <v>0</v>
      </c>
    </row>
    <row r="8524" spans="1:5">
      <c r="A8524">
        <v>2018</v>
      </c>
      <c r="B8524" t="s">
        <v>407</v>
      </c>
      <c r="C8524" t="s">
        <v>407</v>
      </c>
      <c r="D8524" t="s">
        <v>519</v>
      </c>
      <c r="E8524">
        <v>0</v>
      </c>
    </row>
    <row r="8525" spans="1:5">
      <c r="A8525">
        <v>2018</v>
      </c>
      <c r="B8525" t="s">
        <v>407</v>
      </c>
      <c r="C8525" t="s">
        <v>407</v>
      </c>
      <c r="D8525" t="s">
        <v>519</v>
      </c>
      <c r="E8525">
        <v>0</v>
      </c>
    </row>
    <row r="8526" spans="1:5">
      <c r="A8526">
        <v>2020</v>
      </c>
      <c r="B8526" t="s">
        <v>407</v>
      </c>
      <c r="C8526" t="s">
        <v>407</v>
      </c>
      <c r="D8526" t="s">
        <v>519</v>
      </c>
      <c r="E8526">
        <v>0</v>
      </c>
    </row>
    <row r="8527" spans="1:5">
      <c r="A8527">
        <v>2023</v>
      </c>
      <c r="B8527" t="s">
        <v>438</v>
      </c>
      <c r="C8527" t="s">
        <v>52</v>
      </c>
      <c r="D8527" t="s">
        <v>519</v>
      </c>
      <c r="E8527">
        <v>0</v>
      </c>
    </row>
    <row r="8528" spans="1:5">
      <c r="A8528">
        <v>2023</v>
      </c>
      <c r="B8528" t="s">
        <v>425</v>
      </c>
      <c r="C8528" t="s">
        <v>24</v>
      </c>
      <c r="D8528" t="s">
        <v>519</v>
      </c>
      <c r="E8528">
        <v>0</v>
      </c>
    </row>
    <row r="8529" spans="1:5">
      <c r="A8529">
        <v>2023</v>
      </c>
      <c r="B8529" t="s">
        <v>421</v>
      </c>
      <c r="C8529" t="s">
        <v>13</v>
      </c>
      <c r="D8529" t="s">
        <v>519</v>
      </c>
      <c r="E8529">
        <v>10</v>
      </c>
    </row>
    <row r="8530" spans="1:5">
      <c r="A8530">
        <v>2023</v>
      </c>
      <c r="B8530" t="s">
        <v>432</v>
      </c>
      <c r="C8530" t="s">
        <v>39</v>
      </c>
      <c r="D8530" t="s">
        <v>519</v>
      </c>
      <c r="E8530">
        <v>74</v>
      </c>
    </row>
    <row r="8531" spans="1:5">
      <c r="A8531">
        <v>2023</v>
      </c>
      <c r="B8531" t="s">
        <v>429</v>
      </c>
      <c r="C8531" t="s">
        <v>30</v>
      </c>
      <c r="D8531" t="s">
        <v>519</v>
      </c>
      <c r="E8531">
        <v>69</v>
      </c>
    </row>
    <row r="8532" spans="1:5">
      <c r="A8532">
        <v>2023</v>
      </c>
      <c r="B8532" t="s">
        <v>431</v>
      </c>
      <c r="C8532" t="s">
        <v>36</v>
      </c>
      <c r="D8532" t="s">
        <v>519</v>
      </c>
      <c r="E8532">
        <v>0</v>
      </c>
    </row>
    <row r="8533" spans="1:5">
      <c r="A8533">
        <v>2023</v>
      </c>
      <c r="B8533" t="s">
        <v>428</v>
      </c>
      <c r="C8533" t="s">
        <v>27</v>
      </c>
      <c r="D8533" t="s">
        <v>519</v>
      </c>
      <c r="E8533">
        <v>0</v>
      </c>
    </row>
    <row r="8534" spans="1:5">
      <c r="A8534">
        <v>2023</v>
      </c>
      <c r="B8534" t="s">
        <v>436</v>
      </c>
      <c r="C8534" t="s">
        <v>49</v>
      </c>
      <c r="D8534" t="s">
        <v>519</v>
      </c>
      <c r="E8534">
        <v>0</v>
      </c>
    </row>
    <row r="8535" spans="1:5">
      <c r="A8535">
        <v>2023</v>
      </c>
      <c r="B8535" t="s">
        <v>433</v>
      </c>
      <c r="C8535" t="s">
        <v>42</v>
      </c>
      <c r="D8535" t="s">
        <v>519</v>
      </c>
      <c r="E8535">
        <v>0</v>
      </c>
    </row>
    <row r="8536" spans="1:5">
      <c r="A8536">
        <v>2023</v>
      </c>
      <c r="B8536" t="s">
        <v>426</v>
      </c>
      <c r="D8536" t="s">
        <v>519</v>
      </c>
      <c r="E8536">
        <v>0</v>
      </c>
    </row>
    <row r="8537" spans="1:5">
      <c r="A8537">
        <v>2023</v>
      </c>
      <c r="B8537" t="s">
        <v>437</v>
      </c>
      <c r="C8537" t="s">
        <v>51</v>
      </c>
      <c r="D8537" t="s">
        <v>519</v>
      </c>
      <c r="E8537">
        <v>70</v>
      </c>
    </row>
    <row r="8538" spans="1:5">
      <c r="A8538">
        <v>2023</v>
      </c>
      <c r="B8538" t="s">
        <v>420</v>
      </c>
      <c r="C8538" t="s">
        <v>8</v>
      </c>
      <c r="D8538" t="s">
        <v>519</v>
      </c>
      <c r="E8538">
        <v>132</v>
      </c>
    </row>
    <row r="8539" spans="1:5">
      <c r="A8539">
        <v>2023</v>
      </c>
      <c r="B8539" t="s">
        <v>424</v>
      </c>
      <c r="C8539" t="s">
        <v>21</v>
      </c>
      <c r="D8539" t="s">
        <v>519</v>
      </c>
      <c r="E8539">
        <v>0</v>
      </c>
    </row>
    <row r="8540" spans="1:5">
      <c r="A8540">
        <v>2022</v>
      </c>
      <c r="B8540" t="s">
        <v>435</v>
      </c>
      <c r="C8540" t="s">
        <v>48</v>
      </c>
      <c r="D8540" t="s">
        <v>519</v>
      </c>
      <c r="E8540">
        <v>0</v>
      </c>
    </row>
    <row r="8541" spans="1:5">
      <c r="A8541">
        <v>2022</v>
      </c>
      <c r="B8541" t="s">
        <v>438</v>
      </c>
      <c r="C8541" t="s">
        <v>52</v>
      </c>
      <c r="D8541" t="s">
        <v>519</v>
      </c>
      <c r="E8541">
        <v>0</v>
      </c>
    </row>
    <row r="8542" spans="1:5">
      <c r="A8542">
        <v>2022</v>
      </c>
      <c r="B8542" t="s">
        <v>436</v>
      </c>
      <c r="C8542" t="s">
        <v>49</v>
      </c>
      <c r="D8542" t="s">
        <v>519</v>
      </c>
      <c r="E8542">
        <v>0</v>
      </c>
    </row>
    <row r="8543" spans="1:5">
      <c r="A8543">
        <v>2022</v>
      </c>
      <c r="B8543" t="s">
        <v>431</v>
      </c>
      <c r="C8543" t="s">
        <v>36</v>
      </c>
      <c r="D8543" t="s">
        <v>519</v>
      </c>
      <c r="E8543">
        <v>0</v>
      </c>
    </row>
    <row r="8544" spans="1:5">
      <c r="A8544">
        <v>2022</v>
      </c>
      <c r="B8544" t="s">
        <v>422</v>
      </c>
      <c r="C8544" t="s">
        <v>15</v>
      </c>
      <c r="D8544" t="s">
        <v>519</v>
      </c>
      <c r="E8544">
        <v>0</v>
      </c>
    </row>
    <row r="8545" spans="1:5">
      <c r="A8545">
        <v>2022</v>
      </c>
      <c r="B8545" t="s">
        <v>439</v>
      </c>
      <c r="C8545" t="s">
        <v>53</v>
      </c>
      <c r="D8545" t="s">
        <v>519</v>
      </c>
      <c r="E8545">
        <v>0</v>
      </c>
    </row>
    <row r="8546" spans="1:5">
      <c r="A8546">
        <v>2022</v>
      </c>
      <c r="B8546" t="s">
        <v>429</v>
      </c>
      <c r="C8546" t="s">
        <v>30</v>
      </c>
      <c r="D8546" t="s">
        <v>519</v>
      </c>
      <c r="E8546">
        <v>0</v>
      </c>
    </row>
    <row r="8547" spans="1:5">
      <c r="A8547">
        <v>2022</v>
      </c>
      <c r="B8547" t="s">
        <v>421</v>
      </c>
      <c r="C8547" t="s">
        <v>13</v>
      </c>
      <c r="D8547" t="s">
        <v>519</v>
      </c>
      <c r="E8547">
        <v>0</v>
      </c>
    </row>
    <row r="8548" spans="1:5">
      <c r="A8548">
        <v>2022</v>
      </c>
      <c r="B8548" t="s">
        <v>434</v>
      </c>
      <c r="C8548" t="s">
        <v>45</v>
      </c>
      <c r="D8548" t="s">
        <v>519</v>
      </c>
      <c r="E8548">
        <v>0</v>
      </c>
    </row>
    <row r="8549" spans="1:5">
      <c r="A8549">
        <v>2021</v>
      </c>
      <c r="B8549" t="s">
        <v>434</v>
      </c>
      <c r="C8549" t="s">
        <v>45</v>
      </c>
      <c r="D8549" t="s">
        <v>519</v>
      </c>
      <c r="E8549">
        <v>0</v>
      </c>
    </row>
    <row r="8550" spans="1:5">
      <c r="A8550">
        <v>2021</v>
      </c>
      <c r="B8550" t="s">
        <v>420</v>
      </c>
      <c r="C8550" t="s">
        <v>8</v>
      </c>
      <c r="D8550" t="s">
        <v>519</v>
      </c>
      <c r="E8550">
        <v>0</v>
      </c>
    </row>
    <row r="8551" spans="1:5">
      <c r="A8551">
        <v>2021</v>
      </c>
      <c r="B8551" t="s">
        <v>424</v>
      </c>
      <c r="C8551" t="s">
        <v>21</v>
      </c>
      <c r="D8551" t="s">
        <v>519</v>
      </c>
      <c r="E8551">
        <v>0</v>
      </c>
    </row>
    <row r="8552" spans="1:5">
      <c r="A8552">
        <v>2020</v>
      </c>
      <c r="B8552" t="s">
        <v>434</v>
      </c>
      <c r="C8552" t="s">
        <v>45</v>
      </c>
      <c r="D8552" t="s">
        <v>519</v>
      </c>
      <c r="E8552">
        <v>0</v>
      </c>
    </row>
    <row r="8553" spans="1:5">
      <c r="A8553">
        <v>2020</v>
      </c>
      <c r="B8553" t="s">
        <v>430</v>
      </c>
      <c r="C8553" t="s">
        <v>33</v>
      </c>
      <c r="D8553" t="s">
        <v>519</v>
      </c>
      <c r="E8553">
        <v>0</v>
      </c>
    </row>
    <row r="8554" spans="1:5">
      <c r="A8554">
        <v>2020</v>
      </c>
      <c r="B8554" t="s">
        <v>439</v>
      </c>
      <c r="C8554" t="s">
        <v>53</v>
      </c>
      <c r="D8554" t="s">
        <v>519</v>
      </c>
      <c r="E8554">
        <v>0</v>
      </c>
    </row>
    <row r="8555" spans="1:5">
      <c r="A8555">
        <v>2019</v>
      </c>
      <c r="B8555" t="s">
        <v>431</v>
      </c>
      <c r="C8555" t="s">
        <v>36</v>
      </c>
      <c r="D8555" t="s">
        <v>519</v>
      </c>
      <c r="E8555">
        <v>0</v>
      </c>
    </row>
    <row r="8556" spans="1:5">
      <c r="A8556">
        <v>2019</v>
      </c>
      <c r="B8556" t="s">
        <v>437</v>
      </c>
      <c r="C8556" t="s">
        <v>51</v>
      </c>
      <c r="D8556" t="s">
        <v>519</v>
      </c>
      <c r="E8556">
        <v>0</v>
      </c>
    </row>
    <row r="8557" spans="1:5">
      <c r="A8557">
        <v>2019</v>
      </c>
      <c r="B8557" t="s">
        <v>439</v>
      </c>
      <c r="C8557" t="s">
        <v>53</v>
      </c>
      <c r="D8557" t="s">
        <v>519</v>
      </c>
      <c r="E8557">
        <v>0</v>
      </c>
    </row>
    <row r="8558" spans="1:5">
      <c r="A8558">
        <v>2019</v>
      </c>
      <c r="B8558" t="s">
        <v>429</v>
      </c>
      <c r="C8558" t="s">
        <v>30</v>
      </c>
      <c r="D8558" t="s">
        <v>519</v>
      </c>
      <c r="E8558">
        <v>0</v>
      </c>
    </row>
    <row r="8559" spans="1:5">
      <c r="A8559">
        <v>2018</v>
      </c>
      <c r="B8559" t="s">
        <v>432</v>
      </c>
      <c r="C8559" t="s">
        <v>39</v>
      </c>
      <c r="D8559" t="s">
        <v>519</v>
      </c>
      <c r="E8559">
        <v>0</v>
      </c>
    </row>
    <row r="8560" spans="1:5">
      <c r="A8560">
        <v>2018</v>
      </c>
      <c r="B8560" t="s">
        <v>435</v>
      </c>
      <c r="C8560" t="s">
        <v>48</v>
      </c>
      <c r="D8560" t="s">
        <v>519</v>
      </c>
      <c r="E8560">
        <v>0</v>
      </c>
    </row>
    <row r="8561" spans="1:5">
      <c r="A8561">
        <v>2018</v>
      </c>
      <c r="B8561" t="s">
        <v>438</v>
      </c>
      <c r="C8561" t="s">
        <v>52</v>
      </c>
      <c r="D8561" t="s">
        <v>519</v>
      </c>
      <c r="E8561">
        <v>0</v>
      </c>
    </row>
    <row r="8562" spans="1:5">
      <c r="A8562">
        <v>2018</v>
      </c>
      <c r="B8562" t="s">
        <v>436</v>
      </c>
      <c r="C8562" t="s">
        <v>49</v>
      </c>
      <c r="D8562" t="s">
        <v>519</v>
      </c>
      <c r="E8562">
        <v>0</v>
      </c>
    </row>
    <row r="8563" spans="1:5">
      <c r="A8563">
        <v>2018</v>
      </c>
      <c r="B8563" t="s">
        <v>437</v>
      </c>
      <c r="C8563" t="s">
        <v>51</v>
      </c>
      <c r="D8563" t="s">
        <v>519</v>
      </c>
      <c r="E8563">
        <v>0</v>
      </c>
    </row>
    <row r="8564" spans="1:5">
      <c r="A8564">
        <v>2018</v>
      </c>
      <c r="B8564" t="s">
        <v>422</v>
      </c>
      <c r="C8564" t="s">
        <v>15</v>
      </c>
      <c r="D8564" t="s">
        <v>519</v>
      </c>
      <c r="E8564">
        <v>0</v>
      </c>
    </row>
    <row r="8565" spans="1:5">
      <c r="A8565">
        <v>2019</v>
      </c>
      <c r="B8565" t="s">
        <v>438</v>
      </c>
      <c r="C8565" t="s">
        <v>52</v>
      </c>
      <c r="D8565" t="s">
        <v>519</v>
      </c>
      <c r="E8565">
        <v>0</v>
      </c>
    </row>
    <row r="8566" spans="1:5">
      <c r="A8566">
        <v>2019</v>
      </c>
      <c r="B8566" t="s">
        <v>430</v>
      </c>
      <c r="C8566" t="s">
        <v>33</v>
      </c>
      <c r="D8566" t="s">
        <v>519</v>
      </c>
      <c r="E8566">
        <v>0</v>
      </c>
    </row>
    <row r="8567" spans="1:5">
      <c r="A8567">
        <v>2019</v>
      </c>
      <c r="B8567" t="s">
        <v>434</v>
      </c>
      <c r="C8567" t="s">
        <v>45</v>
      </c>
      <c r="D8567" t="s">
        <v>519</v>
      </c>
      <c r="E8567">
        <v>0</v>
      </c>
    </row>
    <row r="8568" spans="1:5">
      <c r="A8568">
        <v>2019</v>
      </c>
      <c r="B8568" t="s">
        <v>425</v>
      </c>
      <c r="C8568" t="s">
        <v>24</v>
      </c>
      <c r="D8568" t="s">
        <v>519</v>
      </c>
      <c r="E8568">
        <v>0</v>
      </c>
    </row>
    <row r="8569" spans="1:5">
      <c r="A8569">
        <v>2019</v>
      </c>
      <c r="B8569" t="s">
        <v>420</v>
      </c>
      <c r="C8569" t="s">
        <v>8</v>
      </c>
      <c r="D8569" t="s">
        <v>519</v>
      </c>
      <c r="E8569">
        <v>0</v>
      </c>
    </row>
    <row r="8570" spans="1:5">
      <c r="A8570">
        <v>2019</v>
      </c>
      <c r="B8570" t="s">
        <v>433</v>
      </c>
      <c r="C8570" t="s">
        <v>42</v>
      </c>
      <c r="D8570" t="s">
        <v>519</v>
      </c>
      <c r="E8570">
        <v>0</v>
      </c>
    </row>
    <row r="8571" spans="1:5">
      <c r="A8571">
        <v>2019</v>
      </c>
      <c r="B8571" t="s">
        <v>428</v>
      </c>
      <c r="C8571" t="s">
        <v>27</v>
      </c>
      <c r="D8571" t="s">
        <v>519</v>
      </c>
      <c r="E8571">
        <v>0</v>
      </c>
    </row>
    <row r="8572" spans="1:5">
      <c r="A8572">
        <v>2019</v>
      </c>
      <c r="B8572" t="s">
        <v>423</v>
      </c>
      <c r="C8572" t="s">
        <v>18</v>
      </c>
      <c r="D8572" t="s">
        <v>519</v>
      </c>
      <c r="E8572">
        <v>0</v>
      </c>
    </row>
    <row r="8573" spans="1:5">
      <c r="A8573">
        <v>2019</v>
      </c>
      <c r="B8573" t="s">
        <v>421</v>
      </c>
      <c r="C8573" t="s">
        <v>13</v>
      </c>
      <c r="D8573" t="s">
        <v>519</v>
      </c>
      <c r="E8573">
        <v>0</v>
      </c>
    </row>
    <row r="8574" spans="1:5">
      <c r="A8574">
        <v>2019</v>
      </c>
      <c r="B8574" t="s">
        <v>422</v>
      </c>
      <c r="C8574" t="s">
        <v>15</v>
      </c>
      <c r="D8574" t="s">
        <v>519</v>
      </c>
      <c r="E8574">
        <v>0</v>
      </c>
    </row>
    <row r="8575" spans="1:5">
      <c r="A8575">
        <v>2019</v>
      </c>
      <c r="B8575" t="s">
        <v>424</v>
      </c>
      <c r="C8575" t="s">
        <v>21</v>
      </c>
      <c r="D8575" t="s">
        <v>519</v>
      </c>
      <c r="E8575">
        <v>0</v>
      </c>
    </row>
    <row r="8576" spans="1:5">
      <c r="A8576">
        <v>2018</v>
      </c>
      <c r="B8576" t="s">
        <v>434</v>
      </c>
      <c r="C8576" t="s">
        <v>45</v>
      </c>
      <c r="D8576" t="s">
        <v>519</v>
      </c>
      <c r="E8576">
        <v>0</v>
      </c>
    </row>
    <row r="8577" spans="1:5">
      <c r="A8577">
        <v>2018</v>
      </c>
      <c r="B8577" t="s">
        <v>428</v>
      </c>
      <c r="C8577" t="s">
        <v>27</v>
      </c>
      <c r="D8577" t="s">
        <v>519</v>
      </c>
      <c r="E8577">
        <v>0</v>
      </c>
    </row>
    <row r="8578" spans="1:5">
      <c r="A8578">
        <v>2018</v>
      </c>
      <c r="B8578" t="s">
        <v>430</v>
      </c>
      <c r="C8578" t="s">
        <v>33</v>
      </c>
      <c r="D8578" t="s">
        <v>519</v>
      </c>
      <c r="E8578">
        <v>0</v>
      </c>
    </row>
    <row r="8579" spans="1:5">
      <c r="A8579">
        <v>2018</v>
      </c>
      <c r="B8579" t="s">
        <v>420</v>
      </c>
      <c r="C8579" t="s">
        <v>8</v>
      </c>
      <c r="D8579" t="s">
        <v>519</v>
      </c>
      <c r="E8579">
        <v>0</v>
      </c>
    </row>
    <row r="8580" spans="1:5">
      <c r="A8580">
        <v>2018</v>
      </c>
      <c r="B8580" t="s">
        <v>439</v>
      </c>
      <c r="C8580" t="s">
        <v>53</v>
      </c>
      <c r="D8580" t="s">
        <v>519</v>
      </c>
      <c r="E8580">
        <v>0</v>
      </c>
    </row>
    <row r="8581" spans="1:5">
      <c r="A8581">
        <v>2022</v>
      </c>
      <c r="B8581" t="s">
        <v>437</v>
      </c>
      <c r="C8581" t="s">
        <v>51</v>
      </c>
      <c r="D8581" t="s">
        <v>519</v>
      </c>
      <c r="E8581">
        <v>0</v>
      </c>
    </row>
    <row r="8582" spans="1:5">
      <c r="A8582">
        <v>2022</v>
      </c>
      <c r="B8582" t="s">
        <v>425</v>
      </c>
      <c r="C8582" t="s">
        <v>24</v>
      </c>
      <c r="D8582" t="s">
        <v>519</v>
      </c>
      <c r="E8582">
        <v>0</v>
      </c>
    </row>
    <row r="8583" spans="1:5">
      <c r="A8583">
        <v>2022</v>
      </c>
      <c r="B8583" t="s">
        <v>428</v>
      </c>
      <c r="C8583" t="s">
        <v>27</v>
      </c>
      <c r="D8583" t="s">
        <v>519</v>
      </c>
      <c r="E8583">
        <v>0</v>
      </c>
    </row>
    <row r="8584" spans="1:5">
      <c r="A8584">
        <v>2022</v>
      </c>
      <c r="B8584" t="s">
        <v>420</v>
      </c>
      <c r="C8584" t="s">
        <v>8</v>
      </c>
      <c r="D8584" t="s">
        <v>519</v>
      </c>
      <c r="E8584">
        <v>0</v>
      </c>
    </row>
    <row r="8585" spans="1:5">
      <c r="A8585">
        <v>2022</v>
      </c>
      <c r="B8585" t="s">
        <v>423</v>
      </c>
      <c r="C8585" t="s">
        <v>18</v>
      </c>
      <c r="D8585" t="s">
        <v>519</v>
      </c>
      <c r="E8585">
        <v>0</v>
      </c>
    </row>
    <row r="8586" spans="1:5">
      <c r="A8586">
        <v>2021</v>
      </c>
      <c r="B8586" t="s">
        <v>426</v>
      </c>
      <c r="D8586" t="s">
        <v>519</v>
      </c>
      <c r="E8586">
        <v>0</v>
      </c>
    </row>
    <row r="8587" spans="1:5">
      <c r="A8587">
        <v>2021</v>
      </c>
      <c r="B8587" t="s">
        <v>428</v>
      </c>
      <c r="C8587" t="s">
        <v>27</v>
      </c>
      <c r="D8587" t="s">
        <v>519</v>
      </c>
      <c r="E8587">
        <v>0</v>
      </c>
    </row>
    <row r="8588" spans="1:5">
      <c r="A8588">
        <v>2021</v>
      </c>
      <c r="B8588" t="s">
        <v>423</v>
      </c>
      <c r="C8588" t="s">
        <v>18</v>
      </c>
      <c r="D8588" t="s">
        <v>519</v>
      </c>
      <c r="E8588">
        <v>0</v>
      </c>
    </row>
    <row r="8589" spans="1:5">
      <c r="A8589">
        <v>2021</v>
      </c>
      <c r="B8589" t="s">
        <v>431</v>
      </c>
      <c r="C8589" t="s">
        <v>36</v>
      </c>
      <c r="D8589" t="s">
        <v>519</v>
      </c>
      <c r="E8589">
        <v>0</v>
      </c>
    </row>
    <row r="8590" spans="1:5">
      <c r="A8590">
        <v>2021</v>
      </c>
      <c r="B8590" t="s">
        <v>425</v>
      </c>
      <c r="C8590" t="s">
        <v>24</v>
      </c>
      <c r="D8590" t="s">
        <v>519</v>
      </c>
      <c r="E8590">
        <v>0</v>
      </c>
    </row>
    <row r="8591" spans="1:5">
      <c r="A8591">
        <v>2021</v>
      </c>
      <c r="B8591" t="s">
        <v>438</v>
      </c>
      <c r="C8591" t="s">
        <v>52</v>
      </c>
      <c r="D8591" t="s">
        <v>519</v>
      </c>
      <c r="E8591">
        <v>0</v>
      </c>
    </row>
    <row r="8592" spans="1:5">
      <c r="A8592">
        <v>2021</v>
      </c>
      <c r="B8592" t="s">
        <v>436</v>
      </c>
      <c r="C8592" t="s">
        <v>49</v>
      </c>
      <c r="D8592" t="s">
        <v>519</v>
      </c>
      <c r="E8592">
        <v>0</v>
      </c>
    </row>
    <row r="8593" spans="1:5">
      <c r="A8593">
        <v>2021</v>
      </c>
      <c r="B8593" t="s">
        <v>437</v>
      </c>
      <c r="C8593" t="s">
        <v>51</v>
      </c>
      <c r="D8593" t="s">
        <v>519</v>
      </c>
      <c r="E8593">
        <v>0</v>
      </c>
    </row>
    <row r="8594" spans="1:5">
      <c r="A8594">
        <v>2020</v>
      </c>
      <c r="B8594" t="s">
        <v>431</v>
      </c>
      <c r="C8594" t="s">
        <v>36</v>
      </c>
      <c r="D8594" t="s">
        <v>519</v>
      </c>
      <c r="E8594">
        <v>0</v>
      </c>
    </row>
    <row r="8595" spans="1:5">
      <c r="A8595">
        <v>2020</v>
      </c>
      <c r="B8595" t="s">
        <v>426</v>
      </c>
      <c r="D8595" t="s">
        <v>519</v>
      </c>
      <c r="E8595">
        <v>0</v>
      </c>
    </row>
    <row r="8596" spans="1:5">
      <c r="A8596">
        <v>2020</v>
      </c>
      <c r="B8596" t="s">
        <v>433</v>
      </c>
      <c r="C8596" t="s">
        <v>42</v>
      </c>
      <c r="D8596" t="s">
        <v>519</v>
      </c>
      <c r="E8596">
        <v>0</v>
      </c>
    </row>
    <row r="8597" spans="1:5">
      <c r="A8597">
        <v>2020</v>
      </c>
      <c r="B8597" t="s">
        <v>425</v>
      </c>
      <c r="C8597" t="s">
        <v>24</v>
      </c>
      <c r="D8597" t="s">
        <v>519</v>
      </c>
      <c r="E8597">
        <v>0</v>
      </c>
    </row>
    <row r="8598" spans="1:5">
      <c r="A8598">
        <v>2020</v>
      </c>
      <c r="B8598" t="s">
        <v>428</v>
      </c>
      <c r="C8598" t="s">
        <v>27</v>
      </c>
      <c r="D8598" t="s">
        <v>519</v>
      </c>
      <c r="E8598">
        <v>0</v>
      </c>
    </row>
    <row r="8599" spans="1:5">
      <c r="A8599">
        <v>2020</v>
      </c>
      <c r="B8599" t="s">
        <v>438</v>
      </c>
      <c r="C8599" t="s">
        <v>52</v>
      </c>
      <c r="D8599" t="s">
        <v>519</v>
      </c>
      <c r="E8599">
        <v>0</v>
      </c>
    </row>
    <row r="8600" spans="1:5">
      <c r="A8600">
        <v>2020</v>
      </c>
      <c r="B8600" t="s">
        <v>437</v>
      </c>
      <c r="C8600" t="s">
        <v>51</v>
      </c>
      <c r="D8600" t="s">
        <v>519</v>
      </c>
      <c r="E8600">
        <v>0</v>
      </c>
    </row>
    <row r="8601" spans="1:5">
      <c r="A8601">
        <v>2020</v>
      </c>
      <c r="B8601" t="s">
        <v>422</v>
      </c>
      <c r="C8601" t="s">
        <v>15</v>
      </c>
      <c r="D8601" t="s">
        <v>519</v>
      </c>
      <c r="E8601">
        <v>0</v>
      </c>
    </row>
    <row r="8602" spans="1:5">
      <c r="A8602">
        <v>2023</v>
      </c>
      <c r="B8602" t="s">
        <v>434</v>
      </c>
      <c r="C8602" t="s">
        <v>45</v>
      </c>
      <c r="D8602" t="s">
        <v>519</v>
      </c>
      <c r="E8602">
        <v>557</v>
      </c>
    </row>
    <row r="8603" spans="1:5">
      <c r="A8603">
        <v>2023</v>
      </c>
      <c r="B8603" t="s">
        <v>423</v>
      </c>
      <c r="C8603" t="s">
        <v>18</v>
      </c>
      <c r="D8603" t="s">
        <v>519</v>
      </c>
      <c r="E8603">
        <v>0</v>
      </c>
    </row>
    <row r="8604" spans="1:5">
      <c r="A8604">
        <v>2023</v>
      </c>
      <c r="B8604" t="s">
        <v>435</v>
      </c>
      <c r="C8604" t="s">
        <v>48</v>
      </c>
      <c r="D8604" t="s">
        <v>519</v>
      </c>
      <c r="E8604">
        <v>0</v>
      </c>
    </row>
    <row r="8605" spans="1:5">
      <c r="A8605">
        <v>2023</v>
      </c>
      <c r="B8605" t="s">
        <v>430</v>
      </c>
      <c r="C8605" t="s">
        <v>33</v>
      </c>
      <c r="D8605" t="s">
        <v>519</v>
      </c>
      <c r="E8605">
        <v>49</v>
      </c>
    </row>
    <row r="8606" spans="1:5">
      <c r="A8606">
        <v>2023</v>
      </c>
      <c r="B8606" t="s">
        <v>422</v>
      </c>
      <c r="C8606" t="s">
        <v>15</v>
      </c>
      <c r="D8606" t="s">
        <v>519</v>
      </c>
      <c r="E8606">
        <v>177</v>
      </c>
    </row>
    <row r="8607" spans="1:5">
      <c r="A8607">
        <v>2023</v>
      </c>
      <c r="B8607" t="s">
        <v>439</v>
      </c>
      <c r="C8607" t="s">
        <v>53</v>
      </c>
      <c r="D8607" t="s">
        <v>519</v>
      </c>
      <c r="E8607">
        <v>80</v>
      </c>
    </row>
    <row r="8608" spans="1:5">
      <c r="A8608">
        <v>2022</v>
      </c>
      <c r="B8608" t="s">
        <v>433</v>
      </c>
      <c r="C8608" t="s">
        <v>42</v>
      </c>
      <c r="D8608" t="s">
        <v>519</v>
      </c>
      <c r="E8608">
        <v>0</v>
      </c>
    </row>
    <row r="8609" spans="1:5">
      <c r="A8609">
        <v>2022</v>
      </c>
      <c r="B8609" t="s">
        <v>430</v>
      </c>
      <c r="C8609" t="s">
        <v>33</v>
      </c>
      <c r="D8609" t="s">
        <v>519</v>
      </c>
      <c r="E8609">
        <v>0</v>
      </c>
    </row>
    <row r="8610" spans="1:5">
      <c r="A8610">
        <v>2022</v>
      </c>
      <c r="B8610" t="s">
        <v>432</v>
      </c>
      <c r="C8610" t="s">
        <v>39</v>
      </c>
      <c r="D8610" t="s">
        <v>519</v>
      </c>
      <c r="E8610">
        <v>0</v>
      </c>
    </row>
    <row r="8611" spans="1:5">
      <c r="A8611">
        <v>2022</v>
      </c>
      <c r="B8611" t="s">
        <v>426</v>
      </c>
      <c r="D8611" t="s">
        <v>519</v>
      </c>
      <c r="E8611">
        <v>0</v>
      </c>
    </row>
    <row r="8612" spans="1:5">
      <c r="A8612">
        <v>2022</v>
      </c>
      <c r="B8612" t="s">
        <v>424</v>
      </c>
      <c r="C8612" t="s">
        <v>21</v>
      </c>
      <c r="D8612" t="s">
        <v>519</v>
      </c>
      <c r="E8612">
        <v>0</v>
      </c>
    </row>
    <row r="8613" spans="1:5">
      <c r="A8613">
        <v>2021</v>
      </c>
      <c r="B8613" t="s">
        <v>432</v>
      </c>
      <c r="C8613" t="s">
        <v>39</v>
      </c>
      <c r="D8613" t="s">
        <v>519</v>
      </c>
      <c r="E8613">
        <v>0</v>
      </c>
    </row>
    <row r="8614" spans="1:5">
      <c r="A8614">
        <v>2021</v>
      </c>
      <c r="B8614" t="s">
        <v>430</v>
      </c>
      <c r="C8614" t="s">
        <v>33</v>
      </c>
      <c r="D8614" t="s">
        <v>519</v>
      </c>
      <c r="E8614">
        <v>0</v>
      </c>
    </row>
    <row r="8615" spans="1:5">
      <c r="A8615">
        <v>2021</v>
      </c>
      <c r="B8615" t="s">
        <v>433</v>
      </c>
      <c r="C8615" t="s">
        <v>42</v>
      </c>
      <c r="D8615" t="s">
        <v>519</v>
      </c>
      <c r="E8615">
        <v>0</v>
      </c>
    </row>
    <row r="8616" spans="1:5">
      <c r="A8616">
        <v>2021</v>
      </c>
      <c r="B8616" t="s">
        <v>422</v>
      </c>
      <c r="C8616" t="s">
        <v>15</v>
      </c>
      <c r="D8616" t="s">
        <v>519</v>
      </c>
      <c r="E8616">
        <v>0</v>
      </c>
    </row>
    <row r="8617" spans="1:5">
      <c r="A8617">
        <v>2021</v>
      </c>
      <c r="B8617" t="s">
        <v>421</v>
      </c>
      <c r="C8617" t="s">
        <v>13</v>
      </c>
      <c r="D8617" t="s">
        <v>519</v>
      </c>
      <c r="E8617">
        <v>0</v>
      </c>
    </row>
    <row r="8618" spans="1:5">
      <c r="A8618">
        <v>2021</v>
      </c>
      <c r="B8618" t="s">
        <v>439</v>
      </c>
      <c r="C8618" t="s">
        <v>53</v>
      </c>
      <c r="D8618" t="s">
        <v>519</v>
      </c>
      <c r="E8618">
        <v>0</v>
      </c>
    </row>
    <row r="8619" spans="1:5">
      <c r="A8619">
        <v>2021</v>
      </c>
      <c r="B8619" t="s">
        <v>435</v>
      </c>
      <c r="C8619" t="s">
        <v>48</v>
      </c>
      <c r="D8619" t="s">
        <v>519</v>
      </c>
      <c r="E8619">
        <v>0</v>
      </c>
    </row>
    <row r="8620" spans="1:5">
      <c r="A8620">
        <v>2021</v>
      </c>
      <c r="B8620" t="s">
        <v>429</v>
      </c>
      <c r="C8620" t="s">
        <v>30</v>
      </c>
      <c r="D8620" t="s">
        <v>519</v>
      </c>
      <c r="E8620">
        <v>0</v>
      </c>
    </row>
    <row r="8621" spans="1:5">
      <c r="A8621">
        <v>2020</v>
      </c>
      <c r="B8621" t="s">
        <v>435</v>
      </c>
      <c r="C8621" t="s">
        <v>48</v>
      </c>
      <c r="D8621" t="s">
        <v>519</v>
      </c>
      <c r="E8621">
        <v>0</v>
      </c>
    </row>
    <row r="8622" spans="1:5">
      <c r="A8622">
        <v>2020</v>
      </c>
      <c r="B8622" t="s">
        <v>432</v>
      </c>
      <c r="C8622" t="s">
        <v>39</v>
      </c>
      <c r="D8622" t="s">
        <v>519</v>
      </c>
      <c r="E8622">
        <v>0</v>
      </c>
    </row>
    <row r="8623" spans="1:5">
      <c r="A8623">
        <v>2020</v>
      </c>
      <c r="B8623" t="s">
        <v>423</v>
      </c>
      <c r="C8623" t="s">
        <v>18</v>
      </c>
      <c r="D8623" t="s">
        <v>519</v>
      </c>
      <c r="E8623">
        <v>0</v>
      </c>
    </row>
    <row r="8624" spans="1:5">
      <c r="A8624">
        <v>2020</v>
      </c>
      <c r="B8624" t="s">
        <v>420</v>
      </c>
      <c r="C8624" t="s">
        <v>8</v>
      </c>
      <c r="D8624" t="s">
        <v>519</v>
      </c>
      <c r="E8624">
        <v>0</v>
      </c>
    </row>
    <row r="8625" spans="1:5">
      <c r="A8625">
        <v>2020</v>
      </c>
      <c r="B8625" t="s">
        <v>424</v>
      </c>
      <c r="C8625" t="s">
        <v>21</v>
      </c>
      <c r="D8625" t="s">
        <v>519</v>
      </c>
      <c r="E8625">
        <v>0</v>
      </c>
    </row>
    <row r="8626" spans="1:5">
      <c r="A8626">
        <v>2020</v>
      </c>
      <c r="B8626" t="s">
        <v>421</v>
      </c>
      <c r="C8626" t="s">
        <v>13</v>
      </c>
      <c r="D8626" t="s">
        <v>519</v>
      </c>
      <c r="E8626">
        <v>0</v>
      </c>
    </row>
    <row r="8627" spans="1:5">
      <c r="A8627">
        <v>2020</v>
      </c>
      <c r="B8627" t="s">
        <v>436</v>
      </c>
      <c r="C8627" t="s">
        <v>49</v>
      </c>
      <c r="D8627" t="s">
        <v>519</v>
      </c>
      <c r="E8627">
        <v>0</v>
      </c>
    </row>
    <row r="8628" spans="1:5">
      <c r="A8628">
        <v>2020</v>
      </c>
      <c r="B8628" t="s">
        <v>429</v>
      </c>
      <c r="C8628" t="s">
        <v>30</v>
      </c>
      <c r="D8628" t="s">
        <v>519</v>
      </c>
      <c r="E8628">
        <v>0</v>
      </c>
    </row>
    <row r="8629" spans="1:5">
      <c r="A8629">
        <v>2019</v>
      </c>
      <c r="B8629" t="s">
        <v>435</v>
      </c>
      <c r="C8629" t="s">
        <v>48</v>
      </c>
      <c r="D8629" t="s">
        <v>519</v>
      </c>
      <c r="E8629">
        <v>0</v>
      </c>
    </row>
    <row r="8630" spans="1:5">
      <c r="A8630">
        <v>2019</v>
      </c>
      <c r="B8630" t="s">
        <v>426</v>
      </c>
      <c r="D8630" t="s">
        <v>519</v>
      </c>
      <c r="E8630">
        <v>0</v>
      </c>
    </row>
    <row r="8631" spans="1:5">
      <c r="A8631">
        <v>2019</v>
      </c>
      <c r="B8631" t="s">
        <v>432</v>
      </c>
      <c r="C8631" t="s">
        <v>39</v>
      </c>
      <c r="D8631" t="s">
        <v>519</v>
      </c>
      <c r="E8631">
        <v>0</v>
      </c>
    </row>
    <row r="8632" spans="1:5">
      <c r="A8632">
        <v>2019</v>
      </c>
      <c r="B8632" t="s">
        <v>436</v>
      </c>
      <c r="C8632" t="s">
        <v>49</v>
      </c>
      <c r="D8632" t="s">
        <v>519</v>
      </c>
      <c r="E8632">
        <v>0</v>
      </c>
    </row>
    <row r="8633" spans="1:5">
      <c r="A8633">
        <v>2018</v>
      </c>
      <c r="B8633" t="s">
        <v>431</v>
      </c>
      <c r="C8633" t="s">
        <v>36</v>
      </c>
      <c r="D8633" t="s">
        <v>519</v>
      </c>
      <c r="E8633">
        <v>0</v>
      </c>
    </row>
    <row r="8634" spans="1:5">
      <c r="A8634">
        <v>2018</v>
      </c>
      <c r="B8634" t="s">
        <v>426</v>
      </c>
      <c r="D8634" t="s">
        <v>519</v>
      </c>
      <c r="E8634">
        <v>0</v>
      </c>
    </row>
    <row r="8635" spans="1:5">
      <c r="A8635">
        <v>2018</v>
      </c>
      <c r="B8635" t="s">
        <v>421</v>
      </c>
      <c r="C8635" t="s">
        <v>13</v>
      </c>
      <c r="D8635" t="s">
        <v>519</v>
      </c>
      <c r="E8635">
        <v>0</v>
      </c>
    </row>
    <row r="8636" spans="1:5">
      <c r="A8636">
        <v>2018</v>
      </c>
      <c r="B8636" t="s">
        <v>423</v>
      </c>
      <c r="C8636" t="s">
        <v>18</v>
      </c>
      <c r="D8636" t="s">
        <v>519</v>
      </c>
      <c r="E8636">
        <v>0</v>
      </c>
    </row>
    <row r="8637" spans="1:5">
      <c r="A8637">
        <v>2018</v>
      </c>
      <c r="B8637" t="s">
        <v>433</v>
      </c>
      <c r="C8637" t="s">
        <v>42</v>
      </c>
      <c r="D8637" t="s">
        <v>519</v>
      </c>
      <c r="E8637">
        <v>0</v>
      </c>
    </row>
    <row r="8638" spans="1:5">
      <c r="A8638">
        <v>2018</v>
      </c>
      <c r="B8638" t="s">
        <v>425</v>
      </c>
      <c r="C8638" t="s">
        <v>24</v>
      </c>
      <c r="D8638" t="s">
        <v>519</v>
      </c>
      <c r="E8638">
        <v>0</v>
      </c>
    </row>
    <row r="8639" spans="1:5">
      <c r="A8639">
        <v>2018</v>
      </c>
      <c r="B8639" t="s">
        <v>424</v>
      </c>
      <c r="C8639" t="s">
        <v>21</v>
      </c>
      <c r="D8639" t="s">
        <v>519</v>
      </c>
      <c r="E8639">
        <v>0</v>
      </c>
    </row>
    <row r="8640" spans="1:5">
      <c r="A8640">
        <v>2018</v>
      </c>
      <c r="B8640" t="s">
        <v>429</v>
      </c>
      <c r="C8640" t="s">
        <v>30</v>
      </c>
      <c r="D8640" t="s">
        <v>519</v>
      </c>
      <c r="E8640">
        <v>0</v>
      </c>
    </row>
    <row r="8641" spans="1:5">
      <c r="A8641">
        <v>2025</v>
      </c>
      <c r="B8641" t="s">
        <v>407</v>
      </c>
      <c r="D8641" t="s">
        <v>520</v>
      </c>
      <c r="E8641">
        <v>0</v>
      </c>
    </row>
    <row r="8642" spans="1:5">
      <c r="A8642">
        <v>2025</v>
      </c>
      <c r="B8642" t="s">
        <v>438</v>
      </c>
      <c r="D8642" t="s">
        <v>520</v>
      </c>
      <c r="E8642">
        <v>0</v>
      </c>
    </row>
    <row r="8643" spans="1:5">
      <c r="A8643">
        <v>2025</v>
      </c>
      <c r="B8643" t="s">
        <v>425</v>
      </c>
      <c r="D8643" t="s">
        <v>520</v>
      </c>
      <c r="E8643">
        <v>0</v>
      </c>
    </row>
    <row r="8644" spans="1:5">
      <c r="A8644">
        <v>2025</v>
      </c>
      <c r="B8644" t="s">
        <v>421</v>
      </c>
      <c r="D8644" t="s">
        <v>520</v>
      </c>
      <c r="E8644">
        <v>0</v>
      </c>
    </row>
    <row r="8645" spans="1:5">
      <c r="A8645">
        <v>2025</v>
      </c>
      <c r="B8645" t="s">
        <v>432</v>
      </c>
      <c r="D8645" t="s">
        <v>520</v>
      </c>
      <c r="E8645">
        <v>0</v>
      </c>
    </row>
    <row r="8646" spans="1:5">
      <c r="A8646">
        <v>2025</v>
      </c>
      <c r="B8646" t="s">
        <v>429</v>
      </c>
      <c r="D8646" t="s">
        <v>520</v>
      </c>
      <c r="E8646">
        <v>0</v>
      </c>
    </row>
    <row r="8647" spans="1:5">
      <c r="A8647">
        <v>2025</v>
      </c>
      <c r="B8647" t="s">
        <v>431</v>
      </c>
      <c r="D8647" t="s">
        <v>520</v>
      </c>
      <c r="E8647">
        <v>0</v>
      </c>
    </row>
    <row r="8648" spans="1:5">
      <c r="A8648">
        <v>2025</v>
      </c>
      <c r="B8648" t="s">
        <v>428</v>
      </c>
      <c r="D8648" t="s">
        <v>520</v>
      </c>
      <c r="E8648">
        <v>0</v>
      </c>
    </row>
    <row r="8649" spans="1:5">
      <c r="A8649">
        <v>2025</v>
      </c>
      <c r="B8649" t="s">
        <v>436</v>
      </c>
      <c r="D8649" t="s">
        <v>520</v>
      </c>
      <c r="E8649">
        <v>0</v>
      </c>
    </row>
    <row r="8650" spans="1:5">
      <c r="A8650">
        <v>2025</v>
      </c>
      <c r="B8650" t="s">
        <v>433</v>
      </c>
      <c r="D8650" t="s">
        <v>520</v>
      </c>
      <c r="E8650">
        <v>0</v>
      </c>
    </row>
    <row r="8651" spans="1:5">
      <c r="A8651">
        <v>2025</v>
      </c>
      <c r="B8651" t="s">
        <v>426</v>
      </c>
      <c r="D8651" t="s">
        <v>520</v>
      </c>
      <c r="E8651">
        <v>0</v>
      </c>
    </row>
    <row r="8652" spans="1:5">
      <c r="A8652">
        <v>2025</v>
      </c>
      <c r="B8652" t="s">
        <v>437</v>
      </c>
      <c r="D8652" t="s">
        <v>520</v>
      </c>
      <c r="E8652">
        <v>0</v>
      </c>
    </row>
    <row r="8653" spans="1:5">
      <c r="A8653">
        <v>2025</v>
      </c>
      <c r="B8653" t="s">
        <v>420</v>
      </c>
      <c r="D8653" t="s">
        <v>520</v>
      </c>
      <c r="E8653">
        <v>0</v>
      </c>
    </row>
    <row r="8654" spans="1:5">
      <c r="A8654">
        <v>2025</v>
      </c>
      <c r="B8654" t="s">
        <v>424</v>
      </c>
      <c r="D8654" t="s">
        <v>520</v>
      </c>
      <c r="E8654">
        <v>0</v>
      </c>
    </row>
    <row r="8655" spans="1:5">
      <c r="A8655">
        <v>2025</v>
      </c>
      <c r="B8655" t="s">
        <v>434</v>
      </c>
      <c r="D8655" t="s">
        <v>520</v>
      </c>
      <c r="E8655">
        <v>0</v>
      </c>
    </row>
    <row r="8656" spans="1:5">
      <c r="A8656">
        <v>2025</v>
      </c>
      <c r="B8656" t="s">
        <v>423</v>
      </c>
      <c r="D8656" t="s">
        <v>520</v>
      </c>
      <c r="E8656">
        <v>0</v>
      </c>
    </row>
    <row r="8657" spans="1:5">
      <c r="A8657">
        <v>2025</v>
      </c>
      <c r="B8657" t="s">
        <v>435</v>
      </c>
      <c r="D8657" t="s">
        <v>520</v>
      </c>
      <c r="E8657">
        <v>0</v>
      </c>
    </row>
    <row r="8658" spans="1:5">
      <c r="A8658">
        <v>2025</v>
      </c>
      <c r="B8658" t="s">
        <v>430</v>
      </c>
      <c r="D8658" t="s">
        <v>520</v>
      </c>
      <c r="E8658">
        <v>0</v>
      </c>
    </row>
    <row r="8659" spans="1:5">
      <c r="A8659">
        <v>2025</v>
      </c>
      <c r="B8659" t="s">
        <v>422</v>
      </c>
      <c r="D8659" t="s">
        <v>520</v>
      </c>
      <c r="E8659">
        <v>0</v>
      </c>
    </row>
    <row r="8660" spans="1:5">
      <c r="A8660">
        <v>2025</v>
      </c>
      <c r="B8660" t="s">
        <v>439</v>
      </c>
      <c r="D8660" t="s">
        <v>520</v>
      </c>
      <c r="E8660">
        <v>0</v>
      </c>
    </row>
    <row r="8661" spans="1:5">
      <c r="A8661">
        <v>2024</v>
      </c>
      <c r="B8661" t="s">
        <v>407</v>
      </c>
      <c r="C8661" t="s">
        <v>407</v>
      </c>
      <c r="D8661" t="s">
        <v>520</v>
      </c>
      <c r="E8661">
        <v>55191.12</v>
      </c>
    </row>
    <row r="8662" spans="1:5">
      <c r="A8662">
        <v>2024</v>
      </c>
      <c r="B8662" t="s">
        <v>438</v>
      </c>
      <c r="C8662" t="s">
        <v>52</v>
      </c>
      <c r="D8662" t="s">
        <v>520</v>
      </c>
      <c r="E8662">
        <v>0</v>
      </c>
    </row>
    <row r="8663" spans="1:5">
      <c r="A8663">
        <v>2024</v>
      </c>
      <c r="B8663" t="s">
        <v>425</v>
      </c>
      <c r="C8663" t="s">
        <v>24</v>
      </c>
      <c r="D8663" t="s">
        <v>520</v>
      </c>
      <c r="E8663">
        <v>0</v>
      </c>
    </row>
    <row r="8664" spans="1:5">
      <c r="A8664">
        <v>2024</v>
      </c>
      <c r="B8664" t="s">
        <v>421</v>
      </c>
      <c r="C8664" t="s">
        <v>13</v>
      </c>
      <c r="D8664" t="s">
        <v>520</v>
      </c>
      <c r="E8664">
        <v>208</v>
      </c>
    </row>
    <row r="8665" spans="1:5">
      <c r="A8665">
        <v>2024</v>
      </c>
      <c r="B8665" t="s">
        <v>432</v>
      </c>
      <c r="C8665" t="s">
        <v>39</v>
      </c>
      <c r="D8665" t="s">
        <v>520</v>
      </c>
      <c r="E8665">
        <v>2529</v>
      </c>
    </row>
    <row r="8666" spans="1:5">
      <c r="A8666">
        <v>2024</v>
      </c>
      <c r="B8666" t="s">
        <v>429</v>
      </c>
      <c r="C8666" t="s">
        <v>30</v>
      </c>
      <c r="D8666" t="s">
        <v>520</v>
      </c>
      <c r="E8666">
        <v>8011</v>
      </c>
    </row>
    <row r="8667" spans="1:5">
      <c r="A8667">
        <v>2024</v>
      </c>
      <c r="B8667" t="s">
        <v>431</v>
      </c>
      <c r="C8667" t="s">
        <v>36</v>
      </c>
      <c r="D8667" t="s">
        <v>520</v>
      </c>
      <c r="E8667">
        <v>0</v>
      </c>
    </row>
    <row r="8668" spans="1:5">
      <c r="A8668">
        <v>2024</v>
      </c>
      <c r="B8668" t="s">
        <v>428</v>
      </c>
      <c r="C8668" t="s">
        <v>27</v>
      </c>
      <c r="D8668" t="s">
        <v>520</v>
      </c>
      <c r="E8668">
        <v>0</v>
      </c>
    </row>
    <row r="8669" spans="1:5">
      <c r="A8669">
        <v>2024</v>
      </c>
      <c r="B8669" t="s">
        <v>436</v>
      </c>
      <c r="C8669" t="s">
        <v>49</v>
      </c>
      <c r="D8669" t="s">
        <v>520</v>
      </c>
      <c r="E8669">
        <v>0</v>
      </c>
    </row>
    <row r="8670" spans="1:5">
      <c r="A8670">
        <v>2024</v>
      </c>
      <c r="B8670" t="s">
        <v>433</v>
      </c>
      <c r="C8670" t="s">
        <v>42</v>
      </c>
      <c r="D8670" t="s">
        <v>520</v>
      </c>
      <c r="E8670">
        <v>0</v>
      </c>
    </row>
    <row r="8671" spans="1:5">
      <c r="A8671">
        <v>2024</v>
      </c>
      <c r="B8671" t="s">
        <v>426</v>
      </c>
      <c r="D8671" t="s">
        <v>520</v>
      </c>
      <c r="E8671">
        <v>0</v>
      </c>
    </row>
    <row r="8672" spans="1:5">
      <c r="A8672">
        <v>2024</v>
      </c>
      <c r="B8672" t="s">
        <v>437</v>
      </c>
      <c r="C8672" t="s">
        <v>51</v>
      </c>
      <c r="D8672" t="s">
        <v>520</v>
      </c>
      <c r="E8672">
        <v>8746</v>
      </c>
    </row>
    <row r="8673" spans="1:5">
      <c r="A8673">
        <v>2024</v>
      </c>
      <c r="B8673" t="s">
        <v>420</v>
      </c>
      <c r="C8673" t="s">
        <v>8</v>
      </c>
      <c r="D8673" t="s">
        <v>520</v>
      </c>
      <c r="E8673">
        <v>1009</v>
      </c>
    </row>
    <row r="8674" spans="1:5">
      <c r="A8674">
        <v>2024</v>
      </c>
      <c r="B8674" t="s">
        <v>424</v>
      </c>
      <c r="C8674" t="s">
        <v>21</v>
      </c>
      <c r="D8674" t="s">
        <v>520</v>
      </c>
      <c r="E8674">
        <v>0</v>
      </c>
    </row>
    <row r="8675" spans="1:5">
      <c r="A8675">
        <v>2024</v>
      </c>
      <c r="B8675" t="s">
        <v>434</v>
      </c>
      <c r="C8675" t="s">
        <v>45</v>
      </c>
      <c r="D8675" t="s">
        <v>520</v>
      </c>
      <c r="E8675">
        <v>3292</v>
      </c>
    </row>
    <row r="8676" spans="1:5">
      <c r="A8676">
        <v>2024</v>
      </c>
      <c r="B8676" t="s">
        <v>423</v>
      </c>
      <c r="C8676" t="s">
        <v>18</v>
      </c>
      <c r="D8676" t="s">
        <v>520</v>
      </c>
      <c r="E8676">
        <v>0</v>
      </c>
    </row>
    <row r="8677" spans="1:5">
      <c r="A8677">
        <v>2024</v>
      </c>
      <c r="B8677" t="s">
        <v>435</v>
      </c>
      <c r="C8677" t="s">
        <v>48</v>
      </c>
      <c r="D8677" t="s">
        <v>520</v>
      </c>
      <c r="E8677">
        <v>0</v>
      </c>
    </row>
    <row r="8678" spans="1:5">
      <c r="A8678">
        <v>2024</v>
      </c>
      <c r="B8678" t="s">
        <v>430</v>
      </c>
      <c r="C8678" t="s">
        <v>33</v>
      </c>
      <c r="D8678" t="s">
        <v>520</v>
      </c>
      <c r="E8678">
        <v>3156</v>
      </c>
    </row>
    <row r="8679" spans="1:5">
      <c r="A8679">
        <v>2024</v>
      </c>
      <c r="B8679" t="s">
        <v>422</v>
      </c>
      <c r="C8679" t="s">
        <v>15</v>
      </c>
      <c r="D8679" t="s">
        <v>520</v>
      </c>
      <c r="E8679">
        <v>16002.12</v>
      </c>
    </row>
    <row r="8680" spans="1:5">
      <c r="A8680">
        <v>2024</v>
      </c>
      <c r="B8680" t="s">
        <v>439</v>
      </c>
      <c r="C8680" t="s">
        <v>53</v>
      </c>
      <c r="D8680" t="s">
        <v>520</v>
      </c>
      <c r="E8680">
        <v>12238</v>
      </c>
    </row>
    <row r="8681" spans="1:5">
      <c r="A8681">
        <v>2019</v>
      </c>
      <c r="B8681" t="s">
        <v>407</v>
      </c>
      <c r="C8681" t="s">
        <v>407</v>
      </c>
      <c r="D8681" t="s">
        <v>520</v>
      </c>
      <c r="E8681">
        <v>0</v>
      </c>
    </row>
    <row r="8682" spans="1:5">
      <c r="A8682">
        <v>2022</v>
      </c>
      <c r="B8682" t="s">
        <v>407</v>
      </c>
      <c r="C8682" t="s">
        <v>407</v>
      </c>
      <c r="D8682" t="s">
        <v>520</v>
      </c>
      <c r="E8682">
        <v>0</v>
      </c>
    </row>
    <row r="8683" spans="1:5">
      <c r="A8683">
        <v>2021</v>
      </c>
      <c r="B8683" t="s">
        <v>407</v>
      </c>
      <c r="C8683" t="s">
        <v>407</v>
      </c>
      <c r="D8683" t="s">
        <v>520</v>
      </c>
      <c r="E8683">
        <v>0</v>
      </c>
    </row>
    <row r="8684" spans="1:5">
      <c r="A8684">
        <v>2023</v>
      </c>
      <c r="B8684" t="s">
        <v>407</v>
      </c>
      <c r="C8684" t="s">
        <v>407</v>
      </c>
      <c r="D8684" t="s">
        <v>520</v>
      </c>
      <c r="E8684">
        <v>60010.48</v>
      </c>
    </row>
    <row r="8685" spans="1:5">
      <c r="A8685">
        <v>2018</v>
      </c>
      <c r="B8685" t="s">
        <v>407</v>
      </c>
      <c r="C8685" t="s">
        <v>407</v>
      </c>
      <c r="D8685" t="s">
        <v>520</v>
      </c>
      <c r="E8685">
        <v>0</v>
      </c>
    </row>
    <row r="8686" spans="1:5">
      <c r="A8686">
        <v>2018</v>
      </c>
      <c r="B8686" t="s">
        <v>407</v>
      </c>
      <c r="C8686" t="s">
        <v>407</v>
      </c>
      <c r="D8686" t="s">
        <v>520</v>
      </c>
      <c r="E8686">
        <v>0</v>
      </c>
    </row>
    <row r="8687" spans="1:5">
      <c r="A8687">
        <v>2018</v>
      </c>
      <c r="B8687" t="s">
        <v>407</v>
      </c>
      <c r="C8687" t="s">
        <v>407</v>
      </c>
      <c r="D8687" t="s">
        <v>520</v>
      </c>
      <c r="E8687">
        <v>0</v>
      </c>
    </row>
    <row r="8688" spans="1:5">
      <c r="A8688">
        <v>2018</v>
      </c>
      <c r="B8688" t="s">
        <v>407</v>
      </c>
      <c r="C8688" t="s">
        <v>407</v>
      </c>
      <c r="D8688" t="s">
        <v>520</v>
      </c>
      <c r="E8688">
        <v>0</v>
      </c>
    </row>
    <row r="8689" spans="1:5">
      <c r="A8689">
        <v>2020</v>
      </c>
      <c r="B8689" t="s">
        <v>407</v>
      </c>
      <c r="C8689" t="s">
        <v>407</v>
      </c>
      <c r="D8689" t="s">
        <v>520</v>
      </c>
      <c r="E8689">
        <v>0</v>
      </c>
    </row>
    <row r="8690" spans="1:5">
      <c r="A8690">
        <v>2023</v>
      </c>
      <c r="B8690" t="s">
        <v>438</v>
      </c>
      <c r="C8690" t="s">
        <v>52</v>
      </c>
      <c r="D8690" t="s">
        <v>520</v>
      </c>
      <c r="E8690">
        <v>0</v>
      </c>
    </row>
    <row r="8691" spans="1:5">
      <c r="A8691">
        <v>2023</v>
      </c>
      <c r="B8691" t="s">
        <v>425</v>
      </c>
      <c r="C8691" t="s">
        <v>24</v>
      </c>
      <c r="D8691" t="s">
        <v>520</v>
      </c>
      <c r="E8691">
        <v>0</v>
      </c>
    </row>
    <row r="8692" spans="1:5">
      <c r="A8692">
        <v>2023</v>
      </c>
      <c r="B8692" t="s">
        <v>421</v>
      </c>
      <c r="C8692" t="s">
        <v>13</v>
      </c>
      <c r="D8692" t="s">
        <v>520</v>
      </c>
      <c r="E8692">
        <v>424</v>
      </c>
    </row>
    <row r="8693" spans="1:5">
      <c r="A8693">
        <v>2023</v>
      </c>
      <c r="B8693" t="s">
        <v>432</v>
      </c>
      <c r="C8693" t="s">
        <v>39</v>
      </c>
      <c r="D8693" t="s">
        <v>520</v>
      </c>
      <c r="E8693">
        <v>3120</v>
      </c>
    </row>
    <row r="8694" spans="1:5">
      <c r="A8694">
        <v>2023</v>
      </c>
      <c r="B8694" t="s">
        <v>429</v>
      </c>
      <c r="C8694" t="s">
        <v>30</v>
      </c>
      <c r="D8694" t="s">
        <v>520</v>
      </c>
      <c r="E8694">
        <v>11843.5</v>
      </c>
    </row>
    <row r="8695" spans="1:5">
      <c r="A8695">
        <v>2023</v>
      </c>
      <c r="B8695" t="s">
        <v>431</v>
      </c>
      <c r="C8695" t="s">
        <v>36</v>
      </c>
      <c r="D8695" t="s">
        <v>520</v>
      </c>
      <c r="E8695">
        <v>0</v>
      </c>
    </row>
    <row r="8696" spans="1:5">
      <c r="A8696">
        <v>2023</v>
      </c>
      <c r="B8696" t="s">
        <v>428</v>
      </c>
      <c r="C8696" t="s">
        <v>27</v>
      </c>
      <c r="D8696" t="s">
        <v>520</v>
      </c>
      <c r="E8696">
        <v>0</v>
      </c>
    </row>
    <row r="8697" spans="1:5">
      <c r="A8697">
        <v>2023</v>
      </c>
      <c r="B8697" t="s">
        <v>436</v>
      </c>
      <c r="C8697" t="s">
        <v>49</v>
      </c>
      <c r="D8697" t="s">
        <v>520</v>
      </c>
      <c r="E8697">
        <v>0</v>
      </c>
    </row>
    <row r="8698" spans="1:5">
      <c r="A8698">
        <v>2023</v>
      </c>
      <c r="B8698" t="s">
        <v>433</v>
      </c>
      <c r="C8698" t="s">
        <v>42</v>
      </c>
      <c r="D8698" t="s">
        <v>520</v>
      </c>
      <c r="E8698">
        <v>0</v>
      </c>
    </row>
    <row r="8699" spans="1:5">
      <c r="A8699">
        <v>2023</v>
      </c>
      <c r="B8699" t="s">
        <v>426</v>
      </c>
      <c r="D8699" t="s">
        <v>520</v>
      </c>
      <c r="E8699">
        <v>0</v>
      </c>
    </row>
    <row r="8700" spans="1:5">
      <c r="A8700">
        <v>2023</v>
      </c>
      <c r="B8700" t="s">
        <v>437</v>
      </c>
      <c r="C8700" t="s">
        <v>51</v>
      </c>
      <c r="D8700" t="s">
        <v>520</v>
      </c>
      <c r="E8700">
        <v>8519</v>
      </c>
    </row>
    <row r="8701" spans="1:5">
      <c r="A8701">
        <v>2023</v>
      </c>
      <c r="B8701" t="s">
        <v>420</v>
      </c>
      <c r="C8701" t="s">
        <v>8</v>
      </c>
      <c r="D8701" t="s">
        <v>520</v>
      </c>
      <c r="E8701">
        <v>6742</v>
      </c>
    </row>
    <row r="8702" spans="1:5">
      <c r="A8702">
        <v>2023</v>
      </c>
      <c r="B8702" t="s">
        <v>424</v>
      </c>
      <c r="C8702" t="s">
        <v>21</v>
      </c>
      <c r="D8702" t="s">
        <v>520</v>
      </c>
      <c r="E8702">
        <v>0</v>
      </c>
    </row>
    <row r="8703" spans="1:5">
      <c r="A8703">
        <v>2022</v>
      </c>
      <c r="B8703" t="s">
        <v>435</v>
      </c>
      <c r="C8703" t="s">
        <v>48</v>
      </c>
      <c r="D8703" t="s">
        <v>520</v>
      </c>
      <c r="E8703">
        <v>0</v>
      </c>
    </row>
    <row r="8704" spans="1:5">
      <c r="A8704">
        <v>2022</v>
      </c>
      <c r="B8704" t="s">
        <v>438</v>
      </c>
      <c r="C8704" t="s">
        <v>52</v>
      </c>
      <c r="D8704" t="s">
        <v>520</v>
      </c>
      <c r="E8704">
        <v>0</v>
      </c>
    </row>
    <row r="8705" spans="1:5">
      <c r="A8705">
        <v>2022</v>
      </c>
      <c r="B8705" t="s">
        <v>436</v>
      </c>
      <c r="C8705" t="s">
        <v>49</v>
      </c>
      <c r="D8705" t="s">
        <v>520</v>
      </c>
      <c r="E8705">
        <v>0</v>
      </c>
    </row>
    <row r="8706" spans="1:5">
      <c r="A8706">
        <v>2022</v>
      </c>
      <c r="B8706" t="s">
        <v>431</v>
      </c>
      <c r="C8706" t="s">
        <v>36</v>
      </c>
      <c r="D8706" t="s">
        <v>520</v>
      </c>
      <c r="E8706">
        <v>0</v>
      </c>
    </row>
    <row r="8707" spans="1:5">
      <c r="A8707">
        <v>2022</v>
      </c>
      <c r="B8707" t="s">
        <v>422</v>
      </c>
      <c r="C8707" t="s">
        <v>15</v>
      </c>
      <c r="D8707" t="s">
        <v>520</v>
      </c>
      <c r="E8707">
        <v>0</v>
      </c>
    </row>
    <row r="8708" spans="1:5">
      <c r="A8708">
        <v>2022</v>
      </c>
      <c r="B8708" t="s">
        <v>439</v>
      </c>
      <c r="C8708" t="s">
        <v>53</v>
      </c>
      <c r="D8708" t="s">
        <v>520</v>
      </c>
      <c r="E8708">
        <v>0</v>
      </c>
    </row>
    <row r="8709" spans="1:5">
      <c r="A8709">
        <v>2022</v>
      </c>
      <c r="B8709" t="s">
        <v>429</v>
      </c>
      <c r="C8709" t="s">
        <v>30</v>
      </c>
      <c r="D8709" t="s">
        <v>520</v>
      </c>
      <c r="E8709">
        <v>0</v>
      </c>
    </row>
    <row r="8710" spans="1:5">
      <c r="A8710">
        <v>2022</v>
      </c>
      <c r="B8710" t="s">
        <v>421</v>
      </c>
      <c r="C8710" t="s">
        <v>13</v>
      </c>
      <c r="D8710" t="s">
        <v>520</v>
      </c>
      <c r="E8710">
        <v>0</v>
      </c>
    </row>
    <row r="8711" spans="1:5">
      <c r="A8711">
        <v>2022</v>
      </c>
      <c r="B8711" t="s">
        <v>434</v>
      </c>
      <c r="C8711" t="s">
        <v>45</v>
      </c>
      <c r="D8711" t="s">
        <v>520</v>
      </c>
      <c r="E8711">
        <v>0</v>
      </c>
    </row>
    <row r="8712" spans="1:5">
      <c r="A8712">
        <v>2021</v>
      </c>
      <c r="B8712" t="s">
        <v>434</v>
      </c>
      <c r="C8712" t="s">
        <v>45</v>
      </c>
      <c r="D8712" t="s">
        <v>520</v>
      </c>
      <c r="E8712">
        <v>0</v>
      </c>
    </row>
    <row r="8713" spans="1:5">
      <c r="A8713">
        <v>2021</v>
      </c>
      <c r="B8713" t="s">
        <v>420</v>
      </c>
      <c r="C8713" t="s">
        <v>8</v>
      </c>
      <c r="D8713" t="s">
        <v>520</v>
      </c>
      <c r="E8713">
        <v>0</v>
      </c>
    </row>
    <row r="8714" spans="1:5">
      <c r="A8714">
        <v>2021</v>
      </c>
      <c r="B8714" t="s">
        <v>424</v>
      </c>
      <c r="C8714" t="s">
        <v>21</v>
      </c>
      <c r="D8714" t="s">
        <v>520</v>
      </c>
      <c r="E8714">
        <v>0</v>
      </c>
    </row>
    <row r="8715" spans="1:5">
      <c r="A8715">
        <v>2020</v>
      </c>
      <c r="B8715" t="s">
        <v>434</v>
      </c>
      <c r="C8715" t="s">
        <v>45</v>
      </c>
      <c r="D8715" t="s">
        <v>520</v>
      </c>
      <c r="E8715">
        <v>0</v>
      </c>
    </row>
    <row r="8716" spans="1:5">
      <c r="A8716">
        <v>2020</v>
      </c>
      <c r="B8716" t="s">
        <v>430</v>
      </c>
      <c r="C8716" t="s">
        <v>33</v>
      </c>
      <c r="D8716" t="s">
        <v>520</v>
      </c>
      <c r="E8716">
        <v>0</v>
      </c>
    </row>
    <row r="8717" spans="1:5">
      <c r="A8717">
        <v>2020</v>
      </c>
      <c r="B8717" t="s">
        <v>439</v>
      </c>
      <c r="C8717" t="s">
        <v>53</v>
      </c>
      <c r="D8717" t="s">
        <v>520</v>
      </c>
      <c r="E8717">
        <v>0</v>
      </c>
    </row>
    <row r="8718" spans="1:5">
      <c r="A8718">
        <v>2019</v>
      </c>
      <c r="B8718" t="s">
        <v>431</v>
      </c>
      <c r="C8718" t="s">
        <v>36</v>
      </c>
      <c r="D8718" t="s">
        <v>520</v>
      </c>
      <c r="E8718">
        <v>0</v>
      </c>
    </row>
    <row r="8719" spans="1:5">
      <c r="A8719">
        <v>2019</v>
      </c>
      <c r="B8719" t="s">
        <v>437</v>
      </c>
      <c r="C8719" t="s">
        <v>51</v>
      </c>
      <c r="D8719" t="s">
        <v>520</v>
      </c>
      <c r="E8719">
        <v>0</v>
      </c>
    </row>
    <row r="8720" spans="1:5">
      <c r="A8720">
        <v>2019</v>
      </c>
      <c r="B8720" t="s">
        <v>439</v>
      </c>
      <c r="C8720" t="s">
        <v>53</v>
      </c>
      <c r="D8720" t="s">
        <v>520</v>
      </c>
      <c r="E8720">
        <v>0</v>
      </c>
    </row>
    <row r="8721" spans="1:5">
      <c r="A8721">
        <v>2019</v>
      </c>
      <c r="B8721" t="s">
        <v>429</v>
      </c>
      <c r="C8721" t="s">
        <v>30</v>
      </c>
      <c r="D8721" t="s">
        <v>520</v>
      </c>
      <c r="E8721">
        <v>0</v>
      </c>
    </row>
    <row r="8722" spans="1:5">
      <c r="A8722">
        <v>2018</v>
      </c>
      <c r="B8722" t="s">
        <v>432</v>
      </c>
      <c r="C8722" t="s">
        <v>39</v>
      </c>
      <c r="D8722" t="s">
        <v>520</v>
      </c>
      <c r="E8722">
        <v>0</v>
      </c>
    </row>
    <row r="8723" spans="1:5">
      <c r="A8723">
        <v>2018</v>
      </c>
      <c r="B8723" t="s">
        <v>435</v>
      </c>
      <c r="C8723" t="s">
        <v>48</v>
      </c>
      <c r="D8723" t="s">
        <v>520</v>
      </c>
      <c r="E8723">
        <v>0</v>
      </c>
    </row>
    <row r="8724" spans="1:5">
      <c r="A8724">
        <v>2018</v>
      </c>
      <c r="B8724" t="s">
        <v>438</v>
      </c>
      <c r="C8724" t="s">
        <v>52</v>
      </c>
      <c r="D8724" t="s">
        <v>520</v>
      </c>
      <c r="E8724">
        <v>0</v>
      </c>
    </row>
    <row r="8725" spans="1:5">
      <c r="A8725">
        <v>2018</v>
      </c>
      <c r="B8725" t="s">
        <v>436</v>
      </c>
      <c r="C8725" t="s">
        <v>49</v>
      </c>
      <c r="D8725" t="s">
        <v>520</v>
      </c>
      <c r="E8725">
        <v>0</v>
      </c>
    </row>
    <row r="8726" spans="1:5">
      <c r="A8726">
        <v>2018</v>
      </c>
      <c r="B8726" t="s">
        <v>437</v>
      </c>
      <c r="C8726" t="s">
        <v>51</v>
      </c>
      <c r="D8726" t="s">
        <v>520</v>
      </c>
      <c r="E8726">
        <v>0</v>
      </c>
    </row>
    <row r="8727" spans="1:5">
      <c r="A8727">
        <v>2018</v>
      </c>
      <c r="B8727" t="s">
        <v>422</v>
      </c>
      <c r="C8727" t="s">
        <v>15</v>
      </c>
      <c r="D8727" t="s">
        <v>520</v>
      </c>
      <c r="E8727">
        <v>0</v>
      </c>
    </row>
    <row r="8728" spans="1:5">
      <c r="A8728">
        <v>2019</v>
      </c>
      <c r="B8728" t="s">
        <v>438</v>
      </c>
      <c r="C8728" t="s">
        <v>52</v>
      </c>
      <c r="D8728" t="s">
        <v>520</v>
      </c>
      <c r="E8728">
        <v>0</v>
      </c>
    </row>
    <row r="8729" spans="1:5">
      <c r="A8729">
        <v>2019</v>
      </c>
      <c r="B8729" t="s">
        <v>430</v>
      </c>
      <c r="C8729" t="s">
        <v>33</v>
      </c>
      <c r="D8729" t="s">
        <v>520</v>
      </c>
      <c r="E8729">
        <v>0</v>
      </c>
    </row>
    <row r="8730" spans="1:5">
      <c r="A8730">
        <v>2019</v>
      </c>
      <c r="B8730" t="s">
        <v>434</v>
      </c>
      <c r="C8730" t="s">
        <v>45</v>
      </c>
      <c r="D8730" t="s">
        <v>520</v>
      </c>
      <c r="E8730">
        <v>0</v>
      </c>
    </row>
    <row r="8731" spans="1:5">
      <c r="A8731">
        <v>2019</v>
      </c>
      <c r="B8731" t="s">
        <v>425</v>
      </c>
      <c r="C8731" t="s">
        <v>24</v>
      </c>
      <c r="D8731" t="s">
        <v>520</v>
      </c>
      <c r="E8731">
        <v>0</v>
      </c>
    </row>
    <row r="8732" spans="1:5">
      <c r="A8732">
        <v>2019</v>
      </c>
      <c r="B8732" t="s">
        <v>420</v>
      </c>
      <c r="C8732" t="s">
        <v>8</v>
      </c>
      <c r="D8732" t="s">
        <v>520</v>
      </c>
      <c r="E8732">
        <v>0</v>
      </c>
    </row>
    <row r="8733" spans="1:5">
      <c r="A8733">
        <v>2019</v>
      </c>
      <c r="B8733" t="s">
        <v>433</v>
      </c>
      <c r="C8733" t="s">
        <v>42</v>
      </c>
      <c r="D8733" t="s">
        <v>520</v>
      </c>
      <c r="E8733">
        <v>0</v>
      </c>
    </row>
    <row r="8734" spans="1:5">
      <c r="A8734">
        <v>2019</v>
      </c>
      <c r="B8734" t="s">
        <v>428</v>
      </c>
      <c r="C8734" t="s">
        <v>27</v>
      </c>
      <c r="D8734" t="s">
        <v>520</v>
      </c>
      <c r="E8734">
        <v>0</v>
      </c>
    </row>
    <row r="8735" spans="1:5">
      <c r="A8735">
        <v>2019</v>
      </c>
      <c r="B8735" t="s">
        <v>423</v>
      </c>
      <c r="C8735" t="s">
        <v>18</v>
      </c>
      <c r="D8735" t="s">
        <v>520</v>
      </c>
      <c r="E8735">
        <v>0</v>
      </c>
    </row>
    <row r="8736" spans="1:5">
      <c r="A8736">
        <v>2019</v>
      </c>
      <c r="B8736" t="s">
        <v>421</v>
      </c>
      <c r="C8736" t="s">
        <v>13</v>
      </c>
      <c r="D8736" t="s">
        <v>520</v>
      </c>
      <c r="E8736">
        <v>0</v>
      </c>
    </row>
    <row r="8737" spans="1:5">
      <c r="A8737">
        <v>2019</v>
      </c>
      <c r="B8737" t="s">
        <v>422</v>
      </c>
      <c r="C8737" t="s">
        <v>15</v>
      </c>
      <c r="D8737" t="s">
        <v>520</v>
      </c>
      <c r="E8737">
        <v>0</v>
      </c>
    </row>
    <row r="8738" spans="1:5">
      <c r="A8738">
        <v>2019</v>
      </c>
      <c r="B8738" t="s">
        <v>424</v>
      </c>
      <c r="C8738" t="s">
        <v>21</v>
      </c>
      <c r="D8738" t="s">
        <v>520</v>
      </c>
      <c r="E8738">
        <v>0</v>
      </c>
    </row>
    <row r="8739" spans="1:5">
      <c r="A8739">
        <v>2018</v>
      </c>
      <c r="B8739" t="s">
        <v>434</v>
      </c>
      <c r="C8739" t="s">
        <v>45</v>
      </c>
      <c r="D8739" t="s">
        <v>520</v>
      </c>
      <c r="E8739">
        <v>0</v>
      </c>
    </row>
    <row r="8740" spans="1:5">
      <c r="A8740">
        <v>2018</v>
      </c>
      <c r="B8740" t="s">
        <v>428</v>
      </c>
      <c r="C8740" t="s">
        <v>27</v>
      </c>
      <c r="D8740" t="s">
        <v>520</v>
      </c>
      <c r="E8740">
        <v>0</v>
      </c>
    </row>
    <row r="8741" spans="1:5">
      <c r="A8741">
        <v>2018</v>
      </c>
      <c r="B8741" t="s">
        <v>430</v>
      </c>
      <c r="C8741" t="s">
        <v>33</v>
      </c>
      <c r="D8741" t="s">
        <v>520</v>
      </c>
      <c r="E8741">
        <v>0</v>
      </c>
    </row>
    <row r="8742" spans="1:5">
      <c r="A8742">
        <v>2018</v>
      </c>
      <c r="B8742" t="s">
        <v>420</v>
      </c>
      <c r="C8742" t="s">
        <v>8</v>
      </c>
      <c r="D8742" t="s">
        <v>520</v>
      </c>
      <c r="E8742">
        <v>0</v>
      </c>
    </row>
    <row r="8743" spans="1:5">
      <c r="A8743">
        <v>2018</v>
      </c>
      <c r="B8743" t="s">
        <v>439</v>
      </c>
      <c r="C8743" t="s">
        <v>53</v>
      </c>
      <c r="D8743" t="s">
        <v>520</v>
      </c>
      <c r="E8743">
        <v>0</v>
      </c>
    </row>
    <row r="8744" spans="1:5">
      <c r="A8744">
        <v>2022</v>
      </c>
      <c r="B8744" t="s">
        <v>437</v>
      </c>
      <c r="C8744" t="s">
        <v>51</v>
      </c>
      <c r="D8744" t="s">
        <v>520</v>
      </c>
      <c r="E8744">
        <v>0</v>
      </c>
    </row>
    <row r="8745" spans="1:5">
      <c r="A8745">
        <v>2022</v>
      </c>
      <c r="B8745" t="s">
        <v>425</v>
      </c>
      <c r="C8745" t="s">
        <v>24</v>
      </c>
      <c r="D8745" t="s">
        <v>520</v>
      </c>
      <c r="E8745">
        <v>0</v>
      </c>
    </row>
    <row r="8746" spans="1:5">
      <c r="A8746">
        <v>2022</v>
      </c>
      <c r="B8746" t="s">
        <v>428</v>
      </c>
      <c r="C8746" t="s">
        <v>27</v>
      </c>
      <c r="D8746" t="s">
        <v>520</v>
      </c>
      <c r="E8746">
        <v>0</v>
      </c>
    </row>
    <row r="8747" spans="1:5">
      <c r="A8747">
        <v>2022</v>
      </c>
      <c r="B8747" t="s">
        <v>420</v>
      </c>
      <c r="C8747" t="s">
        <v>8</v>
      </c>
      <c r="D8747" t="s">
        <v>520</v>
      </c>
      <c r="E8747">
        <v>0</v>
      </c>
    </row>
    <row r="8748" spans="1:5">
      <c r="A8748">
        <v>2022</v>
      </c>
      <c r="B8748" t="s">
        <v>423</v>
      </c>
      <c r="C8748" t="s">
        <v>18</v>
      </c>
      <c r="D8748" t="s">
        <v>520</v>
      </c>
      <c r="E8748">
        <v>0</v>
      </c>
    </row>
    <row r="8749" spans="1:5">
      <c r="A8749">
        <v>2021</v>
      </c>
      <c r="B8749" t="s">
        <v>426</v>
      </c>
      <c r="D8749" t="s">
        <v>520</v>
      </c>
      <c r="E8749">
        <v>0</v>
      </c>
    </row>
    <row r="8750" spans="1:5">
      <c r="A8750">
        <v>2021</v>
      </c>
      <c r="B8750" t="s">
        <v>428</v>
      </c>
      <c r="C8750" t="s">
        <v>27</v>
      </c>
      <c r="D8750" t="s">
        <v>520</v>
      </c>
      <c r="E8750">
        <v>0</v>
      </c>
    </row>
    <row r="8751" spans="1:5">
      <c r="A8751">
        <v>2021</v>
      </c>
      <c r="B8751" t="s">
        <v>423</v>
      </c>
      <c r="C8751" t="s">
        <v>18</v>
      </c>
      <c r="D8751" t="s">
        <v>520</v>
      </c>
      <c r="E8751">
        <v>0</v>
      </c>
    </row>
    <row r="8752" spans="1:5">
      <c r="A8752">
        <v>2021</v>
      </c>
      <c r="B8752" t="s">
        <v>431</v>
      </c>
      <c r="C8752" t="s">
        <v>36</v>
      </c>
      <c r="D8752" t="s">
        <v>520</v>
      </c>
      <c r="E8752">
        <v>0</v>
      </c>
    </row>
    <row r="8753" spans="1:5">
      <c r="A8753">
        <v>2021</v>
      </c>
      <c r="B8753" t="s">
        <v>425</v>
      </c>
      <c r="C8753" t="s">
        <v>24</v>
      </c>
      <c r="D8753" t="s">
        <v>520</v>
      </c>
      <c r="E8753">
        <v>0</v>
      </c>
    </row>
    <row r="8754" spans="1:5">
      <c r="A8754">
        <v>2021</v>
      </c>
      <c r="B8754" t="s">
        <v>438</v>
      </c>
      <c r="C8754" t="s">
        <v>52</v>
      </c>
      <c r="D8754" t="s">
        <v>520</v>
      </c>
      <c r="E8754">
        <v>0</v>
      </c>
    </row>
    <row r="8755" spans="1:5">
      <c r="A8755">
        <v>2021</v>
      </c>
      <c r="B8755" t="s">
        <v>436</v>
      </c>
      <c r="C8755" t="s">
        <v>49</v>
      </c>
      <c r="D8755" t="s">
        <v>520</v>
      </c>
      <c r="E8755">
        <v>0</v>
      </c>
    </row>
    <row r="8756" spans="1:5">
      <c r="A8756">
        <v>2021</v>
      </c>
      <c r="B8756" t="s">
        <v>437</v>
      </c>
      <c r="C8756" t="s">
        <v>51</v>
      </c>
      <c r="D8756" t="s">
        <v>520</v>
      </c>
      <c r="E8756">
        <v>0</v>
      </c>
    </row>
    <row r="8757" spans="1:5">
      <c r="A8757">
        <v>2020</v>
      </c>
      <c r="B8757" t="s">
        <v>431</v>
      </c>
      <c r="C8757" t="s">
        <v>36</v>
      </c>
      <c r="D8757" t="s">
        <v>520</v>
      </c>
      <c r="E8757">
        <v>0</v>
      </c>
    </row>
    <row r="8758" spans="1:5">
      <c r="A8758">
        <v>2020</v>
      </c>
      <c r="B8758" t="s">
        <v>426</v>
      </c>
      <c r="D8758" t="s">
        <v>520</v>
      </c>
      <c r="E8758">
        <v>0</v>
      </c>
    </row>
    <row r="8759" spans="1:5">
      <c r="A8759">
        <v>2020</v>
      </c>
      <c r="B8759" t="s">
        <v>433</v>
      </c>
      <c r="C8759" t="s">
        <v>42</v>
      </c>
      <c r="D8759" t="s">
        <v>520</v>
      </c>
      <c r="E8759">
        <v>0</v>
      </c>
    </row>
    <row r="8760" spans="1:5">
      <c r="A8760">
        <v>2020</v>
      </c>
      <c r="B8760" t="s">
        <v>425</v>
      </c>
      <c r="C8760" t="s">
        <v>24</v>
      </c>
      <c r="D8760" t="s">
        <v>520</v>
      </c>
      <c r="E8760">
        <v>0</v>
      </c>
    </row>
    <row r="8761" spans="1:5">
      <c r="A8761">
        <v>2020</v>
      </c>
      <c r="B8761" t="s">
        <v>428</v>
      </c>
      <c r="C8761" t="s">
        <v>27</v>
      </c>
      <c r="D8761" t="s">
        <v>520</v>
      </c>
      <c r="E8761">
        <v>0</v>
      </c>
    </row>
    <row r="8762" spans="1:5">
      <c r="A8762">
        <v>2020</v>
      </c>
      <c r="B8762" t="s">
        <v>438</v>
      </c>
      <c r="C8762" t="s">
        <v>52</v>
      </c>
      <c r="D8762" t="s">
        <v>520</v>
      </c>
      <c r="E8762">
        <v>0</v>
      </c>
    </row>
    <row r="8763" spans="1:5">
      <c r="A8763">
        <v>2020</v>
      </c>
      <c r="B8763" t="s">
        <v>437</v>
      </c>
      <c r="C8763" t="s">
        <v>51</v>
      </c>
      <c r="D8763" t="s">
        <v>520</v>
      </c>
      <c r="E8763">
        <v>0</v>
      </c>
    </row>
    <row r="8764" spans="1:5">
      <c r="A8764">
        <v>2020</v>
      </c>
      <c r="B8764" t="s">
        <v>422</v>
      </c>
      <c r="C8764" t="s">
        <v>15</v>
      </c>
      <c r="D8764" t="s">
        <v>520</v>
      </c>
      <c r="E8764">
        <v>0</v>
      </c>
    </row>
    <row r="8765" spans="1:5">
      <c r="A8765">
        <v>2023</v>
      </c>
      <c r="B8765" t="s">
        <v>434</v>
      </c>
      <c r="C8765" t="s">
        <v>45</v>
      </c>
      <c r="D8765" t="s">
        <v>520</v>
      </c>
      <c r="E8765">
        <v>3054</v>
      </c>
    </row>
    <row r="8766" spans="1:5">
      <c r="A8766">
        <v>2023</v>
      </c>
      <c r="B8766" t="s">
        <v>423</v>
      </c>
      <c r="C8766" t="s">
        <v>18</v>
      </c>
      <c r="D8766" t="s">
        <v>520</v>
      </c>
      <c r="E8766">
        <v>0</v>
      </c>
    </row>
    <row r="8767" spans="1:5">
      <c r="A8767">
        <v>2023</v>
      </c>
      <c r="B8767" t="s">
        <v>435</v>
      </c>
      <c r="C8767" t="s">
        <v>48</v>
      </c>
      <c r="D8767" t="s">
        <v>520</v>
      </c>
      <c r="E8767">
        <v>0</v>
      </c>
    </row>
    <row r="8768" spans="1:5">
      <c r="A8768">
        <v>2023</v>
      </c>
      <c r="B8768" t="s">
        <v>430</v>
      </c>
      <c r="C8768" t="s">
        <v>33</v>
      </c>
      <c r="D8768" t="s">
        <v>520</v>
      </c>
      <c r="E8768">
        <v>4500</v>
      </c>
    </row>
    <row r="8769" spans="1:5">
      <c r="A8769">
        <v>2023</v>
      </c>
      <c r="B8769" t="s">
        <v>422</v>
      </c>
      <c r="C8769" t="s">
        <v>15</v>
      </c>
      <c r="D8769" t="s">
        <v>520</v>
      </c>
      <c r="E8769">
        <v>11213.98</v>
      </c>
    </row>
    <row r="8770" spans="1:5">
      <c r="A8770">
        <v>2023</v>
      </c>
      <c r="B8770" t="s">
        <v>439</v>
      </c>
      <c r="C8770" t="s">
        <v>53</v>
      </c>
      <c r="D8770" t="s">
        <v>520</v>
      </c>
      <c r="E8770">
        <v>10594</v>
      </c>
    </row>
    <row r="8771" spans="1:5">
      <c r="A8771">
        <v>2022</v>
      </c>
      <c r="B8771" t="s">
        <v>433</v>
      </c>
      <c r="C8771" t="s">
        <v>42</v>
      </c>
      <c r="D8771" t="s">
        <v>520</v>
      </c>
      <c r="E8771">
        <v>0</v>
      </c>
    </row>
    <row r="8772" spans="1:5">
      <c r="A8772">
        <v>2022</v>
      </c>
      <c r="B8772" t="s">
        <v>430</v>
      </c>
      <c r="C8772" t="s">
        <v>33</v>
      </c>
      <c r="D8772" t="s">
        <v>520</v>
      </c>
      <c r="E8772">
        <v>0</v>
      </c>
    </row>
    <row r="8773" spans="1:5">
      <c r="A8773">
        <v>2022</v>
      </c>
      <c r="B8773" t="s">
        <v>432</v>
      </c>
      <c r="C8773" t="s">
        <v>39</v>
      </c>
      <c r="D8773" t="s">
        <v>520</v>
      </c>
      <c r="E8773">
        <v>0</v>
      </c>
    </row>
    <row r="8774" spans="1:5">
      <c r="A8774">
        <v>2022</v>
      </c>
      <c r="B8774" t="s">
        <v>426</v>
      </c>
      <c r="D8774" t="s">
        <v>520</v>
      </c>
      <c r="E8774">
        <v>0</v>
      </c>
    </row>
    <row r="8775" spans="1:5">
      <c r="A8775">
        <v>2022</v>
      </c>
      <c r="B8775" t="s">
        <v>424</v>
      </c>
      <c r="C8775" t="s">
        <v>21</v>
      </c>
      <c r="D8775" t="s">
        <v>520</v>
      </c>
      <c r="E8775">
        <v>0</v>
      </c>
    </row>
    <row r="8776" spans="1:5">
      <c r="A8776">
        <v>2021</v>
      </c>
      <c r="B8776" t="s">
        <v>432</v>
      </c>
      <c r="C8776" t="s">
        <v>39</v>
      </c>
      <c r="D8776" t="s">
        <v>520</v>
      </c>
      <c r="E8776">
        <v>0</v>
      </c>
    </row>
    <row r="8777" spans="1:5">
      <c r="A8777">
        <v>2021</v>
      </c>
      <c r="B8777" t="s">
        <v>430</v>
      </c>
      <c r="C8777" t="s">
        <v>33</v>
      </c>
      <c r="D8777" t="s">
        <v>520</v>
      </c>
      <c r="E8777">
        <v>0</v>
      </c>
    </row>
    <row r="8778" spans="1:5">
      <c r="A8778">
        <v>2021</v>
      </c>
      <c r="B8778" t="s">
        <v>433</v>
      </c>
      <c r="C8778" t="s">
        <v>42</v>
      </c>
      <c r="D8778" t="s">
        <v>520</v>
      </c>
      <c r="E8778">
        <v>0</v>
      </c>
    </row>
    <row r="8779" spans="1:5">
      <c r="A8779">
        <v>2021</v>
      </c>
      <c r="B8779" t="s">
        <v>422</v>
      </c>
      <c r="C8779" t="s">
        <v>15</v>
      </c>
      <c r="D8779" t="s">
        <v>520</v>
      </c>
      <c r="E8779">
        <v>0</v>
      </c>
    </row>
    <row r="8780" spans="1:5">
      <c r="A8780">
        <v>2021</v>
      </c>
      <c r="B8780" t="s">
        <v>421</v>
      </c>
      <c r="C8780" t="s">
        <v>13</v>
      </c>
      <c r="D8780" t="s">
        <v>520</v>
      </c>
      <c r="E8780">
        <v>0</v>
      </c>
    </row>
    <row r="8781" spans="1:5">
      <c r="A8781">
        <v>2021</v>
      </c>
      <c r="B8781" t="s">
        <v>439</v>
      </c>
      <c r="C8781" t="s">
        <v>53</v>
      </c>
      <c r="D8781" t="s">
        <v>520</v>
      </c>
      <c r="E8781">
        <v>0</v>
      </c>
    </row>
    <row r="8782" spans="1:5">
      <c r="A8782">
        <v>2021</v>
      </c>
      <c r="B8782" t="s">
        <v>435</v>
      </c>
      <c r="C8782" t="s">
        <v>48</v>
      </c>
      <c r="D8782" t="s">
        <v>520</v>
      </c>
      <c r="E8782">
        <v>0</v>
      </c>
    </row>
    <row r="8783" spans="1:5">
      <c r="A8783">
        <v>2021</v>
      </c>
      <c r="B8783" t="s">
        <v>429</v>
      </c>
      <c r="C8783" t="s">
        <v>30</v>
      </c>
      <c r="D8783" t="s">
        <v>520</v>
      </c>
      <c r="E8783">
        <v>0</v>
      </c>
    </row>
    <row r="8784" spans="1:5">
      <c r="A8784">
        <v>2020</v>
      </c>
      <c r="B8784" t="s">
        <v>435</v>
      </c>
      <c r="C8784" t="s">
        <v>48</v>
      </c>
      <c r="D8784" t="s">
        <v>520</v>
      </c>
      <c r="E8784">
        <v>0</v>
      </c>
    </row>
    <row r="8785" spans="1:5">
      <c r="A8785">
        <v>2020</v>
      </c>
      <c r="B8785" t="s">
        <v>432</v>
      </c>
      <c r="C8785" t="s">
        <v>39</v>
      </c>
      <c r="D8785" t="s">
        <v>520</v>
      </c>
      <c r="E8785">
        <v>0</v>
      </c>
    </row>
    <row r="8786" spans="1:5">
      <c r="A8786">
        <v>2020</v>
      </c>
      <c r="B8786" t="s">
        <v>423</v>
      </c>
      <c r="C8786" t="s">
        <v>18</v>
      </c>
      <c r="D8786" t="s">
        <v>520</v>
      </c>
      <c r="E8786">
        <v>0</v>
      </c>
    </row>
    <row r="8787" spans="1:5">
      <c r="A8787">
        <v>2020</v>
      </c>
      <c r="B8787" t="s">
        <v>420</v>
      </c>
      <c r="C8787" t="s">
        <v>8</v>
      </c>
      <c r="D8787" t="s">
        <v>520</v>
      </c>
      <c r="E8787">
        <v>0</v>
      </c>
    </row>
    <row r="8788" spans="1:5">
      <c r="A8788">
        <v>2020</v>
      </c>
      <c r="B8788" t="s">
        <v>424</v>
      </c>
      <c r="C8788" t="s">
        <v>21</v>
      </c>
      <c r="D8788" t="s">
        <v>520</v>
      </c>
      <c r="E8788">
        <v>0</v>
      </c>
    </row>
    <row r="8789" spans="1:5">
      <c r="A8789">
        <v>2020</v>
      </c>
      <c r="B8789" t="s">
        <v>421</v>
      </c>
      <c r="C8789" t="s">
        <v>13</v>
      </c>
      <c r="D8789" t="s">
        <v>520</v>
      </c>
      <c r="E8789">
        <v>0</v>
      </c>
    </row>
    <row r="8790" spans="1:5">
      <c r="A8790">
        <v>2020</v>
      </c>
      <c r="B8790" t="s">
        <v>436</v>
      </c>
      <c r="C8790" t="s">
        <v>49</v>
      </c>
      <c r="D8790" t="s">
        <v>520</v>
      </c>
      <c r="E8790">
        <v>0</v>
      </c>
    </row>
    <row r="8791" spans="1:5">
      <c r="A8791">
        <v>2020</v>
      </c>
      <c r="B8791" t="s">
        <v>429</v>
      </c>
      <c r="C8791" t="s">
        <v>30</v>
      </c>
      <c r="D8791" t="s">
        <v>520</v>
      </c>
      <c r="E8791">
        <v>0</v>
      </c>
    </row>
    <row r="8792" spans="1:5">
      <c r="A8792">
        <v>2019</v>
      </c>
      <c r="B8792" t="s">
        <v>435</v>
      </c>
      <c r="C8792" t="s">
        <v>48</v>
      </c>
      <c r="D8792" t="s">
        <v>520</v>
      </c>
      <c r="E8792">
        <v>0</v>
      </c>
    </row>
    <row r="8793" spans="1:5">
      <c r="A8793">
        <v>2019</v>
      </c>
      <c r="B8793" t="s">
        <v>426</v>
      </c>
      <c r="D8793" t="s">
        <v>520</v>
      </c>
      <c r="E8793">
        <v>0</v>
      </c>
    </row>
    <row r="8794" spans="1:5">
      <c r="A8794">
        <v>2019</v>
      </c>
      <c r="B8794" t="s">
        <v>432</v>
      </c>
      <c r="C8794" t="s">
        <v>39</v>
      </c>
      <c r="D8794" t="s">
        <v>520</v>
      </c>
      <c r="E8794">
        <v>0</v>
      </c>
    </row>
    <row r="8795" spans="1:5">
      <c r="A8795">
        <v>2019</v>
      </c>
      <c r="B8795" t="s">
        <v>436</v>
      </c>
      <c r="C8795" t="s">
        <v>49</v>
      </c>
      <c r="D8795" t="s">
        <v>520</v>
      </c>
      <c r="E8795">
        <v>0</v>
      </c>
    </row>
    <row r="8796" spans="1:5">
      <c r="A8796">
        <v>2018</v>
      </c>
      <c r="B8796" t="s">
        <v>431</v>
      </c>
      <c r="C8796" t="s">
        <v>36</v>
      </c>
      <c r="D8796" t="s">
        <v>520</v>
      </c>
      <c r="E8796">
        <v>0</v>
      </c>
    </row>
    <row r="8797" spans="1:5">
      <c r="A8797">
        <v>2018</v>
      </c>
      <c r="B8797" t="s">
        <v>426</v>
      </c>
      <c r="D8797" t="s">
        <v>520</v>
      </c>
      <c r="E8797">
        <v>0</v>
      </c>
    </row>
    <row r="8798" spans="1:5">
      <c r="A8798">
        <v>2018</v>
      </c>
      <c r="B8798" t="s">
        <v>421</v>
      </c>
      <c r="C8798" t="s">
        <v>13</v>
      </c>
      <c r="D8798" t="s">
        <v>520</v>
      </c>
      <c r="E8798">
        <v>0</v>
      </c>
    </row>
    <row r="8799" spans="1:5">
      <c r="A8799">
        <v>2018</v>
      </c>
      <c r="B8799" t="s">
        <v>423</v>
      </c>
      <c r="C8799" t="s">
        <v>18</v>
      </c>
      <c r="D8799" t="s">
        <v>520</v>
      </c>
      <c r="E8799">
        <v>0</v>
      </c>
    </row>
    <row r="8800" spans="1:5">
      <c r="A8800">
        <v>2018</v>
      </c>
      <c r="B8800" t="s">
        <v>433</v>
      </c>
      <c r="C8800" t="s">
        <v>42</v>
      </c>
      <c r="D8800" t="s">
        <v>520</v>
      </c>
      <c r="E8800">
        <v>0</v>
      </c>
    </row>
    <row r="8801" spans="1:5">
      <c r="A8801">
        <v>2018</v>
      </c>
      <c r="B8801" t="s">
        <v>425</v>
      </c>
      <c r="C8801" t="s">
        <v>24</v>
      </c>
      <c r="D8801" t="s">
        <v>520</v>
      </c>
      <c r="E8801">
        <v>0</v>
      </c>
    </row>
    <row r="8802" spans="1:5">
      <c r="A8802">
        <v>2018</v>
      </c>
      <c r="B8802" t="s">
        <v>424</v>
      </c>
      <c r="C8802" t="s">
        <v>21</v>
      </c>
      <c r="D8802" t="s">
        <v>520</v>
      </c>
      <c r="E8802">
        <v>0</v>
      </c>
    </row>
    <row r="8803" spans="1:5">
      <c r="A8803">
        <v>2018</v>
      </c>
      <c r="B8803" t="s">
        <v>429</v>
      </c>
      <c r="C8803" t="s">
        <v>30</v>
      </c>
      <c r="D8803" t="s">
        <v>520</v>
      </c>
      <c r="E8803">
        <v>0</v>
      </c>
    </row>
    <row r="8804" spans="1:5">
      <c r="A8804">
        <v>2025</v>
      </c>
      <c r="B8804" t="s">
        <v>407</v>
      </c>
      <c r="D8804" t="s">
        <v>521</v>
      </c>
      <c r="E8804">
        <v>0</v>
      </c>
    </row>
    <row r="8805" spans="1:5">
      <c r="A8805">
        <v>2025</v>
      </c>
      <c r="B8805" t="s">
        <v>438</v>
      </c>
      <c r="D8805" t="s">
        <v>521</v>
      </c>
      <c r="E8805">
        <v>0</v>
      </c>
    </row>
    <row r="8806" spans="1:5">
      <c r="A8806">
        <v>2025</v>
      </c>
      <c r="B8806" t="s">
        <v>425</v>
      </c>
      <c r="D8806" t="s">
        <v>521</v>
      </c>
      <c r="E8806">
        <v>0</v>
      </c>
    </row>
    <row r="8807" spans="1:5">
      <c r="A8807">
        <v>2025</v>
      </c>
      <c r="B8807" t="s">
        <v>421</v>
      </c>
      <c r="D8807" t="s">
        <v>521</v>
      </c>
      <c r="E8807">
        <v>0</v>
      </c>
    </row>
    <row r="8808" spans="1:5">
      <c r="A8808">
        <v>2025</v>
      </c>
      <c r="B8808" t="s">
        <v>432</v>
      </c>
      <c r="D8808" t="s">
        <v>521</v>
      </c>
      <c r="E8808">
        <v>0</v>
      </c>
    </row>
    <row r="8809" spans="1:5">
      <c r="A8809">
        <v>2025</v>
      </c>
      <c r="B8809" t="s">
        <v>429</v>
      </c>
      <c r="D8809" t="s">
        <v>521</v>
      </c>
      <c r="E8809">
        <v>0</v>
      </c>
    </row>
    <row r="8810" spans="1:5">
      <c r="A8810">
        <v>2025</v>
      </c>
      <c r="B8810" t="s">
        <v>431</v>
      </c>
      <c r="D8810" t="s">
        <v>521</v>
      </c>
      <c r="E8810">
        <v>0</v>
      </c>
    </row>
    <row r="8811" spans="1:5">
      <c r="A8811">
        <v>2025</v>
      </c>
      <c r="B8811" t="s">
        <v>428</v>
      </c>
      <c r="D8811" t="s">
        <v>521</v>
      </c>
      <c r="E8811">
        <v>0</v>
      </c>
    </row>
    <row r="8812" spans="1:5">
      <c r="A8812">
        <v>2025</v>
      </c>
      <c r="B8812" t="s">
        <v>436</v>
      </c>
      <c r="D8812" t="s">
        <v>521</v>
      </c>
      <c r="E8812">
        <v>0</v>
      </c>
    </row>
    <row r="8813" spans="1:5">
      <c r="A8813">
        <v>2025</v>
      </c>
      <c r="B8813" t="s">
        <v>433</v>
      </c>
      <c r="D8813" t="s">
        <v>521</v>
      </c>
      <c r="E8813">
        <v>0</v>
      </c>
    </row>
    <row r="8814" spans="1:5">
      <c r="A8814">
        <v>2025</v>
      </c>
      <c r="B8814" t="s">
        <v>426</v>
      </c>
      <c r="D8814" t="s">
        <v>521</v>
      </c>
      <c r="E8814">
        <v>0</v>
      </c>
    </row>
    <row r="8815" spans="1:5">
      <c r="A8815">
        <v>2025</v>
      </c>
      <c r="B8815" t="s">
        <v>437</v>
      </c>
      <c r="D8815" t="s">
        <v>521</v>
      </c>
      <c r="E8815">
        <v>0</v>
      </c>
    </row>
    <row r="8816" spans="1:5">
      <c r="A8816">
        <v>2025</v>
      </c>
      <c r="B8816" t="s">
        <v>420</v>
      </c>
      <c r="D8816" t="s">
        <v>521</v>
      </c>
      <c r="E8816">
        <v>0</v>
      </c>
    </row>
    <row r="8817" spans="1:5">
      <c r="A8817">
        <v>2025</v>
      </c>
      <c r="B8817" t="s">
        <v>424</v>
      </c>
      <c r="D8817" t="s">
        <v>521</v>
      </c>
      <c r="E8817">
        <v>0</v>
      </c>
    </row>
    <row r="8818" spans="1:5">
      <c r="A8818">
        <v>2025</v>
      </c>
      <c r="B8818" t="s">
        <v>434</v>
      </c>
      <c r="D8818" t="s">
        <v>521</v>
      </c>
      <c r="E8818">
        <v>0</v>
      </c>
    </row>
    <row r="8819" spans="1:5">
      <c r="A8819">
        <v>2025</v>
      </c>
      <c r="B8819" t="s">
        <v>423</v>
      </c>
      <c r="D8819" t="s">
        <v>521</v>
      </c>
      <c r="E8819">
        <v>0</v>
      </c>
    </row>
    <row r="8820" spans="1:5">
      <c r="A8820">
        <v>2025</v>
      </c>
      <c r="B8820" t="s">
        <v>435</v>
      </c>
      <c r="D8820" t="s">
        <v>521</v>
      </c>
      <c r="E8820">
        <v>0</v>
      </c>
    </row>
    <row r="8821" spans="1:5">
      <c r="A8821">
        <v>2025</v>
      </c>
      <c r="B8821" t="s">
        <v>430</v>
      </c>
      <c r="D8821" t="s">
        <v>521</v>
      </c>
      <c r="E8821">
        <v>0</v>
      </c>
    </row>
    <row r="8822" spans="1:5">
      <c r="A8822">
        <v>2025</v>
      </c>
      <c r="B8822" t="s">
        <v>422</v>
      </c>
      <c r="D8822" t="s">
        <v>521</v>
      </c>
      <c r="E8822">
        <v>0</v>
      </c>
    </row>
    <row r="8823" spans="1:5">
      <c r="A8823">
        <v>2025</v>
      </c>
      <c r="B8823" t="s">
        <v>439</v>
      </c>
      <c r="D8823" t="s">
        <v>521</v>
      </c>
      <c r="E8823">
        <v>0</v>
      </c>
    </row>
    <row r="8824" spans="1:5">
      <c r="A8824">
        <v>2024</v>
      </c>
      <c r="B8824" t="s">
        <v>407</v>
      </c>
      <c r="C8824" t="s">
        <v>407</v>
      </c>
      <c r="D8824" t="s">
        <v>521</v>
      </c>
      <c r="E8824">
        <v>0</v>
      </c>
    </row>
    <row r="8825" spans="1:5">
      <c r="A8825">
        <v>2024</v>
      </c>
      <c r="B8825" t="s">
        <v>438</v>
      </c>
      <c r="C8825" t="s">
        <v>52</v>
      </c>
      <c r="D8825" t="s">
        <v>521</v>
      </c>
      <c r="E8825">
        <v>0</v>
      </c>
    </row>
    <row r="8826" spans="1:5">
      <c r="A8826">
        <v>2024</v>
      </c>
      <c r="B8826" t="s">
        <v>425</v>
      </c>
      <c r="C8826" t="s">
        <v>24</v>
      </c>
      <c r="D8826" t="s">
        <v>521</v>
      </c>
      <c r="E8826">
        <v>0</v>
      </c>
    </row>
    <row r="8827" spans="1:5">
      <c r="A8827">
        <v>2024</v>
      </c>
      <c r="B8827" t="s">
        <v>421</v>
      </c>
      <c r="C8827" t="s">
        <v>13</v>
      </c>
      <c r="D8827" t="s">
        <v>521</v>
      </c>
      <c r="E8827">
        <v>0</v>
      </c>
    </row>
    <row r="8828" spans="1:5">
      <c r="A8828">
        <v>2024</v>
      </c>
      <c r="B8828" t="s">
        <v>432</v>
      </c>
      <c r="C8828" t="s">
        <v>39</v>
      </c>
      <c r="D8828" t="s">
        <v>521</v>
      </c>
      <c r="E8828">
        <v>0</v>
      </c>
    </row>
    <row r="8829" spans="1:5">
      <c r="A8829">
        <v>2024</v>
      </c>
      <c r="B8829" t="s">
        <v>429</v>
      </c>
      <c r="C8829" t="s">
        <v>30</v>
      </c>
      <c r="D8829" t="s">
        <v>521</v>
      </c>
      <c r="E8829">
        <v>0</v>
      </c>
    </row>
    <row r="8830" spans="1:5">
      <c r="A8830">
        <v>2024</v>
      </c>
      <c r="B8830" t="s">
        <v>431</v>
      </c>
      <c r="C8830" t="s">
        <v>36</v>
      </c>
      <c r="D8830" t="s">
        <v>521</v>
      </c>
      <c r="E8830">
        <v>0</v>
      </c>
    </row>
    <row r="8831" spans="1:5">
      <c r="A8831">
        <v>2024</v>
      </c>
      <c r="B8831" t="s">
        <v>428</v>
      </c>
      <c r="C8831" t="s">
        <v>27</v>
      </c>
      <c r="D8831" t="s">
        <v>521</v>
      </c>
      <c r="E8831">
        <v>0</v>
      </c>
    </row>
    <row r="8832" spans="1:5">
      <c r="A8832">
        <v>2024</v>
      </c>
      <c r="B8832" t="s">
        <v>436</v>
      </c>
      <c r="C8832" t="s">
        <v>49</v>
      </c>
      <c r="D8832" t="s">
        <v>521</v>
      </c>
      <c r="E8832">
        <v>0</v>
      </c>
    </row>
    <row r="8833" spans="1:5">
      <c r="A8833">
        <v>2024</v>
      </c>
      <c r="B8833" t="s">
        <v>433</v>
      </c>
      <c r="C8833" t="s">
        <v>42</v>
      </c>
      <c r="D8833" t="s">
        <v>521</v>
      </c>
      <c r="E8833">
        <v>0</v>
      </c>
    </row>
    <row r="8834" spans="1:5">
      <c r="A8834">
        <v>2024</v>
      </c>
      <c r="B8834" t="s">
        <v>426</v>
      </c>
      <c r="D8834" t="s">
        <v>521</v>
      </c>
      <c r="E8834">
        <v>0</v>
      </c>
    </row>
    <row r="8835" spans="1:5">
      <c r="A8835">
        <v>2024</v>
      </c>
      <c r="B8835" t="s">
        <v>437</v>
      </c>
      <c r="C8835" t="s">
        <v>51</v>
      </c>
      <c r="D8835" t="s">
        <v>521</v>
      </c>
      <c r="E8835">
        <v>0</v>
      </c>
    </row>
    <row r="8836" spans="1:5">
      <c r="A8836">
        <v>2024</v>
      </c>
      <c r="B8836" t="s">
        <v>420</v>
      </c>
      <c r="C8836" t="s">
        <v>8</v>
      </c>
      <c r="D8836" t="s">
        <v>521</v>
      </c>
      <c r="E8836">
        <v>0</v>
      </c>
    </row>
    <row r="8837" spans="1:5">
      <c r="A8837">
        <v>2024</v>
      </c>
      <c r="B8837" t="s">
        <v>424</v>
      </c>
      <c r="C8837" t="s">
        <v>21</v>
      </c>
      <c r="D8837" t="s">
        <v>521</v>
      </c>
      <c r="E8837">
        <v>0</v>
      </c>
    </row>
    <row r="8838" spans="1:5">
      <c r="A8838">
        <v>2024</v>
      </c>
      <c r="B8838" t="s">
        <v>434</v>
      </c>
      <c r="C8838" t="s">
        <v>45</v>
      </c>
      <c r="D8838" t="s">
        <v>521</v>
      </c>
      <c r="E8838">
        <v>0</v>
      </c>
    </row>
    <row r="8839" spans="1:5">
      <c r="A8839">
        <v>2024</v>
      </c>
      <c r="B8839" t="s">
        <v>423</v>
      </c>
      <c r="C8839" t="s">
        <v>18</v>
      </c>
      <c r="D8839" t="s">
        <v>521</v>
      </c>
      <c r="E8839">
        <v>0</v>
      </c>
    </row>
    <row r="8840" spans="1:5">
      <c r="A8840">
        <v>2024</v>
      </c>
      <c r="B8840" t="s">
        <v>435</v>
      </c>
      <c r="C8840" t="s">
        <v>48</v>
      </c>
      <c r="D8840" t="s">
        <v>521</v>
      </c>
      <c r="E8840">
        <v>0</v>
      </c>
    </row>
    <row r="8841" spans="1:5">
      <c r="A8841">
        <v>2024</v>
      </c>
      <c r="B8841" t="s">
        <v>430</v>
      </c>
      <c r="C8841" t="s">
        <v>33</v>
      </c>
      <c r="D8841" t="s">
        <v>521</v>
      </c>
      <c r="E8841">
        <v>0</v>
      </c>
    </row>
    <row r="8842" spans="1:5">
      <c r="A8842">
        <v>2024</v>
      </c>
      <c r="B8842" t="s">
        <v>422</v>
      </c>
      <c r="C8842" t="s">
        <v>15</v>
      </c>
      <c r="D8842" t="s">
        <v>521</v>
      </c>
      <c r="E8842">
        <v>0</v>
      </c>
    </row>
    <row r="8843" spans="1:5">
      <c r="A8843">
        <v>2024</v>
      </c>
      <c r="B8843" t="s">
        <v>439</v>
      </c>
      <c r="C8843" t="s">
        <v>53</v>
      </c>
      <c r="D8843" t="s">
        <v>521</v>
      </c>
      <c r="E8843">
        <v>0</v>
      </c>
    </row>
    <row r="8844" spans="1:5">
      <c r="A8844">
        <v>2019</v>
      </c>
      <c r="B8844" t="s">
        <v>407</v>
      </c>
      <c r="C8844" t="s">
        <v>407</v>
      </c>
      <c r="D8844" t="s">
        <v>521</v>
      </c>
      <c r="E8844">
        <v>0</v>
      </c>
    </row>
    <row r="8845" spans="1:5">
      <c r="A8845">
        <v>2022</v>
      </c>
      <c r="B8845" t="s">
        <v>407</v>
      </c>
      <c r="C8845" t="s">
        <v>407</v>
      </c>
      <c r="D8845" t="s">
        <v>521</v>
      </c>
      <c r="E8845">
        <v>0</v>
      </c>
    </row>
    <row r="8846" spans="1:5">
      <c r="A8846">
        <v>2021</v>
      </c>
      <c r="B8846" t="s">
        <v>407</v>
      </c>
      <c r="C8846" t="s">
        <v>407</v>
      </c>
      <c r="D8846" t="s">
        <v>521</v>
      </c>
      <c r="E8846">
        <v>0</v>
      </c>
    </row>
    <row r="8847" spans="1:5">
      <c r="A8847">
        <v>2023</v>
      </c>
      <c r="B8847" t="s">
        <v>407</v>
      </c>
      <c r="C8847" t="s">
        <v>407</v>
      </c>
      <c r="D8847" t="s">
        <v>521</v>
      </c>
      <c r="E8847">
        <v>0</v>
      </c>
    </row>
    <row r="8848" spans="1:5">
      <c r="A8848">
        <v>2018</v>
      </c>
      <c r="B8848" t="s">
        <v>407</v>
      </c>
      <c r="C8848" t="s">
        <v>407</v>
      </c>
      <c r="D8848" t="s">
        <v>521</v>
      </c>
      <c r="E8848">
        <v>0</v>
      </c>
    </row>
    <row r="8849" spans="1:5">
      <c r="A8849">
        <v>2018</v>
      </c>
      <c r="B8849" t="s">
        <v>407</v>
      </c>
      <c r="C8849" t="s">
        <v>407</v>
      </c>
      <c r="D8849" t="s">
        <v>521</v>
      </c>
      <c r="E8849">
        <v>0</v>
      </c>
    </row>
    <row r="8850" spans="1:5">
      <c r="A8850">
        <v>2018</v>
      </c>
      <c r="B8850" t="s">
        <v>407</v>
      </c>
      <c r="C8850" t="s">
        <v>407</v>
      </c>
      <c r="D8850" t="s">
        <v>521</v>
      </c>
      <c r="E8850">
        <v>0</v>
      </c>
    </row>
    <row r="8851" spans="1:5">
      <c r="A8851">
        <v>2018</v>
      </c>
      <c r="B8851" t="s">
        <v>407</v>
      </c>
      <c r="C8851" t="s">
        <v>407</v>
      </c>
      <c r="D8851" t="s">
        <v>521</v>
      </c>
      <c r="E8851">
        <v>0</v>
      </c>
    </row>
    <row r="8852" spans="1:5">
      <c r="A8852">
        <v>2020</v>
      </c>
      <c r="B8852" t="s">
        <v>407</v>
      </c>
      <c r="C8852" t="s">
        <v>407</v>
      </c>
      <c r="D8852" t="s">
        <v>521</v>
      </c>
      <c r="E8852">
        <v>0</v>
      </c>
    </row>
    <row r="8853" spans="1:5">
      <c r="A8853">
        <v>2023</v>
      </c>
      <c r="B8853" t="s">
        <v>438</v>
      </c>
      <c r="C8853" t="s">
        <v>52</v>
      </c>
      <c r="D8853" t="s">
        <v>521</v>
      </c>
      <c r="E8853">
        <v>0</v>
      </c>
    </row>
    <row r="8854" spans="1:5">
      <c r="A8854">
        <v>2023</v>
      </c>
      <c r="B8854" t="s">
        <v>425</v>
      </c>
      <c r="C8854" t="s">
        <v>24</v>
      </c>
      <c r="D8854" t="s">
        <v>521</v>
      </c>
      <c r="E8854">
        <v>0</v>
      </c>
    </row>
    <row r="8855" spans="1:5">
      <c r="A8855">
        <v>2023</v>
      </c>
      <c r="B8855" t="s">
        <v>421</v>
      </c>
      <c r="C8855" t="s">
        <v>13</v>
      </c>
      <c r="D8855" t="s">
        <v>521</v>
      </c>
      <c r="E8855">
        <v>0</v>
      </c>
    </row>
    <row r="8856" spans="1:5">
      <c r="A8856">
        <v>2023</v>
      </c>
      <c r="B8856" t="s">
        <v>432</v>
      </c>
      <c r="C8856" t="s">
        <v>39</v>
      </c>
      <c r="D8856" t="s">
        <v>521</v>
      </c>
      <c r="E8856">
        <v>0</v>
      </c>
    </row>
    <row r="8857" spans="1:5">
      <c r="A8857">
        <v>2023</v>
      </c>
      <c r="B8857" t="s">
        <v>429</v>
      </c>
      <c r="C8857" t="s">
        <v>30</v>
      </c>
      <c r="D8857" t="s">
        <v>521</v>
      </c>
      <c r="E8857">
        <v>0</v>
      </c>
    </row>
    <row r="8858" spans="1:5">
      <c r="A8858">
        <v>2023</v>
      </c>
      <c r="B8858" t="s">
        <v>431</v>
      </c>
      <c r="C8858" t="s">
        <v>36</v>
      </c>
      <c r="D8858" t="s">
        <v>521</v>
      </c>
      <c r="E8858">
        <v>0</v>
      </c>
    </row>
    <row r="8859" spans="1:5">
      <c r="A8859">
        <v>2023</v>
      </c>
      <c r="B8859" t="s">
        <v>428</v>
      </c>
      <c r="C8859" t="s">
        <v>27</v>
      </c>
      <c r="D8859" t="s">
        <v>521</v>
      </c>
      <c r="E8859">
        <v>0</v>
      </c>
    </row>
    <row r="8860" spans="1:5">
      <c r="A8860">
        <v>2023</v>
      </c>
      <c r="B8860" t="s">
        <v>436</v>
      </c>
      <c r="C8860" t="s">
        <v>49</v>
      </c>
      <c r="D8860" t="s">
        <v>521</v>
      </c>
      <c r="E8860">
        <v>0</v>
      </c>
    </row>
    <row r="8861" spans="1:5">
      <c r="A8861">
        <v>2023</v>
      </c>
      <c r="B8861" t="s">
        <v>433</v>
      </c>
      <c r="C8861" t="s">
        <v>42</v>
      </c>
      <c r="D8861" t="s">
        <v>521</v>
      </c>
      <c r="E8861">
        <v>0</v>
      </c>
    </row>
    <row r="8862" spans="1:5">
      <c r="A8862">
        <v>2023</v>
      </c>
      <c r="B8862" t="s">
        <v>426</v>
      </c>
      <c r="D8862" t="s">
        <v>521</v>
      </c>
      <c r="E8862">
        <v>0</v>
      </c>
    </row>
    <row r="8863" spans="1:5">
      <c r="A8863">
        <v>2023</v>
      </c>
      <c r="B8863" t="s">
        <v>437</v>
      </c>
      <c r="C8863" t="s">
        <v>51</v>
      </c>
      <c r="D8863" t="s">
        <v>521</v>
      </c>
      <c r="E8863">
        <v>0</v>
      </c>
    </row>
    <row r="8864" spans="1:5">
      <c r="A8864">
        <v>2023</v>
      </c>
      <c r="B8864" t="s">
        <v>420</v>
      </c>
      <c r="C8864" t="s">
        <v>8</v>
      </c>
      <c r="D8864" t="s">
        <v>521</v>
      </c>
      <c r="E8864">
        <v>0</v>
      </c>
    </row>
    <row r="8865" spans="1:5">
      <c r="A8865">
        <v>2023</v>
      </c>
      <c r="B8865" t="s">
        <v>424</v>
      </c>
      <c r="C8865" t="s">
        <v>21</v>
      </c>
      <c r="D8865" t="s">
        <v>521</v>
      </c>
      <c r="E8865">
        <v>0</v>
      </c>
    </row>
    <row r="8866" spans="1:5">
      <c r="A8866">
        <v>2022</v>
      </c>
      <c r="B8866" t="s">
        <v>435</v>
      </c>
      <c r="C8866" t="s">
        <v>48</v>
      </c>
      <c r="D8866" t="s">
        <v>521</v>
      </c>
      <c r="E8866">
        <v>0</v>
      </c>
    </row>
    <row r="8867" spans="1:5">
      <c r="A8867">
        <v>2022</v>
      </c>
      <c r="B8867" t="s">
        <v>438</v>
      </c>
      <c r="C8867" t="s">
        <v>52</v>
      </c>
      <c r="D8867" t="s">
        <v>521</v>
      </c>
      <c r="E8867">
        <v>0</v>
      </c>
    </row>
    <row r="8868" spans="1:5">
      <c r="A8868">
        <v>2022</v>
      </c>
      <c r="B8868" t="s">
        <v>436</v>
      </c>
      <c r="C8868" t="s">
        <v>49</v>
      </c>
      <c r="D8868" t="s">
        <v>521</v>
      </c>
      <c r="E8868">
        <v>0</v>
      </c>
    </row>
    <row r="8869" spans="1:5">
      <c r="A8869">
        <v>2022</v>
      </c>
      <c r="B8869" t="s">
        <v>431</v>
      </c>
      <c r="C8869" t="s">
        <v>36</v>
      </c>
      <c r="D8869" t="s">
        <v>521</v>
      </c>
      <c r="E8869">
        <v>0</v>
      </c>
    </row>
    <row r="8870" spans="1:5">
      <c r="A8870">
        <v>2022</v>
      </c>
      <c r="B8870" t="s">
        <v>422</v>
      </c>
      <c r="C8870" t="s">
        <v>15</v>
      </c>
      <c r="D8870" t="s">
        <v>521</v>
      </c>
      <c r="E8870">
        <v>0</v>
      </c>
    </row>
    <row r="8871" spans="1:5">
      <c r="A8871">
        <v>2022</v>
      </c>
      <c r="B8871" t="s">
        <v>439</v>
      </c>
      <c r="C8871" t="s">
        <v>53</v>
      </c>
      <c r="D8871" t="s">
        <v>521</v>
      </c>
      <c r="E8871">
        <v>0</v>
      </c>
    </row>
    <row r="8872" spans="1:5">
      <c r="A8872">
        <v>2022</v>
      </c>
      <c r="B8872" t="s">
        <v>429</v>
      </c>
      <c r="C8872" t="s">
        <v>30</v>
      </c>
      <c r="D8872" t="s">
        <v>521</v>
      </c>
      <c r="E8872">
        <v>0</v>
      </c>
    </row>
    <row r="8873" spans="1:5">
      <c r="A8873">
        <v>2022</v>
      </c>
      <c r="B8873" t="s">
        <v>421</v>
      </c>
      <c r="C8873" t="s">
        <v>13</v>
      </c>
      <c r="D8873" t="s">
        <v>521</v>
      </c>
      <c r="E8873">
        <v>0</v>
      </c>
    </row>
    <row r="8874" spans="1:5">
      <c r="A8874">
        <v>2022</v>
      </c>
      <c r="B8874" t="s">
        <v>434</v>
      </c>
      <c r="C8874" t="s">
        <v>45</v>
      </c>
      <c r="D8874" t="s">
        <v>521</v>
      </c>
      <c r="E8874">
        <v>0</v>
      </c>
    </row>
    <row r="8875" spans="1:5">
      <c r="A8875">
        <v>2021</v>
      </c>
      <c r="B8875" t="s">
        <v>434</v>
      </c>
      <c r="C8875" t="s">
        <v>45</v>
      </c>
      <c r="D8875" t="s">
        <v>521</v>
      </c>
      <c r="E8875">
        <v>0</v>
      </c>
    </row>
    <row r="8876" spans="1:5">
      <c r="A8876">
        <v>2021</v>
      </c>
      <c r="B8876" t="s">
        <v>420</v>
      </c>
      <c r="C8876" t="s">
        <v>8</v>
      </c>
      <c r="D8876" t="s">
        <v>521</v>
      </c>
      <c r="E8876">
        <v>0</v>
      </c>
    </row>
    <row r="8877" spans="1:5">
      <c r="A8877">
        <v>2021</v>
      </c>
      <c r="B8877" t="s">
        <v>424</v>
      </c>
      <c r="C8877" t="s">
        <v>21</v>
      </c>
      <c r="D8877" t="s">
        <v>521</v>
      </c>
      <c r="E8877">
        <v>0</v>
      </c>
    </row>
    <row r="8878" spans="1:5">
      <c r="A8878">
        <v>2020</v>
      </c>
      <c r="B8878" t="s">
        <v>434</v>
      </c>
      <c r="C8878" t="s">
        <v>45</v>
      </c>
      <c r="D8878" t="s">
        <v>521</v>
      </c>
      <c r="E8878">
        <v>0</v>
      </c>
    </row>
    <row r="8879" spans="1:5">
      <c r="A8879">
        <v>2020</v>
      </c>
      <c r="B8879" t="s">
        <v>430</v>
      </c>
      <c r="C8879" t="s">
        <v>33</v>
      </c>
      <c r="D8879" t="s">
        <v>521</v>
      </c>
      <c r="E8879">
        <v>0</v>
      </c>
    </row>
    <row r="8880" spans="1:5">
      <c r="A8880">
        <v>2020</v>
      </c>
      <c r="B8880" t="s">
        <v>439</v>
      </c>
      <c r="C8880" t="s">
        <v>53</v>
      </c>
      <c r="D8880" t="s">
        <v>521</v>
      </c>
      <c r="E8880">
        <v>0</v>
      </c>
    </row>
    <row r="8881" spans="1:5">
      <c r="A8881">
        <v>2019</v>
      </c>
      <c r="B8881" t="s">
        <v>431</v>
      </c>
      <c r="C8881" t="s">
        <v>36</v>
      </c>
      <c r="D8881" t="s">
        <v>521</v>
      </c>
      <c r="E8881">
        <v>0</v>
      </c>
    </row>
    <row r="8882" spans="1:5">
      <c r="A8882">
        <v>2019</v>
      </c>
      <c r="B8882" t="s">
        <v>437</v>
      </c>
      <c r="C8882" t="s">
        <v>51</v>
      </c>
      <c r="D8882" t="s">
        <v>521</v>
      </c>
      <c r="E8882">
        <v>0</v>
      </c>
    </row>
    <row r="8883" spans="1:5">
      <c r="A8883">
        <v>2019</v>
      </c>
      <c r="B8883" t="s">
        <v>439</v>
      </c>
      <c r="C8883" t="s">
        <v>53</v>
      </c>
      <c r="D8883" t="s">
        <v>521</v>
      </c>
      <c r="E8883">
        <v>0</v>
      </c>
    </row>
    <row r="8884" spans="1:5">
      <c r="A8884">
        <v>2019</v>
      </c>
      <c r="B8884" t="s">
        <v>429</v>
      </c>
      <c r="C8884" t="s">
        <v>30</v>
      </c>
      <c r="D8884" t="s">
        <v>521</v>
      </c>
      <c r="E8884">
        <v>0</v>
      </c>
    </row>
    <row r="8885" spans="1:5">
      <c r="A8885">
        <v>2018</v>
      </c>
      <c r="B8885" t="s">
        <v>432</v>
      </c>
      <c r="C8885" t="s">
        <v>39</v>
      </c>
      <c r="D8885" t="s">
        <v>521</v>
      </c>
      <c r="E8885">
        <v>0</v>
      </c>
    </row>
    <row r="8886" spans="1:5">
      <c r="A8886">
        <v>2018</v>
      </c>
      <c r="B8886" t="s">
        <v>435</v>
      </c>
      <c r="C8886" t="s">
        <v>48</v>
      </c>
      <c r="D8886" t="s">
        <v>521</v>
      </c>
      <c r="E8886">
        <v>0</v>
      </c>
    </row>
    <row r="8887" spans="1:5">
      <c r="A8887">
        <v>2018</v>
      </c>
      <c r="B8887" t="s">
        <v>438</v>
      </c>
      <c r="C8887" t="s">
        <v>52</v>
      </c>
      <c r="D8887" t="s">
        <v>521</v>
      </c>
      <c r="E8887">
        <v>0</v>
      </c>
    </row>
    <row r="8888" spans="1:5">
      <c r="A8888">
        <v>2018</v>
      </c>
      <c r="B8888" t="s">
        <v>436</v>
      </c>
      <c r="C8888" t="s">
        <v>49</v>
      </c>
      <c r="D8888" t="s">
        <v>521</v>
      </c>
      <c r="E8888">
        <v>0</v>
      </c>
    </row>
    <row r="8889" spans="1:5">
      <c r="A8889">
        <v>2018</v>
      </c>
      <c r="B8889" t="s">
        <v>437</v>
      </c>
      <c r="C8889" t="s">
        <v>51</v>
      </c>
      <c r="D8889" t="s">
        <v>521</v>
      </c>
      <c r="E8889">
        <v>0</v>
      </c>
    </row>
    <row r="8890" spans="1:5">
      <c r="A8890">
        <v>2018</v>
      </c>
      <c r="B8890" t="s">
        <v>422</v>
      </c>
      <c r="C8890" t="s">
        <v>15</v>
      </c>
      <c r="D8890" t="s">
        <v>521</v>
      </c>
      <c r="E8890">
        <v>0</v>
      </c>
    </row>
    <row r="8891" spans="1:5">
      <c r="A8891">
        <v>2019</v>
      </c>
      <c r="B8891" t="s">
        <v>438</v>
      </c>
      <c r="C8891" t="s">
        <v>52</v>
      </c>
      <c r="D8891" t="s">
        <v>521</v>
      </c>
      <c r="E8891">
        <v>0</v>
      </c>
    </row>
    <row r="8892" spans="1:5">
      <c r="A8892">
        <v>2019</v>
      </c>
      <c r="B8892" t="s">
        <v>430</v>
      </c>
      <c r="C8892" t="s">
        <v>33</v>
      </c>
      <c r="D8892" t="s">
        <v>521</v>
      </c>
      <c r="E8892">
        <v>0</v>
      </c>
    </row>
    <row r="8893" spans="1:5">
      <c r="A8893">
        <v>2019</v>
      </c>
      <c r="B8893" t="s">
        <v>434</v>
      </c>
      <c r="C8893" t="s">
        <v>45</v>
      </c>
      <c r="D8893" t="s">
        <v>521</v>
      </c>
      <c r="E8893">
        <v>0</v>
      </c>
    </row>
    <row r="8894" spans="1:5">
      <c r="A8894">
        <v>2019</v>
      </c>
      <c r="B8894" t="s">
        <v>425</v>
      </c>
      <c r="C8894" t="s">
        <v>24</v>
      </c>
      <c r="D8894" t="s">
        <v>521</v>
      </c>
      <c r="E8894">
        <v>0</v>
      </c>
    </row>
    <row r="8895" spans="1:5">
      <c r="A8895">
        <v>2019</v>
      </c>
      <c r="B8895" t="s">
        <v>420</v>
      </c>
      <c r="C8895" t="s">
        <v>8</v>
      </c>
      <c r="D8895" t="s">
        <v>521</v>
      </c>
      <c r="E8895">
        <v>0</v>
      </c>
    </row>
    <row r="8896" spans="1:5">
      <c r="A8896">
        <v>2019</v>
      </c>
      <c r="B8896" t="s">
        <v>433</v>
      </c>
      <c r="C8896" t="s">
        <v>42</v>
      </c>
      <c r="D8896" t="s">
        <v>521</v>
      </c>
      <c r="E8896">
        <v>0</v>
      </c>
    </row>
    <row r="8897" spans="1:5">
      <c r="A8897">
        <v>2019</v>
      </c>
      <c r="B8897" t="s">
        <v>428</v>
      </c>
      <c r="C8897" t="s">
        <v>27</v>
      </c>
      <c r="D8897" t="s">
        <v>521</v>
      </c>
      <c r="E8897">
        <v>0</v>
      </c>
    </row>
    <row r="8898" spans="1:5">
      <c r="A8898">
        <v>2019</v>
      </c>
      <c r="B8898" t="s">
        <v>423</v>
      </c>
      <c r="C8898" t="s">
        <v>18</v>
      </c>
      <c r="D8898" t="s">
        <v>521</v>
      </c>
      <c r="E8898">
        <v>0</v>
      </c>
    </row>
    <row r="8899" spans="1:5">
      <c r="A8899">
        <v>2019</v>
      </c>
      <c r="B8899" t="s">
        <v>421</v>
      </c>
      <c r="C8899" t="s">
        <v>13</v>
      </c>
      <c r="D8899" t="s">
        <v>521</v>
      </c>
      <c r="E8899">
        <v>0</v>
      </c>
    </row>
    <row r="8900" spans="1:5">
      <c r="A8900">
        <v>2019</v>
      </c>
      <c r="B8900" t="s">
        <v>422</v>
      </c>
      <c r="C8900" t="s">
        <v>15</v>
      </c>
      <c r="D8900" t="s">
        <v>521</v>
      </c>
      <c r="E8900">
        <v>0</v>
      </c>
    </row>
    <row r="8901" spans="1:5">
      <c r="A8901">
        <v>2019</v>
      </c>
      <c r="B8901" t="s">
        <v>424</v>
      </c>
      <c r="C8901" t="s">
        <v>21</v>
      </c>
      <c r="D8901" t="s">
        <v>521</v>
      </c>
      <c r="E8901">
        <v>0</v>
      </c>
    </row>
    <row r="8902" spans="1:5">
      <c r="A8902">
        <v>2018</v>
      </c>
      <c r="B8902" t="s">
        <v>434</v>
      </c>
      <c r="C8902" t="s">
        <v>45</v>
      </c>
      <c r="D8902" t="s">
        <v>521</v>
      </c>
      <c r="E8902">
        <v>0</v>
      </c>
    </row>
    <row r="8903" spans="1:5">
      <c r="A8903">
        <v>2018</v>
      </c>
      <c r="B8903" t="s">
        <v>428</v>
      </c>
      <c r="C8903" t="s">
        <v>27</v>
      </c>
      <c r="D8903" t="s">
        <v>521</v>
      </c>
      <c r="E8903">
        <v>0</v>
      </c>
    </row>
    <row r="8904" spans="1:5">
      <c r="A8904">
        <v>2018</v>
      </c>
      <c r="B8904" t="s">
        <v>430</v>
      </c>
      <c r="C8904" t="s">
        <v>33</v>
      </c>
      <c r="D8904" t="s">
        <v>521</v>
      </c>
      <c r="E8904">
        <v>0</v>
      </c>
    </row>
    <row r="8905" spans="1:5">
      <c r="A8905">
        <v>2018</v>
      </c>
      <c r="B8905" t="s">
        <v>420</v>
      </c>
      <c r="C8905" t="s">
        <v>8</v>
      </c>
      <c r="D8905" t="s">
        <v>521</v>
      </c>
      <c r="E8905">
        <v>0</v>
      </c>
    </row>
    <row r="8906" spans="1:5">
      <c r="A8906">
        <v>2018</v>
      </c>
      <c r="B8906" t="s">
        <v>439</v>
      </c>
      <c r="C8906" t="s">
        <v>53</v>
      </c>
      <c r="D8906" t="s">
        <v>521</v>
      </c>
      <c r="E8906">
        <v>0</v>
      </c>
    </row>
    <row r="8907" spans="1:5">
      <c r="A8907">
        <v>2022</v>
      </c>
      <c r="B8907" t="s">
        <v>437</v>
      </c>
      <c r="C8907" t="s">
        <v>51</v>
      </c>
      <c r="D8907" t="s">
        <v>521</v>
      </c>
      <c r="E8907">
        <v>0</v>
      </c>
    </row>
    <row r="8908" spans="1:5">
      <c r="A8908">
        <v>2022</v>
      </c>
      <c r="B8908" t="s">
        <v>425</v>
      </c>
      <c r="C8908" t="s">
        <v>24</v>
      </c>
      <c r="D8908" t="s">
        <v>521</v>
      </c>
      <c r="E8908">
        <v>0</v>
      </c>
    </row>
    <row r="8909" spans="1:5">
      <c r="A8909">
        <v>2022</v>
      </c>
      <c r="B8909" t="s">
        <v>428</v>
      </c>
      <c r="C8909" t="s">
        <v>27</v>
      </c>
      <c r="D8909" t="s">
        <v>521</v>
      </c>
      <c r="E8909">
        <v>0</v>
      </c>
    </row>
    <row r="8910" spans="1:5">
      <c r="A8910">
        <v>2022</v>
      </c>
      <c r="B8910" t="s">
        <v>420</v>
      </c>
      <c r="C8910" t="s">
        <v>8</v>
      </c>
      <c r="D8910" t="s">
        <v>521</v>
      </c>
      <c r="E8910">
        <v>0</v>
      </c>
    </row>
    <row r="8911" spans="1:5">
      <c r="A8911">
        <v>2022</v>
      </c>
      <c r="B8911" t="s">
        <v>423</v>
      </c>
      <c r="C8911" t="s">
        <v>18</v>
      </c>
      <c r="D8911" t="s">
        <v>521</v>
      </c>
      <c r="E8911">
        <v>0</v>
      </c>
    </row>
    <row r="8912" spans="1:5">
      <c r="A8912">
        <v>2021</v>
      </c>
      <c r="B8912" t="s">
        <v>426</v>
      </c>
      <c r="D8912" t="s">
        <v>521</v>
      </c>
      <c r="E8912">
        <v>0</v>
      </c>
    </row>
    <row r="8913" spans="1:5">
      <c r="A8913">
        <v>2021</v>
      </c>
      <c r="B8913" t="s">
        <v>428</v>
      </c>
      <c r="C8913" t="s">
        <v>27</v>
      </c>
      <c r="D8913" t="s">
        <v>521</v>
      </c>
      <c r="E8913">
        <v>0</v>
      </c>
    </row>
    <row r="8914" spans="1:5">
      <c r="A8914">
        <v>2021</v>
      </c>
      <c r="B8914" t="s">
        <v>423</v>
      </c>
      <c r="C8914" t="s">
        <v>18</v>
      </c>
      <c r="D8914" t="s">
        <v>521</v>
      </c>
      <c r="E8914">
        <v>0</v>
      </c>
    </row>
    <row r="8915" spans="1:5">
      <c r="A8915">
        <v>2021</v>
      </c>
      <c r="B8915" t="s">
        <v>431</v>
      </c>
      <c r="C8915" t="s">
        <v>36</v>
      </c>
      <c r="D8915" t="s">
        <v>521</v>
      </c>
      <c r="E8915">
        <v>0</v>
      </c>
    </row>
    <row r="8916" spans="1:5">
      <c r="A8916">
        <v>2021</v>
      </c>
      <c r="B8916" t="s">
        <v>425</v>
      </c>
      <c r="C8916" t="s">
        <v>24</v>
      </c>
      <c r="D8916" t="s">
        <v>521</v>
      </c>
      <c r="E8916">
        <v>0</v>
      </c>
    </row>
    <row r="8917" spans="1:5">
      <c r="A8917">
        <v>2021</v>
      </c>
      <c r="B8917" t="s">
        <v>438</v>
      </c>
      <c r="C8917" t="s">
        <v>52</v>
      </c>
      <c r="D8917" t="s">
        <v>521</v>
      </c>
      <c r="E8917">
        <v>0</v>
      </c>
    </row>
    <row r="8918" spans="1:5">
      <c r="A8918">
        <v>2021</v>
      </c>
      <c r="B8918" t="s">
        <v>436</v>
      </c>
      <c r="C8918" t="s">
        <v>49</v>
      </c>
      <c r="D8918" t="s">
        <v>521</v>
      </c>
      <c r="E8918">
        <v>0</v>
      </c>
    </row>
    <row r="8919" spans="1:5">
      <c r="A8919">
        <v>2021</v>
      </c>
      <c r="B8919" t="s">
        <v>437</v>
      </c>
      <c r="C8919" t="s">
        <v>51</v>
      </c>
      <c r="D8919" t="s">
        <v>521</v>
      </c>
      <c r="E8919">
        <v>0</v>
      </c>
    </row>
    <row r="8920" spans="1:5">
      <c r="A8920">
        <v>2020</v>
      </c>
      <c r="B8920" t="s">
        <v>431</v>
      </c>
      <c r="C8920" t="s">
        <v>36</v>
      </c>
      <c r="D8920" t="s">
        <v>521</v>
      </c>
      <c r="E8920">
        <v>0</v>
      </c>
    </row>
    <row r="8921" spans="1:5">
      <c r="A8921">
        <v>2020</v>
      </c>
      <c r="B8921" t="s">
        <v>426</v>
      </c>
      <c r="D8921" t="s">
        <v>521</v>
      </c>
      <c r="E8921">
        <v>0</v>
      </c>
    </row>
    <row r="8922" spans="1:5">
      <c r="A8922">
        <v>2020</v>
      </c>
      <c r="B8922" t="s">
        <v>433</v>
      </c>
      <c r="C8922" t="s">
        <v>42</v>
      </c>
      <c r="D8922" t="s">
        <v>521</v>
      </c>
      <c r="E8922">
        <v>0</v>
      </c>
    </row>
    <row r="8923" spans="1:5">
      <c r="A8923">
        <v>2020</v>
      </c>
      <c r="B8923" t="s">
        <v>425</v>
      </c>
      <c r="C8923" t="s">
        <v>24</v>
      </c>
      <c r="D8923" t="s">
        <v>521</v>
      </c>
      <c r="E8923">
        <v>0</v>
      </c>
    </row>
    <row r="8924" spans="1:5">
      <c r="A8924">
        <v>2020</v>
      </c>
      <c r="B8924" t="s">
        <v>428</v>
      </c>
      <c r="C8924" t="s">
        <v>27</v>
      </c>
      <c r="D8924" t="s">
        <v>521</v>
      </c>
      <c r="E8924">
        <v>0</v>
      </c>
    </row>
    <row r="8925" spans="1:5">
      <c r="A8925">
        <v>2020</v>
      </c>
      <c r="B8925" t="s">
        <v>438</v>
      </c>
      <c r="C8925" t="s">
        <v>52</v>
      </c>
      <c r="D8925" t="s">
        <v>521</v>
      </c>
      <c r="E8925">
        <v>0</v>
      </c>
    </row>
    <row r="8926" spans="1:5">
      <c r="A8926">
        <v>2020</v>
      </c>
      <c r="B8926" t="s">
        <v>437</v>
      </c>
      <c r="C8926" t="s">
        <v>51</v>
      </c>
      <c r="D8926" t="s">
        <v>521</v>
      </c>
      <c r="E8926">
        <v>0</v>
      </c>
    </row>
    <row r="8927" spans="1:5">
      <c r="A8927">
        <v>2020</v>
      </c>
      <c r="B8927" t="s">
        <v>422</v>
      </c>
      <c r="C8927" t="s">
        <v>15</v>
      </c>
      <c r="D8927" t="s">
        <v>521</v>
      </c>
      <c r="E8927">
        <v>0</v>
      </c>
    </row>
    <row r="8928" spans="1:5">
      <c r="A8928">
        <v>2023</v>
      </c>
      <c r="B8928" t="s">
        <v>434</v>
      </c>
      <c r="C8928" t="s">
        <v>45</v>
      </c>
      <c r="D8928" t="s">
        <v>521</v>
      </c>
      <c r="E8928">
        <v>0</v>
      </c>
    </row>
    <row r="8929" spans="1:5">
      <c r="A8929">
        <v>2023</v>
      </c>
      <c r="B8929" t="s">
        <v>423</v>
      </c>
      <c r="C8929" t="s">
        <v>18</v>
      </c>
      <c r="D8929" t="s">
        <v>521</v>
      </c>
      <c r="E8929">
        <v>0</v>
      </c>
    </row>
    <row r="8930" spans="1:5">
      <c r="A8930">
        <v>2023</v>
      </c>
      <c r="B8930" t="s">
        <v>435</v>
      </c>
      <c r="C8930" t="s">
        <v>48</v>
      </c>
      <c r="D8930" t="s">
        <v>521</v>
      </c>
      <c r="E8930">
        <v>0</v>
      </c>
    </row>
    <row r="8931" spans="1:5">
      <c r="A8931">
        <v>2023</v>
      </c>
      <c r="B8931" t="s">
        <v>430</v>
      </c>
      <c r="C8931" t="s">
        <v>33</v>
      </c>
      <c r="D8931" t="s">
        <v>521</v>
      </c>
      <c r="E8931">
        <v>0</v>
      </c>
    </row>
    <row r="8932" spans="1:5">
      <c r="A8932">
        <v>2023</v>
      </c>
      <c r="B8932" t="s">
        <v>422</v>
      </c>
      <c r="C8932" t="s">
        <v>15</v>
      </c>
      <c r="D8932" t="s">
        <v>521</v>
      </c>
      <c r="E8932">
        <v>0</v>
      </c>
    </row>
    <row r="8933" spans="1:5">
      <c r="A8933">
        <v>2023</v>
      </c>
      <c r="B8933" t="s">
        <v>439</v>
      </c>
      <c r="C8933" t="s">
        <v>53</v>
      </c>
      <c r="D8933" t="s">
        <v>521</v>
      </c>
      <c r="E8933">
        <v>0</v>
      </c>
    </row>
    <row r="8934" spans="1:5">
      <c r="A8934">
        <v>2022</v>
      </c>
      <c r="B8934" t="s">
        <v>433</v>
      </c>
      <c r="C8934" t="s">
        <v>42</v>
      </c>
      <c r="D8934" t="s">
        <v>521</v>
      </c>
      <c r="E8934">
        <v>0</v>
      </c>
    </row>
    <row r="8935" spans="1:5">
      <c r="A8935">
        <v>2022</v>
      </c>
      <c r="B8935" t="s">
        <v>430</v>
      </c>
      <c r="C8935" t="s">
        <v>33</v>
      </c>
      <c r="D8935" t="s">
        <v>521</v>
      </c>
      <c r="E8935">
        <v>0</v>
      </c>
    </row>
    <row r="8936" spans="1:5">
      <c r="A8936">
        <v>2022</v>
      </c>
      <c r="B8936" t="s">
        <v>432</v>
      </c>
      <c r="C8936" t="s">
        <v>39</v>
      </c>
      <c r="D8936" t="s">
        <v>521</v>
      </c>
      <c r="E8936">
        <v>0</v>
      </c>
    </row>
    <row r="8937" spans="1:5">
      <c r="A8937">
        <v>2022</v>
      </c>
      <c r="B8937" t="s">
        <v>426</v>
      </c>
      <c r="D8937" t="s">
        <v>521</v>
      </c>
      <c r="E8937">
        <v>0</v>
      </c>
    </row>
    <row r="8938" spans="1:5">
      <c r="A8938">
        <v>2022</v>
      </c>
      <c r="B8938" t="s">
        <v>424</v>
      </c>
      <c r="C8938" t="s">
        <v>21</v>
      </c>
      <c r="D8938" t="s">
        <v>521</v>
      </c>
      <c r="E8938">
        <v>0</v>
      </c>
    </row>
    <row r="8939" spans="1:5">
      <c r="A8939">
        <v>2021</v>
      </c>
      <c r="B8939" t="s">
        <v>432</v>
      </c>
      <c r="C8939" t="s">
        <v>39</v>
      </c>
      <c r="D8939" t="s">
        <v>521</v>
      </c>
      <c r="E8939">
        <v>0</v>
      </c>
    </row>
    <row r="8940" spans="1:5">
      <c r="A8940">
        <v>2021</v>
      </c>
      <c r="B8940" t="s">
        <v>430</v>
      </c>
      <c r="C8940" t="s">
        <v>33</v>
      </c>
      <c r="D8940" t="s">
        <v>521</v>
      </c>
      <c r="E8940">
        <v>0</v>
      </c>
    </row>
    <row r="8941" spans="1:5">
      <c r="A8941">
        <v>2021</v>
      </c>
      <c r="B8941" t="s">
        <v>433</v>
      </c>
      <c r="C8941" t="s">
        <v>42</v>
      </c>
      <c r="D8941" t="s">
        <v>521</v>
      </c>
      <c r="E8941">
        <v>0</v>
      </c>
    </row>
    <row r="8942" spans="1:5">
      <c r="A8942">
        <v>2021</v>
      </c>
      <c r="B8942" t="s">
        <v>422</v>
      </c>
      <c r="C8942" t="s">
        <v>15</v>
      </c>
      <c r="D8942" t="s">
        <v>521</v>
      </c>
      <c r="E8942">
        <v>0</v>
      </c>
    </row>
    <row r="8943" spans="1:5">
      <c r="A8943">
        <v>2021</v>
      </c>
      <c r="B8943" t="s">
        <v>421</v>
      </c>
      <c r="C8943" t="s">
        <v>13</v>
      </c>
      <c r="D8943" t="s">
        <v>521</v>
      </c>
      <c r="E8943">
        <v>0</v>
      </c>
    </row>
    <row r="8944" spans="1:5">
      <c r="A8944">
        <v>2021</v>
      </c>
      <c r="B8944" t="s">
        <v>439</v>
      </c>
      <c r="C8944" t="s">
        <v>53</v>
      </c>
      <c r="D8944" t="s">
        <v>521</v>
      </c>
      <c r="E8944">
        <v>0</v>
      </c>
    </row>
    <row r="8945" spans="1:5">
      <c r="A8945">
        <v>2021</v>
      </c>
      <c r="B8945" t="s">
        <v>435</v>
      </c>
      <c r="C8945" t="s">
        <v>48</v>
      </c>
      <c r="D8945" t="s">
        <v>521</v>
      </c>
      <c r="E8945">
        <v>0</v>
      </c>
    </row>
    <row r="8946" spans="1:5">
      <c r="A8946">
        <v>2021</v>
      </c>
      <c r="B8946" t="s">
        <v>429</v>
      </c>
      <c r="C8946" t="s">
        <v>30</v>
      </c>
      <c r="D8946" t="s">
        <v>521</v>
      </c>
      <c r="E8946">
        <v>0</v>
      </c>
    </row>
    <row r="8947" spans="1:5">
      <c r="A8947">
        <v>2020</v>
      </c>
      <c r="B8947" t="s">
        <v>435</v>
      </c>
      <c r="C8947" t="s">
        <v>48</v>
      </c>
      <c r="D8947" t="s">
        <v>521</v>
      </c>
      <c r="E8947">
        <v>0</v>
      </c>
    </row>
    <row r="8948" spans="1:5">
      <c r="A8948">
        <v>2020</v>
      </c>
      <c r="B8948" t="s">
        <v>432</v>
      </c>
      <c r="C8948" t="s">
        <v>39</v>
      </c>
      <c r="D8948" t="s">
        <v>521</v>
      </c>
      <c r="E8948">
        <v>0</v>
      </c>
    </row>
    <row r="8949" spans="1:5">
      <c r="A8949">
        <v>2020</v>
      </c>
      <c r="B8949" t="s">
        <v>423</v>
      </c>
      <c r="C8949" t="s">
        <v>18</v>
      </c>
      <c r="D8949" t="s">
        <v>521</v>
      </c>
      <c r="E8949">
        <v>0</v>
      </c>
    </row>
    <row r="8950" spans="1:5">
      <c r="A8950">
        <v>2020</v>
      </c>
      <c r="B8950" t="s">
        <v>420</v>
      </c>
      <c r="C8950" t="s">
        <v>8</v>
      </c>
      <c r="D8950" t="s">
        <v>521</v>
      </c>
      <c r="E8950">
        <v>0</v>
      </c>
    </row>
    <row r="8951" spans="1:5">
      <c r="A8951">
        <v>2020</v>
      </c>
      <c r="B8951" t="s">
        <v>424</v>
      </c>
      <c r="C8951" t="s">
        <v>21</v>
      </c>
      <c r="D8951" t="s">
        <v>521</v>
      </c>
      <c r="E8951">
        <v>0</v>
      </c>
    </row>
    <row r="8952" spans="1:5">
      <c r="A8952">
        <v>2020</v>
      </c>
      <c r="B8952" t="s">
        <v>421</v>
      </c>
      <c r="C8952" t="s">
        <v>13</v>
      </c>
      <c r="D8952" t="s">
        <v>521</v>
      </c>
      <c r="E8952">
        <v>0</v>
      </c>
    </row>
    <row r="8953" spans="1:5">
      <c r="A8953">
        <v>2020</v>
      </c>
      <c r="B8953" t="s">
        <v>436</v>
      </c>
      <c r="C8953" t="s">
        <v>49</v>
      </c>
      <c r="D8953" t="s">
        <v>521</v>
      </c>
      <c r="E8953">
        <v>0</v>
      </c>
    </row>
    <row r="8954" spans="1:5">
      <c r="A8954">
        <v>2020</v>
      </c>
      <c r="B8954" t="s">
        <v>429</v>
      </c>
      <c r="C8954" t="s">
        <v>30</v>
      </c>
      <c r="D8954" t="s">
        <v>521</v>
      </c>
      <c r="E8954">
        <v>0</v>
      </c>
    </row>
    <row r="8955" spans="1:5">
      <c r="A8955">
        <v>2019</v>
      </c>
      <c r="B8955" t="s">
        <v>435</v>
      </c>
      <c r="C8955" t="s">
        <v>48</v>
      </c>
      <c r="D8955" t="s">
        <v>521</v>
      </c>
      <c r="E8955">
        <v>0</v>
      </c>
    </row>
    <row r="8956" spans="1:5">
      <c r="A8956">
        <v>2019</v>
      </c>
      <c r="B8956" t="s">
        <v>426</v>
      </c>
      <c r="D8956" t="s">
        <v>521</v>
      </c>
      <c r="E8956">
        <v>0</v>
      </c>
    </row>
    <row r="8957" spans="1:5">
      <c r="A8957">
        <v>2019</v>
      </c>
      <c r="B8957" t="s">
        <v>432</v>
      </c>
      <c r="C8957" t="s">
        <v>39</v>
      </c>
      <c r="D8957" t="s">
        <v>521</v>
      </c>
      <c r="E8957">
        <v>0</v>
      </c>
    </row>
    <row r="8958" spans="1:5">
      <c r="A8958">
        <v>2019</v>
      </c>
      <c r="B8958" t="s">
        <v>436</v>
      </c>
      <c r="C8958" t="s">
        <v>49</v>
      </c>
      <c r="D8958" t="s">
        <v>521</v>
      </c>
      <c r="E8958">
        <v>0</v>
      </c>
    </row>
    <row r="8959" spans="1:5">
      <c r="A8959">
        <v>2018</v>
      </c>
      <c r="B8959" t="s">
        <v>431</v>
      </c>
      <c r="C8959" t="s">
        <v>36</v>
      </c>
      <c r="D8959" t="s">
        <v>521</v>
      </c>
      <c r="E8959">
        <v>0</v>
      </c>
    </row>
    <row r="8960" spans="1:5">
      <c r="A8960">
        <v>2018</v>
      </c>
      <c r="B8960" t="s">
        <v>426</v>
      </c>
      <c r="D8960" t="s">
        <v>521</v>
      </c>
      <c r="E8960">
        <v>0</v>
      </c>
    </row>
    <row r="8961" spans="1:5">
      <c r="A8961">
        <v>2018</v>
      </c>
      <c r="B8961" t="s">
        <v>421</v>
      </c>
      <c r="C8961" t="s">
        <v>13</v>
      </c>
      <c r="D8961" t="s">
        <v>521</v>
      </c>
      <c r="E8961">
        <v>0</v>
      </c>
    </row>
    <row r="8962" spans="1:5">
      <c r="A8962">
        <v>2018</v>
      </c>
      <c r="B8962" t="s">
        <v>423</v>
      </c>
      <c r="C8962" t="s">
        <v>18</v>
      </c>
      <c r="D8962" t="s">
        <v>521</v>
      </c>
      <c r="E8962">
        <v>0</v>
      </c>
    </row>
    <row r="8963" spans="1:5">
      <c r="A8963">
        <v>2018</v>
      </c>
      <c r="B8963" t="s">
        <v>433</v>
      </c>
      <c r="C8963" t="s">
        <v>42</v>
      </c>
      <c r="D8963" t="s">
        <v>521</v>
      </c>
      <c r="E8963">
        <v>0</v>
      </c>
    </row>
    <row r="8964" spans="1:5">
      <c r="A8964">
        <v>2018</v>
      </c>
      <c r="B8964" t="s">
        <v>425</v>
      </c>
      <c r="C8964" t="s">
        <v>24</v>
      </c>
      <c r="D8964" t="s">
        <v>521</v>
      </c>
      <c r="E8964">
        <v>0</v>
      </c>
    </row>
    <row r="8965" spans="1:5">
      <c r="A8965">
        <v>2018</v>
      </c>
      <c r="B8965" t="s">
        <v>424</v>
      </c>
      <c r="C8965" t="s">
        <v>21</v>
      </c>
      <c r="D8965" t="s">
        <v>521</v>
      </c>
      <c r="E8965">
        <v>0</v>
      </c>
    </row>
    <row r="8966" spans="1:5">
      <c r="A8966">
        <v>2018</v>
      </c>
      <c r="B8966" t="s">
        <v>429</v>
      </c>
      <c r="C8966" t="s">
        <v>30</v>
      </c>
      <c r="D8966" t="s">
        <v>521</v>
      </c>
      <c r="E8966">
        <v>0</v>
      </c>
    </row>
    <row r="8967" spans="1:5">
      <c r="A8967">
        <v>2025</v>
      </c>
      <c r="B8967" t="s">
        <v>407</v>
      </c>
      <c r="D8967" t="s">
        <v>522</v>
      </c>
      <c r="E8967">
        <v>0</v>
      </c>
    </row>
    <row r="8968" spans="1:5">
      <c r="A8968">
        <v>2025</v>
      </c>
      <c r="B8968" t="s">
        <v>438</v>
      </c>
      <c r="D8968" t="s">
        <v>522</v>
      </c>
      <c r="E8968">
        <v>0</v>
      </c>
    </row>
    <row r="8969" spans="1:5">
      <c r="A8969">
        <v>2025</v>
      </c>
      <c r="B8969" t="s">
        <v>425</v>
      </c>
      <c r="D8969" t="s">
        <v>522</v>
      </c>
      <c r="E8969">
        <v>0</v>
      </c>
    </row>
    <row r="8970" spans="1:5">
      <c r="A8970">
        <v>2025</v>
      </c>
      <c r="B8970" t="s">
        <v>421</v>
      </c>
      <c r="D8970" t="s">
        <v>522</v>
      </c>
      <c r="E8970">
        <v>0</v>
      </c>
    </row>
    <row r="8971" spans="1:5">
      <c r="A8971">
        <v>2025</v>
      </c>
      <c r="B8971" t="s">
        <v>432</v>
      </c>
      <c r="D8971" t="s">
        <v>522</v>
      </c>
      <c r="E8971">
        <v>0</v>
      </c>
    </row>
    <row r="8972" spans="1:5">
      <c r="A8972">
        <v>2025</v>
      </c>
      <c r="B8972" t="s">
        <v>429</v>
      </c>
      <c r="D8972" t="s">
        <v>522</v>
      </c>
      <c r="E8972">
        <v>0</v>
      </c>
    </row>
    <row r="8973" spans="1:5">
      <c r="A8973">
        <v>2025</v>
      </c>
      <c r="B8973" t="s">
        <v>431</v>
      </c>
      <c r="D8973" t="s">
        <v>522</v>
      </c>
      <c r="E8973">
        <v>0</v>
      </c>
    </row>
    <row r="8974" spans="1:5">
      <c r="A8974">
        <v>2025</v>
      </c>
      <c r="B8974" t="s">
        <v>428</v>
      </c>
      <c r="D8974" t="s">
        <v>522</v>
      </c>
      <c r="E8974">
        <v>0</v>
      </c>
    </row>
    <row r="8975" spans="1:5">
      <c r="A8975">
        <v>2025</v>
      </c>
      <c r="B8975" t="s">
        <v>436</v>
      </c>
      <c r="D8975" t="s">
        <v>522</v>
      </c>
      <c r="E8975">
        <v>0</v>
      </c>
    </row>
    <row r="8976" spans="1:5">
      <c r="A8976">
        <v>2025</v>
      </c>
      <c r="B8976" t="s">
        <v>433</v>
      </c>
      <c r="D8976" t="s">
        <v>522</v>
      </c>
      <c r="E8976">
        <v>0</v>
      </c>
    </row>
    <row r="8977" spans="1:5">
      <c r="A8977">
        <v>2025</v>
      </c>
      <c r="B8977" t="s">
        <v>426</v>
      </c>
      <c r="D8977" t="s">
        <v>522</v>
      </c>
      <c r="E8977">
        <v>0</v>
      </c>
    </row>
    <row r="8978" spans="1:5">
      <c r="A8978">
        <v>2025</v>
      </c>
      <c r="B8978" t="s">
        <v>437</v>
      </c>
      <c r="D8978" t="s">
        <v>522</v>
      </c>
      <c r="E8978">
        <v>0</v>
      </c>
    </row>
    <row r="8979" spans="1:5">
      <c r="A8979">
        <v>2025</v>
      </c>
      <c r="B8979" t="s">
        <v>420</v>
      </c>
      <c r="D8979" t="s">
        <v>522</v>
      </c>
      <c r="E8979">
        <v>0</v>
      </c>
    </row>
    <row r="8980" spans="1:5">
      <c r="A8980">
        <v>2025</v>
      </c>
      <c r="B8980" t="s">
        <v>424</v>
      </c>
      <c r="D8980" t="s">
        <v>522</v>
      </c>
      <c r="E8980">
        <v>0</v>
      </c>
    </row>
    <row r="8981" spans="1:5">
      <c r="A8981">
        <v>2025</v>
      </c>
      <c r="B8981" t="s">
        <v>434</v>
      </c>
      <c r="D8981" t="s">
        <v>522</v>
      </c>
      <c r="E8981">
        <v>0</v>
      </c>
    </row>
    <row r="8982" spans="1:5">
      <c r="A8982">
        <v>2025</v>
      </c>
      <c r="B8982" t="s">
        <v>423</v>
      </c>
      <c r="D8982" t="s">
        <v>522</v>
      </c>
      <c r="E8982">
        <v>0</v>
      </c>
    </row>
    <row r="8983" spans="1:5">
      <c r="A8983">
        <v>2025</v>
      </c>
      <c r="B8983" t="s">
        <v>435</v>
      </c>
      <c r="D8983" t="s">
        <v>522</v>
      </c>
      <c r="E8983">
        <v>0</v>
      </c>
    </row>
    <row r="8984" spans="1:5">
      <c r="A8984">
        <v>2025</v>
      </c>
      <c r="B8984" t="s">
        <v>430</v>
      </c>
      <c r="D8984" t="s">
        <v>522</v>
      </c>
      <c r="E8984">
        <v>0</v>
      </c>
    </row>
    <row r="8985" spans="1:5">
      <c r="A8985">
        <v>2025</v>
      </c>
      <c r="B8985" t="s">
        <v>422</v>
      </c>
      <c r="D8985" t="s">
        <v>522</v>
      </c>
      <c r="E8985">
        <v>0</v>
      </c>
    </row>
    <row r="8986" spans="1:5">
      <c r="A8986">
        <v>2025</v>
      </c>
      <c r="B8986" t="s">
        <v>439</v>
      </c>
      <c r="D8986" t="s">
        <v>522</v>
      </c>
      <c r="E8986">
        <v>0</v>
      </c>
    </row>
    <row r="8987" spans="1:5">
      <c r="A8987">
        <v>2024</v>
      </c>
      <c r="B8987" t="s">
        <v>407</v>
      </c>
      <c r="C8987" t="s">
        <v>407</v>
      </c>
      <c r="D8987" t="s">
        <v>522</v>
      </c>
      <c r="E8987">
        <v>55191.12</v>
      </c>
    </row>
    <row r="8988" spans="1:5">
      <c r="A8988">
        <v>2024</v>
      </c>
      <c r="B8988" t="s">
        <v>438</v>
      </c>
      <c r="C8988" t="s">
        <v>52</v>
      </c>
      <c r="D8988" t="s">
        <v>522</v>
      </c>
      <c r="E8988">
        <v>0</v>
      </c>
    </row>
    <row r="8989" spans="1:5">
      <c r="A8989">
        <v>2024</v>
      </c>
      <c r="B8989" t="s">
        <v>425</v>
      </c>
      <c r="C8989" t="s">
        <v>24</v>
      </c>
      <c r="D8989" t="s">
        <v>522</v>
      </c>
      <c r="E8989">
        <v>0</v>
      </c>
    </row>
    <row r="8990" spans="1:5">
      <c r="A8990">
        <v>2024</v>
      </c>
      <c r="B8990" t="s">
        <v>421</v>
      </c>
      <c r="C8990" t="s">
        <v>13</v>
      </c>
      <c r="D8990" t="s">
        <v>522</v>
      </c>
      <c r="E8990">
        <v>208</v>
      </c>
    </row>
    <row r="8991" spans="1:5">
      <c r="A8991">
        <v>2024</v>
      </c>
      <c r="B8991" t="s">
        <v>432</v>
      </c>
      <c r="C8991" t="s">
        <v>39</v>
      </c>
      <c r="D8991" t="s">
        <v>522</v>
      </c>
      <c r="E8991">
        <v>2529</v>
      </c>
    </row>
    <row r="8992" spans="1:5">
      <c r="A8992">
        <v>2024</v>
      </c>
      <c r="B8992" t="s">
        <v>429</v>
      </c>
      <c r="C8992" t="s">
        <v>30</v>
      </c>
      <c r="D8992" t="s">
        <v>522</v>
      </c>
      <c r="E8992">
        <v>8011</v>
      </c>
    </row>
    <row r="8993" spans="1:5">
      <c r="A8993">
        <v>2024</v>
      </c>
      <c r="B8993" t="s">
        <v>431</v>
      </c>
      <c r="C8993" t="s">
        <v>36</v>
      </c>
      <c r="D8993" t="s">
        <v>522</v>
      </c>
      <c r="E8993">
        <v>0</v>
      </c>
    </row>
    <row r="8994" spans="1:5">
      <c r="A8994">
        <v>2024</v>
      </c>
      <c r="B8994" t="s">
        <v>428</v>
      </c>
      <c r="C8994" t="s">
        <v>27</v>
      </c>
      <c r="D8994" t="s">
        <v>522</v>
      </c>
      <c r="E8994">
        <v>0</v>
      </c>
    </row>
    <row r="8995" spans="1:5">
      <c r="A8995">
        <v>2024</v>
      </c>
      <c r="B8995" t="s">
        <v>436</v>
      </c>
      <c r="C8995" t="s">
        <v>49</v>
      </c>
      <c r="D8995" t="s">
        <v>522</v>
      </c>
      <c r="E8995">
        <v>0</v>
      </c>
    </row>
    <row r="8996" spans="1:5">
      <c r="A8996">
        <v>2024</v>
      </c>
      <c r="B8996" t="s">
        <v>433</v>
      </c>
      <c r="C8996" t="s">
        <v>42</v>
      </c>
      <c r="D8996" t="s">
        <v>522</v>
      </c>
      <c r="E8996">
        <v>0</v>
      </c>
    </row>
    <row r="8997" spans="1:5">
      <c r="A8997">
        <v>2024</v>
      </c>
      <c r="B8997" t="s">
        <v>426</v>
      </c>
      <c r="D8997" t="s">
        <v>522</v>
      </c>
      <c r="E8997">
        <v>0</v>
      </c>
    </row>
    <row r="8998" spans="1:5">
      <c r="A8998">
        <v>2024</v>
      </c>
      <c r="B8998" t="s">
        <v>437</v>
      </c>
      <c r="C8998" t="s">
        <v>51</v>
      </c>
      <c r="D8998" t="s">
        <v>522</v>
      </c>
      <c r="E8998">
        <v>8746</v>
      </c>
    </row>
    <row r="8999" spans="1:5">
      <c r="A8999">
        <v>2024</v>
      </c>
      <c r="B8999" t="s">
        <v>420</v>
      </c>
      <c r="C8999" t="s">
        <v>8</v>
      </c>
      <c r="D8999" t="s">
        <v>522</v>
      </c>
      <c r="E8999">
        <v>1009</v>
      </c>
    </row>
    <row r="9000" spans="1:5">
      <c r="A9000">
        <v>2024</v>
      </c>
      <c r="B9000" t="s">
        <v>424</v>
      </c>
      <c r="C9000" t="s">
        <v>21</v>
      </c>
      <c r="D9000" t="s">
        <v>522</v>
      </c>
      <c r="E9000">
        <v>0</v>
      </c>
    </row>
    <row r="9001" spans="1:5">
      <c r="A9001">
        <v>2024</v>
      </c>
      <c r="B9001" t="s">
        <v>434</v>
      </c>
      <c r="C9001" t="s">
        <v>45</v>
      </c>
      <c r="D9001" t="s">
        <v>522</v>
      </c>
      <c r="E9001">
        <v>3292</v>
      </c>
    </row>
    <row r="9002" spans="1:5">
      <c r="A9002">
        <v>2024</v>
      </c>
      <c r="B9002" t="s">
        <v>423</v>
      </c>
      <c r="C9002" t="s">
        <v>18</v>
      </c>
      <c r="D9002" t="s">
        <v>522</v>
      </c>
      <c r="E9002">
        <v>0</v>
      </c>
    </row>
    <row r="9003" spans="1:5">
      <c r="A9003">
        <v>2024</v>
      </c>
      <c r="B9003" t="s">
        <v>435</v>
      </c>
      <c r="C9003" t="s">
        <v>48</v>
      </c>
      <c r="D9003" t="s">
        <v>522</v>
      </c>
      <c r="E9003">
        <v>0</v>
      </c>
    </row>
    <row r="9004" spans="1:5">
      <c r="A9004">
        <v>2024</v>
      </c>
      <c r="B9004" t="s">
        <v>430</v>
      </c>
      <c r="C9004" t="s">
        <v>33</v>
      </c>
      <c r="D9004" t="s">
        <v>522</v>
      </c>
      <c r="E9004">
        <v>3156</v>
      </c>
    </row>
    <row r="9005" spans="1:5">
      <c r="A9005">
        <v>2024</v>
      </c>
      <c r="B9005" t="s">
        <v>422</v>
      </c>
      <c r="C9005" t="s">
        <v>15</v>
      </c>
      <c r="D9005" t="s">
        <v>522</v>
      </c>
      <c r="E9005">
        <v>16002.12</v>
      </c>
    </row>
    <row r="9006" spans="1:5">
      <c r="A9006">
        <v>2024</v>
      </c>
      <c r="B9006" t="s">
        <v>439</v>
      </c>
      <c r="C9006" t="s">
        <v>53</v>
      </c>
      <c r="D9006" t="s">
        <v>522</v>
      </c>
      <c r="E9006">
        <v>12238</v>
      </c>
    </row>
    <row r="9007" spans="1:5">
      <c r="A9007">
        <v>2019</v>
      </c>
      <c r="B9007" t="s">
        <v>407</v>
      </c>
      <c r="C9007" t="s">
        <v>407</v>
      </c>
      <c r="D9007" t="s">
        <v>522</v>
      </c>
      <c r="E9007">
        <v>0</v>
      </c>
    </row>
    <row r="9008" spans="1:5">
      <c r="A9008">
        <v>2022</v>
      </c>
      <c r="B9008" t="s">
        <v>407</v>
      </c>
      <c r="C9008" t="s">
        <v>407</v>
      </c>
      <c r="D9008" t="s">
        <v>522</v>
      </c>
      <c r="E9008">
        <v>0</v>
      </c>
    </row>
    <row r="9009" spans="1:5">
      <c r="A9009">
        <v>2021</v>
      </c>
      <c r="B9009" t="s">
        <v>407</v>
      </c>
      <c r="C9009" t="s">
        <v>407</v>
      </c>
      <c r="D9009" t="s">
        <v>522</v>
      </c>
      <c r="E9009">
        <v>0</v>
      </c>
    </row>
    <row r="9010" spans="1:5">
      <c r="A9010">
        <v>2023</v>
      </c>
      <c r="B9010" t="s">
        <v>407</v>
      </c>
      <c r="C9010" t="s">
        <v>407</v>
      </c>
      <c r="D9010" t="s">
        <v>522</v>
      </c>
      <c r="E9010">
        <v>60010.48</v>
      </c>
    </row>
    <row r="9011" spans="1:5">
      <c r="A9011">
        <v>2018</v>
      </c>
      <c r="B9011" t="s">
        <v>407</v>
      </c>
      <c r="C9011" t="s">
        <v>407</v>
      </c>
      <c r="D9011" t="s">
        <v>522</v>
      </c>
      <c r="E9011">
        <v>0</v>
      </c>
    </row>
    <row r="9012" spans="1:5">
      <c r="A9012">
        <v>2018</v>
      </c>
      <c r="B9012" t="s">
        <v>407</v>
      </c>
      <c r="C9012" t="s">
        <v>407</v>
      </c>
      <c r="D9012" t="s">
        <v>522</v>
      </c>
      <c r="E9012">
        <v>0</v>
      </c>
    </row>
    <row r="9013" spans="1:5">
      <c r="A9013">
        <v>2018</v>
      </c>
      <c r="B9013" t="s">
        <v>407</v>
      </c>
      <c r="C9013" t="s">
        <v>407</v>
      </c>
      <c r="D9013" t="s">
        <v>522</v>
      </c>
      <c r="E9013">
        <v>0</v>
      </c>
    </row>
    <row r="9014" spans="1:5">
      <c r="A9014">
        <v>2018</v>
      </c>
      <c r="B9014" t="s">
        <v>407</v>
      </c>
      <c r="C9014" t="s">
        <v>407</v>
      </c>
      <c r="D9014" t="s">
        <v>522</v>
      </c>
      <c r="E9014">
        <v>0</v>
      </c>
    </row>
    <row r="9015" spans="1:5">
      <c r="A9015">
        <v>2020</v>
      </c>
      <c r="B9015" t="s">
        <v>407</v>
      </c>
      <c r="C9015" t="s">
        <v>407</v>
      </c>
      <c r="D9015" t="s">
        <v>522</v>
      </c>
      <c r="E9015">
        <v>0</v>
      </c>
    </row>
    <row r="9016" spans="1:5">
      <c r="A9016">
        <v>2023</v>
      </c>
      <c r="B9016" t="s">
        <v>438</v>
      </c>
      <c r="C9016" t="s">
        <v>52</v>
      </c>
      <c r="D9016" t="s">
        <v>522</v>
      </c>
      <c r="E9016">
        <v>0</v>
      </c>
    </row>
    <row r="9017" spans="1:5">
      <c r="A9017">
        <v>2023</v>
      </c>
      <c r="B9017" t="s">
        <v>425</v>
      </c>
      <c r="C9017" t="s">
        <v>24</v>
      </c>
      <c r="D9017" t="s">
        <v>522</v>
      </c>
      <c r="E9017">
        <v>0</v>
      </c>
    </row>
    <row r="9018" spans="1:5">
      <c r="A9018">
        <v>2023</v>
      </c>
      <c r="B9018" t="s">
        <v>421</v>
      </c>
      <c r="C9018" t="s">
        <v>13</v>
      </c>
      <c r="D9018" t="s">
        <v>522</v>
      </c>
      <c r="E9018">
        <v>424</v>
      </c>
    </row>
    <row r="9019" spans="1:5">
      <c r="A9019">
        <v>2023</v>
      </c>
      <c r="B9019" t="s">
        <v>432</v>
      </c>
      <c r="C9019" t="s">
        <v>39</v>
      </c>
      <c r="D9019" t="s">
        <v>522</v>
      </c>
      <c r="E9019">
        <v>3120</v>
      </c>
    </row>
    <row r="9020" spans="1:5">
      <c r="A9020">
        <v>2023</v>
      </c>
      <c r="B9020" t="s">
        <v>429</v>
      </c>
      <c r="C9020" t="s">
        <v>30</v>
      </c>
      <c r="D9020" t="s">
        <v>522</v>
      </c>
      <c r="E9020">
        <v>11843.5</v>
      </c>
    </row>
    <row r="9021" spans="1:5">
      <c r="A9021">
        <v>2023</v>
      </c>
      <c r="B9021" t="s">
        <v>431</v>
      </c>
      <c r="C9021" t="s">
        <v>36</v>
      </c>
      <c r="D9021" t="s">
        <v>522</v>
      </c>
      <c r="E9021">
        <v>0</v>
      </c>
    </row>
    <row r="9022" spans="1:5">
      <c r="A9022">
        <v>2023</v>
      </c>
      <c r="B9022" t="s">
        <v>428</v>
      </c>
      <c r="C9022" t="s">
        <v>27</v>
      </c>
      <c r="D9022" t="s">
        <v>522</v>
      </c>
      <c r="E9022">
        <v>0</v>
      </c>
    </row>
    <row r="9023" spans="1:5">
      <c r="A9023">
        <v>2023</v>
      </c>
      <c r="B9023" t="s">
        <v>436</v>
      </c>
      <c r="C9023" t="s">
        <v>49</v>
      </c>
      <c r="D9023" t="s">
        <v>522</v>
      </c>
      <c r="E9023">
        <v>0</v>
      </c>
    </row>
    <row r="9024" spans="1:5">
      <c r="A9024">
        <v>2023</v>
      </c>
      <c r="B9024" t="s">
        <v>433</v>
      </c>
      <c r="C9024" t="s">
        <v>42</v>
      </c>
      <c r="D9024" t="s">
        <v>522</v>
      </c>
      <c r="E9024">
        <v>0</v>
      </c>
    </row>
    <row r="9025" spans="1:5">
      <c r="A9025">
        <v>2023</v>
      </c>
      <c r="B9025" t="s">
        <v>426</v>
      </c>
      <c r="D9025" t="s">
        <v>522</v>
      </c>
      <c r="E9025">
        <v>0</v>
      </c>
    </row>
    <row r="9026" spans="1:5">
      <c r="A9026">
        <v>2023</v>
      </c>
      <c r="B9026" t="s">
        <v>437</v>
      </c>
      <c r="C9026" t="s">
        <v>51</v>
      </c>
      <c r="D9026" t="s">
        <v>522</v>
      </c>
      <c r="E9026">
        <v>8519</v>
      </c>
    </row>
    <row r="9027" spans="1:5">
      <c r="A9027">
        <v>2023</v>
      </c>
      <c r="B9027" t="s">
        <v>420</v>
      </c>
      <c r="C9027" t="s">
        <v>8</v>
      </c>
      <c r="D9027" t="s">
        <v>522</v>
      </c>
      <c r="E9027">
        <v>6742</v>
      </c>
    </row>
    <row r="9028" spans="1:5">
      <c r="A9028">
        <v>2023</v>
      </c>
      <c r="B9028" t="s">
        <v>424</v>
      </c>
      <c r="C9028" t="s">
        <v>21</v>
      </c>
      <c r="D9028" t="s">
        <v>522</v>
      </c>
      <c r="E9028">
        <v>0</v>
      </c>
    </row>
    <row r="9029" spans="1:5">
      <c r="A9029">
        <v>2022</v>
      </c>
      <c r="B9029" t="s">
        <v>435</v>
      </c>
      <c r="C9029" t="s">
        <v>48</v>
      </c>
      <c r="D9029" t="s">
        <v>522</v>
      </c>
      <c r="E9029">
        <v>0</v>
      </c>
    </row>
    <row r="9030" spans="1:5">
      <c r="A9030">
        <v>2022</v>
      </c>
      <c r="B9030" t="s">
        <v>438</v>
      </c>
      <c r="C9030" t="s">
        <v>52</v>
      </c>
      <c r="D9030" t="s">
        <v>522</v>
      </c>
      <c r="E9030">
        <v>0</v>
      </c>
    </row>
    <row r="9031" spans="1:5">
      <c r="A9031">
        <v>2022</v>
      </c>
      <c r="B9031" t="s">
        <v>436</v>
      </c>
      <c r="C9031" t="s">
        <v>49</v>
      </c>
      <c r="D9031" t="s">
        <v>522</v>
      </c>
      <c r="E9031">
        <v>0</v>
      </c>
    </row>
    <row r="9032" spans="1:5">
      <c r="A9032">
        <v>2022</v>
      </c>
      <c r="B9032" t="s">
        <v>431</v>
      </c>
      <c r="C9032" t="s">
        <v>36</v>
      </c>
      <c r="D9032" t="s">
        <v>522</v>
      </c>
      <c r="E9032">
        <v>0</v>
      </c>
    </row>
    <row r="9033" spans="1:5">
      <c r="A9033">
        <v>2022</v>
      </c>
      <c r="B9033" t="s">
        <v>422</v>
      </c>
      <c r="C9033" t="s">
        <v>15</v>
      </c>
      <c r="D9033" t="s">
        <v>522</v>
      </c>
      <c r="E9033">
        <v>0</v>
      </c>
    </row>
    <row r="9034" spans="1:5">
      <c r="A9034">
        <v>2022</v>
      </c>
      <c r="B9034" t="s">
        <v>439</v>
      </c>
      <c r="C9034" t="s">
        <v>53</v>
      </c>
      <c r="D9034" t="s">
        <v>522</v>
      </c>
      <c r="E9034">
        <v>0</v>
      </c>
    </row>
    <row r="9035" spans="1:5">
      <c r="A9035">
        <v>2022</v>
      </c>
      <c r="B9035" t="s">
        <v>429</v>
      </c>
      <c r="C9035" t="s">
        <v>30</v>
      </c>
      <c r="D9035" t="s">
        <v>522</v>
      </c>
      <c r="E9035">
        <v>0</v>
      </c>
    </row>
    <row r="9036" spans="1:5">
      <c r="A9036">
        <v>2022</v>
      </c>
      <c r="B9036" t="s">
        <v>421</v>
      </c>
      <c r="C9036" t="s">
        <v>13</v>
      </c>
      <c r="D9036" t="s">
        <v>522</v>
      </c>
      <c r="E9036">
        <v>0</v>
      </c>
    </row>
    <row r="9037" spans="1:5">
      <c r="A9037">
        <v>2022</v>
      </c>
      <c r="B9037" t="s">
        <v>434</v>
      </c>
      <c r="C9037" t="s">
        <v>45</v>
      </c>
      <c r="D9037" t="s">
        <v>522</v>
      </c>
      <c r="E9037">
        <v>0</v>
      </c>
    </row>
    <row r="9038" spans="1:5">
      <c r="A9038">
        <v>2021</v>
      </c>
      <c r="B9038" t="s">
        <v>434</v>
      </c>
      <c r="C9038" t="s">
        <v>45</v>
      </c>
      <c r="D9038" t="s">
        <v>522</v>
      </c>
      <c r="E9038">
        <v>0</v>
      </c>
    </row>
    <row r="9039" spans="1:5">
      <c r="A9039">
        <v>2021</v>
      </c>
      <c r="B9039" t="s">
        <v>420</v>
      </c>
      <c r="C9039" t="s">
        <v>8</v>
      </c>
      <c r="D9039" t="s">
        <v>522</v>
      </c>
      <c r="E9039">
        <v>0</v>
      </c>
    </row>
    <row r="9040" spans="1:5">
      <c r="A9040">
        <v>2021</v>
      </c>
      <c r="B9040" t="s">
        <v>424</v>
      </c>
      <c r="C9040" t="s">
        <v>21</v>
      </c>
      <c r="D9040" t="s">
        <v>522</v>
      </c>
      <c r="E9040">
        <v>0</v>
      </c>
    </row>
    <row r="9041" spans="1:5">
      <c r="A9041">
        <v>2020</v>
      </c>
      <c r="B9041" t="s">
        <v>434</v>
      </c>
      <c r="C9041" t="s">
        <v>45</v>
      </c>
      <c r="D9041" t="s">
        <v>522</v>
      </c>
      <c r="E9041">
        <v>0</v>
      </c>
    </row>
    <row r="9042" spans="1:5">
      <c r="A9042">
        <v>2020</v>
      </c>
      <c r="B9042" t="s">
        <v>430</v>
      </c>
      <c r="C9042" t="s">
        <v>33</v>
      </c>
      <c r="D9042" t="s">
        <v>522</v>
      </c>
      <c r="E9042">
        <v>0</v>
      </c>
    </row>
    <row r="9043" spans="1:5">
      <c r="A9043">
        <v>2020</v>
      </c>
      <c r="B9043" t="s">
        <v>439</v>
      </c>
      <c r="C9043" t="s">
        <v>53</v>
      </c>
      <c r="D9043" t="s">
        <v>522</v>
      </c>
      <c r="E9043">
        <v>0</v>
      </c>
    </row>
    <row r="9044" spans="1:5">
      <c r="A9044">
        <v>2019</v>
      </c>
      <c r="B9044" t="s">
        <v>431</v>
      </c>
      <c r="C9044" t="s">
        <v>36</v>
      </c>
      <c r="D9044" t="s">
        <v>522</v>
      </c>
      <c r="E9044">
        <v>0</v>
      </c>
    </row>
    <row r="9045" spans="1:5">
      <c r="A9045">
        <v>2019</v>
      </c>
      <c r="B9045" t="s">
        <v>437</v>
      </c>
      <c r="C9045" t="s">
        <v>51</v>
      </c>
      <c r="D9045" t="s">
        <v>522</v>
      </c>
      <c r="E9045">
        <v>0</v>
      </c>
    </row>
    <row r="9046" spans="1:5">
      <c r="A9046">
        <v>2019</v>
      </c>
      <c r="B9046" t="s">
        <v>439</v>
      </c>
      <c r="C9046" t="s">
        <v>53</v>
      </c>
      <c r="D9046" t="s">
        <v>522</v>
      </c>
      <c r="E9046">
        <v>0</v>
      </c>
    </row>
    <row r="9047" spans="1:5">
      <c r="A9047">
        <v>2019</v>
      </c>
      <c r="B9047" t="s">
        <v>429</v>
      </c>
      <c r="C9047" t="s">
        <v>30</v>
      </c>
      <c r="D9047" t="s">
        <v>522</v>
      </c>
      <c r="E9047">
        <v>0</v>
      </c>
    </row>
    <row r="9048" spans="1:5">
      <c r="A9048">
        <v>2018</v>
      </c>
      <c r="B9048" t="s">
        <v>432</v>
      </c>
      <c r="C9048" t="s">
        <v>39</v>
      </c>
      <c r="D9048" t="s">
        <v>522</v>
      </c>
      <c r="E9048">
        <v>0</v>
      </c>
    </row>
    <row r="9049" spans="1:5">
      <c r="A9049">
        <v>2018</v>
      </c>
      <c r="B9049" t="s">
        <v>435</v>
      </c>
      <c r="C9049" t="s">
        <v>48</v>
      </c>
      <c r="D9049" t="s">
        <v>522</v>
      </c>
      <c r="E9049">
        <v>0</v>
      </c>
    </row>
    <row r="9050" spans="1:5">
      <c r="A9050">
        <v>2018</v>
      </c>
      <c r="B9050" t="s">
        <v>438</v>
      </c>
      <c r="C9050" t="s">
        <v>52</v>
      </c>
      <c r="D9050" t="s">
        <v>522</v>
      </c>
      <c r="E9050">
        <v>0</v>
      </c>
    </row>
    <row r="9051" spans="1:5">
      <c r="A9051">
        <v>2018</v>
      </c>
      <c r="B9051" t="s">
        <v>436</v>
      </c>
      <c r="C9051" t="s">
        <v>49</v>
      </c>
      <c r="D9051" t="s">
        <v>522</v>
      </c>
      <c r="E9051">
        <v>0</v>
      </c>
    </row>
    <row r="9052" spans="1:5">
      <c r="A9052">
        <v>2018</v>
      </c>
      <c r="B9052" t="s">
        <v>437</v>
      </c>
      <c r="C9052" t="s">
        <v>51</v>
      </c>
      <c r="D9052" t="s">
        <v>522</v>
      </c>
      <c r="E9052">
        <v>0</v>
      </c>
    </row>
    <row r="9053" spans="1:5">
      <c r="A9053">
        <v>2018</v>
      </c>
      <c r="B9053" t="s">
        <v>422</v>
      </c>
      <c r="C9053" t="s">
        <v>15</v>
      </c>
      <c r="D9053" t="s">
        <v>522</v>
      </c>
      <c r="E9053">
        <v>0</v>
      </c>
    </row>
    <row r="9054" spans="1:5">
      <c r="A9054">
        <v>2019</v>
      </c>
      <c r="B9054" t="s">
        <v>438</v>
      </c>
      <c r="C9054" t="s">
        <v>52</v>
      </c>
      <c r="D9054" t="s">
        <v>522</v>
      </c>
      <c r="E9054">
        <v>0</v>
      </c>
    </row>
    <row r="9055" spans="1:5">
      <c r="A9055">
        <v>2019</v>
      </c>
      <c r="B9055" t="s">
        <v>430</v>
      </c>
      <c r="C9055" t="s">
        <v>33</v>
      </c>
      <c r="D9055" t="s">
        <v>522</v>
      </c>
      <c r="E9055">
        <v>0</v>
      </c>
    </row>
    <row r="9056" spans="1:5">
      <c r="A9056">
        <v>2019</v>
      </c>
      <c r="B9056" t="s">
        <v>434</v>
      </c>
      <c r="C9056" t="s">
        <v>45</v>
      </c>
      <c r="D9056" t="s">
        <v>522</v>
      </c>
      <c r="E9056">
        <v>0</v>
      </c>
    </row>
    <row r="9057" spans="1:5">
      <c r="A9057">
        <v>2019</v>
      </c>
      <c r="B9057" t="s">
        <v>425</v>
      </c>
      <c r="C9057" t="s">
        <v>24</v>
      </c>
      <c r="D9057" t="s">
        <v>522</v>
      </c>
      <c r="E9057">
        <v>0</v>
      </c>
    </row>
    <row r="9058" spans="1:5">
      <c r="A9058">
        <v>2019</v>
      </c>
      <c r="B9058" t="s">
        <v>420</v>
      </c>
      <c r="C9058" t="s">
        <v>8</v>
      </c>
      <c r="D9058" t="s">
        <v>522</v>
      </c>
      <c r="E9058">
        <v>0</v>
      </c>
    </row>
    <row r="9059" spans="1:5">
      <c r="A9059">
        <v>2019</v>
      </c>
      <c r="B9059" t="s">
        <v>433</v>
      </c>
      <c r="C9059" t="s">
        <v>42</v>
      </c>
      <c r="D9059" t="s">
        <v>522</v>
      </c>
      <c r="E9059">
        <v>0</v>
      </c>
    </row>
    <row r="9060" spans="1:5">
      <c r="A9060">
        <v>2019</v>
      </c>
      <c r="B9060" t="s">
        <v>428</v>
      </c>
      <c r="C9060" t="s">
        <v>27</v>
      </c>
      <c r="D9060" t="s">
        <v>522</v>
      </c>
      <c r="E9060">
        <v>0</v>
      </c>
    </row>
    <row r="9061" spans="1:5">
      <c r="A9061">
        <v>2019</v>
      </c>
      <c r="B9061" t="s">
        <v>423</v>
      </c>
      <c r="C9061" t="s">
        <v>18</v>
      </c>
      <c r="D9061" t="s">
        <v>522</v>
      </c>
      <c r="E9061">
        <v>0</v>
      </c>
    </row>
    <row r="9062" spans="1:5">
      <c r="A9062">
        <v>2019</v>
      </c>
      <c r="B9062" t="s">
        <v>421</v>
      </c>
      <c r="C9062" t="s">
        <v>13</v>
      </c>
      <c r="D9062" t="s">
        <v>522</v>
      </c>
      <c r="E9062">
        <v>0</v>
      </c>
    </row>
    <row r="9063" spans="1:5">
      <c r="A9063">
        <v>2019</v>
      </c>
      <c r="B9063" t="s">
        <v>422</v>
      </c>
      <c r="C9063" t="s">
        <v>15</v>
      </c>
      <c r="D9063" t="s">
        <v>522</v>
      </c>
      <c r="E9063">
        <v>0</v>
      </c>
    </row>
    <row r="9064" spans="1:5">
      <c r="A9064">
        <v>2019</v>
      </c>
      <c r="B9064" t="s">
        <v>424</v>
      </c>
      <c r="C9064" t="s">
        <v>21</v>
      </c>
      <c r="D9064" t="s">
        <v>522</v>
      </c>
      <c r="E9064">
        <v>0</v>
      </c>
    </row>
    <row r="9065" spans="1:5">
      <c r="A9065">
        <v>2018</v>
      </c>
      <c r="B9065" t="s">
        <v>434</v>
      </c>
      <c r="C9065" t="s">
        <v>45</v>
      </c>
      <c r="D9065" t="s">
        <v>522</v>
      </c>
      <c r="E9065">
        <v>0</v>
      </c>
    </row>
    <row r="9066" spans="1:5">
      <c r="A9066">
        <v>2018</v>
      </c>
      <c r="B9066" t="s">
        <v>428</v>
      </c>
      <c r="C9066" t="s">
        <v>27</v>
      </c>
      <c r="D9066" t="s">
        <v>522</v>
      </c>
      <c r="E9066">
        <v>0</v>
      </c>
    </row>
    <row r="9067" spans="1:5">
      <c r="A9067">
        <v>2018</v>
      </c>
      <c r="B9067" t="s">
        <v>430</v>
      </c>
      <c r="C9067" t="s">
        <v>33</v>
      </c>
      <c r="D9067" t="s">
        <v>522</v>
      </c>
      <c r="E9067">
        <v>0</v>
      </c>
    </row>
    <row r="9068" spans="1:5">
      <c r="A9068">
        <v>2018</v>
      </c>
      <c r="B9068" t="s">
        <v>420</v>
      </c>
      <c r="C9068" t="s">
        <v>8</v>
      </c>
      <c r="D9068" t="s">
        <v>522</v>
      </c>
      <c r="E9068">
        <v>0</v>
      </c>
    </row>
    <row r="9069" spans="1:5">
      <c r="A9069">
        <v>2018</v>
      </c>
      <c r="B9069" t="s">
        <v>439</v>
      </c>
      <c r="C9069" t="s">
        <v>53</v>
      </c>
      <c r="D9069" t="s">
        <v>522</v>
      </c>
      <c r="E9069">
        <v>0</v>
      </c>
    </row>
    <row r="9070" spans="1:5">
      <c r="A9070">
        <v>2022</v>
      </c>
      <c r="B9070" t="s">
        <v>437</v>
      </c>
      <c r="C9070" t="s">
        <v>51</v>
      </c>
      <c r="D9070" t="s">
        <v>522</v>
      </c>
      <c r="E9070">
        <v>0</v>
      </c>
    </row>
    <row r="9071" spans="1:5">
      <c r="A9071">
        <v>2022</v>
      </c>
      <c r="B9071" t="s">
        <v>425</v>
      </c>
      <c r="C9071" t="s">
        <v>24</v>
      </c>
      <c r="D9071" t="s">
        <v>522</v>
      </c>
      <c r="E9071">
        <v>0</v>
      </c>
    </row>
    <row r="9072" spans="1:5">
      <c r="A9072">
        <v>2022</v>
      </c>
      <c r="B9072" t="s">
        <v>428</v>
      </c>
      <c r="C9072" t="s">
        <v>27</v>
      </c>
      <c r="D9072" t="s">
        <v>522</v>
      </c>
      <c r="E9072">
        <v>0</v>
      </c>
    </row>
    <row r="9073" spans="1:5">
      <c r="A9073">
        <v>2022</v>
      </c>
      <c r="B9073" t="s">
        <v>420</v>
      </c>
      <c r="C9073" t="s">
        <v>8</v>
      </c>
      <c r="D9073" t="s">
        <v>522</v>
      </c>
      <c r="E9073">
        <v>0</v>
      </c>
    </row>
    <row r="9074" spans="1:5">
      <c r="A9074">
        <v>2022</v>
      </c>
      <c r="B9074" t="s">
        <v>423</v>
      </c>
      <c r="C9074" t="s">
        <v>18</v>
      </c>
      <c r="D9074" t="s">
        <v>522</v>
      </c>
      <c r="E9074">
        <v>0</v>
      </c>
    </row>
    <row r="9075" spans="1:5">
      <c r="A9075">
        <v>2021</v>
      </c>
      <c r="B9075" t="s">
        <v>426</v>
      </c>
      <c r="D9075" t="s">
        <v>522</v>
      </c>
      <c r="E9075">
        <v>0</v>
      </c>
    </row>
    <row r="9076" spans="1:5">
      <c r="A9076">
        <v>2021</v>
      </c>
      <c r="B9076" t="s">
        <v>428</v>
      </c>
      <c r="C9076" t="s">
        <v>27</v>
      </c>
      <c r="D9076" t="s">
        <v>522</v>
      </c>
      <c r="E9076">
        <v>0</v>
      </c>
    </row>
    <row r="9077" spans="1:5">
      <c r="A9077">
        <v>2021</v>
      </c>
      <c r="B9077" t="s">
        <v>423</v>
      </c>
      <c r="C9077" t="s">
        <v>18</v>
      </c>
      <c r="D9077" t="s">
        <v>522</v>
      </c>
      <c r="E9077">
        <v>0</v>
      </c>
    </row>
    <row r="9078" spans="1:5">
      <c r="A9078">
        <v>2021</v>
      </c>
      <c r="B9078" t="s">
        <v>431</v>
      </c>
      <c r="C9078" t="s">
        <v>36</v>
      </c>
      <c r="D9078" t="s">
        <v>522</v>
      </c>
      <c r="E9078">
        <v>0</v>
      </c>
    </row>
    <row r="9079" spans="1:5">
      <c r="A9079">
        <v>2021</v>
      </c>
      <c r="B9079" t="s">
        <v>425</v>
      </c>
      <c r="C9079" t="s">
        <v>24</v>
      </c>
      <c r="D9079" t="s">
        <v>522</v>
      </c>
      <c r="E9079">
        <v>0</v>
      </c>
    </row>
    <row r="9080" spans="1:5">
      <c r="A9080">
        <v>2021</v>
      </c>
      <c r="B9080" t="s">
        <v>438</v>
      </c>
      <c r="C9080" t="s">
        <v>52</v>
      </c>
      <c r="D9080" t="s">
        <v>522</v>
      </c>
      <c r="E9080">
        <v>0</v>
      </c>
    </row>
    <row r="9081" spans="1:5">
      <c r="A9081">
        <v>2021</v>
      </c>
      <c r="B9081" t="s">
        <v>436</v>
      </c>
      <c r="C9081" t="s">
        <v>49</v>
      </c>
      <c r="D9081" t="s">
        <v>522</v>
      </c>
      <c r="E9081">
        <v>0</v>
      </c>
    </row>
    <row r="9082" spans="1:5">
      <c r="A9082">
        <v>2021</v>
      </c>
      <c r="B9082" t="s">
        <v>437</v>
      </c>
      <c r="C9082" t="s">
        <v>51</v>
      </c>
      <c r="D9082" t="s">
        <v>522</v>
      </c>
      <c r="E9082">
        <v>0</v>
      </c>
    </row>
    <row r="9083" spans="1:5">
      <c r="A9083">
        <v>2020</v>
      </c>
      <c r="B9083" t="s">
        <v>431</v>
      </c>
      <c r="C9083" t="s">
        <v>36</v>
      </c>
      <c r="D9083" t="s">
        <v>522</v>
      </c>
      <c r="E9083">
        <v>0</v>
      </c>
    </row>
    <row r="9084" spans="1:5">
      <c r="A9084">
        <v>2020</v>
      </c>
      <c r="B9084" t="s">
        <v>426</v>
      </c>
      <c r="D9084" t="s">
        <v>522</v>
      </c>
      <c r="E9084">
        <v>0</v>
      </c>
    </row>
    <row r="9085" spans="1:5">
      <c r="A9085">
        <v>2020</v>
      </c>
      <c r="B9085" t="s">
        <v>433</v>
      </c>
      <c r="C9085" t="s">
        <v>42</v>
      </c>
      <c r="D9085" t="s">
        <v>522</v>
      </c>
      <c r="E9085">
        <v>0</v>
      </c>
    </row>
    <row r="9086" spans="1:5">
      <c r="A9086">
        <v>2020</v>
      </c>
      <c r="B9086" t="s">
        <v>425</v>
      </c>
      <c r="C9086" t="s">
        <v>24</v>
      </c>
      <c r="D9086" t="s">
        <v>522</v>
      </c>
      <c r="E9086">
        <v>0</v>
      </c>
    </row>
    <row r="9087" spans="1:5">
      <c r="A9087">
        <v>2020</v>
      </c>
      <c r="B9087" t="s">
        <v>428</v>
      </c>
      <c r="C9087" t="s">
        <v>27</v>
      </c>
      <c r="D9087" t="s">
        <v>522</v>
      </c>
      <c r="E9087">
        <v>0</v>
      </c>
    </row>
    <row r="9088" spans="1:5">
      <c r="A9088">
        <v>2020</v>
      </c>
      <c r="B9088" t="s">
        <v>438</v>
      </c>
      <c r="C9088" t="s">
        <v>52</v>
      </c>
      <c r="D9088" t="s">
        <v>522</v>
      </c>
      <c r="E9088">
        <v>0</v>
      </c>
    </row>
    <row r="9089" spans="1:5">
      <c r="A9089">
        <v>2020</v>
      </c>
      <c r="B9089" t="s">
        <v>437</v>
      </c>
      <c r="C9089" t="s">
        <v>51</v>
      </c>
      <c r="D9089" t="s">
        <v>522</v>
      </c>
      <c r="E9089">
        <v>0</v>
      </c>
    </row>
    <row r="9090" spans="1:5">
      <c r="A9090">
        <v>2020</v>
      </c>
      <c r="B9090" t="s">
        <v>422</v>
      </c>
      <c r="C9090" t="s">
        <v>15</v>
      </c>
      <c r="D9090" t="s">
        <v>522</v>
      </c>
      <c r="E9090">
        <v>0</v>
      </c>
    </row>
    <row r="9091" spans="1:5">
      <c r="A9091">
        <v>2023</v>
      </c>
      <c r="B9091" t="s">
        <v>434</v>
      </c>
      <c r="C9091" t="s">
        <v>45</v>
      </c>
      <c r="D9091" t="s">
        <v>522</v>
      </c>
      <c r="E9091">
        <v>3054</v>
      </c>
    </row>
    <row r="9092" spans="1:5">
      <c r="A9092">
        <v>2023</v>
      </c>
      <c r="B9092" t="s">
        <v>423</v>
      </c>
      <c r="C9092" t="s">
        <v>18</v>
      </c>
      <c r="D9092" t="s">
        <v>522</v>
      </c>
      <c r="E9092">
        <v>0</v>
      </c>
    </row>
    <row r="9093" spans="1:5">
      <c r="A9093">
        <v>2023</v>
      </c>
      <c r="B9093" t="s">
        <v>435</v>
      </c>
      <c r="C9093" t="s">
        <v>48</v>
      </c>
      <c r="D9093" t="s">
        <v>522</v>
      </c>
      <c r="E9093">
        <v>0</v>
      </c>
    </row>
    <row r="9094" spans="1:5">
      <c r="A9094">
        <v>2023</v>
      </c>
      <c r="B9094" t="s">
        <v>430</v>
      </c>
      <c r="C9094" t="s">
        <v>33</v>
      </c>
      <c r="D9094" t="s">
        <v>522</v>
      </c>
      <c r="E9094">
        <v>4500</v>
      </c>
    </row>
    <row r="9095" spans="1:5">
      <c r="A9095">
        <v>2023</v>
      </c>
      <c r="B9095" t="s">
        <v>422</v>
      </c>
      <c r="C9095" t="s">
        <v>15</v>
      </c>
      <c r="D9095" t="s">
        <v>522</v>
      </c>
      <c r="E9095">
        <v>11213.98</v>
      </c>
    </row>
    <row r="9096" spans="1:5">
      <c r="A9096">
        <v>2023</v>
      </c>
      <c r="B9096" t="s">
        <v>439</v>
      </c>
      <c r="C9096" t="s">
        <v>53</v>
      </c>
      <c r="D9096" t="s">
        <v>522</v>
      </c>
      <c r="E9096">
        <v>10594</v>
      </c>
    </row>
    <row r="9097" spans="1:5">
      <c r="A9097">
        <v>2022</v>
      </c>
      <c r="B9097" t="s">
        <v>433</v>
      </c>
      <c r="C9097" t="s">
        <v>42</v>
      </c>
      <c r="D9097" t="s">
        <v>522</v>
      </c>
      <c r="E9097">
        <v>0</v>
      </c>
    </row>
    <row r="9098" spans="1:5">
      <c r="A9098">
        <v>2022</v>
      </c>
      <c r="B9098" t="s">
        <v>430</v>
      </c>
      <c r="C9098" t="s">
        <v>33</v>
      </c>
      <c r="D9098" t="s">
        <v>522</v>
      </c>
      <c r="E9098">
        <v>0</v>
      </c>
    </row>
    <row r="9099" spans="1:5">
      <c r="A9099">
        <v>2022</v>
      </c>
      <c r="B9099" t="s">
        <v>432</v>
      </c>
      <c r="C9099" t="s">
        <v>39</v>
      </c>
      <c r="D9099" t="s">
        <v>522</v>
      </c>
      <c r="E9099">
        <v>0</v>
      </c>
    </row>
    <row r="9100" spans="1:5">
      <c r="A9100">
        <v>2022</v>
      </c>
      <c r="B9100" t="s">
        <v>426</v>
      </c>
      <c r="D9100" t="s">
        <v>522</v>
      </c>
      <c r="E9100">
        <v>0</v>
      </c>
    </row>
    <row r="9101" spans="1:5">
      <c r="A9101">
        <v>2022</v>
      </c>
      <c r="B9101" t="s">
        <v>424</v>
      </c>
      <c r="C9101" t="s">
        <v>21</v>
      </c>
      <c r="D9101" t="s">
        <v>522</v>
      </c>
      <c r="E9101">
        <v>0</v>
      </c>
    </row>
    <row r="9102" spans="1:5">
      <c r="A9102">
        <v>2021</v>
      </c>
      <c r="B9102" t="s">
        <v>432</v>
      </c>
      <c r="C9102" t="s">
        <v>39</v>
      </c>
      <c r="D9102" t="s">
        <v>522</v>
      </c>
      <c r="E9102">
        <v>0</v>
      </c>
    </row>
    <row r="9103" spans="1:5">
      <c r="A9103">
        <v>2021</v>
      </c>
      <c r="B9103" t="s">
        <v>430</v>
      </c>
      <c r="C9103" t="s">
        <v>33</v>
      </c>
      <c r="D9103" t="s">
        <v>522</v>
      </c>
      <c r="E9103">
        <v>0</v>
      </c>
    </row>
    <row r="9104" spans="1:5">
      <c r="A9104">
        <v>2021</v>
      </c>
      <c r="B9104" t="s">
        <v>433</v>
      </c>
      <c r="C9104" t="s">
        <v>42</v>
      </c>
      <c r="D9104" t="s">
        <v>522</v>
      </c>
      <c r="E9104">
        <v>0</v>
      </c>
    </row>
    <row r="9105" spans="1:5">
      <c r="A9105">
        <v>2021</v>
      </c>
      <c r="B9105" t="s">
        <v>422</v>
      </c>
      <c r="C9105" t="s">
        <v>15</v>
      </c>
      <c r="D9105" t="s">
        <v>522</v>
      </c>
      <c r="E9105">
        <v>0</v>
      </c>
    </row>
    <row r="9106" spans="1:5">
      <c r="A9106">
        <v>2021</v>
      </c>
      <c r="B9106" t="s">
        <v>421</v>
      </c>
      <c r="C9106" t="s">
        <v>13</v>
      </c>
      <c r="D9106" t="s">
        <v>522</v>
      </c>
      <c r="E9106">
        <v>0</v>
      </c>
    </row>
    <row r="9107" spans="1:5">
      <c r="A9107">
        <v>2021</v>
      </c>
      <c r="B9107" t="s">
        <v>439</v>
      </c>
      <c r="C9107" t="s">
        <v>53</v>
      </c>
      <c r="D9107" t="s">
        <v>522</v>
      </c>
      <c r="E9107">
        <v>0</v>
      </c>
    </row>
    <row r="9108" spans="1:5">
      <c r="A9108">
        <v>2021</v>
      </c>
      <c r="B9108" t="s">
        <v>435</v>
      </c>
      <c r="C9108" t="s">
        <v>48</v>
      </c>
      <c r="D9108" t="s">
        <v>522</v>
      </c>
      <c r="E9108">
        <v>0</v>
      </c>
    </row>
    <row r="9109" spans="1:5">
      <c r="A9109">
        <v>2021</v>
      </c>
      <c r="B9109" t="s">
        <v>429</v>
      </c>
      <c r="C9109" t="s">
        <v>30</v>
      </c>
      <c r="D9109" t="s">
        <v>522</v>
      </c>
      <c r="E9109">
        <v>0</v>
      </c>
    </row>
    <row r="9110" spans="1:5">
      <c r="A9110">
        <v>2020</v>
      </c>
      <c r="B9110" t="s">
        <v>435</v>
      </c>
      <c r="C9110" t="s">
        <v>48</v>
      </c>
      <c r="D9110" t="s">
        <v>522</v>
      </c>
      <c r="E9110">
        <v>0</v>
      </c>
    </row>
    <row r="9111" spans="1:5">
      <c r="A9111">
        <v>2020</v>
      </c>
      <c r="B9111" t="s">
        <v>432</v>
      </c>
      <c r="C9111" t="s">
        <v>39</v>
      </c>
      <c r="D9111" t="s">
        <v>522</v>
      </c>
      <c r="E9111">
        <v>0</v>
      </c>
    </row>
    <row r="9112" spans="1:5">
      <c r="A9112">
        <v>2020</v>
      </c>
      <c r="B9112" t="s">
        <v>423</v>
      </c>
      <c r="C9112" t="s">
        <v>18</v>
      </c>
      <c r="D9112" t="s">
        <v>522</v>
      </c>
      <c r="E9112">
        <v>0</v>
      </c>
    </row>
    <row r="9113" spans="1:5">
      <c r="A9113">
        <v>2020</v>
      </c>
      <c r="B9113" t="s">
        <v>420</v>
      </c>
      <c r="C9113" t="s">
        <v>8</v>
      </c>
      <c r="D9113" t="s">
        <v>522</v>
      </c>
      <c r="E9113">
        <v>0</v>
      </c>
    </row>
    <row r="9114" spans="1:5">
      <c r="A9114">
        <v>2020</v>
      </c>
      <c r="B9114" t="s">
        <v>424</v>
      </c>
      <c r="C9114" t="s">
        <v>21</v>
      </c>
      <c r="D9114" t="s">
        <v>522</v>
      </c>
      <c r="E9114">
        <v>0</v>
      </c>
    </row>
    <row r="9115" spans="1:5">
      <c r="A9115">
        <v>2020</v>
      </c>
      <c r="B9115" t="s">
        <v>421</v>
      </c>
      <c r="C9115" t="s">
        <v>13</v>
      </c>
      <c r="D9115" t="s">
        <v>522</v>
      </c>
      <c r="E9115">
        <v>0</v>
      </c>
    </row>
    <row r="9116" spans="1:5">
      <c r="A9116">
        <v>2020</v>
      </c>
      <c r="B9116" t="s">
        <v>436</v>
      </c>
      <c r="C9116" t="s">
        <v>49</v>
      </c>
      <c r="D9116" t="s">
        <v>522</v>
      </c>
      <c r="E9116">
        <v>0</v>
      </c>
    </row>
    <row r="9117" spans="1:5">
      <c r="A9117">
        <v>2020</v>
      </c>
      <c r="B9117" t="s">
        <v>429</v>
      </c>
      <c r="C9117" t="s">
        <v>30</v>
      </c>
      <c r="D9117" t="s">
        <v>522</v>
      </c>
      <c r="E9117">
        <v>0</v>
      </c>
    </row>
    <row r="9118" spans="1:5">
      <c r="A9118">
        <v>2019</v>
      </c>
      <c r="B9118" t="s">
        <v>435</v>
      </c>
      <c r="C9118" t="s">
        <v>48</v>
      </c>
      <c r="D9118" t="s">
        <v>522</v>
      </c>
      <c r="E9118">
        <v>0</v>
      </c>
    </row>
    <row r="9119" spans="1:5">
      <c r="A9119">
        <v>2019</v>
      </c>
      <c r="B9119" t="s">
        <v>426</v>
      </c>
      <c r="D9119" t="s">
        <v>522</v>
      </c>
      <c r="E9119">
        <v>0</v>
      </c>
    </row>
    <row r="9120" spans="1:5">
      <c r="A9120">
        <v>2019</v>
      </c>
      <c r="B9120" t="s">
        <v>432</v>
      </c>
      <c r="C9120" t="s">
        <v>39</v>
      </c>
      <c r="D9120" t="s">
        <v>522</v>
      </c>
      <c r="E9120">
        <v>0</v>
      </c>
    </row>
    <row r="9121" spans="1:5">
      <c r="A9121">
        <v>2019</v>
      </c>
      <c r="B9121" t="s">
        <v>436</v>
      </c>
      <c r="C9121" t="s">
        <v>49</v>
      </c>
      <c r="D9121" t="s">
        <v>522</v>
      </c>
      <c r="E9121">
        <v>0</v>
      </c>
    </row>
    <row r="9122" spans="1:5">
      <c r="A9122">
        <v>2018</v>
      </c>
      <c r="B9122" t="s">
        <v>431</v>
      </c>
      <c r="C9122" t="s">
        <v>36</v>
      </c>
      <c r="D9122" t="s">
        <v>522</v>
      </c>
      <c r="E9122">
        <v>0</v>
      </c>
    </row>
    <row r="9123" spans="1:5">
      <c r="A9123">
        <v>2018</v>
      </c>
      <c r="B9123" t="s">
        <v>426</v>
      </c>
      <c r="D9123" t="s">
        <v>522</v>
      </c>
      <c r="E9123">
        <v>0</v>
      </c>
    </row>
    <row r="9124" spans="1:5">
      <c r="A9124">
        <v>2018</v>
      </c>
      <c r="B9124" t="s">
        <v>421</v>
      </c>
      <c r="C9124" t="s">
        <v>13</v>
      </c>
      <c r="D9124" t="s">
        <v>522</v>
      </c>
      <c r="E9124">
        <v>0</v>
      </c>
    </row>
    <row r="9125" spans="1:5">
      <c r="A9125">
        <v>2018</v>
      </c>
      <c r="B9125" t="s">
        <v>423</v>
      </c>
      <c r="C9125" t="s">
        <v>18</v>
      </c>
      <c r="D9125" t="s">
        <v>522</v>
      </c>
      <c r="E9125">
        <v>0</v>
      </c>
    </row>
    <row r="9126" spans="1:5">
      <c r="A9126">
        <v>2018</v>
      </c>
      <c r="B9126" t="s">
        <v>433</v>
      </c>
      <c r="C9126" t="s">
        <v>42</v>
      </c>
      <c r="D9126" t="s">
        <v>522</v>
      </c>
      <c r="E9126">
        <v>0</v>
      </c>
    </row>
    <row r="9127" spans="1:5">
      <c r="A9127">
        <v>2018</v>
      </c>
      <c r="B9127" t="s">
        <v>425</v>
      </c>
      <c r="C9127" t="s">
        <v>24</v>
      </c>
      <c r="D9127" t="s">
        <v>522</v>
      </c>
      <c r="E9127">
        <v>0</v>
      </c>
    </row>
    <row r="9128" spans="1:5">
      <c r="A9128">
        <v>2018</v>
      </c>
      <c r="B9128" t="s">
        <v>424</v>
      </c>
      <c r="C9128" t="s">
        <v>21</v>
      </c>
      <c r="D9128" t="s">
        <v>522</v>
      </c>
      <c r="E9128">
        <v>0</v>
      </c>
    </row>
    <row r="9129" spans="1:5">
      <c r="A9129">
        <v>2018</v>
      </c>
      <c r="B9129" t="s">
        <v>429</v>
      </c>
      <c r="C9129" t="s">
        <v>30</v>
      </c>
      <c r="D9129" t="s">
        <v>522</v>
      </c>
      <c r="E9129">
        <v>0</v>
      </c>
    </row>
    <row r="9130" spans="1:5">
      <c r="A9130">
        <v>2025</v>
      </c>
      <c r="B9130" t="s">
        <v>407</v>
      </c>
      <c r="D9130" t="s">
        <v>523</v>
      </c>
      <c r="E9130">
        <v>0</v>
      </c>
    </row>
    <row r="9131" spans="1:5">
      <c r="A9131">
        <v>2025</v>
      </c>
      <c r="B9131" t="s">
        <v>438</v>
      </c>
      <c r="D9131" t="s">
        <v>523</v>
      </c>
      <c r="E9131">
        <v>0</v>
      </c>
    </row>
    <row r="9132" spans="1:5">
      <c r="A9132">
        <v>2025</v>
      </c>
      <c r="B9132" t="s">
        <v>425</v>
      </c>
      <c r="D9132" t="s">
        <v>523</v>
      </c>
      <c r="E9132">
        <v>0</v>
      </c>
    </row>
    <row r="9133" spans="1:5">
      <c r="A9133">
        <v>2025</v>
      </c>
      <c r="B9133" t="s">
        <v>421</v>
      </c>
      <c r="D9133" t="s">
        <v>523</v>
      </c>
      <c r="E9133">
        <v>0</v>
      </c>
    </row>
    <row r="9134" spans="1:5">
      <c r="A9134">
        <v>2025</v>
      </c>
      <c r="B9134" t="s">
        <v>432</v>
      </c>
      <c r="D9134" t="s">
        <v>523</v>
      </c>
      <c r="E9134">
        <v>0</v>
      </c>
    </row>
    <row r="9135" spans="1:5">
      <c r="A9135">
        <v>2025</v>
      </c>
      <c r="B9135" t="s">
        <v>429</v>
      </c>
      <c r="D9135" t="s">
        <v>523</v>
      </c>
      <c r="E9135">
        <v>0</v>
      </c>
    </row>
    <row r="9136" spans="1:5">
      <c r="A9136">
        <v>2025</v>
      </c>
      <c r="B9136" t="s">
        <v>431</v>
      </c>
      <c r="D9136" t="s">
        <v>523</v>
      </c>
      <c r="E9136">
        <v>0</v>
      </c>
    </row>
    <row r="9137" spans="1:5">
      <c r="A9137">
        <v>2025</v>
      </c>
      <c r="B9137" t="s">
        <v>428</v>
      </c>
      <c r="D9137" t="s">
        <v>523</v>
      </c>
      <c r="E9137">
        <v>0</v>
      </c>
    </row>
    <row r="9138" spans="1:5">
      <c r="A9138">
        <v>2025</v>
      </c>
      <c r="B9138" t="s">
        <v>436</v>
      </c>
      <c r="D9138" t="s">
        <v>523</v>
      </c>
      <c r="E9138">
        <v>0</v>
      </c>
    </row>
    <row r="9139" spans="1:5">
      <c r="A9139">
        <v>2025</v>
      </c>
      <c r="B9139" t="s">
        <v>433</v>
      </c>
      <c r="D9139" t="s">
        <v>523</v>
      </c>
      <c r="E9139">
        <v>0</v>
      </c>
    </row>
    <row r="9140" spans="1:5">
      <c r="A9140">
        <v>2025</v>
      </c>
      <c r="B9140" t="s">
        <v>426</v>
      </c>
      <c r="D9140" t="s">
        <v>523</v>
      </c>
      <c r="E9140">
        <v>0</v>
      </c>
    </row>
    <row r="9141" spans="1:5">
      <c r="A9141">
        <v>2025</v>
      </c>
      <c r="B9141" t="s">
        <v>437</v>
      </c>
      <c r="D9141" t="s">
        <v>523</v>
      </c>
      <c r="E9141">
        <v>0</v>
      </c>
    </row>
    <row r="9142" spans="1:5">
      <c r="A9142">
        <v>2025</v>
      </c>
      <c r="B9142" t="s">
        <v>420</v>
      </c>
      <c r="D9142" t="s">
        <v>523</v>
      </c>
      <c r="E9142">
        <v>0</v>
      </c>
    </row>
    <row r="9143" spans="1:5">
      <c r="A9143">
        <v>2025</v>
      </c>
      <c r="B9143" t="s">
        <v>424</v>
      </c>
      <c r="D9143" t="s">
        <v>523</v>
      </c>
      <c r="E9143">
        <v>0</v>
      </c>
    </row>
    <row r="9144" spans="1:5">
      <c r="A9144">
        <v>2025</v>
      </c>
      <c r="B9144" t="s">
        <v>434</v>
      </c>
      <c r="D9144" t="s">
        <v>523</v>
      </c>
      <c r="E9144">
        <v>0</v>
      </c>
    </row>
    <row r="9145" spans="1:5">
      <c r="A9145">
        <v>2025</v>
      </c>
      <c r="B9145" t="s">
        <v>423</v>
      </c>
      <c r="D9145" t="s">
        <v>523</v>
      </c>
      <c r="E9145">
        <v>0</v>
      </c>
    </row>
    <row r="9146" spans="1:5">
      <c r="A9146">
        <v>2025</v>
      </c>
      <c r="B9146" t="s">
        <v>435</v>
      </c>
      <c r="D9146" t="s">
        <v>523</v>
      </c>
      <c r="E9146">
        <v>0</v>
      </c>
    </row>
    <row r="9147" spans="1:5">
      <c r="A9147">
        <v>2025</v>
      </c>
      <c r="B9147" t="s">
        <v>430</v>
      </c>
      <c r="D9147" t="s">
        <v>523</v>
      </c>
      <c r="E9147">
        <v>0</v>
      </c>
    </row>
    <row r="9148" spans="1:5">
      <c r="A9148">
        <v>2025</v>
      </c>
      <c r="B9148" t="s">
        <v>422</v>
      </c>
      <c r="D9148" t="s">
        <v>523</v>
      </c>
      <c r="E9148">
        <v>0</v>
      </c>
    </row>
    <row r="9149" spans="1:5">
      <c r="A9149">
        <v>2025</v>
      </c>
      <c r="B9149" t="s">
        <v>439</v>
      </c>
      <c r="D9149" t="s">
        <v>523</v>
      </c>
      <c r="E9149">
        <v>0</v>
      </c>
    </row>
    <row r="9150" spans="1:5">
      <c r="A9150">
        <v>2024</v>
      </c>
      <c r="B9150" t="s">
        <v>407</v>
      </c>
      <c r="C9150" t="s">
        <v>407</v>
      </c>
      <c r="D9150" t="s">
        <v>523</v>
      </c>
      <c r="E9150">
        <v>79261.88</v>
      </c>
    </row>
    <row r="9151" spans="1:5">
      <c r="A9151">
        <v>2024</v>
      </c>
      <c r="B9151" t="s">
        <v>438</v>
      </c>
      <c r="C9151" t="s">
        <v>52</v>
      </c>
      <c r="D9151" t="s">
        <v>523</v>
      </c>
      <c r="E9151">
        <v>0</v>
      </c>
    </row>
    <row r="9152" spans="1:5">
      <c r="A9152">
        <v>2024</v>
      </c>
      <c r="B9152" t="s">
        <v>425</v>
      </c>
      <c r="C9152" t="s">
        <v>24</v>
      </c>
      <c r="D9152" t="s">
        <v>523</v>
      </c>
      <c r="E9152">
        <v>0</v>
      </c>
    </row>
    <row r="9153" spans="1:5">
      <c r="A9153">
        <v>2024</v>
      </c>
      <c r="B9153" t="s">
        <v>421</v>
      </c>
      <c r="C9153" t="s">
        <v>13</v>
      </c>
      <c r="D9153" t="s">
        <v>523</v>
      </c>
      <c r="E9153">
        <v>192.19</v>
      </c>
    </row>
    <row r="9154" spans="1:5">
      <c r="A9154">
        <v>2024</v>
      </c>
      <c r="B9154" t="s">
        <v>432</v>
      </c>
      <c r="C9154" t="s">
        <v>39</v>
      </c>
      <c r="D9154" t="s">
        <v>523</v>
      </c>
      <c r="E9154">
        <v>5273.41</v>
      </c>
    </row>
    <row r="9155" spans="1:5">
      <c r="A9155">
        <v>2024</v>
      </c>
      <c r="B9155" t="s">
        <v>429</v>
      </c>
      <c r="C9155" t="s">
        <v>30</v>
      </c>
      <c r="D9155" t="s">
        <v>523</v>
      </c>
      <c r="E9155">
        <v>12849.64</v>
      </c>
    </row>
    <row r="9156" spans="1:5">
      <c r="A9156">
        <v>2024</v>
      </c>
      <c r="B9156" t="s">
        <v>431</v>
      </c>
      <c r="C9156" t="s">
        <v>36</v>
      </c>
      <c r="D9156" t="s">
        <v>523</v>
      </c>
      <c r="E9156">
        <v>0</v>
      </c>
    </row>
    <row r="9157" spans="1:5">
      <c r="A9157">
        <v>2024</v>
      </c>
      <c r="B9157" t="s">
        <v>428</v>
      </c>
      <c r="C9157" t="s">
        <v>27</v>
      </c>
      <c r="D9157" t="s">
        <v>523</v>
      </c>
      <c r="E9157">
        <v>0</v>
      </c>
    </row>
    <row r="9158" spans="1:5">
      <c r="A9158">
        <v>2024</v>
      </c>
      <c r="B9158" t="s">
        <v>436</v>
      </c>
      <c r="C9158" t="s">
        <v>49</v>
      </c>
      <c r="D9158" t="s">
        <v>523</v>
      </c>
      <c r="E9158">
        <v>0</v>
      </c>
    </row>
    <row r="9159" spans="1:5">
      <c r="A9159">
        <v>2024</v>
      </c>
      <c r="B9159" t="s">
        <v>433</v>
      </c>
      <c r="C9159" t="s">
        <v>42</v>
      </c>
      <c r="D9159" t="s">
        <v>523</v>
      </c>
      <c r="E9159">
        <v>0</v>
      </c>
    </row>
    <row r="9160" spans="1:5">
      <c r="A9160">
        <v>2024</v>
      </c>
      <c r="B9160" t="s">
        <v>426</v>
      </c>
      <c r="D9160" t="s">
        <v>523</v>
      </c>
      <c r="E9160">
        <v>0</v>
      </c>
    </row>
    <row r="9161" spans="1:5">
      <c r="A9161">
        <v>2024</v>
      </c>
      <c r="B9161" t="s">
        <v>437</v>
      </c>
      <c r="C9161" t="s">
        <v>51</v>
      </c>
      <c r="D9161" t="s">
        <v>523</v>
      </c>
      <c r="E9161">
        <v>9427.48</v>
      </c>
    </row>
    <row r="9162" spans="1:5">
      <c r="A9162">
        <v>2024</v>
      </c>
      <c r="B9162" t="s">
        <v>420</v>
      </c>
      <c r="C9162" t="s">
        <v>8</v>
      </c>
      <c r="D9162" t="s">
        <v>523</v>
      </c>
      <c r="E9162">
        <v>1134.1199999999999</v>
      </c>
    </row>
    <row r="9163" spans="1:5">
      <c r="A9163">
        <v>2024</v>
      </c>
      <c r="B9163" t="s">
        <v>424</v>
      </c>
      <c r="C9163" t="s">
        <v>21</v>
      </c>
      <c r="D9163" t="s">
        <v>523</v>
      </c>
      <c r="E9163">
        <v>0</v>
      </c>
    </row>
    <row r="9164" spans="1:5">
      <c r="A9164">
        <v>2024</v>
      </c>
      <c r="B9164" t="s">
        <v>434</v>
      </c>
      <c r="C9164" t="s">
        <v>45</v>
      </c>
      <c r="D9164" t="s">
        <v>523</v>
      </c>
      <c r="E9164">
        <v>4635.9799999999996</v>
      </c>
    </row>
    <row r="9165" spans="1:5">
      <c r="A9165">
        <v>2024</v>
      </c>
      <c r="B9165" t="s">
        <v>423</v>
      </c>
      <c r="C9165" t="s">
        <v>18</v>
      </c>
      <c r="D9165" t="s">
        <v>523</v>
      </c>
      <c r="E9165">
        <v>0</v>
      </c>
    </row>
    <row r="9166" spans="1:5">
      <c r="A9166">
        <v>2024</v>
      </c>
      <c r="B9166" t="s">
        <v>435</v>
      </c>
      <c r="C9166" t="s">
        <v>48</v>
      </c>
      <c r="D9166" t="s">
        <v>523</v>
      </c>
      <c r="E9166">
        <v>0</v>
      </c>
    </row>
    <row r="9167" spans="1:5">
      <c r="A9167">
        <v>2024</v>
      </c>
      <c r="B9167" t="s">
        <v>430</v>
      </c>
      <c r="C9167" t="s">
        <v>33</v>
      </c>
      <c r="D9167" t="s">
        <v>523</v>
      </c>
      <c r="E9167">
        <v>5295.36</v>
      </c>
    </row>
    <row r="9168" spans="1:5">
      <c r="A9168">
        <v>2024</v>
      </c>
      <c r="B9168" t="s">
        <v>422</v>
      </c>
      <c r="C9168" t="s">
        <v>15</v>
      </c>
      <c r="D9168" t="s">
        <v>523</v>
      </c>
      <c r="E9168">
        <v>26874.29</v>
      </c>
    </row>
    <row r="9169" spans="1:5">
      <c r="A9169">
        <v>2024</v>
      </c>
      <c r="B9169" t="s">
        <v>439</v>
      </c>
      <c r="C9169" t="s">
        <v>53</v>
      </c>
      <c r="D9169" t="s">
        <v>523</v>
      </c>
      <c r="E9169">
        <v>13579.41</v>
      </c>
    </row>
    <row r="9170" spans="1:5">
      <c r="A9170">
        <v>2019</v>
      </c>
      <c r="B9170" t="s">
        <v>407</v>
      </c>
      <c r="C9170" t="s">
        <v>407</v>
      </c>
      <c r="D9170" t="s">
        <v>523</v>
      </c>
      <c r="E9170">
        <v>0</v>
      </c>
    </row>
    <row r="9171" spans="1:5">
      <c r="A9171">
        <v>2022</v>
      </c>
      <c r="B9171" t="s">
        <v>407</v>
      </c>
      <c r="C9171" t="s">
        <v>407</v>
      </c>
      <c r="D9171" t="s">
        <v>523</v>
      </c>
      <c r="E9171">
        <v>0</v>
      </c>
    </row>
    <row r="9172" spans="1:5">
      <c r="A9172">
        <v>2021</v>
      </c>
      <c r="B9172" t="s">
        <v>407</v>
      </c>
      <c r="C9172" t="s">
        <v>407</v>
      </c>
      <c r="D9172" t="s">
        <v>523</v>
      </c>
      <c r="E9172">
        <v>0</v>
      </c>
    </row>
    <row r="9173" spans="1:5">
      <c r="A9173">
        <v>2023</v>
      </c>
      <c r="B9173" t="s">
        <v>407</v>
      </c>
      <c r="C9173" t="s">
        <v>407</v>
      </c>
      <c r="D9173" t="s">
        <v>523</v>
      </c>
      <c r="E9173">
        <v>83198.429999999993</v>
      </c>
    </row>
    <row r="9174" spans="1:5">
      <c r="A9174">
        <v>2018</v>
      </c>
      <c r="B9174" t="s">
        <v>407</v>
      </c>
      <c r="C9174" t="s">
        <v>407</v>
      </c>
      <c r="D9174" t="s">
        <v>523</v>
      </c>
      <c r="E9174">
        <v>0</v>
      </c>
    </row>
    <row r="9175" spans="1:5">
      <c r="A9175">
        <v>2018</v>
      </c>
      <c r="B9175" t="s">
        <v>407</v>
      </c>
      <c r="C9175" t="s">
        <v>407</v>
      </c>
      <c r="D9175" t="s">
        <v>523</v>
      </c>
      <c r="E9175">
        <v>0</v>
      </c>
    </row>
    <row r="9176" spans="1:5">
      <c r="A9176">
        <v>2018</v>
      </c>
      <c r="B9176" t="s">
        <v>407</v>
      </c>
      <c r="C9176" t="s">
        <v>407</v>
      </c>
      <c r="D9176" t="s">
        <v>523</v>
      </c>
      <c r="E9176">
        <v>0</v>
      </c>
    </row>
    <row r="9177" spans="1:5">
      <c r="A9177">
        <v>2018</v>
      </c>
      <c r="B9177" t="s">
        <v>407</v>
      </c>
      <c r="C9177" t="s">
        <v>407</v>
      </c>
      <c r="D9177" t="s">
        <v>523</v>
      </c>
      <c r="E9177">
        <v>0</v>
      </c>
    </row>
    <row r="9178" spans="1:5">
      <c r="A9178">
        <v>2020</v>
      </c>
      <c r="B9178" t="s">
        <v>407</v>
      </c>
      <c r="C9178" t="s">
        <v>407</v>
      </c>
      <c r="D9178" t="s">
        <v>523</v>
      </c>
      <c r="E9178">
        <v>0</v>
      </c>
    </row>
    <row r="9179" spans="1:5">
      <c r="A9179">
        <v>2023</v>
      </c>
      <c r="B9179" t="s">
        <v>438</v>
      </c>
      <c r="C9179" t="s">
        <v>52</v>
      </c>
      <c r="D9179" t="s">
        <v>523</v>
      </c>
      <c r="E9179">
        <v>0</v>
      </c>
    </row>
    <row r="9180" spans="1:5">
      <c r="A9180">
        <v>2023</v>
      </c>
      <c r="B9180" t="s">
        <v>425</v>
      </c>
      <c r="C9180" t="s">
        <v>24</v>
      </c>
      <c r="D9180" t="s">
        <v>523</v>
      </c>
      <c r="E9180">
        <v>0</v>
      </c>
    </row>
    <row r="9181" spans="1:5">
      <c r="A9181">
        <v>2023</v>
      </c>
      <c r="B9181" t="s">
        <v>421</v>
      </c>
      <c r="C9181" t="s">
        <v>13</v>
      </c>
      <c r="D9181" t="s">
        <v>523</v>
      </c>
      <c r="E9181">
        <v>263.82</v>
      </c>
    </row>
    <row r="9182" spans="1:5">
      <c r="A9182">
        <v>2023</v>
      </c>
      <c r="B9182" t="s">
        <v>432</v>
      </c>
      <c r="C9182" t="s">
        <v>39</v>
      </c>
      <c r="D9182" t="s">
        <v>523</v>
      </c>
      <c r="E9182">
        <v>6190.08</v>
      </c>
    </row>
    <row r="9183" spans="1:5">
      <c r="A9183">
        <v>2023</v>
      </c>
      <c r="B9183" t="s">
        <v>429</v>
      </c>
      <c r="C9183" t="s">
        <v>30</v>
      </c>
      <c r="D9183" t="s">
        <v>523</v>
      </c>
      <c r="E9183">
        <v>17018.169999999998</v>
      </c>
    </row>
    <row r="9184" spans="1:5">
      <c r="A9184">
        <v>2023</v>
      </c>
      <c r="B9184" t="s">
        <v>431</v>
      </c>
      <c r="C9184" t="s">
        <v>36</v>
      </c>
      <c r="D9184" t="s">
        <v>523</v>
      </c>
      <c r="E9184">
        <v>0</v>
      </c>
    </row>
    <row r="9185" spans="1:5">
      <c r="A9185">
        <v>2023</v>
      </c>
      <c r="B9185" t="s">
        <v>428</v>
      </c>
      <c r="C9185" t="s">
        <v>27</v>
      </c>
      <c r="D9185" t="s">
        <v>523</v>
      </c>
      <c r="E9185">
        <v>0</v>
      </c>
    </row>
    <row r="9186" spans="1:5">
      <c r="A9186">
        <v>2023</v>
      </c>
      <c r="B9186" t="s">
        <v>436</v>
      </c>
      <c r="C9186" t="s">
        <v>49</v>
      </c>
      <c r="D9186" t="s">
        <v>523</v>
      </c>
      <c r="E9186">
        <v>0</v>
      </c>
    </row>
    <row r="9187" spans="1:5">
      <c r="A9187">
        <v>2023</v>
      </c>
      <c r="B9187" t="s">
        <v>433</v>
      </c>
      <c r="C9187" t="s">
        <v>42</v>
      </c>
      <c r="D9187" t="s">
        <v>523</v>
      </c>
      <c r="E9187">
        <v>0</v>
      </c>
    </row>
    <row r="9188" spans="1:5">
      <c r="A9188">
        <v>2023</v>
      </c>
      <c r="B9188" t="s">
        <v>426</v>
      </c>
      <c r="D9188" t="s">
        <v>523</v>
      </c>
      <c r="E9188">
        <v>0</v>
      </c>
    </row>
    <row r="9189" spans="1:5">
      <c r="A9189">
        <v>2023</v>
      </c>
      <c r="B9189" t="s">
        <v>437</v>
      </c>
      <c r="C9189" t="s">
        <v>51</v>
      </c>
      <c r="D9189" t="s">
        <v>523</v>
      </c>
      <c r="E9189">
        <v>8513.44</v>
      </c>
    </row>
    <row r="9190" spans="1:5">
      <c r="A9190">
        <v>2023</v>
      </c>
      <c r="B9190" t="s">
        <v>420</v>
      </c>
      <c r="C9190" t="s">
        <v>8</v>
      </c>
      <c r="D9190" t="s">
        <v>523</v>
      </c>
      <c r="E9190">
        <v>8500.39</v>
      </c>
    </row>
    <row r="9191" spans="1:5">
      <c r="A9191">
        <v>2023</v>
      </c>
      <c r="B9191" t="s">
        <v>424</v>
      </c>
      <c r="C9191" t="s">
        <v>21</v>
      </c>
      <c r="D9191" t="s">
        <v>523</v>
      </c>
      <c r="E9191">
        <v>0</v>
      </c>
    </row>
    <row r="9192" spans="1:5">
      <c r="A9192">
        <v>2022</v>
      </c>
      <c r="B9192" t="s">
        <v>435</v>
      </c>
      <c r="C9192" t="s">
        <v>48</v>
      </c>
      <c r="D9192" t="s">
        <v>523</v>
      </c>
      <c r="E9192">
        <v>0</v>
      </c>
    </row>
    <row r="9193" spans="1:5">
      <c r="A9193">
        <v>2022</v>
      </c>
      <c r="B9193" t="s">
        <v>438</v>
      </c>
      <c r="C9193" t="s">
        <v>52</v>
      </c>
      <c r="D9193" t="s">
        <v>523</v>
      </c>
      <c r="E9193">
        <v>0</v>
      </c>
    </row>
    <row r="9194" spans="1:5">
      <c r="A9194">
        <v>2022</v>
      </c>
      <c r="B9194" t="s">
        <v>436</v>
      </c>
      <c r="C9194" t="s">
        <v>49</v>
      </c>
      <c r="D9194" t="s">
        <v>523</v>
      </c>
      <c r="E9194">
        <v>0</v>
      </c>
    </row>
    <row r="9195" spans="1:5">
      <c r="A9195">
        <v>2022</v>
      </c>
      <c r="B9195" t="s">
        <v>431</v>
      </c>
      <c r="C9195" t="s">
        <v>36</v>
      </c>
      <c r="D9195" t="s">
        <v>523</v>
      </c>
      <c r="E9195">
        <v>0</v>
      </c>
    </row>
    <row r="9196" spans="1:5">
      <c r="A9196">
        <v>2022</v>
      </c>
      <c r="B9196" t="s">
        <v>422</v>
      </c>
      <c r="C9196" t="s">
        <v>15</v>
      </c>
      <c r="D9196" t="s">
        <v>523</v>
      </c>
      <c r="E9196">
        <v>0</v>
      </c>
    </row>
    <row r="9197" spans="1:5">
      <c r="A9197">
        <v>2022</v>
      </c>
      <c r="B9197" t="s">
        <v>439</v>
      </c>
      <c r="C9197" t="s">
        <v>53</v>
      </c>
      <c r="D9197" t="s">
        <v>523</v>
      </c>
      <c r="E9197">
        <v>0</v>
      </c>
    </row>
    <row r="9198" spans="1:5">
      <c r="A9198">
        <v>2022</v>
      </c>
      <c r="B9198" t="s">
        <v>429</v>
      </c>
      <c r="C9198" t="s">
        <v>30</v>
      </c>
      <c r="D9198" t="s">
        <v>523</v>
      </c>
      <c r="E9198">
        <v>0</v>
      </c>
    </row>
    <row r="9199" spans="1:5">
      <c r="A9199">
        <v>2022</v>
      </c>
      <c r="B9199" t="s">
        <v>421</v>
      </c>
      <c r="C9199" t="s">
        <v>13</v>
      </c>
      <c r="D9199" t="s">
        <v>523</v>
      </c>
      <c r="E9199">
        <v>0</v>
      </c>
    </row>
    <row r="9200" spans="1:5">
      <c r="A9200">
        <v>2022</v>
      </c>
      <c r="B9200" t="s">
        <v>434</v>
      </c>
      <c r="C9200" t="s">
        <v>45</v>
      </c>
      <c r="D9200" t="s">
        <v>523</v>
      </c>
      <c r="E9200">
        <v>0</v>
      </c>
    </row>
    <row r="9201" spans="1:5">
      <c r="A9201">
        <v>2021</v>
      </c>
      <c r="B9201" t="s">
        <v>434</v>
      </c>
      <c r="C9201" t="s">
        <v>45</v>
      </c>
      <c r="D9201" t="s">
        <v>523</v>
      </c>
      <c r="E9201">
        <v>0</v>
      </c>
    </row>
    <row r="9202" spans="1:5">
      <c r="A9202">
        <v>2021</v>
      </c>
      <c r="B9202" t="s">
        <v>420</v>
      </c>
      <c r="C9202" t="s">
        <v>8</v>
      </c>
      <c r="D9202" t="s">
        <v>523</v>
      </c>
      <c r="E9202">
        <v>0</v>
      </c>
    </row>
    <row r="9203" spans="1:5">
      <c r="A9203">
        <v>2021</v>
      </c>
      <c r="B9203" t="s">
        <v>424</v>
      </c>
      <c r="C9203" t="s">
        <v>21</v>
      </c>
      <c r="D9203" t="s">
        <v>523</v>
      </c>
      <c r="E9203">
        <v>0</v>
      </c>
    </row>
    <row r="9204" spans="1:5">
      <c r="A9204">
        <v>2020</v>
      </c>
      <c r="B9204" t="s">
        <v>434</v>
      </c>
      <c r="C9204" t="s">
        <v>45</v>
      </c>
      <c r="D9204" t="s">
        <v>523</v>
      </c>
      <c r="E9204">
        <v>0</v>
      </c>
    </row>
    <row r="9205" spans="1:5">
      <c r="A9205">
        <v>2020</v>
      </c>
      <c r="B9205" t="s">
        <v>430</v>
      </c>
      <c r="C9205" t="s">
        <v>33</v>
      </c>
      <c r="D9205" t="s">
        <v>523</v>
      </c>
      <c r="E9205">
        <v>0</v>
      </c>
    </row>
    <row r="9206" spans="1:5">
      <c r="A9206">
        <v>2020</v>
      </c>
      <c r="B9206" t="s">
        <v>439</v>
      </c>
      <c r="C9206" t="s">
        <v>53</v>
      </c>
      <c r="D9206" t="s">
        <v>523</v>
      </c>
      <c r="E9206">
        <v>0</v>
      </c>
    </row>
    <row r="9207" spans="1:5">
      <c r="A9207">
        <v>2019</v>
      </c>
      <c r="B9207" t="s">
        <v>431</v>
      </c>
      <c r="C9207" t="s">
        <v>36</v>
      </c>
      <c r="D9207" t="s">
        <v>523</v>
      </c>
      <c r="E9207">
        <v>0</v>
      </c>
    </row>
    <row r="9208" spans="1:5">
      <c r="A9208">
        <v>2019</v>
      </c>
      <c r="B9208" t="s">
        <v>437</v>
      </c>
      <c r="C9208" t="s">
        <v>51</v>
      </c>
      <c r="D9208" t="s">
        <v>523</v>
      </c>
      <c r="E9208">
        <v>0</v>
      </c>
    </row>
    <row r="9209" spans="1:5">
      <c r="A9209">
        <v>2019</v>
      </c>
      <c r="B9209" t="s">
        <v>439</v>
      </c>
      <c r="C9209" t="s">
        <v>53</v>
      </c>
      <c r="D9209" t="s">
        <v>523</v>
      </c>
      <c r="E9209">
        <v>0</v>
      </c>
    </row>
    <row r="9210" spans="1:5">
      <c r="A9210">
        <v>2019</v>
      </c>
      <c r="B9210" t="s">
        <v>429</v>
      </c>
      <c r="C9210" t="s">
        <v>30</v>
      </c>
      <c r="D9210" t="s">
        <v>523</v>
      </c>
      <c r="E9210">
        <v>0</v>
      </c>
    </row>
    <row r="9211" spans="1:5">
      <c r="A9211">
        <v>2018</v>
      </c>
      <c r="B9211" t="s">
        <v>432</v>
      </c>
      <c r="C9211" t="s">
        <v>39</v>
      </c>
      <c r="D9211" t="s">
        <v>523</v>
      </c>
      <c r="E9211">
        <v>0</v>
      </c>
    </row>
    <row r="9212" spans="1:5">
      <c r="A9212">
        <v>2018</v>
      </c>
      <c r="B9212" t="s">
        <v>435</v>
      </c>
      <c r="C9212" t="s">
        <v>48</v>
      </c>
      <c r="D9212" t="s">
        <v>523</v>
      </c>
      <c r="E9212">
        <v>0</v>
      </c>
    </row>
    <row r="9213" spans="1:5">
      <c r="A9213">
        <v>2018</v>
      </c>
      <c r="B9213" t="s">
        <v>438</v>
      </c>
      <c r="C9213" t="s">
        <v>52</v>
      </c>
      <c r="D9213" t="s">
        <v>523</v>
      </c>
      <c r="E9213">
        <v>0</v>
      </c>
    </row>
    <row r="9214" spans="1:5">
      <c r="A9214">
        <v>2018</v>
      </c>
      <c r="B9214" t="s">
        <v>436</v>
      </c>
      <c r="C9214" t="s">
        <v>49</v>
      </c>
      <c r="D9214" t="s">
        <v>523</v>
      </c>
      <c r="E9214">
        <v>0</v>
      </c>
    </row>
    <row r="9215" spans="1:5">
      <c r="A9215">
        <v>2018</v>
      </c>
      <c r="B9215" t="s">
        <v>437</v>
      </c>
      <c r="C9215" t="s">
        <v>51</v>
      </c>
      <c r="D9215" t="s">
        <v>523</v>
      </c>
      <c r="E9215">
        <v>0</v>
      </c>
    </row>
    <row r="9216" spans="1:5">
      <c r="A9216">
        <v>2018</v>
      </c>
      <c r="B9216" t="s">
        <v>422</v>
      </c>
      <c r="C9216" t="s">
        <v>15</v>
      </c>
      <c r="D9216" t="s">
        <v>523</v>
      </c>
      <c r="E9216">
        <v>0</v>
      </c>
    </row>
    <row r="9217" spans="1:5">
      <c r="A9217">
        <v>2019</v>
      </c>
      <c r="B9217" t="s">
        <v>438</v>
      </c>
      <c r="C9217" t="s">
        <v>52</v>
      </c>
      <c r="D9217" t="s">
        <v>523</v>
      </c>
      <c r="E9217">
        <v>0</v>
      </c>
    </row>
    <row r="9218" spans="1:5">
      <c r="A9218">
        <v>2019</v>
      </c>
      <c r="B9218" t="s">
        <v>430</v>
      </c>
      <c r="C9218" t="s">
        <v>33</v>
      </c>
      <c r="D9218" t="s">
        <v>523</v>
      </c>
      <c r="E9218">
        <v>0</v>
      </c>
    </row>
    <row r="9219" spans="1:5">
      <c r="A9219">
        <v>2019</v>
      </c>
      <c r="B9219" t="s">
        <v>434</v>
      </c>
      <c r="C9219" t="s">
        <v>45</v>
      </c>
      <c r="D9219" t="s">
        <v>523</v>
      </c>
      <c r="E9219">
        <v>0</v>
      </c>
    </row>
    <row r="9220" spans="1:5">
      <c r="A9220">
        <v>2019</v>
      </c>
      <c r="B9220" t="s">
        <v>425</v>
      </c>
      <c r="C9220" t="s">
        <v>24</v>
      </c>
      <c r="D9220" t="s">
        <v>523</v>
      </c>
      <c r="E9220">
        <v>0</v>
      </c>
    </row>
    <row r="9221" spans="1:5">
      <c r="A9221">
        <v>2019</v>
      </c>
      <c r="B9221" t="s">
        <v>420</v>
      </c>
      <c r="C9221" t="s">
        <v>8</v>
      </c>
      <c r="D9221" t="s">
        <v>523</v>
      </c>
      <c r="E9221">
        <v>0</v>
      </c>
    </row>
    <row r="9222" spans="1:5">
      <c r="A9222">
        <v>2019</v>
      </c>
      <c r="B9222" t="s">
        <v>433</v>
      </c>
      <c r="C9222" t="s">
        <v>42</v>
      </c>
      <c r="D9222" t="s">
        <v>523</v>
      </c>
      <c r="E9222">
        <v>0</v>
      </c>
    </row>
    <row r="9223" spans="1:5">
      <c r="A9223">
        <v>2019</v>
      </c>
      <c r="B9223" t="s">
        <v>428</v>
      </c>
      <c r="C9223" t="s">
        <v>27</v>
      </c>
      <c r="D9223" t="s">
        <v>523</v>
      </c>
      <c r="E9223">
        <v>0</v>
      </c>
    </row>
    <row r="9224" spans="1:5">
      <c r="A9224">
        <v>2019</v>
      </c>
      <c r="B9224" t="s">
        <v>423</v>
      </c>
      <c r="C9224" t="s">
        <v>18</v>
      </c>
      <c r="D9224" t="s">
        <v>523</v>
      </c>
      <c r="E9224">
        <v>0</v>
      </c>
    </row>
    <row r="9225" spans="1:5">
      <c r="A9225">
        <v>2019</v>
      </c>
      <c r="B9225" t="s">
        <v>421</v>
      </c>
      <c r="C9225" t="s">
        <v>13</v>
      </c>
      <c r="D9225" t="s">
        <v>523</v>
      </c>
      <c r="E9225">
        <v>0</v>
      </c>
    </row>
    <row r="9226" spans="1:5">
      <c r="A9226">
        <v>2019</v>
      </c>
      <c r="B9226" t="s">
        <v>422</v>
      </c>
      <c r="C9226" t="s">
        <v>15</v>
      </c>
      <c r="D9226" t="s">
        <v>523</v>
      </c>
      <c r="E9226">
        <v>0</v>
      </c>
    </row>
    <row r="9227" spans="1:5">
      <c r="A9227">
        <v>2019</v>
      </c>
      <c r="B9227" t="s">
        <v>424</v>
      </c>
      <c r="C9227" t="s">
        <v>21</v>
      </c>
      <c r="D9227" t="s">
        <v>523</v>
      </c>
      <c r="E9227">
        <v>0</v>
      </c>
    </row>
    <row r="9228" spans="1:5">
      <c r="A9228">
        <v>2018</v>
      </c>
      <c r="B9228" t="s">
        <v>434</v>
      </c>
      <c r="C9228" t="s">
        <v>45</v>
      </c>
      <c r="D9228" t="s">
        <v>523</v>
      </c>
      <c r="E9228">
        <v>0</v>
      </c>
    </row>
    <row r="9229" spans="1:5">
      <c r="A9229">
        <v>2018</v>
      </c>
      <c r="B9229" t="s">
        <v>428</v>
      </c>
      <c r="C9229" t="s">
        <v>27</v>
      </c>
      <c r="D9229" t="s">
        <v>523</v>
      </c>
      <c r="E9229">
        <v>0</v>
      </c>
    </row>
    <row r="9230" spans="1:5">
      <c r="A9230">
        <v>2018</v>
      </c>
      <c r="B9230" t="s">
        <v>430</v>
      </c>
      <c r="C9230" t="s">
        <v>33</v>
      </c>
      <c r="D9230" t="s">
        <v>523</v>
      </c>
      <c r="E9230">
        <v>0</v>
      </c>
    </row>
    <row r="9231" spans="1:5">
      <c r="A9231">
        <v>2018</v>
      </c>
      <c r="B9231" t="s">
        <v>420</v>
      </c>
      <c r="C9231" t="s">
        <v>8</v>
      </c>
      <c r="D9231" t="s">
        <v>523</v>
      </c>
      <c r="E9231">
        <v>0</v>
      </c>
    </row>
    <row r="9232" spans="1:5">
      <c r="A9232">
        <v>2018</v>
      </c>
      <c r="B9232" t="s">
        <v>439</v>
      </c>
      <c r="C9232" t="s">
        <v>53</v>
      </c>
      <c r="D9232" t="s">
        <v>523</v>
      </c>
      <c r="E9232">
        <v>0</v>
      </c>
    </row>
    <row r="9233" spans="1:5">
      <c r="A9233">
        <v>2022</v>
      </c>
      <c r="B9233" t="s">
        <v>437</v>
      </c>
      <c r="C9233" t="s">
        <v>51</v>
      </c>
      <c r="D9233" t="s">
        <v>523</v>
      </c>
      <c r="E9233">
        <v>0</v>
      </c>
    </row>
    <row r="9234" spans="1:5">
      <c r="A9234">
        <v>2022</v>
      </c>
      <c r="B9234" t="s">
        <v>425</v>
      </c>
      <c r="C9234" t="s">
        <v>24</v>
      </c>
      <c r="D9234" t="s">
        <v>523</v>
      </c>
      <c r="E9234">
        <v>0</v>
      </c>
    </row>
    <row r="9235" spans="1:5">
      <c r="A9235">
        <v>2022</v>
      </c>
      <c r="B9235" t="s">
        <v>428</v>
      </c>
      <c r="C9235" t="s">
        <v>27</v>
      </c>
      <c r="D9235" t="s">
        <v>523</v>
      </c>
      <c r="E9235">
        <v>0</v>
      </c>
    </row>
    <row r="9236" spans="1:5">
      <c r="A9236">
        <v>2022</v>
      </c>
      <c r="B9236" t="s">
        <v>420</v>
      </c>
      <c r="C9236" t="s">
        <v>8</v>
      </c>
      <c r="D9236" t="s">
        <v>523</v>
      </c>
      <c r="E9236">
        <v>0</v>
      </c>
    </row>
    <row r="9237" spans="1:5">
      <c r="A9237">
        <v>2022</v>
      </c>
      <c r="B9237" t="s">
        <v>423</v>
      </c>
      <c r="C9237" t="s">
        <v>18</v>
      </c>
      <c r="D9237" t="s">
        <v>523</v>
      </c>
      <c r="E9237">
        <v>0</v>
      </c>
    </row>
    <row r="9238" spans="1:5">
      <c r="A9238">
        <v>2021</v>
      </c>
      <c r="B9238" t="s">
        <v>426</v>
      </c>
      <c r="D9238" t="s">
        <v>523</v>
      </c>
      <c r="E9238">
        <v>0</v>
      </c>
    </row>
    <row r="9239" spans="1:5">
      <c r="A9239">
        <v>2021</v>
      </c>
      <c r="B9239" t="s">
        <v>428</v>
      </c>
      <c r="C9239" t="s">
        <v>27</v>
      </c>
      <c r="D9239" t="s">
        <v>523</v>
      </c>
      <c r="E9239">
        <v>0</v>
      </c>
    </row>
    <row r="9240" spans="1:5">
      <c r="A9240">
        <v>2021</v>
      </c>
      <c r="B9240" t="s">
        <v>423</v>
      </c>
      <c r="C9240" t="s">
        <v>18</v>
      </c>
      <c r="D9240" t="s">
        <v>523</v>
      </c>
      <c r="E9240">
        <v>0</v>
      </c>
    </row>
    <row r="9241" spans="1:5">
      <c r="A9241">
        <v>2021</v>
      </c>
      <c r="B9241" t="s">
        <v>431</v>
      </c>
      <c r="C9241" t="s">
        <v>36</v>
      </c>
      <c r="D9241" t="s">
        <v>523</v>
      </c>
      <c r="E9241">
        <v>0</v>
      </c>
    </row>
    <row r="9242" spans="1:5">
      <c r="A9242">
        <v>2021</v>
      </c>
      <c r="B9242" t="s">
        <v>425</v>
      </c>
      <c r="C9242" t="s">
        <v>24</v>
      </c>
      <c r="D9242" t="s">
        <v>523</v>
      </c>
      <c r="E9242">
        <v>0</v>
      </c>
    </row>
    <row r="9243" spans="1:5">
      <c r="A9243">
        <v>2021</v>
      </c>
      <c r="B9243" t="s">
        <v>438</v>
      </c>
      <c r="C9243" t="s">
        <v>52</v>
      </c>
      <c r="D9243" t="s">
        <v>523</v>
      </c>
      <c r="E9243">
        <v>0</v>
      </c>
    </row>
    <row r="9244" spans="1:5">
      <c r="A9244">
        <v>2021</v>
      </c>
      <c r="B9244" t="s">
        <v>436</v>
      </c>
      <c r="C9244" t="s">
        <v>49</v>
      </c>
      <c r="D9244" t="s">
        <v>523</v>
      </c>
      <c r="E9244">
        <v>0</v>
      </c>
    </row>
    <row r="9245" spans="1:5">
      <c r="A9245">
        <v>2021</v>
      </c>
      <c r="B9245" t="s">
        <v>437</v>
      </c>
      <c r="C9245" t="s">
        <v>51</v>
      </c>
      <c r="D9245" t="s">
        <v>523</v>
      </c>
      <c r="E9245">
        <v>0</v>
      </c>
    </row>
    <row r="9246" spans="1:5">
      <c r="A9246">
        <v>2020</v>
      </c>
      <c r="B9246" t="s">
        <v>431</v>
      </c>
      <c r="C9246" t="s">
        <v>36</v>
      </c>
      <c r="D9246" t="s">
        <v>523</v>
      </c>
      <c r="E9246">
        <v>0</v>
      </c>
    </row>
    <row r="9247" spans="1:5">
      <c r="A9247">
        <v>2020</v>
      </c>
      <c r="B9247" t="s">
        <v>426</v>
      </c>
      <c r="D9247" t="s">
        <v>523</v>
      </c>
      <c r="E9247">
        <v>0</v>
      </c>
    </row>
    <row r="9248" spans="1:5">
      <c r="A9248">
        <v>2020</v>
      </c>
      <c r="B9248" t="s">
        <v>433</v>
      </c>
      <c r="C9248" t="s">
        <v>42</v>
      </c>
      <c r="D9248" t="s">
        <v>523</v>
      </c>
      <c r="E9248">
        <v>0</v>
      </c>
    </row>
    <row r="9249" spans="1:5">
      <c r="A9249">
        <v>2020</v>
      </c>
      <c r="B9249" t="s">
        <v>425</v>
      </c>
      <c r="C9249" t="s">
        <v>24</v>
      </c>
      <c r="D9249" t="s">
        <v>523</v>
      </c>
      <c r="E9249">
        <v>0</v>
      </c>
    </row>
    <row r="9250" spans="1:5">
      <c r="A9250">
        <v>2020</v>
      </c>
      <c r="B9250" t="s">
        <v>428</v>
      </c>
      <c r="C9250" t="s">
        <v>27</v>
      </c>
      <c r="D9250" t="s">
        <v>523</v>
      </c>
      <c r="E9250">
        <v>0</v>
      </c>
    </row>
    <row r="9251" spans="1:5">
      <c r="A9251">
        <v>2020</v>
      </c>
      <c r="B9251" t="s">
        <v>438</v>
      </c>
      <c r="C9251" t="s">
        <v>52</v>
      </c>
      <c r="D9251" t="s">
        <v>523</v>
      </c>
      <c r="E9251">
        <v>0</v>
      </c>
    </row>
    <row r="9252" spans="1:5">
      <c r="A9252">
        <v>2020</v>
      </c>
      <c r="B9252" t="s">
        <v>437</v>
      </c>
      <c r="C9252" t="s">
        <v>51</v>
      </c>
      <c r="D9252" t="s">
        <v>523</v>
      </c>
      <c r="E9252">
        <v>0</v>
      </c>
    </row>
    <row r="9253" spans="1:5">
      <c r="A9253">
        <v>2020</v>
      </c>
      <c r="B9253" t="s">
        <v>422</v>
      </c>
      <c r="C9253" t="s">
        <v>15</v>
      </c>
      <c r="D9253" t="s">
        <v>523</v>
      </c>
      <c r="E9253">
        <v>0</v>
      </c>
    </row>
    <row r="9254" spans="1:5">
      <c r="A9254">
        <v>2023</v>
      </c>
      <c r="B9254" t="s">
        <v>434</v>
      </c>
      <c r="C9254" t="s">
        <v>45</v>
      </c>
      <c r="D9254" t="s">
        <v>523</v>
      </c>
      <c r="E9254">
        <v>4551.58</v>
      </c>
    </row>
    <row r="9255" spans="1:5">
      <c r="A9255">
        <v>2023</v>
      </c>
      <c r="B9255" t="s">
        <v>423</v>
      </c>
      <c r="C9255" t="s">
        <v>18</v>
      </c>
      <c r="D9255" t="s">
        <v>523</v>
      </c>
      <c r="E9255">
        <v>0</v>
      </c>
    </row>
    <row r="9256" spans="1:5">
      <c r="A9256">
        <v>2023</v>
      </c>
      <c r="B9256" t="s">
        <v>435</v>
      </c>
      <c r="C9256" t="s">
        <v>48</v>
      </c>
      <c r="D9256" t="s">
        <v>523</v>
      </c>
      <c r="E9256">
        <v>0</v>
      </c>
    </row>
    <row r="9257" spans="1:5">
      <c r="A9257">
        <v>2023</v>
      </c>
      <c r="B9257" t="s">
        <v>430</v>
      </c>
      <c r="C9257" t="s">
        <v>33</v>
      </c>
      <c r="D9257" t="s">
        <v>523</v>
      </c>
      <c r="E9257">
        <v>7428.25</v>
      </c>
    </row>
    <row r="9258" spans="1:5">
      <c r="A9258">
        <v>2023</v>
      </c>
      <c r="B9258" t="s">
        <v>422</v>
      </c>
      <c r="C9258" t="s">
        <v>15</v>
      </c>
      <c r="D9258" t="s">
        <v>523</v>
      </c>
      <c r="E9258">
        <v>18656.75</v>
      </c>
    </row>
    <row r="9259" spans="1:5">
      <c r="A9259">
        <v>2023</v>
      </c>
      <c r="B9259" t="s">
        <v>439</v>
      </c>
      <c r="C9259" t="s">
        <v>53</v>
      </c>
      <c r="D9259" t="s">
        <v>523</v>
      </c>
      <c r="E9259">
        <v>12075.95</v>
      </c>
    </row>
    <row r="9260" spans="1:5">
      <c r="A9260">
        <v>2022</v>
      </c>
      <c r="B9260" t="s">
        <v>433</v>
      </c>
      <c r="C9260" t="s">
        <v>42</v>
      </c>
      <c r="D9260" t="s">
        <v>523</v>
      </c>
      <c r="E9260">
        <v>0</v>
      </c>
    </row>
    <row r="9261" spans="1:5">
      <c r="A9261">
        <v>2022</v>
      </c>
      <c r="B9261" t="s">
        <v>430</v>
      </c>
      <c r="C9261" t="s">
        <v>33</v>
      </c>
      <c r="D9261" t="s">
        <v>523</v>
      </c>
      <c r="E9261">
        <v>0</v>
      </c>
    </row>
    <row r="9262" spans="1:5">
      <c r="A9262">
        <v>2022</v>
      </c>
      <c r="B9262" t="s">
        <v>432</v>
      </c>
      <c r="C9262" t="s">
        <v>39</v>
      </c>
      <c r="D9262" t="s">
        <v>523</v>
      </c>
      <c r="E9262">
        <v>0</v>
      </c>
    </row>
    <row r="9263" spans="1:5">
      <c r="A9263">
        <v>2022</v>
      </c>
      <c r="B9263" t="s">
        <v>426</v>
      </c>
      <c r="D9263" t="s">
        <v>523</v>
      </c>
      <c r="E9263">
        <v>0</v>
      </c>
    </row>
    <row r="9264" spans="1:5">
      <c r="A9264">
        <v>2022</v>
      </c>
      <c r="B9264" t="s">
        <v>424</v>
      </c>
      <c r="C9264" t="s">
        <v>21</v>
      </c>
      <c r="D9264" t="s">
        <v>523</v>
      </c>
      <c r="E9264">
        <v>0</v>
      </c>
    </row>
    <row r="9265" spans="1:5">
      <c r="A9265">
        <v>2021</v>
      </c>
      <c r="B9265" t="s">
        <v>432</v>
      </c>
      <c r="C9265" t="s">
        <v>39</v>
      </c>
      <c r="D9265" t="s">
        <v>523</v>
      </c>
      <c r="E9265">
        <v>0</v>
      </c>
    </row>
    <row r="9266" spans="1:5">
      <c r="A9266">
        <v>2021</v>
      </c>
      <c r="B9266" t="s">
        <v>430</v>
      </c>
      <c r="C9266" t="s">
        <v>33</v>
      </c>
      <c r="D9266" t="s">
        <v>523</v>
      </c>
      <c r="E9266">
        <v>0</v>
      </c>
    </row>
    <row r="9267" spans="1:5">
      <c r="A9267">
        <v>2021</v>
      </c>
      <c r="B9267" t="s">
        <v>433</v>
      </c>
      <c r="C9267" t="s">
        <v>42</v>
      </c>
      <c r="D9267" t="s">
        <v>523</v>
      </c>
      <c r="E9267">
        <v>0</v>
      </c>
    </row>
    <row r="9268" spans="1:5">
      <c r="A9268">
        <v>2021</v>
      </c>
      <c r="B9268" t="s">
        <v>422</v>
      </c>
      <c r="C9268" t="s">
        <v>15</v>
      </c>
      <c r="D9268" t="s">
        <v>523</v>
      </c>
      <c r="E9268">
        <v>0</v>
      </c>
    </row>
    <row r="9269" spans="1:5">
      <c r="A9269">
        <v>2021</v>
      </c>
      <c r="B9269" t="s">
        <v>421</v>
      </c>
      <c r="C9269" t="s">
        <v>13</v>
      </c>
      <c r="D9269" t="s">
        <v>523</v>
      </c>
      <c r="E9269">
        <v>0</v>
      </c>
    </row>
    <row r="9270" spans="1:5">
      <c r="A9270">
        <v>2021</v>
      </c>
      <c r="B9270" t="s">
        <v>439</v>
      </c>
      <c r="C9270" t="s">
        <v>53</v>
      </c>
      <c r="D9270" t="s">
        <v>523</v>
      </c>
      <c r="E9270">
        <v>0</v>
      </c>
    </row>
    <row r="9271" spans="1:5">
      <c r="A9271">
        <v>2021</v>
      </c>
      <c r="B9271" t="s">
        <v>435</v>
      </c>
      <c r="C9271" t="s">
        <v>48</v>
      </c>
      <c r="D9271" t="s">
        <v>523</v>
      </c>
      <c r="E9271">
        <v>0</v>
      </c>
    </row>
    <row r="9272" spans="1:5">
      <c r="A9272">
        <v>2021</v>
      </c>
      <c r="B9272" t="s">
        <v>429</v>
      </c>
      <c r="C9272" t="s">
        <v>30</v>
      </c>
      <c r="D9272" t="s">
        <v>523</v>
      </c>
      <c r="E9272">
        <v>0</v>
      </c>
    </row>
    <row r="9273" spans="1:5">
      <c r="A9273">
        <v>2020</v>
      </c>
      <c r="B9273" t="s">
        <v>435</v>
      </c>
      <c r="C9273" t="s">
        <v>48</v>
      </c>
      <c r="D9273" t="s">
        <v>523</v>
      </c>
      <c r="E9273">
        <v>0</v>
      </c>
    </row>
    <row r="9274" spans="1:5">
      <c r="A9274">
        <v>2020</v>
      </c>
      <c r="B9274" t="s">
        <v>432</v>
      </c>
      <c r="C9274" t="s">
        <v>39</v>
      </c>
      <c r="D9274" t="s">
        <v>523</v>
      </c>
      <c r="E9274">
        <v>0</v>
      </c>
    </row>
    <row r="9275" spans="1:5">
      <c r="A9275">
        <v>2020</v>
      </c>
      <c r="B9275" t="s">
        <v>423</v>
      </c>
      <c r="C9275" t="s">
        <v>18</v>
      </c>
      <c r="D9275" t="s">
        <v>523</v>
      </c>
      <c r="E9275">
        <v>0</v>
      </c>
    </row>
    <row r="9276" spans="1:5">
      <c r="A9276">
        <v>2020</v>
      </c>
      <c r="B9276" t="s">
        <v>420</v>
      </c>
      <c r="C9276" t="s">
        <v>8</v>
      </c>
      <c r="D9276" t="s">
        <v>523</v>
      </c>
      <c r="E9276">
        <v>0</v>
      </c>
    </row>
    <row r="9277" spans="1:5">
      <c r="A9277">
        <v>2020</v>
      </c>
      <c r="B9277" t="s">
        <v>424</v>
      </c>
      <c r="C9277" t="s">
        <v>21</v>
      </c>
      <c r="D9277" t="s">
        <v>523</v>
      </c>
      <c r="E9277">
        <v>0</v>
      </c>
    </row>
    <row r="9278" spans="1:5">
      <c r="A9278">
        <v>2020</v>
      </c>
      <c r="B9278" t="s">
        <v>421</v>
      </c>
      <c r="C9278" t="s">
        <v>13</v>
      </c>
      <c r="D9278" t="s">
        <v>523</v>
      </c>
      <c r="E9278">
        <v>0</v>
      </c>
    </row>
    <row r="9279" spans="1:5">
      <c r="A9279">
        <v>2020</v>
      </c>
      <c r="B9279" t="s">
        <v>436</v>
      </c>
      <c r="C9279" t="s">
        <v>49</v>
      </c>
      <c r="D9279" t="s">
        <v>523</v>
      </c>
      <c r="E9279">
        <v>0</v>
      </c>
    </row>
    <row r="9280" spans="1:5">
      <c r="A9280">
        <v>2020</v>
      </c>
      <c r="B9280" t="s">
        <v>429</v>
      </c>
      <c r="C9280" t="s">
        <v>30</v>
      </c>
      <c r="D9280" t="s">
        <v>523</v>
      </c>
      <c r="E9280">
        <v>0</v>
      </c>
    </row>
    <row r="9281" spans="1:5">
      <c r="A9281">
        <v>2019</v>
      </c>
      <c r="B9281" t="s">
        <v>435</v>
      </c>
      <c r="C9281" t="s">
        <v>48</v>
      </c>
      <c r="D9281" t="s">
        <v>523</v>
      </c>
      <c r="E9281">
        <v>0</v>
      </c>
    </row>
    <row r="9282" spans="1:5">
      <c r="A9282">
        <v>2019</v>
      </c>
      <c r="B9282" t="s">
        <v>426</v>
      </c>
      <c r="D9282" t="s">
        <v>523</v>
      </c>
      <c r="E9282">
        <v>0</v>
      </c>
    </row>
    <row r="9283" spans="1:5">
      <c r="A9283">
        <v>2019</v>
      </c>
      <c r="B9283" t="s">
        <v>432</v>
      </c>
      <c r="C9283" t="s">
        <v>39</v>
      </c>
      <c r="D9283" t="s">
        <v>523</v>
      </c>
      <c r="E9283">
        <v>0</v>
      </c>
    </row>
    <row r="9284" spans="1:5">
      <c r="A9284">
        <v>2019</v>
      </c>
      <c r="B9284" t="s">
        <v>436</v>
      </c>
      <c r="C9284" t="s">
        <v>49</v>
      </c>
      <c r="D9284" t="s">
        <v>523</v>
      </c>
      <c r="E9284">
        <v>0</v>
      </c>
    </row>
    <row r="9285" spans="1:5">
      <c r="A9285">
        <v>2018</v>
      </c>
      <c r="B9285" t="s">
        <v>431</v>
      </c>
      <c r="C9285" t="s">
        <v>36</v>
      </c>
      <c r="D9285" t="s">
        <v>523</v>
      </c>
      <c r="E9285">
        <v>0</v>
      </c>
    </row>
    <row r="9286" spans="1:5">
      <c r="A9286">
        <v>2018</v>
      </c>
      <c r="B9286" t="s">
        <v>426</v>
      </c>
      <c r="D9286" t="s">
        <v>523</v>
      </c>
      <c r="E9286">
        <v>0</v>
      </c>
    </row>
    <row r="9287" spans="1:5">
      <c r="A9287">
        <v>2018</v>
      </c>
      <c r="B9287" t="s">
        <v>421</v>
      </c>
      <c r="C9287" t="s">
        <v>13</v>
      </c>
      <c r="D9287" t="s">
        <v>523</v>
      </c>
      <c r="E9287">
        <v>0</v>
      </c>
    </row>
    <row r="9288" spans="1:5">
      <c r="A9288">
        <v>2018</v>
      </c>
      <c r="B9288" t="s">
        <v>423</v>
      </c>
      <c r="C9288" t="s">
        <v>18</v>
      </c>
      <c r="D9288" t="s">
        <v>523</v>
      </c>
      <c r="E9288">
        <v>0</v>
      </c>
    </row>
    <row r="9289" spans="1:5">
      <c r="A9289">
        <v>2018</v>
      </c>
      <c r="B9289" t="s">
        <v>433</v>
      </c>
      <c r="C9289" t="s">
        <v>42</v>
      </c>
      <c r="D9289" t="s">
        <v>523</v>
      </c>
      <c r="E9289">
        <v>0</v>
      </c>
    </row>
    <row r="9290" spans="1:5">
      <c r="A9290">
        <v>2018</v>
      </c>
      <c r="B9290" t="s">
        <v>425</v>
      </c>
      <c r="C9290" t="s">
        <v>24</v>
      </c>
      <c r="D9290" t="s">
        <v>523</v>
      </c>
      <c r="E9290">
        <v>0</v>
      </c>
    </row>
    <row r="9291" spans="1:5">
      <c r="A9291">
        <v>2018</v>
      </c>
      <c r="B9291" t="s">
        <v>424</v>
      </c>
      <c r="C9291" t="s">
        <v>21</v>
      </c>
      <c r="D9291" t="s">
        <v>523</v>
      </c>
      <c r="E9291">
        <v>0</v>
      </c>
    </row>
    <row r="9292" spans="1:5">
      <c r="A9292">
        <v>2018</v>
      </c>
      <c r="B9292" t="s">
        <v>429</v>
      </c>
      <c r="C9292" t="s">
        <v>30</v>
      </c>
      <c r="D9292" t="s">
        <v>523</v>
      </c>
      <c r="E9292">
        <v>0</v>
      </c>
    </row>
    <row r="9293" spans="1:5">
      <c r="A9293">
        <v>2025</v>
      </c>
      <c r="B9293" t="s">
        <v>407</v>
      </c>
      <c r="D9293" t="s">
        <v>524</v>
      </c>
      <c r="E9293">
        <v>0</v>
      </c>
    </row>
    <row r="9294" spans="1:5">
      <c r="A9294">
        <v>2025</v>
      </c>
      <c r="B9294" t="s">
        <v>438</v>
      </c>
      <c r="D9294" t="s">
        <v>524</v>
      </c>
      <c r="E9294">
        <v>0</v>
      </c>
    </row>
    <row r="9295" spans="1:5">
      <c r="A9295">
        <v>2025</v>
      </c>
      <c r="B9295" t="s">
        <v>425</v>
      </c>
      <c r="D9295" t="s">
        <v>524</v>
      </c>
      <c r="E9295">
        <v>0</v>
      </c>
    </row>
    <row r="9296" spans="1:5">
      <c r="A9296">
        <v>2025</v>
      </c>
      <c r="B9296" t="s">
        <v>421</v>
      </c>
      <c r="D9296" t="s">
        <v>524</v>
      </c>
      <c r="E9296">
        <v>0</v>
      </c>
    </row>
    <row r="9297" spans="1:5">
      <c r="A9297">
        <v>2025</v>
      </c>
      <c r="B9297" t="s">
        <v>432</v>
      </c>
      <c r="D9297" t="s">
        <v>524</v>
      </c>
      <c r="E9297">
        <v>0</v>
      </c>
    </row>
    <row r="9298" spans="1:5">
      <c r="A9298">
        <v>2025</v>
      </c>
      <c r="B9298" t="s">
        <v>429</v>
      </c>
      <c r="D9298" t="s">
        <v>524</v>
      </c>
      <c r="E9298">
        <v>0</v>
      </c>
    </row>
    <row r="9299" spans="1:5">
      <c r="A9299">
        <v>2025</v>
      </c>
      <c r="B9299" t="s">
        <v>431</v>
      </c>
      <c r="D9299" t="s">
        <v>524</v>
      </c>
      <c r="E9299">
        <v>0</v>
      </c>
    </row>
    <row r="9300" spans="1:5">
      <c r="A9300">
        <v>2025</v>
      </c>
      <c r="B9300" t="s">
        <v>428</v>
      </c>
      <c r="D9300" t="s">
        <v>524</v>
      </c>
      <c r="E9300">
        <v>0</v>
      </c>
    </row>
    <row r="9301" spans="1:5">
      <c r="A9301">
        <v>2025</v>
      </c>
      <c r="B9301" t="s">
        <v>436</v>
      </c>
      <c r="D9301" t="s">
        <v>524</v>
      </c>
      <c r="E9301">
        <v>0</v>
      </c>
    </row>
    <row r="9302" spans="1:5">
      <c r="A9302">
        <v>2025</v>
      </c>
      <c r="B9302" t="s">
        <v>433</v>
      </c>
      <c r="D9302" t="s">
        <v>524</v>
      </c>
      <c r="E9302">
        <v>0</v>
      </c>
    </row>
    <row r="9303" spans="1:5">
      <c r="A9303">
        <v>2025</v>
      </c>
      <c r="B9303" t="s">
        <v>426</v>
      </c>
      <c r="D9303" t="s">
        <v>524</v>
      </c>
      <c r="E9303">
        <v>0</v>
      </c>
    </row>
    <row r="9304" spans="1:5">
      <c r="A9304">
        <v>2025</v>
      </c>
      <c r="B9304" t="s">
        <v>437</v>
      </c>
      <c r="D9304" t="s">
        <v>524</v>
      </c>
      <c r="E9304">
        <v>0</v>
      </c>
    </row>
    <row r="9305" spans="1:5">
      <c r="A9305">
        <v>2025</v>
      </c>
      <c r="B9305" t="s">
        <v>420</v>
      </c>
      <c r="D9305" t="s">
        <v>524</v>
      </c>
      <c r="E9305">
        <v>0</v>
      </c>
    </row>
    <row r="9306" spans="1:5">
      <c r="A9306">
        <v>2025</v>
      </c>
      <c r="B9306" t="s">
        <v>424</v>
      </c>
      <c r="D9306" t="s">
        <v>524</v>
      </c>
      <c r="E9306">
        <v>0</v>
      </c>
    </row>
    <row r="9307" spans="1:5">
      <c r="A9307">
        <v>2025</v>
      </c>
      <c r="B9307" t="s">
        <v>434</v>
      </c>
      <c r="D9307" t="s">
        <v>524</v>
      </c>
      <c r="E9307">
        <v>0</v>
      </c>
    </row>
    <row r="9308" spans="1:5">
      <c r="A9308">
        <v>2025</v>
      </c>
      <c r="B9308" t="s">
        <v>423</v>
      </c>
      <c r="D9308" t="s">
        <v>524</v>
      </c>
      <c r="E9308">
        <v>0</v>
      </c>
    </row>
    <row r="9309" spans="1:5">
      <c r="A9309">
        <v>2025</v>
      </c>
      <c r="B9309" t="s">
        <v>435</v>
      </c>
      <c r="D9309" t="s">
        <v>524</v>
      </c>
      <c r="E9309">
        <v>0</v>
      </c>
    </row>
    <row r="9310" spans="1:5">
      <c r="A9310">
        <v>2025</v>
      </c>
      <c r="B9310" t="s">
        <v>430</v>
      </c>
      <c r="D9310" t="s">
        <v>524</v>
      </c>
      <c r="E9310">
        <v>0</v>
      </c>
    </row>
    <row r="9311" spans="1:5">
      <c r="A9311">
        <v>2025</v>
      </c>
      <c r="B9311" t="s">
        <v>422</v>
      </c>
      <c r="D9311" t="s">
        <v>524</v>
      </c>
      <c r="E9311">
        <v>0</v>
      </c>
    </row>
    <row r="9312" spans="1:5">
      <c r="A9312">
        <v>2025</v>
      </c>
      <c r="B9312" t="s">
        <v>439</v>
      </c>
      <c r="D9312" t="s">
        <v>524</v>
      </c>
      <c r="E9312">
        <v>0</v>
      </c>
    </row>
    <row r="9313" spans="1:5">
      <c r="A9313">
        <v>2024</v>
      </c>
      <c r="B9313" t="s">
        <v>407</v>
      </c>
      <c r="C9313" t="s">
        <v>407</v>
      </c>
      <c r="D9313" t="s">
        <v>524</v>
      </c>
      <c r="E9313">
        <v>3</v>
      </c>
    </row>
    <row r="9314" spans="1:5">
      <c r="A9314">
        <v>2024</v>
      </c>
      <c r="B9314" t="s">
        <v>438</v>
      </c>
      <c r="C9314" t="s">
        <v>52</v>
      </c>
      <c r="D9314" t="s">
        <v>524</v>
      </c>
      <c r="E9314">
        <v>0</v>
      </c>
    </row>
    <row r="9315" spans="1:5">
      <c r="A9315">
        <v>2024</v>
      </c>
      <c r="B9315" t="s">
        <v>425</v>
      </c>
      <c r="C9315" t="s">
        <v>24</v>
      </c>
      <c r="D9315" t="s">
        <v>524</v>
      </c>
      <c r="E9315">
        <v>0</v>
      </c>
    </row>
    <row r="9316" spans="1:5">
      <c r="A9316">
        <v>2024</v>
      </c>
      <c r="B9316" t="s">
        <v>421</v>
      </c>
      <c r="C9316" t="s">
        <v>13</v>
      </c>
      <c r="D9316" t="s">
        <v>524</v>
      </c>
      <c r="E9316">
        <v>0</v>
      </c>
    </row>
    <row r="9317" spans="1:5">
      <c r="A9317">
        <v>2024</v>
      </c>
      <c r="B9317" t="s">
        <v>432</v>
      </c>
      <c r="C9317" t="s">
        <v>39</v>
      </c>
      <c r="D9317" t="s">
        <v>524</v>
      </c>
      <c r="E9317">
        <v>0</v>
      </c>
    </row>
    <row r="9318" spans="1:5">
      <c r="A9318">
        <v>2024</v>
      </c>
      <c r="B9318" t="s">
        <v>429</v>
      </c>
      <c r="C9318" t="s">
        <v>30</v>
      </c>
      <c r="D9318" t="s">
        <v>524</v>
      </c>
      <c r="E9318">
        <v>1</v>
      </c>
    </row>
    <row r="9319" spans="1:5">
      <c r="A9319">
        <v>2024</v>
      </c>
      <c r="B9319" t="s">
        <v>431</v>
      </c>
      <c r="C9319" t="s">
        <v>36</v>
      </c>
      <c r="D9319" t="s">
        <v>524</v>
      </c>
      <c r="E9319">
        <v>0</v>
      </c>
    </row>
    <row r="9320" spans="1:5">
      <c r="A9320">
        <v>2024</v>
      </c>
      <c r="B9320" t="s">
        <v>428</v>
      </c>
      <c r="C9320" t="s">
        <v>27</v>
      </c>
      <c r="D9320" t="s">
        <v>524</v>
      </c>
      <c r="E9320">
        <v>0</v>
      </c>
    </row>
    <row r="9321" spans="1:5">
      <c r="A9321">
        <v>2024</v>
      </c>
      <c r="B9321" t="s">
        <v>436</v>
      </c>
      <c r="C9321" t="s">
        <v>49</v>
      </c>
      <c r="D9321" t="s">
        <v>524</v>
      </c>
      <c r="E9321">
        <v>0</v>
      </c>
    </row>
    <row r="9322" spans="1:5">
      <c r="A9322">
        <v>2024</v>
      </c>
      <c r="B9322" t="s">
        <v>433</v>
      </c>
      <c r="C9322" t="s">
        <v>42</v>
      </c>
      <c r="D9322" t="s">
        <v>524</v>
      </c>
      <c r="E9322">
        <v>0</v>
      </c>
    </row>
    <row r="9323" spans="1:5">
      <c r="A9323">
        <v>2024</v>
      </c>
      <c r="B9323" t="s">
        <v>426</v>
      </c>
      <c r="D9323" t="s">
        <v>524</v>
      </c>
      <c r="E9323">
        <v>0</v>
      </c>
    </row>
    <row r="9324" spans="1:5">
      <c r="A9324">
        <v>2024</v>
      </c>
      <c r="B9324" t="s">
        <v>437</v>
      </c>
      <c r="C9324" t="s">
        <v>51</v>
      </c>
      <c r="D9324" t="s">
        <v>524</v>
      </c>
      <c r="E9324">
        <v>0</v>
      </c>
    </row>
    <row r="9325" spans="1:5">
      <c r="A9325">
        <v>2024</v>
      </c>
      <c r="B9325" t="s">
        <v>420</v>
      </c>
      <c r="C9325" t="s">
        <v>8</v>
      </c>
      <c r="D9325" t="s">
        <v>524</v>
      </c>
      <c r="E9325">
        <v>1</v>
      </c>
    </row>
    <row r="9326" spans="1:5">
      <c r="A9326">
        <v>2024</v>
      </c>
      <c r="B9326" t="s">
        <v>424</v>
      </c>
      <c r="C9326" t="s">
        <v>21</v>
      </c>
      <c r="D9326" t="s">
        <v>524</v>
      </c>
      <c r="E9326">
        <v>0</v>
      </c>
    </row>
    <row r="9327" spans="1:5">
      <c r="A9327">
        <v>2024</v>
      </c>
      <c r="B9327" t="s">
        <v>434</v>
      </c>
      <c r="C9327" t="s">
        <v>45</v>
      </c>
      <c r="D9327" t="s">
        <v>524</v>
      </c>
      <c r="E9327">
        <v>0</v>
      </c>
    </row>
    <row r="9328" spans="1:5">
      <c r="A9328">
        <v>2024</v>
      </c>
      <c r="B9328" t="s">
        <v>423</v>
      </c>
      <c r="C9328" t="s">
        <v>18</v>
      </c>
      <c r="D9328" t="s">
        <v>524</v>
      </c>
      <c r="E9328">
        <v>0</v>
      </c>
    </row>
    <row r="9329" spans="1:5">
      <c r="A9329">
        <v>2024</v>
      </c>
      <c r="B9329" t="s">
        <v>435</v>
      </c>
      <c r="C9329" t="s">
        <v>48</v>
      </c>
      <c r="D9329" t="s">
        <v>524</v>
      </c>
      <c r="E9329">
        <v>0</v>
      </c>
    </row>
    <row r="9330" spans="1:5">
      <c r="A9330">
        <v>2024</v>
      </c>
      <c r="B9330" t="s">
        <v>430</v>
      </c>
      <c r="C9330" t="s">
        <v>33</v>
      </c>
      <c r="D9330" t="s">
        <v>524</v>
      </c>
      <c r="E9330">
        <v>0</v>
      </c>
    </row>
    <row r="9331" spans="1:5">
      <c r="A9331">
        <v>2024</v>
      </c>
      <c r="B9331" t="s">
        <v>422</v>
      </c>
      <c r="C9331" t="s">
        <v>15</v>
      </c>
      <c r="D9331" t="s">
        <v>524</v>
      </c>
      <c r="E9331">
        <v>1</v>
      </c>
    </row>
    <row r="9332" spans="1:5">
      <c r="A9332">
        <v>2024</v>
      </c>
      <c r="B9332" t="s">
        <v>439</v>
      </c>
      <c r="C9332" t="s">
        <v>53</v>
      </c>
      <c r="D9332" t="s">
        <v>524</v>
      </c>
      <c r="E9332">
        <v>0</v>
      </c>
    </row>
    <row r="9333" spans="1:5">
      <c r="A9333">
        <v>2019</v>
      </c>
      <c r="B9333" t="s">
        <v>407</v>
      </c>
      <c r="C9333" t="s">
        <v>407</v>
      </c>
      <c r="D9333" t="s">
        <v>524</v>
      </c>
      <c r="E9333">
        <v>0</v>
      </c>
    </row>
    <row r="9334" spans="1:5">
      <c r="A9334">
        <v>2022</v>
      </c>
      <c r="B9334" t="s">
        <v>407</v>
      </c>
      <c r="C9334" t="s">
        <v>407</v>
      </c>
      <c r="D9334" t="s">
        <v>524</v>
      </c>
      <c r="E9334">
        <v>3</v>
      </c>
    </row>
    <row r="9335" spans="1:5">
      <c r="A9335">
        <v>2021</v>
      </c>
      <c r="B9335" t="s">
        <v>407</v>
      </c>
      <c r="C9335" t="s">
        <v>407</v>
      </c>
      <c r="D9335" t="s">
        <v>524</v>
      </c>
      <c r="E9335">
        <v>3</v>
      </c>
    </row>
    <row r="9336" spans="1:5">
      <c r="A9336">
        <v>2023</v>
      </c>
      <c r="B9336" t="s">
        <v>407</v>
      </c>
      <c r="C9336" t="s">
        <v>407</v>
      </c>
      <c r="D9336" t="s">
        <v>524</v>
      </c>
      <c r="E9336">
        <v>3</v>
      </c>
    </row>
    <row r="9337" spans="1:5">
      <c r="A9337">
        <v>2018</v>
      </c>
      <c r="B9337" t="s">
        <v>407</v>
      </c>
      <c r="C9337" t="s">
        <v>407</v>
      </c>
      <c r="D9337" t="s">
        <v>524</v>
      </c>
      <c r="E9337">
        <v>0</v>
      </c>
    </row>
    <row r="9338" spans="1:5">
      <c r="A9338">
        <v>2018</v>
      </c>
      <c r="B9338" t="s">
        <v>407</v>
      </c>
      <c r="C9338" t="s">
        <v>407</v>
      </c>
      <c r="D9338" t="s">
        <v>524</v>
      </c>
      <c r="E9338">
        <v>0</v>
      </c>
    </row>
    <row r="9339" spans="1:5">
      <c r="A9339">
        <v>2018</v>
      </c>
      <c r="B9339" t="s">
        <v>407</v>
      </c>
      <c r="C9339" t="s">
        <v>407</v>
      </c>
      <c r="D9339" t="s">
        <v>524</v>
      </c>
      <c r="E9339">
        <v>0</v>
      </c>
    </row>
    <row r="9340" spans="1:5">
      <c r="A9340">
        <v>2018</v>
      </c>
      <c r="B9340" t="s">
        <v>407</v>
      </c>
      <c r="C9340" t="s">
        <v>407</v>
      </c>
      <c r="D9340" t="s">
        <v>524</v>
      </c>
      <c r="E9340">
        <v>0</v>
      </c>
    </row>
    <row r="9341" spans="1:5">
      <c r="A9341">
        <v>2020</v>
      </c>
      <c r="B9341" t="s">
        <v>407</v>
      </c>
      <c r="C9341" t="s">
        <v>407</v>
      </c>
      <c r="D9341" t="s">
        <v>524</v>
      </c>
      <c r="E9341">
        <v>0</v>
      </c>
    </row>
    <row r="9342" spans="1:5">
      <c r="A9342">
        <v>2023</v>
      </c>
      <c r="B9342" t="s">
        <v>438</v>
      </c>
      <c r="C9342" t="s">
        <v>52</v>
      </c>
      <c r="D9342" t="s">
        <v>524</v>
      </c>
      <c r="E9342">
        <v>0</v>
      </c>
    </row>
    <row r="9343" spans="1:5">
      <c r="A9343">
        <v>2023</v>
      </c>
      <c r="B9343" t="s">
        <v>425</v>
      </c>
      <c r="C9343" t="s">
        <v>24</v>
      </c>
      <c r="D9343" t="s">
        <v>524</v>
      </c>
      <c r="E9343">
        <v>0</v>
      </c>
    </row>
    <row r="9344" spans="1:5">
      <c r="A9344">
        <v>2023</v>
      </c>
      <c r="B9344" t="s">
        <v>421</v>
      </c>
      <c r="C9344" t="s">
        <v>13</v>
      </c>
      <c r="D9344" t="s">
        <v>524</v>
      </c>
      <c r="E9344">
        <v>0</v>
      </c>
    </row>
    <row r="9345" spans="1:5">
      <c r="A9345">
        <v>2023</v>
      </c>
      <c r="B9345" t="s">
        <v>432</v>
      </c>
      <c r="C9345" t="s">
        <v>39</v>
      </c>
      <c r="D9345" t="s">
        <v>524</v>
      </c>
      <c r="E9345">
        <v>0</v>
      </c>
    </row>
    <row r="9346" spans="1:5">
      <c r="A9346">
        <v>2023</v>
      </c>
      <c r="B9346" t="s">
        <v>429</v>
      </c>
      <c r="C9346" t="s">
        <v>30</v>
      </c>
      <c r="D9346" t="s">
        <v>524</v>
      </c>
      <c r="E9346">
        <v>1</v>
      </c>
    </row>
    <row r="9347" spans="1:5">
      <c r="A9347">
        <v>2023</v>
      </c>
      <c r="B9347" t="s">
        <v>431</v>
      </c>
      <c r="C9347" t="s">
        <v>36</v>
      </c>
      <c r="D9347" t="s">
        <v>524</v>
      </c>
      <c r="E9347">
        <v>0</v>
      </c>
    </row>
    <row r="9348" spans="1:5">
      <c r="A9348">
        <v>2023</v>
      </c>
      <c r="B9348" t="s">
        <v>428</v>
      </c>
      <c r="C9348" t="s">
        <v>27</v>
      </c>
      <c r="D9348" t="s">
        <v>524</v>
      </c>
      <c r="E9348">
        <v>0</v>
      </c>
    </row>
    <row r="9349" spans="1:5">
      <c r="A9349">
        <v>2023</v>
      </c>
      <c r="B9349" t="s">
        <v>436</v>
      </c>
      <c r="C9349" t="s">
        <v>49</v>
      </c>
      <c r="D9349" t="s">
        <v>524</v>
      </c>
      <c r="E9349">
        <v>0</v>
      </c>
    </row>
    <row r="9350" spans="1:5">
      <c r="A9350">
        <v>2023</v>
      </c>
      <c r="B9350" t="s">
        <v>433</v>
      </c>
      <c r="C9350" t="s">
        <v>42</v>
      </c>
      <c r="D9350" t="s">
        <v>524</v>
      </c>
      <c r="E9350">
        <v>0</v>
      </c>
    </row>
    <row r="9351" spans="1:5">
      <c r="A9351">
        <v>2023</v>
      </c>
      <c r="B9351" t="s">
        <v>426</v>
      </c>
      <c r="D9351" t="s">
        <v>524</v>
      </c>
      <c r="E9351">
        <v>0</v>
      </c>
    </row>
    <row r="9352" spans="1:5">
      <c r="A9352">
        <v>2023</v>
      </c>
      <c r="B9352" t="s">
        <v>437</v>
      </c>
      <c r="C9352" t="s">
        <v>51</v>
      </c>
      <c r="D9352" t="s">
        <v>524</v>
      </c>
      <c r="E9352">
        <v>0</v>
      </c>
    </row>
    <row r="9353" spans="1:5">
      <c r="A9353">
        <v>2023</v>
      </c>
      <c r="B9353" t="s">
        <v>420</v>
      </c>
      <c r="C9353" t="s">
        <v>8</v>
      </c>
      <c r="D9353" t="s">
        <v>524</v>
      </c>
      <c r="E9353">
        <v>1</v>
      </c>
    </row>
    <row r="9354" spans="1:5">
      <c r="A9354">
        <v>2023</v>
      </c>
      <c r="B9354" t="s">
        <v>424</v>
      </c>
      <c r="C9354" t="s">
        <v>21</v>
      </c>
      <c r="D9354" t="s">
        <v>524</v>
      </c>
      <c r="E9354">
        <v>0</v>
      </c>
    </row>
    <row r="9355" spans="1:5">
      <c r="A9355">
        <v>2022</v>
      </c>
      <c r="B9355" t="s">
        <v>435</v>
      </c>
      <c r="C9355" t="s">
        <v>48</v>
      </c>
      <c r="D9355" t="s">
        <v>524</v>
      </c>
      <c r="E9355">
        <v>0</v>
      </c>
    </row>
    <row r="9356" spans="1:5">
      <c r="A9356">
        <v>2022</v>
      </c>
      <c r="B9356" t="s">
        <v>438</v>
      </c>
      <c r="C9356" t="s">
        <v>52</v>
      </c>
      <c r="D9356" t="s">
        <v>524</v>
      </c>
      <c r="E9356">
        <v>0</v>
      </c>
    </row>
    <row r="9357" spans="1:5">
      <c r="A9357">
        <v>2022</v>
      </c>
      <c r="B9357" t="s">
        <v>436</v>
      </c>
      <c r="C9357" t="s">
        <v>49</v>
      </c>
      <c r="D9357" t="s">
        <v>524</v>
      </c>
      <c r="E9357">
        <v>0</v>
      </c>
    </row>
    <row r="9358" spans="1:5">
      <c r="A9358">
        <v>2022</v>
      </c>
      <c r="B9358" t="s">
        <v>431</v>
      </c>
      <c r="C9358" t="s">
        <v>36</v>
      </c>
      <c r="D9358" t="s">
        <v>524</v>
      </c>
      <c r="E9358">
        <v>0</v>
      </c>
    </row>
    <row r="9359" spans="1:5">
      <c r="A9359">
        <v>2022</v>
      </c>
      <c r="B9359" t="s">
        <v>422</v>
      </c>
      <c r="C9359" t="s">
        <v>15</v>
      </c>
      <c r="D9359" t="s">
        <v>524</v>
      </c>
      <c r="E9359">
        <v>1</v>
      </c>
    </row>
    <row r="9360" spans="1:5">
      <c r="A9360">
        <v>2022</v>
      </c>
      <c r="B9360" t="s">
        <v>439</v>
      </c>
      <c r="C9360" t="s">
        <v>53</v>
      </c>
      <c r="D9360" t="s">
        <v>524</v>
      </c>
      <c r="E9360">
        <v>0</v>
      </c>
    </row>
    <row r="9361" spans="1:5">
      <c r="A9361">
        <v>2022</v>
      </c>
      <c r="B9361" t="s">
        <v>429</v>
      </c>
      <c r="C9361" t="s">
        <v>30</v>
      </c>
      <c r="D9361" t="s">
        <v>524</v>
      </c>
      <c r="E9361">
        <v>1</v>
      </c>
    </row>
    <row r="9362" spans="1:5">
      <c r="A9362">
        <v>2022</v>
      </c>
      <c r="B9362" t="s">
        <v>421</v>
      </c>
      <c r="C9362" t="s">
        <v>13</v>
      </c>
      <c r="D9362" t="s">
        <v>524</v>
      </c>
      <c r="E9362">
        <v>0</v>
      </c>
    </row>
    <row r="9363" spans="1:5">
      <c r="A9363">
        <v>2022</v>
      </c>
      <c r="B9363" t="s">
        <v>434</v>
      </c>
      <c r="C9363" t="s">
        <v>45</v>
      </c>
      <c r="D9363" t="s">
        <v>524</v>
      </c>
      <c r="E9363">
        <v>0</v>
      </c>
    </row>
    <row r="9364" spans="1:5">
      <c r="A9364">
        <v>2021</v>
      </c>
      <c r="B9364" t="s">
        <v>434</v>
      </c>
      <c r="C9364" t="s">
        <v>45</v>
      </c>
      <c r="D9364" t="s">
        <v>524</v>
      </c>
      <c r="E9364">
        <v>0</v>
      </c>
    </row>
    <row r="9365" spans="1:5">
      <c r="A9365">
        <v>2021</v>
      </c>
      <c r="B9365" t="s">
        <v>420</v>
      </c>
      <c r="C9365" t="s">
        <v>8</v>
      </c>
      <c r="D9365" t="s">
        <v>524</v>
      </c>
      <c r="E9365">
        <v>1</v>
      </c>
    </row>
    <row r="9366" spans="1:5">
      <c r="A9366">
        <v>2021</v>
      </c>
      <c r="B9366" t="s">
        <v>424</v>
      </c>
      <c r="C9366" t="s">
        <v>21</v>
      </c>
      <c r="D9366" t="s">
        <v>524</v>
      </c>
      <c r="E9366">
        <v>0</v>
      </c>
    </row>
    <row r="9367" spans="1:5">
      <c r="A9367">
        <v>2020</v>
      </c>
      <c r="B9367" t="s">
        <v>434</v>
      </c>
      <c r="C9367" t="s">
        <v>45</v>
      </c>
      <c r="D9367" t="s">
        <v>524</v>
      </c>
      <c r="E9367">
        <v>0</v>
      </c>
    </row>
    <row r="9368" spans="1:5">
      <c r="A9368">
        <v>2020</v>
      </c>
      <c r="B9368" t="s">
        <v>430</v>
      </c>
      <c r="C9368" t="s">
        <v>33</v>
      </c>
      <c r="D9368" t="s">
        <v>524</v>
      </c>
      <c r="E9368">
        <v>0</v>
      </c>
    </row>
    <row r="9369" spans="1:5">
      <c r="A9369">
        <v>2020</v>
      </c>
      <c r="B9369" t="s">
        <v>439</v>
      </c>
      <c r="C9369" t="s">
        <v>53</v>
      </c>
      <c r="D9369" t="s">
        <v>524</v>
      </c>
      <c r="E9369">
        <v>0</v>
      </c>
    </row>
    <row r="9370" spans="1:5">
      <c r="A9370">
        <v>2019</v>
      </c>
      <c r="B9370" t="s">
        <v>431</v>
      </c>
      <c r="C9370" t="s">
        <v>36</v>
      </c>
      <c r="D9370" t="s">
        <v>524</v>
      </c>
      <c r="E9370">
        <v>0</v>
      </c>
    </row>
    <row r="9371" spans="1:5">
      <c r="A9371">
        <v>2019</v>
      </c>
      <c r="B9371" t="s">
        <v>437</v>
      </c>
      <c r="C9371" t="s">
        <v>51</v>
      </c>
      <c r="D9371" t="s">
        <v>524</v>
      </c>
      <c r="E9371">
        <v>0</v>
      </c>
    </row>
    <row r="9372" spans="1:5">
      <c r="A9372">
        <v>2019</v>
      </c>
      <c r="B9372" t="s">
        <v>439</v>
      </c>
      <c r="C9372" t="s">
        <v>53</v>
      </c>
      <c r="D9372" t="s">
        <v>524</v>
      </c>
      <c r="E9372">
        <v>0</v>
      </c>
    </row>
    <row r="9373" spans="1:5">
      <c r="A9373">
        <v>2019</v>
      </c>
      <c r="B9373" t="s">
        <v>429</v>
      </c>
      <c r="C9373" t="s">
        <v>30</v>
      </c>
      <c r="D9373" t="s">
        <v>524</v>
      </c>
      <c r="E9373">
        <v>0</v>
      </c>
    </row>
    <row r="9374" spans="1:5">
      <c r="A9374">
        <v>2018</v>
      </c>
      <c r="B9374" t="s">
        <v>432</v>
      </c>
      <c r="C9374" t="s">
        <v>39</v>
      </c>
      <c r="D9374" t="s">
        <v>524</v>
      </c>
      <c r="E9374">
        <v>0</v>
      </c>
    </row>
    <row r="9375" spans="1:5">
      <c r="A9375">
        <v>2018</v>
      </c>
      <c r="B9375" t="s">
        <v>435</v>
      </c>
      <c r="C9375" t="s">
        <v>48</v>
      </c>
      <c r="D9375" t="s">
        <v>524</v>
      </c>
      <c r="E9375">
        <v>0</v>
      </c>
    </row>
    <row r="9376" spans="1:5">
      <c r="A9376">
        <v>2018</v>
      </c>
      <c r="B9376" t="s">
        <v>438</v>
      </c>
      <c r="C9376" t="s">
        <v>52</v>
      </c>
      <c r="D9376" t="s">
        <v>524</v>
      </c>
      <c r="E9376">
        <v>0</v>
      </c>
    </row>
    <row r="9377" spans="1:5">
      <c r="A9377">
        <v>2018</v>
      </c>
      <c r="B9377" t="s">
        <v>436</v>
      </c>
      <c r="C9377" t="s">
        <v>49</v>
      </c>
      <c r="D9377" t="s">
        <v>524</v>
      </c>
      <c r="E9377">
        <v>0</v>
      </c>
    </row>
    <row r="9378" spans="1:5">
      <c r="A9378">
        <v>2018</v>
      </c>
      <c r="B9378" t="s">
        <v>437</v>
      </c>
      <c r="C9378" t="s">
        <v>51</v>
      </c>
      <c r="D9378" t="s">
        <v>524</v>
      </c>
      <c r="E9378">
        <v>0</v>
      </c>
    </row>
    <row r="9379" spans="1:5">
      <c r="A9379">
        <v>2018</v>
      </c>
      <c r="B9379" t="s">
        <v>422</v>
      </c>
      <c r="C9379" t="s">
        <v>15</v>
      </c>
      <c r="D9379" t="s">
        <v>524</v>
      </c>
      <c r="E9379">
        <v>0</v>
      </c>
    </row>
    <row r="9380" spans="1:5">
      <c r="A9380">
        <v>2019</v>
      </c>
      <c r="B9380" t="s">
        <v>438</v>
      </c>
      <c r="C9380" t="s">
        <v>52</v>
      </c>
      <c r="D9380" t="s">
        <v>524</v>
      </c>
      <c r="E9380">
        <v>0</v>
      </c>
    </row>
    <row r="9381" spans="1:5">
      <c r="A9381">
        <v>2019</v>
      </c>
      <c r="B9381" t="s">
        <v>430</v>
      </c>
      <c r="C9381" t="s">
        <v>33</v>
      </c>
      <c r="D9381" t="s">
        <v>524</v>
      </c>
      <c r="E9381">
        <v>0</v>
      </c>
    </row>
    <row r="9382" spans="1:5">
      <c r="A9382">
        <v>2019</v>
      </c>
      <c r="B9382" t="s">
        <v>434</v>
      </c>
      <c r="C9382" t="s">
        <v>45</v>
      </c>
      <c r="D9382" t="s">
        <v>524</v>
      </c>
      <c r="E9382">
        <v>0</v>
      </c>
    </row>
    <row r="9383" spans="1:5">
      <c r="A9383">
        <v>2019</v>
      </c>
      <c r="B9383" t="s">
        <v>425</v>
      </c>
      <c r="C9383" t="s">
        <v>24</v>
      </c>
      <c r="D9383" t="s">
        <v>524</v>
      </c>
      <c r="E9383">
        <v>0</v>
      </c>
    </row>
    <row r="9384" spans="1:5">
      <c r="A9384">
        <v>2019</v>
      </c>
      <c r="B9384" t="s">
        <v>420</v>
      </c>
      <c r="C9384" t="s">
        <v>8</v>
      </c>
      <c r="D9384" t="s">
        <v>524</v>
      </c>
      <c r="E9384">
        <v>0</v>
      </c>
    </row>
    <row r="9385" spans="1:5">
      <c r="A9385">
        <v>2019</v>
      </c>
      <c r="B9385" t="s">
        <v>433</v>
      </c>
      <c r="C9385" t="s">
        <v>42</v>
      </c>
      <c r="D9385" t="s">
        <v>524</v>
      </c>
      <c r="E9385">
        <v>0</v>
      </c>
    </row>
    <row r="9386" spans="1:5">
      <c r="A9386">
        <v>2019</v>
      </c>
      <c r="B9386" t="s">
        <v>428</v>
      </c>
      <c r="C9386" t="s">
        <v>27</v>
      </c>
      <c r="D9386" t="s">
        <v>524</v>
      </c>
      <c r="E9386">
        <v>0</v>
      </c>
    </row>
    <row r="9387" spans="1:5">
      <c r="A9387">
        <v>2019</v>
      </c>
      <c r="B9387" t="s">
        <v>423</v>
      </c>
      <c r="C9387" t="s">
        <v>18</v>
      </c>
      <c r="D9387" t="s">
        <v>524</v>
      </c>
      <c r="E9387">
        <v>0</v>
      </c>
    </row>
    <row r="9388" spans="1:5">
      <c r="A9388">
        <v>2019</v>
      </c>
      <c r="B9388" t="s">
        <v>421</v>
      </c>
      <c r="C9388" t="s">
        <v>13</v>
      </c>
      <c r="D9388" t="s">
        <v>524</v>
      </c>
      <c r="E9388">
        <v>0</v>
      </c>
    </row>
    <row r="9389" spans="1:5">
      <c r="A9389">
        <v>2019</v>
      </c>
      <c r="B9389" t="s">
        <v>422</v>
      </c>
      <c r="C9389" t="s">
        <v>15</v>
      </c>
      <c r="D9389" t="s">
        <v>524</v>
      </c>
      <c r="E9389">
        <v>0</v>
      </c>
    </row>
    <row r="9390" spans="1:5">
      <c r="A9390">
        <v>2019</v>
      </c>
      <c r="B9390" t="s">
        <v>424</v>
      </c>
      <c r="C9390" t="s">
        <v>21</v>
      </c>
      <c r="D9390" t="s">
        <v>524</v>
      </c>
      <c r="E9390">
        <v>0</v>
      </c>
    </row>
    <row r="9391" spans="1:5">
      <c r="A9391">
        <v>2018</v>
      </c>
      <c r="B9391" t="s">
        <v>434</v>
      </c>
      <c r="C9391" t="s">
        <v>45</v>
      </c>
      <c r="D9391" t="s">
        <v>524</v>
      </c>
      <c r="E9391">
        <v>0</v>
      </c>
    </row>
    <row r="9392" spans="1:5">
      <c r="A9392">
        <v>2018</v>
      </c>
      <c r="B9392" t="s">
        <v>428</v>
      </c>
      <c r="C9392" t="s">
        <v>27</v>
      </c>
      <c r="D9392" t="s">
        <v>524</v>
      </c>
      <c r="E9392">
        <v>0</v>
      </c>
    </row>
    <row r="9393" spans="1:5">
      <c r="A9393">
        <v>2018</v>
      </c>
      <c r="B9393" t="s">
        <v>430</v>
      </c>
      <c r="C9393" t="s">
        <v>33</v>
      </c>
      <c r="D9393" t="s">
        <v>524</v>
      </c>
      <c r="E9393">
        <v>0</v>
      </c>
    </row>
    <row r="9394" spans="1:5">
      <c r="A9394">
        <v>2018</v>
      </c>
      <c r="B9394" t="s">
        <v>420</v>
      </c>
      <c r="C9394" t="s">
        <v>8</v>
      </c>
      <c r="D9394" t="s">
        <v>524</v>
      </c>
      <c r="E9394">
        <v>0</v>
      </c>
    </row>
    <row r="9395" spans="1:5">
      <c r="A9395">
        <v>2018</v>
      </c>
      <c r="B9395" t="s">
        <v>439</v>
      </c>
      <c r="C9395" t="s">
        <v>53</v>
      </c>
      <c r="D9395" t="s">
        <v>524</v>
      </c>
      <c r="E9395">
        <v>0</v>
      </c>
    </row>
    <row r="9396" spans="1:5">
      <c r="A9396">
        <v>2022</v>
      </c>
      <c r="B9396" t="s">
        <v>437</v>
      </c>
      <c r="C9396" t="s">
        <v>51</v>
      </c>
      <c r="D9396" t="s">
        <v>524</v>
      </c>
      <c r="E9396">
        <v>0</v>
      </c>
    </row>
    <row r="9397" spans="1:5">
      <c r="A9397">
        <v>2022</v>
      </c>
      <c r="B9397" t="s">
        <v>425</v>
      </c>
      <c r="C9397" t="s">
        <v>24</v>
      </c>
      <c r="D9397" t="s">
        <v>524</v>
      </c>
      <c r="E9397">
        <v>0</v>
      </c>
    </row>
    <row r="9398" spans="1:5">
      <c r="A9398">
        <v>2022</v>
      </c>
      <c r="B9398" t="s">
        <v>428</v>
      </c>
      <c r="C9398" t="s">
        <v>27</v>
      </c>
      <c r="D9398" t="s">
        <v>524</v>
      </c>
      <c r="E9398">
        <v>0</v>
      </c>
    </row>
    <row r="9399" spans="1:5">
      <c r="A9399">
        <v>2022</v>
      </c>
      <c r="B9399" t="s">
        <v>420</v>
      </c>
      <c r="C9399" t="s">
        <v>8</v>
      </c>
      <c r="D9399" t="s">
        <v>524</v>
      </c>
      <c r="E9399">
        <v>1</v>
      </c>
    </row>
    <row r="9400" spans="1:5">
      <c r="A9400">
        <v>2022</v>
      </c>
      <c r="B9400" t="s">
        <v>423</v>
      </c>
      <c r="C9400" t="s">
        <v>18</v>
      </c>
      <c r="D9400" t="s">
        <v>524</v>
      </c>
      <c r="E9400">
        <v>0</v>
      </c>
    </row>
    <row r="9401" spans="1:5">
      <c r="A9401">
        <v>2021</v>
      </c>
      <c r="B9401" t="s">
        <v>426</v>
      </c>
      <c r="D9401" t="s">
        <v>524</v>
      </c>
      <c r="E9401">
        <v>0</v>
      </c>
    </row>
    <row r="9402" spans="1:5">
      <c r="A9402">
        <v>2021</v>
      </c>
      <c r="B9402" t="s">
        <v>428</v>
      </c>
      <c r="C9402" t="s">
        <v>27</v>
      </c>
      <c r="D9402" t="s">
        <v>524</v>
      </c>
      <c r="E9402">
        <v>0</v>
      </c>
    </row>
    <row r="9403" spans="1:5">
      <c r="A9403">
        <v>2021</v>
      </c>
      <c r="B9403" t="s">
        <v>423</v>
      </c>
      <c r="C9403" t="s">
        <v>18</v>
      </c>
      <c r="D9403" t="s">
        <v>524</v>
      </c>
      <c r="E9403">
        <v>0</v>
      </c>
    </row>
    <row r="9404" spans="1:5">
      <c r="A9404">
        <v>2021</v>
      </c>
      <c r="B9404" t="s">
        <v>431</v>
      </c>
      <c r="C9404" t="s">
        <v>36</v>
      </c>
      <c r="D9404" t="s">
        <v>524</v>
      </c>
      <c r="E9404">
        <v>0</v>
      </c>
    </row>
    <row r="9405" spans="1:5">
      <c r="A9405">
        <v>2021</v>
      </c>
      <c r="B9405" t="s">
        <v>425</v>
      </c>
      <c r="C9405" t="s">
        <v>24</v>
      </c>
      <c r="D9405" t="s">
        <v>524</v>
      </c>
      <c r="E9405">
        <v>0</v>
      </c>
    </row>
    <row r="9406" spans="1:5">
      <c r="A9406">
        <v>2021</v>
      </c>
      <c r="B9406" t="s">
        <v>438</v>
      </c>
      <c r="C9406" t="s">
        <v>52</v>
      </c>
      <c r="D9406" t="s">
        <v>524</v>
      </c>
      <c r="E9406">
        <v>0</v>
      </c>
    </row>
    <row r="9407" spans="1:5">
      <c r="A9407">
        <v>2021</v>
      </c>
      <c r="B9407" t="s">
        <v>436</v>
      </c>
      <c r="C9407" t="s">
        <v>49</v>
      </c>
      <c r="D9407" t="s">
        <v>524</v>
      </c>
      <c r="E9407">
        <v>0</v>
      </c>
    </row>
    <row r="9408" spans="1:5">
      <c r="A9408">
        <v>2021</v>
      </c>
      <c r="B9408" t="s">
        <v>437</v>
      </c>
      <c r="C9408" t="s">
        <v>51</v>
      </c>
      <c r="D9408" t="s">
        <v>524</v>
      </c>
      <c r="E9408">
        <v>0</v>
      </c>
    </row>
    <row r="9409" spans="1:5">
      <c r="A9409">
        <v>2020</v>
      </c>
      <c r="B9409" t="s">
        <v>431</v>
      </c>
      <c r="C9409" t="s">
        <v>36</v>
      </c>
      <c r="D9409" t="s">
        <v>524</v>
      </c>
      <c r="E9409">
        <v>0</v>
      </c>
    </row>
    <row r="9410" spans="1:5">
      <c r="A9410">
        <v>2020</v>
      </c>
      <c r="B9410" t="s">
        <v>426</v>
      </c>
      <c r="D9410" t="s">
        <v>524</v>
      </c>
      <c r="E9410">
        <v>0</v>
      </c>
    </row>
    <row r="9411" spans="1:5">
      <c r="A9411">
        <v>2020</v>
      </c>
      <c r="B9411" t="s">
        <v>433</v>
      </c>
      <c r="C9411" t="s">
        <v>42</v>
      </c>
      <c r="D9411" t="s">
        <v>524</v>
      </c>
      <c r="E9411">
        <v>0</v>
      </c>
    </row>
    <row r="9412" spans="1:5">
      <c r="A9412">
        <v>2020</v>
      </c>
      <c r="B9412" t="s">
        <v>425</v>
      </c>
      <c r="C9412" t="s">
        <v>24</v>
      </c>
      <c r="D9412" t="s">
        <v>524</v>
      </c>
      <c r="E9412">
        <v>0</v>
      </c>
    </row>
    <row r="9413" spans="1:5">
      <c r="A9413">
        <v>2020</v>
      </c>
      <c r="B9413" t="s">
        <v>428</v>
      </c>
      <c r="C9413" t="s">
        <v>27</v>
      </c>
      <c r="D9413" t="s">
        <v>524</v>
      </c>
      <c r="E9413">
        <v>0</v>
      </c>
    </row>
    <row r="9414" spans="1:5">
      <c r="A9414">
        <v>2020</v>
      </c>
      <c r="B9414" t="s">
        <v>438</v>
      </c>
      <c r="C9414" t="s">
        <v>52</v>
      </c>
      <c r="D9414" t="s">
        <v>524</v>
      </c>
      <c r="E9414">
        <v>0</v>
      </c>
    </row>
    <row r="9415" spans="1:5">
      <c r="A9415">
        <v>2020</v>
      </c>
      <c r="B9415" t="s">
        <v>437</v>
      </c>
      <c r="C9415" t="s">
        <v>51</v>
      </c>
      <c r="D9415" t="s">
        <v>524</v>
      </c>
      <c r="E9415">
        <v>0</v>
      </c>
    </row>
    <row r="9416" spans="1:5">
      <c r="A9416">
        <v>2020</v>
      </c>
      <c r="B9416" t="s">
        <v>422</v>
      </c>
      <c r="C9416" t="s">
        <v>15</v>
      </c>
      <c r="D9416" t="s">
        <v>524</v>
      </c>
      <c r="E9416">
        <v>0</v>
      </c>
    </row>
    <row r="9417" spans="1:5">
      <c r="A9417">
        <v>2023</v>
      </c>
      <c r="B9417" t="s">
        <v>434</v>
      </c>
      <c r="C9417" t="s">
        <v>45</v>
      </c>
      <c r="D9417" t="s">
        <v>524</v>
      </c>
      <c r="E9417">
        <v>0</v>
      </c>
    </row>
    <row r="9418" spans="1:5">
      <c r="A9418">
        <v>2023</v>
      </c>
      <c r="B9418" t="s">
        <v>423</v>
      </c>
      <c r="C9418" t="s">
        <v>18</v>
      </c>
      <c r="D9418" t="s">
        <v>524</v>
      </c>
      <c r="E9418">
        <v>0</v>
      </c>
    </row>
    <row r="9419" spans="1:5">
      <c r="A9419">
        <v>2023</v>
      </c>
      <c r="B9419" t="s">
        <v>435</v>
      </c>
      <c r="C9419" t="s">
        <v>48</v>
      </c>
      <c r="D9419" t="s">
        <v>524</v>
      </c>
      <c r="E9419">
        <v>0</v>
      </c>
    </row>
    <row r="9420" spans="1:5">
      <c r="A9420">
        <v>2023</v>
      </c>
      <c r="B9420" t="s">
        <v>430</v>
      </c>
      <c r="C9420" t="s">
        <v>33</v>
      </c>
      <c r="D9420" t="s">
        <v>524</v>
      </c>
      <c r="E9420">
        <v>0</v>
      </c>
    </row>
    <row r="9421" spans="1:5">
      <c r="A9421">
        <v>2023</v>
      </c>
      <c r="B9421" t="s">
        <v>422</v>
      </c>
      <c r="C9421" t="s">
        <v>15</v>
      </c>
      <c r="D9421" t="s">
        <v>524</v>
      </c>
      <c r="E9421">
        <v>1</v>
      </c>
    </row>
    <row r="9422" spans="1:5">
      <c r="A9422">
        <v>2023</v>
      </c>
      <c r="B9422" t="s">
        <v>439</v>
      </c>
      <c r="C9422" t="s">
        <v>53</v>
      </c>
      <c r="D9422" t="s">
        <v>524</v>
      </c>
      <c r="E9422">
        <v>0</v>
      </c>
    </row>
    <row r="9423" spans="1:5">
      <c r="A9423">
        <v>2022</v>
      </c>
      <c r="B9423" t="s">
        <v>433</v>
      </c>
      <c r="C9423" t="s">
        <v>42</v>
      </c>
      <c r="D9423" t="s">
        <v>524</v>
      </c>
      <c r="E9423">
        <v>0</v>
      </c>
    </row>
    <row r="9424" spans="1:5">
      <c r="A9424">
        <v>2022</v>
      </c>
      <c r="B9424" t="s">
        <v>430</v>
      </c>
      <c r="C9424" t="s">
        <v>33</v>
      </c>
      <c r="D9424" t="s">
        <v>524</v>
      </c>
      <c r="E9424">
        <v>0</v>
      </c>
    </row>
    <row r="9425" spans="1:5">
      <c r="A9425">
        <v>2022</v>
      </c>
      <c r="B9425" t="s">
        <v>432</v>
      </c>
      <c r="C9425" t="s">
        <v>39</v>
      </c>
      <c r="D9425" t="s">
        <v>524</v>
      </c>
      <c r="E9425">
        <v>0</v>
      </c>
    </row>
    <row r="9426" spans="1:5">
      <c r="A9426">
        <v>2022</v>
      </c>
      <c r="B9426" t="s">
        <v>426</v>
      </c>
      <c r="D9426" t="s">
        <v>524</v>
      </c>
      <c r="E9426">
        <v>0</v>
      </c>
    </row>
    <row r="9427" spans="1:5">
      <c r="A9427">
        <v>2022</v>
      </c>
      <c r="B9427" t="s">
        <v>424</v>
      </c>
      <c r="C9427" t="s">
        <v>21</v>
      </c>
      <c r="D9427" t="s">
        <v>524</v>
      </c>
      <c r="E9427">
        <v>0</v>
      </c>
    </row>
    <row r="9428" spans="1:5">
      <c r="A9428">
        <v>2021</v>
      </c>
      <c r="B9428" t="s">
        <v>432</v>
      </c>
      <c r="C9428" t="s">
        <v>39</v>
      </c>
      <c r="D9428" t="s">
        <v>524</v>
      </c>
      <c r="E9428">
        <v>0</v>
      </c>
    </row>
    <row r="9429" spans="1:5">
      <c r="A9429">
        <v>2021</v>
      </c>
      <c r="B9429" t="s">
        <v>430</v>
      </c>
      <c r="C9429" t="s">
        <v>33</v>
      </c>
      <c r="D9429" t="s">
        <v>524</v>
      </c>
      <c r="E9429">
        <v>0</v>
      </c>
    </row>
    <row r="9430" spans="1:5">
      <c r="A9430">
        <v>2021</v>
      </c>
      <c r="B9430" t="s">
        <v>433</v>
      </c>
      <c r="C9430" t="s">
        <v>42</v>
      </c>
      <c r="D9430" t="s">
        <v>524</v>
      </c>
      <c r="E9430">
        <v>0</v>
      </c>
    </row>
    <row r="9431" spans="1:5">
      <c r="A9431">
        <v>2021</v>
      </c>
      <c r="B9431" t="s">
        <v>422</v>
      </c>
      <c r="C9431" t="s">
        <v>15</v>
      </c>
      <c r="D9431" t="s">
        <v>524</v>
      </c>
      <c r="E9431">
        <v>1</v>
      </c>
    </row>
    <row r="9432" spans="1:5">
      <c r="A9432">
        <v>2021</v>
      </c>
      <c r="B9432" t="s">
        <v>421</v>
      </c>
      <c r="C9432" t="s">
        <v>13</v>
      </c>
      <c r="D9432" t="s">
        <v>524</v>
      </c>
      <c r="E9432">
        <v>0</v>
      </c>
    </row>
    <row r="9433" spans="1:5">
      <c r="A9433">
        <v>2021</v>
      </c>
      <c r="B9433" t="s">
        <v>439</v>
      </c>
      <c r="C9433" t="s">
        <v>53</v>
      </c>
      <c r="D9433" t="s">
        <v>524</v>
      </c>
      <c r="E9433">
        <v>0</v>
      </c>
    </row>
    <row r="9434" spans="1:5">
      <c r="A9434">
        <v>2021</v>
      </c>
      <c r="B9434" t="s">
        <v>435</v>
      </c>
      <c r="C9434" t="s">
        <v>48</v>
      </c>
      <c r="D9434" t="s">
        <v>524</v>
      </c>
      <c r="E9434">
        <v>0</v>
      </c>
    </row>
    <row r="9435" spans="1:5">
      <c r="A9435">
        <v>2021</v>
      </c>
      <c r="B9435" t="s">
        <v>429</v>
      </c>
      <c r="C9435" t="s">
        <v>30</v>
      </c>
      <c r="D9435" t="s">
        <v>524</v>
      </c>
      <c r="E9435">
        <v>1</v>
      </c>
    </row>
    <row r="9436" spans="1:5">
      <c r="A9436">
        <v>2020</v>
      </c>
      <c r="B9436" t="s">
        <v>435</v>
      </c>
      <c r="C9436" t="s">
        <v>48</v>
      </c>
      <c r="D9436" t="s">
        <v>524</v>
      </c>
      <c r="E9436">
        <v>0</v>
      </c>
    </row>
    <row r="9437" spans="1:5">
      <c r="A9437">
        <v>2020</v>
      </c>
      <c r="B9437" t="s">
        <v>432</v>
      </c>
      <c r="C9437" t="s">
        <v>39</v>
      </c>
      <c r="D9437" t="s">
        <v>524</v>
      </c>
      <c r="E9437">
        <v>0</v>
      </c>
    </row>
    <row r="9438" spans="1:5">
      <c r="A9438">
        <v>2020</v>
      </c>
      <c r="B9438" t="s">
        <v>423</v>
      </c>
      <c r="C9438" t="s">
        <v>18</v>
      </c>
      <c r="D9438" t="s">
        <v>524</v>
      </c>
      <c r="E9438">
        <v>0</v>
      </c>
    </row>
    <row r="9439" spans="1:5">
      <c r="A9439">
        <v>2020</v>
      </c>
      <c r="B9439" t="s">
        <v>420</v>
      </c>
      <c r="C9439" t="s">
        <v>8</v>
      </c>
      <c r="D9439" t="s">
        <v>524</v>
      </c>
      <c r="E9439">
        <v>0</v>
      </c>
    </row>
    <row r="9440" spans="1:5">
      <c r="A9440">
        <v>2020</v>
      </c>
      <c r="B9440" t="s">
        <v>424</v>
      </c>
      <c r="C9440" t="s">
        <v>21</v>
      </c>
      <c r="D9440" t="s">
        <v>524</v>
      </c>
      <c r="E9440">
        <v>0</v>
      </c>
    </row>
    <row r="9441" spans="1:5">
      <c r="A9441">
        <v>2020</v>
      </c>
      <c r="B9441" t="s">
        <v>421</v>
      </c>
      <c r="C9441" t="s">
        <v>13</v>
      </c>
      <c r="D9441" t="s">
        <v>524</v>
      </c>
      <c r="E9441">
        <v>0</v>
      </c>
    </row>
    <row r="9442" spans="1:5">
      <c r="A9442">
        <v>2020</v>
      </c>
      <c r="B9442" t="s">
        <v>436</v>
      </c>
      <c r="C9442" t="s">
        <v>49</v>
      </c>
      <c r="D9442" t="s">
        <v>524</v>
      </c>
      <c r="E9442">
        <v>0</v>
      </c>
    </row>
    <row r="9443" spans="1:5">
      <c r="A9443">
        <v>2020</v>
      </c>
      <c r="B9443" t="s">
        <v>429</v>
      </c>
      <c r="C9443" t="s">
        <v>30</v>
      </c>
      <c r="D9443" t="s">
        <v>524</v>
      </c>
      <c r="E9443">
        <v>0</v>
      </c>
    </row>
    <row r="9444" spans="1:5">
      <c r="A9444">
        <v>2019</v>
      </c>
      <c r="B9444" t="s">
        <v>435</v>
      </c>
      <c r="C9444" t="s">
        <v>48</v>
      </c>
      <c r="D9444" t="s">
        <v>524</v>
      </c>
      <c r="E9444">
        <v>0</v>
      </c>
    </row>
    <row r="9445" spans="1:5">
      <c r="A9445">
        <v>2019</v>
      </c>
      <c r="B9445" t="s">
        <v>426</v>
      </c>
      <c r="D9445" t="s">
        <v>524</v>
      </c>
      <c r="E9445">
        <v>0</v>
      </c>
    </row>
    <row r="9446" spans="1:5">
      <c r="A9446">
        <v>2019</v>
      </c>
      <c r="B9446" t="s">
        <v>432</v>
      </c>
      <c r="C9446" t="s">
        <v>39</v>
      </c>
      <c r="D9446" t="s">
        <v>524</v>
      </c>
      <c r="E9446">
        <v>0</v>
      </c>
    </row>
    <row r="9447" spans="1:5">
      <c r="A9447">
        <v>2019</v>
      </c>
      <c r="B9447" t="s">
        <v>436</v>
      </c>
      <c r="C9447" t="s">
        <v>49</v>
      </c>
      <c r="D9447" t="s">
        <v>524</v>
      </c>
      <c r="E9447">
        <v>0</v>
      </c>
    </row>
    <row r="9448" spans="1:5">
      <c r="A9448">
        <v>2018</v>
      </c>
      <c r="B9448" t="s">
        <v>431</v>
      </c>
      <c r="C9448" t="s">
        <v>36</v>
      </c>
      <c r="D9448" t="s">
        <v>524</v>
      </c>
      <c r="E9448">
        <v>0</v>
      </c>
    </row>
    <row r="9449" spans="1:5">
      <c r="A9449">
        <v>2018</v>
      </c>
      <c r="B9449" t="s">
        <v>426</v>
      </c>
      <c r="D9449" t="s">
        <v>524</v>
      </c>
      <c r="E9449">
        <v>0</v>
      </c>
    </row>
    <row r="9450" spans="1:5">
      <c r="A9450">
        <v>2018</v>
      </c>
      <c r="B9450" t="s">
        <v>421</v>
      </c>
      <c r="C9450" t="s">
        <v>13</v>
      </c>
      <c r="D9450" t="s">
        <v>524</v>
      </c>
      <c r="E9450">
        <v>0</v>
      </c>
    </row>
    <row r="9451" spans="1:5">
      <c r="A9451">
        <v>2018</v>
      </c>
      <c r="B9451" t="s">
        <v>423</v>
      </c>
      <c r="C9451" t="s">
        <v>18</v>
      </c>
      <c r="D9451" t="s">
        <v>524</v>
      </c>
      <c r="E9451">
        <v>0</v>
      </c>
    </row>
    <row r="9452" spans="1:5">
      <c r="A9452">
        <v>2018</v>
      </c>
      <c r="B9452" t="s">
        <v>433</v>
      </c>
      <c r="C9452" t="s">
        <v>42</v>
      </c>
      <c r="D9452" t="s">
        <v>524</v>
      </c>
      <c r="E9452">
        <v>0</v>
      </c>
    </row>
    <row r="9453" spans="1:5">
      <c r="A9453">
        <v>2018</v>
      </c>
      <c r="B9453" t="s">
        <v>425</v>
      </c>
      <c r="C9453" t="s">
        <v>24</v>
      </c>
      <c r="D9453" t="s">
        <v>524</v>
      </c>
      <c r="E9453">
        <v>0</v>
      </c>
    </row>
    <row r="9454" spans="1:5">
      <c r="A9454">
        <v>2018</v>
      </c>
      <c r="B9454" t="s">
        <v>424</v>
      </c>
      <c r="C9454" t="s">
        <v>21</v>
      </c>
      <c r="D9454" t="s">
        <v>524</v>
      </c>
      <c r="E9454">
        <v>0</v>
      </c>
    </row>
    <row r="9455" spans="1:5">
      <c r="A9455">
        <v>2018</v>
      </c>
      <c r="B9455" t="s">
        <v>429</v>
      </c>
      <c r="C9455" t="s">
        <v>30</v>
      </c>
      <c r="D9455" t="s">
        <v>524</v>
      </c>
      <c r="E9455">
        <v>0</v>
      </c>
    </row>
    <row r="9456" spans="1:5">
      <c r="A9456">
        <v>2025</v>
      </c>
      <c r="B9456" t="s">
        <v>407</v>
      </c>
      <c r="D9456" t="s">
        <v>525</v>
      </c>
      <c r="E9456">
        <v>0</v>
      </c>
    </row>
    <row r="9457" spans="1:5">
      <c r="A9457">
        <v>2025</v>
      </c>
      <c r="B9457" t="s">
        <v>438</v>
      </c>
      <c r="D9457" t="s">
        <v>525</v>
      </c>
      <c r="E9457">
        <v>0</v>
      </c>
    </row>
    <row r="9458" spans="1:5">
      <c r="A9458">
        <v>2025</v>
      </c>
      <c r="B9458" t="s">
        <v>425</v>
      </c>
      <c r="D9458" t="s">
        <v>525</v>
      </c>
      <c r="E9458">
        <v>0</v>
      </c>
    </row>
    <row r="9459" spans="1:5">
      <c r="A9459">
        <v>2025</v>
      </c>
      <c r="B9459" t="s">
        <v>421</v>
      </c>
      <c r="D9459" t="s">
        <v>525</v>
      </c>
      <c r="E9459">
        <v>0</v>
      </c>
    </row>
    <row r="9460" spans="1:5">
      <c r="A9460">
        <v>2025</v>
      </c>
      <c r="B9460" t="s">
        <v>432</v>
      </c>
      <c r="D9460" t="s">
        <v>525</v>
      </c>
      <c r="E9460">
        <v>0</v>
      </c>
    </row>
    <row r="9461" spans="1:5">
      <c r="A9461">
        <v>2025</v>
      </c>
      <c r="B9461" t="s">
        <v>429</v>
      </c>
      <c r="D9461" t="s">
        <v>525</v>
      </c>
      <c r="E9461">
        <v>0</v>
      </c>
    </row>
    <row r="9462" spans="1:5">
      <c r="A9462">
        <v>2025</v>
      </c>
      <c r="B9462" t="s">
        <v>431</v>
      </c>
      <c r="D9462" t="s">
        <v>525</v>
      </c>
      <c r="E9462">
        <v>0</v>
      </c>
    </row>
    <row r="9463" spans="1:5">
      <c r="A9463">
        <v>2025</v>
      </c>
      <c r="B9463" t="s">
        <v>428</v>
      </c>
      <c r="D9463" t="s">
        <v>525</v>
      </c>
      <c r="E9463">
        <v>0</v>
      </c>
    </row>
    <row r="9464" spans="1:5">
      <c r="A9464">
        <v>2025</v>
      </c>
      <c r="B9464" t="s">
        <v>436</v>
      </c>
      <c r="D9464" t="s">
        <v>525</v>
      </c>
      <c r="E9464">
        <v>0</v>
      </c>
    </row>
    <row r="9465" spans="1:5">
      <c r="A9465">
        <v>2025</v>
      </c>
      <c r="B9465" t="s">
        <v>433</v>
      </c>
      <c r="D9465" t="s">
        <v>525</v>
      </c>
      <c r="E9465">
        <v>0</v>
      </c>
    </row>
    <row r="9466" spans="1:5">
      <c r="A9466">
        <v>2025</v>
      </c>
      <c r="B9466" t="s">
        <v>426</v>
      </c>
      <c r="D9466" t="s">
        <v>525</v>
      </c>
      <c r="E9466">
        <v>0</v>
      </c>
    </row>
    <row r="9467" spans="1:5">
      <c r="A9467">
        <v>2025</v>
      </c>
      <c r="B9467" t="s">
        <v>437</v>
      </c>
      <c r="D9467" t="s">
        <v>525</v>
      </c>
      <c r="E9467">
        <v>0</v>
      </c>
    </row>
    <row r="9468" spans="1:5">
      <c r="A9468">
        <v>2025</v>
      </c>
      <c r="B9468" t="s">
        <v>420</v>
      </c>
      <c r="D9468" t="s">
        <v>525</v>
      </c>
      <c r="E9468">
        <v>0</v>
      </c>
    </row>
    <row r="9469" spans="1:5">
      <c r="A9469">
        <v>2025</v>
      </c>
      <c r="B9469" t="s">
        <v>424</v>
      </c>
      <c r="D9469" t="s">
        <v>525</v>
      </c>
      <c r="E9469">
        <v>0</v>
      </c>
    </row>
    <row r="9470" spans="1:5">
      <c r="A9470">
        <v>2025</v>
      </c>
      <c r="B9470" t="s">
        <v>434</v>
      </c>
      <c r="D9470" t="s">
        <v>525</v>
      </c>
      <c r="E9470">
        <v>0</v>
      </c>
    </row>
    <row r="9471" spans="1:5">
      <c r="A9471">
        <v>2025</v>
      </c>
      <c r="B9471" t="s">
        <v>423</v>
      </c>
      <c r="D9471" t="s">
        <v>525</v>
      </c>
      <c r="E9471">
        <v>0</v>
      </c>
    </row>
    <row r="9472" spans="1:5">
      <c r="A9472">
        <v>2025</v>
      </c>
      <c r="B9472" t="s">
        <v>435</v>
      </c>
      <c r="D9472" t="s">
        <v>525</v>
      </c>
      <c r="E9472">
        <v>0</v>
      </c>
    </row>
    <row r="9473" spans="1:5">
      <c r="A9473">
        <v>2025</v>
      </c>
      <c r="B9473" t="s">
        <v>430</v>
      </c>
      <c r="D9473" t="s">
        <v>525</v>
      </c>
      <c r="E9473">
        <v>0</v>
      </c>
    </row>
    <row r="9474" spans="1:5">
      <c r="A9474">
        <v>2025</v>
      </c>
      <c r="B9474" t="s">
        <v>422</v>
      </c>
      <c r="D9474" t="s">
        <v>525</v>
      </c>
      <c r="E9474">
        <v>0</v>
      </c>
    </row>
    <row r="9475" spans="1:5">
      <c r="A9475">
        <v>2025</v>
      </c>
      <c r="B9475" t="s">
        <v>439</v>
      </c>
      <c r="D9475" t="s">
        <v>525</v>
      </c>
      <c r="E9475">
        <v>0</v>
      </c>
    </row>
    <row r="9476" spans="1:5">
      <c r="A9476">
        <v>2024</v>
      </c>
      <c r="B9476" t="s">
        <v>407</v>
      </c>
      <c r="C9476" t="s">
        <v>407</v>
      </c>
      <c r="D9476" t="s">
        <v>525</v>
      </c>
      <c r="E9476">
        <v>21</v>
      </c>
    </row>
    <row r="9477" spans="1:5">
      <c r="A9477">
        <v>2024</v>
      </c>
      <c r="B9477" t="s">
        <v>438</v>
      </c>
      <c r="C9477" t="s">
        <v>52</v>
      </c>
      <c r="D9477" t="s">
        <v>525</v>
      </c>
      <c r="E9477">
        <v>0</v>
      </c>
    </row>
    <row r="9478" spans="1:5">
      <c r="A9478">
        <v>2024</v>
      </c>
      <c r="B9478" t="s">
        <v>425</v>
      </c>
      <c r="C9478" t="s">
        <v>24</v>
      </c>
      <c r="D9478" t="s">
        <v>525</v>
      </c>
      <c r="E9478">
        <v>1</v>
      </c>
    </row>
    <row r="9479" spans="1:5">
      <c r="A9479">
        <v>2024</v>
      </c>
      <c r="B9479" t="s">
        <v>421</v>
      </c>
      <c r="C9479" t="s">
        <v>13</v>
      </c>
      <c r="D9479" t="s">
        <v>525</v>
      </c>
      <c r="E9479">
        <v>1</v>
      </c>
    </row>
    <row r="9480" spans="1:5">
      <c r="A9480">
        <v>2024</v>
      </c>
      <c r="B9480" t="s">
        <v>432</v>
      </c>
      <c r="C9480" t="s">
        <v>39</v>
      </c>
      <c r="D9480" t="s">
        <v>525</v>
      </c>
      <c r="E9480">
        <v>1</v>
      </c>
    </row>
    <row r="9481" spans="1:5">
      <c r="A9481">
        <v>2024</v>
      </c>
      <c r="B9481" t="s">
        <v>429</v>
      </c>
      <c r="C9481" t="s">
        <v>30</v>
      </c>
      <c r="D9481" t="s">
        <v>525</v>
      </c>
      <c r="E9481">
        <v>1</v>
      </c>
    </row>
    <row r="9482" spans="1:5">
      <c r="A9482">
        <v>2024</v>
      </c>
      <c r="B9482" t="s">
        <v>431</v>
      </c>
      <c r="C9482" t="s">
        <v>36</v>
      </c>
      <c r="D9482" t="s">
        <v>525</v>
      </c>
      <c r="E9482">
        <v>0</v>
      </c>
    </row>
    <row r="9483" spans="1:5">
      <c r="A9483">
        <v>2024</v>
      </c>
      <c r="B9483" t="s">
        <v>428</v>
      </c>
      <c r="C9483" t="s">
        <v>27</v>
      </c>
      <c r="D9483" t="s">
        <v>525</v>
      </c>
      <c r="E9483">
        <v>0</v>
      </c>
    </row>
    <row r="9484" spans="1:5">
      <c r="A9484">
        <v>2024</v>
      </c>
      <c r="B9484" t="s">
        <v>436</v>
      </c>
      <c r="C9484" t="s">
        <v>49</v>
      </c>
      <c r="D9484" t="s">
        <v>525</v>
      </c>
      <c r="E9484">
        <v>0</v>
      </c>
    </row>
    <row r="9485" spans="1:5">
      <c r="A9485">
        <v>2024</v>
      </c>
      <c r="B9485" t="s">
        <v>433</v>
      </c>
      <c r="C9485" t="s">
        <v>42</v>
      </c>
      <c r="D9485" t="s">
        <v>525</v>
      </c>
      <c r="E9485">
        <v>0</v>
      </c>
    </row>
    <row r="9486" spans="1:5">
      <c r="A9486">
        <v>2024</v>
      </c>
      <c r="B9486" t="s">
        <v>426</v>
      </c>
      <c r="D9486" t="s">
        <v>525</v>
      </c>
      <c r="E9486">
        <v>0</v>
      </c>
    </row>
    <row r="9487" spans="1:5">
      <c r="A9487">
        <v>2024</v>
      </c>
      <c r="B9487" t="s">
        <v>437</v>
      </c>
      <c r="C9487" t="s">
        <v>51</v>
      </c>
      <c r="D9487" t="s">
        <v>525</v>
      </c>
      <c r="E9487">
        <v>2</v>
      </c>
    </row>
    <row r="9488" spans="1:5">
      <c r="A9488">
        <v>2024</v>
      </c>
      <c r="B9488" t="s">
        <v>420</v>
      </c>
      <c r="C9488" t="s">
        <v>8</v>
      </c>
      <c r="D9488" t="s">
        <v>525</v>
      </c>
      <c r="E9488">
        <v>5</v>
      </c>
    </row>
    <row r="9489" spans="1:5">
      <c r="A9489">
        <v>2024</v>
      </c>
      <c r="B9489" t="s">
        <v>424</v>
      </c>
      <c r="C9489" t="s">
        <v>21</v>
      </c>
      <c r="D9489" t="s">
        <v>525</v>
      </c>
      <c r="E9489">
        <v>1</v>
      </c>
    </row>
    <row r="9490" spans="1:5">
      <c r="A9490">
        <v>2024</v>
      </c>
      <c r="B9490" t="s">
        <v>434</v>
      </c>
      <c r="C9490" t="s">
        <v>45</v>
      </c>
      <c r="D9490" t="s">
        <v>525</v>
      </c>
      <c r="E9490">
        <v>0</v>
      </c>
    </row>
    <row r="9491" spans="1:5">
      <c r="A9491">
        <v>2024</v>
      </c>
      <c r="B9491" t="s">
        <v>423</v>
      </c>
      <c r="C9491" t="s">
        <v>18</v>
      </c>
      <c r="D9491" t="s">
        <v>525</v>
      </c>
      <c r="E9491">
        <v>2</v>
      </c>
    </row>
    <row r="9492" spans="1:5">
      <c r="A9492">
        <v>2024</v>
      </c>
      <c r="B9492" t="s">
        <v>435</v>
      </c>
      <c r="C9492" t="s">
        <v>48</v>
      </c>
      <c r="D9492" t="s">
        <v>525</v>
      </c>
      <c r="E9492">
        <v>1</v>
      </c>
    </row>
    <row r="9493" spans="1:5">
      <c r="A9493">
        <v>2024</v>
      </c>
      <c r="B9493" t="s">
        <v>430</v>
      </c>
      <c r="C9493" t="s">
        <v>33</v>
      </c>
      <c r="D9493" t="s">
        <v>525</v>
      </c>
      <c r="E9493">
        <v>1</v>
      </c>
    </row>
    <row r="9494" spans="1:5">
      <c r="A9494">
        <v>2024</v>
      </c>
      <c r="B9494" t="s">
        <v>422</v>
      </c>
      <c r="C9494" t="s">
        <v>15</v>
      </c>
      <c r="D9494" t="s">
        <v>525</v>
      </c>
      <c r="E9494">
        <v>4</v>
      </c>
    </row>
    <row r="9495" spans="1:5">
      <c r="A9495">
        <v>2024</v>
      </c>
      <c r="B9495" t="s">
        <v>439</v>
      </c>
      <c r="C9495" t="s">
        <v>53</v>
      </c>
      <c r="D9495" t="s">
        <v>525</v>
      </c>
      <c r="E9495">
        <v>1</v>
      </c>
    </row>
    <row r="9496" spans="1:5">
      <c r="A9496">
        <v>2019</v>
      </c>
      <c r="B9496" t="s">
        <v>407</v>
      </c>
      <c r="C9496" t="s">
        <v>407</v>
      </c>
      <c r="D9496" t="s">
        <v>525</v>
      </c>
      <c r="E9496">
        <v>0</v>
      </c>
    </row>
    <row r="9497" spans="1:5">
      <c r="A9497">
        <v>2022</v>
      </c>
      <c r="B9497" t="s">
        <v>407</v>
      </c>
      <c r="C9497" t="s">
        <v>407</v>
      </c>
      <c r="D9497" t="s">
        <v>525</v>
      </c>
      <c r="E9497">
        <v>21</v>
      </c>
    </row>
    <row r="9498" spans="1:5">
      <c r="A9498">
        <v>2021</v>
      </c>
      <c r="B9498" t="s">
        <v>407</v>
      </c>
      <c r="C9498" t="s">
        <v>407</v>
      </c>
      <c r="D9498" t="s">
        <v>525</v>
      </c>
      <c r="E9498">
        <v>21</v>
      </c>
    </row>
    <row r="9499" spans="1:5">
      <c r="A9499">
        <v>2023</v>
      </c>
      <c r="B9499" t="s">
        <v>407</v>
      </c>
      <c r="C9499" t="s">
        <v>407</v>
      </c>
      <c r="D9499" t="s">
        <v>525</v>
      </c>
      <c r="E9499">
        <v>21</v>
      </c>
    </row>
    <row r="9500" spans="1:5">
      <c r="A9500">
        <v>2018</v>
      </c>
      <c r="B9500" t="s">
        <v>407</v>
      </c>
      <c r="C9500" t="s">
        <v>407</v>
      </c>
      <c r="D9500" t="s">
        <v>525</v>
      </c>
      <c r="E9500">
        <v>0</v>
      </c>
    </row>
    <row r="9501" spans="1:5">
      <c r="A9501">
        <v>2018</v>
      </c>
      <c r="B9501" t="s">
        <v>407</v>
      </c>
      <c r="C9501" t="s">
        <v>407</v>
      </c>
      <c r="D9501" t="s">
        <v>525</v>
      </c>
      <c r="E9501">
        <v>0</v>
      </c>
    </row>
    <row r="9502" spans="1:5">
      <c r="A9502">
        <v>2018</v>
      </c>
      <c r="B9502" t="s">
        <v>407</v>
      </c>
      <c r="C9502" t="s">
        <v>407</v>
      </c>
      <c r="D9502" t="s">
        <v>525</v>
      </c>
      <c r="E9502">
        <v>0</v>
      </c>
    </row>
    <row r="9503" spans="1:5">
      <c r="A9503">
        <v>2018</v>
      </c>
      <c r="B9503" t="s">
        <v>407</v>
      </c>
      <c r="C9503" t="s">
        <v>407</v>
      </c>
      <c r="D9503" t="s">
        <v>525</v>
      </c>
      <c r="E9503">
        <v>0</v>
      </c>
    </row>
    <row r="9504" spans="1:5">
      <c r="A9504">
        <v>2020</v>
      </c>
      <c r="B9504" t="s">
        <v>407</v>
      </c>
      <c r="C9504" t="s">
        <v>407</v>
      </c>
      <c r="D9504" t="s">
        <v>525</v>
      </c>
      <c r="E9504">
        <v>0</v>
      </c>
    </row>
    <row r="9505" spans="1:5">
      <c r="A9505">
        <v>2023</v>
      </c>
      <c r="B9505" t="s">
        <v>438</v>
      </c>
      <c r="C9505" t="s">
        <v>52</v>
      </c>
      <c r="D9505" t="s">
        <v>525</v>
      </c>
      <c r="E9505">
        <v>0</v>
      </c>
    </row>
    <row r="9506" spans="1:5">
      <c r="A9506">
        <v>2023</v>
      </c>
      <c r="B9506" t="s">
        <v>425</v>
      </c>
      <c r="C9506" t="s">
        <v>24</v>
      </c>
      <c r="D9506" t="s">
        <v>525</v>
      </c>
      <c r="E9506">
        <v>1</v>
      </c>
    </row>
    <row r="9507" spans="1:5">
      <c r="A9507">
        <v>2023</v>
      </c>
      <c r="B9507" t="s">
        <v>421</v>
      </c>
      <c r="C9507" t="s">
        <v>13</v>
      </c>
      <c r="D9507" t="s">
        <v>525</v>
      </c>
      <c r="E9507">
        <v>1</v>
      </c>
    </row>
    <row r="9508" spans="1:5">
      <c r="A9508">
        <v>2023</v>
      </c>
      <c r="B9508" t="s">
        <v>432</v>
      </c>
      <c r="C9508" t="s">
        <v>39</v>
      </c>
      <c r="D9508" t="s">
        <v>525</v>
      </c>
      <c r="E9508">
        <v>1</v>
      </c>
    </row>
    <row r="9509" spans="1:5">
      <c r="A9509">
        <v>2023</v>
      </c>
      <c r="B9509" t="s">
        <v>429</v>
      </c>
      <c r="C9509" t="s">
        <v>30</v>
      </c>
      <c r="D9509" t="s">
        <v>525</v>
      </c>
      <c r="E9509">
        <v>1</v>
      </c>
    </row>
    <row r="9510" spans="1:5">
      <c r="A9510">
        <v>2023</v>
      </c>
      <c r="B9510" t="s">
        <v>431</v>
      </c>
      <c r="C9510" t="s">
        <v>36</v>
      </c>
      <c r="D9510" t="s">
        <v>525</v>
      </c>
      <c r="E9510">
        <v>0</v>
      </c>
    </row>
    <row r="9511" spans="1:5">
      <c r="A9511">
        <v>2023</v>
      </c>
      <c r="B9511" t="s">
        <v>428</v>
      </c>
      <c r="C9511" t="s">
        <v>27</v>
      </c>
      <c r="D9511" t="s">
        <v>525</v>
      </c>
      <c r="E9511">
        <v>0</v>
      </c>
    </row>
    <row r="9512" spans="1:5">
      <c r="A9512">
        <v>2023</v>
      </c>
      <c r="B9512" t="s">
        <v>436</v>
      </c>
      <c r="C9512" t="s">
        <v>49</v>
      </c>
      <c r="D9512" t="s">
        <v>525</v>
      </c>
      <c r="E9512">
        <v>0</v>
      </c>
    </row>
    <row r="9513" spans="1:5">
      <c r="A9513">
        <v>2023</v>
      </c>
      <c r="B9513" t="s">
        <v>433</v>
      </c>
      <c r="C9513" t="s">
        <v>42</v>
      </c>
      <c r="D9513" t="s">
        <v>525</v>
      </c>
      <c r="E9513">
        <v>0</v>
      </c>
    </row>
    <row r="9514" spans="1:5">
      <c r="A9514">
        <v>2023</v>
      </c>
      <c r="B9514" t="s">
        <v>426</v>
      </c>
      <c r="D9514" t="s">
        <v>525</v>
      </c>
      <c r="E9514">
        <v>0</v>
      </c>
    </row>
    <row r="9515" spans="1:5">
      <c r="A9515">
        <v>2023</v>
      </c>
      <c r="B9515" t="s">
        <v>437</v>
      </c>
      <c r="C9515" t="s">
        <v>51</v>
      </c>
      <c r="D9515" t="s">
        <v>525</v>
      </c>
      <c r="E9515">
        <v>2</v>
      </c>
    </row>
    <row r="9516" spans="1:5">
      <c r="A9516">
        <v>2023</v>
      </c>
      <c r="B9516" t="s">
        <v>420</v>
      </c>
      <c r="C9516" t="s">
        <v>8</v>
      </c>
      <c r="D9516" t="s">
        <v>525</v>
      </c>
      <c r="E9516">
        <v>5</v>
      </c>
    </row>
    <row r="9517" spans="1:5">
      <c r="A9517">
        <v>2023</v>
      </c>
      <c r="B9517" t="s">
        <v>424</v>
      </c>
      <c r="C9517" t="s">
        <v>21</v>
      </c>
      <c r="D9517" t="s">
        <v>525</v>
      </c>
      <c r="E9517">
        <v>1</v>
      </c>
    </row>
    <row r="9518" spans="1:5">
      <c r="A9518">
        <v>2022</v>
      </c>
      <c r="B9518" t="s">
        <v>435</v>
      </c>
      <c r="C9518" t="s">
        <v>48</v>
      </c>
      <c r="D9518" t="s">
        <v>525</v>
      </c>
      <c r="E9518">
        <v>1</v>
      </c>
    </row>
    <row r="9519" spans="1:5">
      <c r="A9519">
        <v>2022</v>
      </c>
      <c r="B9519" t="s">
        <v>438</v>
      </c>
      <c r="C9519" t="s">
        <v>52</v>
      </c>
      <c r="D9519" t="s">
        <v>525</v>
      </c>
      <c r="E9519">
        <v>0</v>
      </c>
    </row>
    <row r="9520" spans="1:5">
      <c r="A9520">
        <v>2022</v>
      </c>
      <c r="B9520" t="s">
        <v>436</v>
      </c>
      <c r="C9520" t="s">
        <v>49</v>
      </c>
      <c r="D9520" t="s">
        <v>525</v>
      </c>
      <c r="E9520">
        <v>0</v>
      </c>
    </row>
    <row r="9521" spans="1:5">
      <c r="A9521">
        <v>2022</v>
      </c>
      <c r="B9521" t="s">
        <v>431</v>
      </c>
      <c r="C9521" t="s">
        <v>36</v>
      </c>
      <c r="D9521" t="s">
        <v>525</v>
      </c>
      <c r="E9521">
        <v>0</v>
      </c>
    </row>
    <row r="9522" spans="1:5">
      <c r="A9522">
        <v>2022</v>
      </c>
      <c r="B9522" t="s">
        <v>422</v>
      </c>
      <c r="C9522" t="s">
        <v>15</v>
      </c>
      <c r="D9522" t="s">
        <v>525</v>
      </c>
      <c r="E9522">
        <v>4</v>
      </c>
    </row>
    <row r="9523" spans="1:5">
      <c r="A9523">
        <v>2022</v>
      </c>
      <c r="B9523" t="s">
        <v>439</v>
      </c>
      <c r="C9523" t="s">
        <v>53</v>
      </c>
      <c r="D9523" t="s">
        <v>525</v>
      </c>
      <c r="E9523">
        <v>1</v>
      </c>
    </row>
    <row r="9524" spans="1:5">
      <c r="A9524">
        <v>2022</v>
      </c>
      <c r="B9524" t="s">
        <v>429</v>
      </c>
      <c r="C9524" t="s">
        <v>30</v>
      </c>
      <c r="D9524" t="s">
        <v>525</v>
      </c>
      <c r="E9524">
        <v>1</v>
      </c>
    </row>
    <row r="9525" spans="1:5">
      <c r="A9525">
        <v>2022</v>
      </c>
      <c r="B9525" t="s">
        <v>421</v>
      </c>
      <c r="C9525" t="s">
        <v>13</v>
      </c>
      <c r="D9525" t="s">
        <v>525</v>
      </c>
      <c r="E9525">
        <v>1</v>
      </c>
    </row>
    <row r="9526" spans="1:5">
      <c r="A9526">
        <v>2022</v>
      </c>
      <c r="B9526" t="s">
        <v>434</v>
      </c>
      <c r="C9526" t="s">
        <v>45</v>
      </c>
      <c r="D9526" t="s">
        <v>525</v>
      </c>
      <c r="E9526">
        <v>0</v>
      </c>
    </row>
    <row r="9527" spans="1:5">
      <c r="A9527">
        <v>2021</v>
      </c>
      <c r="B9527" t="s">
        <v>434</v>
      </c>
      <c r="C9527" t="s">
        <v>45</v>
      </c>
      <c r="D9527" t="s">
        <v>525</v>
      </c>
      <c r="E9527">
        <v>0</v>
      </c>
    </row>
    <row r="9528" spans="1:5">
      <c r="A9528">
        <v>2021</v>
      </c>
      <c r="B9528" t="s">
        <v>420</v>
      </c>
      <c r="C9528" t="s">
        <v>8</v>
      </c>
      <c r="D9528" t="s">
        <v>525</v>
      </c>
      <c r="E9528">
        <v>5</v>
      </c>
    </row>
    <row r="9529" spans="1:5">
      <c r="A9529">
        <v>2021</v>
      </c>
      <c r="B9529" t="s">
        <v>424</v>
      </c>
      <c r="C9529" t="s">
        <v>21</v>
      </c>
      <c r="D9529" t="s">
        <v>525</v>
      </c>
      <c r="E9529">
        <v>1</v>
      </c>
    </row>
    <row r="9530" spans="1:5">
      <c r="A9530">
        <v>2020</v>
      </c>
      <c r="B9530" t="s">
        <v>434</v>
      </c>
      <c r="C9530" t="s">
        <v>45</v>
      </c>
      <c r="D9530" t="s">
        <v>525</v>
      </c>
      <c r="E9530">
        <v>0</v>
      </c>
    </row>
    <row r="9531" spans="1:5">
      <c r="A9531">
        <v>2020</v>
      </c>
      <c r="B9531" t="s">
        <v>430</v>
      </c>
      <c r="C9531" t="s">
        <v>33</v>
      </c>
      <c r="D9531" t="s">
        <v>525</v>
      </c>
      <c r="E9531">
        <v>0</v>
      </c>
    </row>
    <row r="9532" spans="1:5">
      <c r="A9532">
        <v>2020</v>
      </c>
      <c r="B9532" t="s">
        <v>439</v>
      </c>
      <c r="C9532" t="s">
        <v>53</v>
      </c>
      <c r="D9532" t="s">
        <v>525</v>
      </c>
      <c r="E9532">
        <v>0</v>
      </c>
    </row>
    <row r="9533" spans="1:5">
      <c r="A9533">
        <v>2019</v>
      </c>
      <c r="B9533" t="s">
        <v>431</v>
      </c>
      <c r="C9533" t="s">
        <v>36</v>
      </c>
      <c r="D9533" t="s">
        <v>525</v>
      </c>
      <c r="E9533">
        <v>0</v>
      </c>
    </row>
    <row r="9534" spans="1:5">
      <c r="A9534">
        <v>2019</v>
      </c>
      <c r="B9534" t="s">
        <v>437</v>
      </c>
      <c r="C9534" t="s">
        <v>51</v>
      </c>
      <c r="D9534" t="s">
        <v>525</v>
      </c>
      <c r="E9534">
        <v>0</v>
      </c>
    </row>
    <row r="9535" spans="1:5">
      <c r="A9535">
        <v>2019</v>
      </c>
      <c r="B9535" t="s">
        <v>439</v>
      </c>
      <c r="C9535" t="s">
        <v>53</v>
      </c>
      <c r="D9535" t="s">
        <v>525</v>
      </c>
      <c r="E9535">
        <v>0</v>
      </c>
    </row>
    <row r="9536" spans="1:5">
      <c r="A9536">
        <v>2019</v>
      </c>
      <c r="B9536" t="s">
        <v>429</v>
      </c>
      <c r="C9536" t="s">
        <v>30</v>
      </c>
      <c r="D9536" t="s">
        <v>525</v>
      </c>
      <c r="E9536">
        <v>0</v>
      </c>
    </row>
    <row r="9537" spans="1:5">
      <c r="A9537">
        <v>2018</v>
      </c>
      <c r="B9537" t="s">
        <v>432</v>
      </c>
      <c r="C9537" t="s">
        <v>39</v>
      </c>
      <c r="D9537" t="s">
        <v>525</v>
      </c>
      <c r="E9537">
        <v>0</v>
      </c>
    </row>
    <row r="9538" spans="1:5">
      <c r="A9538">
        <v>2018</v>
      </c>
      <c r="B9538" t="s">
        <v>435</v>
      </c>
      <c r="C9538" t="s">
        <v>48</v>
      </c>
      <c r="D9538" t="s">
        <v>525</v>
      </c>
      <c r="E9538">
        <v>0</v>
      </c>
    </row>
    <row r="9539" spans="1:5">
      <c r="A9539">
        <v>2018</v>
      </c>
      <c r="B9539" t="s">
        <v>438</v>
      </c>
      <c r="C9539" t="s">
        <v>52</v>
      </c>
      <c r="D9539" t="s">
        <v>525</v>
      </c>
      <c r="E9539">
        <v>0</v>
      </c>
    </row>
    <row r="9540" spans="1:5">
      <c r="A9540">
        <v>2018</v>
      </c>
      <c r="B9540" t="s">
        <v>436</v>
      </c>
      <c r="C9540" t="s">
        <v>49</v>
      </c>
      <c r="D9540" t="s">
        <v>525</v>
      </c>
      <c r="E9540">
        <v>0</v>
      </c>
    </row>
    <row r="9541" spans="1:5">
      <c r="A9541">
        <v>2018</v>
      </c>
      <c r="B9541" t="s">
        <v>437</v>
      </c>
      <c r="C9541" t="s">
        <v>51</v>
      </c>
      <c r="D9541" t="s">
        <v>525</v>
      </c>
      <c r="E9541">
        <v>0</v>
      </c>
    </row>
    <row r="9542" spans="1:5">
      <c r="A9542">
        <v>2018</v>
      </c>
      <c r="B9542" t="s">
        <v>422</v>
      </c>
      <c r="C9542" t="s">
        <v>15</v>
      </c>
      <c r="D9542" t="s">
        <v>525</v>
      </c>
      <c r="E9542">
        <v>0</v>
      </c>
    </row>
    <row r="9543" spans="1:5">
      <c r="A9543">
        <v>2019</v>
      </c>
      <c r="B9543" t="s">
        <v>438</v>
      </c>
      <c r="C9543" t="s">
        <v>52</v>
      </c>
      <c r="D9543" t="s">
        <v>525</v>
      </c>
      <c r="E9543">
        <v>0</v>
      </c>
    </row>
    <row r="9544" spans="1:5">
      <c r="A9544">
        <v>2019</v>
      </c>
      <c r="B9544" t="s">
        <v>430</v>
      </c>
      <c r="C9544" t="s">
        <v>33</v>
      </c>
      <c r="D9544" t="s">
        <v>525</v>
      </c>
      <c r="E9544">
        <v>0</v>
      </c>
    </row>
    <row r="9545" spans="1:5">
      <c r="A9545">
        <v>2019</v>
      </c>
      <c r="B9545" t="s">
        <v>434</v>
      </c>
      <c r="C9545" t="s">
        <v>45</v>
      </c>
      <c r="D9545" t="s">
        <v>525</v>
      </c>
      <c r="E9545">
        <v>0</v>
      </c>
    </row>
    <row r="9546" spans="1:5">
      <c r="A9546">
        <v>2019</v>
      </c>
      <c r="B9546" t="s">
        <v>425</v>
      </c>
      <c r="C9546" t="s">
        <v>24</v>
      </c>
      <c r="D9546" t="s">
        <v>525</v>
      </c>
      <c r="E9546">
        <v>0</v>
      </c>
    </row>
    <row r="9547" spans="1:5">
      <c r="A9547">
        <v>2019</v>
      </c>
      <c r="B9547" t="s">
        <v>420</v>
      </c>
      <c r="C9547" t="s">
        <v>8</v>
      </c>
      <c r="D9547" t="s">
        <v>525</v>
      </c>
      <c r="E9547">
        <v>0</v>
      </c>
    </row>
    <row r="9548" spans="1:5">
      <c r="A9548">
        <v>2019</v>
      </c>
      <c r="B9548" t="s">
        <v>433</v>
      </c>
      <c r="C9548" t="s">
        <v>42</v>
      </c>
      <c r="D9548" t="s">
        <v>525</v>
      </c>
      <c r="E9548">
        <v>0</v>
      </c>
    </row>
    <row r="9549" spans="1:5">
      <c r="A9549">
        <v>2019</v>
      </c>
      <c r="B9549" t="s">
        <v>428</v>
      </c>
      <c r="C9549" t="s">
        <v>27</v>
      </c>
      <c r="D9549" t="s">
        <v>525</v>
      </c>
      <c r="E9549">
        <v>0</v>
      </c>
    </row>
    <row r="9550" spans="1:5">
      <c r="A9550">
        <v>2019</v>
      </c>
      <c r="B9550" t="s">
        <v>423</v>
      </c>
      <c r="C9550" t="s">
        <v>18</v>
      </c>
      <c r="D9550" t="s">
        <v>525</v>
      </c>
      <c r="E9550">
        <v>0</v>
      </c>
    </row>
    <row r="9551" spans="1:5">
      <c r="A9551">
        <v>2019</v>
      </c>
      <c r="B9551" t="s">
        <v>421</v>
      </c>
      <c r="C9551" t="s">
        <v>13</v>
      </c>
      <c r="D9551" t="s">
        <v>525</v>
      </c>
      <c r="E9551">
        <v>0</v>
      </c>
    </row>
    <row r="9552" spans="1:5">
      <c r="A9552">
        <v>2019</v>
      </c>
      <c r="B9552" t="s">
        <v>422</v>
      </c>
      <c r="C9552" t="s">
        <v>15</v>
      </c>
      <c r="D9552" t="s">
        <v>525</v>
      </c>
      <c r="E9552">
        <v>0</v>
      </c>
    </row>
    <row r="9553" spans="1:5">
      <c r="A9553">
        <v>2019</v>
      </c>
      <c r="B9553" t="s">
        <v>424</v>
      </c>
      <c r="C9553" t="s">
        <v>21</v>
      </c>
      <c r="D9553" t="s">
        <v>525</v>
      </c>
      <c r="E9553">
        <v>0</v>
      </c>
    </row>
    <row r="9554" spans="1:5">
      <c r="A9554">
        <v>2018</v>
      </c>
      <c r="B9554" t="s">
        <v>434</v>
      </c>
      <c r="C9554" t="s">
        <v>45</v>
      </c>
      <c r="D9554" t="s">
        <v>525</v>
      </c>
      <c r="E9554">
        <v>0</v>
      </c>
    </row>
    <row r="9555" spans="1:5">
      <c r="A9555">
        <v>2018</v>
      </c>
      <c r="B9555" t="s">
        <v>428</v>
      </c>
      <c r="C9555" t="s">
        <v>27</v>
      </c>
      <c r="D9555" t="s">
        <v>525</v>
      </c>
      <c r="E9555">
        <v>0</v>
      </c>
    </row>
    <row r="9556" spans="1:5">
      <c r="A9556">
        <v>2018</v>
      </c>
      <c r="B9556" t="s">
        <v>430</v>
      </c>
      <c r="C9556" t="s">
        <v>33</v>
      </c>
      <c r="D9556" t="s">
        <v>525</v>
      </c>
      <c r="E9556">
        <v>0</v>
      </c>
    </row>
    <row r="9557" spans="1:5">
      <c r="A9557">
        <v>2018</v>
      </c>
      <c r="B9557" t="s">
        <v>420</v>
      </c>
      <c r="C9557" t="s">
        <v>8</v>
      </c>
      <c r="D9557" t="s">
        <v>525</v>
      </c>
      <c r="E9557">
        <v>0</v>
      </c>
    </row>
    <row r="9558" spans="1:5">
      <c r="A9558">
        <v>2018</v>
      </c>
      <c r="B9558" t="s">
        <v>439</v>
      </c>
      <c r="C9558" t="s">
        <v>53</v>
      </c>
      <c r="D9558" t="s">
        <v>525</v>
      </c>
      <c r="E9558">
        <v>0</v>
      </c>
    </row>
    <row r="9559" spans="1:5">
      <c r="A9559">
        <v>2022</v>
      </c>
      <c r="B9559" t="s">
        <v>437</v>
      </c>
      <c r="C9559" t="s">
        <v>51</v>
      </c>
      <c r="D9559" t="s">
        <v>525</v>
      </c>
      <c r="E9559">
        <v>2</v>
      </c>
    </row>
    <row r="9560" spans="1:5">
      <c r="A9560">
        <v>2022</v>
      </c>
      <c r="B9560" t="s">
        <v>425</v>
      </c>
      <c r="C9560" t="s">
        <v>24</v>
      </c>
      <c r="D9560" t="s">
        <v>525</v>
      </c>
      <c r="E9560">
        <v>1</v>
      </c>
    </row>
    <row r="9561" spans="1:5">
      <c r="A9561">
        <v>2022</v>
      </c>
      <c r="B9561" t="s">
        <v>428</v>
      </c>
      <c r="C9561" t="s">
        <v>27</v>
      </c>
      <c r="D9561" t="s">
        <v>525</v>
      </c>
      <c r="E9561">
        <v>0</v>
      </c>
    </row>
    <row r="9562" spans="1:5">
      <c r="A9562">
        <v>2022</v>
      </c>
      <c r="B9562" t="s">
        <v>420</v>
      </c>
      <c r="C9562" t="s">
        <v>8</v>
      </c>
      <c r="D9562" t="s">
        <v>525</v>
      </c>
      <c r="E9562">
        <v>5</v>
      </c>
    </row>
    <row r="9563" spans="1:5">
      <c r="A9563">
        <v>2022</v>
      </c>
      <c r="B9563" t="s">
        <v>423</v>
      </c>
      <c r="C9563" t="s">
        <v>18</v>
      </c>
      <c r="D9563" t="s">
        <v>525</v>
      </c>
      <c r="E9563">
        <v>2</v>
      </c>
    </row>
    <row r="9564" spans="1:5">
      <c r="A9564">
        <v>2021</v>
      </c>
      <c r="B9564" t="s">
        <v>426</v>
      </c>
      <c r="D9564" t="s">
        <v>525</v>
      </c>
      <c r="E9564">
        <v>0</v>
      </c>
    </row>
    <row r="9565" spans="1:5">
      <c r="A9565">
        <v>2021</v>
      </c>
      <c r="B9565" t="s">
        <v>428</v>
      </c>
      <c r="C9565" t="s">
        <v>27</v>
      </c>
      <c r="D9565" t="s">
        <v>525</v>
      </c>
      <c r="E9565">
        <v>0</v>
      </c>
    </row>
    <row r="9566" spans="1:5">
      <c r="A9566">
        <v>2021</v>
      </c>
      <c r="B9566" t="s">
        <v>423</v>
      </c>
      <c r="C9566" t="s">
        <v>18</v>
      </c>
      <c r="D9566" t="s">
        <v>525</v>
      </c>
      <c r="E9566">
        <v>2</v>
      </c>
    </row>
    <row r="9567" spans="1:5">
      <c r="A9567">
        <v>2021</v>
      </c>
      <c r="B9567" t="s">
        <v>431</v>
      </c>
      <c r="C9567" t="s">
        <v>36</v>
      </c>
      <c r="D9567" t="s">
        <v>525</v>
      </c>
      <c r="E9567">
        <v>0</v>
      </c>
    </row>
    <row r="9568" spans="1:5">
      <c r="A9568">
        <v>2021</v>
      </c>
      <c r="B9568" t="s">
        <v>425</v>
      </c>
      <c r="C9568" t="s">
        <v>24</v>
      </c>
      <c r="D9568" t="s">
        <v>525</v>
      </c>
      <c r="E9568">
        <v>1</v>
      </c>
    </row>
    <row r="9569" spans="1:5">
      <c r="A9569">
        <v>2021</v>
      </c>
      <c r="B9569" t="s">
        <v>438</v>
      </c>
      <c r="C9569" t="s">
        <v>52</v>
      </c>
      <c r="D9569" t="s">
        <v>525</v>
      </c>
      <c r="E9569">
        <v>0</v>
      </c>
    </row>
    <row r="9570" spans="1:5">
      <c r="A9570">
        <v>2021</v>
      </c>
      <c r="B9570" t="s">
        <v>436</v>
      </c>
      <c r="C9570" t="s">
        <v>49</v>
      </c>
      <c r="D9570" t="s">
        <v>525</v>
      </c>
      <c r="E9570">
        <v>0</v>
      </c>
    </row>
    <row r="9571" spans="1:5">
      <c r="A9571">
        <v>2021</v>
      </c>
      <c r="B9571" t="s">
        <v>437</v>
      </c>
      <c r="C9571" t="s">
        <v>51</v>
      </c>
      <c r="D9571" t="s">
        <v>525</v>
      </c>
      <c r="E9571">
        <v>2</v>
      </c>
    </row>
    <row r="9572" spans="1:5">
      <c r="A9572">
        <v>2020</v>
      </c>
      <c r="B9572" t="s">
        <v>431</v>
      </c>
      <c r="C9572" t="s">
        <v>36</v>
      </c>
      <c r="D9572" t="s">
        <v>525</v>
      </c>
      <c r="E9572">
        <v>0</v>
      </c>
    </row>
    <row r="9573" spans="1:5">
      <c r="A9573">
        <v>2020</v>
      </c>
      <c r="B9573" t="s">
        <v>426</v>
      </c>
      <c r="D9573" t="s">
        <v>525</v>
      </c>
      <c r="E9573">
        <v>0</v>
      </c>
    </row>
    <row r="9574" spans="1:5">
      <c r="A9574">
        <v>2020</v>
      </c>
      <c r="B9574" t="s">
        <v>433</v>
      </c>
      <c r="C9574" t="s">
        <v>42</v>
      </c>
      <c r="D9574" t="s">
        <v>525</v>
      </c>
      <c r="E9574">
        <v>0</v>
      </c>
    </row>
    <row r="9575" spans="1:5">
      <c r="A9575">
        <v>2020</v>
      </c>
      <c r="B9575" t="s">
        <v>425</v>
      </c>
      <c r="C9575" t="s">
        <v>24</v>
      </c>
      <c r="D9575" t="s">
        <v>525</v>
      </c>
      <c r="E9575">
        <v>0</v>
      </c>
    </row>
    <row r="9576" spans="1:5">
      <c r="A9576">
        <v>2020</v>
      </c>
      <c r="B9576" t="s">
        <v>428</v>
      </c>
      <c r="C9576" t="s">
        <v>27</v>
      </c>
      <c r="D9576" t="s">
        <v>525</v>
      </c>
      <c r="E9576">
        <v>0</v>
      </c>
    </row>
    <row r="9577" spans="1:5">
      <c r="A9577">
        <v>2020</v>
      </c>
      <c r="B9577" t="s">
        <v>438</v>
      </c>
      <c r="C9577" t="s">
        <v>52</v>
      </c>
      <c r="D9577" t="s">
        <v>525</v>
      </c>
      <c r="E9577">
        <v>0</v>
      </c>
    </row>
    <row r="9578" spans="1:5">
      <c r="A9578">
        <v>2020</v>
      </c>
      <c r="B9578" t="s">
        <v>437</v>
      </c>
      <c r="C9578" t="s">
        <v>51</v>
      </c>
      <c r="D9578" t="s">
        <v>525</v>
      </c>
      <c r="E9578">
        <v>0</v>
      </c>
    </row>
    <row r="9579" spans="1:5">
      <c r="A9579">
        <v>2020</v>
      </c>
      <c r="B9579" t="s">
        <v>422</v>
      </c>
      <c r="C9579" t="s">
        <v>15</v>
      </c>
      <c r="D9579" t="s">
        <v>525</v>
      </c>
      <c r="E9579">
        <v>0</v>
      </c>
    </row>
    <row r="9580" spans="1:5">
      <c r="A9580">
        <v>2023</v>
      </c>
      <c r="B9580" t="s">
        <v>434</v>
      </c>
      <c r="C9580" t="s">
        <v>45</v>
      </c>
      <c r="D9580" t="s">
        <v>525</v>
      </c>
      <c r="E9580">
        <v>0</v>
      </c>
    </row>
    <row r="9581" spans="1:5">
      <c r="A9581">
        <v>2023</v>
      </c>
      <c r="B9581" t="s">
        <v>423</v>
      </c>
      <c r="C9581" t="s">
        <v>18</v>
      </c>
      <c r="D9581" t="s">
        <v>525</v>
      </c>
      <c r="E9581">
        <v>2</v>
      </c>
    </row>
    <row r="9582" spans="1:5">
      <c r="A9582">
        <v>2023</v>
      </c>
      <c r="B9582" t="s">
        <v>435</v>
      </c>
      <c r="C9582" t="s">
        <v>48</v>
      </c>
      <c r="D9582" t="s">
        <v>525</v>
      </c>
      <c r="E9582">
        <v>1</v>
      </c>
    </row>
    <row r="9583" spans="1:5">
      <c r="A9583">
        <v>2023</v>
      </c>
      <c r="B9583" t="s">
        <v>430</v>
      </c>
      <c r="C9583" t="s">
        <v>33</v>
      </c>
      <c r="D9583" t="s">
        <v>525</v>
      </c>
      <c r="E9583">
        <v>1</v>
      </c>
    </row>
    <row r="9584" spans="1:5">
      <c r="A9584">
        <v>2023</v>
      </c>
      <c r="B9584" t="s">
        <v>422</v>
      </c>
      <c r="C9584" t="s">
        <v>15</v>
      </c>
      <c r="D9584" t="s">
        <v>525</v>
      </c>
      <c r="E9584">
        <v>4</v>
      </c>
    </row>
    <row r="9585" spans="1:5">
      <c r="A9585">
        <v>2023</v>
      </c>
      <c r="B9585" t="s">
        <v>439</v>
      </c>
      <c r="C9585" t="s">
        <v>53</v>
      </c>
      <c r="D9585" t="s">
        <v>525</v>
      </c>
      <c r="E9585">
        <v>1</v>
      </c>
    </row>
    <row r="9586" spans="1:5">
      <c r="A9586">
        <v>2022</v>
      </c>
      <c r="B9586" t="s">
        <v>433</v>
      </c>
      <c r="C9586" t="s">
        <v>42</v>
      </c>
      <c r="D9586" t="s">
        <v>525</v>
      </c>
      <c r="E9586">
        <v>0</v>
      </c>
    </row>
    <row r="9587" spans="1:5">
      <c r="A9587">
        <v>2022</v>
      </c>
      <c r="B9587" t="s">
        <v>430</v>
      </c>
      <c r="C9587" t="s">
        <v>33</v>
      </c>
      <c r="D9587" t="s">
        <v>525</v>
      </c>
      <c r="E9587">
        <v>1</v>
      </c>
    </row>
    <row r="9588" spans="1:5">
      <c r="A9588">
        <v>2022</v>
      </c>
      <c r="B9588" t="s">
        <v>432</v>
      </c>
      <c r="C9588" t="s">
        <v>39</v>
      </c>
      <c r="D9588" t="s">
        <v>525</v>
      </c>
      <c r="E9588">
        <v>1</v>
      </c>
    </row>
    <row r="9589" spans="1:5">
      <c r="A9589">
        <v>2022</v>
      </c>
      <c r="B9589" t="s">
        <v>426</v>
      </c>
      <c r="D9589" t="s">
        <v>525</v>
      </c>
      <c r="E9589">
        <v>0</v>
      </c>
    </row>
    <row r="9590" spans="1:5">
      <c r="A9590">
        <v>2022</v>
      </c>
      <c r="B9590" t="s">
        <v>424</v>
      </c>
      <c r="C9590" t="s">
        <v>21</v>
      </c>
      <c r="D9590" t="s">
        <v>525</v>
      </c>
      <c r="E9590">
        <v>1</v>
      </c>
    </row>
    <row r="9591" spans="1:5">
      <c r="A9591">
        <v>2021</v>
      </c>
      <c r="B9591" t="s">
        <v>432</v>
      </c>
      <c r="C9591" t="s">
        <v>39</v>
      </c>
      <c r="D9591" t="s">
        <v>525</v>
      </c>
      <c r="E9591">
        <v>1</v>
      </c>
    </row>
    <row r="9592" spans="1:5">
      <c r="A9592">
        <v>2021</v>
      </c>
      <c r="B9592" t="s">
        <v>430</v>
      </c>
      <c r="C9592" t="s">
        <v>33</v>
      </c>
      <c r="D9592" t="s">
        <v>525</v>
      </c>
      <c r="E9592">
        <v>1</v>
      </c>
    </row>
    <row r="9593" spans="1:5">
      <c r="A9593">
        <v>2021</v>
      </c>
      <c r="B9593" t="s">
        <v>433</v>
      </c>
      <c r="C9593" t="s">
        <v>42</v>
      </c>
      <c r="D9593" t="s">
        <v>525</v>
      </c>
      <c r="E9593">
        <v>0</v>
      </c>
    </row>
    <row r="9594" spans="1:5">
      <c r="A9594">
        <v>2021</v>
      </c>
      <c r="B9594" t="s">
        <v>422</v>
      </c>
      <c r="C9594" t="s">
        <v>15</v>
      </c>
      <c r="D9594" t="s">
        <v>525</v>
      </c>
      <c r="E9594">
        <v>4</v>
      </c>
    </row>
    <row r="9595" spans="1:5">
      <c r="A9595">
        <v>2021</v>
      </c>
      <c r="B9595" t="s">
        <v>421</v>
      </c>
      <c r="C9595" t="s">
        <v>13</v>
      </c>
      <c r="D9595" t="s">
        <v>525</v>
      </c>
      <c r="E9595">
        <v>1</v>
      </c>
    </row>
    <row r="9596" spans="1:5">
      <c r="A9596">
        <v>2021</v>
      </c>
      <c r="B9596" t="s">
        <v>439</v>
      </c>
      <c r="C9596" t="s">
        <v>53</v>
      </c>
      <c r="D9596" t="s">
        <v>525</v>
      </c>
      <c r="E9596">
        <v>1</v>
      </c>
    </row>
    <row r="9597" spans="1:5">
      <c r="A9597">
        <v>2021</v>
      </c>
      <c r="B9597" t="s">
        <v>435</v>
      </c>
      <c r="C9597" t="s">
        <v>48</v>
      </c>
      <c r="D9597" t="s">
        <v>525</v>
      </c>
      <c r="E9597">
        <v>1</v>
      </c>
    </row>
    <row r="9598" spans="1:5">
      <c r="A9598">
        <v>2021</v>
      </c>
      <c r="B9598" t="s">
        <v>429</v>
      </c>
      <c r="C9598" t="s">
        <v>30</v>
      </c>
      <c r="D9598" t="s">
        <v>525</v>
      </c>
      <c r="E9598">
        <v>1</v>
      </c>
    </row>
    <row r="9599" spans="1:5">
      <c r="A9599">
        <v>2020</v>
      </c>
      <c r="B9599" t="s">
        <v>435</v>
      </c>
      <c r="C9599" t="s">
        <v>48</v>
      </c>
      <c r="D9599" t="s">
        <v>525</v>
      </c>
      <c r="E9599">
        <v>0</v>
      </c>
    </row>
    <row r="9600" spans="1:5">
      <c r="A9600">
        <v>2020</v>
      </c>
      <c r="B9600" t="s">
        <v>432</v>
      </c>
      <c r="C9600" t="s">
        <v>39</v>
      </c>
      <c r="D9600" t="s">
        <v>525</v>
      </c>
      <c r="E9600">
        <v>0</v>
      </c>
    </row>
    <row r="9601" spans="1:5">
      <c r="A9601">
        <v>2020</v>
      </c>
      <c r="B9601" t="s">
        <v>423</v>
      </c>
      <c r="C9601" t="s">
        <v>18</v>
      </c>
      <c r="D9601" t="s">
        <v>525</v>
      </c>
      <c r="E9601">
        <v>0</v>
      </c>
    </row>
    <row r="9602" spans="1:5">
      <c r="A9602">
        <v>2020</v>
      </c>
      <c r="B9602" t="s">
        <v>420</v>
      </c>
      <c r="C9602" t="s">
        <v>8</v>
      </c>
      <c r="D9602" t="s">
        <v>525</v>
      </c>
      <c r="E9602">
        <v>0</v>
      </c>
    </row>
    <row r="9603" spans="1:5">
      <c r="A9603">
        <v>2020</v>
      </c>
      <c r="B9603" t="s">
        <v>424</v>
      </c>
      <c r="C9603" t="s">
        <v>21</v>
      </c>
      <c r="D9603" t="s">
        <v>525</v>
      </c>
      <c r="E9603">
        <v>0</v>
      </c>
    </row>
    <row r="9604" spans="1:5">
      <c r="A9604">
        <v>2020</v>
      </c>
      <c r="B9604" t="s">
        <v>421</v>
      </c>
      <c r="C9604" t="s">
        <v>13</v>
      </c>
      <c r="D9604" t="s">
        <v>525</v>
      </c>
      <c r="E9604">
        <v>0</v>
      </c>
    </row>
    <row r="9605" spans="1:5">
      <c r="A9605">
        <v>2020</v>
      </c>
      <c r="B9605" t="s">
        <v>436</v>
      </c>
      <c r="C9605" t="s">
        <v>49</v>
      </c>
      <c r="D9605" t="s">
        <v>525</v>
      </c>
      <c r="E9605">
        <v>0</v>
      </c>
    </row>
    <row r="9606" spans="1:5">
      <c r="A9606">
        <v>2020</v>
      </c>
      <c r="B9606" t="s">
        <v>429</v>
      </c>
      <c r="C9606" t="s">
        <v>30</v>
      </c>
      <c r="D9606" t="s">
        <v>525</v>
      </c>
      <c r="E9606">
        <v>0</v>
      </c>
    </row>
    <row r="9607" spans="1:5">
      <c r="A9607">
        <v>2019</v>
      </c>
      <c r="B9607" t="s">
        <v>435</v>
      </c>
      <c r="C9607" t="s">
        <v>48</v>
      </c>
      <c r="D9607" t="s">
        <v>525</v>
      </c>
      <c r="E9607">
        <v>0</v>
      </c>
    </row>
    <row r="9608" spans="1:5">
      <c r="A9608">
        <v>2019</v>
      </c>
      <c r="B9608" t="s">
        <v>426</v>
      </c>
      <c r="D9608" t="s">
        <v>525</v>
      </c>
      <c r="E9608">
        <v>0</v>
      </c>
    </row>
    <row r="9609" spans="1:5">
      <c r="A9609">
        <v>2019</v>
      </c>
      <c r="B9609" t="s">
        <v>432</v>
      </c>
      <c r="C9609" t="s">
        <v>39</v>
      </c>
      <c r="D9609" t="s">
        <v>525</v>
      </c>
      <c r="E9609">
        <v>0</v>
      </c>
    </row>
    <row r="9610" spans="1:5">
      <c r="A9610">
        <v>2019</v>
      </c>
      <c r="B9610" t="s">
        <v>436</v>
      </c>
      <c r="C9610" t="s">
        <v>49</v>
      </c>
      <c r="D9610" t="s">
        <v>525</v>
      </c>
      <c r="E9610">
        <v>0</v>
      </c>
    </row>
    <row r="9611" spans="1:5">
      <c r="A9611">
        <v>2018</v>
      </c>
      <c r="B9611" t="s">
        <v>431</v>
      </c>
      <c r="C9611" t="s">
        <v>36</v>
      </c>
      <c r="D9611" t="s">
        <v>525</v>
      </c>
      <c r="E9611">
        <v>0</v>
      </c>
    </row>
    <row r="9612" spans="1:5">
      <c r="A9612">
        <v>2018</v>
      </c>
      <c r="B9612" t="s">
        <v>426</v>
      </c>
      <c r="D9612" t="s">
        <v>525</v>
      </c>
      <c r="E9612">
        <v>0</v>
      </c>
    </row>
    <row r="9613" spans="1:5">
      <c r="A9613">
        <v>2018</v>
      </c>
      <c r="B9613" t="s">
        <v>421</v>
      </c>
      <c r="C9613" t="s">
        <v>13</v>
      </c>
      <c r="D9613" t="s">
        <v>525</v>
      </c>
      <c r="E9613">
        <v>0</v>
      </c>
    </row>
    <row r="9614" spans="1:5">
      <c r="A9614">
        <v>2018</v>
      </c>
      <c r="B9614" t="s">
        <v>423</v>
      </c>
      <c r="C9614" t="s">
        <v>18</v>
      </c>
      <c r="D9614" t="s">
        <v>525</v>
      </c>
      <c r="E9614">
        <v>0</v>
      </c>
    </row>
    <row r="9615" spans="1:5">
      <c r="A9615">
        <v>2018</v>
      </c>
      <c r="B9615" t="s">
        <v>433</v>
      </c>
      <c r="C9615" t="s">
        <v>42</v>
      </c>
      <c r="D9615" t="s">
        <v>525</v>
      </c>
      <c r="E9615">
        <v>0</v>
      </c>
    </row>
    <row r="9616" spans="1:5">
      <c r="A9616">
        <v>2018</v>
      </c>
      <c r="B9616" t="s">
        <v>425</v>
      </c>
      <c r="C9616" t="s">
        <v>24</v>
      </c>
      <c r="D9616" t="s">
        <v>525</v>
      </c>
      <c r="E9616">
        <v>0</v>
      </c>
    </row>
    <row r="9617" spans="1:5">
      <c r="A9617">
        <v>2018</v>
      </c>
      <c r="B9617" t="s">
        <v>424</v>
      </c>
      <c r="C9617" t="s">
        <v>21</v>
      </c>
      <c r="D9617" t="s">
        <v>525</v>
      </c>
      <c r="E9617">
        <v>0</v>
      </c>
    </row>
    <row r="9618" spans="1:5">
      <c r="A9618">
        <v>2018</v>
      </c>
      <c r="B9618" t="s">
        <v>429</v>
      </c>
      <c r="C9618" t="s">
        <v>30</v>
      </c>
      <c r="D9618" t="s">
        <v>525</v>
      </c>
      <c r="E9618">
        <v>0</v>
      </c>
    </row>
    <row r="9619" spans="1:5">
      <c r="A9619">
        <v>2025</v>
      </c>
      <c r="B9619" t="s">
        <v>407</v>
      </c>
      <c r="D9619" t="s">
        <v>526</v>
      </c>
      <c r="E9619">
        <v>59</v>
      </c>
    </row>
    <row r="9620" spans="1:5">
      <c r="A9620">
        <v>2025</v>
      </c>
      <c r="B9620" t="s">
        <v>438</v>
      </c>
      <c r="D9620" t="s">
        <v>526</v>
      </c>
      <c r="E9620">
        <v>0</v>
      </c>
    </row>
    <row r="9621" spans="1:5">
      <c r="A9621">
        <v>2025</v>
      </c>
      <c r="B9621" t="s">
        <v>425</v>
      </c>
      <c r="D9621" t="s">
        <v>526</v>
      </c>
      <c r="E9621">
        <v>2</v>
      </c>
    </row>
    <row r="9622" spans="1:5">
      <c r="A9622">
        <v>2025</v>
      </c>
      <c r="B9622" t="s">
        <v>421</v>
      </c>
      <c r="D9622" t="s">
        <v>526</v>
      </c>
      <c r="E9622">
        <v>3</v>
      </c>
    </row>
    <row r="9623" spans="1:5">
      <c r="A9623">
        <v>2025</v>
      </c>
      <c r="B9623" t="s">
        <v>432</v>
      </c>
      <c r="D9623" t="s">
        <v>526</v>
      </c>
      <c r="E9623">
        <v>3</v>
      </c>
    </row>
    <row r="9624" spans="1:5">
      <c r="A9624">
        <v>2025</v>
      </c>
      <c r="B9624" t="s">
        <v>429</v>
      </c>
      <c r="D9624" t="s">
        <v>526</v>
      </c>
      <c r="E9624">
        <v>5</v>
      </c>
    </row>
    <row r="9625" spans="1:5">
      <c r="A9625">
        <v>2025</v>
      </c>
      <c r="B9625" t="s">
        <v>431</v>
      </c>
      <c r="D9625" t="s">
        <v>526</v>
      </c>
      <c r="E9625">
        <v>0</v>
      </c>
    </row>
    <row r="9626" spans="1:5">
      <c r="A9626">
        <v>2025</v>
      </c>
      <c r="B9626" t="s">
        <v>428</v>
      </c>
      <c r="D9626" t="s">
        <v>526</v>
      </c>
      <c r="E9626">
        <v>1</v>
      </c>
    </row>
    <row r="9627" spans="1:5">
      <c r="A9627">
        <v>2025</v>
      </c>
      <c r="B9627" t="s">
        <v>436</v>
      </c>
      <c r="D9627" t="s">
        <v>526</v>
      </c>
      <c r="E9627">
        <v>1</v>
      </c>
    </row>
    <row r="9628" spans="1:5">
      <c r="A9628">
        <v>2025</v>
      </c>
      <c r="B9628" t="s">
        <v>433</v>
      </c>
      <c r="D9628" t="s">
        <v>526</v>
      </c>
      <c r="E9628">
        <v>1</v>
      </c>
    </row>
    <row r="9629" spans="1:5">
      <c r="A9629">
        <v>2025</v>
      </c>
      <c r="B9629" t="s">
        <v>426</v>
      </c>
      <c r="D9629" t="s">
        <v>526</v>
      </c>
      <c r="E9629">
        <v>0</v>
      </c>
    </row>
    <row r="9630" spans="1:5">
      <c r="A9630">
        <v>2025</v>
      </c>
      <c r="B9630" t="s">
        <v>437</v>
      </c>
      <c r="D9630" t="s">
        <v>526</v>
      </c>
      <c r="E9630">
        <v>4</v>
      </c>
    </row>
    <row r="9631" spans="1:5">
      <c r="A9631">
        <v>2025</v>
      </c>
      <c r="B9631" t="s">
        <v>420</v>
      </c>
      <c r="D9631" t="s">
        <v>526</v>
      </c>
      <c r="E9631">
        <v>10</v>
      </c>
    </row>
    <row r="9632" spans="1:5">
      <c r="A9632">
        <v>2025</v>
      </c>
      <c r="B9632" t="s">
        <v>424</v>
      </c>
      <c r="D9632" t="s">
        <v>526</v>
      </c>
      <c r="E9632">
        <v>2</v>
      </c>
    </row>
    <row r="9633" spans="1:5">
      <c r="A9633">
        <v>2025</v>
      </c>
      <c r="B9633" t="s">
        <v>434</v>
      </c>
      <c r="D9633" t="s">
        <v>526</v>
      </c>
      <c r="E9633">
        <v>0</v>
      </c>
    </row>
    <row r="9634" spans="1:5">
      <c r="A9634">
        <v>2025</v>
      </c>
      <c r="B9634" t="s">
        <v>423</v>
      </c>
      <c r="D9634" t="s">
        <v>526</v>
      </c>
      <c r="E9634">
        <v>1</v>
      </c>
    </row>
    <row r="9635" spans="1:5">
      <c r="A9635">
        <v>2025</v>
      </c>
      <c r="B9635" t="s">
        <v>435</v>
      </c>
      <c r="D9635" t="s">
        <v>526</v>
      </c>
      <c r="E9635">
        <v>3</v>
      </c>
    </row>
    <row r="9636" spans="1:5">
      <c r="A9636">
        <v>2025</v>
      </c>
      <c r="B9636" t="s">
        <v>430</v>
      </c>
      <c r="D9636" t="s">
        <v>526</v>
      </c>
      <c r="E9636">
        <v>4</v>
      </c>
    </row>
    <row r="9637" spans="1:5">
      <c r="A9637">
        <v>2025</v>
      </c>
      <c r="B9637" t="s">
        <v>422</v>
      </c>
      <c r="D9637" t="s">
        <v>526</v>
      </c>
      <c r="E9637">
        <v>16</v>
      </c>
    </row>
    <row r="9638" spans="1:5">
      <c r="A9638">
        <v>2025</v>
      </c>
      <c r="B9638" t="s">
        <v>439</v>
      </c>
      <c r="D9638" t="s">
        <v>526</v>
      </c>
      <c r="E9638">
        <v>3</v>
      </c>
    </row>
    <row r="9639" spans="1:5">
      <c r="A9639">
        <v>2024</v>
      </c>
      <c r="B9639" t="s">
        <v>407</v>
      </c>
      <c r="C9639" t="s">
        <v>407</v>
      </c>
      <c r="D9639" t="s">
        <v>526</v>
      </c>
      <c r="E9639">
        <v>53</v>
      </c>
    </row>
    <row r="9640" spans="1:5">
      <c r="A9640">
        <v>2024</v>
      </c>
      <c r="B9640" t="s">
        <v>438</v>
      </c>
      <c r="C9640" t="s">
        <v>52</v>
      </c>
      <c r="D9640" t="s">
        <v>526</v>
      </c>
      <c r="E9640">
        <v>0</v>
      </c>
    </row>
    <row r="9641" spans="1:5">
      <c r="A9641">
        <v>2024</v>
      </c>
      <c r="B9641" t="s">
        <v>425</v>
      </c>
      <c r="C9641" t="s">
        <v>24</v>
      </c>
      <c r="D9641" t="s">
        <v>526</v>
      </c>
      <c r="E9641">
        <v>2</v>
      </c>
    </row>
    <row r="9642" spans="1:5">
      <c r="A9642">
        <v>2024</v>
      </c>
      <c r="B9642" t="s">
        <v>421</v>
      </c>
      <c r="C9642" t="s">
        <v>13</v>
      </c>
      <c r="D9642" t="s">
        <v>526</v>
      </c>
      <c r="E9642">
        <v>2</v>
      </c>
    </row>
    <row r="9643" spans="1:5">
      <c r="A9643">
        <v>2024</v>
      </c>
      <c r="B9643" t="s">
        <v>432</v>
      </c>
      <c r="C9643" t="s">
        <v>39</v>
      </c>
      <c r="D9643" t="s">
        <v>526</v>
      </c>
      <c r="E9643">
        <v>2</v>
      </c>
    </row>
    <row r="9644" spans="1:5">
      <c r="A9644">
        <v>2024</v>
      </c>
      <c r="B9644" t="s">
        <v>429</v>
      </c>
      <c r="C9644" t="s">
        <v>30</v>
      </c>
      <c r="D9644" t="s">
        <v>526</v>
      </c>
      <c r="E9644">
        <v>6</v>
      </c>
    </row>
    <row r="9645" spans="1:5">
      <c r="A9645">
        <v>2024</v>
      </c>
      <c r="B9645" t="s">
        <v>431</v>
      </c>
      <c r="C9645" t="s">
        <v>36</v>
      </c>
      <c r="D9645" t="s">
        <v>526</v>
      </c>
      <c r="E9645">
        <v>0</v>
      </c>
    </row>
    <row r="9646" spans="1:5">
      <c r="A9646">
        <v>2024</v>
      </c>
      <c r="B9646" t="s">
        <v>428</v>
      </c>
      <c r="C9646" t="s">
        <v>27</v>
      </c>
      <c r="D9646" t="s">
        <v>526</v>
      </c>
      <c r="E9646">
        <v>0</v>
      </c>
    </row>
    <row r="9647" spans="1:5">
      <c r="A9647">
        <v>2024</v>
      </c>
      <c r="B9647" t="s">
        <v>436</v>
      </c>
      <c r="C9647" t="s">
        <v>49</v>
      </c>
      <c r="D9647" t="s">
        <v>526</v>
      </c>
      <c r="E9647">
        <v>1</v>
      </c>
    </row>
    <row r="9648" spans="1:5">
      <c r="A9648">
        <v>2024</v>
      </c>
      <c r="B9648" t="s">
        <v>433</v>
      </c>
      <c r="C9648" t="s">
        <v>42</v>
      </c>
      <c r="D9648" t="s">
        <v>526</v>
      </c>
      <c r="E9648">
        <v>1</v>
      </c>
    </row>
    <row r="9649" spans="1:5">
      <c r="A9649">
        <v>2024</v>
      </c>
      <c r="B9649" t="s">
        <v>426</v>
      </c>
      <c r="D9649" t="s">
        <v>526</v>
      </c>
      <c r="E9649">
        <v>0</v>
      </c>
    </row>
    <row r="9650" spans="1:5">
      <c r="A9650">
        <v>2024</v>
      </c>
      <c r="B9650" t="s">
        <v>437</v>
      </c>
      <c r="C9650" t="s">
        <v>51</v>
      </c>
      <c r="D9650" t="s">
        <v>526</v>
      </c>
      <c r="E9650">
        <v>2</v>
      </c>
    </row>
    <row r="9651" spans="1:5">
      <c r="A9651">
        <v>2024</v>
      </c>
      <c r="B9651" t="s">
        <v>420</v>
      </c>
      <c r="C9651" t="s">
        <v>8</v>
      </c>
      <c r="D9651" t="s">
        <v>526</v>
      </c>
      <c r="E9651">
        <v>11</v>
      </c>
    </row>
    <row r="9652" spans="1:5">
      <c r="A9652">
        <v>2024</v>
      </c>
      <c r="B9652" t="s">
        <v>424</v>
      </c>
      <c r="C9652" t="s">
        <v>21</v>
      </c>
      <c r="D9652" t="s">
        <v>526</v>
      </c>
      <c r="E9652">
        <v>2</v>
      </c>
    </row>
    <row r="9653" spans="1:5">
      <c r="A9653">
        <v>2024</v>
      </c>
      <c r="B9653" t="s">
        <v>434</v>
      </c>
      <c r="C9653" t="s">
        <v>45</v>
      </c>
      <c r="D9653" t="s">
        <v>526</v>
      </c>
      <c r="E9653">
        <v>1</v>
      </c>
    </row>
    <row r="9654" spans="1:5">
      <c r="A9654">
        <v>2024</v>
      </c>
      <c r="B9654" t="s">
        <v>423</v>
      </c>
      <c r="C9654" t="s">
        <v>18</v>
      </c>
      <c r="D9654" t="s">
        <v>526</v>
      </c>
      <c r="E9654">
        <v>2</v>
      </c>
    </row>
    <row r="9655" spans="1:5">
      <c r="A9655">
        <v>2024</v>
      </c>
      <c r="B9655" t="s">
        <v>435</v>
      </c>
      <c r="C9655" t="s">
        <v>48</v>
      </c>
      <c r="D9655" t="s">
        <v>526</v>
      </c>
      <c r="E9655">
        <v>2</v>
      </c>
    </row>
    <row r="9656" spans="1:5">
      <c r="A9656">
        <v>2024</v>
      </c>
      <c r="B9656" t="s">
        <v>430</v>
      </c>
      <c r="C9656" t="s">
        <v>33</v>
      </c>
      <c r="D9656" t="s">
        <v>526</v>
      </c>
      <c r="E9656">
        <v>3</v>
      </c>
    </row>
    <row r="9657" spans="1:5">
      <c r="A9657">
        <v>2024</v>
      </c>
      <c r="B9657" t="s">
        <v>422</v>
      </c>
      <c r="C9657" t="s">
        <v>15</v>
      </c>
      <c r="D9657" t="s">
        <v>526</v>
      </c>
      <c r="E9657">
        <v>13</v>
      </c>
    </row>
    <row r="9658" spans="1:5">
      <c r="A9658">
        <v>2024</v>
      </c>
      <c r="B9658" t="s">
        <v>439</v>
      </c>
      <c r="C9658" t="s">
        <v>53</v>
      </c>
      <c r="D9658" t="s">
        <v>526</v>
      </c>
      <c r="E9658">
        <v>3</v>
      </c>
    </row>
    <row r="9659" spans="1:5">
      <c r="A9659">
        <v>2019</v>
      </c>
      <c r="B9659" t="s">
        <v>407</v>
      </c>
      <c r="C9659" t="s">
        <v>407</v>
      </c>
      <c r="D9659" t="s">
        <v>526</v>
      </c>
      <c r="E9659">
        <v>0</v>
      </c>
    </row>
    <row r="9660" spans="1:5">
      <c r="A9660">
        <v>2022</v>
      </c>
      <c r="B9660" t="s">
        <v>407</v>
      </c>
      <c r="C9660" t="s">
        <v>407</v>
      </c>
      <c r="D9660" t="s">
        <v>526</v>
      </c>
      <c r="E9660">
        <v>52</v>
      </c>
    </row>
    <row r="9661" spans="1:5">
      <c r="A9661">
        <v>2021</v>
      </c>
      <c r="B9661" t="s">
        <v>407</v>
      </c>
      <c r="C9661" t="s">
        <v>407</v>
      </c>
      <c r="D9661" t="s">
        <v>526</v>
      </c>
      <c r="E9661">
        <v>43</v>
      </c>
    </row>
    <row r="9662" spans="1:5">
      <c r="A9662">
        <v>2023</v>
      </c>
      <c r="B9662" t="s">
        <v>407</v>
      </c>
      <c r="C9662" t="s">
        <v>407</v>
      </c>
      <c r="D9662" t="s">
        <v>526</v>
      </c>
      <c r="E9662">
        <v>102</v>
      </c>
    </row>
    <row r="9663" spans="1:5">
      <c r="A9663">
        <v>2018</v>
      </c>
      <c r="B9663" t="s">
        <v>407</v>
      </c>
      <c r="C9663" t="s">
        <v>407</v>
      </c>
      <c r="D9663" t="s">
        <v>526</v>
      </c>
      <c r="E9663">
        <v>0</v>
      </c>
    </row>
    <row r="9664" spans="1:5">
      <c r="A9664">
        <v>2018</v>
      </c>
      <c r="B9664" t="s">
        <v>407</v>
      </c>
      <c r="C9664" t="s">
        <v>407</v>
      </c>
      <c r="D9664" t="s">
        <v>526</v>
      </c>
      <c r="E9664">
        <v>0</v>
      </c>
    </row>
    <row r="9665" spans="1:5">
      <c r="A9665">
        <v>2018</v>
      </c>
      <c r="B9665" t="s">
        <v>407</v>
      </c>
      <c r="C9665" t="s">
        <v>407</v>
      </c>
      <c r="D9665" t="s">
        <v>526</v>
      </c>
      <c r="E9665">
        <v>0</v>
      </c>
    </row>
    <row r="9666" spans="1:5">
      <c r="A9666">
        <v>2018</v>
      </c>
      <c r="B9666" t="s">
        <v>407</v>
      </c>
      <c r="C9666" t="s">
        <v>407</v>
      </c>
      <c r="D9666" t="s">
        <v>526</v>
      </c>
      <c r="E9666">
        <v>0</v>
      </c>
    </row>
    <row r="9667" spans="1:5">
      <c r="A9667">
        <v>2020</v>
      </c>
      <c r="B9667" t="s">
        <v>407</v>
      </c>
      <c r="C9667" t="s">
        <v>407</v>
      </c>
      <c r="D9667" t="s">
        <v>526</v>
      </c>
      <c r="E9667">
        <v>47</v>
      </c>
    </row>
    <row r="9668" spans="1:5">
      <c r="A9668">
        <v>2023</v>
      </c>
      <c r="B9668" t="s">
        <v>438</v>
      </c>
      <c r="C9668" t="s">
        <v>52</v>
      </c>
      <c r="D9668" t="s">
        <v>526</v>
      </c>
      <c r="E9668">
        <v>0</v>
      </c>
    </row>
    <row r="9669" spans="1:5">
      <c r="A9669">
        <v>2023</v>
      </c>
      <c r="B9669" t="s">
        <v>425</v>
      </c>
      <c r="C9669" t="s">
        <v>24</v>
      </c>
      <c r="D9669" t="s">
        <v>526</v>
      </c>
      <c r="E9669">
        <v>8</v>
      </c>
    </row>
    <row r="9670" spans="1:5">
      <c r="A9670">
        <v>2023</v>
      </c>
      <c r="B9670" t="s">
        <v>421</v>
      </c>
      <c r="C9670" t="s">
        <v>13</v>
      </c>
      <c r="D9670" t="s">
        <v>526</v>
      </c>
      <c r="E9670">
        <v>5</v>
      </c>
    </row>
    <row r="9671" spans="1:5">
      <c r="A9671">
        <v>2023</v>
      </c>
      <c r="B9671" t="s">
        <v>432</v>
      </c>
      <c r="C9671" t="s">
        <v>39</v>
      </c>
      <c r="D9671" t="s">
        <v>526</v>
      </c>
      <c r="E9671">
        <v>5</v>
      </c>
    </row>
    <row r="9672" spans="1:5">
      <c r="A9672">
        <v>2023</v>
      </c>
      <c r="B9672" t="s">
        <v>429</v>
      </c>
      <c r="C9672" t="s">
        <v>30</v>
      </c>
      <c r="D9672" t="s">
        <v>526</v>
      </c>
      <c r="E9672">
        <v>16</v>
      </c>
    </row>
    <row r="9673" spans="1:5">
      <c r="A9673">
        <v>2023</v>
      </c>
      <c r="B9673" t="s">
        <v>431</v>
      </c>
      <c r="C9673" t="s">
        <v>36</v>
      </c>
      <c r="D9673" t="s">
        <v>526</v>
      </c>
      <c r="E9673">
        <v>1</v>
      </c>
    </row>
    <row r="9674" spans="1:5">
      <c r="A9674">
        <v>2023</v>
      </c>
      <c r="B9674" t="s">
        <v>428</v>
      </c>
      <c r="C9674" t="s">
        <v>27</v>
      </c>
      <c r="D9674" t="s">
        <v>526</v>
      </c>
      <c r="E9674">
        <v>0</v>
      </c>
    </row>
    <row r="9675" spans="1:5">
      <c r="A9675">
        <v>2023</v>
      </c>
      <c r="B9675" t="s">
        <v>436</v>
      </c>
      <c r="C9675" t="s">
        <v>49</v>
      </c>
      <c r="D9675" t="s">
        <v>526</v>
      </c>
      <c r="E9675">
        <v>2</v>
      </c>
    </row>
    <row r="9676" spans="1:5">
      <c r="A9676">
        <v>2023</v>
      </c>
      <c r="B9676" t="s">
        <v>433</v>
      </c>
      <c r="C9676" t="s">
        <v>42</v>
      </c>
      <c r="D9676" t="s">
        <v>526</v>
      </c>
      <c r="E9676">
        <v>3</v>
      </c>
    </row>
    <row r="9677" spans="1:5">
      <c r="A9677">
        <v>2023</v>
      </c>
      <c r="B9677" t="s">
        <v>426</v>
      </c>
      <c r="D9677" t="s">
        <v>526</v>
      </c>
      <c r="E9677">
        <v>0</v>
      </c>
    </row>
    <row r="9678" spans="1:5">
      <c r="A9678">
        <v>2023</v>
      </c>
      <c r="B9678" t="s">
        <v>437</v>
      </c>
      <c r="C9678" t="s">
        <v>51</v>
      </c>
      <c r="D9678" t="s">
        <v>526</v>
      </c>
      <c r="E9678">
        <v>7</v>
      </c>
    </row>
    <row r="9679" spans="1:5">
      <c r="A9679">
        <v>2023</v>
      </c>
      <c r="B9679" t="s">
        <v>420</v>
      </c>
      <c r="C9679" t="s">
        <v>8</v>
      </c>
      <c r="D9679" t="s">
        <v>526</v>
      </c>
      <c r="E9679">
        <v>12</v>
      </c>
    </row>
    <row r="9680" spans="1:5">
      <c r="A9680">
        <v>2023</v>
      </c>
      <c r="B9680" t="s">
        <v>424</v>
      </c>
      <c r="C9680" t="s">
        <v>21</v>
      </c>
      <c r="D9680" t="s">
        <v>526</v>
      </c>
      <c r="E9680">
        <v>3</v>
      </c>
    </row>
    <row r="9681" spans="1:5">
      <c r="A9681">
        <v>2022</v>
      </c>
      <c r="B9681" t="s">
        <v>435</v>
      </c>
      <c r="C9681" t="s">
        <v>48</v>
      </c>
      <c r="D9681" t="s">
        <v>526</v>
      </c>
      <c r="E9681">
        <v>3</v>
      </c>
    </row>
    <row r="9682" spans="1:5">
      <c r="A9682">
        <v>2022</v>
      </c>
      <c r="B9682" t="s">
        <v>438</v>
      </c>
      <c r="C9682" t="s">
        <v>52</v>
      </c>
      <c r="D9682" t="s">
        <v>526</v>
      </c>
      <c r="E9682">
        <v>0</v>
      </c>
    </row>
    <row r="9683" spans="1:5">
      <c r="A9683">
        <v>2022</v>
      </c>
      <c r="B9683" t="s">
        <v>436</v>
      </c>
      <c r="C9683" t="s">
        <v>49</v>
      </c>
      <c r="D9683" t="s">
        <v>526</v>
      </c>
      <c r="E9683">
        <v>0</v>
      </c>
    </row>
    <row r="9684" spans="1:5">
      <c r="A9684">
        <v>2022</v>
      </c>
      <c r="B9684" t="s">
        <v>431</v>
      </c>
      <c r="C9684" t="s">
        <v>36</v>
      </c>
      <c r="D9684" t="s">
        <v>526</v>
      </c>
      <c r="E9684">
        <v>0</v>
      </c>
    </row>
    <row r="9685" spans="1:5">
      <c r="A9685">
        <v>2022</v>
      </c>
      <c r="B9685" t="s">
        <v>422</v>
      </c>
      <c r="C9685" t="s">
        <v>15</v>
      </c>
      <c r="D9685" t="s">
        <v>526</v>
      </c>
      <c r="E9685">
        <v>10</v>
      </c>
    </row>
    <row r="9686" spans="1:5">
      <c r="A9686">
        <v>2022</v>
      </c>
      <c r="B9686" t="s">
        <v>439</v>
      </c>
      <c r="C9686" t="s">
        <v>53</v>
      </c>
      <c r="D9686" t="s">
        <v>526</v>
      </c>
      <c r="E9686">
        <v>2</v>
      </c>
    </row>
    <row r="9687" spans="1:5">
      <c r="A9687">
        <v>2022</v>
      </c>
      <c r="B9687" t="s">
        <v>429</v>
      </c>
      <c r="C9687" t="s">
        <v>30</v>
      </c>
      <c r="D9687" t="s">
        <v>526</v>
      </c>
      <c r="E9687">
        <v>8</v>
      </c>
    </row>
    <row r="9688" spans="1:5">
      <c r="A9688">
        <v>2022</v>
      </c>
      <c r="B9688" t="s">
        <v>421</v>
      </c>
      <c r="C9688" t="s">
        <v>13</v>
      </c>
      <c r="D9688" t="s">
        <v>526</v>
      </c>
      <c r="E9688">
        <v>2</v>
      </c>
    </row>
    <row r="9689" spans="1:5">
      <c r="A9689">
        <v>2022</v>
      </c>
      <c r="B9689" t="s">
        <v>434</v>
      </c>
      <c r="C9689" t="s">
        <v>45</v>
      </c>
      <c r="D9689" t="s">
        <v>526</v>
      </c>
      <c r="E9689">
        <v>1</v>
      </c>
    </row>
    <row r="9690" spans="1:5">
      <c r="A9690">
        <v>2021</v>
      </c>
      <c r="B9690" t="s">
        <v>434</v>
      </c>
      <c r="C9690" t="s">
        <v>45</v>
      </c>
      <c r="D9690" t="s">
        <v>526</v>
      </c>
      <c r="E9690">
        <v>2</v>
      </c>
    </row>
    <row r="9691" spans="1:5">
      <c r="A9691">
        <v>2021</v>
      </c>
      <c r="B9691" t="s">
        <v>420</v>
      </c>
      <c r="C9691" t="s">
        <v>8</v>
      </c>
      <c r="D9691" t="s">
        <v>526</v>
      </c>
      <c r="E9691">
        <v>9</v>
      </c>
    </row>
    <row r="9692" spans="1:5">
      <c r="A9692">
        <v>2021</v>
      </c>
      <c r="B9692" t="s">
        <v>424</v>
      </c>
      <c r="C9692" t="s">
        <v>21</v>
      </c>
      <c r="D9692" t="s">
        <v>526</v>
      </c>
      <c r="E9692">
        <v>1</v>
      </c>
    </row>
    <row r="9693" spans="1:5">
      <c r="A9693">
        <v>2020</v>
      </c>
      <c r="B9693" t="s">
        <v>434</v>
      </c>
      <c r="C9693" t="s">
        <v>45</v>
      </c>
      <c r="D9693" t="s">
        <v>526</v>
      </c>
      <c r="E9693">
        <v>0</v>
      </c>
    </row>
    <row r="9694" spans="1:5">
      <c r="A9694">
        <v>2020</v>
      </c>
      <c r="B9694" t="s">
        <v>430</v>
      </c>
      <c r="C9694" t="s">
        <v>33</v>
      </c>
      <c r="D9694" t="s">
        <v>526</v>
      </c>
      <c r="E9694">
        <v>3</v>
      </c>
    </row>
    <row r="9695" spans="1:5">
      <c r="A9695">
        <v>2020</v>
      </c>
      <c r="B9695" t="s">
        <v>439</v>
      </c>
      <c r="C9695" t="s">
        <v>53</v>
      </c>
      <c r="D9695" t="s">
        <v>526</v>
      </c>
      <c r="E9695">
        <v>3</v>
      </c>
    </row>
    <row r="9696" spans="1:5">
      <c r="A9696">
        <v>2019</v>
      </c>
      <c r="B9696" t="s">
        <v>431</v>
      </c>
      <c r="C9696" t="s">
        <v>36</v>
      </c>
      <c r="D9696" t="s">
        <v>526</v>
      </c>
      <c r="E9696">
        <v>0</v>
      </c>
    </row>
    <row r="9697" spans="1:5">
      <c r="A9697">
        <v>2019</v>
      </c>
      <c r="B9697" t="s">
        <v>437</v>
      </c>
      <c r="C9697" t="s">
        <v>51</v>
      </c>
      <c r="D9697" t="s">
        <v>526</v>
      </c>
      <c r="E9697">
        <v>0</v>
      </c>
    </row>
    <row r="9698" spans="1:5">
      <c r="A9698">
        <v>2019</v>
      </c>
      <c r="B9698" t="s">
        <v>439</v>
      </c>
      <c r="C9698" t="s">
        <v>53</v>
      </c>
      <c r="D9698" t="s">
        <v>526</v>
      </c>
      <c r="E9698">
        <v>0</v>
      </c>
    </row>
    <row r="9699" spans="1:5">
      <c r="A9699">
        <v>2019</v>
      </c>
      <c r="B9699" t="s">
        <v>429</v>
      </c>
      <c r="C9699" t="s">
        <v>30</v>
      </c>
      <c r="D9699" t="s">
        <v>526</v>
      </c>
      <c r="E9699">
        <v>0</v>
      </c>
    </row>
    <row r="9700" spans="1:5">
      <c r="A9700">
        <v>2018</v>
      </c>
      <c r="B9700" t="s">
        <v>432</v>
      </c>
      <c r="C9700" t="s">
        <v>39</v>
      </c>
      <c r="D9700" t="s">
        <v>526</v>
      </c>
      <c r="E9700">
        <v>0</v>
      </c>
    </row>
    <row r="9701" spans="1:5">
      <c r="A9701">
        <v>2018</v>
      </c>
      <c r="B9701" t="s">
        <v>435</v>
      </c>
      <c r="C9701" t="s">
        <v>48</v>
      </c>
      <c r="D9701" t="s">
        <v>526</v>
      </c>
      <c r="E9701">
        <v>0</v>
      </c>
    </row>
    <row r="9702" spans="1:5">
      <c r="A9702">
        <v>2018</v>
      </c>
      <c r="B9702" t="s">
        <v>438</v>
      </c>
      <c r="C9702" t="s">
        <v>52</v>
      </c>
      <c r="D9702" t="s">
        <v>526</v>
      </c>
      <c r="E9702">
        <v>0</v>
      </c>
    </row>
    <row r="9703" spans="1:5">
      <c r="A9703">
        <v>2018</v>
      </c>
      <c r="B9703" t="s">
        <v>436</v>
      </c>
      <c r="C9703" t="s">
        <v>49</v>
      </c>
      <c r="D9703" t="s">
        <v>526</v>
      </c>
      <c r="E9703">
        <v>0</v>
      </c>
    </row>
    <row r="9704" spans="1:5">
      <c r="A9704">
        <v>2018</v>
      </c>
      <c r="B9704" t="s">
        <v>437</v>
      </c>
      <c r="C9704" t="s">
        <v>51</v>
      </c>
      <c r="D9704" t="s">
        <v>526</v>
      </c>
      <c r="E9704">
        <v>0</v>
      </c>
    </row>
    <row r="9705" spans="1:5">
      <c r="A9705">
        <v>2018</v>
      </c>
      <c r="B9705" t="s">
        <v>422</v>
      </c>
      <c r="C9705" t="s">
        <v>15</v>
      </c>
      <c r="D9705" t="s">
        <v>526</v>
      </c>
      <c r="E9705">
        <v>0</v>
      </c>
    </row>
    <row r="9706" spans="1:5">
      <c r="A9706">
        <v>2019</v>
      </c>
      <c r="B9706" t="s">
        <v>438</v>
      </c>
      <c r="C9706" t="s">
        <v>52</v>
      </c>
      <c r="D9706" t="s">
        <v>526</v>
      </c>
      <c r="E9706">
        <v>0</v>
      </c>
    </row>
    <row r="9707" spans="1:5">
      <c r="A9707">
        <v>2019</v>
      </c>
      <c r="B9707" t="s">
        <v>430</v>
      </c>
      <c r="C9707" t="s">
        <v>33</v>
      </c>
      <c r="D9707" t="s">
        <v>526</v>
      </c>
      <c r="E9707">
        <v>0</v>
      </c>
    </row>
    <row r="9708" spans="1:5">
      <c r="A9708">
        <v>2019</v>
      </c>
      <c r="B9708" t="s">
        <v>434</v>
      </c>
      <c r="C9708" t="s">
        <v>45</v>
      </c>
      <c r="D9708" t="s">
        <v>526</v>
      </c>
      <c r="E9708">
        <v>0</v>
      </c>
    </row>
    <row r="9709" spans="1:5">
      <c r="A9709">
        <v>2019</v>
      </c>
      <c r="B9709" t="s">
        <v>425</v>
      </c>
      <c r="C9709" t="s">
        <v>24</v>
      </c>
      <c r="D9709" t="s">
        <v>526</v>
      </c>
      <c r="E9709">
        <v>0</v>
      </c>
    </row>
    <row r="9710" spans="1:5">
      <c r="A9710">
        <v>2019</v>
      </c>
      <c r="B9710" t="s">
        <v>420</v>
      </c>
      <c r="C9710" t="s">
        <v>8</v>
      </c>
      <c r="D9710" t="s">
        <v>526</v>
      </c>
      <c r="E9710">
        <v>0</v>
      </c>
    </row>
    <row r="9711" spans="1:5">
      <c r="A9711">
        <v>2019</v>
      </c>
      <c r="B9711" t="s">
        <v>433</v>
      </c>
      <c r="C9711" t="s">
        <v>42</v>
      </c>
      <c r="D9711" t="s">
        <v>526</v>
      </c>
      <c r="E9711">
        <v>0</v>
      </c>
    </row>
    <row r="9712" spans="1:5">
      <c r="A9712">
        <v>2019</v>
      </c>
      <c r="B9712" t="s">
        <v>428</v>
      </c>
      <c r="C9712" t="s">
        <v>27</v>
      </c>
      <c r="D9712" t="s">
        <v>526</v>
      </c>
      <c r="E9712">
        <v>0</v>
      </c>
    </row>
    <row r="9713" spans="1:5">
      <c r="A9713">
        <v>2019</v>
      </c>
      <c r="B9713" t="s">
        <v>423</v>
      </c>
      <c r="C9713" t="s">
        <v>18</v>
      </c>
      <c r="D9713" t="s">
        <v>526</v>
      </c>
      <c r="E9713">
        <v>0</v>
      </c>
    </row>
    <row r="9714" spans="1:5">
      <c r="A9714">
        <v>2019</v>
      </c>
      <c r="B9714" t="s">
        <v>421</v>
      </c>
      <c r="C9714" t="s">
        <v>13</v>
      </c>
      <c r="D9714" t="s">
        <v>526</v>
      </c>
      <c r="E9714">
        <v>0</v>
      </c>
    </row>
    <row r="9715" spans="1:5">
      <c r="A9715">
        <v>2019</v>
      </c>
      <c r="B9715" t="s">
        <v>422</v>
      </c>
      <c r="C9715" t="s">
        <v>15</v>
      </c>
      <c r="D9715" t="s">
        <v>526</v>
      </c>
      <c r="E9715">
        <v>0</v>
      </c>
    </row>
    <row r="9716" spans="1:5">
      <c r="A9716">
        <v>2019</v>
      </c>
      <c r="B9716" t="s">
        <v>424</v>
      </c>
      <c r="C9716" t="s">
        <v>21</v>
      </c>
      <c r="D9716" t="s">
        <v>526</v>
      </c>
      <c r="E9716">
        <v>0</v>
      </c>
    </row>
    <row r="9717" spans="1:5">
      <c r="A9717">
        <v>2018</v>
      </c>
      <c r="B9717" t="s">
        <v>434</v>
      </c>
      <c r="C9717" t="s">
        <v>45</v>
      </c>
      <c r="D9717" t="s">
        <v>526</v>
      </c>
      <c r="E9717">
        <v>0</v>
      </c>
    </row>
    <row r="9718" spans="1:5">
      <c r="A9718">
        <v>2018</v>
      </c>
      <c r="B9718" t="s">
        <v>428</v>
      </c>
      <c r="C9718" t="s">
        <v>27</v>
      </c>
      <c r="D9718" t="s">
        <v>526</v>
      </c>
      <c r="E9718">
        <v>0</v>
      </c>
    </row>
    <row r="9719" spans="1:5">
      <c r="A9719">
        <v>2018</v>
      </c>
      <c r="B9719" t="s">
        <v>430</v>
      </c>
      <c r="C9719" t="s">
        <v>33</v>
      </c>
      <c r="D9719" t="s">
        <v>526</v>
      </c>
      <c r="E9719">
        <v>0</v>
      </c>
    </row>
    <row r="9720" spans="1:5">
      <c r="A9720">
        <v>2018</v>
      </c>
      <c r="B9720" t="s">
        <v>420</v>
      </c>
      <c r="C9720" t="s">
        <v>8</v>
      </c>
      <c r="D9720" t="s">
        <v>526</v>
      </c>
      <c r="E9720">
        <v>0</v>
      </c>
    </row>
    <row r="9721" spans="1:5">
      <c r="A9721">
        <v>2018</v>
      </c>
      <c r="B9721" t="s">
        <v>439</v>
      </c>
      <c r="C9721" t="s">
        <v>53</v>
      </c>
      <c r="D9721" t="s">
        <v>526</v>
      </c>
      <c r="E9721">
        <v>0</v>
      </c>
    </row>
    <row r="9722" spans="1:5">
      <c r="A9722">
        <v>2022</v>
      </c>
      <c r="B9722" t="s">
        <v>437</v>
      </c>
      <c r="C9722" t="s">
        <v>51</v>
      </c>
      <c r="D9722" t="s">
        <v>526</v>
      </c>
      <c r="E9722">
        <v>1</v>
      </c>
    </row>
    <row r="9723" spans="1:5">
      <c r="A9723">
        <v>2022</v>
      </c>
      <c r="B9723" t="s">
        <v>425</v>
      </c>
      <c r="C9723" t="s">
        <v>24</v>
      </c>
      <c r="D9723" t="s">
        <v>526</v>
      </c>
      <c r="E9723">
        <v>1</v>
      </c>
    </row>
    <row r="9724" spans="1:5">
      <c r="A9724">
        <v>2022</v>
      </c>
      <c r="B9724" t="s">
        <v>428</v>
      </c>
      <c r="C9724" t="s">
        <v>27</v>
      </c>
      <c r="D9724" t="s">
        <v>526</v>
      </c>
      <c r="E9724">
        <v>0</v>
      </c>
    </row>
    <row r="9725" spans="1:5">
      <c r="A9725">
        <v>2022</v>
      </c>
      <c r="B9725" t="s">
        <v>420</v>
      </c>
      <c r="C9725" t="s">
        <v>8</v>
      </c>
      <c r="D9725" t="s">
        <v>526</v>
      </c>
      <c r="E9725">
        <v>11</v>
      </c>
    </row>
    <row r="9726" spans="1:5">
      <c r="A9726">
        <v>2022</v>
      </c>
      <c r="B9726" t="s">
        <v>423</v>
      </c>
      <c r="C9726" t="s">
        <v>18</v>
      </c>
      <c r="D9726" t="s">
        <v>526</v>
      </c>
      <c r="E9726">
        <v>1</v>
      </c>
    </row>
    <row r="9727" spans="1:5">
      <c r="A9727">
        <v>2021</v>
      </c>
      <c r="B9727" t="s">
        <v>426</v>
      </c>
      <c r="D9727" t="s">
        <v>526</v>
      </c>
      <c r="E9727">
        <v>0</v>
      </c>
    </row>
    <row r="9728" spans="1:5">
      <c r="A9728">
        <v>2021</v>
      </c>
      <c r="B9728" t="s">
        <v>428</v>
      </c>
      <c r="C9728" t="s">
        <v>27</v>
      </c>
      <c r="D9728" t="s">
        <v>526</v>
      </c>
      <c r="E9728">
        <v>0</v>
      </c>
    </row>
    <row r="9729" spans="1:5">
      <c r="A9729">
        <v>2021</v>
      </c>
      <c r="B9729" t="s">
        <v>423</v>
      </c>
      <c r="C9729" t="s">
        <v>18</v>
      </c>
      <c r="D9729" t="s">
        <v>526</v>
      </c>
      <c r="E9729">
        <v>1</v>
      </c>
    </row>
    <row r="9730" spans="1:5">
      <c r="A9730">
        <v>2021</v>
      </c>
      <c r="B9730" t="s">
        <v>431</v>
      </c>
      <c r="C9730" t="s">
        <v>36</v>
      </c>
      <c r="D9730" t="s">
        <v>526</v>
      </c>
      <c r="E9730">
        <v>1</v>
      </c>
    </row>
    <row r="9731" spans="1:5">
      <c r="A9731">
        <v>2021</v>
      </c>
      <c r="B9731" t="s">
        <v>425</v>
      </c>
      <c r="C9731" t="s">
        <v>24</v>
      </c>
      <c r="D9731" t="s">
        <v>526</v>
      </c>
      <c r="E9731">
        <v>1</v>
      </c>
    </row>
    <row r="9732" spans="1:5">
      <c r="A9732">
        <v>2021</v>
      </c>
      <c r="B9732" t="s">
        <v>438</v>
      </c>
      <c r="C9732" t="s">
        <v>52</v>
      </c>
      <c r="D9732" t="s">
        <v>526</v>
      </c>
      <c r="E9732">
        <v>0</v>
      </c>
    </row>
    <row r="9733" spans="1:5">
      <c r="A9733">
        <v>2021</v>
      </c>
      <c r="B9733" t="s">
        <v>436</v>
      </c>
      <c r="C9733" t="s">
        <v>49</v>
      </c>
      <c r="D9733" t="s">
        <v>526</v>
      </c>
      <c r="E9733">
        <v>0</v>
      </c>
    </row>
    <row r="9734" spans="1:5">
      <c r="A9734">
        <v>2021</v>
      </c>
      <c r="B9734" t="s">
        <v>437</v>
      </c>
      <c r="C9734" t="s">
        <v>51</v>
      </c>
      <c r="D9734" t="s">
        <v>526</v>
      </c>
      <c r="E9734">
        <v>1</v>
      </c>
    </row>
    <row r="9735" spans="1:5">
      <c r="A9735">
        <v>2020</v>
      </c>
      <c r="B9735" t="s">
        <v>431</v>
      </c>
      <c r="C9735" t="s">
        <v>36</v>
      </c>
      <c r="D9735" t="s">
        <v>526</v>
      </c>
      <c r="E9735">
        <v>1</v>
      </c>
    </row>
    <row r="9736" spans="1:5">
      <c r="A9736">
        <v>2020</v>
      </c>
      <c r="B9736" t="s">
        <v>426</v>
      </c>
      <c r="D9736" t="s">
        <v>526</v>
      </c>
      <c r="E9736">
        <v>0</v>
      </c>
    </row>
    <row r="9737" spans="1:5">
      <c r="A9737">
        <v>2020</v>
      </c>
      <c r="B9737" t="s">
        <v>433</v>
      </c>
      <c r="C9737" t="s">
        <v>42</v>
      </c>
      <c r="D9737" t="s">
        <v>526</v>
      </c>
      <c r="E9737">
        <v>4</v>
      </c>
    </row>
    <row r="9738" spans="1:5">
      <c r="A9738">
        <v>2020</v>
      </c>
      <c r="B9738" t="s">
        <v>425</v>
      </c>
      <c r="C9738" t="s">
        <v>24</v>
      </c>
      <c r="D9738" t="s">
        <v>526</v>
      </c>
      <c r="E9738">
        <v>0</v>
      </c>
    </row>
    <row r="9739" spans="1:5">
      <c r="A9739">
        <v>2020</v>
      </c>
      <c r="B9739" t="s">
        <v>428</v>
      </c>
      <c r="C9739" t="s">
        <v>27</v>
      </c>
      <c r="D9739" t="s">
        <v>526</v>
      </c>
      <c r="E9739">
        <v>0</v>
      </c>
    </row>
    <row r="9740" spans="1:5">
      <c r="A9740">
        <v>2020</v>
      </c>
      <c r="B9740" t="s">
        <v>438</v>
      </c>
      <c r="C9740" t="s">
        <v>52</v>
      </c>
      <c r="D9740" t="s">
        <v>526</v>
      </c>
      <c r="E9740">
        <v>0</v>
      </c>
    </row>
    <row r="9741" spans="1:5">
      <c r="A9741">
        <v>2020</v>
      </c>
      <c r="B9741" t="s">
        <v>437</v>
      </c>
      <c r="C9741" t="s">
        <v>51</v>
      </c>
      <c r="D9741" t="s">
        <v>526</v>
      </c>
      <c r="E9741">
        <v>1</v>
      </c>
    </row>
    <row r="9742" spans="1:5">
      <c r="A9742">
        <v>2020</v>
      </c>
      <c r="B9742" t="s">
        <v>422</v>
      </c>
      <c r="C9742" t="s">
        <v>15</v>
      </c>
      <c r="D9742" t="s">
        <v>526</v>
      </c>
      <c r="E9742">
        <v>17</v>
      </c>
    </row>
    <row r="9743" spans="1:5">
      <c r="A9743">
        <v>2023</v>
      </c>
      <c r="B9743" t="s">
        <v>434</v>
      </c>
      <c r="C9743" t="s">
        <v>45</v>
      </c>
      <c r="D9743" t="s">
        <v>526</v>
      </c>
      <c r="E9743">
        <v>4</v>
      </c>
    </row>
    <row r="9744" spans="1:5">
      <c r="A9744">
        <v>2023</v>
      </c>
      <c r="B9744" t="s">
        <v>423</v>
      </c>
      <c r="C9744" t="s">
        <v>18</v>
      </c>
      <c r="D9744" t="s">
        <v>526</v>
      </c>
      <c r="E9744">
        <v>4</v>
      </c>
    </row>
    <row r="9745" spans="1:5">
      <c r="A9745">
        <v>2023</v>
      </c>
      <c r="B9745" t="s">
        <v>435</v>
      </c>
      <c r="C9745" t="s">
        <v>48</v>
      </c>
      <c r="D9745" t="s">
        <v>526</v>
      </c>
      <c r="E9745">
        <v>3</v>
      </c>
    </row>
    <row r="9746" spans="1:5">
      <c r="A9746">
        <v>2023</v>
      </c>
      <c r="B9746" t="s">
        <v>430</v>
      </c>
      <c r="C9746" t="s">
        <v>33</v>
      </c>
      <c r="D9746" t="s">
        <v>526</v>
      </c>
      <c r="E9746">
        <v>6</v>
      </c>
    </row>
    <row r="9747" spans="1:5">
      <c r="A9747">
        <v>2023</v>
      </c>
      <c r="B9747" t="s">
        <v>422</v>
      </c>
      <c r="C9747" t="s">
        <v>15</v>
      </c>
      <c r="D9747" t="s">
        <v>526</v>
      </c>
      <c r="E9747">
        <v>19</v>
      </c>
    </row>
    <row r="9748" spans="1:5">
      <c r="A9748">
        <v>2023</v>
      </c>
      <c r="B9748" t="s">
        <v>439</v>
      </c>
      <c r="C9748" t="s">
        <v>53</v>
      </c>
      <c r="D9748" t="s">
        <v>526</v>
      </c>
      <c r="E9748">
        <v>4</v>
      </c>
    </row>
    <row r="9749" spans="1:5">
      <c r="A9749">
        <v>2022</v>
      </c>
      <c r="B9749" t="s">
        <v>433</v>
      </c>
      <c r="C9749" t="s">
        <v>42</v>
      </c>
      <c r="D9749" t="s">
        <v>526</v>
      </c>
      <c r="E9749">
        <v>3</v>
      </c>
    </row>
    <row r="9750" spans="1:5">
      <c r="A9750">
        <v>2022</v>
      </c>
      <c r="B9750" t="s">
        <v>430</v>
      </c>
      <c r="C9750" t="s">
        <v>33</v>
      </c>
      <c r="D9750" t="s">
        <v>526</v>
      </c>
      <c r="E9750">
        <v>4</v>
      </c>
    </row>
    <row r="9751" spans="1:5">
      <c r="A9751">
        <v>2022</v>
      </c>
      <c r="B9751" t="s">
        <v>432</v>
      </c>
      <c r="C9751" t="s">
        <v>39</v>
      </c>
      <c r="D9751" t="s">
        <v>526</v>
      </c>
      <c r="E9751">
        <v>4</v>
      </c>
    </row>
    <row r="9752" spans="1:5">
      <c r="A9752">
        <v>2022</v>
      </c>
      <c r="B9752" t="s">
        <v>426</v>
      </c>
      <c r="D9752" t="s">
        <v>526</v>
      </c>
      <c r="E9752">
        <v>0</v>
      </c>
    </row>
    <row r="9753" spans="1:5">
      <c r="A9753">
        <v>2022</v>
      </c>
      <c r="B9753" t="s">
        <v>424</v>
      </c>
      <c r="C9753" t="s">
        <v>21</v>
      </c>
      <c r="D9753" t="s">
        <v>526</v>
      </c>
      <c r="E9753">
        <v>1</v>
      </c>
    </row>
    <row r="9754" spans="1:5">
      <c r="A9754">
        <v>2021</v>
      </c>
      <c r="B9754" t="s">
        <v>432</v>
      </c>
      <c r="C9754" t="s">
        <v>39</v>
      </c>
      <c r="D9754" t="s">
        <v>526</v>
      </c>
      <c r="E9754">
        <v>0</v>
      </c>
    </row>
    <row r="9755" spans="1:5">
      <c r="A9755">
        <v>2021</v>
      </c>
      <c r="B9755" t="s">
        <v>430</v>
      </c>
      <c r="C9755" t="s">
        <v>33</v>
      </c>
      <c r="D9755" t="s">
        <v>526</v>
      </c>
      <c r="E9755">
        <v>4</v>
      </c>
    </row>
    <row r="9756" spans="1:5">
      <c r="A9756">
        <v>2021</v>
      </c>
      <c r="B9756" t="s">
        <v>433</v>
      </c>
      <c r="C9756" t="s">
        <v>42</v>
      </c>
      <c r="D9756" t="s">
        <v>526</v>
      </c>
      <c r="E9756">
        <v>2</v>
      </c>
    </row>
    <row r="9757" spans="1:5">
      <c r="A9757">
        <v>2021</v>
      </c>
      <c r="B9757" t="s">
        <v>422</v>
      </c>
      <c r="C9757" t="s">
        <v>15</v>
      </c>
      <c r="D9757" t="s">
        <v>526</v>
      </c>
      <c r="E9757">
        <v>14</v>
      </c>
    </row>
    <row r="9758" spans="1:5">
      <c r="A9758">
        <v>2021</v>
      </c>
      <c r="B9758" t="s">
        <v>421</v>
      </c>
      <c r="C9758" t="s">
        <v>13</v>
      </c>
      <c r="D9758" t="s">
        <v>526</v>
      </c>
      <c r="E9758">
        <v>1</v>
      </c>
    </row>
    <row r="9759" spans="1:5">
      <c r="A9759">
        <v>2021</v>
      </c>
      <c r="B9759" t="s">
        <v>439</v>
      </c>
      <c r="C9759" t="s">
        <v>53</v>
      </c>
      <c r="D9759" t="s">
        <v>526</v>
      </c>
      <c r="E9759">
        <v>3</v>
      </c>
    </row>
    <row r="9760" spans="1:5">
      <c r="A9760">
        <v>2021</v>
      </c>
      <c r="B9760" t="s">
        <v>435</v>
      </c>
      <c r="C9760" t="s">
        <v>48</v>
      </c>
      <c r="D9760" t="s">
        <v>526</v>
      </c>
      <c r="E9760">
        <v>1</v>
      </c>
    </row>
    <row r="9761" spans="1:5">
      <c r="A9761">
        <v>2021</v>
      </c>
      <c r="B9761" t="s">
        <v>429</v>
      </c>
      <c r="C9761" t="s">
        <v>30</v>
      </c>
      <c r="D9761" t="s">
        <v>526</v>
      </c>
      <c r="E9761">
        <v>2</v>
      </c>
    </row>
    <row r="9762" spans="1:5">
      <c r="A9762">
        <v>2020</v>
      </c>
      <c r="B9762" t="s">
        <v>435</v>
      </c>
      <c r="C9762" t="s">
        <v>48</v>
      </c>
      <c r="D9762" t="s">
        <v>526</v>
      </c>
      <c r="E9762">
        <v>1</v>
      </c>
    </row>
    <row r="9763" spans="1:5">
      <c r="A9763">
        <v>2020</v>
      </c>
      <c r="B9763" t="s">
        <v>432</v>
      </c>
      <c r="C9763" t="s">
        <v>39</v>
      </c>
      <c r="D9763" t="s">
        <v>526</v>
      </c>
      <c r="E9763">
        <v>2</v>
      </c>
    </row>
    <row r="9764" spans="1:5">
      <c r="A9764">
        <v>2020</v>
      </c>
      <c r="B9764" t="s">
        <v>423</v>
      </c>
      <c r="C9764" t="s">
        <v>18</v>
      </c>
      <c r="D9764" t="s">
        <v>526</v>
      </c>
      <c r="E9764">
        <v>2</v>
      </c>
    </row>
    <row r="9765" spans="1:5">
      <c r="A9765">
        <v>2020</v>
      </c>
      <c r="B9765" t="s">
        <v>420</v>
      </c>
      <c r="C9765" t="s">
        <v>8</v>
      </c>
      <c r="D9765" t="s">
        <v>526</v>
      </c>
      <c r="E9765">
        <v>6</v>
      </c>
    </row>
    <row r="9766" spans="1:5">
      <c r="A9766">
        <v>2020</v>
      </c>
      <c r="B9766" t="s">
        <v>424</v>
      </c>
      <c r="C9766" t="s">
        <v>21</v>
      </c>
      <c r="D9766" t="s">
        <v>526</v>
      </c>
      <c r="E9766">
        <v>1</v>
      </c>
    </row>
    <row r="9767" spans="1:5">
      <c r="A9767">
        <v>2020</v>
      </c>
      <c r="B9767" t="s">
        <v>421</v>
      </c>
      <c r="C9767" t="s">
        <v>13</v>
      </c>
      <c r="D9767" t="s">
        <v>526</v>
      </c>
      <c r="E9767">
        <v>0</v>
      </c>
    </row>
    <row r="9768" spans="1:5">
      <c r="A9768">
        <v>2020</v>
      </c>
      <c r="B9768" t="s">
        <v>436</v>
      </c>
      <c r="C9768" t="s">
        <v>49</v>
      </c>
      <c r="D9768" t="s">
        <v>526</v>
      </c>
      <c r="E9768">
        <v>0</v>
      </c>
    </row>
    <row r="9769" spans="1:5">
      <c r="A9769">
        <v>2020</v>
      </c>
      <c r="B9769" t="s">
        <v>429</v>
      </c>
      <c r="C9769" t="s">
        <v>30</v>
      </c>
      <c r="D9769" t="s">
        <v>526</v>
      </c>
      <c r="E9769">
        <v>6</v>
      </c>
    </row>
    <row r="9770" spans="1:5">
      <c r="A9770">
        <v>2019</v>
      </c>
      <c r="B9770" t="s">
        <v>435</v>
      </c>
      <c r="C9770" t="s">
        <v>48</v>
      </c>
      <c r="D9770" t="s">
        <v>526</v>
      </c>
      <c r="E9770">
        <v>0</v>
      </c>
    </row>
    <row r="9771" spans="1:5">
      <c r="A9771">
        <v>2019</v>
      </c>
      <c r="B9771" t="s">
        <v>426</v>
      </c>
      <c r="D9771" t="s">
        <v>526</v>
      </c>
      <c r="E9771">
        <v>0</v>
      </c>
    </row>
    <row r="9772" spans="1:5">
      <c r="A9772">
        <v>2019</v>
      </c>
      <c r="B9772" t="s">
        <v>432</v>
      </c>
      <c r="C9772" t="s">
        <v>39</v>
      </c>
      <c r="D9772" t="s">
        <v>526</v>
      </c>
      <c r="E9772">
        <v>0</v>
      </c>
    </row>
    <row r="9773" spans="1:5">
      <c r="A9773">
        <v>2019</v>
      </c>
      <c r="B9773" t="s">
        <v>436</v>
      </c>
      <c r="C9773" t="s">
        <v>49</v>
      </c>
      <c r="D9773" t="s">
        <v>526</v>
      </c>
      <c r="E9773">
        <v>0</v>
      </c>
    </row>
    <row r="9774" spans="1:5">
      <c r="A9774">
        <v>2018</v>
      </c>
      <c r="B9774" t="s">
        <v>431</v>
      </c>
      <c r="C9774" t="s">
        <v>36</v>
      </c>
      <c r="D9774" t="s">
        <v>526</v>
      </c>
      <c r="E9774">
        <v>0</v>
      </c>
    </row>
    <row r="9775" spans="1:5">
      <c r="A9775">
        <v>2018</v>
      </c>
      <c r="B9775" t="s">
        <v>426</v>
      </c>
      <c r="D9775" t="s">
        <v>526</v>
      </c>
      <c r="E9775">
        <v>0</v>
      </c>
    </row>
    <row r="9776" spans="1:5">
      <c r="A9776">
        <v>2018</v>
      </c>
      <c r="B9776" t="s">
        <v>421</v>
      </c>
      <c r="C9776" t="s">
        <v>13</v>
      </c>
      <c r="D9776" t="s">
        <v>526</v>
      </c>
      <c r="E9776">
        <v>0</v>
      </c>
    </row>
    <row r="9777" spans="1:5">
      <c r="A9777">
        <v>2018</v>
      </c>
      <c r="B9777" t="s">
        <v>423</v>
      </c>
      <c r="C9777" t="s">
        <v>18</v>
      </c>
      <c r="D9777" t="s">
        <v>526</v>
      </c>
      <c r="E9777">
        <v>0</v>
      </c>
    </row>
    <row r="9778" spans="1:5">
      <c r="A9778">
        <v>2018</v>
      </c>
      <c r="B9778" t="s">
        <v>433</v>
      </c>
      <c r="C9778" t="s">
        <v>42</v>
      </c>
      <c r="D9778" t="s">
        <v>526</v>
      </c>
      <c r="E9778">
        <v>0</v>
      </c>
    </row>
    <row r="9779" spans="1:5">
      <c r="A9779">
        <v>2018</v>
      </c>
      <c r="B9779" t="s">
        <v>425</v>
      </c>
      <c r="C9779" t="s">
        <v>24</v>
      </c>
      <c r="D9779" t="s">
        <v>526</v>
      </c>
      <c r="E9779">
        <v>0</v>
      </c>
    </row>
    <row r="9780" spans="1:5">
      <c r="A9780">
        <v>2018</v>
      </c>
      <c r="B9780" t="s">
        <v>424</v>
      </c>
      <c r="C9780" t="s">
        <v>21</v>
      </c>
      <c r="D9780" t="s">
        <v>526</v>
      </c>
      <c r="E9780">
        <v>0</v>
      </c>
    </row>
    <row r="9781" spans="1:5">
      <c r="A9781">
        <v>2018</v>
      </c>
      <c r="B9781" t="s">
        <v>429</v>
      </c>
      <c r="C9781" t="s">
        <v>30</v>
      </c>
      <c r="D9781" t="s">
        <v>526</v>
      </c>
      <c r="E9781">
        <v>0</v>
      </c>
    </row>
    <row r="9782" spans="1:5">
      <c r="A9782">
        <v>2025</v>
      </c>
      <c r="B9782" t="s">
        <v>407</v>
      </c>
      <c r="D9782" t="s">
        <v>527</v>
      </c>
      <c r="E9782">
        <v>2</v>
      </c>
    </row>
    <row r="9783" spans="1:5">
      <c r="A9783">
        <v>2025</v>
      </c>
      <c r="B9783" t="s">
        <v>438</v>
      </c>
      <c r="D9783" t="s">
        <v>527</v>
      </c>
      <c r="E9783">
        <v>0</v>
      </c>
    </row>
    <row r="9784" spans="1:5">
      <c r="A9784">
        <v>2025</v>
      </c>
      <c r="B9784" t="s">
        <v>425</v>
      </c>
      <c r="D9784" t="s">
        <v>527</v>
      </c>
      <c r="E9784">
        <v>0</v>
      </c>
    </row>
    <row r="9785" spans="1:5">
      <c r="A9785">
        <v>2025</v>
      </c>
      <c r="B9785" t="s">
        <v>421</v>
      </c>
      <c r="D9785" t="s">
        <v>527</v>
      </c>
      <c r="E9785">
        <v>0</v>
      </c>
    </row>
    <row r="9786" spans="1:5">
      <c r="A9786">
        <v>2025</v>
      </c>
      <c r="B9786" t="s">
        <v>432</v>
      </c>
      <c r="D9786" t="s">
        <v>527</v>
      </c>
      <c r="E9786">
        <v>0</v>
      </c>
    </row>
    <row r="9787" spans="1:5">
      <c r="A9787">
        <v>2025</v>
      </c>
      <c r="B9787" t="s">
        <v>429</v>
      </c>
      <c r="D9787" t="s">
        <v>527</v>
      </c>
      <c r="E9787">
        <v>1</v>
      </c>
    </row>
    <row r="9788" spans="1:5">
      <c r="A9788">
        <v>2025</v>
      </c>
      <c r="B9788" t="s">
        <v>431</v>
      </c>
      <c r="D9788" t="s">
        <v>527</v>
      </c>
      <c r="E9788">
        <v>0</v>
      </c>
    </row>
    <row r="9789" spans="1:5">
      <c r="A9789">
        <v>2025</v>
      </c>
      <c r="B9789" t="s">
        <v>428</v>
      </c>
      <c r="D9789" t="s">
        <v>527</v>
      </c>
      <c r="E9789">
        <v>0</v>
      </c>
    </row>
    <row r="9790" spans="1:5">
      <c r="A9790">
        <v>2025</v>
      </c>
      <c r="B9790" t="s">
        <v>436</v>
      </c>
      <c r="D9790" t="s">
        <v>527</v>
      </c>
      <c r="E9790">
        <v>0</v>
      </c>
    </row>
    <row r="9791" spans="1:5">
      <c r="A9791">
        <v>2025</v>
      </c>
      <c r="B9791" t="s">
        <v>433</v>
      </c>
      <c r="D9791" t="s">
        <v>527</v>
      </c>
      <c r="E9791">
        <v>0</v>
      </c>
    </row>
    <row r="9792" spans="1:5">
      <c r="A9792">
        <v>2025</v>
      </c>
      <c r="B9792" t="s">
        <v>426</v>
      </c>
      <c r="D9792" t="s">
        <v>527</v>
      </c>
      <c r="E9792">
        <v>0</v>
      </c>
    </row>
    <row r="9793" spans="1:5">
      <c r="A9793">
        <v>2025</v>
      </c>
      <c r="B9793" t="s">
        <v>437</v>
      </c>
      <c r="D9793" t="s">
        <v>527</v>
      </c>
      <c r="E9793">
        <v>0</v>
      </c>
    </row>
    <row r="9794" spans="1:5">
      <c r="A9794">
        <v>2025</v>
      </c>
      <c r="B9794" t="s">
        <v>420</v>
      </c>
      <c r="D9794" t="s">
        <v>527</v>
      </c>
      <c r="E9794">
        <v>1</v>
      </c>
    </row>
    <row r="9795" spans="1:5">
      <c r="A9795">
        <v>2025</v>
      </c>
      <c r="B9795" t="s">
        <v>424</v>
      </c>
      <c r="D9795" t="s">
        <v>527</v>
      </c>
      <c r="E9795">
        <v>0</v>
      </c>
    </row>
    <row r="9796" spans="1:5">
      <c r="A9796">
        <v>2025</v>
      </c>
      <c r="B9796" t="s">
        <v>434</v>
      </c>
      <c r="D9796" t="s">
        <v>527</v>
      </c>
      <c r="E9796">
        <v>0</v>
      </c>
    </row>
    <row r="9797" spans="1:5">
      <c r="A9797">
        <v>2025</v>
      </c>
      <c r="B9797" t="s">
        <v>423</v>
      </c>
      <c r="D9797" t="s">
        <v>527</v>
      </c>
      <c r="E9797">
        <v>0</v>
      </c>
    </row>
    <row r="9798" spans="1:5">
      <c r="A9798">
        <v>2025</v>
      </c>
      <c r="B9798" t="s">
        <v>435</v>
      </c>
      <c r="D9798" t="s">
        <v>527</v>
      </c>
      <c r="E9798">
        <v>0</v>
      </c>
    </row>
    <row r="9799" spans="1:5">
      <c r="A9799">
        <v>2025</v>
      </c>
      <c r="B9799" t="s">
        <v>430</v>
      </c>
      <c r="D9799" t="s">
        <v>527</v>
      </c>
      <c r="E9799">
        <v>0</v>
      </c>
    </row>
    <row r="9800" spans="1:5">
      <c r="A9800">
        <v>2025</v>
      </c>
      <c r="B9800" t="s">
        <v>422</v>
      </c>
      <c r="D9800" t="s">
        <v>527</v>
      </c>
      <c r="E9800">
        <v>0</v>
      </c>
    </row>
    <row r="9801" spans="1:5">
      <c r="A9801">
        <v>2025</v>
      </c>
      <c r="B9801" t="s">
        <v>439</v>
      </c>
      <c r="D9801" t="s">
        <v>527</v>
      </c>
      <c r="E9801">
        <v>0</v>
      </c>
    </row>
    <row r="9802" spans="1:5">
      <c r="A9802">
        <v>2024</v>
      </c>
      <c r="B9802" t="s">
        <v>407</v>
      </c>
      <c r="C9802" t="s">
        <v>407</v>
      </c>
      <c r="D9802" t="s">
        <v>527</v>
      </c>
      <c r="E9802">
        <v>2</v>
      </c>
    </row>
    <row r="9803" spans="1:5">
      <c r="A9803">
        <v>2024</v>
      </c>
      <c r="B9803" t="s">
        <v>438</v>
      </c>
      <c r="C9803" t="s">
        <v>52</v>
      </c>
      <c r="D9803" t="s">
        <v>527</v>
      </c>
      <c r="E9803">
        <v>0</v>
      </c>
    </row>
    <row r="9804" spans="1:5">
      <c r="A9804">
        <v>2024</v>
      </c>
      <c r="B9804" t="s">
        <v>425</v>
      </c>
      <c r="C9804" t="s">
        <v>24</v>
      </c>
      <c r="D9804" t="s">
        <v>527</v>
      </c>
      <c r="E9804">
        <v>0</v>
      </c>
    </row>
    <row r="9805" spans="1:5">
      <c r="A9805">
        <v>2024</v>
      </c>
      <c r="B9805" t="s">
        <v>421</v>
      </c>
      <c r="C9805" t="s">
        <v>13</v>
      </c>
      <c r="D9805" t="s">
        <v>527</v>
      </c>
      <c r="E9805">
        <v>1</v>
      </c>
    </row>
    <row r="9806" spans="1:5">
      <c r="A9806">
        <v>2024</v>
      </c>
      <c r="B9806" t="s">
        <v>432</v>
      </c>
      <c r="C9806" t="s">
        <v>39</v>
      </c>
      <c r="D9806" t="s">
        <v>527</v>
      </c>
      <c r="E9806">
        <v>0</v>
      </c>
    </row>
    <row r="9807" spans="1:5">
      <c r="A9807">
        <v>2024</v>
      </c>
      <c r="B9807" t="s">
        <v>429</v>
      </c>
      <c r="C9807" t="s">
        <v>30</v>
      </c>
      <c r="D9807" t="s">
        <v>527</v>
      </c>
      <c r="E9807">
        <v>1</v>
      </c>
    </row>
    <row r="9808" spans="1:5">
      <c r="A9808">
        <v>2024</v>
      </c>
      <c r="B9808" t="s">
        <v>431</v>
      </c>
      <c r="C9808" t="s">
        <v>36</v>
      </c>
      <c r="D9808" t="s">
        <v>527</v>
      </c>
      <c r="E9808">
        <v>0</v>
      </c>
    </row>
    <row r="9809" spans="1:5">
      <c r="A9809">
        <v>2024</v>
      </c>
      <c r="B9809" t="s">
        <v>428</v>
      </c>
      <c r="C9809" t="s">
        <v>27</v>
      </c>
      <c r="D9809" t="s">
        <v>527</v>
      </c>
      <c r="E9809">
        <v>0</v>
      </c>
    </row>
    <row r="9810" spans="1:5">
      <c r="A9810">
        <v>2024</v>
      </c>
      <c r="B9810" t="s">
        <v>436</v>
      </c>
      <c r="C9810" t="s">
        <v>49</v>
      </c>
      <c r="D9810" t="s">
        <v>527</v>
      </c>
      <c r="E9810">
        <v>0</v>
      </c>
    </row>
    <row r="9811" spans="1:5">
      <c r="A9811">
        <v>2024</v>
      </c>
      <c r="B9811" t="s">
        <v>433</v>
      </c>
      <c r="C9811" t="s">
        <v>42</v>
      </c>
      <c r="D9811" t="s">
        <v>527</v>
      </c>
      <c r="E9811">
        <v>0</v>
      </c>
    </row>
    <row r="9812" spans="1:5">
      <c r="A9812">
        <v>2024</v>
      </c>
      <c r="B9812" t="s">
        <v>426</v>
      </c>
      <c r="D9812" t="s">
        <v>527</v>
      </c>
      <c r="E9812">
        <v>0</v>
      </c>
    </row>
    <row r="9813" spans="1:5">
      <c r="A9813">
        <v>2024</v>
      </c>
      <c r="B9813" t="s">
        <v>437</v>
      </c>
      <c r="C9813" t="s">
        <v>51</v>
      </c>
      <c r="D9813" t="s">
        <v>527</v>
      </c>
      <c r="E9813">
        <v>0</v>
      </c>
    </row>
    <row r="9814" spans="1:5">
      <c r="A9814">
        <v>2024</v>
      </c>
      <c r="B9814" t="s">
        <v>420</v>
      </c>
      <c r="C9814" t="s">
        <v>8</v>
      </c>
      <c r="D9814" t="s">
        <v>527</v>
      </c>
      <c r="E9814">
        <v>0</v>
      </c>
    </row>
    <row r="9815" spans="1:5">
      <c r="A9815">
        <v>2024</v>
      </c>
      <c r="B9815" t="s">
        <v>424</v>
      </c>
      <c r="C9815" t="s">
        <v>21</v>
      </c>
      <c r="D9815" t="s">
        <v>527</v>
      </c>
      <c r="E9815">
        <v>0</v>
      </c>
    </row>
    <row r="9816" spans="1:5">
      <c r="A9816">
        <v>2024</v>
      </c>
      <c r="B9816" t="s">
        <v>434</v>
      </c>
      <c r="C9816" t="s">
        <v>45</v>
      </c>
      <c r="D9816" t="s">
        <v>527</v>
      </c>
      <c r="E9816">
        <v>0</v>
      </c>
    </row>
    <row r="9817" spans="1:5">
      <c r="A9817">
        <v>2024</v>
      </c>
      <c r="B9817" t="s">
        <v>423</v>
      </c>
      <c r="C9817" t="s">
        <v>18</v>
      </c>
      <c r="D9817" t="s">
        <v>527</v>
      </c>
      <c r="E9817">
        <v>0</v>
      </c>
    </row>
    <row r="9818" spans="1:5">
      <c r="A9818">
        <v>2024</v>
      </c>
      <c r="B9818" t="s">
        <v>435</v>
      </c>
      <c r="C9818" t="s">
        <v>48</v>
      </c>
      <c r="D9818" t="s">
        <v>527</v>
      </c>
      <c r="E9818">
        <v>0</v>
      </c>
    </row>
    <row r="9819" spans="1:5">
      <c r="A9819">
        <v>2024</v>
      </c>
      <c r="B9819" t="s">
        <v>430</v>
      </c>
      <c r="C9819" t="s">
        <v>33</v>
      </c>
      <c r="D9819" t="s">
        <v>527</v>
      </c>
      <c r="E9819">
        <v>0</v>
      </c>
    </row>
    <row r="9820" spans="1:5">
      <c r="A9820">
        <v>2024</v>
      </c>
      <c r="B9820" t="s">
        <v>422</v>
      </c>
      <c r="C9820" t="s">
        <v>15</v>
      </c>
      <c r="D9820" t="s">
        <v>527</v>
      </c>
      <c r="E9820">
        <v>0</v>
      </c>
    </row>
    <row r="9821" spans="1:5">
      <c r="A9821">
        <v>2024</v>
      </c>
      <c r="B9821" t="s">
        <v>439</v>
      </c>
      <c r="C9821" t="s">
        <v>53</v>
      </c>
      <c r="D9821" t="s">
        <v>527</v>
      </c>
      <c r="E9821">
        <v>0</v>
      </c>
    </row>
    <row r="9822" spans="1:5">
      <c r="A9822">
        <v>2019</v>
      </c>
      <c r="B9822" t="s">
        <v>407</v>
      </c>
      <c r="C9822" t="s">
        <v>407</v>
      </c>
      <c r="D9822" t="s">
        <v>527</v>
      </c>
      <c r="E9822">
        <v>0</v>
      </c>
    </row>
    <row r="9823" spans="1:5">
      <c r="A9823">
        <v>2022</v>
      </c>
      <c r="B9823" t="s">
        <v>407</v>
      </c>
      <c r="C9823" t="s">
        <v>407</v>
      </c>
      <c r="D9823" t="s">
        <v>527</v>
      </c>
      <c r="E9823">
        <v>2</v>
      </c>
    </row>
    <row r="9824" spans="1:5">
      <c r="A9824">
        <v>2021</v>
      </c>
      <c r="B9824" t="s">
        <v>407</v>
      </c>
      <c r="C9824" t="s">
        <v>407</v>
      </c>
      <c r="D9824" t="s">
        <v>527</v>
      </c>
      <c r="E9824">
        <v>2</v>
      </c>
    </row>
    <row r="9825" spans="1:5">
      <c r="A9825">
        <v>2023</v>
      </c>
      <c r="B9825" t="s">
        <v>407</v>
      </c>
      <c r="C9825" t="s">
        <v>407</v>
      </c>
      <c r="D9825" t="s">
        <v>527</v>
      </c>
      <c r="E9825">
        <v>2</v>
      </c>
    </row>
    <row r="9826" spans="1:5">
      <c r="A9826">
        <v>2018</v>
      </c>
      <c r="B9826" t="s">
        <v>407</v>
      </c>
      <c r="C9826" t="s">
        <v>407</v>
      </c>
      <c r="D9826" t="s">
        <v>527</v>
      </c>
      <c r="E9826">
        <v>0</v>
      </c>
    </row>
    <row r="9827" spans="1:5">
      <c r="A9827">
        <v>2018</v>
      </c>
      <c r="B9827" t="s">
        <v>407</v>
      </c>
      <c r="C9827" t="s">
        <v>407</v>
      </c>
      <c r="D9827" t="s">
        <v>527</v>
      </c>
      <c r="E9827">
        <v>0</v>
      </c>
    </row>
    <row r="9828" spans="1:5">
      <c r="A9828">
        <v>2018</v>
      </c>
      <c r="B9828" t="s">
        <v>407</v>
      </c>
      <c r="C9828" t="s">
        <v>407</v>
      </c>
      <c r="D9828" t="s">
        <v>527</v>
      </c>
      <c r="E9828">
        <v>0</v>
      </c>
    </row>
    <row r="9829" spans="1:5">
      <c r="A9829">
        <v>2018</v>
      </c>
      <c r="B9829" t="s">
        <v>407</v>
      </c>
      <c r="C9829" t="s">
        <v>407</v>
      </c>
      <c r="D9829" t="s">
        <v>527</v>
      </c>
      <c r="E9829">
        <v>0</v>
      </c>
    </row>
    <row r="9830" spans="1:5">
      <c r="A9830">
        <v>2020</v>
      </c>
      <c r="B9830" t="s">
        <v>407</v>
      </c>
      <c r="C9830" t="s">
        <v>407</v>
      </c>
      <c r="D9830" t="s">
        <v>527</v>
      </c>
      <c r="E9830">
        <v>2</v>
      </c>
    </row>
    <row r="9831" spans="1:5">
      <c r="A9831">
        <v>2023</v>
      </c>
      <c r="B9831" t="s">
        <v>438</v>
      </c>
      <c r="C9831" t="s">
        <v>52</v>
      </c>
      <c r="D9831" t="s">
        <v>527</v>
      </c>
      <c r="E9831">
        <v>0</v>
      </c>
    </row>
    <row r="9832" spans="1:5">
      <c r="A9832">
        <v>2023</v>
      </c>
      <c r="B9832" t="s">
        <v>425</v>
      </c>
      <c r="C9832" t="s">
        <v>24</v>
      </c>
      <c r="D9832" t="s">
        <v>527</v>
      </c>
      <c r="E9832">
        <v>0</v>
      </c>
    </row>
    <row r="9833" spans="1:5">
      <c r="A9833">
        <v>2023</v>
      </c>
      <c r="B9833" t="s">
        <v>421</v>
      </c>
      <c r="C9833" t="s">
        <v>13</v>
      </c>
      <c r="D9833" t="s">
        <v>527</v>
      </c>
      <c r="E9833">
        <v>1</v>
      </c>
    </row>
    <row r="9834" spans="1:5">
      <c r="A9834">
        <v>2023</v>
      </c>
      <c r="B9834" t="s">
        <v>432</v>
      </c>
      <c r="C9834" t="s">
        <v>39</v>
      </c>
      <c r="D9834" t="s">
        <v>527</v>
      </c>
      <c r="E9834">
        <v>0</v>
      </c>
    </row>
    <row r="9835" spans="1:5">
      <c r="A9835">
        <v>2023</v>
      </c>
      <c r="B9835" t="s">
        <v>429</v>
      </c>
      <c r="C9835" t="s">
        <v>30</v>
      </c>
      <c r="D9835" t="s">
        <v>527</v>
      </c>
      <c r="E9835">
        <v>1</v>
      </c>
    </row>
    <row r="9836" spans="1:5">
      <c r="A9836">
        <v>2023</v>
      </c>
      <c r="B9836" t="s">
        <v>431</v>
      </c>
      <c r="C9836" t="s">
        <v>36</v>
      </c>
      <c r="D9836" t="s">
        <v>527</v>
      </c>
      <c r="E9836">
        <v>0</v>
      </c>
    </row>
    <row r="9837" spans="1:5">
      <c r="A9837">
        <v>2023</v>
      </c>
      <c r="B9837" t="s">
        <v>428</v>
      </c>
      <c r="C9837" t="s">
        <v>27</v>
      </c>
      <c r="D9837" t="s">
        <v>527</v>
      </c>
      <c r="E9837">
        <v>0</v>
      </c>
    </row>
    <row r="9838" spans="1:5">
      <c r="A9838">
        <v>2023</v>
      </c>
      <c r="B9838" t="s">
        <v>436</v>
      </c>
      <c r="C9838" t="s">
        <v>49</v>
      </c>
      <c r="D9838" t="s">
        <v>527</v>
      </c>
      <c r="E9838">
        <v>0</v>
      </c>
    </row>
    <row r="9839" spans="1:5">
      <c r="A9839">
        <v>2023</v>
      </c>
      <c r="B9839" t="s">
        <v>433</v>
      </c>
      <c r="C9839" t="s">
        <v>42</v>
      </c>
      <c r="D9839" t="s">
        <v>527</v>
      </c>
      <c r="E9839">
        <v>0</v>
      </c>
    </row>
    <row r="9840" spans="1:5">
      <c r="A9840">
        <v>2023</v>
      </c>
      <c r="B9840" t="s">
        <v>426</v>
      </c>
      <c r="D9840" t="s">
        <v>527</v>
      </c>
      <c r="E9840">
        <v>0</v>
      </c>
    </row>
    <row r="9841" spans="1:5">
      <c r="A9841">
        <v>2023</v>
      </c>
      <c r="B9841" t="s">
        <v>437</v>
      </c>
      <c r="C9841" t="s">
        <v>51</v>
      </c>
      <c r="D9841" t="s">
        <v>527</v>
      </c>
      <c r="E9841">
        <v>0</v>
      </c>
    </row>
    <row r="9842" spans="1:5">
      <c r="A9842">
        <v>2023</v>
      </c>
      <c r="B9842" t="s">
        <v>420</v>
      </c>
      <c r="C9842" t="s">
        <v>8</v>
      </c>
      <c r="D9842" t="s">
        <v>527</v>
      </c>
      <c r="E9842">
        <v>0</v>
      </c>
    </row>
    <row r="9843" spans="1:5">
      <c r="A9843">
        <v>2023</v>
      </c>
      <c r="B9843" t="s">
        <v>424</v>
      </c>
      <c r="C9843" t="s">
        <v>21</v>
      </c>
      <c r="D9843" t="s">
        <v>527</v>
      </c>
      <c r="E9843">
        <v>0</v>
      </c>
    </row>
    <row r="9844" spans="1:5">
      <c r="A9844">
        <v>2022</v>
      </c>
      <c r="B9844" t="s">
        <v>435</v>
      </c>
      <c r="C9844" t="s">
        <v>48</v>
      </c>
      <c r="D9844" t="s">
        <v>527</v>
      </c>
      <c r="E9844">
        <v>0</v>
      </c>
    </row>
    <row r="9845" spans="1:5">
      <c r="A9845">
        <v>2022</v>
      </c>
      <c r="B9845" t="s">
        <v>438</v>
      </c>
      <c r="C9845" t="s">
        <v>52</v>
      </c>
      <c r="D9845" t="s">
        <v>527</v>
      </c>
      <c r="E9845">
        <v>0</v>
      </c>
    </row>
    <row r="9846" spans="1:5">
      <c r="A9846">
        <v>2022</v>
      </c>
      <c r="B9846" t="s">
        <v>436</v>
      </c>
      <c r="C9846" t="s">
        <v>49</v>
      </c>
      <c r="D9846" t="s">
        <v>527</v>
      </c>
      <c r="E9846">
        <v>0</v>
      </c>
    </row>
    <row r="9847" spans="1:5">
      <c r="A9847">
        <v>2022</v>
      </c>
      <c r="B9847" t="s">
        <v>431</v>
      </c>
      <c r="C9847" t="s">
        <v>36</v>
      </c>
      <c r="D9847" t="s">
        <v>527</v>
      </c>
      <c r="E9847">
        <v>0</v>
      </c>
    </row>
    <row r="9848" spans="1:5">
      <c r="A9848">
        <v>2022</v>
      </c>
      <c r="B9848" t="s">
        <v>422</v>
      </c>
      <c r="C9848" t="s">
        <v>15</v>
      </c>
      <c r="D9848" t="s">
        <v>527</v>
      </c>
      <c r="E9848">
        <v>0</v>
      </c>
    </row>
    <row r="9849" spans="1:5">
      <c r="A9849">
        <v>2022</v>
      </c>
      <c r="B9849" t="s">
        <v>439</v>
      </c>
      <c r="C9849" t="s">
        <v>53</v>
      </c>
      <c r="D9849" t="s">
        <v>527</v>
      </c>
      <c r="E9849">
        <v>0</v>
      </c>
    </row>
    <row r="9850" spans="1:5">
      <c r="A9850">
        <v>2022</v>
      </c>
      <c r="B9850" t="s">
        <v>429</v>
      </c>
      <c r="C9850" t="s">
        <v>30</v>
      </c>
      <c r="D9850" t="s">
        <v>527</v>
      </c>
      <c r="E9850">
        <v>1</v>
      </c>
    </row>
    <row r="9851" spans="1:5">
      <c r="A9851">
        <v>2022</v>
      </c>
      <c r="B9851" t="s">
        <v>421</v>
      </c>
      <c r="C9851" t="s">
        <v>13</v>
      </c>
      <c r="D9851" t="s">
        <v>527</v>
      </c>
      <c r="E9851">
        <v>1</v>
      </c>
    </row>
    <row r="9852" spans="1:5">
      <c r="A9852">
        <v>2022</v>
      </c>
      <c r="B9852" t="s">
        <v>434</v>
      </c>
      <c r="C9852" t="s">
        <v>45</v>
      </c>
      <c r="D9852" t="s">
        <v>527</v>
      </c>
      <c r="E9852">
        <v>0</v>
      </c>
    </row>
    <row r="9853" spans="1:5">
      <c r="A9853">
        <v>2021</v>
      </c>
      <c r="B9853" t="s">
        <v>434</v>
      </c>
      <c r="C9853" t="s">
        <v>45</v>
      </c>
      <c r="D9853" t="s">
        <v>527</v>
      </c>
      <c r="E9853">
        <v>0</v>
      </c>
    </row>
    <row r="9854" spans="1:5">
      <c r="A9854">
        <v>2021</v>
      </c>
      <c r="B9854" t="s">
        <v>420</v>
      </c>
      <c r="C9854" t="s">
        <v>8</v>
      </c>
      <c r="D9854" t="s">
        <v>527</v>
      </c>
      <c r="E9854">
        <v>0</v>
      </c>
    </row>
    <row r="9855" spans="1:5">
      <c r="A9855">
        <v>2021</v>
      </c>
      <c r="B9855" t="s">
        <v>424</v>
      </c>
      <c r="C9855" t="s">
        <v>21</v>
      </c>
      <c r="D9855" t="s">
        <v>527</v>
      </c>
      <c r="E9855">
        <v>0</v>
      </c>
    </row>
    <row r="9856" spans="1:5">
      <c r="A9856">
        <v>2020</v>
      </c>
      <c r="B9856" t="s">
        <v>434</v>
      </c>
      <c r="C9856" t="s">
        <v>45</v>
      </c>
      <c r="D9856" t="s">
        <v>527</v>
      </c>
      <c r="E9856">
        <v>0</v>
      </c>
    </row>
    <row r="9857" spans="1:5">
      <c r="A9857">
        <v>2020</v>
      </c>
      <c r="B9857" t="s">
        <v>430</v>
      </c>
      <c r="C9857" t="s">
        <v>33</v>
      </c>
      <c r="D9857" t="s">
        <v>527</v>
      </c>
      <c r="E9857">
        <v>0</v>
      </c>
    </row>
    <row r="9858" spans="1:5">
      <c r="A9858">
        <v>2020</v>
      </c>
      <c r="B9858" t="s">
        <v>439</v>
      </c>
      <c r="C9858" t="s">
        <v>53</v>
      </c>
      <c r="D9858" t="s">
        <v>527</v>
      </c>
      <c r="E9858">
        <v>0</v>
      </c>
    </row>
    <row r="9859" spans="1:5">
      <c r="A9859">
        <v>2019</v>
      </c>
      <c r="B9859" t="s">
        <v>431</v>
      </c>
      <c r="C9859" t="s">
        <v>36</v>
      </c>
      <c r="D9859" t="s">
        <v>527</v>
      </c>
      <c r="E9859">
        <v>0</v>
      </c>
    </row>
    <row r="9860" spans="1:5">
      <c r="A9860">
        <v>2019</v>
      </c>
      <c r="B9860" t="s">
        <v>437</v>
      </c>
      <c r="C9860" t="s">
        <v>51</v>
      </c>
      <c r="D9860" t="s">
        <v>527</v>
      </c>
      <c r="E9860">
        <v>0</v>
      </c>
    </row>
    <row r="9861" spans="1:5">
      <c r="A9861">
        <v>2019</v>
      </c>
      <c r="B9861" t="s">
        <v>439</v>
      </c>
      <c r="C9861" t="s">
        <v>53</v>
      </c>
      <c r="D9861" t="s">
        <v>527</v>
      </c>
      <c r="E9861">
        <v>0</v>
      </c>
    </row>
    <row r="9862" spans="1:5">
      <c r="A9862">
        <v>2019</v>
      </c>
      <c r="B9862" t="s">
        <v>429</v>
      </c>
      <c r="C9862" t="s">
        <v>30</v>
      </c>
      <c r="D9862" t="s">
        <v>527</v>
      </c>
      <c r="E9862">
        <v>0</v>
      </c>
    </row>
    <row r="9863" spans="1:5">
      <c r="A9863">
        <v>2018</v>
      </c>
      <c r="B9863" t="s">
        <v>432</v>
      </c>
      <c r="C9863" t="s">
        <v>39</v>
      </c>
      <c r="D9863" t="s">
        <v>527</v>
      </c>
      <c r="E9863">
        <v>0</v>
      </c>
    </row>
    <row r="9864" spans="1:5">
      <c r="A9864">
        <v>2018</v>
      </c>
      <c r="B9864" t="s">
        <v>435</v>
      </c>
      <c r="C9864" t="s">
        <v>48</v>
      </c>
      <c r="D9864" t="s">
        <v>527</v>
      </c>
      <c r="E9864">
        <v>0</v>
      </c>
    </row>
    <row r="9865" spans="1:5">
      <c r="A9865">
        <v>2018</v>
      </c>
      <c r="B9865" t="s">
        <v>438</v>
      </c>
      <c r="C9865" t="s">
        <v>52</v>
      </c>
      <c r="D9865" t="s">
        <v>527</v>
      </c>
      <c r="E9865">
        <v>0</v>
      </c>
    </row>
    <row r="9866" spans="1:5">
      <c r="A9866">
        <v>2018</v>
      </c>
      <c r="B9866" t="s">
        <v>436</v>
      </c>
      <c r="C9866" t="s">
        <v>49</v>
      </c>
      <c r="D9866" t="s">
        <v>527</v>
      </c>
      <c r="E9866">
        <v>0</v>
      </c>
    </row>
    <row r="9867" spans="1:5">
      <c r="A9867">
        <v>2018</v>
      </c>
      <c r="B9867" t="s">
        <v>437</v>
      </c>
      <c r="C9867" t="s">
        <v>51</v>
      </c>
      <c r="D9867" t="s">
        <v>527</v>
      </c>
      <c r="E9867">
        <v>0</v>
      </c>
    </row>
    <row r="9868" spans="1:5">
      <c r="A9868">
        <v>2018</v>
      </c>
      <c r="B9868" t="s">
        <v>422</v>
      </c>
      <c r="C9868" t="s">
        <v>15</v>
      </c>
      <c r="D9868" t="s">
        <v>527</v>
      </c>
      <c r="E9868">
        <v>0</v>
      </c>
    </row>
    <row r="9869" spans="1:5">
      <c r="A9869">
        <v>2019</v>
      </c>
      <c r="B9869" t="s">
        <v>438</v>
      </c>
      <c r="C9869" t="s">
        <v>52</v>
      </c>
      <c r="D9869" t="s">
        <v>527</v>
      </c>
      <c r="E9869">
        <v>0</v>
      </c>
    </row>
    <row r="9870" spans="1:5">
      <c r="A9870">
        <v>2019</v>
      </c>
      <c r="B9870" t="s">
        <v>430</v>
      </c>
      <c r="C9870" t="s">
        <v>33</v>
      </c>
      <c r="D9870" t="s">
        <v>527</v>
      </c>
      <c r="E9870">
        <v>0</v>
      </c>
    </row>
    <row r="9871" spans="1:5">
      <c r="A9871">
        <v>2019</v>
      </c>
      <c r="B9871" t="s">
        <v>434</v>
      </c>
      <c r="C9871" t="s">
        <v>45</v>
      </c>
      <c r="D9871" t="s">
        <v>527</v>
      </c>
      <c r="E9871">
        <v>0</v>
      </c>
    </row>
    <row r="9872" spans="1:5">
      <c r="A9872">
        <v>2019</v>
      </c>
      <c r="B9872" t="s">
        <v>425</v>
      </c>
      <c r="C9872" t="s">
        <v>24</v>
      </c>
      <c r="D9872" t="s">
        <v>527</v>
      </c>
      <c r="E9872">
        <v>0</v>
      </c>
    </row>
    <row r="9873" spans="1:5">
      <c r="A9873">
        <v>2019</v>
      </c>
      <c r="B9873" t="s">
        <v>420</v>
      </c>
      <c r="C9873" t="s">
        <v>8</v>
      </c>
      <c r="D9873" t="s">
        <v>527</v>
      </c>
      <c r="E9873">
        <v>0</v>
      </c>
    </row>
    <row r="9874" spans="1:5">
      <c r="A9874">
        <v>2019</v>
      </c>
      <c r="B9874" t="s">
        <v>433</v>
      </c>
      <c r="C9874" t="s">
        <v>42</v>
      </c>
      <c r="D9874" t="s">
        <v>527</v>
      </c>
      <c r="E9874">
        <v>0</v>
      </c>
    </row>
    <row r="9875" spans="1:5">
      <c r="A9875">
        <v>2019</v>
      </c>
      <c r="B9875" t="s">
        <v>428</v>
      </c>
      <c r="C9875" t="s">
        <v>27</v>
      </c>
      <c r="D9875" t="s">
        <v>527</v>
      </c>
      <c r="E9875">
        <v>0</v>
      </c>
    </row>
    <row r="9876" spans="1:5">
      <c r="A9876">
        <v>2019</v>
      </c>
      <c r="B9876" t="s">
        <v>423</v>
      </c>
      <c r="C9876" t="s">
        <v>18</v>
      </c>
      <c r="D9876" t="s">
        <v>527</v>
      </c>
      <c r="E9876">
        <v>0</v>
      </c>
    </row>
    <row r="9877" spans="1:5">
      <c r="A9877">
        <v>2019</v>
      </c>
      <c r="B9877" t="s">
        <v>421</v>
      </c>
      <c r="C9877" t="s">
        <v>13</v>
      </c>
      <c r="D9877" t="s">
        <v>527</v>
      </c>
      <c r="E9877">
        <v>0</v>
      </c>
    </row>
    <row r="9878" spans="1:5">
      <c r="A9878">
        <v>2019</v>
      </c>
      <c r="B9878" t="s">
        <v>422</v>
      </c>
      <c r="C9878" t="s">
        <v>15</v>
      </c>
      <c r="D9878" t="s">
        <v>527</v>
      </c>
      <c r="E9878">
        <v>0</v>
      </c>
    </row>
    <row r="9879" spans="1:5">
      <c r="A9879">
        <v>2019</v>
      </c>
      <c r="B9879" t="s">
        <v>424</v>
      </c>
      <c r="C9879" t="s">
        <v>21</v>
      </c>
      <c r="D9879" t="s">
        <v>527</v>
      </c>
      <c r="E9879">
        <v>0</v>
      </c>
    </row>
    <row r="9880" spans="1:5">
      <c r="A9880">
        <v>2018</v>
      </c>
      <c r="B9880" t="s">
        <v>434</v>
      </c>
      <c r="C9880" t="s">
        <v>45</v>
      </c>
      <c r="D9880" t="s">
        <v>527</v>
      </c>
      <c r="E9880">
        <v>0</v>
      </c>
    </row>
    <row r="9881" spans="1:5">
      <c r="A9881">
        <v>2018</v>
      </c>
      <c r="B9881" t="s">
        <v>428</v>
      </c>
      <c r="C9881" t="s">
        <v>27</v>
      </c>
      <c r="D9881" t="s">
        <v>527</v>
      </c>
      <c r="E9881">
        <v>0</v>
      </c>
    </row>
    <row r="9882" spans="1:5">
      <c r="A9882">
        <v>2018</v>
      </c>
      <c r="B9882" t="s">
        <v>430</v>
      </c>
      <c r="C9882" t="s">
        <v>33</v>
      </c>
      <c r="D9882" t="s">
        <v>527</v>
      </c>
      <c r="E9882">
        <v>0</v>
      </c>
    </row>
    <row r="9883" spans="1:5">
      <c r="A9883">
        <v>2018</v>
      </c>
      <c r="B9883" t="s">
        <v>420</v>
      </c>
      <c r="C9883" t="s">
        <v>8</v>
      </c>
      <c r="D9883" t="s">
        <v>527</v>
      </c>
      <c r="E9883">
        <v>0</v>
      </c>
    </row>
    <row r="9884" spans="1:5">
      <c r="A9884">
        <v>2018</v>
      </c>
      <c r="B9884" t="s">
        <v>439</v>
      </c>
      <c r="C9884" t="s">
        <v>53</v>
      </c>
      <c r="D9884" t="s">
        <v>527</v>
      </c>
      <c r="E9884">
        <v>0</v>
      </c>
    </row>
    <row r="9885" spans="1:5">
      <c r="A9885">
        <v>2022</v>
      </c>
      <c r="B9885" t="s">
        <v>437</v>
      </c>
      <c r="C9885" t="s">
        <v>51</v>
      </c>
      <c r="D9885" t="s">
        <v>527</v>
      </c>
      <c r="E9885">
        <v>0</v>
      </c>
    </row>
    <row r="9886" spans="1:5">
      <c r="A9886">
        <v>2022</v>
      </c>
      <c r="B9886" t="s">
        <v>425</v>
      </c>
      <c r="C9886" t="s">
        <v>24</v>
      </c>
      <c r="D9886" t="s">
        <v>527</v>
      </c>
      <c r="E9886">
        <v>0</v>
      </c>
    </row>
    <row r="9887" spans="1:5">
      <c r="A9887">
        <v>2022</v>
      </c>
      <c r="B9887" t="s">
        <v>428</v>
      </c>
      <c r="C9887" t="s">
        <v>27</v>
      </c>
      <c r="D9887" t="s">
        <v>527</v>
      </c>
      <c r="E9887">
        <v>0</v>
      </c>
    </row>
    <row r="9888" spans="1:5">
      <c r="A9888">
        <v>2022</v>
      </c>
      <c r="B9888" t="s">
        <v>420</v>
      </c>
      <c r="C9888" t="s">
        <v>8</v>
      </c>
      <c r="D9888" t="s">
        <v>527</v>
      </c>
      <c r="E9888">
        <v>0</v>
      </c>
    </row>
    <row r="9889" spans="1:5">
      <c r="A9889">
        <v>2022</v>
      </c>
      <c r="B9889" t="s">
        <v>423</v>
      </c>
      <c r="C9889" t="s">
        <v>18</v>
      </c>
      <c r="D9889" t="s">
        <v>527</v>
      </c>
      <c r="E9889">
        <v>0</v>
      </c>
    </row>
    <row r="9890" spans="1:5">
      <c r="A9890">
        <v>2021</v>
      </c>
      <c r="B9890" t="s">
        <v>426</v>
      </c>
      <c r="D9890" t="s">
        <v>527</v>
      </c>
      <c r="E9890">
        <v>0</v>
      </c>
    </row>
    <row r="9891" spans="1:5">
      <c r="A9891">
        <v>2021</v>
      </c>
      <c r="B9891" t="s">
        <v>428</v>
      </c>
      <c r="C9891" t="s">
        <v>27</v>
      </c>
      <c r="D9891" t="s">
        <v>527</v>
      </c>
      <c r="E9891">
        <v>0</v>
      </c>
    </row>
    <row r="9892" spans="1:5">
      <c r="A9892">
        <v>2021</v>
      </c>
      <c r="B9892" t="s">
        <v>423</v>
      </c>
      <c r="C9892" t="s">
        <v>18</v>
      </c>
      <c r="D9892" t="s">
        <v>527</v>
      </c>
      <c r="E9892">
        <v>0</v>
      </c>
    </row>
    <row r="9893" spans="1:5">
      <c r="A9893">
        <v>2021</v>
      </c>
      <c r="B9893" t="s">
        <v>431</v>
      </c>
      <c r="C9893" t="s">
        <v>36</v>
      </c>
      <c r="D9893" t="s">
        <v>527</v>
      </c>
      <c r="E9893">
        <v>0</v>
      </c>
    </row>
    <row r="9894" spans="1:5">
      <c r="A9894">
        <v>2021</v>
      </c>
      <c r="B9894" t="s">
        <v>425</v>
      </c>
      <c r="C9894" t="s">
        <v>24</v>
      </c>
      <c r="D9894" t="s">
        <v>527</v>
      </c>
      <c r="E9894">
        <v>0</v>
      </c>
    </row>
    <row r="9895" spans="1:5">
      <c r="A9895">
        <v>2021</v>
      </c>
      <c r="B9895" t="s">
        <v>438</v>
      </c>
      <c r="C9895" t="s">
        <v>52</v>
      </c>
      <c r="D9895" t="s">
        <v>527</v>
      </c>
      <c r="E9895">
        <v>0</v>
      </c>
    </row>
    <row r="9896" spans="1:5">
      <c r="A9896">
        <v>2021</v>
      </c>
      <c r="B9896" t="s">
        <v>436</v>
      </c>
      <c r="C9896" t="s">
        <v>49</v>
      </c>
      <c r="D9896" t="s">
        <v>527</v>
      </c>
      <c r="E9896">
        <v>0</v>
      </c>
    </row>
    <row r="9897" spans="1:5">
      <c r="A9897">
        <v>2021</v>
      </c>
      <c r="B9897" t="s">
        <v>437</v>
      </c>
      <c r="C9897" t="s">
        <v>51</v>
      </c>
      <c r="D9897" t="s">
        <v>527</v>
      </c>
      <c r="E9897">
        <v>0</v>
      </c>
    </row>
    <row r="9898" spans="1:5">
      <c r="A9898">
        <v>2020</v>
      </c>
      <c r="B9898" t="s">
        <v>431</v>
      </c>
      <c r="C9898" t="s">
        <v>36</v>
      </c>
      <c r="D9898" t="s">
        <v>527</v>
      </c>
      <c r="E9898">
        <v>0</v>
      </c>
    </row>
    <row r="9899" spans="1:5">
      <c r="A9899">
        <v>2020</v>
      </c>
      <c r="B9899" t="s">
        <v>426</v>
      </c>
      <c r="D9899" t="s">
        <v>527</v>
      </c>
      <c r="E9899">
        <v>0</v>
      </c>
    </row>
    <row r="9900" spans="1:5">
      <c r="A9900">
        <v>2020</v>
      </c>
      <c r="B9900" t="s">
        <v>433</v>
      </c>
      <c r="C9900" t="s">
        <v>42</v>
      </c>
      <c r="D9900" t="s">
        <v>527</v>
      </c>
      <c r="E9900">
        <v>0</v>
      </c>
    </row>
    <row r="9901" spans="1:5">
      <c r="A9901">
        <v>2020</v>
      </c>
      <c r="B9901" t="s">
        <v>425</v>
      </c>
      <c r="C9901" t="s">
        <v>24</v>
      </c>
      <c r="D9901" t="s">
        <v>527</v>
      </c>
      <c r="E9901">
        <v>0</v>
      </c>
    </row>
    <row r="9902" spans="1:5">
      <c r="A9902">
        <v>2020</v>
      </c>
      <c r="B9902" t="s">
        <v>428</v>
      </c>
      <c r="C9902" t="s">
        <v>27</v>
      </c>
      <c r="D9902" t="s">
        <v>527</v>
      </c>
      <c r="E9902">
        <v>0</v>
      </c>
    </row>
    <row r="9903" spans="1:5">
      <c r="A9903">
        <v>2020</v>
      </c>
      <c r="B9903" t="s">
        <v>438</v>
      </c>
      <c r="C9903" t="s">
        <v>52</v>
      </c>
      <c r="D9903" t="s">
        <v>527</v>
      </c>
      <c r="E9903">
        <v>0</v>
      </c>
    </row>
    <row r="9904" spans="1:5">
      <c r="A9904">
        <v>2020</v>
      </c>
      <c r="B9904" t="s">
        <v>437</v>
      </c>
      <c r="C9904" t="s">
        <v>51</v>
      </c>
      <c r="D9904" t="s">
        <v>527</v>
      </c>
      <c r="E9904">
        <v>0</v>
      </c>
    </row>
    <row r="9905" spans="1:5">
      <c r="A9905">
        <v>2020</v>
      </c>
      <c r="B9905" t="s">
        <v>422</v>
      </c>
      <c r="C9905" t="s">
        <v>15</v>
      </c>
      <c r="D9905" t="s">
        <v>527</v>
      </c>
      <c r="E9905">
        <v>0</v>
      </c>
    </row>
    <row r="9906" spans="1:5">
      <c r="A9906">
        <v>2023</v>
      </c>
      <c r="B9906" t="s">
        <v>434</v>
      </c>
      <c r="C9906" t="s">
        <v>45</v>
      </c>
      <c r="D9906" t="s">
        <v>527</v>
      </c>
      <c r="E9906">
        <v>0</v>
      </c>
    </row>
    <row r="9907" spans="1:5">
      <c r="A9907">
        <v>2023</v>
      </c>
      <c r="B9907" t="s">
        <v>423</v>
      </c>
      <c r="C9907" t="s">
        <v>18</v>
      </c>
      <c r="D9907" t="s">
        <v>527</v>
      </c>
      <c r="E9907">
        <v>0</v>
      </c>
    </row>
    <row r="9908" spans="1:5">
      <c r="A9908">
        <v>2023</v>
      </c>
      <c r="B9908" t="s">
        <v>435</v>
      </c>
      <c r="C9908" t="s">
        <v>48</v>
      </c>
      <c r="D9908" t="s">
        <v>527</v>
      </c>
      <c r="E9908">
        <v>0</v>
      </c>
    </row>
    <row r="9909" spans="1:5">
      <c r="A9909">
        <v>2023</v>
      </c>
      <c r="B9909" t="s">
        <v>430</v>
      </c>
      <c r="C9909" t="s">
        <v>33</v>
      </c>
      <c r="D9909" t="s">
        <v>527</v>
      </c>
      <c r="E9909">
        <v>0</v>
      </c>
    </row>
    <row r="9910" spans="1:5">
      <c r="A9910">
        <v>2023</v>
      </c>
      <c r="B9910" t="s">
        <v>422</v>
      </c>
      <c r="C9910" t="s">
        <v>15</v>
      </c>
      <c r="D9910" t="s">
        <v>527</v>
      </c>
      <c r="E9910">
        <v>0</v>
      </c>
    </row>
    <row r="9911" spans="1:5">
      <c r="A9911">
        <v>2023</v>
      </c>
      <c r="B9911" t="s">
        <v>439</v>
      </c>
      <c r="C9911" t="s">
        <v>53</v>
      </c>
      <c r="D9911" t="s">
        <v>527</v>
      </c>
      <c r="E9911">
        <v>0</v>
      </c>
    </row>
    <row r="9912" spans="1:5">
      <c r="A9912">
        <v>2022</v>
      </c>
      <c r="B9912" t="s">
        <v>433</v>
      </c>
      <c r="C9912" t="s">
        <v>42</v>
      </c>
      <c r="D9912" t="s">
        <v>527</v>
      </c>
      <c r="E9912">
        <v>0</v>
      </c>
    </row>
    <row r="9913" spans="1:5">
      <c r="A9913">
        <v>2022</v>
      </c>
      <c r="B9913" t="s">
        <v>430</v>
      </c>
      <c r="C9913" t="s">
        <v>33</v>
      </c>
      <c r="D9913" t="s">
        <v>527</v>
      </c>
      <c r="E9913">
        <v>0</v>
      </c>
    </row>
    <row r="9914" spans="1:5">
      <c r="A9914">
        <v>2022</v>
      </c>
      <c r="B9914" t="s">
        <v>432</v>
      </c>
      <c r="C9914" t="s">
        <v>39</v>
      </c>
      <c r="D9914" t="s">
        <v>527</v>
      </c>
      <c r="E9914">
        <v>0</v>
      </c>
    </row>
    <row r="9915" spans="1:5">
      <c r="A9915">
        <v>2022</v>
      </c>
      <c r="B9915" t="s">
        <v>426</v>
      </c>
      <c r="D9915" t="s">
        <v>527</v>
      </c>
      <c r="E9915">
        <v>0</v>
      </c>
    </row>
    <row r="9916" spans="1:5">
      <c r="A9916">
        <v>2022</v>
      </c>
      <c r="B9916" t="s">
        <v>424</v>
      </c>
      <c r="C9916" t="s">
        <v>21</v>
      </c>
      <c r="D9916" t="s">
        <v>527</v>
      </c>
      <c r="E9916">
        <v>0</v>
      </c>
    </row>
    <row r="9917" spans="1:5">
      <c r="A9917">
        <v>2021</v>
      </c>
      <c r="B9917" t="s">
        <v>432</v>
      </c>
      <c r="C9917" t="s">
        <v>39</v>
      </c>
      <c r="D9917" t="s">
        <v>527</v>
      </c>
      <c r="E9917">
        <v>0</v>
      </c>
    </row>
    <row r="9918" spans="1:5">
      <c r="A9918">
        <v>2021</v>
      </c>
      <c r="B9918" t="s">
        <v>430</v>
      </c>
      <c r="C9918" t="s">
        <v>33</v>
      </c>
      <c r="D9918" t="s">
        <v>527</v>
      </c>
      <c r="E9918">
        <v>0</v>
      </c>
    </row>
    <row r="9919" spans="1:5">
      <c r="A9919">
        <v>2021</v>
      </c>
      <c r="B9919" t="s">
        <v>433</v>
      </c>
      <c r="C9919" t="s">
        <v>42</v>
      </c>
      <c r="D9919" t="s">
        <v>527</v>
      </c>
      <c r="E9919">
        <v>0</v>
      </c>
    </row>
    <row r="9920" spans="1:5">
      <c r="A9920">
        <v>2021</v>
      </c>
      <c r="B9920" t="s">
        <v>422</v>
      </c>
      <c r="C9920" t="s">
        <v>15</v>
      </c>
      <c r="D9920" t="s">
        <v>527</v>
      </c>
      <c r="E9920">
        <v>0</v>
      </c>
    </row>
    <row r="9921" spans="1:5">
      <c r="A9921">
        <v>2021</v>
      </c>
      <c r="B9921" t="s">
        <v>421</v>
      </c>
      <c r="C9921" t="s">
        <v>13</v>
      </c>
      <c r="D9921" t="s">
        <v>527</v>
      </c>
      <c r="E9921">
        <v>1</v>
      </c>
    </row>
    <row r="9922" spans="1:5">
      <c r="A9922">
        <v>2021</v>
      </c>
      <c r="B9922" t="s">
        <v>439</v>
      </c>
      <c r="C9922" t="s">
        <v>53</v>
      </c>
      <c r="D9922" t="s">
        <v>527</v>
      </c>
      <c r="E9922">
        <v>0</v>
      </c>
    </row>
    <row r="9923" spans="1:5">
      <c r="A9923">
        <v>2021</v>
      </c>
      <c r="B9923" t="s">
        <v>435</v>
      </c>
      <c r="C9923" t="s">
        <v>48</v>
      </c>
      <c r="D9923" t="s">
        <v>527</v>
      </c>
      <c r="E9923">
        <v>0</v>
      </c>
    </row>
    <row r="9924" spans="1:5">
      <c r="A9924">
        <v>2021</v>
      </c>
      <c r="B9924" t="s">
        <v>429</v>
      </c>
      <c r="C9924" t="s">
        <v>30</v>
      </c>
      <c r="D9924" t="s">
        <v>527</v>
      </c>
      <c r="E9924">
        <v>1</v>
      </c>
    </row>
    <row r="9925" spans="1:5">
      <c r="A9925">
        <v>2020</v>
      </c>
      <c r="B9925" t="s">
        <v>435</v>
      </c>
      <c r="C9925" t="s">
        <v>48</v>
      </c>
      <c r="D9925" t="s">
        <v>527</v>
      </c>
      <c r="E9925">
        <v>0</v>
      </c>
    </row>
    <row r="9926" spans="1:5">
      <c r="A9926">
        <v>2020</v>
      </c>
      <c r="B9926" t="s">
        <v>432</v>
      </c>
      <c r="C9926" t="s">
        <v>39</v>
      </c>
      <c r="D9926" t="s">
        <v>527</v>
      </c>
      <c r="E9926">
        <v>0</v>
      </c>
    </row>
    <row r="9927" spans="1:5">
      <c r="A9927">
        <v>2020</v>
      </c>
      <c r="B9927" t="s">
        <v>423</v>
      </c>
      <c r="C9927" t="s">
        <v>18</v>
      </c>
      <c r="D9927" t="s">
        <v>527</v>
      </c>
      <c r="E9927">
        <v>0</v>
      </c>
    </row>
    <row r="9928" spans="1:5">
      <c r="A9928">
        <v>2020</v>
      </c>
      <c r="B9928" t="s">
        <v>420</v>
      </c>
      <c r="C9928" t="s">
        <v>8</v>
      </c>
      <c r="D9928" t="s">
        <v>527</v>
      </c>
      <c r="E9928">
        <v>0</v>
      </c>
    </row>
    <row r="9929" spans="1:5">
      <c r="A9929">
        <v>2020</v>
      </c>
      <c r="B9929" t="s">
        <v>424</v>
      </c>
      <c r="C9929" t="s">
        <v>21</v>
      </c>
      <c r="D9929" t="s">
        <v>527</v>
      </c>
      <c r="E9929">
        <v>0</v>
      </c>
    </row>
    <row r="9930" spans="1:5">
      <c r="A9930">
        <v>2020</v>
      </c>
      <c r="B9930" t="s">
        <v>421</v>
      </c>
      <c r="C9930" t="s">
        <v>13</v>
      </c>
      <c r="D9930" t="s">
        <v>527</v>
      </c>
      <c r="E9930">
        <v>1</v>
      </c>
    </row>
    <row r="9931" spans="1:5">
      <c r="A9931">
        <v>2020</v>
      </c>
      <c r="B9931" t="s">
        <v>436</v>
      </c>
      <c r="C9931" t="s">
        <v>49</v>
      </c>
      <c r="D9931" t="s">
        <v>527</v>
      </c>
      <c r="E9931">
        <v>0</v>
      </c>
    </row>
    <row r="9932" spans="1:5">
      <c r="A9932">
        <v>2020</v>
      </c>
      <c r="B9932" t="s">
        <v>429</v>
      </c>
      <c r="C9932" t="s">
        <v>30</v>
      </c>
      <c r="D9932" t="s">
        <v>527</v>
      </c>
      <c r="E9932">
        <v>1</v>
      </c>
    </row>
    <row r="9933" spans="1:5">
      <c r="A9933">
        <v>2019</v>
      </c>
      <c r="B9933" t="s">
        <v>435</v>
      </c>
      <c r="C9933" t="s">
        <v>48</v>
      </c>
      <c r="D9933" t="s">
        <v>527</v>
      </c>
      <c r="E9933">
        <v>0</v>
      </c>
    </row>
    <row r="9934" spans="1:5">
      <c r="A9934">
        <v>2019</v>
      </c>
      <c r="B9934" t="s">
        <v>426</v>
      </c>
      <c r="D9934" t="s">
        <v>527</v>
      </c>
      <c r="E9934">
        <v>0</v>
      </c>
    </row>
    <row r="9935" spans="1:5">
      <c r="A9935">
        <v>2019</v>
      </c>
      <c r="B9935" t="s">
        <v>432</v>
      </c>
      <c r="C9935" t="s">
        <v>39</v>
      </c>
      <c r="D9935" t="s">
        <v>527</v>
      </c>
      <c r="E9935">
        <v>0</v>
      </c>
    </row>
    <row r="9936" spans="1:5">
      <c r="A9936">
        <v>2019</v>
      </c>
      <c r="B9936" t="s">
        <v>436</v>
      </c>
      <c r="C9936" t="s">
        <v>49</v>
      </c>
      <c r="D9936" t="s">
        <v>527</v>
      </c>
      <c r="E9936">
        <v>0</v>
      </c>
    </row>
    <row r="9937" spans="1:5">
      <c r="A9937">
        <v>2018</v>
      </c>
      <c r="B9937" t="s">
        <v>431</v>
      </c>
      <c r="C9937" t="s">
        <v>36</v>
      </c>
      <c r="D9937" t="s">
        <v>527</v>
      </c>
      <c r="E9937">
        <v>0</v>
      </c>
    </row>
    <row r="9938" spans="1:5">
      <c r="A9938">
        <v>2018</v>
      </c>
      <c r="B9938" t="s">
        <v>426</v>
      </c>
      <c r="D9938" t="s">
        <v>527</v>
      </c>
      <c r="E9938">
        <v>0</v>
      </c>
    </row>
    <row r="9939" spans="1:5">
      <c r="A9939">
        <v>2018</v>
      </c>
      <c r="B9939" t="s">
        <v>421</v>
      </c>
      <c r="C9939" t="s">
        <v>13</v>
      </c>
      <c r="D9939" t="s">
        <v>527</v>
      </c>
      <c r="E9939">
        <v>0</v>
      </c>
    </row>
    <row r="9940" spans="1:5">
      <c r="A9940">
        <v>2018</v>
      </c>
      <c r="B9940" t="s">
        <v>423</v>
      </c>
      <c r="C9940" t="s">
        <v>18</v>
      </c>
      <c r="D9940" t="s">
        <v>527</v>
      </c>
      <c r="E9940">
        <v>0</v>
      </c>
    </row>
    <row r="9941" spans="1:5">
      <c r="A9941">
        <v>2018</v>
      </c>
      <c r="B9941" t="s">
        <v>433</v>
      </c>
      <c r="C9941" t="s">
        <v>42</v>
      </c>
      <c r="D9941" t="s">
        <v>527</v>
      </c>
      <c r="E9941">
        <v>0</v>
      </c>
    </row>
    <row r="9942" spans="1:5">
      <c r="A9942">
        <v>2018</v>
      </c>
      <c r="B9942" t="s">
        <v>425</v>
      </c>
      <c r="C9942" t="s">
        <v>24</v>
      </c>
      <c r="D9942" t="s">
        <v>527</v>
      </c>
      <c r="E9942">
        <v>0</v>
      </c>
    </row>
    <row r="9943" spans="1:5">
      <c r="A9943">
        <v>2018</v>
      </c>
      <c r="B9943" t="s">
        <v>424</v>
      </c>
      <c r="C9943" t="s">
        <v>21</v>
      </c>
      <c r="D9943" t="s">
        <v>527</v>
      </c>
      <c r="E9943">
        <v>0</v>
      </c>
    </row>
    <row r="9944" spans="1:5">
      <c r="A9944">
        <v>2018</v>
      </c>
      <c r="B9944" t="s">
        <v>429</v>
      </c>
      <c r="C9944" t="s">
        <v>30</v>
      </c>
      <c r="D9944" t="s">
        <v>527</v>
      </c>
      <c r="E9944">
        <v>0</v>
      </c>
    </row>
    <row r="9945" spans="1:5">
      <c r="A9945">
        <v>2025</v>
      </c>
      <c r="B9945" t="s">
        <v>407</v>
      </c>
      <c r="D9945" t="s">
        <v>528</v>
      </c>
      <c r="E9945">
        <v>3</v>
      </c>
    </row>
    <row r="9946" spans="1:5">
      <c r="A9946">
        <v>2025</v>
      </c>
      <c r="B9946" t="s">
        <v>438</v>
      </c>
      <c r="D9946" t="s">
        <v>528</v>
      </c>
      <c r="E9946">
        <v>0</v>
      </c>
    </row>
    <row r="9947" spans="1:5">
      <c r="A9947">
        <v>2025</v>
      </c>
      <c r="B9947" t="s">
        <v>425</v>
      </c>
      <c r="D9947" t="s">
        <v>528</v>
      </c>
      <c r="E9947">
        <v>0</v>
      </c>
    </row>
    <row r="9948" spans="1:5">
      <c r="A9948">
        <v>2025</v>
      </c>
      <c r="B9948" t="s">
        <v>421</v>
      </c>
      <c r="D9948" t="s">
        <v>528</v>
      </c>
      <c r="E9948">
        <v>0</v>
      </c>
    </row>
    <row r="9949" spans="1:5">
      <c r="A9949">
        <v>2025</v>
      </c>
      <c r="B9949" t="s">
        <v>432</v>
      </c>
      <c r="D9949" t="s">
        <v>528</v>
      </c>
      <c r="E9949">
        <v>0</v>
      </c>
    </row>
    <row r="9950" spans="1:5">
      <c r="A9950">
        <v>2025</v>
      </c>
      <c r="B9950" t="s">
        <v>429</v>
      </c>
      <c r="D9950" t="s">
        <v>528</v>
      </c>
      <c r="E9950">
        <v>1</v>
      </c>
    </row>
    <row r="9951" spans="1:5">
      <c r="A9951">
        <v>2025</v>
      </c>
      <c r="B9951" t="s">
        <v>431</v>
      </c>
      <c r="D9951" t="s">
        <v>528</v>
      </c>
      <c r="E9951">
        <v>0</v>
      </c>
    </row>
    <row r="9952" spans="1:5">
      <c r="A9952">
        <v>2025</v>
      </c>
      <c r="B9952" t="s">
        <v>428</v>
      </c>
      <c r="D9952" t="s">
        <v>528</v>
      </c>
      <c r="E9952">
        <v>0</v>
      </c>
    </row>
    <row r="9953" spans="1:5">
      <c r="A9953">
        <v>2025</v>
      </c>
      <c r="B9953" t="s">
        <v>436</v>
      </c>
      <c r="D9953" t="s">
        <v>528</v>
      </c>
      <c r="E9953">
        <v>0</v>
      </c>
    </row>
    <row r="9954" spans="1:5">
      <c r="A9954">
        <v>2025</v>
      </c>
      <c r="B9954" t="s">
        <v>433</v>
      </c>
      <c r="D9954" t="s">
        <v>528</v>
      </c>
      <c r="E9954">
        <v>0</v>
      </c>
    </row>
    <row r="9955" spans="1:5">
      <c r="A9955">
        <v>2025</v>
      </c>
      <c r="B9955" t="s">
        <v>426</v>
      </c>
      <c r="D9955" t="s">
        <v>528</v>
      </c>
      <c r="E9955">
        <v>0</v>
      </c>
    </row>
    <row r="9956" spans="1:5">
      <c r="A9956">
        <v>2025</v>
      </c>
      <c r="B9956" t="s">
        <v>437</v>
      </c>
      <c r="D9956" t="s">
        <v>528</v>
      </c>
      <c r="E9956">
        <v>0</v>
      </c>
    </row>
    <row r="9957" spans="1:5">
      <c r="A9957">
        <v>2025</v>
      </c>
      <c r="B9957" t="s">
        <v>420</v>
      </c>
      <c r="D9957" t="s">
        <v>528</v>
      </c>
      <c r="E9957">
        <v>1</v>
      </c>
    </row>
    <row r="9958" spans="1:5">
      <c r="A9958">
        <v>2025</v>
      </c>
      <c r="B9958" t="s">
        <v>424</v>
      </c>
      <c r="D9958" t="s">
        <v>528</v>
      </c>
      <c r="E9958">
        <v>0</v>
      </c>
    </row>
    <row r="9959" spans="1:5">
      <c r="A9959">
        <v>2025</v>
      </c>
      <c r="B9959" t="s">
        <v>434</v>
      </c>
      <c r="D9959" t="s">
        <v>528</v>
      </c>
      <c r="E9959">
        <v>0</v>
      </c>
    </row>
    <row r="9960" spans="1:5">
      <c r="A9960">
        <v>2025</v>
      </c>
      <c r="B9960" t="s">
        <v>423</v>
      </c>
      <c r="D9960" t="s">
        <v>528</v>
      </c>
      <c r="E9960">
        <v>0</v>
      </c>
    </row>
    <row r="9961" spans="1:5">
      <c r="A9961">
        <v>2025</v>
      </c>
      <c r="B9961" t="s">
        <v>435</v>
      </c>
      <c r="D9961" t="s">
        <v>528</v>
      </c>
      <c r="E9961">
        <v>0</v>
      </c>
    </row>
    <row r="9962" spans="1:5">
      <c r="A9962">
        <v>2025</v>
      </c>
      <c r="B9962" t="s">
        <v>430</v>
      </c>
      <c r="D9962" t="s">
        <v>528</v>
      </c>
      <c r="E9962">
        <v>0</v>
      </c>
    </row>
    <row r="9963" spans="1:5">
      <c r="A9963">
        <v>2025</v>
      </c>
      <c r="B9963" t="s">
        <v>422</v>
      </c>
      <c r="D9963" t="s">
        <v>528</v>
      </c>
      <c r="E9963">
        <v>1</v>
      </c>
    </row>
    <row r="9964" spans="1:5">
      <c r="A9964">
        <v>2025</v>
      </c>
      <c r="B9964" t="s">
        <v>439</v>
      </c>
      <c r="D9964" t="s">
        <v>528</v>
      </c>
      <c r="E9964">
        <v>0</v>
      </c>
    </row>
    <row r="9965" spans="1:5">
      <c r="A9965">
        <v>2024</v>
      </c>
      <c r="B9965" t="s">
        <v>407</v>
      </c>
      <c r="C9965" t="s">
        <v>407</v>
      </c>
      <c r="D9965" t="s">
        <v>528</v>
      </c>
      <c r="E9965">
        <v>3</v>
      </c>
    </row>
    <row r="9966" spans="1:5">
      <c r="A9966">
        <v>2024</v>
      </c>
      <c r="B9966" t="s">
        <v>438</v>
      </c>
      <c r="C9966" t="s">
        <v>52</v>
      </c>
      <c r="D9966" t="s">
        <v>528</v>
      </c>
      <c r="E9966">
        <v>0</v>
      </c>
    </row>
    <row r="9967" spans="1:5">
      <c r="A9967">
        <v>2024</v>
      </c>
      <c r="B9967" t="s">
        <v>425</v>
      </c>
      <c r="C9967" t="s">
        <v>24</v>
      </c>
      <c r="D9967" t="s">
        <v>528</v>
      </c>
      <c r="E9967">
        <v>0</v>
      </c>
    </row>
    <row r="9968" spans="1:5">
      <c r="A9968">
        <v>2024</v>
      </c>
      <c r="B9968" t="s">
        <v>421</v>
      </c>
      <c r="C9968" t="s">
        <v>13</v>
      </c>
      <c r="D9968" t="s">
        <v>528</v>
      </c>
      <c r="E9968">
        <v>1</v>
      </c>
    </row>
    <row r="9969" spans="1:5">
      <c r="A9969">
        <v>2024</v>
      </c>
      <c r="B9969" t="s">
        <v>432</v>
      </c>
      <c r="C9969" t="s">
        <v>39</v>
      </c>
      <c r="D9969" t="s">
        <v>528</v>
      </c>
      <c r="E9969">
        <v>0</v>
      </c>
    </row>
    <row r="9970" spans="1:5">
      <c r="A9970">
        <v>2024</v>
      </c>
      <c r="B9970" t="s">
        <v>429</v>
      </c>
      <c r="C9970" t="s">
        <v>30</v>
      </c>
      <c r="D9970" t="s">
        <v>528</v>
      </c>
      <c r="E9970">
        <v>1</v>
      </c>
    </row>
    <row r="9971" spans="1:5">
      <c r="A9971">
        <v>2024</v>
      </c>
      <c r="B9971" t="s">
        <v>431</v>
      </c>
      <c r="C9971" t="s">
        <v>36</v>
      </c>
      <c r="D9971" t="s">
        <v>528</v>
      </c>
      <c r="E9971">
        <v>0</v>
      </c>
    </row>
    <row r="9972" spans="1:5">
      <c r="A9972">
        <v>2024</v>
      </c>
      <c r="B9972" t="s">
        <v>428</v>
      </c>
      <c r="C9972" t="s">
        <v>27</v>
      </c>
      <c r="D9972" t="s">
        <v>528</v>
      </c>
      <c r="E9972">
        <v>0</v>
      </c>
    </row>
    <row r="9973" spans="1:5">
      <c r="A9973">
        <v>2024</v>
      </c>
      <c r="B9973" t="s">
        <v>436</v>
      </c>
      <c r="C9973" t="s">
        <v>49</v>
      </c>
      <c r="D9973" t="s">
        <v>528</v>
      </c>
      <c r="E9973">
        <v>0</v>
      </c>
    </row>
    <row r="9974" spans="1:5">
      <c r="A9974">
        <v>2024</v>
      </c>
      <c r="B9974" t="s">
        <v>433</v>
      </c>
      <c r="C9974" t="s">
        <v>42</v>
      </c>
      <c r="D9974" t="s">
        <v>528</v>
      </c>
      <c r="E9974">
        <v>0</v>
      </c>
    </row>
    <row r="9975" spans="1:5">
      <c r="A9975">
        <v>2024</v>
      </c>
      <c r="B9975" t="s">
        <v>426</v>
      </c>
      <c r="D9975" t="s">
        <v>528</v>
      </c>
      <c r="E9975">
        <v>0</v>
      </c>
    </row>
    <row r="9976" spans="1:5">
      <c r="A9976">
        <v>2024</v>
      </c>
      <c r="B9976" t="s">
        <v>437</v>
      </c>
      <c r="C9976" t="s">
        <v>51</v>
      </c>
      <c r="D9976" t="s">
        <v>528</v>
      </c>
      <c r="E9976">
        <v>0</v>
      </c>
    </row>
    <row r="9977" spans="1:5">
      <c r="A9977">
        <v>2024</v>
      </c>
      <c r="B9977" t="s">
        <v>420</v>
      </c>
      <c r="C9977" t="s">
        <v>8</v>
      </c>
      <c r="D9977" t="s">
        <v>528</v>
      </c>
      <c r="E9977">
        <v>0</v>
      </c>
    </row>
    <row r="9978" spans="1:5">
      <c r="A9978">
        <v>2024</v>
      </c>
      <c r="B9978" t="s">
        <v>424</v>
      </c>
      <c r="C9978" t="s">
        <v>21</v>
      </c>
      <c r="D9978" t="s">
        <v>528</v>
      </c>
      <c r="E9978">
        <v>0</v>
      </c>
    </row>
    <row r="9979" spans="1:5">
      <c r="A9979">
        <v>2024</v>
      </c>
      <c r="B9979" t="s">
        <v>434</v>
      </c>
      <c r="C9979" t="s">
        <v>45</v>
      </c>
      <c r="D9979" t="s">
        <v>528</v>
      </c>
      <c r="E9979">
        <v>0</v>
      </c>
    </row>
    <row r="9980" spans="1:5">
      <c r="A9980">
        <v>2024</v>
      </c>
      <c r="B9980" t="s">
        <v>423</v>
      </c>
      <c r="C9980" t="s">
        <v>18</v>
      </c>
      <c r="D9980" t="s">
        <v>528</v>
      </c>
      <c r="E9980">
        <v>0</v>
      </c>
    </row>
    <row r="9981" spans="1:5">
      <c r="A9981">
        <v>2024</v>
      </c>
      <c r="B9981" t="s">
        <v>435</v>
      </c>
      <c r="C9981" t="s">
        <v>48</v>
      </c>
      <c r="D9981" t="s">
        <v>528</v>
      </c>
      <c r="E9981">
        <v>0</v>
      </c>
    </row>
    <row r="9982" spans="1:5">
      <c r="A9982">
        <v>2024</v>
      </c>
      <c r="B9982" t="s">
        <v>430</v>
      </c>
      <c r="C9982" t="s">
        <v>33</v>
      </c>
      <c r="D9982" t="s">
        <v>528</v>
      </c>
      <c r="E9982">
        <v>0</v>
      </c>
    </row>
    <row r="9983" spans="1:5">
      <c r="A9983">
        <v>2024</v>
      </c>
      <c r="B9983" t="s">
        <v>422</v>
      </c>
      <c r="C9983" t="s">
        <v>15</v>
      </c>
      <c r="D9983" t="s">
        <v>528</v>
      </c>
      <c r="E9983">
        <v>1</v>
      </c>
    </row>
    <row r="9984" spans="1:5">
      <c r="A9984">
        <v>2024</v>
      </c>
      <c r="B9984" t="s">
        <v>439</v>
      </c>
      <c r="C9984" t="s">
        <v>53</v>
      </c>
      <c r="D9984" t="s">
        <v>528</v>
      </c>
      <c r="E9984">
        <v>0</v>
      </c>
    </row>
    <row r="9985" spans="1:5">
      <c r="A9985">
        <v>2019</v>
      </c>
      <c r="B9985" t="s">
        <v>407</v>
      </c>
      <c r="C9985" t="s">
        <v>407</v>
      </c>
      <c r="D9985" t="s">
        <v>528</v>
      </c>
      <c r="E9985">
        <v>0</v>
      </c>
    </row>
    <row r="9986" spans="1:5">
      <c r="A9986">
        <v>2022</v>
      </c>
      <c r="B9986" t="s">
        <v>407</v>
      </c>
      <c r="C9986" t="s">
        <v>407</v>
      </c>
      <c r="D9986" t="s">
        <v>528</v>
      </c>
      <c r="E9986">
        <v>3</v>
      </c>
    </row>
    <row r="9987" spans="1:5">
      <c r="A9987">
        <v>2021</v>
      </c>
      <c r="B9987" t="s">
        <v>407</v>
      </c>
      <c r="C9987" t="s">
        <v>407</v>
      </c>
      <c r="D9987" t="s">
        <v>528</v>
      </c>
      <c r="E9987">
        <v>2</v>
      </c>
    </row>
    <row r="9988" spans="1:5">
      <c r="A9988">
        <v>2023</v>
      </c>
      <c r="B9988" t="s">
        <v>407</v>
      </c>
      <c r="C9988" t="s">
        <v>407</v>
      </c>
      <c r="D9988" t="s">
        <v>528</v>
      </c>
      <c r="E9988">
        <v>3</v>
      </c>
    </row>
    <row r="9989" spans="1:5">
      <c r="A9989">
        <v>2018</v>
      </c>
      <c r="B9989" t="s">
        <v>407</v>
      </c>
      <c r="C9989" t="s">
        <v>407</v>
      </c>
      <c r="D9989" t="s">
        <v>528</v>
      </c>
      <c r="E9989">
        <v>0</v>
      </c>
    </row>
    <row r="9990" spans="1:5">
      <c r="A9990">
        <v>2018</v>
      </c>
      <c r="B9990" t="s">
        <v>407</v>
      </c>
      <c r="C9990" t="s">
        <v>407</v>
      </c>
      <c r="D9990" t="s">
        <v>528</v>
      </c>
      <c r="E9990">
        <v>0</v>
      </c>
    </row>
    <row r="9991" spans="1:5">
      <c r="A9991">
        <v>2018</v>
      </c>
      <c r="B9991" t="s">
        <v>407</v>
      </c>
      <c r="C9991" t="s">
        <v>407</v>
      </c>
      <c r="D9991" t="s">
        <v>528</v>
      </c>
      <c r="E9991">
        <v>0</v>
      </c>
    </row>
    <row r="9992" spans="1:5">
      <c r="A9992">
        <v>2018</v>
      </c>
      <c r="B9992" t="s">
        <v>407</v>
      </c>
      <c r="C9992" t="s">
        <v>407</v>
      </c>
      <c r="D9992" t="s">
        <v>528</v>
      </c>
      <c r="E9992">
        <v>0</v>
      </c>
    </row>
    <row r="9993" spans="1:5">
      <c r="A9993">
        <v>2020</v>
      </c>
      <c r="B9993" t="s">
        <v>407</v>
      </c>
      <c r="C9993" t="s">
        <v>407</v>
      </c>
      <c r="D9993" t="s">
        <v>528</v>
      </c>
      <c r="E9993">
        <v>2</v>
      </c>
    </row>
    <row r="9994" spans="1:5">
      <c r="A9994">
        <v>2023</v>
      </c>
      <c r="B9994" t="s">
        <v>438</v>
      </c>
      <c r="C9994" t="s">
        <v>52</v>
      </c>
      <c r="D9994" t="s">
        <v>528</v>
      </c>
      <c r="E9994">
        <v>0</v>
      </c>
    </row>
    <row r="9995" spans="1:5">
      <c r="A9995">
        <v>2023</v>
      </c>
      <c r="B9995" t="s">
        <v>425</v>
      </c>
      <c r="C9995" t="s">
        <v>24</v>
      </c>
      <c r="D9995" t="s">
        <v>528</v>
      </c>
      <c r="E9995">
        <v>0</v>
      </c>
    </row>
    <row r="9996" spans="1:5">
      <c r="A9996">
        <v>2023</v>
      </c>
      <c r="B9996" t="s">
        <v>421</v>
      </c>
      <c r="C9996" t="s">
        <v>13</v>
      </c>
      <c r="D9996" t="s">
        <v>528</v>
      </c>
      <c r="E9996">
        <v>1</v>
      </c>
    </row>
    <row r="9997" spans="1:5">
      <c r="A9997">
        <v>2023</v>
      </c>
      <c r="B9997" t="s">
        <v>432</v>
      </c>
      <c r="C9997" t="s">
        <v>39</v>
      </c>
      <c r="D9997" t="s">
        <v>528</v>
      </c>
      <c r="E9997">
        <v>0</v>
      </c>
    </row>
    <row r="9998" spans="1:5">
      <c r="A9998">
        <v>2023</v>
      </c>
      <c r="B9998" t="s">
        <v>429</v>
      </c>
      <c r="C9998" t="s">
        <v>30</v>
      </c>
      <c r="D9998" t="s">
        <v>528</v>
      </c>
      <c r="E9998">
        <v>1</v>
      </c>
    </row>
    <row r="9999" spans="1:5">
      <c r="A9999">
        <v>2023</v>
      </c>
      <c r="B9999" t="s">
        <v>431</v>
      </c>
      <c r="C9999" t="s">
        <v>36</v>
      </c>
      <c r="D9999" t="s">
        <v>528</v>
      </c>
      <c r="E9999">
        <v>0</v>
      </c>
    </row>
    <row r="10000" spans="1:5">
      <c r="A10000">
        <v>2023</v>
      </c>
      <c r="B10000" t="s">
        <v>428</v>
      </c>
      <c r="C10000" t="s">
        <v>27</v>
      </c>
      <c r="D10000" t="s">
        <v>528</v>
      </c>
      <c r="E10000">
        <v>0</v>
      </c>
    </row>
    <row r="10001" spans="1:5">
      <c r="A10001">
        <v>2023</v>
      </c>
      <c r="B10001" t="s">
        <v>436</v>
      </c>
      <c r="C10001" t="s">
        <v>49</v>
      </c>
      <c r="D10001" t="s">
        <v>528</v>
      </c>
      <c r="E10001">
        <v>0</v>
      </c>
    </row>
    <row r="10002" spans="1:5">
      <c r="A10002">
        <v>2023</v>
      </c>
      <c r="B10002" t="s">
        <v>433</v>
      </c>
      <c r="C10002" t="s">
        <v>42</v>
      </c>
      <c r="D10002" t="s">
        <v>528</v>
      </c>
      <c r="E10002">
        <v>0</v>
      </c>
    </row>
    <row r="10003" spans="1:5">
      <c r="A10003">
        <v>2023</v>
      </c>
      <c r="B10003" t="s">
        <v>426</v>
      </c>
      <c r="D10003" t="s">
        <v>528</v>
      </c>
      <c r="E10003">
        <v>0</v>
      </c>
    </row>
    <row r="10004" spans="1:5">
      <c r="A10004">
        <v>2023</v>
      </c>
      <c r="B10004" t="s">
        <v>437</v>
      </c>
      <c r="C10004" t="s">
        <v>51</v>
      </c>
      <c r="D10004" t="s">
        <v>528</v>
      </c>
      <c r="E10004">
        <v>0</v>
      </c>
    </row>
    <row r="10005" spans="1:5">
      <c r="A10005">
        <v>2023</v>
      </c>
      <c r="B10005" t="s">
        <v>420</v>
      </c>
      <c r="C10005" t="s">
        <v>8</v>
      </c>
      <c r="D10005" t="s">
        <v>528</v>
      </c>
      <c r="E10005">
        <v>0</v>
      </c>
    </row>
    <row r="10006" spans="1:5">
      <c r="A10006">
        <v>2023</v>
      </c>
      <c r="B10006" t="s">
        <v>424</v>
      </c>
      <c r="C10006" t="s">
        <v>21</v>
      </c>
      <c r="D10006" t="s">
        <v>528</v>
      </c>
      <c r="E10006">
        <v>0</v>
      </c>
    </row>
    <row r="10007" spans="1:5">
      <c r="A10007">
        <v>2022</v>
      </c>
      <c r="B10007" t="s">
        <v>435</v>
      </c>
      <c r="C10007" t="s">
        <v>48</v>
      </c>
      <c r="D10007" t="s">
        <v>528</v>
      </c>
      <c r="E10007">
        <v>0</v>
      </c>
    </row>
    <row r="10008" spans="1:5">
      <c r="A10008">
        <v>2022</v>
      </c>
      <c r="B10008" t="s">
        <v>438</v>
      </c>
      <c r="C10008" t="s">
        <v>52</v>
      </c>
      <c r="D10008" t="s">
        <v>528</v>
      </c>
      <c r="E10008">
        <v>0</v>
      </c>
    </row>
    <row r="10009" spans="1:5">
      <c r="A10009">
        <v>2022</v>
      </c>
      <c r="B10009" t="s">
        <v>436</v>
      </c>
      <c r="C10009" t="s">
        <v>49</v>
      </c>
      <c r="D10009" t="s">
        <v>528</v>
      </c>
      <c r="E10009">
        <v>0</v>
      </c>
    </row>
    <row r="10010" spans="1:5">
      <c r="A10010">
        <v>2022</v>
      </c>
      <c r="B10010" t="s">
        <v>431</v>
      </c>
      <c r="C10010" t="s">
        <v>36</v>
      </c>
      <c r="D10010" t="s">
        <v>528</v>
      </c>
      <c r="E10010">
        <v>0</v>
      </c>
    </row>
    <row r="10011" spans="1:5">
      <c r="A10011">
        <v>2022</v>
      </c>
      <c r="B10011" t="s">
        <v>422</v>
      </c>
      <c r="C10011" t="s">
        <v>15</v>
      </c>
      <c r="D10011" t="s">
        <v>528</v>
      </c>
      <c r="E10011">
        <v>1</v>
      </c>
    </row>
    <row r="10012" spans="1:5">
      <c r="A10012">
        <v>2022</v>
      </c>
      <c r="B10012" t="s">
        <v>439</v>
      </c>
      <c r="C10012" t="s">
        <v>53</v>
      </c>
      <c r="D10012" t="s">
        <v>528</v>
      </c>
      <c r="E10012">
        <v>0</v>
      </c>
    </row>
    <row r="10013" spans="1:5">
      <c r="A10013">
        <v>2022</v>
      </c>
      <c r="B10013" t="s">
        <v>429</v>
      </c>
      <c r="C10013" t="s">
        <v>30</v>
      </c>
      <c r="D10013" t="s">
        <v>528</v>
      </c>
      <c r="E10013">
        <v>1</v>
      </c>
    </row>
    <row r="10014" spans="1:5">
      <c r="A10014">
        <v>2022</v>
      </c>
      <c r="B10014" t="s">
        <v>421</v>
      </c>
      <c r="C10014" t="s">
        <v>13</v>
      </c>
      <c r="D10014" t="s">
        <v>528</v>
      </c>
      <c r="E10014">
        <v>1</v>
      </c>
    </row>
    <row r="10015" spans="1:5">
      <c r="A10015">
        <v>2022</v>
      </c>
      <c r="B10015" t="s">
        <v>434</v>
      </c>
      <c r="C10015" t="s">
        <v>45</v>
      </c>
      <c r="D10015" t="s">
        <v>528</v>
      </c>
      <c r="E10015">
        <v>0</v>
      </c>
    </row>
    <row r="10016" spans="1:5">
      <c r="A10016">
        <v>2021</v>
      </c>
      <c r="B10016" t="s">
        <v>434</v>
      </c>
      <c r="C10016" t="s">
        <v>45</v>
      </c>
      <c r="D10016" t="s">
        <v>528</v>
      </c>
      <c r="E10016">
        <v>0</v>
      </c>
    </row>
    <row r="10017" spans="1:5">
      <c r="A10017">
        <v>2021</v>
      </c>
      <c r="B10017" t="s">
        <v>420</v>
      </c>
      <c r="C10017" t="s">
        <v>8</v>
      </c>
      <c r="D10017" t="s">
        <v>528</v>
      </c>
      <c r="E10017">
        <v>0</v>
      </c>
    </row>
    <row r="10018" spans="1:5">
      <c r="A10018">
        <v>2021</v>
      </c>
      <c r="B10018" t="s">
        <v>424</v>
      </c>
      <c r="C10018" t="s">
        <v>21</v>
      </c>
      <c r="D10018" t="s">
        <v>528</v>
      </c>
      <c r="E10018">
        <v>0</v>
      </c>
    </row>
    <row r="10019" spans="1:5">
      <c r="A10019">
        <v>2020</v>
      </c>
      <c r="B10019" t="s">
        <v>434</v>
      </c>
      <c r="C10019" t="s">
        <v>45</v>
      </c>
      <c r="D10019" t="s">
        <v>528</v>
      </c>
      <c r="E10019">
        <v>0</v>
      </c>
    </row>
    <row r="10020" spans="1:5">
      <c r="A10020">
        <v>2020</v>
      </c>
      <c r="B10020" t="s">
        <v>430</v>
      </c>
      <c r="C10020" t="s">
        <v>33</v>
      </c>
      <c r="D10020" t="s">
        <v>528</v>
      </c>
      <c r="E10020">
        <v>0</v>
      </c>
    </row>
    <row r="10021" spans="1:5">
      <c r="A10021">
        <v>2020</v>
      </c>
      <c r="B10021" t="s">
        <v>439</v>
      </c>
      <c r="C10021" t="s">
        <v>53</v>
      </c>
      <c r="D10021" t="s">
        <v>528</v>
      </c>
      <c r="E10021">
        <v>0</v>
      </c>
    </row>
    <row r="10022" spans="1:5">
      <c r="A10022">
        <v>2019</v>
      </c>
      <c r="B10022" t="s">
        <v>431</v>
      </c>
      <c r="C10022" t="s">
        <v>36</v>
      </c>
      <c r="D10022" t="s">
        <v>528</v>
      </c>
      <c r="E10022">
        <v>0</v>
      </c>
    </row>
    <row r="10023" spans="1:5">
      <c r="A10023">
        <v>2019</v>
      </c>
      <c r="B10023" t="s">
        <v>437</v>
      </c>
      <c r="C10023" t="s">
        <v>51</v>
      </c>
      <c r="D10023" t="s">
        <v>528</v>
      </c>
      <c r="E10023">
        <v>0</v>
      </c>
    </row>
    <row r="10024" spans="1:5">
      <c r="A10024">
        <v>2019</v>
      </c>
      <c r="B10024" t="s">
        <v>439</v>
      </c>
      <c r="C10024" t="s">
        <v>53</v>
      </c>
      <c r="D10024" t="s">
        <v>528</v>
      </c>
      <c r="E10024">
        <v>0</v>
      </c>
    </row>
    <row r="10025" spans="1:5">
      <c r="A10025">
        <v>2019</v>
      </c>
      <c r="B10025" t="s">
        <v>429</v>
      </c>
      <c r="C10025" t="s">
        <v>30</v>
      </c>
      <c r="D10025" t="s">
        <v>528</v>
      </c>
      <c r="E10025">
        <v>0</v>
      </c>
    </row>
    <row r="10026" spans="1:5">
      <c r="A10026">
        <v>2018</v>
      </c>
      <c r="B10026" t="s">
        <v>432</v>
      </c>
      <c r="C10026" t="s">
        <v>39</v>
      </c>
      <c r="D10026" t="s">
        <v>528</v>
      </c>
      <c r="E10026">
        <v>0</v>
      </c>
    </row>
    <row r="10027" spans="1:5">
      <c r="A10027">
        <v>2018</v>
      </c>
      <c r="B10027" t="s">
        <v>435</v>
      </c>
      <c r="C10027" t="s">
        <v>48</v>
      </c>
      <c r="D10027" t="s">
        <v>528</v>
      </c>
      <c r="E10027">
        <v>0</v>
      </c>
    </row>
    <row r="10028" spans="1:5">
      <c r="A10028">
        <v>2018</v>
      </c>
      <c r="B10028" t="s">
        <v>438</v>
      </c>
      <c r="C10028" t="s">
        <v>52</v>
      </c>
      <c r="D10028" t="s">
        <v>528</v>
      </c>
      <c r="E10028">
        <v>0</v>
      </c>
    </row>
    <row r="10029" spans="1:5">
      <c r="A10029">
        <v>2018</v>
      </c>
      <c r="B10029" t="s">
        <v>436</v>
      </c>
      <c r="C10029" t="s">
        <v>49</v>
      </c>
      <c r="D10029" t="s">
        <v>528</v>
      </c>
      <c r="E10029">
        <v>0</v>
      </c>
    </row>
    <row r="10030" spans="1:5">
      <c r="A10030">
        <v>2018</v>
      </c>
      <c r="B10030" t="s">
        <v>437</v>
      </c>
      <c r="C10030" t="s">
        <v>51</v>
      </c>
      <c r="D10030" t="s">
        <v>528</v>
      </c>
      <c r="E10030">
        <v>0</v>
      </c>
    </row>
    <row r="10031" spans="1:5">
      <c r="A10031">
        <v>2018</v>
      </c>
      <c r="B10031" t="s">
        <v>422</v>
      </c>
      <c r="C10031" t="s">
        <v>15</v>
      </c>
      <c r="D10031" t="s">
        <v>528</v>
      </c>
      <c r="E10031">
        <v>0</v>
      </c>
    </row>
    <row r="10032" spans="1:5">
      <c r="A10032">
        <v>2019</v>
      </c>
      <c r="B10032" t="s">
        <v>438</v>
      </c>
      <c r="C10032" t="s">
        <v>52</v>
      </c>
      <c r="D10032" t="s">
        <v>528</v>
      </c>
      <c r="E10032">
        <v>0</v>
      </c>
    </row>
    <row r="10033" spans="1:5">
      <c r="A10033">
        <v>2019</v>
      </c>
      <c r="B10033" t="s">
        <v>430</v>
      </c>
      <c r="C10033" t="s">
        <v>33</v>
      </c>
      <c r="D10033" t="s">
        <v>528</v>
      </c>
      <c r="E10033">
        <v>0</v>
      </c>
    </row>
    <row r="10034" spans="1:5">
      <c r="A10034">
        <v>2019</v>
      </c>
      <c r="B10034" t="s">
        <v>434</v>
      </c>
      <c r="C10034" t="s">
        <v>45</v>
      </c>
      <c r="D10034" t="s">
        <v>528</v>
      </c>
      <c r="E10034">
        <v>0</v>
      </c>
    </row>
    <row r="10035" spans="1:5">
      <c r="A10035">
        <v>2019</v>
      </c>
      <c r="B10035" t="s">
        <v>425</v>
      </c>
      <c r="C10035" t="s">
        <v>24</v>
      </c>
      <c r="D10035" t="s">
        <v>528</v>
      </c>
      <c r="E10035">
        <v>0</v>
      </c>
    </row>
    <row r="10036" spans="1:5">
      <c r="A10036">
        <v>2019</v>
      </c>
      <c r="B10036" t="s">
        <v>420</v>
      </c>
      <c r="C10036" t="s">
        <v>8</v>
      </c>
      <c r="D10036" t="s">
        <v>528</v>
      </c>
      <c r="E10036">
        <v>0</v>
      </c>
    </row>
    <row r="10037" spans="1:5">
      <c r="A10037">
        <v>2019</v>
      </c>
      <c r="B10037" t="s">
        <v>433</v>
      </c>
      <c r="C10037" t="s">
        <v>42</v>
      </c>
      <c r="D10037" t="s">
        <v>528</v>
      </c>
      <c r="E10037">
        <v>0</v>
      </c>
    </row>
    <row r="10038" spans="1:5">
      <c r="A10038">
        <v>2019</v>
      </c>
      <c r="B10038" t="s">
        <v>428</v>
      </c>
      <c r="C10038" t="s">
        <v>27</v>
      </c>
      <c r="D10038" t="s">
        <v>528</v>
      </c>
      <c r="E10038">
        <v>0</v>
      </c>
    </row>
    <row r="10039" spans="1:5">
      <c r="A10039">
        <v>2019</v>
      </c>
      <c r="B10039" t="s">
        <v>423</v>
      </c>
      <c r="C10039" t="s">
        <v>18</v>
      </c>
      <c r="D10039" t="s">
        <v>528</v>
      </c>
      <c r="E10039">
        <v>0</v>
      </c>
    </row>
    <row r="10040" spans="1:5">
      <c r="A10040">
        <v>2019</v>
      </c>
      <c r="B10040" t="s">
        <v>421</v>
      </c>
      <c r="C10040" t="s">
        <v>13</v>
      </c>
      <c r="D10040" t="s">
        <v>528</v>
      </c>
      <c r="E10040">
        <v>0</v>
      </c>
    </row>
    <row r="10041" spans="1:5">
      <c r="A10041">
        <v>2019</v>
      </c>
      <c r="B10041" t="s">
        <v>422</v>
      </c>
      <c r="C10041" t="s">
        <v>15</v>
      </c>
      <c r="D10041" t="s">
        <v>528</v>
      </c>
      <c r="E10041">
        <v>0</v>
      </c>
    </row>
    <row r="10042" spans="1:5">
      <c r="A10042">
        <v>2019</v>
      </c>
      <c r="B10042" t="s">
        <v>424</v>
      </c>
      <c r="C10042" t="s">
        <v>21</v>
      </c>
      <c r="D10042" t="s">
        <v>528</v>
      </c>
      <c r="E10042">
        <v>0</v>
      </c>
    </row>
    <row r="10043" spans="1:5">
      <c r="A10043">
        <v>2018</v>
      </c>
      <c r="B10043" t="s">
        <v>434</v>
      </c>
      <c r="C10043" t="s">
        <v>45</v>
      </c>
      <c r="D10043" t="s">
        <v>528</v>
      </c>
      <c r="E10043">
        <v>0</v>
      </c>
    </row>
    <row r="10044" spans="1:5">
      <c r="A10044">
        <v>2018</v>
      </c>
      <c r="B10044" t="s">
        <v>428</v>
      </c>
      <c r="C10044" t="s">
        <v>27</v>
      </c>
      <c r="D10044" t="s">
        <v>528</v>
      </c>
      <c r="E10044">
        <v>0</v>
      </c>
    </row>
    <row r="10045" spans="1:5">
      <c r="A10045">
        <v>2018</v>
      </c>
      <c r="B10045" t="s">
        <v>430</v>
      </c>
      <c r="C10045" t="s">
        <v>33</v>
      </c>
      <c r="D10045" t="s">
        <v>528</v>
      </c>
      <c r="E10045">
        <v>0</v>
      </c>
    </row>
    <row r="10046" spans="1:5">
      <c r="A10046">
        <v>2018</v>
      </c>
      <c r="B10046" t="s">
        <v>420</v>
      </c>
      <c r="C10046" t="s">
        <v>8</v>
      </c>
      <c r="D10046" t="s">
        <v>528</v>
      </c>
      <c r="E10046">
        <v>0</v>
      </c>
    </row>
    <row r="10047" spans="1:5">
      <c r="A10047">
        <v>2018</v>
      </c>
      <c r="B10047" t="s">
        <v>439</v>
      </c>
      <c r="C10047" t="s">
        <v>53</v>
      </c>
      <c r="D10047" t="s">
        <v>528</v>
      </c>
      <c r="E10047">
        <v>0</v>
      </c>
    </row>
    <row r="10048" spans="1:5">
      <c r="A10048">
        <v>2022</v>
      </c>
      <c r="B10048" t="s">
        <v>437</v>
      </c>
      <c r="C10048" t="s">
        <v>51</v>
      </c>
      <c r="D10048" t="s">
        <v>528</v>
      </c>
      <c r="E10048">
        <v>0</v>
      </c>
    </row>
    <row r="10049" spans="1:5">
      <c r="A10049">
        <v>2022</v>
      </c>
      <c r="B10049" t="s">
        <v>425</v>
      </c>
      <c r="C10049" t="s">
        <v>24</v>
      </c>
      <c r="D10049" t="s">
        <v>528</v>
      </c>
      <c r="E10049">
        <v>0</v>
      </c>
    </row>
    <row r="10050" spans="1:5">
      <c r="A10050">
        <v>2022</v>
      </c>
      <c r="B10050" t="s">
        <v>428</v>
      </c>
      <c r="C10050" t="s">
        <v>27</v>
      </c>
      <c r="D10050" t="s">
        <v>528</v>
      </c>
      <c r="E10050">
        <v>0</v>
      </c>
    </row>
    <row r="10051" spans="1:5">
      <c r="A10051">
        <v>2022</v>
      </c>
      <c r="B10051" t="s">
        <v>420</v>
      </c>
      <c r="C10051" t="s">
        <v>8</v>
      </c>
      <c r="D10051" t="s">
        <v>528</v>
      </c>
      <c r="E10051">
        <v>0</v>
      </c>
    </row>
    <row r="10052" spans="1:5">
      <c r="A10052">
        <v>2022</v>
      </c>
      <c r="B10052" t="s">
        <v>423</v>
      </c>
      <c r="C10052" t="s">
        <v>18</v>
      </c>
      <c r="D10052" t="s">
        <v>528</v>
      </c>
      <c r="E10052">
        <v>0</v>
      </c>
    </row>
    <row r="10053" spans="1:5">
      <c r="A10053">
        <v>2021</v>
      </c>
      <c r="B10053" t="s">
        <v>426</v>
      </c>
      <c r="D10053" t="s">
        <v>528</v>
      </c>
      <c r="E10053">
        <v>0</v>
      </c>
    </row>
    <row r="10054" spans="1:5">
      <c r="A10054">
        <v>2021</v>
      </c>
      <c r="B10054" t="s">
        <v>428</v>
      </c>
      <c r="C10054" t="s">
        <v>27</v>
      </c>
      <c r="D10054" t="s">
        <v>528</v>
      </c>
      <c r="E10054">
        <v>0</v>
      </c>
    </row>
    <row r="10055" spans="1:5">
      <c r="A10055">
        <v>2021</v>
      </c>
      <c r="B10055" t="s">
        <v>423</v>
      </c>
      <c r="C10055" t="s">
        <v>18</v>
      </c>
      <c r="D10055" t="s">
        <v>528</v>
      </c>
      <c r="E10055">
        <v>0</v>
      </c>
    </row>
    <row r="10056" spans="1:5">
      <c r="A10056">
        <v>2021</v>
      </c>
      <c r="B10056" t="s">
        <v>431</v>
      </c>
      <c r="C10056" t="s">
        <v>36</v>
      </c>
      <c r="D10056" t="s">
        <v>528</v>
      </c>
      <c r="E10056">
        <v>0</v>
      </c>
    </row>
    <row r="10057" spans="1:5">
      <c r="A10057">
        <v>2021</v>
      </c>
      <c r="B10057" t="s">
        <v>425</v>
      </c>
      <c r="C10057" t="s">
        <v>24</v>
      </c>
      <c r="D10057" t="s">
        <v>528</v>
      </c>
      <c r="E10057">
        <v>0</v>
      </c>
    </row>
    <row r="10058" spans="1:5">
      <c r="A10058">
        <v>2021</v>
      </c>
      <c r="B10058" t="s">
        <v>438</v>
      </c>
      <c r="C10058" t="s">
        <v>52</v>
      </c>
      <c r="D10058" t="s">
        <v>528</v>
      </c>
      <c r="E10058">
        <v>0</v>
      </c>
    </row>
    <row r="10059" spans="1:5">
      <c r="A10059">
        <v>2021</v>
      </c>
      <c r="B10059" t="s">
        <v>436</v>
      </c>
      <c r="C10059" t="s">
        <v>49</v>
      </c>
      <c r="D10059" t="s">
        <v>528</v>
      </c>
      <c r="E10059">
        <v>0</v>
      </c>
    </row>
    <row r="10060" spans="1:5">
      <c r="A10060">
        <v>2021</v>
      </c>
      <c r="B10060" t="s">
        <v>437</v>
      </c>
      <c r="C10060" t="s">
        <v>51</v>
      </c>
      <c r="D10060" t="s">
        <v>528</v>
      </c>
      <c r="E10060">
        <v>0</v>
      </c>
    </row>
    <row r="10061" spans="1:5">
      <c r="A10061">
        <v>2020</v>
      </c>
      <c r="B10061" t="s">
        <v>431</v>
      </c>
      <c r="C10061" t="s">
        <v>36</v>
      </c>
      <c r="D10061" t="s">
        <v>528</v>
      </c>
      <c r="E10061">
        <v>0</v>
      </c>
    </row>
    <row r="10062" spans="1:5">
      <c r="A10062">
        <v>2020</v>
      </c>
      <c r="B10062" t="s">
        <v>426</v>
      </c>
      <c r="D10062" t="s">
        <v>528</v>
      </c>
      <c r="E10062">
        <v>0</v>
      </c>
    </row>
    <row r="10063" spans="1:5">
      <c r="A10063">
        <v>2020</v>
      </c>
      <c r="B10063" t="s">
        <v>433</v>
      </c>
      <c r="C10063" t="s">
        <v>42</v>
      </c>
      <c r="D10063" t="s">
        <v>528</v>
      </c>
      <c r="E10063">
        <v>0</v>
      </c>
    </row>
    <row r="10064" spans="1:5">
      <c r="A10064">
        <v>2020</v>
      </c>
      <c r="B10064" t="s">
        <v>425</v>
      </c>
      <c r="C10064" t="s">
        <v>24</v>
      </c>
      <c r="D10064" t="s">
        <v>528</v>
      </c>
      <c r="E10064">
        <v>0</v>
      </c>
    </row>
    <row r="10065" spans="1:5">
      <c r="A10065">
        <v>2020</v>
      </c>
      <c r="B10065" t="s">
        <v>428</v>
      </c>
      <c r="C10065" t="s">
        <v>27</v>
      </c>
      <c r="D10065" t="s">
        <v>528</v>
      </c>
      <c r="E10065">
        <v>0</v>
      </c>
    </row>
    <row r="10066" spans="1:5">
      <c r="A10066">
        <v>2020</v>
      </c>
      <c r="B10066" t="s">
        <v>438</v>
      </c>
      <c r="C10066" t="s">
        <v>52</v>
      </c>
      <c r="D10066" t="s">
        <v>528</v>
      </c>
      <c r="E10066">
        <v>0</v>
      </c>
    </row>
    <row r="10067" spans="1:5">
      <c r="A10067">
        <v>2020</v>
      </c>
      <c r="B10067" t="s">
        <v>437</v>
      </c>
      <c r="C10067" t="s">
        <v>51</v>
      </c>
      <c r="D10067" t="s">
        <v>528</v>
      </c>
      <c r="E10067">
        <v>0</v>
      </c>
    </row>
    <row r="10068" spans="1:5">
      <c r="A10068">
        <v>2020</v>
      </c>
      <c r="B10068" t="s">
        <v>422</v>
      </c>
      <c r="C10068" t="s">
        <v>15</v>
      </c>
      <c r="D10068" t="s">
        <v>528</v>
      </c>
      <c r="E10068">
        <v>0</v>
      </c>
    </row>
    <row r="10069" spans="1:5">
      <c r="A10069">
        <v>2023</v>
      </c>
      <c r="B10069" t="s">
        <v>434</v>
      </c>
      <c r="C10069" t="s">
        <v>45</v>
      </c>
      <c r="D10069" t="s">
        <v>528</v>
      </c>
      <c r="E10069">
        <v>0</v>
      </c>
    </row>
    <row r="10070" spans="1:5">
      <c r="A10070">
        <v>2023</v>
      </c>
      <c r="B10070" t="s">
        <v>423</v>
      </c>
      <c r="C10070" t="s">
        <v>18</v>
      </c>
      <c r="D10070" t="s">
        <v>528</v>
      </c>
      <c r="E10070">
        <v>0</v>
      </c>
    </row>
    <row r="10071" spans="1:5">
      <c r="A10071">
        <v>2023</v>
      </c>
      <c r="B10071" t="s">
        <v>435</v>
      </c>
      <c r="C10071" t="s">
        <v>48</v>
      </c>
      <c r="D10071" t="s">
        <v>528</v>
      </c>
      <c r="E10071">
        <v>0</v>
      </c>
    </row>
    <row r="10072" spans="1:5">
      <c r="A10072">
        <v>2023</v>
      </c>
      <c r="B10072" t="s">
        <v>430</v>
      </c>
      <c r="C10072" t="s">
        <v>33</v>
      </c>
      <c r="D10072" t="s">
        <v>528</v>
      </c>
      <c r="E10072">
        <v>0</v>
      </c>
    </row>
    <row r="10073" spans="1:5">
      <c r="A10073">
        <v>2023</v>
      </c>
      <c r="B10073" t="s">
        <v>422</v>
      </c>
      <c r="C10073" t="s">
        <v>15</v>
      </c>
      <c r="D10073" t="s">
        <v>528</v>
      </c>
      <c r="E10073">
        <v>1</v>
      </c>
    </row>
    <row r="10074" spans="1:5">
      <c r="A10074">
        <v>2023</v>
      </c>
      <c r="B10074" t="s">
        <v>439</v>
      </c>
      <c r="C10074" t="s">
        <v>53</v>
      </c>
      <c r="D10074" t="s">
        <v>528</v>
      </c>
      <c r="E10074">
        <v>0</v>
      </c>
    </row>
    <row r="10075" spans="1:5">
      <c r="A10075">
        <v>2022</v>
      </c>
      <c r="B10075" t="s">
        <v>433</v>
      </c>
      <c r="C10075" t="s">
        <v>42</v>
      </c>
      <c r="D10075" t="s">
        <v>528</v>
      </c>
      <c r="E10075">
        <v>0</v>
      </c>
    </row>
    <row r="10076" spans="1:5">
      <c r="A10076">
        <v>2022</v>
      </c>
      <c r="B10076" t="s">
        <v>430</v>
      </c>
      <c r="C10076" t="s">
        <v>33</v>
      </c>
      <c r="D10076" t="s">
        <v>528</v>
      </c>
      <c r="E10076">
        <v>0</v>
      </c>
    </row>
    <row r="10077" spans="1:5">
      <c r="A10077">
        <v>2022</v>
      </c>
      <c r="B10077" t="s">
        <v>432</v>
      </c>
      <c r="C10077" t="s">
        <v>39</v>
      </c>
      <c r="D10077" t="s">
        <v>528</v>
      </c>
      <c r="E10077">
        <v>0</v>
      </c>
    </row>
    <row r="10078" spans="1:5">
      <c r="A10078">
        <v>2022</v>
      </c>
      <c r="B10078" t="s">
        <v>426</v>
      </c>
      <c r="D10078" t="s">
        <v>528</v>
      </c>
      <c r="E10078">
        <v>0</v>
      </c>
    </row>
    <row r="10079" spans="1:5">
      <c r="A10079">
        <v>2022</v>
      </c>
      <c r="B10079" t="s">
        <v>424</v>
      </c>
      <c r="C10079" t="s">
        <v>21</v>
      </c>
      <c r="D10079" t="s">
        <v>528</v>
      </c>
      <c r="E10079">
        <v>0</v>
      </c>
    </row>
    <row r="10080" spans="1:5">
      <c r="A10080">
        <v>2021</v>
      </c>
      <c r="B10080" t="s">
        <v>432</v>
      </c>
      <c r="C10080" t="s">
        <v>39</v>
      </c>
      <c r="D10080" t="s">
        <v>528</v>
      </c>
      <c r="E10080">
        <v>0</v>
      </c>
    </row>
    <row r="10081" spans="1:5">
      <c r="A10081">
        <v>2021</v>
      </c>
      <c r="B10081" t="s">
        <v>430</v>
      </c>
      <c r="C10081" t="s">
        <v>33</v>
      </c>
      <c r="D10081" t="s">
        <v>528</v>
      </c>
      <c r="E10081">
        <v>0</v>
      </c>
    </row>
    <row r="10082" spans="1:5">
      <c r="A10082">
        <v>2021</v>
      </c>
      <c r="B10082" t="s">
        <v>433</v>
      </c>
      <c r="C10082" t="s">
        <v>42</v>
      </c>
      <c r="D10082" t="s">
        <v>528</v>
      </c>
      <c r="E10082">
        <v>0</v>
      </c>
    </row>
    <row r="10083" spans="1:5">
      <c r="A10083">
        <v>2021</v>
      </c>
      <c r="B10083" t="s">
        <v>422</v>
      </c>
      <c r="C10083" t="s">
        <v>15</v>
      </c>
      <c r="D10083" t="s">
        <v>528</v>
      </c>
      <c r="E10083">
        <v>0</v>
      </c>
    </row>
    <row r="10084" spans="1:5">
      <c r="A10084">
        <v>2021</v>
      </c>
      <c r="B10084" t="s">
        <v>421</v>
      </c>
      <c r="C10084" t="s">
        <v>13</v>
      </c>
      <c r="D10084" t="s">
        <v>528</v>
      </c>
      <c r="E10084">
        <v>1</v>
      </c>
    </row>
    <row r="10085" spans="1:5">
      <c r="A10085">
        <v>2021</v>
      </c>
      <c r="B10085" t="s">
        <v>439</v>
      </c>
      <c r="C10085" t="s">
        <v>53</v>
      </c>
      <c r="D10085" t="s">
        <v>528</v>
      </c>
      <c r="E10085">
        <v>0</v>
      </c>
    </row>
    <row r="10086" spans="1:5">
      <c r="A10086">
        <v>2021</v>
      </c>
      <c r="B10086" t="s">
        <v>435</v>
      </c>
      <c r="C10086" t="s">
        <v>48</v>
      </c>
      <c r="D10086" t="s">
        <v>528</v>
      </c>
      <c r="E10086">
        <v>0</v>
      </c>
    </row>
    <row r="10087" spans="1:5">
      <c r="A10087">
        <v>2021</v>
      </c>
      <c r="B10087" t="s">
        <v>429</v>
      </c>
      <c r="C10087" t="s">
        <v>30</v>
      </c>
      <c r="D10087" t="s">
        <v>528</v>
      </c>
      <c r="E10087">
        <v>1</v>
      </c>
    </row>
    <row r="10088" spans="1:5">
      <c r="A10088">
        <v>2020</v>
      </c>
      <c r="B10088" t="s">
        <v>435</v>
      </c>
      <c r="C10088" t="s">
        <v>48</v>
      </c>
      <c r="D10088" t="s">
        <v>528</v>
      </c>
      <c r="E10088">
        <v>0</v>
      </c>
    </row>
    <row r="10089" spans="1:5">
      <c r="A10089">
        <v>2020</v>
      </c>
      <c r="B10089" t="s">
        <v>432</v>
      </c>
      <c r="C10089" t="s">
        <v>39</v>
      </c>
      <c r="D10089" t="s">
        <v>528</v>
      </c>
      <c r="E10089">
        <v>0</v>
      </c>
    </row>
    <row r="10090" spans="1:5">
      <c r="A10090">
        <v>2020</v>
      </c>
      <c r="B10090" t="s">
        <v>423</v>
      </c>
      <c r="C10090" t="s">
        <v>18</v>
      </c>
      <c r="D10090" t="s">
        <v>528</v>
      </c>
      <c r="E10090">
        <v>0</v>
      </c>
    </row>
    <row r="10091" spans="1:5">
      <c r="A10091">
        <v>2020</v>
      </c>
      <c r="B10091" t="s">
        <v>420</v>
      </c>
      <c r="C10091" t="s">
        <v>8</v>
      </c>
      <c r="D10091" t="s">
        <v>528</v>
      </c>
      <c r="E10091">
        <v>0</v>
      </c>
    </row>
    <row r="10092" spans="1:5">
      <c r="A10092">
        <v>2020</v>
      </c>
      <c r="B10092" t="s">
        <v>424</v>
      </c>
      <c r="C10092" t="s">
        <v>21</v>
      </c>
      <c r="D10092" t="s">
        <v>528</v>
      </c>
      <c r="E10092">
        <v>0</v>
      </c>
    </row>
    <row r="10093" spans="1:5">
      <c r="A10093">
        <v>2020</v>
      </c>
      <c r="B10093" t="s">
        <v>421</v>
      </c>
      <c r="C10093" t="s">
        <v>13</v>
      </c>
      <c r="D10093" t="s">
        <v>528</v>
      </c>
      <c r="E10093">
        <v>1</v>
      </c>
    </row>
    <row r="10094" spans="1:5">
      <c r="A10094">
        <v>2020</v>
      </c>
      <c r="B10094" t="s">
        <v>436</v>
      </c>
      <c r="C10094" t="s">
        <v>49</v>
      </c>
      <c r="D10094" t="s">
        <v>528</v>
      </c>
      <c r="E10094">
        <v>0</v>
      </c>
    </row>
    <row r="10095" spans="1:5">
      <c r="A10095">
        <v>2020</v>
      </c>
      <c r="B10095" t="s">
        <v>429</v>
      </c>
      <c r="C10095" t="s">
        <v>30</v>
      </c>
      <c r="D10095" t="s">
        <v>528</v>
      </c>
      <c r="E10095">
        <v>1</v>
      </c>
    </row>
    <row r="10096" spans="1:5">
      <c r="A10096">
        <v>2019</v>
      </c>
      <c r="B10096" t="s">
        <v>435</v>
      </c>
      <c r="C10096" t="s">
        <v>48</v>
      </c>
      <c r="D10096" t="s">
        <v>528</v>
      </c>
      <c r="E10096">
        <v>0</v>
      </c>
    </row>
    <row r="10097" spans="1:5">
      <c r="A10097">
        <v>2019</v>
      </c>
      <c r="B10097" t="s">
        <v>426</v>
      </c>
      <c r="D10097" t="s">
        <v>528</v>
      </c>
      <c r="E10097">
        <v>0</v>
      </c>
    </row>
    <row r="10098" spans="1:5">
      <c r="A10098">
        <v>2019</v>
      </c>
      <c r="B10098" t="s">
        <v>432</v>
      </c>
      <c r="C10098" t="s">
        <v>39</v>
      </c>
      <c r="D10098" t="s">
        <v>528</v>
      </c>
      <c r="E10098">
        <v>0</v>
      </c>
    </row>
    <row r="10099" spans="1:5">
      <c r="A10099">
        <v>2019</v>
      </c>
      <c r="B10099" t="s">
        <v>436</v>
      </c>
      <c r="C10099" t="s">
        <v>49</v>
      </c>
      <c r="D10099" t="s">
        <v>528</v>
      </c>
      <c r="E10099">
        <v>0</v>
      </c>
    </row>
    <row r="10100" spans="1:5">
      <c r="A10100">
        <v>2018</v>
      </c>
      <c r="B10100" t="s">
        <v>431</v>
      </c>
      <c r="C10100" t="s">
        <v>36</v>
      </c>
      <c r="D10100" t="s">
        <v>528</v>
      </c>
      <c r="E10100">
        <v>0</v>
      </c>
    </row>
    <row r="10101" spans="1:5">
      <c r="A10101">
        <v>2018</v>
      </c>
      <c r="B10101" t="s">
        <v>426</v>
      </c>
      <c r="D10101" t="s">
        <v>528</v>
      </c>
      <c r="E10101">
        <v>0</v>
      </c>
    </row>
    <row r="10102" spans="1:5">
      <c r="A10102">
        <v>2018</v>
      </c>
      <c r="B10102" t="s">
        <v>421</v>
      </c>
      <c r="C10102" t="s">
        <v>13</v>
      </c>
      <c r="D10102" t="s">
        <v>528</v>
      </c>
      <c r="E10102">
        <v>0</v>
      </c>
    </row>
    <row r="10103" spans="1:5">
      <c r="A10103">
        <v>2018</v>
      </c>
      <c r="B10103" t="s">
        <v>423</v>
      </c>
      <c r="C10103" t="s">
        <v>18</v>
      </c>
      <c r="D10103" t="s">
        <v>528</v>
      </c>
      <c r="E10103">
        <v>0</v>
      </c>
    </row>
    <row r="10104" spans="1:5">
      <c r="A10104">
        <v>2018</v>
      </c>
      <c r="B10104" t="s">
        <v>433</v>
      </c>
      <c r="C10104" t="s">
        <v>42</v>
      </c>
      <c r="D10104" t="s">
        <v>528</v>
      </c>
      <c r="E10104">
        <v>0</v>
      </c>
    </row>
    <row r="10105" spans="1:5">
      <c r="A10105">
        <v>2018</v>
      </c>
      <c r="B10105" t="s">
        <v>425</v>
      </c>
      <c r="C10105" t="s">
        <v>24</v>
      </c>
      <c r="D10105" t="s">
        <v>528</v>
      </c>
      <c r="E10105">
        <v>0</v>
      </c>
    </row>
    <row r="10106" spans="1:5">
      <c r="A10106">
        <v>2018</v>
      </c>
      <c r="B10106" t="s">
        <v>424</v>
      </c>
      <c r="C10106" t="s">
        <v>21</v>
      </c>
      <c r="D10106" t="s">
        <v>528</v>
      </c>
      <c r="E10106">
        <v>0</v>
      </c>
    </row>
    <row r="10107" spans="1:5">
      <c r="A10107">
        <v>2018</v>
      </c>
      <c r="B10107" t="s">
        <v>429</v>
      </c>
      <c r="C10107" t="s">
        <v>30</v>
      </c>
      <c r="D10107" t="s">
        <v>528</v>
      </c>
      <c r="E10107">
        <v>0</v>
      </c>
    </row>
    <row r="10108" spans="1:5">
      <c r="A10108">
        <v>2025</v>
      </c>
      <c r="B10108" t="s">
        <v>407</v>
      </c>
      <c r="D10108" t="s">
        <v>529</v>
      </c>
      <c r="E10108">
        <v>3</v>
      </c>
    </row>
    <row r="10109" spans="1:5">
      <c r="A10109">
        <v>2025</v>
      </c>
      <c r="B10109" t="s">
        <v>438</v>
      </c>
      <c r="D10109" t="s">
        <v>529</v>
      </c>
      <c r="E10109">
        <v>0</v>
      </c>
    </row>
    <row r="10110" spans="1:5">
      <c r="A10110">
        <v>2025</v>
      </c>
      <c r="B10110" t="s">
        <v>425</v>
      </c>
      <c r="D10110" t="s">
        <v>529</v>
      </c>
      <c r="E10110">
        <v>0</v>
      </c>
    </row>
    <row r="10111" spans="1:5">
      <c r="A10111">
        <v>2025</v>
      </c>
      <c r="B10111" t="s">
        <v>421</v>
      </c>
      <c r="D10111" t="s">
        <v>529</v>
      </c>
      <c r="E10111">
        <v>0</v>
      </c>
    </row>
    <row r="10112" spans="1:5">
      <c r="A10112">
        <v>2025</v>
      </c>
      <c r="B10112" t="s">
        <v>432</v>
      </c>
      <c r="D10112" t="s">
        <v>529</v>
      </c>
      <c r="E10112">
        <v>0</v>
      </c>
    </row>
    <row r="10113" spans="1:5">
      <c r="A10113">
        <v>2025</v>
      </c>
      <c r="B10113" t="s">
        <v>429</v>
      </c>
      <c r="D10113" t="s">
        <v>529</v>
      </c>
      <c r="E10113">
        <v>1</v>
      </c>
    </row>
    <row r="10114" spans="1:5">
      <c r="A10114">
        <v>2025</v>
      </c>
      <c r="B10114" t="s">
        <v>431</v>
      </c>
      <c r="D10114" t="s">
        <v>529</v>
      </c>
      <c r="E10114">
        <v>0</v>
      </c>
    </row>
    <row r="10115" spans="1:5">
      <c r="A10115">
        <v>2025</v>
      </c>
      <c r="B10115" t="s">
        <v>428</v>
      </c>
      <c r="D10115" t="s">
        <v>529</v>
      </c>
      <c r="E10115">
        <v>0</v>
      </c>
    </row>
    <row r="10116" spans="1:5">
      <c r="A10116">
        <v>2025</v>
      </c>
      <c r="B10116" t="s">
        <v>436</v>
      </c>
      <c r="D10116" t="s">
        <v>529</v>
      </c>
      <c r="E10116">
        <v>0</v>
      </c>
    </row>
    <row r="10117" spans="1:5">
      <c r="A10117">
        <v>2025</v>
      </c>
      <c r="B10117" t="s">
        <v>433</v>
      </c>
      <c r="D10117" t="s">
        <v>529</v>
      </c>
      <c r="E10117">
        <v>0</v>
      </c>
    </row>
    <row r="10118" spans="1:5">
      <c r="A10118">
        <v>2025</v>
      </c>
      <c r="B10118" t="s">
        <v>426</v>
      </c>
      <c r="D10118" t="s">
        <v>529</v>
      </c>
      <c r="E10118">
        <v>0</v>
      </c>
    </row>
    <row r="10119" spans="1:5">
      <c r="A10119">
        <v>2025</v>
      </c>
      <c r="B10119" t="s">
        <v>437</v>
      </c>
      <c r="D10119" t="s">
        <v>529</v>
      </c>
      <c r="E10119">
        <v>0</v>
      </c>
    </row>
    <row r="10120" spans="1:5">
      <c r="A10120">
        <v>2025</v>
      </c>
      <c r="B10120" t="s">
        <v>420</v>
      </c>
      <c r="D10120" t="s">
        <v>529</v>
      </c>
      <c r="E10120">
        <v>1</v>
      </c>
    </row>
    <row r="10121" spans="1:5">
      <c r="A10121">
        <v>2025</v>
      </c>
      <c r="B10121" t="s">
        <v>424</v>
      </c>
      <c r="D10121" t="s">
        <v>529</v>
      </c>
      <c r="E10121">
        <v>0</v>
      </c>
    </row>
    <row r="10122" spans="1:5">
      <c r="A10122">
        <v>2025</v>
      </c>
      <c r="B10122" t="s">
        <v>434</v>
      </c>
      <c r="D10122" t="s">
        <v>529</v>
      </c>
      <c r="E10122">
        <v>0</v>
      </c>
    </row>
    <row r="10123" spans="1:5">
      <c r="A10123">
        <v>2025</v>
      </c>
      <c r="B10123" t="s">
        <v>423</v>
      </c>
      <c r="D10123" t="s">
        <v>529</v>
      </c>
      <c r="E10123">
        <v>0</v>
      </c>
    </row>
    <row r="10124" spans="1:5">
      <c r="A10124">
        <v>2025</v>
      </c>
      <c r="B10124" t="s">
        <v>435</v>
      </c>
      <c r="D10124" t="s">
        <v>529</v>
      </c>
      <c r="E10124">
        <v>0</v>
      </c>
    </row>
    <row r="10125" spans="1:5">
      <c r="A10125">
        <v>2025</v>
      </c>
      <c r="B10125" t="s">
        <v>430</v>
      </c>
      <c r="D10125" t="s">
        <v>529</v>
      </c>
      <c r="E10125">
        <v>0</v>
      </c>
    </row>
    <row r="10126" spans="1:5">
      <c r="A10126">
        <v>2025</v>
      </c>
      <c r="B10126" t="s">
        <v>422</v>
      </c>
      <c r="D10126" t="s">
        <v>529</v>
      </c>
      <c r="E10126">
        <v>1</v>
      </c>
    </row>
    <row r="10127" spans="1:5">
      <c r="A10127">
        <v>2025</v>
      </c>
      <c r="B10127" t="s">
        <v>439</v>
      </c>
      <c r="D10127" t="s">
        <v>529</v>
      </c>
      <c r="E10127">
        <v>0</v>
      </c>
    </row>
    <row r="10128" spans="1:5">
      <c r="A10128">
        <v>2024</v>
      </c>
      <c r="B10128" t="s">
        <v>407</v>
      </c>
      <c r="C10128" t="s">
        <v>407</v>
      </c>
      <c r="D10128" t="s">
        <v>529</v>
      </c>
      <c r="E10128">
        <v>2</v>
      </c>
    </row>
    <row r="10129" spans="1:5">
      <c r="A10129">
        <v>2024</v>
      </c>
      <c r="B10129" t="s">
        <v>438</v>
      </c>
      <c r="C10129" t="s">
        <v>52</v>
      </c>
      <c r="D10129" t="s">
        <v>529</v>
      </c>
      <c r="E10129">
        <v>0</v>
      </c>
    </row>
    <row r="10130" spans="1:5">
      <c r="A10130">
        <v>2024</v>
      </c>
      <c r="B10130" t="s">
        <v>425</v>
      </c>
      <c r="C10130" t="s">
        <v>24</v>
      </c>
      <c r="D10130" t="s">
        <v>529</v>
      </c>
      <c r="E10130">
        <v>0</v>
      </c>
    </row>
    <row r="10131" spans="1:5">
      <c r="A10131">
        <v>2024</v>
      </c>
      <c r="B10131" t="s">
        <v>421</v>
      </c>
      <c r="C10131" t="s">
        <v>13</v>
      </c>
      <c r="D10131" t="s">
        <v>529</v>
      </c>
      <c r="E10131">
        <v>0</v>
      </c>
    </row>
    <row r="10132" spans="1:5">
      <c r="A10132">
        <v>2024</v>
      </c>
      <c r="B10132" t="s">
        <v>432</v>
      </c>
      <c r="C10132" t="s">
        <v>39</v>
      </c>
      <c r="D10132" t="s">
        <v>529</v>
      </c>
      <c r="E10132">
        <v>0</v>
      </c>
    </row>
    <row r="10133" spans="1:5">
      <c r="A10133">
        <v>2024</v>
      </c>
      <c r="B10133" t="s">
        <v>429</v>
      </c>
      <c r="C10133" t="s">
        <v>30</v>
      </c>
      <c r="D10133" t="s">
        <v>529</v>
      </c>
      <c r="E10133">
        <v>0</v>
      </c>
    </row>
    <row r="10134" spans="1:5">
      <c r="A10134">
        <v>2024</v>
      </c>
      <c r="B10134" t="s">
        <v>431</v>
      </c>
      <c r="C10134" t="s">
        <v>36</v>
      </c>
      <c r="D10134" t="s">
        <v>529</v>
      </c>
      <c r="E10134">
        <v>0</v>
      </c>
    </row>
    <row r="10135" spans="1:5">
      <c r="A10135">
        <v>2024</v>
      </c>
      <c r="B10135" t="s">
        <v>428</v>
      </c>
      <c r="C10135" t="s">
        <v>27</v>
      </c>
      <c r="D10135" t="s">
        <v>529</v>
      </c>
      <c r="E10135">
        <v>0</v>
      </c>
    </row>
    <row r="10136" spans="1:5">
      <c r="A10136">
        <v>2024</v>
      </c>
      <c r="B10136" t="s">
        <v>436</v>
      </c>
      <c r="C10136" t="s">
        <v>49</v>
      </c>
      <c r="D10136" t="s">
        <v>529</v>
      </c>
      <c r="E10136">
        <v>0</v>
      </c>
    </row>
    <row r="10137" spans="1:5">
      <c r="A10137">
        <v>2024</v>
      </c>
      <c r="B10137" t="s">
        <v>433</v>
      </c>
      <c r="C10137" t="s">
        <v>42</v>
      </c>
      <c r="D10137" t="s">
        <v>529</v>
      </c>
      <c r="E10137">
        <v>0</v>
      </c>
    </row>
    <row r="10138" spans="1:5">
      <c r="A10138">
        <v>2024</v>
      </c>
      <c r="B10138" t="s">
        <v>426</v>
      </c>
      <c r="D10138" t="s">
        <v>529</v>
      </c>
      <c r="E10138">
        <v>0</v>
      </c>
    </row>
    <row r="10139" spans="1:5">
      <c r="A10139">
        <v>2024</v>
      </c>
      <c r="B10139" t="s">
        <v>437</v>
      </c>
      <c r="C10139" t="s">
        <v>51</v>
      </c>
      <c r="D10139" t="s">
        <v>529</v>
      </c>
      <c r="E10139">
        <v>0</v>
      </c>
    </row>
    <row r="10140" spans="1:5">
      <c r="A10140">
        <v>2024</v>
      </c>
      <c r="B10140" t="s">
        <v>420</v>
      </c>
      <c r="C10140" t="s">
        <v>8</v>
      </c>
      <c r="D10140" t="s">
        <v>529</v>
      </c>
      <c r="E10140">
        <v>0</v>
      </c>
    </row>
    <row r="10141" spans="1:5">
      <c r="A10141">
        <v>2024</v>
      </c>
      <c r="B10141" t="s">
        <v>424</v>
      </c>
      <c r="C10141" t="s">
        <v>21</v>
      </c>
      <c r="D10141" t="s">
        <v>529</v>
      </c>
      <c r="E10141">
        <v>0</v>
      </c>
    </row>
    <row r="10142" spans="1:5">
      <c r="A10142">
        <v>2024</v>
      </c>
      <c r="B10142" t="s">
        <v>434</v>
      </c>
      <c r="C10142" t="s">
        <v>45</v>
      </c>
      <c r="D10142" t="s">
        <v>529</v>
      </c>
      <c r="E10142">
        <v>0</v>
      </c>
    </row>
    <row r="10143" spans="1:5">
      <c r="A10143">
        <v>2024</v>
      </c>
      <c r="B10143" t="s">
        <v>423</v>
      </c>
      <c r="C10143" t="s">
        <v>18</v>
      </c>
      <c r="D10143" t="s">
        <v>529</v>
      </c>
      <c r="E10143">
        <v>0</v>
      </c>
    </row>
    <row r="10144" spans="1:5">
      <c r="A10144">
        <v>2024</v>
      </c>
      <c r="B10144" t="s">
        <v>435</v>
      </c>
      <c r="C10144" t="s">
        <v>48</v>
      </c>
      <c r="D10144" t="s">
        <v>529</v>
      </c>
      <c r="E10144">
        <v>0</v>
      </c>
    </row>
    <row r="10145" spans="1:5">
      <c r="A10145">
        <v>2024</v>
      </c>
      <c r="B10145" t="s">
        <v>430</v>
      </c>
      <c r="C10145" t="s">
        <v>33</v>
      </c>
      <c r="D10145" t="s">
        <v>529</v>
      </c>
      <c r="E10145">
        <v>0</v>
      </c>
    </row>
    <row r="10146" spans="1:5">
      <c r="A10146">
        <v>2024</v>
      </c>
      <c r="B10146" t="s">
        <v>422</v>
      </c>
      <c r="C10146" t="s">
        <v>15</v>
      </c>
      <c r="D10146" t="s">
        <v>529</v>
      </c>
      <c r="E10146">
        <v>0</v>
      </c>
    </row>
    <row r="10147" spans="1:5">
      <c r="A10147">
        <v>2024</v>
      </c>
      <c r="B10147" t="s">
        <v>439</v>
      </c>
      <c r="C10147" t="s">
        <v>53</v>
      </c>
      <c r="D10147" t="s">
        <v>529</v>
      </c>
      <c r="E10147">
        <v>0</v>
      </c>
    </row>
    <row r="10148" spans="1:5">
      <c r="A10148">
        <v>2019</v>
      </c>
      <c r="B10148" t="s">
        <v>407</v>
      </c>
      <c r="C10148" t="s">
        <v>407</v>
      </c>
      <c r="D10148" t="s">
        <v>529</v>
      </c>
      <c r="E10148">
        <v>0</v>
      </c>
    </row>
    <row r="10149" spans="1:5">
      <c r="A10149">
        <v>2022</v>
      </c>
      <c r="B10149" t="s">
        <v>407</v>
      </c>
      <c r="C10149" t="s">
        <v>407</v>
      </c>
      <c r="D10149" t="s">
        <v>529</v>
      </c>
      <c r="E10149">
        <v>0</v>
      </c>
    </row>
    <row r="10150" spans="1:5">
      <c r="A10150">
        <v>2021</v>
      </c>
      <c r="B10150" t="s">
        <v>407</v>
      </c>
      <c r="C10150" t="s">
        <v>407</v>
      </c>
      <c r="D10150" t="s">
        <v>529</v>
      </c>
      <c r="E10150">
        <v>0</v>
      </c>
    </row>
    <row r="10151" spans="1:5">
      <c r="A10151">
        <v>2023</v>
      </c>
      <c r="B10151" t="s">
        <v>407</v>
      </c>
      <c r="C10151" t="s">
        <v>407</v>
      </c>
      <c r="D10151" t="s">
        <v>529</v>
      </c>
      <c r="E10151">
        <v>2</v>
      </c>
    </row>
    <row r="10152" spans="1:5">
      <c r="A10152">
        <v>2018</v>
      </c>
      <c r="B10152" t="s">
        <v>407</v>
      </c>
      <c r="C10152" t="s">
        <v>407</v>
      </c>
      <c r="D10152" t="s">
        <v>529</v>
      </c>
      <c r="E10152">
        <v>0</v>
      </c>
    </row>
    <row r="10153" spans="1:5">
      <c r="A10153">
        <v>2018</v>
      </c>
      <c r="B10153" t="s">
        <v>407</v>
      </c>
      <c r="C10153" t="s">
        <v>407</v>
      </c>
      <c r="D10153" t="s">
        <v>529</v>
      </c>
      <c r="E10153">
        <v>0</v>
      </c>
    </row>
    <row r="10154" spans="1:5">
      <c r="A10154">
        <v>2018</v>
      </c>
      <c r="B10154" t="s">
        <v>407</v>
      </c>
      <c r="C10154" t="s">
        <v>407</v>
      </c>
      <c r="D10154" t="s">
        <v>529</v>
      </c>
      <c r="E10154">
        <v>0</v>
      </c>
    </row>
    <row r="10155" spans="1:5">
      <c r="A10155">
        <v>2018</v>
      </c>
      <c r="B10155" t="s">
        <v>407</v>
      </c>
      <c r="C10155" t="s">
        <v>407</v>
      </c>
      <c r="D10155" t="s">
        <v>529</v>
      </c>
      <c r="E10155">
        <v>0</v>
      </c>
    </row>
    <row r="10156" spans="1:5">
      <c r="A10156">
        <v>2020</v>
      </c>
      <c r="B10156" t="s">
        <v>407</v>
      </c>
      <c r="C10156" t="s">
        <v>407</v>
      </c>
      <c r="D10156" t="s">
        <v>529</v>
      </c>
      <c r="E10156">
        <v>0</v>
      </c>
    </row>
    <row r="10157" spans="1:5">
      <c r="A10157">
        <v>2023</v>
      </c>
      <c r="B10157" t="s">
        <v>438</v>
      </c>
      <c r="C10157" t="s">
        <v>52</v>
      </c>
      <c r="D10157" t="s">
        <v>529</v>
      </c>
      <c r="E10157">
        <v>0</v>
      </c>
    </row>
    <row r="10158" spans="1:5">
      <c r="A10158">
        <v>2023</v>
      </c>
      <c r="B10158" t="s">
        <v>425</v>
      </c>
      <c r="C10158" t="s">
        <v>24</v>
      </c>
      <c r="D10158" t="s">
        <v>529</v>
      </c>
      <c r="E10158">
        <v>0</v>
      </c>
    </row>
    <row r="10159" spans="1:5">
      <c r="A10159">
        <v>2023</v>
      </c>
      <c r="B10159" t="s">
        <v>421</v>
      </c>
      <c r="C10159" t="s">
        <v>13</v>
      </c>
      <c r="D10159" t="s">
        <v>529</v>
      </c>
      <c r="E10159">
        <v>0</v>
      </c>
    </row>
    <row r="10160" spans="1:5">
      <c r="A10160">
        <v>2023</v>
      </c>
      <c r="B10160" t="s">
        <v>432</v>
      </c>
      <c r="C10160" t="s">
        <v>39</v>
      </c>
      <c r="D10160" t="s">
        <v>529</v>
      </c>
      <c r="E10160">
        <v>0</v>
      </c>
    </row>
    <row r="10161" spans="1:5">
      <c r="A10161">
        <v>2023</v>
      </c>
      <c r="B10161" t="s">
        <v>429</v>
      </c>
      <c r="C10161" t="s">
        <v>30</v>
      </c>
      <c r="D10161" t="s">
        <v>529</v>
      </c>
      <c r="E10161">
        <v>0</v>
      </c>
    </row>
    <row r="10162" spans="1:5">
      <c r="A10162">
        <v>2023</v>
      </c>
      <c r="B10162" t="s">
        <v>431</v>
      </c>
      <c r="C10162" t="s">
        <v>36</v>
      </c>
      <c r="D10162" t="s">
        <v>529</v>
      </c>
      <c r="E10162">
        <v>0</v>
      </c>
    </row>
    <row r="10163" spans="1:5">
      <c r="A10163">
        <v>2023</v>
      </c>
      <c r="B10163" t="s">
        <v>428</v>
      </c>
      <c r="C10163" t="s">
        <v>27</v>
      </c>
      <c r="D10163" t="s">
        <v>529</v>
      </c>
      <c r="E10163">
        <v>0</v>
      </c>
    </row>
    <row r="10164" spans="1:5">
      <c r="A10164">
        <v>2023</v>
      </c>
      <c r="B10164" t="s">
        <v>436</v>
      </c>
      <c r="C10164" t="s">
        <v>49</v>
      </c>
      <c r="D10164" t="s">
        <v>529</v>
      </c>
      <c r="E10164">
        <v>0</v>
      </c>
    </row>
    <row r="10165" spans="1:5">
      <c r="A10165">
        <v>2023</v>
      </c>
      <c r="B10165" t="s">
        <v>433</v>
      </c>
      <c r="C10165" t="s">
        <v>42</v>
      </c>
      <c r="D10165" t="s">
        <v>529</v>
      </c>
      <c r="E10165">
        <v>0</v>
      </c>
    </row>
    <row r="10166" spans="1:5">
      <c r="A10166">
        <v>2023</v>
      </c>
      <c r="B10166" t="s">
        <v>426</v>
      </c>
      <c r="D10166" t="s">
        <v>529</v>
      </c>
      <c r="E10166">
        <v>0</v>
      </c>
    </row>
    <row r="10167" spans="1:5">
      <c r="A10167">
        <v>2023</v>
      </c>
      <c r="B10167" t="s">
        <v>437</v>
      </c>
      <c r="C10167" t="s">
        <v>51</v>
      </c>
      <c r="D10167" t="s">
        <v>529</v>
      </c>
      <c r="E10167">
        <v>0</v>
      </c>
    </row>
    <row r="10168" spans="1:5">
      <c r="A10168">
        <v>2023</v>
      </c>
      <c r="B10168" t="s">
        <v>420</v>
      </c>
      <c r="C10168" t="s">
        <v>8</v>
      </c>
      <c r="D10168" t="s">
        <v>529</v>
      </c>
      <c r="E10168">
        <v>0</v>
      </c>
    </row>
    <row r="10169" spans="1:5">
      <c r="A10169">
        <v>2023</v>
      </c>
      <c r="B10169" t="s">
        <v>424</v>
      </c>
      <c r="C10169" t="s">
        <v>21</v>
      </c>
      <c r="D10169" t="s">
        <v>529</v>
      </c>
      <c r="E10169">
        <v>0</v>
      </c>
    </row>
    <row r="10170" spans="1:5">
      <c r="A10170">
        <v>2022</v>
      </c>
      <c r="B10170" t="s">
        <v>435</v>
      </c>
      <c r="C10170" t="s">
        <v>48</v>
      </c>
      <c r="D10170" t="s">
        <v>529</v>
      </c>
      <c r="E10170">
        <v>0</v>
      </c>
    </row>
    <row r="10171" spans="1:5">
      <c r="A10171">
        <v>2022</v>
      </c>
      <c r="B10171" t="s">
        <v>438</v>
      </c>
      <c r="C10171" t="s">
        <v>52</v>
      </c>
      <c r="D10171" t="s">
        <v>529</v>
      </c>
      <c r="E10171">
        <v>0</v>
      </c>
    </row>
    <row r="10172" spans="1:5">
      <c r="A10172">
        <v>2022</v>
      </c>
      <c r="B10172" t="s">
        <v>436</v>
      </c>
      <c r="C10172" t="s">
        <v>49</v>
      </c>
      <c r="D10172" t="s">
        <v>529</v>
      </c>
      <c r="E10172">
        <v>0</v>
      </c>
    </row>
    <row r="10173" spans="1:5">
      <c r="A10173">
        <v>2022</v>
      </c>
      <c r="B10173" t="s">
        <v>431</v>
      </c>
      <c r="C10173" t="s">
        <v>36</v>
      </c>
      <c r="D10173" t="s">
        <v>529</v>
      </c>
      <c r="E10173">
        <v>0</v>
      </c>
    </row>
    <row r="10174" spans="1:5">
      <c r="A10174">
        <v>2022</v>
      </c>
      <c r="B10174" t="s">
        <v>422</v>
      </c>
      <c r="C10174" t="s">
        <v>15</v>
      </c>
      <c r="D10174" t="s">
        <v>529</v>
      </c>
      <c r="E10174">
        <v>0</v>
      </c>
    </row>
    <row r="10175" spans="1:5">
      <c r="A10175">
        <v>2022</v>
      </c>
      <c r="B10175" t="s">
        <v>439</v>
      </c>
      <c r="C10175" t="s">
        <v>53</v>
      </c>
      <c r="D10175" t="s">
        <v>529</v>
      </c>
      <c r="E10175">
        <v>0</v>
      </c>
    </row>
    <row r="10176" spans="1:5">
      <c r="A10176">
        <v>2022</v>
      </c>
      <c r="B10176" t="s">
        <v>429</v>
      </c>
      <c r="C10176" t="s">
        <v>30</v>
      </c>
      <c r="D10176" t="s">
        <v>529</v>
      </c>
      <c r="E10176">
        <v>0</v>
      </c>
    </row>
    <row r="10177" spans="1:5">
      <c r="A10177">
        <v>2022</v>
      </c>
      <c r="B10177" t="s">
        <v>421</v>
      </c>
      <c r="C10177" t="s">
        <v>13</v>
      </c>
      <c r="D10177" t="s">
        <v>529</v>
      </c>
      <c r="E10177">
        <v>0</v>
      </c>
    </row>
    <row r="10178" spans="1:5">
      <c r="A10178">
        <v>2022</v>
      </c>
      <c r="B10178" t="s">
        <v>434</v>
      </c>
      <c r="C10178" t="s">
        <v>45</v>
      </c>
      <c r="D10178" t="s">
        <v>529</v>
      </c>
      <c r="E10178">
        <v>0</v>
      </c>
    </row>
    <row r="10179" spans="1:5">
      <c r="A10179">
        <v>2021</v>
      </c>
      <c r="B10179" t="s">
        <v>434</v>
      </c>
      <c r="C10179" t="s">
        <v>45</v>
      </c>
      <c r="D10179" t="s">
        <v>529</v>
      </c>
      <c r="E10179">
        <v>0</v>
      </c>
    </row>
    <row r="10180" spans="1:5">
      <c r="A10180">
        <v>2021</v>
      </c>
      <c r="B10180" t="s">
        <v>420</v>
      </c>
      <c r="C10180" t="s">
        <v>8</v>
      </c>
      <c r="D10180" t="s">
        <v>529</v>
      </c>
      <c r="E10180">
        <v>0</v>
      </c>
    </row>
    <row r="10181" spans="1:5">
      <c r="A10181">
        <v>2021</v>
      </c>
      <c r="B10181" t="s">
        <v>424</v>
      </c>
      <c r="C10181" t="s">
        <v>21</v>
      </c>
      <c r="D10181" t="s">
        <v>529</v>
      </c>
      <c r="E10181">
        <v>0</v>
      </c>
    </row>
    <row r="10182" spans="1:5">
      <c r="A10182">
        <v>2020</v>
      </c>
      <c r="B10182" t="s">
        <v>434</v>
      </c>
      <c r="C10182" t="s">
        <v>45</v>
      </c>
      <c r="D10182" t="s">
        <v>529</v>
      </c>
      <c r="E10182">
        <v>0</v>
      </c>
    </row>
    <row r="10183" spans="1:5">
      <c r="A10183">
        <v>2020</v>
      </c>
      <c r="B10183" t="s">
        <v>430</v>
      </c>
      <c r="C10183" t="s">
        <v>33</v>
      </c>
      <c r="D10183" t="s">
        <v>529</v>
      </c>
      <c r="E10183">
        <v>0</v>
      </c>
    </row>
    <row r="10184" spans="1:5">
      <c r="A10184">
        <v>2020</v>
      </c>
      <c r="B10184" t="s">
        <v>439</v>
      </c>
      <c r="C10184" t="s">
        <v>53</v>
      </c>
      <c r="D10184" t="s">
        <v>529</v>
      </c>
      <c r="E10184">
        <v>0</v>
      </c>
    </row>
    <row r="10185" spans="1:5">
      <c r="A10185">
        <v>2019</v>
      </c>
      <c r="B10185" t="s">
        <v>431</v>
      </c>
      <c r="C10185" t="s">
        <v>36</v>
      </c>
      <c r="D10185" t="s">
        <v>529</v>
      </c>
      <c r="E10185">
        <v>0</v>
      </c>
    </row>
    <row r="10186" spans="1:5">
      <c r="A10186">
        <v>2019</v>
      </c>
      <c r="B10186" t="s">
        <v>437</v>
      </c>
      <c r="C10186" t="s">
        <v>51</v>
      </c>
      <c r="D10186" t="s">
        <v>529</v>
      </c>
      <c r="E10186">
        <v>0</v>
      </c>
    </row>
    <row r="10187" spans="1:5">
      <c r="A10187">
        <v>2019</v>
      </c>
      <c r="B10187" t="s">
        <v>439</v>
      </c>
      <c r="C10187" t="s">
        <v>53</v>
      </c>
      <c r="D10187" t="s">
        <v>529</v>
      </c>
      <c r="E10187">
        <v>0</v>
      </c>
    </row>
    <row r="10188" spans="1:5">
      <c r="A10188">
        <v>2019</v>
      </c>
      <c r="B10188" t="s">
        <v>429</v>
      </c>
      <c r="C10188" t="s">
        <v>30</v>
      </c>
      <c r="D10188" t="s">
        <v>529</v>
      </c>
      <c r="E10188">
        <v>0</v>
      </c>
    </row>
    <row r="10189" spans="1:5">
      <c r="A10189">
        <v>2018</v>
      </c>
      <c r="B10189" t="s">
        <v>432</v>
      </c>
      <c r="C10189" t="s">
        <v>39</v>
      </c>
      <c r="D10189" t="s">
        <v>529</v>
      </c>
      <c r="E10189">
        <v>0</v>
      </c>
    </row>
    <row r="10190" spans="1:5">
      <c r="A10190">
        <v>2018</v>
      </c>
      <c r="B10190" t="s">
        <v>435</v>
      </c>
      <c r="C10190" t="s">
        <v>48</v>
      </c>
      <c r="D10190" t="s">
        <v>529</v>
      </c>
      <c r="E10190">
        <v>0</v>
      </c>
    </row>
    <row r="10191" spans="1:5">
      <c r="A10191">
        <v>2018</v>
      </c>
      <c r="B10191" t="s">
        <v>438</v>
      </c>
      <c r="C10191" t="s">
        <v>52</v>
      </c>
      <c r="D10191" t="s">
        <v>529</v>
      </c>
      <c r="E10191">
        <v>0</v>
      </c>
    </row>
    <row r="10192" spans="1:5">
      <c r="A10192">
        <v>2018</v>
      </c>
      <c r="B10192" t="s">
        <v>436</v>
      </c>
      <c r="C10192" t="s">
        <v>49</v>
      </c>
      <c r="D10192" t="s">
        <v>529</v>
      </c>
      <c r="E10192">
        <v>0</v>
      </c>
    </row>
    <row r="10193" spans="1:5">
      <c r="A10193">
        <v>2018</v>
      </c>
      <c r="B10193" t="s">
        <v>437</v>
      </c>
      <c r="C10193" t="s">
        <v>51</v>
      </c>
      <c r="D10193" t="s">
        <v>529</v>
      </c>
      <c r="E10193">
        <v>0</v>
      </c>
    </row>
    <row r="10194" spans="1:5">
      <c r="A10194">
        <v>2018</v>
      </c>
      <c r="B10194" t="s">
        <v>422</v>
      </c>
      <c r="C10194" t="s">
        <v>15</v>
      </c>
      <c r="D10194" t="s">
        <v>529</v>
      </c>
      <c r="E10194">
        <v>0</v>
      </c>
    </row>
    <row r="10195" spans="1:5">
      <c r="A10195">
        <v>2019</v>
      </c>
      <c r="B10195" t="s">
        <v>438</v>
      </c>
      <c r="C10195" t="s">
        <v>52</v>
      </c>
      <c r="D10195" t="s">
        <v>529</v>
      </c>
      <c r="E10195">
        <v>0</v>
      </c>
    </row>
    <row r="10196" spans="1:5">
      <c r="A10196">
        <v>2019</v>
      </c>
      <c r="B10196" t="s">
        <v>430</v>
      </c>
      <c r="C10196" t="s">
        <v>33</v>
      </c>
      <c r="D10196" t="s">
        <v>529</v>
      </c>
      <c r="E10196">
        <v>0</v>
      </c>
    </row>
    <row r="10197" spans="1:5">
      <c r="A10197">
        <v>2019</v>
      </c>
      <c r="B10197" t="s">
        <v>434</v>
      </c>
      <c r="C10197" t="s">
        <v>45</v>
      </c>
      <c r="D10197" t="s">
        <v>529</v>
      </c>
      <c r="E10197">
        <v>0</v>
      </c>
    </row>
    <row r="10198" spans="1:5">
      <c r="A10198">
        <v>2019</v>
      </c>
      <c r="B10198" t="s">
        <v>425</v>
      </c>
      <c r="C10198" t="s">
        <v>24</v>
      </c>
      <c r="D10198" t="s">
        <v>529</v>
      </c>
      <c r="E10198">
        <v>0</v>
      </c>
    </row>
    <row r="10199" spans="1:5">
      <c r="A10199">
        <v>2019</v>
      </c>
      <c r="B10199" t="s">
        <v>420</v>
      </c>
      <c r="C10199" t="s">
        <v>8</v>
      </c>
      <c r="D10199" t="s">
        <v>529</v>
      </c>
      <c r="E10199">
        <v>0</v>
      </c>
    </row>
    <row r="10200" spans="1:5">
      <c r="A10200">
        <v>2019</v>
      </c>
      <c r="B10200" t="s">
        <v>433</v>
      </c>
      <c r="C10200" t="s">
        <v>42</v>
      </c>
      <c r="D10200" t="s">
        <v>529</v>
      </c>
      <c r="E10200">
        <v>0</v>
      </c>
    </row>
    <row r="10201" spans="1:5">
      <c r="A10201">
        <v>2019</v>
      </c>
      <c r="B10201" t="s">
        <v>428</v>
      </c>
      <c r="C10201" t="s">
        <v>27</v>
      </c>
      <c r="D10201" t="s">
        <v>529</v>
      </c>
      <c r="E10201">
        <v>0</v>
      </c>
    </row>
    <row r="10202" spans="1:5">
      <c r="A10202">
        <v>2019</v>
      </c>
      <c r="B10202" t="s">
        <v>423</v>
      </c>
      <c r="C10202" t="s">
        <v>18</v>
      </c>
      <c r="D10202" t="s">
        <v>529</v>
      </c>
      <c r="E10202">
        <v>0</v>
      </c>
    </row>
    <row r="10203" spans="1:5">
      <c r="A10203">
        <v>2019</v>
      </c>
      <c r="B10203" t="s">
        <v>421</v>
      </c>
      <c r="C10203" t="s">
        <v>13</v>
      </c>
      <c r="D10203" t="s">
        <v>529</v>
      </c>
      <c r="E10203">
        <v>0</v>
      </c>
    </row>
    <row r="10204" spans="1:5">
      <c r="A10204">
        <v>2019</v>
      </c>
      <c r="B10204" t="s">
        <v>422</v>
      </c>
      <c r="C10204" t="s">
        <v>15</v>
      </c>
      <c r="D10204" t="s">
        <v>529</v>
      </c>
      <c r="E10204">
        <v>0</v>
      </c>
    </row>
    <row r="10205" spans="1:5">
      <c r="A10205">
        <v>2019</v>
      </c>
      <c r="B10205" t="s">
        <v>424</v>
      </c>
      <c r="C10205" t="s">
        <v>21</v>
      </c>
      <c r="D10205" t="s">
        <v>529</v>
      </c>
      <c r="E10205">
        <v>0</v>
      </c>
    </row>
    <row r="10206" spans="1:5">
      <c r="A10206">
        <v>2018</v>
      </c>
      <c r="B10206" t="s">
        <v>434</v>
      </c>
      <c r="C10206" t="s">
        <v>45</v>
      </c>
      <c r="D10206" t="s">
        <v>529</v>
      </c>
      <c r="E10206">
        <v>0</v>
      </c>
    </row>
    <row r="10207" spans="1:5">
      <c r="A10207">
        <v>2018</v>
      </c>
      <c r="B10207" t="s">
        <v>428</v>
      </c>
      <c r="C10207" t="s">
        <v>27</v>
      </c>
      <c r="D10207" t="s">
        <v>529</v>
      </c>
      <c r="E10207">
        <v>0</v>
      </c>
    </row>
    <row r="10208" spans="1:5">
      <c r="A10208">
        <v>2018</v>
      </c>
      <c r="B10208" t="s">
        <v>430</v>
      </c>
      <c r="C10208" t="s">
        <v>33</v>
      </c>
      <c r="D10208" t="s">
        <v>529</v>
      </c>
      <c r="E10208">
        <v>0</v>
      </c>
    </row>
    <row r="10209" spans="1:5">
      <c r="A10209">
        <v>2018</v>
      </c>
      <c r="B10209" t="s">
        <v>420</v>
      </c>
      <c r="C10209" t="s">
        <v>8</v>
      </c>
      <c r="D10209" t="s">
        <v>529</v>
      </c>
      <c r="E10209">
        <v>0</v>
      </c>
    </row>
    <row r="10210" spans="1:5">
      <c r="A10210">
        <v>2018</v>
      </c>
      <c r="B10210" t="s">
        <v>439</v>
      </c>
      <c r="C10210" t="s">
        <v>53</v>
      </c>
      <c r="D10210" t="s">
        <v>529</v>
      </c>
      <c r="E10210">
        <v>0</v>
      </c>
    </row>
    <row r="10211" spans="1:5">
      <c r="A10211">
        <v>2022</v>
      </c>
      <c r="B10211" t="s">
        <v>437</v>
      </c>
      <c r="C10211" t="s">
        <v>51</v>
      </c>
      <c r="D10211" t="s">
        <v>529</v>
      </c>
      <c r="E10211">
        <v>0</v>
      </c>
    </row>
    <row r="10212" spans="1:5">
      <c r="A10212">
        <v>2022</v>
      </c>
      <c r="B10212" t="s">
        <v>425</v>
      </c>
      <c r="C10212" t="s">
        <v>24</v>
      </c>
      <c r="D10212" t="s">
        <v>529</v>
      </c>
      <c r="E10212">
        <v>0</v>
      </c>
    </row>
    <row r="10213" spans="1:5">
      <c r="A10213">
        <v>2022</v>
      </c>
      <c r="B10213" t="s">
        <v>428</v>
      </c>
      <c r="C10213" t="s">
        <v>27</v>
      </c>
      <c r="D10213" t="s">
        <v>529</v>
      </c>
      <c r="E10213">
        <v>0</v>
      </c>
    </row>
    <row r="10214" spans="1:5">
      <c r="A10214">
        <v>2022</v>
      </c>
      <c r="B10214" t="s">
        <v>420</v>
      </c>
      <c r="C10214" t="s">
        <v>8</v>
      </c>
      <c r="D10214" t="s">
        <v>529</v>
      </c>
      <c r="E10214">
        <v>0</v>
      </c>
    </row>
    <row r="10215" spans="1:5">
      <c r="A10215">
        <v>2022</v>
      </c>
      <c r="B10215" t="s">
        <v>423</v>
      </c>
      <c r="C10215" t="s">
        <v>18</v>
      </c>
      <c r="D10215" t="s">
        <v>529</v>
      </c>
      <c r="E10215">
        <v>0</v>
      </c>
    </row>
    <row r="10216" spans="1:5">
      <c r="A10216">
        <v>2021</v>
      </c>
      <c r="B10216" t="s">
        <v>426</v>
      </c>
      <c r="D10216" t="s">
        <v>529</v>
      </c>
      <c r="E10216">
        <v>0</v>
      </c>
    </row>
    <row r="10217" spans="1:5">
      <c r="A10217">
        <v>2021</v>
      </c>
      <c r="B10217" t="s">
        <v>428</v>
      </c>
      <c r="C10217" t="s">
        <v>27</v>
      </c>
      <c r="D10217" t="s">
        <v>529</v>
      </c>
      <c r="E10217">
        <v>0</v>
      </c>
    </row>
    <row r="10218" spans="1:5">
      <c r="A10218">
        <v>2021</v>
      </c>
      <c r="B10218" t="s">
        <v>423</v>
      </c>
      <c r="C10218" t="s">
        <v>18</v>
      </c>
      <c r="D10218" t="s">
        <v>529</v>
      </c>
      <c r="E10218">
        <v>0</v>
      </c>
    </row>
    <row r="10219" spans="1:5">
      <c r="A10219">
        <v>2021</v>
      </c>
      <c r="B10219" t="s">
        <v>431</v>
      </c>
      <c r="C10219" t="s">
        <v>36</v>
      </c>
      <c r="D10219" t="s">
        <v>529</v>
      </c>
      <c r="E10219">
        <v>0</v>
      </c>
    </row>
    <row r="10220" spans="1:5">
      <c r="A10220">
        <v>2021</v>
      </c>
      <c r="B10220" t="s">
        <v>425</v>
      </c>
      <c r="C10220" t="s">
        <v>24</v>
      </c>
      <c r="D10220" t="s">
        <v>529</v>
      </c>
      <c r="E10220">
        <v>0</v>
      </c>
    </row>
    <row r="10221" spans="1:5">
      <c r="A10221">
        <v>2021</v>
      </c>
      <c r="B10221" t="s">
        <v>438</v>
      </c>
      <c r="C10221" t="s">
        <v>52</v>
      </c>
      <c r="D10221" t="s">
        <v>529</v>
      </c>
      <c r="E10221">
        <v>0</v>
      </c>
    </row>
    <row r="10222" spans="1:5">
      <c r="A10222">
        <v>2021</v>
      </c>
      <c r="B10222" t="s">
        <v>436</v>
      </c>
      <c r="C10222" t="s">
        <v>49</v>
      </c>
      <c r="D10222" t="s">
        <v>529</v>
      </c>
      <c r="E10222">
        <v>0</v>
      </c>
    </row>
    <row r="10223" spans="1:5">
      <c r="A10223">
        <v>2021</v>
      </c>
      <c r="B10223" t="s">
        <v>437</v>
      </c>
      <c r="C10223" t="s">
        <v>51</v>
      </c>
      <c r="D10223" t="s">
        <v>529</v>
      </c>
      <c r="E10223">
        <v>0</v>
      </c>
    </row>
    <row r="10224" spans="1:5">
      <c r="A10224">
        <v>2020</v>
      </c>
      <c r="B10224" t="s">
        <v>431</v>
      </c>
      <c r="C10224" t="s">
        <v>36</v>
      </c>
      <c r="D10224" t="s">
        <v>529</v>
      </c>
      <c r="E10224">
        <v>0</v>
      </c>
    </row>
    <row r="10225" spans="1:5">
      <c r="A10225">
        <v>2020</v>
      </c>
      <c r="B10225" t="s">
        <v>426</v>
      </c>
      <c r="D10225" t="s">
        <v>529</v>
      </c>
      <c r="E10225">
        <v>0</v>
      </c>
    </row>
    <row r="10226" spans="1:5">
      <c r="A10226">
        <v>2020</v>
      </c>
      <c r="B10226" t="s">
        <v>433</v>
      </c>
      <c r="C10226" t="s">
        <v>42</v>
      </c>
      <c r="D10226" t="s">
        <v>529</v>
      </c>
      <c r="E10226">
        <v>0</v>
      </c>
    </row>
    <row r="10227" spans="1:5">
      <c r="A10227">
        <v>2020</v>
      </c>
      <c r="B10227" t="s">
        <v>425</v>
      </c>
      <c r="C10227" t="s">
        <v>24</v>
      </c>
      <c r="D10227" t="s">
        <v>529</v>
      </c>
      <c r="E10227">
        <v>0</v>
      </c>
    </row>
    <row r="10228" spans="1:5">
      <c r="A10228">
        <v>2020</v>
      </c>
      <c r="B10228" t="s">
        <v>428</v>
      </c>
      <c r="C10228" t="s">
        <v>27</v>
      </c>
      <c r="D10228" t="s">
        <v>529</v>
      </c>
      <c r="E10228">
        <v>0</v>
      </c>
    </row>
    <row r="10229" spans="1:5">
      <c r="A10229">
        <v>2020</v>
      </c>
      <c r="B10229" t="s">
        <v>438</v>
      </c>
      <c r="C10229" t="s">
        <v>52</v>
      </c>
      <c r="D10229" t="s">
        <v>529</v>
      </c>
      <c r="E10229">
        <v>0</v>
      </c>
    </row>
    <row r="10230" spans="1:5">
      <c r="A10230">
        <v>2020</v>
      </c>
      <c r="B10230" t="s">
        <v>437</v>
      </c>
      <c r="C10230" t="s">
        <v>51</v>
      </c>
      <c r="D10230" t="s">
        <v>529</v>
      </c>
      <c r="E10230">
        <v>0</v>
      </c>
    </row>
    <row r="10231" spans="1:5">
      <c r="A10231">
        <v>2020</v>
      </c>
      <c r="B10231" t="s">
        <v>422</v>
      </c>
      <c r="C10231" t="s">
        <v>15</v>
      </c>
      <c r="D10231" t="s">
        <v>529</v>
      </c>
      <c r="E10231">
        <v>0</v>
      </c>
    </row>
    <row r="10232" spans="1:5">
      <c r="A10232">
        <v>2023</v>
      </c>
      <c r="B10232" t="s">
        <v>434</v>
      </c>
      <c r="C10232" t="s">
        <v>45</v>
      </c>
      <c r="D10232" t="s">
        <v>529</v>
      </c>
      <c r="E10232">
        <v>0</v>
      </c>
    </row>
    <row r="10233" spans="1:5">
      <c r="A10233">
        <v>2023</v>
      </c>
      <c r="B10233" t="s">
        <v>423</v>
      </c>
      <c r="C10233" t="s">
        <v>18</v>
      </c>
      <c r="D10233" t="s">
        <v>529</v>
      </c>
      <c r="E10233">
        <v>0</v>
      </c>
    </row>
    <row r="10234" spans="1:5">
      <c r="A10234">
        <v>2023</v>
      </c>
      <c r="B10234" t="s">
        <v>435</v>
      </c>
      <c r="C10234" t="s">
        <v>48</v>
      </c>
      <c r="D10234" t="s">
        <v>529</v>
      </c>
      <c r="E10234">
        <v>0</v>
      </c>
    </row>
    <row r="10235" spans="1:5">
      <c r="A10235">
        <v>2023</v>
      </c>
      <c r="B10235" t="s">
        <v>430</v>
      </c>
      <c r="C10235" t="s">
        <v>33</v>
      </c>
      <c r="D10235" t="s">
        <v>529</v>
      </c>
      <c r="E10235">
        <v>0</v>
      </c>
    </row>
    <row r="10236" spans="1:5">
      <c r="A10236">
        <v>2023</v>
      </c>
      <c r="B10236" t="s">
        <v>422</v>
      </c>
      <c r="C10236" t="s">
        <v>15</v>
      </c>
      <c r="D10236" t="s">
        <v>529</v>
      </c>
      <c r="E10236">
        <v>0</v>
      </c>
    </row>
    <row r="10237" spans="1:5">
      <c r="A10237">
        <v>2023</v>
      </c>
      <c r="B10237" t="s">
        <v>439</v>
      </c>
      <c r="C10237" t="s">
        <v>53</v>
      </c>
      <c r="D10237" t="s">
        <v>529</v>
      </c>
      <c r="E10237">
        <v>0</v>
      </c>
    </row>
    <row r="10238" spans="1:5">
      <c r="A10238">
        <v>2022</v>
      </c>
      <c r="B10238" t="s">
        <v>433</v>
      </c>
      <c r="C10238" t="s">
        <v>42</v>
      </c>
      <c r="D10238" t="s">
        <v>529</v>
      </c>
      <c r="E10238">
        <v>0</v>
      </c>
    </row>
    <row r="10239" spans="1:5">
      <c r="A10239">
        <v>2022</v>
      </c>
      <c r="B10239" t="s">
        <v>430</v>
      </c>
      <c r="C10239" t="s">
        <v>33</v>
      </c>
      <c r="D10239" t="s">
        <v>529</v>
      </c>
      <c r="E10239">
        <v>0</v>
      </c>
    </row>
    <row r="10240" spans="1:5">
      <c r="A10240">
        <v>2022</v>
      </c>
      <c r="B10240" t="s">
        <v>432</v>
      </c>
      <c r="C10240" t="s">
        <v>39</v>
      </c>
      <c r="D10240" t="s">
        <v>529</v>
      </c>
      <c r="E10240">
        <v>0</v>
      </c>
    </row>
    <row r="10241" spans="1:5">
      <c r="A10241">
        <v>2022</v>
      </c>
      <c r="B10241" t="s">
        <v>426</v>
      </c>
      <c r="D10241" t="s">
        <v>529</v>
      </c>
      <c r="E10241">
        <v>0</v>
      </c>
    </row>
    <row r="10242" spans="1:5">
      <c r="A10242">
        <v>2022</v>
      </c>
      <c r="B10242" t="s">
        <v>424</v>
      </c>
      <c r="C10242" t="s">
        <v>21</v>
      </c>
      <c r="D10242" t="s">
        <v>529</v>
      </c>
      <c r="E10242">
        <v>0</v>
      </c>
    </row>
    <row r="10243" spans="1:5">
      <c r="A10243">
        <v>2021</v>
      </c>
      <c r="B10243" t="s">
        <v>432</v>
      </c>
      <c r="C10243" t="s">
        <v>39</v>
      </c>
      <c r="D10243" t="s">
        <v>529</v>
      </c>
      <c r="E10243">
        <v>0</v>
      </c>
    </row>
    <row r="10244" spans="1:5">
      <c r="A10244">
        <v>2021</v>
      </c>
      <c r="B10244" t="s">
        <v>430</v>
      </c>
      <c r="C10244" t="s">
        <v>33</v>
      </c>
      <c r="D10244" t="s">
        <v>529</v>
      </c>
      <c r="E10244">
        <v>0</v>
      </c>
    </row>
    <row r="10245" spans="1:5">
      <c r="A10245">
        <v>2021</v>
      </c>
      <c r="B10245" t="s">
        <v>433</v>
      </c>
      <c r="C10245" t="s">
        <v>42</v>
      </c>
      <c r="D10245" t="s">
        <v>529</v>
      </c>
      <c r="E10245">
        <v>0</v>
      </c>
    </row>
    <row r="10246" spans="1:5">
      <c r="A10246">
        <v>2021</v>
      </c>
      <c r="B10246" t="s">
        <v>422</v>
      </c>
      <c r="C10246" t="s">
        <v>15</v>
      </c>
      <c r="D10246" t="s">
        <v>529</v>
      </c>
      <c r="E10246">
        <v>0</v>
      </c>
    </row>
    <row r="10247" spans="1:5">
      <c r="A10247">
        <v>2021</v>
      </c>
      <c r="B10247" t="s">
        <v>421</v>
      </c>
      <c r="C10247" t="s">
        <v>13</v>
      </c>
      <c r="D10247" t="s">
        <v>529</v>
      </c>
      <c r="E10247">
        <v>0</v>
      </c>
    </row>
    <row r="10248" spans="1:5">
      <c r="A10248">
        <v>2021</v>
      </c>
      <c r="B10248" t="s">
        <v>439</v>
      </c>
      <c r="C10248" t="s">
        <v>53</v>
      </c>
      <c r="D10248" t="s">
        <v>529</v>
      </c>
      <c r="E10248">
        <v>0</v>
      </c>
    </row>
    <row r="10249" spans="1:5">
      <c r="A10249">
        <v>2021</v>
      </c>
      <c r="B10249" t="s">
        <v>435</v>
      </c>
      <c r="C10249" t="s">
        <v>48</v>
      </c>
      <c r="D10249" t="s">
        <v>529</v>
      </c>
      <c r="E10249">
        <v>0</v>
      </c>
    </row>
    <row r="10250" spans="1:5">
      <c r="A10250">
        <v>2021</v>
      </c>
      <c r="B10250" t="s">
        <v>429</v>
      </c>
      <c r="C10250" t="s">
        <v>30</v>
      </c>
      <c r="D10250" t="s">
        <v>529</v>
      </c>
      <c r="E10250">
        <v>0</v>
      </c>
    </row>
    <row r="10251" spans="1:5">
      <c r="A10251">
        <v>2020</v>
      </c>
      <c r="B10251" t="s">
        <v>435</v>
      </c>
      <c r="C10251" t="s">
        <v>48</v>
      </c>
      <c r="D10251" t="s">
        <v>529</v>
      </c>
      <c r="E10251">
        <v>0</v>
      </c>
    </row>
    <row r="10252" spans="1:5">
      <c r="A10252">
        <v>2020</v>
      </c>
      <c r="B10252" t="s">
        <v>432</v>
      </c>
      <c r="C10252" t="s">
        <v>39</v>
      </c>
      <c r="D10252" t="s">
        <v>529</v>
      </c>
      <c r="E10252">
        <v>0</v>
      </c>
    </row>
    <row r="10253" spans="1:5">
      <c r="A10253">
        <v>2020</v>
      </c>
      <c r="B10253" t="s">
        <v>423</v>
      </c>
      <c r="C10253" t="s">
        <v>18</v>
      </c>
      <c r="D10253" t="s">
        <v>529</v>
      </c>
      <c r="E10253">
        <v>0</v>
      </c>
    </row>
    <row r="10254" spans="1:5">
      <c r="A10254">
        <v>2020</v>
      </c>
      <c r="B10254" t="s">
        <v>420</v>
      </c>
      <c r="C10254" t="s">
        <v>8</v>
      </c>
      <c r="D10254" t="s">
        <v>529</v>
      </c>
      <c r="E10254">
        <v>0</v>
      </c>
    </row>
    <row r="10255" spans="1:5">
      <c r="A10255">
        <v>2020</v>
      </c>
      <c r="B10255" t="s">
        <v>424</v>
      </c>
      <c r="C10255" t="s">
        <v>21</v>
      </c>
      <c r="D10255" t="s">
        <v>529</v>
      </c>
      <c r="E10255">
        <v>0</v>
      </c>
    </row>
    <row r="10256" spans="1:5">
      <c r="A10256">
        <v>2020</v>
      </c>
      <c r="B10256" t="s">
        <v>421</v>
      </c>
      <c r="C10256" t="s">
        <v>13</v>
      </c>
      <c r="D10256" t="s">
        <v>529</v>
      </c>
      <c r="E10256">
        <v>0</v>
      </c>
    </row>
    <row r="10257" spans="1:5">
      <c r="A10257">
        <v>2020</v>
      </c>
      <c r="B10257" t="s">
        <v>436</v>
      </c>
      <c r="C10257" t="s">
        <v>49</v>
      </c>
      <c r="D10257" t="s">
        <v>529</v>
      </c>
      <c r="E10257">
        <v>0</v>
      </c>
    </row>
    <row r="10258" spans="1:5">
      <c r="A10258">
        <v>2020</v>
      </c>
      <c r="B10258" t="s">
        <v>429</v>
      </c>
      <c r="C10258" t="s">
        <v>30</v>
      </c>
      <c r="D10258" t="s">
        <v>529</v>
      </c>
      <c r="E10258">
        <v>0</v>
      </c>
    </row>
    <row r="10259" spans="1:5">
      <c r="A10259">
        <v>2019</v>
      </c>
      <c r="B10259" t="s">
        <v>435</v>
      </c>
      <c r="C10259" t="s">
        <v>48</v>
      </c>
      <c r="D10259" t="s">
        <v>529</v>
      </c>
      <c r="E10259">
        <v>0</v>
      </c>
    </row>
    <row r="10260" spans="1:5">
      <c r="A10260">
        <v>2019</v>
      </c>
      <c r="B10260" t="s">
        <v>426</v>
      </c>
      <c r="D10260" t="s">
        <v>529</v>
      </c>
      <c r="E10260">
        <v>0</v>
      </c>
    </row>
    <row r="10261" spans="1:5">
      <c r="A10261">
        <v>2019</v>
      </c>
      <c r="B10261" t="s">
        <v>432</v>
      </c>
      <c r="C10261" t="s">
        <v>39</v>
      </c>
      <c r="D10261" t="s">
        <v>529</v>
      </c>
      <c r="E10261">
        <v>0</v>
      </c>
    </row>
    <row r="10262" spans="1:5">
      <c r="A10262">
        <v>2019</v>
      </c>
      <c r="B10262" t="s">
        <v>436</v>
      </c>
      <c r="C10262" t="s">
        <v>49</v>
      </c>
      <c r="D10262" t="s">
        <v>529</v>
      </c>
      <c r="E10262">
        <v>0</v>
      </c>
    </row>
    <row r="10263" spans="1:5">
      <c r="A10263">
        <v>2018</v>
      </c>
      <c r="B10263" t="s">
        <v>431</v>
      </c>
      <c r="C10263" t="s">
        <v>36</v>
      </c>
      <c r="D10263" t="s">
        <v>529</v>
      </c>
      <c r="E10263">
        <v>0</v>
      </c>
    </row>
    <row r="10264" spans="1:5">
      <c r="A10264">
        <v>2018</v>
      </c>
      <c r="B10264" t="s">
        <v>426</v>
      </c>
      <c r="D10264" t="s">
        <v>529</v>
      </c>
      <c r="E10264">
        <v>0</v>
      </c>
    </row>
    <row r="10265" spans="1:5">
      <c r="A10265">
        <v>2018</v>
      </c>
      <c r="B10265" t="s">
        <v>421</v>
      </c>
      <c r="C10265" t="s">
        <v>13</v>
      </c>
      <c r="D10265" t="s">
        <v>529</v>
      </c>
      <c r="E10265">
        <v>0</v>
      </c>
    </row>
    <row r="10266" spans="1:5">
      <c r="A10266">
        <v>2018</v>
      </c>
      <c r="B10266" t="s">
        <v>423</v>
      </c>
      <c r="C10266" t="s">
        <v>18</v>
      </c>
      <c r="D10266" t="s">
        <v>529</v>
      </c>
      <c r="E10266">
        <v>0</v>
      </c>
    </row>
    <row r="10267" spans="1:5">
      <c r="A10267">
        <v>2018</v>
      </c>
      <c r="B10267" t="s">
        <v>433</v>
      </c>
      <c r="C10267" t="s">
        <v>42</v>
      </c>
      <c r="D10267" t="s">
        <v>529</v>
      </c>
      <c r="E10267">
        <v>0</v>
      </c>
    </row>
    <row r="10268" spans="1:5">
      <c r="A10268">
        <v>2018</v>
      </c>
      <c r="B10268" t="s">
        <v>425</v>
      </c>
      <c r="C10268" t="s">
        <v>24</v>
      </c>
      <c r="D10268" t="s">
        <v>529</v>
      </c>
      <c r="E10268">
        <v>0</v>
      </c>
    </row>
    <row r="10269" spans="1:5">
      <c r="A10269">
        <v>2018</v>
      </c>
      <c r="B10269" t="s">
        <v>424</v>
      </c>
      <c r="C10269" t="s">
        <v>21</v>
      </c>
      <c r="D10269" t="s">
        <v>529</v>
      </c>
      <c r="E10269">
        <v>0</v>
      </c>
    </row>
    <row r="10270" spans="1:5">
      <c r="A10270">
        <v>2018</v>
      </c>
      <c r="B10270" t="s">
        <v>429</v>
      </c>
      <c r="C10270" t="s">
        <v>30</v>
      </c>
      <c r="D10270" t="s">
        <v>529</v>
      </c>
      <c r="E10270">
        <v>0</v>
      </c>
    </row>
    <row r="10271" spans="1:5">
      <c r="A10271">
        <v>2025</v>
      </c>
      <c r="B10271" t="s">
        <v>407</v>
      </c>
      <c r="D10271" t="s">
        <v>530</v>
      </c>
      <c r="E10271" t="s">
        <v>531</v>
      </c>
    </row>
    <row r="10272" spans="1:5">
      <c r="A10272">
        <v>2025</v>
      </c>
      <c r="B10272" t="s">
        <v>438</v>
      </c>
      <c r="D10272" t="s">
        <v>530</v>
      </c>
      <c r="E10272">
        <v>0</v>
      </c>
    </row>
    <row r="10273" spans="1:5">
      <c r="A10273">
        <v>2025</v>
      </c>
      <c r="B10273" t="s">
        <v>425</v>
      </c>
      <c r="D10273" t="s">
        <v>530</v>
      </c>
      <c r="E10273">
        <v>0</v>
      </c>
    </row>
    <row r="10274" spans="1:5">
      <c r="A10274">
        <v>2025</v>
      </c>
      <c r="B10274" t="s">
        <v>421</v>
      </c>
      <c r="D10274" t="s">
        <v>530</v>
      </c>
      <c r="E10274">
        <v>0</v>
      </c>
    </row>
    <row r="10275" spans="1:5">
      <c r="A10275">
        <v>2025</v>
      </c>
      <c r="B10275" t="s">
        <v>432</v>
      </c>
      <c r="D10275" t="s">
        <v>530</v>
      </c>
      <c r="E10275">
        <v>0</v>
      </c>
    </row>
    <row r="10276" spans="1:5">
      <c r="A10276">
        <v>2025</v>
      </c>
      <c r="B10276" t="s">
        <v>429</v>
      </c>
      <c r="D10276" t="s">
        <v>530</v>
      </c>
      <c r="E10276">
        <v>0</v>
      </c>
    </row>
    <row r="10277" spans="1:5">
      <c r="A10277">
        <v>2025</v>
      </c>
      <c r="B10277" t="s">
        <v>431</v>
      </c>
      <c r="D10277" t="s">
        <v>530</v>
      </c>
      <c r="E10277">
        <v>0</v>
      </c>
    </row>
    <row r="10278" spans="1:5">
      <c r="A10278">
        <v>2025</v>
      </c>
      <c r="B10278" t="s">
        <v>428</v>
      </c>
      <c r="D10278" t="s">
        <v>530</v>
      </c>
      <c r="E10278">
        <v>0</v>
      </c>
    </row>
    <row r="10279" spans="1:5">
      <c r="A10279">
        <v>2025</v>
      </c>
      <c r="B10279" t="s">
        <v>436</v>
      </c>
      <c r="D10279" t="s">
        <v>530</v>
      </c>
      <c r="E10279">
        <v>0</v>
      </c>
    </row>
    <row r="10280" spans="1:5">
      <c r="A10280">
        <v>2025</v>
      </c>
      <c r="B10280" t="s">
        <v>433</v>
      </c>
      <c r="D10280" t="s">
        <v>530</v>
      </c>
      <c r="E10280">
        <v>0</v>
      </c>
    </row>
    <row r="10281" spans="1:5">
      <c r="A10281">
        <v>2025</v>
      </c>
      <c r="B10281" t="s">
        <v>426</v>
      </c>
      <c r="D10281" t="s">
        <v>530</v>
      </c>
      <c r="E10281">
        <v>0</v>
      </c>
    </row>
    <row r="10282" spans="1:5">
      <c r="A10282">
        <v>2025</v>
      </c>
      <c r="B10282" t="s">
        <v>437</v>
      </c>
      <c r="D10282" t="s">
        <v>530</v>
      </c>
      <c r="E10282">
        <v>0</v>
      </c>
    </row>
    <row r="10283" spans="1:5">
      <c r="A10283">
        <v>2025</v>
      </c>
      <c r="B10283" t="s">
        <v>420</v>
      </c>
      <c r="D10283" t="s">
        <v>530</v>
      </c>
      <c r="E10283" t="s">
        <v>531</v>
      </c>
    </row>
    <row r="10284" spans="1:5">
      <c r="A10284">
        <v>2025</v>
      </c>
      <c r="B10284" t="s">
        <v>424</v>
      </c>
      <c r="D10284" t="s">
        <v>530</v>
      </c>
      <c r="E10284">
        <v>0</v>
      </c>
    </row>
    <row r="10285" spans="1:5">
      <c r="A10285">
        <v>2025</v>
      </c>
      <c r="B10285" t="s">
        <v>434</v>
      </c>
      <c r="D10285" t="s">
        <v>530</v>
      </c>
      <c r="E10285">
        <v>0</v>
      </c>
    </row>
    <row r="10286" spans="1:5">
      <c r="A10286">
        <v>2025</v>
      </c>
      <c r="B10286" t="s">
        <v>423</v>
      </c>
      <c r="D10286" t="s">
        <v>530</v>
      </c>
      <c r="E10286">
        <v>0</v>
      </c>
    </row>
    <row r="10287" spans="1:5">
      <c r="A10287">
        <v>2025</v>
      </c>
      <c r="B10287" t="s">
        <v>435</v>
      </c>
      <c r="D10287" t="s">
        <v>530</v>
      </c>
      <c r="E10287">
        <v>0</v>
      </c>
    </row>
    <row r="10288" spans="1:5">
      <c r="A10288">
        <v>2025</v>
      </c>
      <c r="B10288" t="s">
        <v>430</v>
      </c>
      <c r="D10288" t="s">
        <v>530</v>
      </c>
      <c r="E10288">
        <v>0</v>
      </c>
    </row>
    <row r="10289" spans="1:5">
      <c r="A10289">
        <v>2025</v>
      </c>
      <c r="B10289" t="s">
        <v>422</v>
      </c>
      <c r="D10289" t="s">
        <v>530</v>
      </c>
      <c r="E10289">
        <v>0</v>
      </c>
    </row>
    <row r="10290" spans="1:5">
      <c r="A10290">
        <v>2025</v>
      </c>
      <c r="B10290" t="s">
        <v>439</v>
      </c>
      <c r="D10290" t="s">
        <v>530</v>
      </c>
      <c r="E10290">
        <v>0</v>
      </c>
    </row>
    <row r="10291" spans="1:5">
      <c r="A10291">
        <v>2024</v>
      </c>
      <c r="B10291" t="s">
        <v>407</v>
      </c>
      <c r="C10291" t="s">
        <v>407</v>
      </c>
      <c r="D10291" t="s">
        <v>530</v>
      </c>
      <c r="E10291" t="s">
        <v>531</v>
      </c>
    </row>
    <row r="10292" spans="1:5">
      <c r="A10292">
        <v>2024</v>
      </c>
      <c r="B10292" t="s">
        <v>438</v>
      </c>
      <c r="C10292" t="s">
        <v>52</v>
      </c>
      <c r="D10292" t="s">
        <v>530</v>
      </c>
      <c r="E10292">
        <v>0</v>
      </c>
    </row>
    <row r="10293" spans="1:5">
      <c r="A10293">
        <v>2024</v>
      </c>
      <c r="B10293" t="s">
        <v>425</v>
      </c>
      <c r="C10293" t="s">
        <v>24</v>
      </c>
      <c r="D10293" t="s">
        <v>530</v>
      </c>
      <c r="E10293">
        <v>0</v>
      </c>
    </row>
    <row r="10294" spans="1:5">
      <c r="A10294">
        <v>2024</v>
      </c>
      <c r="B10294" t="s">
        <v>421</v>
      </c>
      <c r="C10294" t="s">
        <v>13</v>
      </c>
      <c r="D10294" t="s">
        <v>530</v>
      </c>
      <c r="E10294">
        <v>0</v>
      </c>
    </row>
    <row r="10295" spans="1:5">
      <c r="A10295">
        <v>2024</v>
      </c>
      <c r="B10295" t="s">
        <v>432</v>
      </c>
      <c r="C10295" t="s">
        <v>39</v>
      </c>
      <c r="D10295" t="s">
        <v>530</v>
      </c>
      <c r="E10295">
        <v>0</v>
      </c>
    </row>
    <row r="10296" spans="1:5">
      <c r="A10296">
        <v>2024</v>
      </c>
      <c r="B10296" t="s">
        <v>429</v>
      </c>
      <c r="C10296" t="s">
        <v>30</v>
      </c>
      <c r="D10296" t="s">
        <v>530</v>
      </c>
      <c r="E10296">
        <v>0</v>
      </c>
    </row>
    <row r="10297" spans="1:5">
      <c r="A10297">
        <v>2024</v>
      </c>
      <c r="B10297" t="s">
        <v>431</v>
      </c>
      <c r="C10297" t="s">
        <v>36</v>
      </c>
      <c r="D10297" t="s">
        <v>530</v>
      </c>
      <c r="E10297">
        <v>0</v>
      </c>
    </row>
    <row r="10298" spans="1:5">
      <c r="A10298">
        <v>2024</v>
      </c>
      <c r="B10298" t="s">
        <v>428</v>
      </c>
      <c r="C10298" t="s">
        <v>27</v>
      </c>
      <c r="D10298" t="s">
        <v>530</v>
      </c>
      <c r="E10298">
        <v>0</v>
      </c>
    </row>
    <row r="10299" spans="1:5">
      <c r="A10299">
        <v>2024</v>
      </c>
      <c r="B10299" t="s">
        <v>436</v>
      </c>
      <c r="C10299" t="s">
        <v>49</v>
      </c>
      <c r="D10299" t="s">
        <v>530</v>
      </c>
      <c r="E10299">
        <v>0</v>
      </c>
    </row>
    <row r="10300" spans="1:5">
      <c r="A10300">
        <v>2024</v>
      </c>
      <c r="B10300" t="s">
        <v>433</v>
      </c>
      <c r="C10300" t="s">
        <v>42</v>
      </c>
      <c r="D10300" t="s">
        <v>530</v>
      </c>
      <c r="E10300">
        <v>0</v>
      </c>
    </row>
    <row r="10301" spans="1:5">
      <c r="A10301">
        <v>2024</v>
      </c>
      <c r="B10301" t="s">
        <v>426</v>
      </c>
      <c r="D10301" t="s">
        <v>530</v>
      </c>
      <c r="E10301">
        <v>0</v>
      </c>
    </row>
    <row r="10302" spans="1:5">
      <c r="A10302">
        <v>2024</v>
      </c>
      <c r="B10302" t="s">
        <v>437</v>
      </c>
      <c r="C10302" t="s">
        <v>51</v>
      </c>
      <c r="D10302" t="s">
        <v>530</v>
      </c>
      <c r="E10302">
        <v>0</v>
      </c>
    </row>
    <row r="10303" spans="1:5">
      <c r="A10303">
        <v>2024</v>
      </c>
      <c r="B10303" t="s">
        <v>420</v>
      </c>
      <c r="C10303" t="s">
        <v>8</v>
      </c>
      <c r="D10303" t="s">
        <v>530</v>
      </c>
      <c r="E10303">
        <v>0</v>
      </c>
    </row>
    <row r="10304" spans="1:5">
      <c r="A10304">
        <v>2024</v>
      </c>
      <c r="B10304" t="s">
        <v>424</v>
      </c>
      <c r="C10304" t="s">
        <v>21</v>
      </c>
      <c r="D10304" t="s">
        <v>530</v>
      </c>
      <c r="E10304">
        <v>0</v>
      </c>
    </row>
    <row r="10305" spans="1:5">
      <c r="A10305">
        <v>2024</v>
      </c>
      <c r="B10305" t="s">
        <v>434</v>
      </c>
      <c r="C10305" t="s">
        <v>45</v>
      </c>
      <c r="D10305" t="s">
        <v>530</v>
      </c>
      <c r="E10305">
        <v>0</v>
      </c>
    </row>
    <row r="10306" spans="1:5">
      <c r="A10306">
        <v>2024</v>
      </c>
      <c r="B10306" t="s">
        <v>423</v>
      </c>
      <c r="C10306" t="s">
        <v>18</v>
      </c>
      <c r="D10306" t="s">
        <v>530</v>
      </c>
      <c r="E10306">
        <v>0</v>
      </c>
    </row>
    <row r="10307" spans="1:5">
      <c r="A10307">
        <v>2024</v>
      </c>
      <c r="B10307" t="s">
        <v>435</v>
      </c>
      <c r="C10307" t="s">
        <v>48</v>
      </c>
      <c r="D10307" t="s">
        <v>530</v>
      </c>
      <c r="E10307">
        <v>0</v>
      </c>
    </row>
    <row r="10308" spans="1:5">
      <c r="A10308">
        <v>2024</v>
      </c>
      <c r="B10308" t="s">
        <v>430</v>
      </c>
      <c r="C10308" t="s">
        <v>33</v>
      </c>
      <c r="D10308" t="s">
        <v>530</v>
      </c>
      <c r="E10308">
        <v>0</v>
      </c>
    </row>
    <row r="10309" spans="1:5">
      <c r="A10309">
        <v>2024</v>
      </c>
      <c r="B10309" t="s">
        <v>422</v>
      </c>
      <c r="C10309" t="s">
        <v>15</v>
      </c>
      <c r="D10309" t="s">
        <v>530</v>
      </c>
      <c r="E10309">
        <v>0</v>
      </c>
    </row>
    <row r="10310" spans="1:5">
      <c r="A10310">
        <v>2024</v>
      </c>
      <c r="B10310" t="s">
        <v>439</v>
      </c>
      <c r="C10310" t="s">
        <v>53</v>
      </c>
      <c r="D10310" t="s">
        <v>530</v>
      </c>
      <c r="E10310">
        <v>0</v>
      </c>
    </row>
    <row r="10311" spans="1:5">
      <c r="A10311">
        <v>2019</v>
      </c>
      <c r="B10311" t="s">
        <v>407</v>
      </c>
      <c r="C10311" t="s">
        <v>407</v>
      </c>
      <c r="D10311" t="s">
        <v>530</v>
      </c>
      <c r="E10311">
        <v>0</v>
      </c>
    </row>
    <row r="10312" spans="1:5">
      <c r="A10312">
        <v>2022</v>
      </c>
      <c r="B10312" t="s">
        <v>407</v>
      </c>
      <c r="C10312" t="s">
        <v>407</v>
      </c>
      <c r="D10312" t="s">
        <v>530</v>
      </c>
      <c r="E10312">
        <v>0</v>
      </c>
    </row>
    <row r="10313" spans="1:5">
      <c r="A10313">
        <v>2021</v>
      </c>
      <c r="B10313" t="s">
        <v>407</v>
      </c>
      <c r="C10313" t="s">
        <v>407</v>
      </c>
      <c r="D10313" t="s">
        <v>530</v>
      </c>
      <c r="E10313">
        <v>0</v>
      </c>
    </row>
    <row r="10314" spans="1:5">
      <c r="A10314">
        <v>2023</v>
      </c>
      <c r="B10314" t="s">
        <v>407</v>
      </c>
      <c r="C10314" t="s">
        <v>407</v>
      </c>
      <c r="D10314" t="s">
        <v>530</v>
      </c>
      <c r="E10314" t="s">
        <v>531</v>
      </c>
    </row>
    <row r="10315" spans="1:5">
      <c r="A10315">
        <v>2018</v>
      </c>
      <c r="B10315" t="s">
        <v>407</v>
      </c>
      <c r="C10315" t="s">
        <v>407</v>
      </c>
      <c r="D10315" t="s">
        <v>530</v>
      </c>
      <c r="E10315">
        <v>0</v>
      </c>
    </row>
    <row r="10316" spans="1:5">
      <c r="A10316">
        <v>2018</v>
      </c>
      <c r="B10316" t="s">
        <v>407</v>
      </c>
      <c r="C10316" t="s">
        <v>407</v>
      </c>
      <c r="D10316" t="s">
        <v>530</v>
      </c>
      <c r="E10316">
        <v>0</v>
      </c>
    </row>
    <row r="10317" spans="1:5">
      <c r="A10317">
        <v>2018</v>
      </c>
      <c r="B10317" t="s">
        <v>407</v>
      </c>
      <c r="C10317" t="s">
        <v>407</v>
      </c>
      <c r="D10317" t="s">
        <v>530</v>
      </c>
      <c r="E10317">
        <v>0</v>
      </c>
    </row>
    <row r="10318" spans="1:5">
      <c r="A10318">
        <v>2018</v>
      </c>
      <c r="B10318" t="s">
        <v>407</v>
      </c>
      <c r="C10318" t="s">
        <v>407</v>
      </c>
      <c r="D10318" t="s">
        <v>530</v>
      </c>
      <c r="E10318">
        <v>0</v>
      </c>
    </row>
    <row r="10319" spans="1:5">
      <c r="A10319">
        <v>2020</v>
      </c>
      <c r="B10319" t="s">
        <v>407</v>
      </c>
      <c r="C10319" t="s">
        <v>407</v>
      </c>
      <c r="D10319" t="s">
        <v>530</v>
      </c>
      <c r="E10319">
        <v>0</v>
      </c>
    </row>
    <row r="10320" spans="1:5">
      <c r="A10320">
        <v>2023</v>
      </c>
      <c r="B10320" t="s">
        <v>438</v>
      </c>
      <c r="C10320" t="s">
        <v>52</v>
      </c>
      <c r="D10320" t="s">
        <v>530</v>
      </c>
      <c r="E10320">
        <v>0</v>
      </c>
    </row>
    <row r="10321" spans="1:5">
      <c r="A10321">
        <v>2023</v>
      </c>
      <c r="B10321" t="s">
        <v>425</v>
      </c>
      <c r="C10321" t="s">
        <v>24</v>
      </c>
      <c r="D10321" t="s">
        <v>530</v>
      </c>
      <c r="E10321">
        <v>0</v>
      </c>
    </row>
    <row r="10322" spans="1:5">
      <c r="A10322">
        <v>2023</v>
      </c>
      <c r="B10322" t="s">
        <v>421</v>
      </c>
      <c r="C10322" t="s">
        <v>13</v>
      </c>
      <c r="D10322" t="s">
        <v>530</v>
      </c>
      <c r="E10322">
        <v>0</v>
      </c>
    </row>
    <row r="10323" spans="1:5">
      <c r="A10323">
        <v>2023</v>
      </c>
      <c r="B10323" t="s">
        <v>432</v>
      </c>
      <c r="C10323" t="s">
        <v>39</v>
      </c>
      <c r="D10323" t="s">
        <v>530</v>
      </c>
      <c r="E10323">
        <v>0</v>
      </c>
    </row>
    <row r="10324" spans="1:5">
      <c r="A10324">
        <v>2023</v>
      </c>
      <c r="B10324" t="s">
        <v>429</v>
      </c>
      <c r="C10324" t="s">
        <v>30</v>
      </c>
      <c r="D10324" t="s">
        <v>530</v>
      </c>
      <c r="E10324">
        <v>0</v>
      </c>
    </row>
    <row r="10325" spans="1:5">
      <c r="A10325">
        <v>2023</v>
      </c>
      <c r="B10325" t="s">
        <v>431</v>
      </c>
      <c r="C10325" t="s">
        <v>36</v>
      </c>
      <c r="D10325" t="s">
        <v>530</v>
      </c>
      <c r="E10325">
        <v>0</v>
      </c>
    </row>
    <row r="10326" spans="1:5">
      <c r="A10326">
        <v>2023</v>
      </c>
      <c r="B10326" t="s">
        <v>428</v>
      </c>
      <c r="C10326" t="s">
        <v>27</v>
      </c>
      <c r="D10326" t="s">
        <v>530</v>
      </c>
      <c r="E10326">
        <v>0</v>
      </c>
    </row>
    <row r="10327" spans="1:5">
      <c r="A10327">
        <v>2023</v>
      </c>
      <c r="B10327" t="s">
        <v>436</v>
      </c>
      <c r="C10327" t="s">
        <v>49</v>
      </c>
      <c r="D10327" t="s">
        <v>530</v>
      </c>
      <c r="E10327">
        <v>0</v>
      </c>
    </row>
    <row r="10328" spans="1:5">
      <c r="A10328">
        <v>2023</v>
      </c>
      <c r="B10328" t="s">
        <v>433</v>
      </c>
      <c r="C10328" t="s">
        <v>42</v>
      </c>
      <c r="D10328" t="s">
        <v>530</v>
      </c>
      <c r="E10328">
        <v>0</v>
      </c>
    </row>
    <row r="10329" spans="1:5">
      <c r="A10329">
        <v>2023</v>
      </c>
      <c r="B10329" t="s">
        <v>426</v>
      </c>
      <c r="D10329" t="s">
        <v>530</v>
      </c>
      <c r="E10329">
        <v>0</v>
      </c>
    </row>
    <row r="10330" spans="1:5">
      <c r="A10330">
        <v>2023</v>
      </c>
      <c r="B10330" t="s">
        <v>437</v>
      </c>
      <c r="C10330" t="s">
        <v>51</v>
      </c>
      <c r="D10330" t="s">
        <v>530</v>
      </c>
      <c r="E10330">
        <v>0</v>
      </c>
    </row>
    <row r="10331" spans="1:5">
      <c r="A10331">
        <v>2023</v>
      </c>
      <c r="B10331" t="s">
        <v>420</v>
      </c>
      <c r="C10331" t="s">
        <v>8</v>
      </c>
      <c r="D10331" t="s">
        <v>530</v>
      </c>
      <c r="E10331">
        <v>0</v>
      </c>
    </row>
    <row r="10332" spans="1:5">
      <c r="A10332">
        <v>2023</v>
      </c>
      <c r="B10332" t="s">
        <v>424</v>
      </c>
      <c r="C10332" t="s">
        <v>21</v>
      </c>
      <c r="D10332" t="s">
        <v>530</v>
      </c>
      <c r="E10332">
        <v>0</v>
      </c>
    </row>
    <row r="10333" spans="1:5">
      <c r="A10333">
        <v>2022</v>
      </c>
      <c r="B10333" t="s">
        <v>435</v>
      </c>
      <c r="C10333" t="s">
        <v>48</v>
      </c>
      <c r="D10333" t="s">
        <v>530</v>
      </c>
      <c r="E10333">
        <v>0</v>
      </c>
    </row>
    <row r="10334" spans="1:5">
      <c r="A10334">
        <v>2022</v>
      </c>
      <c r="B10334" t="s">
        <v>438</v>
      </c>
      <c r="C10334" t="s">
        <v>52</v>
      </c>
      <c r="D10334" t="s">
        <v>530</v>
      </c>
      <c r="E10334">
        <v>0</v>
      </c>
    </row>
    <row r="10335" spans="1:5">
      <c r="A10335">
        <v>2022</v>
      </c>
      <c r="B10335" t="s">
        <v>436</v>
      </c>
      <c r="C10335" t="s">
        <v>49</v>
      </c>
      <c r="D10335" t="s">
        <v>530</v>
      </c>
      <c r="E10335">
        <v>0</v>
      </c>
    </row>
    <row r="10336" spans="1:5">
      <c r="A10336">
        <v>2022</v>
      </c>
      <c r="B10336" t="s">
        <v>431</v>
      </c>
      <c r="C10336" t="s">
        <v>36</v>
      </c>
      <c r="D10336" t="s">
        <v>530</v>
      </c>
      <c r="E10336">
        <v>0</v>
      </c>
    </row>
    <row r="10337" spans="1:5">
      <c r="A10337">
        <v>2022</v>
      </c>
      <c r="B10337" t="s">
        <v>422</v>
      </c>
      <c r="C10337" t="s">
        <v>15</v>
      </c>
      <c r="D10337" t="s">
        <v>530</v>
      </c>
      <c r="E10337">
        <v>0</v>
      </c>
    </row>
    <row r="10338" spans="1:5">
      <c r="A10338">
        <v>2022</v>
      </c>
      <c r="B10338" t="s">
        <v>439</v>
      </c>
      <c r="C10338" t="s">
        <v>53</v>
      </c>
      <c r="D10338" t="s">
        <v>530</v>
      </c>
      <c r="E10338">
        <v>0</v>
      </c>
    </row>
    <row r="10339" spans="1:5">
      <c r="A10339">
        <v>2022</v>
      </c>
      <c r="B10339" t="s">
        <v>429</v>
      </c>
      <c r="C10339" t="s">
        <v>30</v>
      </c>
      <c r="D10339" t="s">
        <v>530</v>
      </c>
      <c r="E10339">
        <v>0</v>
      </c>
    </row>
    <row r="10340" spans="1:5">
      <c r="A10340">
        <v>2022</v>
      </c>
      <c r="B10340" t="s">
        <v>421</v>
      </c>
      <c r="C10340" t="s">
        <v>13</v>
      </c>
      <c r="D10340" t="s">
        <v>530</v>
      </c>
      <c r="E10340">
        <v>0</v>
      </c>
    </row>
    <row r="10341" spans="1:5">
      <c r="A10341">
        <v>2022</v>
      </c>
      <c r="B10341" t="s">
        <v>434</v>
      </c>
      <c r="C10341" t="s">
        <v>45</v>
      </c>
      <c r="D10341" t="s">
        <v>530</v>
      </c>
      <c r="E10341">
        <v>0</v>
      </c>
    </row>
    <row r="10342" spans="1:5">
      <c r="A10342">
        <v>2021</v>
      </c>
      <c r="B10342" t="s">
        <v>434</v>
      </c>
      <c r="C10342" t="s">
        <v>45</v>
      </c>
      <c r="D10342" t="s">
        <v>530</v>
      </c>
      <c r="E10342">
        <v>0</v>
      </c>
    </row>
    <row r="10343" spans="1:5">
      <c r="A10343">
        <v>2021</v>
      </c>
      <c r="B10343" t="s">
        <v>420</v>
      </c>
      <c r="C10343" t="s">
        <v>8</v>
      </c>
      <c r="D10343" t="s">
        <v>530</v>
      </c>
      <c r="E10343">
        <v>0</v>
      </c>
    </row>
    <row r="10344" spans="1:5">
      <c r="A10344">
        <v>2021</v>
      </c>
      <c r="B10344" t="s">
        <v>424</v>
      </c>
      <c r="C10344" t="s">
        <v>21</v>
      </c>
      <c r="D10344" t="s">
        <v>530</v>
      </c>
      <c r="E10344">
        <v>0</v>
      </c>
    </row>
    <row r="10345" spans="1:5">
      <c r="A10345">
        <v>2020</v>
      </c>
      <c r="B10345" t="s">
        <v>434</v>
      </c>
      <c r="C10345" t="s">
        <v>45</v>
      </c>
      <c r="D10345" t="s">
        <v>530</v>
      </c>
      <c r="E10345">
        <v>0</v>
      </c>
    </row>
    <row r="10346" spans="1:5">
      <c r="A10346">
        <v>2020</v>
      </c>
      <c r="B10346" t="s">
        <v>430</v>
      </c>
      <c r="C10346" t="s">
        <v>33</v>
      </c>
      <c r="D10346" t="s">
        <v>530</v>
      </c>
      <c r="E10346">
        <v>0</v>
      </c>
    </row>
    <row r="10347" spans="1:5">
      <c r="A10347">
        <v>2020</v>
      </c>
      <c r="B10347" t="s">
        <v>439</v>
      </c>
      <c r="C10347" t="s">
        <v>53</v>
      </c>
      <c r="D10347" t="s">
        <v>530</v>
      </c>
      <c r="E10347">
        <v>0</v>
      </c>
    </row>
    <row r="10348" spans="1:5">
      <c r="A10348">
        <v>2019</v>
      </c>
      <c r="B10348" t="s">
        <v>431</v>
      </c>
      <c r="C10348" t="s">
        <v>36</v>
      </c>
      <c r="D10348" t="s">
        <v>530</v>
      </c>
      <c r="E10348">
        <v>0</v>
      </c>
    </row>
    <row r="10349" spans="1:5">
      <c r="A10349">
        <v>2019</v>
      </c>
      <c r="B10349" t="s">
        <v>437</v>
      </c>
      <c r="C10349" t="s">
        <v>51</v>
      </c>
      <c r="D10349" t="s">
        <v>530</v>
      </c>
      <c r="E10349">
        <v>0</v>
      </c>
    </row>
    <row r="10350" spans="1:5">
      <c r="A10350">
        <v>2019</v>
      </c>
      <c r="B10350" t="s">
        <v>439</v>
      </c>
      <c r="C10350" t="s">
        <v>53</v>
      </c>
      <c r="D10350" t="s">
        <v>530</v>
      </c>
      <c r="E10350">
        <v>0</v>
      </c>
    </row>
    <row r="10351" spans="1:5">
      <c r="A10351">
        <v>2019</v>
      </c>
      <c r="B10351" t="s">
        <v>429</v>
      </c>
      <c r="C10351" t="s">
        <v>30</v>
      </c>
      <c r="D10351" t="s">
        <v>530</v>
      </c>
      <c r="E10351">
        <v>0</v>
      </c>
    </row>
    <row r="10352" spans="1:5">
      <c r="A10352">
        <v>2018</v>
      </c>
      <c r="B10352" t="s">
        <v>432</v>
      </c>
      <c r="C10352" t="s">
        <v>39</v>
      </c>
      <c r="D10352" t="s">
        <v>530</v>
      </c>
      <c r="E10352">
        <v>0</v>
      </c>
    </row>
    <row r="10353" spans="1:5">
      <c r="A10353">
        <v>2018</v>
      </c>
      <c r="B10353" t="s">
        <v>435</v>
      </c>
      <c r="C10353" t="s">
        <v>48</v>
      </c>
      <c r="D10353" t="s">
        <v>530</v>
      </c>
      <c r="E10353">
        <v>0</v>
      </c>
    </row>
    <row r="10354" spans="1:5">
      <c r="A10354">
        <v>2018</v>
      </c>
      <c r="B10354" t="s">
        <v>438</v>
      </c>
      <c r="C10354" t="s">
        <v>52</v>
      </c>
      <c r="D10354" t="s">
        <v>530</v>
      </c>
      <c r="E10354">
        <v>0</v>
      </c>
    </row>
    <row r="10355" spans="1:5">
      <c r="A10355">
        <v>2018</v>
      </c>
      <c r="B10355" t="s">
        <v>436</v>
      </c>
      <c r="C10355" t="s">
        <v>49</v>
      </c>
      <c r="D10355" t="s">
        <v>530</v>
      </c>
      <c r="E10355">
        <v>0</v>
      </c>
    </row>
    <row r="10356" spans="1:5">
      <c r="A10356">
        <v>2018</v>
      </c>
      <c r="B10356" t="s">
        <v>437</v>
      </c>
      <c r="C10356" t="s">
        <v>51</v>
      </c>
      <c r="D10356" t="s">
        <v>530</v>
      </c>
      <c r="E10356">
        <v>0</v>
      </c>
    </row>
    <row r="10357" spans="1:5">
      <c r="A10357">
        <v>2018</v>
      </c>
      <c r="B10357" t="s">
        <v>422</v>
      </c>
      <c r="C10357" t="s">
        <v>15</v>
      </c>
      <c r="D10357" t="s">
        <v>530</v>
      </c>
      <c r="E10357">
        <v>0</v>
      </c>
    </row>
    <row r="10358" spans="1:5">
      <c r="A10358">
        <v>2019</v>
      </c>
      <c r="B10358" t="s">
        <v>438</v>
      </c>
      <c r="C10358" t="s">
        <v>52</v>
      </c>
      <c r="D10358" t="s">
        <v>530</v>
      </c>
      <c r="E10358">
        <v>0</v>
      </c>
    </row>
    <row r="10359" spans="1:5">
      <c r="A10359">
        <v>2019</v>
      </c>
      <c r="B10359" t="s">
        <v>430</v>
      </c>
      <c r="C10359" t="s">
        <v>33</v>
      </c>
      <c r="D10359" t="s">
        <v>530</v>
      </c>
      <c r="E10359">
        <v>0</v>
      </c>
    </row>
    <row r="10360" spans="1:5">
      <c r="A10360">
        <v>2019</v>
      </c>
      <c r="B10360" t="s">
        <v>434</v>
      </c>
      <c r="C10360" t="s">
        <v>45</v>
      </c>
      <c r="D10360" t="s">
        <v>530</v>
      </c>
      <c r="E10360">
        <v>0</v>
      </c>
    </row>
    <row r="10361" spans="1:5">
      <c r="A10361">
        <v>2019</v>
      </c>
      <c r="B10361" t="s">
        <v>425</v>
      </c>
      <c r="C10361" t="s">
        <v>24</v>
      </c>
      <c r="D10361" t="s">
        <v>530</v>
      </c>
      <c r="E10361">
        <v>0</v>
      </c>
    </row>
    <row r="10362" spans="1:5">
      <c r="A10362">
        <v>2019</v>
      </c>
      <c r="B10362" t="s">
        <v>420</v>
      </c>
      <c r="C10362" t="s">
        <v>8</v>
      </c>
      <c r="D10362" t="s">
        <v>530</v>
      </c>
      <c r="E10362">
        <v>0</v>
      </c>
    </row>
    <row r="10363" spans="1:5">
      <c r="A10363">
        <v>2019</v>
      </c>
      <c r="B10363" t="s">
        <v>433</v>
      </c>
      <c r="C10363" t="s">
        <v>42</v>
      </c>
      <c r="D10363" t="s">
        <v>530</v>
      </c>
      <c r="E10363">
        <v>0</v>
      </c>
    </row>
    <row r="10364" spans="1:5">
      <c r="A10364">
        <v>2019</v>
      </c>
      <c r="B10364" t="s">
        <v>428</v>
      </c>
      <c r="C10364" t="s">
        <v>27</v>
      </c>
      <c r="D10364" t="s">
        <v>530</v>
      </c>
      <c r="E10364">
        <v>0</v>
      </c>
    </row>
    <row r="10365" spans="1:5">
      <c r="A10365">
        <v>2019</v>
      </c>
      <c r="B10365" t="s">
        <v>423</v>
      </c>
      <c r="C10365" t="s">
        <v>18</v>
      </c>
      <c r="D10365" t="s">
        <v>530</v>
      </c>
      <c r="E10365">
        <v>0</v>
      </c>
    </row>
    <row r="10366" spans="1:5">
      <c r="A10366">
        <v>2019</v>
      </c>
      <c r="B10366" t="s">
        <v>421</v>
      </c>
      <c r="C10366" t="s">
        <v>13</v>
      </c>
      <c r="D10366" t="s">
        <v>530</v>
      </c>
      <c r="E10366">
        <v>0</v>
      </c>
    </row>
    <row r="10367" spans="1:5">
      <c r="A10367">
        <v>2019</v>
      </c>
      <c r="B10367" t="s">
        <v>422</v>
      </c>
      <c r="C10367" t="s">
        <v>15</v>
      </c>
      <c r="D10367" t="s">
        <v>530</v>
      </c>
      <c r="E10367">
        <v>0</v>
      </c>
    </row>
    <row r="10368" spans="1:5">
      <c r="A10368">
        <v>2019</v>
      </c>
      <c r="B10368" t="s">
        <v>424</v>
      </c>
      <c r="C10368" t="s">
        <v>21</v>
      </c>
      <c r="D10368" t="s">
        <v>530</v>
      </c>
      <c r="E10368">
        <v>0</v>
      </c>
    </row>
    <row r="10369" spans="1:5">
      <c r="A10369">
        <v>2018</v>
      </c>
      <c r="B10369" t="s">
        <v>434</v>
      </c>
      <c r="C10369" t="s">
        <v>45</v>
      </c>
      <c r="D10369" t="s">
        <v>530</v>
      </c>
      <c r="E10369">
        <v>0</v>
      </c>
    </row>
    <row r="10370" spans="1:5">
      <c r="A10370">
        <v>2018</v>
      </c>
      <c r="B10370" t="s">
        <v>428</v>
      </c>
      <c r="C10370" t="s">
        <v>27</v>
      </c>
      <c r="D10370" t="s">
        <v>530</v>
      </c>
      <c r="E10370">
        <v>0</v>
      </c>
    </row>
    <row r="10371" spans="1:5">
      <c r="A10371">
        <v>2018</v>
      </c>
      <c r="B10371" t="s">
        <v>430</v>
      </c>
      <c r="C10371" t="s">
        <v>33</v>
      </c>
      <c r="D10371" t="s">
        <v>530</v>
      </c>
      <c r="E10371">
        <v>0</v>
      </c>
    </row>
    <row r="10372" spans="1:5">
      <c r="A10372">
        <v>2018</v>
      </c>
      <c r="B10372" t="s">
        <v>420</v>
      </c>
      <c r="C10372" t="s">
        <v>8</v>
      </c>
      <c r="D10372" t="s">
        <v>530</v>
      </c>
      <c r="E10372">
        <v>0</v>
      </c>
    </row>
    <row r="10373" spans="1:5">
      <c r="A10373">
        <v>2018</v>
      </c>
      <c r="B10373" t="s">
        <v>439</v>
      </c>
      <c r="C10373" t="s">
        <v>53</v>
      </c>
      <c r="D10373" t="s">
        <v>530</v>
      </c>
      <c r="E10373">
        <v>0</v>
      </c>
    </row>
    <row r="10374" spans="1:5">
      <c r="A10374">
        <v>2022</v>
      </c>
      <c r="B10374" t="s">
        <v>437</v>
      </c>
      <c r="C10374" t="s">
        <v>51</v>
      </c>
      <c r="D10374" t="s">
        <v>530</v>
      </c>
      <c r="E10374">
        <v>0</v>
      </c>
    </row>
    <row r="10375" spans="1:5">
      <c r="A10375">
        <v>2022</v>
      </c>
      <c r="B10375" t="s">
        <v>425</v>
      </c>
      <c r="C10375" t="s">
        <v>24</v>
      </c>
      <c r="D10375" t="s">
        <v>530</v>
      </c>
      <c r="E10375">
        <v>0</v>
      </c>
    </row>
    <row r="10376" spans="1:5">
      <c r="A10376">
        <v>2022</v>
      </c>
      <c r="B10376" t="s">
        <v>428</v>
      </c>
      <c r="C10376" t="s">
        <v>27</v>
      </c>
      <c r="D10376" t="s">
        <v>530</v>
      </c>
      <c r="E10376">
        <v>0</v>
      </c>
    </row>
    <row r="10377" spans="1:5">
      <c r="A10377">
        <v>2022</v>
      </c>
      <c r="B10377" t="s">
        <v>420</v>
      </c>
      <c r="C10377" t="s">
        <v>8</v>
      </c>
      <c r="D10377" t="s">
        <v>530</v>
      </c>
      <c r="E10377">
        <v>0</v>
      </c>
    </row>
    <row r="10378" spans="1:5">
      <c r="A10378">
        <v>2022</v>
      </c>
      <c r="B10378" t="s">
        <v>423</v>
      </c>
      <c r="C10378" t="s">
        <v>18</v>
      </c>
      <c r="D10378" t="s">
        <v>530</v>
      </c>
      <c r="E10378">
        <v>0</v>
      </c>
    </row>
    <row r="10379" spans="1:5">
      <c r="A10379">
        <v>2021</v>
      </c>
      <c r="B10379" t="s">
        <v>426</v>
      </c>
      <c r="D10379" t="s">
        <v>530</v>
      </c>
      <c r="E10379">
        <v>0</v>
      </c>
    </row>
    <row r="10380" spans="1:5">
      <c r="A10380">
        <v>2021</v>
      </c>
      <c r="B10380" t="s">
        <v>428</v>
      </c>
      <c r="C10380" t="s">
        <v>27</v>
      </c>
      <c r="D10380" t="s">
        <v>530</v>
      </c>
      <c r="E10380">
        <v>0</v>
      </c>
    </row>
    <row r="10381" spans="1:5">
      <c r="A10381">
        <v>2021</v>
      </c>
      <c r="B10381" t="s">
        <v>423</v>
      </c>
      <c r="C10381" t="s">
        <v>18</v>
      </c>
      <c r="D10381" t="s">
        <v>530</v>
      </c>
      <c r="E10381">
        <v>0</v>
      </c>
    </row>
    <row r="10382" spans="1:5">
      <c r="A10382">
        <v>2021</v>
      </c>
      <c r="B10382" t="s">
        <v>431</v>
      </c>
      <c r="C10382" t="s">
        <v>36</v>
      </c>
      <c r="D10382" t="s">
        <v>530</v>
      </c>
      <c r="E10382">
        <v>0</v>
      </c>
    </row>
    <row r="10383" spans="1:5">
      <c r="A10383">
        <v>2021</v>
      </c>
      <c r="B10383" t="s">
        <v>425</v>
      </c>
      <c r="C10383" t="s">
        <v>24</v>
      </c>
      <c r="D10383" t="s">
        <v>530</v>
      </c>
      <c r="E10383">
        <v>0</v>
      </c>
    </row>
    <row r="10384" spans="1:5">
      <c r="A10384">
        <v>2021</v>
      </c>
      <c r="B10384" t="s">
        <v>438</v>
      </c>
      <c r="C10384" t="s">
        <v>52</v>
      </c>
      <c r="D10384" t="s">
        <v>530</v>
      </c>
      <c r="E10384">
        <v>0</v>
      </c>
    </row>
    <row r="10385" spans="1:5">
      <c r="A10385">
        <v>2021</v>
      </c>
      <c r="B10385" t="s">
        <v>436</v>
      </c>
      <c r="C10385" t="s">
        <v>49</v>
      </c>
      <c r="D10385" t="s">
        <v>530</v>
      </c>
      <c r="E10385">
        <v>0</v>
      </c>
    </row>
    <row r="10386" spans="1:5">
      <c r="A10386">
        <v>2021</v>
      </c>
      <c r="B10386" t="s">
        <v>437</v>
      </c>
      <c r="C10386" t="s">
        <v>51</v>
      </c>
      <c r="D10386" t="s">
        <v>530</v>
      </c>
      <c r="E10386">
        <v>0</v>
      </c>
    </row>
    <row r="10387" spans="1:5">
      <c r="A10387">
        <v>2020</v>
      </c>
      <c r="B10387" t="s">
        <v>431</v>
      </c>
      <c r="C10387" t="s">
        <v>36</v>
      </c>
      <c r="D10387" t="s">
        <v>530</v>
      </c>
      <c r="E10387">
        <v>0</v>
      </c>
    </row>
    <row r="10388" spans="1:5">
      <c r="A10388">
        <v>2020</v>
      </c>
      <c r="B10388" t="s">
        <v>426</v>
      </c>
      <c r="D10388" t="s">
        <v>530</v>
      </c>
      <c r="E10388">
        <v>0</v>
      </c>
    </row>
    <row r="10389" spans="1:5">
      <c r="A10389">
        <v>2020</v>
      </c>
      <c r="B10389" t="s">
        <v>433</v>
      </c>
      <c r="C10389" t="s">
        <v>42</v>
      </c>
      <c r="D10389" t="s">
        <v>530</v>
      </c>
      <c r="E10389">
        <v>0</v>
      </c>
    </row>
    <row r="10390" spans="1:5">
      <c r="A10390">
        <v>2020</v>
      </c>
      <c r="B10390" t="s">
        <v>425</v>
      </c>
      <c r="C10390" t="s">
        <v>24</v>
      </c>
      <c r="D10390" t="s">
        <v>530</v>
      </c>
      <c r="E10390">
        <v>0</v>
      </c>
    </row>
    <row r="10391" spans="1:5">
      <c r="A10391">
        <v>2020</v>
      </c>
      <c r="B10391" t="s">
        <v>428</v>
      </c>
      <c r="C10391" t="s">
        <v>27</v>
      </c>
      <c r="D10391" t="s">
        <v>530</v>
      </c>
      <c r="E10391">
        <v>0</v>
      </c>
    </row>
    <row r="10392" spans="1:5">
      <c r="A10392">
        <v>2020</v>
      </c>
      <c r="B10392" t="s">
        <v>438</v>
      </c>
      <c r="C10392" t="s">
        <v>52</v>
      </c>
      <c r="D10392" t="s">
        <v>530</v>
      </c>
      <c r="E10392">
        <v>0</v>
      </c>
    </row>
    <row r="10393" spans="1:5">
      <c r="A10393">
        <v>2020</v>
      </c>
      <c r="B10393" t="s">
        <v>437</v>
      </c>
      <c r="C10393" t="s">
        <v>51</v>
      </c>
      <c r="D10393" t="s">
        <v>530</v>
      </c>
      <c r="E10393">
        <v>0</v>
      </c>
    </row>
    <row r="10394" spans="1:5">
      <c r="A10394">
        <v>2020</v>
      </c>
      <c r="B10394" t="s">
        <v>422</v>
      </c>
      <c r="C10394" t="s">
        <v>15</v>
      </c>
      <c r="D10394" t="s">
        <v>530</v>
      </c>
      <c r="E10394">
        <v>0</v>
      </c>
    </row>
    <row r="10395" spans="1:5">
      <c r="A10395">
        <v>2023</v>
      </c>
      <c r="B10395" t="s">
        <v>434</v>
      </c>
      <c r="C10395" t="s">
        <v>45</v>
      </c>
      <c r="D10395" t="s">
        <v>530</v>
      </c>
      <c r="E10395">
        <v>0</v>
      </c>
    </row>
    <row r="10396" spans="1:5">
      <c r="A10396">
        <v>2023</v>
      </c>
      <c r="B10396" t="s">
        <v>423</v>
      </c>
      <c r="C10396" t="s">
        <v>18</v>
      </c>
      <c r="D10396" t="s">
        <v>530</v>
      </c>
      <c r="E10396">
        <v>0</v>
      </c>
    </row>
    <row r="10397" spans="1:5">
      <c r="A10397">
        <v>2023</v>
      </c>
      <c r="B10397" t="s">
        <v>435</v>
      </c>
      <c r="C10397" t="s">
        <v>48</v>
      </c>
      <c r="D10397" t="s">
        <v>530</v>
      </c>
      <c r="E10397">
        <v>0</v>
      </c>
    </row>
    <row r="10398" spans="1:5">
      <c r="A10398">
        <v>2023</v>
      </c>
      <c r="B10398" t="s">
        <v>430</v>
      </c>
      <c r="C10398" t="s">
        <v>33</v>
      </c>
      <c r="D10398" t="s">
        <v>530</v>
      </c>
      <c r="E10398">
        <v>0</v>
      </c>
    </row>
    <row r="10399" spans="1:5">
      <c r="A10399">
        <v>2023</v>
      </c>
      <c r="B10399" t="s">
        <v>422</v>
      </c>
      <c r="C10399" t="s">
        <v>15</v>
      </c>
      <c r="D10399" t="s">
        <v>530</v>
      </c>
      <c r="E10399">
        <v>0</v>
      </c>
    </row>
    <row r="10400" spans="1:5">
      <c r="A10400">
        <v>2023</v>
      </c>
      <c r="B10400" t="s">
        <v>439</v>
      </c>
      <c r="C10400" t="s">
        <v>53</v>
      </c>
      <c r="D10400" t="s">
        <v>530</v>
      </c>
      <c r="E10400">
        <v>0</v>
      </c>
    </row>
    <row r="10401" spans="1:5">
      <c r="A10401">
        <v>2022</v>
      </c>
      <c r="B10401" t="s">
        <v>433</v>
      </c>
      <c r="C10401" t="s">
        <v>42</v>
      </c>
      <c r="D10401" t="s">
        <v>530</v>
      </c>
      <c r="E10401">
        <v>0</v>
      </c>
    </row>
    <row r="10402" spans="1:5">
      <c r="A10402">
        <v>2022</v>
      </c>
      <c r="B10402" t="s">
        <v>430</v>
      </c>
      <c r="C10402" t="s">
        <v>33</v>
      </c>
      <c r="D10402" t="s">
        <v>530</v>
      </c>
      <c r="E10402">
        <v>0</v>
      </c>
    </row>
    <row r="10403" spans="1:5">
      <c r="A10403">
        <v>2022</v>
      </c>
      <c r="B10403" t="s">
        <v>432</v>
      </c>
      <c r="C10403" t="s">
        <v>39</v>
      </c>
      <c r="D10403" t="s">
        <v>530</v>
      </c>
      <c r="E10403">
        <v>0</v>
      </c>
    </row>
    <row r="10404" spans="1:5">
      <c r="A10404">
        <v>2022</v>
      </c>
      <c r="B10404" t="s">
        <v>426</v>
      </c>
      <c r="D10404" t="s">
        <v>530</v>
      </c>
      <c r="E10404">
        <v>0</v>
      </c>
    </row>
    <row r="10405" spans="1:5">
      <c r="A10405">
        <v>2022</v>
      </c>
      <c r="B10405" t="s">
        <v>424</v>
      </c>
      <c r="C10405" t="s">
        <v>21</v>
      </c>
      <c r="D10405" t="s">
        <v>530</v>
      </c>
      <c r="E10405">
        <v>0</v>
      </c>
    </row>
    <row r="10406" spans="1:5">
      <c r="A10406">
        <v>2021</v>
      </c>
      <c r="B10406" t="s">
        <v>432</v>
      </c>
      <c r="C10406" t="s">
        <v>39</v>
      </c>
      <c r="D10406" t="s">
        <v>530</v>
      </c>
      <c r="E10406">
        <v>0</v>
      </c>
    </row>
    <row r="10407" spans="1:5">
      <c r="A10407">
        <v>2021</v>
      </c>
      <c r="B10407" t="s">
        <v>430</v>
      </c>
      <c r="C10407" t="s">
        <v>33</v>
      </c>
      <c r="D10407" t="s">
        <v>530</v>
      </c>
      <c r="E10407">
        <v>0</v>
      </c>
    </row>
    <row r="10408" spans="1:5">
      <c r="A10408">
        <v>2021</v>
      </c>
      <c r="B10408" t="s">
        <v>433</v>
      </c>
      <c r="C10408" t="s">
        <v>42</v>
      </c>
      <c r="D10408" t="s">
        <v>530</v>
      </c>
      <c r="E10408">
        <v>0</v>
      </c>
    </row>
    <row r="10409" spans="1:5">
      <c r="A10409">
        <v>2021</v>
      </c>
      <c r="B10409" t="s">
        <v>422</v>
      </c>
      <c r="C10409" t="s">
        <v>15</v>
      </c>
      <c r="D10409" t="s">
        <v>530</v>
      </c>
      <c r="E10409">
        <v>0</v>
      </c>
    </row>
    <row r="10410" spans="1:5">
      <c r="A10410">
        <v>2021</v>
      </c>
      <c r="B10410" t="s">
        <v>421</v>
      </c>
      <c r="C10410" t="s">
        <v>13</v>
      </c>
      <c r="D10410" t="s">
        <v>530</v>
      </c>
      <c r="E10410">
        <v>0</v>
      </c>
    </row>
    <row r="10411" spans="1:5">
      <c r="A10411">
        <v>2021</v>
      </c>
      <c r="B10411" t="s">
        <v>439</v>
      </c>
      <c r="C10411" t="s">
        <v>53</v>
      </c>
      <c r="D10411" t="s">
        <v>530</v>
      </c>
      <c r="E10411">
        <v>0</v>
      </c>
    </row>
    <row r="10412" spans="1:5">
      <c r="A10412">
        <v>2021</v>
      </c>
      <c r="B10412" t="s">
        <v>435</v>
      </c>
      <c r="C10412" t="s">
        <v>48</v>
      </c>
      <c r="D10412" t="s">
        <v>530</v>
      </c>
      <c r="E10412">
        <v>0</v>
      </c>
    </row>
    <row r="10413" spans="1:5">
      <c r="A10413">
        <v>2021</v>
      </c>
      <c r="B10413" t="s">
        <v>429</v>
      </c>
      <c r="C10413" t="s">
        <v>30</v>
      </c>
      <c r="D10413" t="s">
        <v>530</v>
      </c>
      <c r="E10413">
        <v>0</v>
      </c>
    </row>
    <row r="10414" spans="1:5">
      <c r="A10414">
        <v>2020</v>
      </c>
      <c r="B10414" t="s">
        <v>435</v>
      </c>
      <c r="C10414" t="s">
        <v>48</v>
      </c>
      <c r="D10414" t="s">
        <v>530</v>
      </c>
      <c r="E10414">
        <v>0</v>
      </c>
    </row>
    <row r="10415" spans="1:5">
      <c r="A10415">
        <v>2020</v>
      </c>
      <c r="B10415" t="s">
        <v>432</v>
      </c>
      <c r="C10415" t="s">
        <v>39</v>
      </c>
      <c r="D10415" t="s">
        <v>530</v>
      </c>
      <c r="E10415">
        <v>0</v>
      </c>
    </row>
    <row r="10416" spans="1:5">
      <c r="A10416">
        <v>2020</v>
      </c>
      <c r="B10416" t="s">
        <v>423</v>
      </c>
      <c r="C10416" t="s">
        <v>18</v>
      </c>
      <c r="D10416" t="s">
        <v>530</v>
      </c>
      <c r="E10416">
        <v>0</v>
      </c>
    </row>
    <row r="10417" spans="1:5">
      <c r="A10417">
        <v>2020</v>
      </c>
      <c r="B10417" t="s">
        <v>420</v>
      </c>
      <c r="C10417" t="s">
        <v>8</v>
      </c>
      <c r="D10417" t="s">
        <v>530</v>
      </c>
      <c r="E10417">
        <v>0</v>
      </c>
    </row>
    <row r="10418" spans="1:5">
      <c r="A10418">
        <v>2020</v>
      </c>
      <c r="B10418" t="s">
        <v>424</v>
      </c>
      <c r="C10418" t="s">
        <v>21</v>
      </c>
      <c r="D10418" t="s">
        <v>530</v>
      </c>
      <c r="E10418">
        <v>0</v>
      </c>
    </row>
    <row r="10419" spans="1:5">
      <c r="A10419">
        <v>2020</v>
      </c>
      <c r="B10419" t="s">
        <v>421</v>
      </c>
      <c r="C10419" t="s">
        <v>13</v>
      </c>
      <c r="D10419" t="s">
        <v>530</v>
      </c>
      <c r="E10419">
        <v>0</v>
      </c>
    </row>
    <row r="10420" spans="1:5">
      <c r="A10420">
        <v>2020</v>
      </c>
      <c r="B10420" t="s">
        <v>436</v>
      </c>
      <c r="C10420" t="s">
        <v>49</v>
      </c>
      <c r="D10420" t="s">
        <v>530</v>
      </c>
      <c r="E10420">
        <v>0</v>
      </c>
    </row>
    <row r="10421" spans="1:5">
      <c r="A10421">
        <v>2020</v>
      </c>
      <c r="B10421" t="s">
        <v>429</v>
      </c>
      <c r="C10421" t="s">
        <v>30</v>
      </c>
      <c r="D10421" t="s">
        <v>530</v>
      </c>
      <c r="E10421">
        <v>0</v>
      </c>
    </row>
    <row r="10422" spans="1:5">
      <c r="A10422">
        <v>2019</v>
      </c>
      <c r="B10422" t="s">
        <v>435</v>
      </c>
      <c r="C10422" t="s">
        <v>48</v>
      </c>
      <c r="D10422" t="s">
        <v>530</v>
      </c>
      <c r="E10422">
        <v>0</v>
      </c>
    </row>
    <row r="10423" spans="1:5">
      <c r="A10423">
        <v>2019</v>
      </c>
      <c r="B10423" t="s">
        <v>426</v>
      </c>
      <c r="D10423" t="s">
        <v>530</v>
      </c>
      <c r="E10423">
        <v>0</v>
      </c>
    </row>
    <row r="10424" spans="1:5">
      <c r="A10424">
        <v>2019</v>
      </c>
      <c r="B10424" t="s">
        <v>432</v>
      </c>
      <c r="C10424" t="s">
        <v>39</v>
      </c>
      <c r="D10424" t="s">
        <v>530</v>
      </c>
      <c r="E10424">
        <v>0</v>
      </c>
    </row>
    <row r="10425" spans="1:5">
      <c r="A10425">
        <v>2019</v>
      </c>
      <c r="B10425" t="s">
        <v>436</v>
      </c>
      <c r="C10425" t="s">
        <v>49</v>
      </c>
      <c r="D10425" t="s">
        <v>530</v>
      </c>
      <c r="E10425">
        <v>0</v>
      </c>
    </row>
    <row r="10426" spans="1:5">
      <c r="A10426">
        <v>2018</v>
      </c>
      <c r="B10426" t="s">
        <v>431</v>
      </c>
      <c r="C10426" t="s">
        <v>36</v>
      </c>
      <c r="D10426" t="s">
        <v>530</v>
      </c>
      <c r="E10426">
        <v>0</v>
      </c>
    </row>
    <row r="10427" spans="1:5">
      <c r="A10427">
        <v>2018</v>
      </c>
      <c r="B10427" t="s">
        <v>426</v>
      </c>
      <c r="D10427" t="s">
        <v>530</v>
      </c>
      <c r="E10427">
        <v>0</v>
      </c>
    </row>
    <row r="10428" spans="1:5">
      <c r="A10428">
        <v>2018</v>
      </c>
      <c r="B10428" t="s">
        <v>421</v>
      </c>
      <c r="C10428" t="s">
        <v>13</v>
      </c>
      <c r="D10428" t="s">
        <v>530</v>
      </c>
      <c r="E10428">
        <v>0</v>
      </c>
    </row>
    <row r="10429" spans="1:5">
      <c r="A10429">
        <v>2018</v>
      </c>
      <c r="B10429" t="s">
        <v>423</v>
      </c>
      <c r="C10429" t="s">
        <v>18</v>
      </c>
      <c r="D10429" t="s">
        <v>530</v>
      </c>
      <c r="E10429">
        <v>0</v>
      </c>
    </row>
    <row r="10430" spans="1:5">
      <c r="A10430">
        <v>2018</v>
      </c>
      <c r="B10430" t="s">
        <v>433</v>
      </c>
      <c r="C10430" t="s">
        <v>42</v>
      </c>
      <c r="D10430" t="s">
        <v>530</v>
      </c>
      <c r="E10430">
        <v>0</v>
      </c>
    </row>
    <row r="10431" spans="1:5">
      <c r="A10431">
        <v>2018</v>
      </c>
      <c r="B10431" t="s">
        <v>425</v>
      </c>
      <c r="C10431" t="s">
        <v>24</v>
      </c>
      <c r="D10431" t="s">
        <v>530</v>
      </c>
      <c r="E10431">
        <v>0</v>
      </c>
    </row>
    <row r="10432" spans="1:5">
      <c r="A10432">
        <v>2018</v>
      </c>
      <c r="B10432" t="s">
        <v>424</v>
      </c>
      <c r="C10432" t="s">
        <v>21</v>
      </c>
      <c r="D10432" t="s">
        <v>530</v>
      </c>
      <c r="E10432">
        <v>0</v>
      </c>
    </row>
    <row r="10433" spans="1:5">
      <c r="A10433">
        <v>2018</v>
      </c>
      <c r="B10433" t="s">
        <v>429</v>
      </c>
      <c r="C10433" t="s">
        <v>30</v>
      </c>
      <c r="D10433" t="s">
        <v>530</v>
      </c>
      <c r="E10433">
        <v>0</v>
      </c>
    </row>
    <row r="10434" spans="1:5">
      <c r="A10434">
        <v>2025</v>
      </c>
      <c r="B10434" t="s">
        <v>407</v>
      </c>
      <c r="D10434" t="s">
        <v>532</v>
      </c>
      <c r="E10434">
        <v>2</v>
      </c>
    </row>
    <row r="10435" spans="1:5">
      <c r="A10435">
        <v>2025</v>
      </c>
      <c r="B10435" t="s">
        <v>438</v>
      </c>
      <c r="D10435" t="s">
        <v>532</v>
      </c>
      <c r="E10435">
        <v>0</v>
      </c>
    </row>
    <row r="10436" spans="1:5">
      <c r="A10436">
        <v>2025</v>
      </c>
      <c r="B10436" t="s">
        <v>425</v>
      </c>
      <c r="D10436" t="s">
        <v>532</v>
      </c>
      <c r="E10436">
        <v>0</v>
      </c>
    </row>
    <row r="10437" spans="1:5">
      <c r="A10437">
        <v>2025</v>
      </c>
      <c r="B10437" t="s">
        <v>421</v>
      </c>
      <c r="D10437" t="s">
        <v>532</v>
      </c>
      <c r="E10437">
        <v>0</v>
      </c>
    </row>
    <row r="10438" spans="1:5">
      <c r="A10438">
        <v>2025</v>
      </c>
      <c r="B10438" t="s">
        <v>432</v>
      </c>
      <c r="D10438" t="s">
        <v>532</v>
      </c>
      <c r="E10438">
        <v>0</v>
      </c>
    </row>
    <row r="10439" spans="1:5">
      <c r="A10439">
        <v>2025</v>
      </c>
      <c r="B10439" t="s">
        <v>429</v>
      </c>
      <c r="D10439" t="s">
        <v>532</v>
      </c>
      <c r="E10439">
        <v>0</v>
      </c>
    </row>
    <row r="10440" spans="1:5">
      <c r="A10440">
        <v>2025</v>
      </c>
      <c r="B10440" t="s">
        <v>431</v>
      </c>
      <c r="D10440" t="s">
        <v>532</v>
      </c>
      <c r="E10440">
        <v>0</v>
      </c>
    </row>
    <row r="10441" spans="1:5">
      <c r="A10441">
        <v>2025</v>
      </c>
      <c r="B10441" t="s">
        <v>428</v>
      </c>
      <c r="D10441" t="s">
        <v>532</v>
      </c>
      <c r="E10441">
        <v>0</v>
      </c>
    </row>
    <row r="10442" spans="1:5">
      <c r="A10442">
        <v>2025</v>
      </c>
      <c r="B10442" t="s">
        <v>436</v>
      </c>
      <c r="D10442" t="s">
        <v>532</v>
      </c>
      <c r="E10442">
        <v>0</v>
      </c>
    </row>
    <row r="10443" spans="1:5">
      <c r="A10443">
        <v>2025</v>
      </c>
      <c r="B10443" t="s">
        <v>433</v>
      </c>
      <c r="D10443" t="s">
        <v>532</v>
      </c>
      <c r="E10443">
        <v>0</v>
      </c>
    </row>
    <row r="10444" spans="1:5">
      <c r="A10444">
        <v>2025</v>
      </c>
      <c r="B10444" t="s">
        <v>426</v>
      </c>
      <c r="D10444" t="s">
        <v>532</v>
      </c>
      <c r="E10444">
        <v>0</v>
      </c>
    </row>
    <row r="10445" spans="1:5">
      <c r="A10445">
        <v>2025</v>
      </c>
      <c r="B10445" t="s">
        <v>437</v>
      </c>
      <c r="D10445" t="s">
        <v>532</v>
      </c>
      <c r="E10445">
        <v>0</v>
      </c>
    </row>
    <row r="10446" spans="1:5">
      <c r="A10446">
        <v>2025</v>
      </c>
      <c r="B10446" t="s">
        <v>420</v>
      </c>
      <c r="D10446" t="s">
        <v>532</v>
      </c>
      <c r="E10446">
        <v>0</v>
      </c>
    </row>
    <row r="10447" spans="1:5">
      <c r="A10447">
        <v>2025</v>
      </c>
      <c r="B10447" t="s">
        <v>424</v>
      </c>
      <c r="D10447" t="s">
        <v>532</v>
      </c>
      <c r="E10447">
        <v>0</v>
      </c>
    </row>
    <row r="10448" spans="1:5">
      <c r="A10448">
        <v>2025</v>
      </c>
      <c r="B10448" t="s">
        <v>434</v>
      </c>
      <c r="D10448" t="s">
        <v>532</v>
      </c>
      <c r="E10448">
        <v>0</v>
      </c>
    </row>
    <row r="10449" spans="1:5">
      <c r="A10449">
        <v>2025</v>
      </c>
      <c r="B10449" t="s">
        <v>423</v>
      </c>
      <c r="D10449" t="s">
        <v>532</v>
      </c>
      <c r="E10449">
        <v>0</v>
      </c>
    </row>
    <row r="10450" spans="1:5">
      <c r="A10450">
        <v>2025</v>
      </c>
      <c r="B10450" t="s">
        <v>435</v>
      </c>
      <c r="D10450" t="s">
        <v>532</v>
      </c>
      <c r="E10450">
        <v>0</v>
      </c>
    </row>
    <row r="10451" spans="1:5">
      <c r="A10451">
        <v>2025</v>
      </c>
      <c r="B10451" t="s">
        <v>430</v>
      </c>
      <c r="D10451" t="s">
        <v>532</v>
      </c>
      <c r="E10451">
        <v>0</v>
      </c>
    </row>
    <row r="10452" spans="1:5">
      <c r="A10452">
        <v>2025</v>
      </c>
      <c r="B10452" t="s">
        <v>422</v>
      </c>
      <c r="D10452" t="s">
        <v>532</v>
      </c>
      <c r="E10452">
        <v>0</v>
      </c>
    </row>
    <row r="10453" spans="1:5">
      <c r="A10453">
        <v>2025</v>
      </c>
      <c r="B10453" t="s">
        <v>439</v>
      </c>
      <c r="D10453" t="s">
        <v>532</v>
      </c>
      <c r="E10453">
        <v>0</v>
      </c>
    </row>
    <row r="10454" spans="1:5">
      <c r="A10454">
        <v>2024</v>
      </c>
      <c r="B10454" t="s">
        <v>407</v>
      </c>
      <c r="C10454" t="s">
        <v>407</v>
      </c>
      <c r="D10454" t="s">
        <v>532</v>
      </c>
      <c r="E10454">
        <v>2</v>
      </c>
    </row>
    <row r="10455" spans="1:5">
      <c r="A10455">
        <v>2024</v>
      </c>
      <c r="B10455" t="s">
        <v>438</v>
      </c>
      <c r="C10455" t="s">
        <v>52</v>
      </c>
      <c r="D10455" t="s">
        <v>532</v>
      </c>
      <c r="E10455">
        <v>0</v>
      </c>
    </row>
    <row r="10456" spans="1:5">
      <c r="A10456">
        <v>2024</v>
      </c>
      <c r="B10456" t="s">
        <v>425</v>
      </c>
      <c r="C10456" t="s">
        <v>24</v>
      </c>
      <c r="D10456" t="s">
        <v>532</v>
      </c>
      <c r="E10456">
        <v>0</v>
      </c>
    </row>
    <row r="10457" spans="1:5">
      <c r="A10457">
        <v>2024</v>
      </c>
      <c r="B10457" t="s">
        <v>421</v>
      </c>
      <c r="C10457" t="s">
        <v>13</v>
      </c>
      <c r="D10457" t="s">
        <v>532</v>
      </c>
      <c r="E10457">
        <v>0</v>
      </c>
    </row>
    <row r="10458" spans="1:5">
      <c r="A10458">
        <v>2024</v>
      </c>
      <c r="B10458" t="s">
        <v>432</v>
      </c>
      <c r="C10458" t="s">
        <v>39</v>
      </c>
      <c r="D10458" t="s">
        <v>532</v>
      </c>
      <c r="E10458">
        <v>0</v>
      </c>
    </row>
    <row r="10459" spans="1:5">
      <c r="A10459">
        <v>2024</v>
      </c>
      <c r="B10459" t="s">
        <v>429</v>
      </c>
      <c r="C10459" t="s">
        <v>30</v>
      </c>
      <c r="D10459" t="s">
        <v>532</v>
      </c>
      <c r="E10459">
        <v>0</v>
      </c>
    </row>
    <row r="10460" spans="1:5">
      <c r="A10460">
        <v>2024</v>
      </c>
      <c r="B10460" t="s">
        <v>431</v>
      </c>
      <c r="C10460" t="s">
        <v>36</v>
      </c>
      <c r="D10460" t="s">
        <v>532</v>
      </c>
      <c r="E10460">
        <v>0</v>
      </c>
    </row>
    <row r="10461" spans="1:5">
      <c r="A10461">
        <v>2024</v>
      </c>
      <c r="B10461" t="s">
        <v>428</v>
      </c>
      <c r="C10461" t="s">
        <v>27</v>
      </c>
      <c r="D10461" t="s">
        <v>532</v>
      </c>
      <c r="E10461">
        <v>0</v>
      </c>
    </row>
    <row r="10462" spans="1:5">
      <c r="A10462">
        <v>2024</v>
      </c>
      <c r="B10462" t="s">
        <v>436</v>
      </c>
      <c r="C10462" t="s">
        <v>49</v>
      </c>
      <c r="D10462" t="s">
        <v>532</v>
      </c>
      <c r="E10462">
        <v>0</v>
      </c>
    </row>
    <row r="10463" spans="1:5">
      <c r="A10463">
        <v>2024</v>
      </c>
      <c r="B10463" t="s">
        <v>433</v>
      </c>
      <c r="C10463" t="s">
        <v>42</v>
      </c>
      <c r="D10463" t="s">
        <v>532</v>
      </c>
      <c r="E10463">
        <v>0</v>
      </c>
    </row>
    <row r="10464" spans="1:5">
      <c r="A10464">
        <v>2024</v>
      </c>
      <c r="B10464" t="s">
        <v>426</v>
      </c>
      <c r="D10464" t="s">
        <v>532</v>
      </c>
      <c r="E10464">
        <v>0</v>
      </c>
    </row>
    <row r="10465" spans="1:5">
      <c r="A10465">
        <v>2024</v>
      </c>
      <c r="B10465" t="s">
        <v>437</v>
      </c>
      <c r="C10465" t="s">
        <v>51</v>
      </c>
      <c r="D10465" t="s">
        <v>532</v>
      </c>
      <c r="E10465">
        <v>0</v>
      </c>
    </row>
    <row r="10466" spans="1:5">
      <c r="A10466">
        <v>2024</v>
      </c>
      <c r="B10466" t="s">
        <v>420</v>
      </c>
      <c r="C10466" t="s">
        <v>8</v>
      </c>
      <c r="D10466" t="s">
        <v>532</v>
      </c>
      <c r="E10466">
        <v>0</v>
      </c>
    </row>
    <row r="10467" spans="1:5">
      <c r="A10467">
        <v>2024</v>
      </c>
      <c r="B10467" t="s">
        <v>424</v>
      </c>
      <c r="C10467" t="s">
        <v>21</v>
      </c>
      <c r="D10467" t="s">
        <v>532</v>
      </c>
      <c r="E10467">
        <v>0</v>
      </c>
    </row>
    <row r="10468" spans="1:5">
      <c r="A10468">
        <v>2024</v>
      </c>
      <c r="B10468" t="s">
        <v>434</v>
      </c>
      <c r="C10468" t="s">
        <v>45</v>
      </c>
      <c r="D10468" t="s">
        <v>532</v>
      </c>
      <c r="E10468">
        <v>0</v>
      </c>
    </row>
    <row r="10469" spans="1:5">
      <c r="A10469">
        <v>2024</v>
      </c>
      <c r="B10469" t="s">
        <v>423</v>
      </c>
      <c r="C10469" t="s">
        <v>18</v>
      </c>
      <c r="D10469" t="s">
        <v>532</v>
      </c>
      <c r="E10469">
        <v>0</v>
      </c>
    </row>
    <row r="10470" spans="1:5">
      <c r="A10470">
        <v>2024</v>
      </c>
      <c r="B10470" t="s">
        <v>435</v>
      </c>
      <c r="C10470" t="s">
        <v>48</v>
      </c>
      <c r="D10470" t="s">
        <v>532</v>
      </c>
      <c r="E10470">
        <v>0</v>
      </c>
    </row>
    <row r="10471" spans="1:5">
      <c r="A10471">
        <v>2024</v>
      </c>
      <c r="B10471" t="s">
        <v>430</v>
      </c>
      <c r="C10471" t="s">
        <v>33</v>
      </c>
      <c r="D10471" t="s">
        <v>532</v>
      </c>
      <c r="E10471">
        <v>0</v>
      </c>
    </row>
    <row r="10472" spans="1:5">
      <c r="A10472">
        <v>2024</v>
      </c>
      <c r="B10472" t="s">
        <v>422</v>
      </c>
      <c r="C10472" t="s">
        <v>15</v>
      </c>
      <c r="D10472" t="s">
        <v>532</v>
      </c>
      <c r="E10472">
        <v>0</v>
      </c>
    </row>
    <row r="10473" spans="1:5">
      <c r="A10473">
        <v>2024</v>
      </c>
      <c r="B10473" t="s">
        <v>439</v>
      </c>
      <c r="C10473" t="s">
        <v>53</v>
      </c>
      <c r="D10473" t="s">
        <v>532</v>
      </c>
      <c r="E10473">
        <v>0</v>
      </c>
    </row>
    <row r="10474" spans="1:5">
      <c r="A10474">
        <v>2019</v>
      </c>
      <c r="B10474" t="s">
        <v>407</v>
      </c>
      <c r="C10474" t="s">
        <v>407</v>
      </c>
      <c r="D10474" t="s">
        <v>532</v>
      </c>
      <c r="E10474">
        <v>0</v>
      </c>
    </row>
    <row r="10475" spans="1:5">
      <c r="A10475">
        <v>2022</v>
      </c>
      <c r="B10475" t="s">
        <v>407</v>
      </c>
      <c r="C10475" t="s">
        <v>407</v>
      </c>
      <c r="D10475" t="s">
        <v>532</v>
      </c>
      <c r="E10475">
        <v>0</v>
      </c>
    </row>
    <row r="10476" spans="1:5">
      <c r="A10476">
        <v>2021</v>
      </c>
      <c r="B10476" t="s">
        <v>407</v>
      </c>
      <c r="C10476" t="s">
        <v>407</v>
      </c>
      <c r="D10476" t="s">
        <v>532</v>
      </c>
      <c r="E10476">
        <v>0</v>
      </c>
    </row>
    <row r="10477" spans="1:5">
      <c r="A10477">
        <v>2023</v>
      </c>
      <c r="B10477" t="s">
        <v>407</v>
      </c>
      <c r="C10477" t="s">
        <v>407</v>
      </c>
      <c r="D10477" t="s">
        <v>532</v>
      </c>
      <c r="E10477">
        <v>0</v>
      </c>
    </row>
    <row r="10478" spans="1:5">
      <c r="A10478">
        <v>2018</v>
      </c>
      <c r="B10478" t="s">
        <v>407</v>
      </c>
      <c r="C10478" t="s">
        <v>407</v>
      </c>
      <c r="D10478" t="s">
        <v>532</v>
      </c>
      <c r="E10478">
        <v>0</v>
      </c>
    </row>
    <row r="10479" spans="1:5">
      <c r="A10479">
        <v>2018</v>
      </c>
      <c r="B10479" t="s">
        <v>407</v>
      </c>
      <c r="C10479" t="s">
        <v>407</v>
      </c>
      <c r="D10479" t="s">
        <v>532</v>
      </c>
      <c r="E10479">
        <v>0</v>
      </c>
    </row>
    <row r="10480" spans="1:5">
      <c r="A10480">
        <v>2018</v>
      </c>
      <c r="B10480" t="s">
        <v>407</v>
      </c>
      <c r="C10480" t="s">
        <v>407</v>
      </c>
      <c r="D10480" t="s">
        <v>532</v>
      </c>
      <c r="E10480">
        <v>0</v>
      </c>
    </row>
    <row r="10481" spans="1:5">
      <c r="A10481">
        <v>2018</v>
      </c>
      <c r="B10481" t="s">
        <v>407</v>
      </c>
      <c r="C10481" t="s">
        <v>407</v>
      </c>
      <c r="D10481" t="s">
        <v>532</v>
      </c>
      <c r="E10481">
        <v>0</v>
      </c>
    </row>
    <row r="10482" spans="1:5">
      <c r="A10482">
        <v>2020</v>
      </c>
      <c r="B10482" t="s">
        <v>407</v>
      </c>
      <c r="C10482" t="s">
        <v>407</v>
      </c>
      <c r="D10482" t="s">
        <v>532</v>
      </c>
      <c r="E10482">
        <v>0</v>
      </c>
    </row>
    <row r="10483" spans="1:5">
      <c r="A10483">
        <v>2023</v>
      </c>
      <c r="B10483" t="s">
        <v>438</v>
      </c>
      <c r="C10483" t="s">
        <v>52</v>
      </c>
      <c r="D10483" t="s">
        <v>532</v>
      </c>
      <c r="E10483">
        <v>0</v>
      </c>
    </row>
    <row r="10484" spans="1:5">
      <c r="A10484">
        <v>2023</v>
      </c>
      <c r="B10484" t="s">
        <v>425</v>
      </c>
      <c r="C10484" t="s">
        <v>24</v>
      </c>
      <c r="D10484" t="s">
        <v>532</v>
      </c>
      <c r="E10484">
        <v>0</v>
      </c>
    </row>
    <row r="10485" spans="1:5">
      <c r="A10485">
        <v>2023</v>
      </c>
      <c r="B10485" t="s">
        <v>421</v>
      </c>
      <c r="C10485" t="s">
        <v>13</v>
      </c>
      <c r="D10485" t="s">
        <v>532</v>
      </c>
      <c r="E10485">
        <v>0</v>
      </c>
    </row>
    <row r="10486" spans="1:5">
      <c r="A10486">
        <v>2023</v>
      </c>
      <c r="B10486" t="s">
        <v>432</v>
      </c>
      <c r="C10486" t="s">
        <v>39</v>
      </c>
      <c r="D10486" t="s">
        <v>532</v>
      </c>
      <c r="E10486">
        <v>0</v>
      </c>
    </row>
    <row r="10487" spans="1:5">
      <c r="A10487">
        <v>2023</v>
      </c>
      <c r="B10487" t="s">
        <v>429</v>
      </c>
      <c r="C10487" t="s">
        <v>30</v>
      </c>
      <c r="D10487" t="s">
        <v>532</v>
      </c>
      <c r="E10487">
        <v>0</v>
      </c>
    </row>
    <row r="10488" spans="1:5">
      <c r="A10488">
        <v>2023</v>
      </c>
      <c r="B10488" t="s">
        <v>431</v>
      </c>
      <c r="C10488" t="s">
        <v>36</v>
      </c>
      <c r="D10488" t="s">
        <v>532</v>
      </c>
      <c r="E10488">
        <v>0</v>
      </c>
    </row>
    <row r="10489" spans="1:5">
      <c r="A10489">
        <v>2023</v>
      </c>
      <c r="B10489" t="s">
        <v>428</v>
      </c>
      <c r="C10489" t="s">
        <v>27</v>
      </c>
      <c r="D10489" t="s">
        <v>532</v>
      </c>
      <c r="E10489">
        <v>0</v>
      </c>
    </row>
    <row r="10490" spans="1:5">
      <c r="A10490">
        <v>2023</v>
      </c>
      <c r="B10490" t="s">
        <v>436</v>
      </c>
      <c r="C10490" t="s">
        <v>49</v>
      </c>
      <c r="D10490" t="s">
        <v>532</v>
      </c>
      <c r="E10490">
        <v>0</v>
      </c>
    </row>
    <row r="10491" spans="1:5">
      <c r="A10491">
        <v>2023</v>
      </c>
      <c r="B10491" t="s">
        <v>433</v>
      </c>
      <c r="C10491" t="s">
        <v>42</v>
      </c>
      <c r="D10491" t="s">
        <v>532</v>
      </c>
      <c r="E10491">
        <v>0</v>
      </c>
    </row>
    <row r="10492" spans="1:5">
      <c r="A10492">
        <v>2023</v>
      </c>
      <c r="B10492" t="s">
        <v>426</v>
      </c>
      <c r="D10492" t="s">
        <v>532</v>
      </c>
      <c r="E10492">
        <v>0</v>
      </c>
    </row>
    <row r="10493" spans="1:5">
      <c r="A10493">
        <v>2023</v>
      </c>
      <c r="B10493" t="s">
        <v>437</v>
      </c>
      <c r="C10493" t="s">
        <v>51</v>
      </c>
      <c r="D10493" t="s">
        <v>532</v>
      </c>
      <c r="E10493">
        <v>0</v>
      </c>
    </row>
    <row r="10494" spans="1:5">
      <c r="A10494">
        <v>2023</v>
      </c>
      <c r="B10494" t="s">
        <v>420</v>
      </c>
      <c r="C10494" t="s">
        <v>8</v>
      </c>
      <c r="D10494" t="s">
        <v>532</v>
      </c>
      <c r="E10494">
        <v>0</v>
      </c>
    </row>
    <row r="10495" spans="1:5">
      <c r="A10495">
        <v>2023</v>
      </c>
      <c r="B10495" t="s">
        <v>424</v>
      </c>
      <c r="C10495" t="s">
        <v>21</v>
      </c>
      <c r="D10495" t="s">
        <v>532</v>
      </c>
      <c r="E10495">
        <v>0</v>
      </c>
    </row>
    <row r="10496" spans="1:5">
      <c r="A10496">
        <v>2022</v>
      </c>
      <c r="B10496" t="s">
        <v>435</v>
      </c>
      <c r="C10496" t="s">
        <v>48</v>
      </c>
      <c r="D10496" t="s">
        <v>532</v>
      </c>
      <c r="E10496">
        <v>0</v>
      </c>
    </row>
    <row r="10497" spans="1:5">
      <c r="A10497">
        <v>2022</v>
      </c>
      <c r="B10497" t="s">
        <v>438</v>
      </c>
      <c r="C10497" t="s">
        <v>52</v>
      </c>
      <c r="D10497" t="s">
        <v>532</v>
      </c>
      <c r="E10497">
        <v>0</v>
      </c>
    </row>
    <row r="10498" spans="1:5">
      <c r="A10498">
        <v>2022</v>
      </c>
      <c r="B10498" t="s">
        <v>436</v>
      </c>
      <c r="C10498" t="s">
        <v>49</v>
      </c>
      <c r="D10498" t="s">
        <v>532</v>
      </c>
      <c r="E10498">
        <v>0</v>
      </c>
    </row>
    <row r="10499" spans="1:5">
      <c r="A10499">
        <v>2022</v>
      </c>
      <c r="B10499" t="s">
        <v>431</v>
      </c>
      <c r="C10499" t="s">
        <v>36</v>
      </c>
      <c r="D10499" t="s">
        <v>532</v>
      </c>
      <c r="E10499">
        <v>0</v>
      </c>
    </row>
    <row r="10500" spans="1:5">
      <c r="A10500">
        <v>2022</v>
      </c>
      <c r="B10500" t="s">
        <v>422</v>
      </c>
      <c r="C10500" t="s">
        <v>15</v>
      </c>
      <c r="D10500" t="s">
        <v>532</v>
      </c>
      <c r="E10500">
        <v>0</v>
      </c>
    </row>
    <row r="10501" spans="1:5">
      <c r="A10501">
        <v>2022</v>
      </c>
      <c r="B10501" t="s">
        <v>439</v>
      </c>
      <c r="C10501" t="s">
        <v>53</v>
      </c>
      <c r="D10501" t="s">
        <v>532</v>
      </c>
      <c r="E10501">
        <v>0</v>
      </c>
    </row>
    <row r="10502" spans="1:5">
      <c r="A10502">
        <v>2022</v>
      </c>
      <c r="B10502" t="s">
        <v>429</v>
      </c>
      <c r="C10502" t="s">
        <v>30</v>
      </c>
      <c r="D10502" t="s">
        <v>532</v>
      </c>
      <c r="E10502">
        <v>0</v>
      </c>
    </row>
    <row r="10503" spans="1:5">
      <c r="A10503">
        <v>2022</v>
      </c>
      <c r="B10503" t="s">
        <v>421</v>
      </c>
      <c r="C10503" t="s">
        <v>13</v>
      </c>
      <c r="D10503" t="s">
        <v>532</v>
      </c>
      <c r="E10503">
        <v>0</v>
      </c>
    </row>
    <row r="10504" spans="1:5">
      <c r="A10504">
        <v>2022</v>
      </c>
      <c r="B10504" t="s">
        <v>434</v>
      </c>
      <c r="C10504" t="s">
        <v>45</v>
      </c>
      <c r="D10504" t="s">
        <v>532</v>
      </c>
      <c r="E10504">
        <v>0</v>
      </c>
    </row>
    <row r="10505" spans="1:5">
      <c r="A10505">
        <v>2021</v>
      </c>
      <c r="B10505" t="s">
        <v>434</v>
      </c>
      <c r="C10505" t="s">
        <v>45</v>
      </c>
      <c r="D10505" t="s">
        <v>532</v>
      </c>
      <c r="E10505">
        <v>0</v>
      </c>
    </row>
    <row r="10506" spans="1:5">
      <c r="A10506">
        <v>2021</v>
      </c>
      <c r="B10506" t="s">
        <v>420</v>
      </c>
      <c r="C10506" t="s">
        <v>8</v>
      </c>
      <c r="D10506" t="s">
        <v>532</v>
      </c>
      <c r="E10506">
        <v>0</v>
      </c>
    </row>
    <row r="10507" spans="1:5">
      <c r="A10507">
        <v>2021</v>
      </c>
      <c r="B10507" t="s">
        <v>424</v>
      </c>
      <c r="C10507" t="s">
        <v>21</v>
      </c>
      <c r="D10507" t="s">
        <v>532</v>
      </c>
      <c r="E10507">
        <v>0</v>
      </c>
    </row>
    <row r="10508" spans="1:5">
      <c r="A10508">
        <v>2020</v>
      </c>
      <c r="B10508" t="s">
        <v>434</v>
      </c>
      <c r="C10508" t="s">
        <v>45</v>
      </c>
      <c r="D10508" t="s">
        <v>532</v>
      </c>
      <c r="E10508">
        <v>0</v>
      </c>
    </row>
    <row r="10509" spans="1:5">
      <c r="A10509">
        <v>2020</v>
      </c>
      <c r="B10509" t="s">
        <v>430</v>
      </c>
      <c r="C10509" t="s">
        <v>33</v>
      </c>
      <c r="D10509" t="s">
        <v>532</v>
      </c>
      <c r="E10509">
        <v>0</v>
      </c>
    </row>
    <row r="10510" spans="1:5">
      <c r="A10510">
        <v>2020</v>
      </c>
      <c r="B10510" t="s">
        <v>439</v>
      </c>
      <c r="C10510" t="s">
        <v>53</v>
      </c>
      <c r="D10510" t="s">
        <v>532</v>
      </c>
      <c r="E10510">
        <v>0</v>
      </c>
    </row>
    <row r="10511" spans="1:5">
      <c r="A10511">
        <v>2019</v>
      </c>
      <c r="B10511" t="s">
        <v>431</v>
      </c>
      <c r="C10511" t="s">
        <v>36</v>
      </c>
      <c r="D10511" t="s">
        <v>532</v>
      </c>
      <c r="E10511">
        <v>0</v>
      </c>
    </row>
    <row r="10512" spans="1:5">
      <c r="A10512">
        <v>2019</v>
      </c>
      <c r="B10512" t="s">
        <v>437</v>
      </c>
      <c r="C10512" t="s">
        <v>51</v>
      </c>
      <c r="D10512" t="s">
        <v>532</v>
      </c>
      <c r="E10512">
        <v>0</v>
      </c>
    </row>
    <row r="10513" spans="1:5">
      <c r="A10513">
        <v>2019</v>
      </c>
      <c r="B10513" t="s">
        <v>439</v>
      </c>
      <c r="C10513" t="s">
        <v>53</v>
      </c>
      <c r="D10513" t="s">
        <v>532</v>
      </c>
      <c r="E10513">
        <v>0</v>
      </c>
    </row>
    <row r="10514" spans="1:5">
      <c r="A10514">
        <v>2019</v>
      </c>
      <c r="B10514" t="s">
        <v>429</v>
      </c>
      <c r="C10514" t="s">
        <v>30</v>
      </c>
      <c r="D10514" t="s">
        <v>532</v>
      </c>
      <c r="E10514">
        <v>0</v>
      </c>
    </row>
    <row r="10515" spans="1:5">
      <c r="A10515">
        <v>2018</v>
      </c>
      <c r="B10515" t="s">
        <v>432</v>
      </c>
      <c r="C10515" t="s">
        <v>39</v>
      </c>
      <c r="D10515" t="s">
        <v>532</v>
      </c>
      <c r="E10515">
        <v>0</v>
      </c>
    </row>
    <row r="10516" spans="1:5">
      <c r="A10516">
        <v>2018</v>
      </c>
      <c r="B10516" t="s">
        <v>435</v>
      </c>
      <c r="C10516" t="s">
        <v>48</v>
      </c>
      <c r="D10516" t="s">
        <v>532</v>
      </c>
      <c r="E10516">
        <v>0</v>
      </c>
    </row>
    <row r="10517" spans="1:5">
      <c r="A10517">
        <v>2018</v>
      </c>
      <c r="B10517" t="s">
        <v>438</v>
      </c>
      <c r="C10517" t="s">
        <v>52</v>
      </c>
      <c r="D10517" t="s">
        <v>532</v>
      </c>
      <c r="E10517">
        <v>0</v>
      </c>
    </row>
    <row r="10518" spans="1:5">
      <c r="A10518">
        <v>2018</v>
      </c>
      <c r="B10518" t="s">
        <v>436</v>
      </c>
      <c r="C10518" t="s">
        <v>49</v>
      </c>
      <c r="D10518" t="s">
        <v>532</v>
      </c>
      <c r="E10518">
        <v>0</v>
      </c>
    </row>
    <row r="10519" spans="1:5">
      <c r="A10519">
        <v>2018</v>
      </c>
      <c r="B10519" t="s">
        <v>437</v>
      </c>
      <c r="C10519" t="s">
        <v>51</v>
      </c>
      <c r="D10519" t="s">
        <v>532</v>
      </c>
      <c r="E10519">
        <v>0</v>
      </c>
    </row>
    <row r="10520" spans="1:5">
      <c r="A10520">
        <v>2018</v>
      </c>
      <c r="B10520" t="s">
        <v>422</v>
      </c>
      <c r="C10520" t="s">
        <v>15</v>
      </c>
      <c r="D10520" t="s">
        <v>532</v>
      </c>
      <c r="E10520">
        <v>0</v>
      </c>
    </row>
    <row r="10521" spans="1:5">
      <c r="A10521">
        <v>2019</v>
      </c>
      <c r="B10521" t="s">
        <v>438</v>
      </c>
      <c r="C10521" t="s">
        <v>52</v>
      </c>
      <c r="D10521" t="s">
        <v>532</v>
      </c>
      <c r="E10521">
        <v>0</v>
      </c>
    </row>
    <row r="10522" spans="1:5">
      <c r="A10522">
        <v>2019</v>
      </c>
      <c r="B10522" t="s">
        <v>430</v>
      </c>
      <c r="C10522" t="s">
        <v>33</v>
      </c>
      <c r="D10522" t="s">
        <v>532</v>
      </c>
      <c r="E10522">
        <v>0</v>
      </c>
    </row>
    <row r="10523" spans="1:5">
      <c r="A10523">
        <v>2019</v>
      </c>
      <c r="B10523" t="s">
        <v>434</v>
      </c>
      <c r="C10523" t="s">
        <v>45</v>
      </c>
      <c r="D10523" t="s">
        <v>532</v>
      </c>
      <c r="E10523">
        <v>0</v>
      </c>
    </row>
    <row r="10524" spans="1:5">
      <c r="A10524">
        <v>2019</v>
      </c>
      <c r="B10524" t="s">
        <v>425</v>
      </c>
      <c r="C10524" t="s">
        <v>24</v>
      </c>
      <c r="D10524" t="s">
        <v>532</v>
      </c>
      <c r="E10524">
        <v>0</v>
      </c>
    </row>
    <row r="10525" spans="1:5">
      <c r="A10525">
        <v>2019</v>
      </c>
      <c r="B10525" t="s">
        <v>420</v>
      </c>
      <c r="C10525" t="s">
        <v>8</v>
      </c>
      <c r="D10525" t="s">
        <v>532</v>
      </c>
      <c r="E10525">
        <v>0</v>
      </c>
    </row>
    <row r="10526" spans="1:5">
      <c r="A10526">
        <v>2019</v>
      </c>
      <c r="B10526" t="s">
        <v>433</v>
      </c>
      <c r="C10526" t="s">
        <v>42</v>
      </c>
      <c r="D10526" t="s">
        <v>532</v>
      </c>
      <c r="E10526">
        <v>0</v>
      </c>
    </row>
    <row r="10527" spans="1:5">
      <c r="A10527">
        <v>2019</v>
      </c>
      <c r="B10527" t="s">
        <v>428</v>
      </c>
      <c r="C10527" t="s">
        <v>27</v>
      </c>
      <c r="D10527" t="s">
        <v>532</v>
      </c>
      <c r="E10527">
        <v>0</v>
      </c>
    </row>
    <row r="10528" spans="1:5">
      <c r="A10528">
        <v>2019</v>
      </c>
      <c r="B10528" t="s">
        <v>423</v>
      </c>
      <c r="C10528" t="s">
        <v>18</v>
      </c>
      <c r="D10528" t="s">
        <v>532</v>
      </c>
      <c r="E10528">
        <v>0</v>
      </c>
    </row>
    <row r="10529" spans="1:5">
      <c r="A10529">
        <v>2019</v>
      </c>
      <c r="B10529" t="s">
        <v>421</v>
      </c>
      <c r="C10529" t="s">
        <v>13</v>
      </c>
      <c r="D10529" t="s">
        <v>532</v>
      </c>
      <c r="E10529">
        <v>0</v>
      </c>
    </row>
    <row r="10530" spans="1:5">
      <c r="A10530">
        <v>2019</v>
      </c>
      <c r="B10530" t="s">
        <v>422</v>
      </c>
      <c r="C10530" t="s">
        <v>15</v>
      </c>
      <c r="D10530" t="s">
        <v>532</v>
      </c>
      <c r="E10530">
        <v>0</v>
      </c>
    </row>
    <row r="10531" spans="1:5">
      <c r="A10531">
        <v>2019</v>
      </c>
      <c r="B10531" t="s">
        <v>424</v>
      </c>
      <c r="C10531" t="s">
        <v>21</v>
      </c>
      <c r="D10531" t="s">
        <v>532</v>
      </c>
      <c r="E10531">
        <v>0</v>
      </c>
    </row>
    <row r="10532" spans="1:5">
      <c r="A10532">
        <v>2018</v>
      </c>
      <c r="B10532" t="s">
        <v>434</v>
      </c>
      <c r="C10532" t="s">
        <v>45</v>
      </c>
      <c r="D10532" t="s">
        <v>532</v>
      </c>
      <c r="E10532">
        <v>0</v>
      </c>
    </row>
    <row r="10533" spans="1:5">
      <c r="A10533">
        <v>2018</v>
      </c>
      <c r="B10533" t="s">
        <v>428</v>
      </c>
      <c r="C10533" t="s">
        <v>27</v>
      </c>
      <c r="D10533" t="s">
        <v>532</v>
      </c>
      <c r="E10533">
        <v>0</v>
      </c>
    </row>
    <row r="10534" spans="1:5">
      <c r="A10534">
        <v>2018</v>
      </c>
      <c r="B10534" t="s">
        <v>430</v>
      </c>
      <c r="C10534" t="s">
        <v>33</v>
      </c>
      <c r="D10534" t="s">
        <v>532</v>
      </c>
      <c r="E10534">
        <v>0</v>
      </c>
    </row>
    <row r="10535" spans="1:5">
      <c r="A10535">
        <v>2018</v>
      </c>
      <c r="B10535" t="s">
        <v>420</v>
      </c>
      <c r="C10535" t="s">
        <v>8</v>
      </c>
      <c r="D10535" t="s">
        <v>532</v>
      </c>
      <c r="E10535">
        <v>0</v>
      </c>
    </row>
    <row r="10536" spans="1:5">
      <c r="A10536">
        <v>2018</v>
      </c>
      <c r="B10536" t="s">
        <v>439</v>
      </c>
      <c r="C10536" t="s">
        <v>53</v>
      </c>
      <c r="D10536" t="s">
        <v>532</v>
      </c>
      <c r="E10536">
        <v>0</v>
      </c>
    </row>
    <row r="10537" spans="1:5">
      <c r="A10537">
        <v>2022</v>
      </c>
      <c r="B10537" t="s">
        <v>437</v>
      </c>
      <c r="C10537" t="s">
        <v>51</v>
      </c>
      <c r="D10537" t="s">
        <v>532</v>
      </c>
      <c r="E10537">
        <v>0</v>
      </c>
    </row>
    <row r="10538" spans="1:5">
      <c r="A10538">
        <v>2022</v>
      </c>
      <c r="B10538" t="s">
        <v>425</v>
      </c>
      <c r="C10538" t="s">
        <v>24</v>
      </c>
      <c r="D10538" t="s">
        <v>532</v>
      </c>
      <c r="E10538">
        <v>0</v>
      </c>
    </row>
    <row r="10539" spans="1:5">
      <c r="A10539">
        <v>2022</v>
      </c>
      <c r="B10539" t="s">
        <v>428</v>
      </c>
      <c r="C10539" t="s">
        <v>27</v>
      </c>
      <c r="D10539" t="s">
        <v>532</v>
      </c>
      <c r="E10539">
        <v>0</v>
      </c>
    </row>
    <row r="10540" spans="1:5">
      <c r="A10540">
        <v>2022</v>
      </c>
      <c r="B10540" t="s">
        <v>420</v>
      </c>
      <c r="C10540" t="s">
        <v>8</v>
      </c>
      <c r="D10540" t="s">
        <v>532</v>
      </c>
      <c r="E10540">
        <v>0</v>
      </c>
    </row>
    <row r="10541" spans="1:5">
      <c r="A10541">
        <v>2022</v>
      </c>
      <c r="B10541" t="s">
        <v>423</v>
      </c>
      <c r="C10541" t="s">
        <v>18</v>
      </c>
      <c r="D10541" t="s">
        <v>532</v>
      </c>
      <c r="E10541">
        <v>0</v>
      </c>
    </row>
    <row r="10542" spans="1:5">
      <c r="A10542">
        <v>2021</v>
      </c>
      <c r="B10542" t="s">
        <v>426</v>
      </c>
      <c r="D10542" t="s">
        <v>532</v>
      </c>
      <c r="E10542">
        <v>0</v>
      </c>
    </row>
    <row r="10543" spans="1:5">
      <c r="A10543">
        <v>2021</v>
      </c>
      <c r="B10543" t="s">
        <v>428</v>
      </c>
      <c r="C10543" t="s">
        <v>27</v>
      </c>
      <c r="D10543" t="s">
        <v>532</v>
      </c>
      <c r="E10543">
        <v>0</v>
      </c>
    </row>
    <row r="10544" spans="1:5">
      <c r="A10544">
        <v>2021</v>
      </c>
      <c r="B10544" t="s">
        <v>423</v>
      </c>
      <c r="C10544" t="s">
        <v>18</v>
      </c>
      <c r="D10544" t="s">
        <v>532</v>
      </c>
      <c r="E10544">
        <v>0</v>
      </c>
    </row>
    <row r="10545" spans="1:5">
      <c r="A10545">
        <v>2021</v>
      </c>
      <c r="B10545" t="s">
        <v>431</v>
      </c>
      <c r="C10545" t="s">
        <v>36</v>
      </c>
      <c r="D10545" t="s">
        <v>532</v>
      </c>
      <c r="E10545">
        <v>0</v>
      </c>
    </row>
    <row r="10546" spans="1:5">
      <c r="A10546">
        <v>2021</v>
      </c>
      <c r="B10546" t="s">
        <v>425</v>
      </c>
      <c r="C10546" t="s">
        <v>24</v>
      </c>
      <c r="D10546" t="s">
        <v>532</v>
      </c>
      <c r="E10546">
        <v>0</v>
      </c>
    </row>
    <row r="10547" spans="1:5">
      <c r="A10547">
        <v>2021</v>
      </c>
      <c r="B10547" t="s">
        <v>438</v>
      </c>
      <c r="C10547" t="s">
        <v>52</v>
      </c>
      <c r="D10547" t="s">
        <v>532</v>
      </c>
      <c r="E10547">
        <v>0</v>
      </c>
    </row>
    <row r="10548" spans="1:5">
      <c r="A10548">
        <v>2021</v>
      </c>
      <c r="B10548" t="s">
        <v>436</v>
      </c>
      <c r="C10548" t="s">
        <v>49</v>
      </c>
      <c r="D10548" t="s">
        <v>532</v>
      </c>
      <c r="E10548">
        <v>0</v>
      </c>
    </row>
    <row r="10549" spans="1:5">
      <c r="A10549">
        <v>2021</v>
      </c>
      <c r="B10549" t="s">
        <v>437</v>
      </c>
      <c r="C10549" t="s">
        <v>51</v>
      </c>
      <c r="D10549" t="s">
        <v>532</v>
      </c>
      <c r="E10549">
        <v>0</v>
      </c>
    </row>
    <row r="10550" spans="1:5">
      <c r="A10550">
        <v>2020</v>
      </c>
      <c r="B10550" t="s">
        <v>431</v>
      </c>
      <c r="C10550" t="s">
        <v>36</v>
      </c>
      <c r="D10550" t="s">
        <v>532</v>
      </c>
      <c r="E10550">
        <v>0</v>
      </c>
    </row>
    <row r="10551" spans="1:5">
      <c r="A10551">
        <v>2020</v>
      </c>
      <c r="B10551" t="s">
        <v>426</v>
      </c>
      <c r="D10551" t="s">
        <v>532</v>
      </c>
      <c r="E10551">
        <v>0</v>
      </c>
    </row>
    <row r="10552" spans="1:5">
      <c r="A10552">
        <v>2020</v>
      </c>
      <c r="B10552" t="s">
        <v>433</v>
      </c>
      <c r="C10552" t="s">
        <v>42</v>
      </c>
      <c r="D10552" t="s">
        <v>532</v>
      </c>
      <c r="E10552">
        <v>0</v>
      </c>
    </row>
    <row r="10553" spans="1:5">
      <c r="A10553">
        <v>2020</v>
      </c>
      <c r="B10553" t="s">
        <v>425</v>
      </c>
      <c r="C10553" t="s">
        <v>24</v>
      </c>
      <c r="D10553" t="s">
        <v>532</v>
      </c>
      <c r="E10553">
        <v>0</v>
      </c>
    </row>
    <row r="10554" spans="1:5">
      <c r="A10554">
        <v>2020</v>
      </c>
      <c r="B10554" t="s">
        <v>428</v>
      </c>
      <c r="C10554" t="s">
        <v>27</v>
      </c>
      <c r="D10554" t="s">
        <v>532</v>
      </c>
      <c r="E10554">
        <v>0</v>
      </c>
    </row>
    <row r="10555" spans="1:5">
      <c r="A10555">
        <v>2020</v>
      </c>
      <c r="B10555" t="s">
        <v>438</v>
      </c>
      <c r="C10555" t="s">
        <v>52</v>
      </c>
      <c r="D10555" t="s">
        <v>532</v>
      </c>
      <c r="E10555">
        <v>0</v>
      </c>
    </row>
    <row r="10556" spans="1:5">
      <c r="A10556">
        <v>2020</v>
      </c>
      <c r="B10556" t="s">
        <v>437</v>
      </c>
      <c r="C10556" t="s">
        <v>51</v>
      </c>
      <c r="D10556" t="s">
        <v>532</v>
      </c>
      <c r="E10556">
        <v>0</v>
      </c>
    </row>
    <row r="10557" spans="1:5">
      <c r="A10557">
        <v>2020</v>
      </c>
      <c r="B10557" t="s">
        <v>422</v>
      </c>
      <c r="C10557" t="s">
        <v>15</v>
      </c>
      <c r="D10557" t="s">
        <v>532</v>
      </c>
      <c r="E10557">
        <v>0</v>
      </c>
    </row>
    <row r="10558" spans="1:5">
      <c r="A10558">
        <v>2023</v>
      </c>
      <c r="B10558" t="s">
        <v>434</v>
      </c>
      <c r="C10558" t="s">
        <v>45</v>
      </c>
      <c r="D10558" t="s">
        <v>532</v>
      </c>
      <c r="E10558">
        <v>0</v>
      </c>
    </row>
    <row r="10559" spans="1:5">
      <c r="A10559">
        <v>2023</v>
      </c>
      <c r="B10559" t="s">
        <v>423</v>
      </c>
      <c r="C10559" t="s">
        <v>18</v>
      </c>
      <c r="D10559" t="s">
        <v>532</v>
      </c>
      <c r="E10559">
        <v>0</v>
      </c>
    </row>
    <row r="10560" spans="1:5">
      <c r="A10560">
        <v>2023</v>
      </c>
      <c r="B10560" t="s">
        <v>435</v>
      </c>
      <c r="C10560" t="s">
        <v>48</v>
      </c>
      <c r="D10560" t="s">
        <v>532</v>
      </c>
      <c r="E10560">
        <v>0</v>
      </c>
    </row>
    <row r="10561" spans="1:5">
      <c r="A10561">
        <v>2023</v>
      </c>
      <c r="B10561" t="s">
        <v>430</v>
      </c>
      <c r="C10561" t="s">
        <v>33</v>
      </c>
      <c r="D10561" t="s">
        <v>532</v>
      </c>
      <c r="E10561">
        <v>0</v>
      </c>
    </row>
    <row r="10562" spans="1:5">
      <c r="A10562">
        <v>2023</v>
      </c>
      <c r="B10562" t="s">
        <v>422</v>
      </c>
      <c r="C10562" t="s">
        <v>15</v>
      </c>
      <c r="D10562" t="s">
        <v>532</v>
      </c>
      <c r="E10562">
        <v>0</v>
      </c>
    </row>
    <row r="10563" spans="1:5">
      <c r="A10563">
        <v>2023</v>
      </c>
      <c r="B10563" t="s">
        <v>439</v>
      </c>
      <c r="C10563" t="s">
        <v>53</v>
      </c>
      <c r="D10563" t="s">
        <v>532</v>
      </c>
      <c r="E10563">
        <v>0</v>
      </c>
    </row>
    <row r="10564" spans="1:5">
      <c r="A10564">
        <v>2022</v>
      </c>
      <c r="B10564" t="s">
        <v>433</v>
      </c>
      <c r="C10564" t="s">
        <v>42</v>
      </c>
      <c r="D10564" t="s">
        <v>532</v>
      </c>
      <c r="E10564">
        <v>0</v>
      </c>
    </row>
    <row r="10565" spans="1:5">
      <c r="A10565">
        <v>2022</v>
      </c>
      <c r="B10565" t="s">
        <v>430</v>
      </c>
      <c r="C10565" t="s">
        <v>33</v>
      </c>
      <c r="D10565" t="s">
        <v>532</v>
      </c>
      <c r="E10565">
        <v>0</v>
      </c>
    </row>
    <row r="10566" spans="1:5">
      <c r="A10566">
        <v>2022</v>
      </c>
      <c r="B10566" t="s">
        <v>432</v>
      </c>
      <c r="C10566" t="s">
        <v>39</v>
      </c>
      <c r="D10566" t="s">
        <v>532</v>
      </c>
      <c r="E10566">
        <v>0</v>
      </c>
    </row>
    <row r="10567" spans="1:5">
      <c r="A10567">
        <v>2022</v>
      </c>
      <c r="B10567" t="s">
        <v>426</v>
      </c>
      <c r="D10567" t="s">
        <v>532</v>
      </c>
      <c r="E10567">
        <v>0</v>
      </c>
    </row>
    <row r="10568" spans="1:5">
      <c r="A10568">
        <v>2022</v>
      </c>
      <c r="B10568" t="s">
        <v>424</v>
      </c>
      <c r="C10568" t="s">
        <v>21</v>
      </c>
      <c r="D10568" t="s">
        <v>532</v>
      </c>
      <c r="E10568">
        <v>0</v>
      </c>
    </row>
    <row r="10569" spans="1:5">
      <c r="A10569">
        <v>2021</v>
      </c>
      <c r="B10569" t="s">
        <v>432</v>
      </c>
      <c r="C10569" t="s">
        <v>39</v>
      </c>
      <c r="D10569" t="s">
        <v>532</v>
      </c>
      <c r="E10569">
        <v>0</v>
      </c>
    </row>
    <row r="10570" spans="1:5">
      <c r="A10570">
        <v>2021</v>
      </c>
      <c r="B10570" t="s">
        <v>430</v>
      </c>
      <c r="C10570" t="s">
        <v>33</v>
      </c>
      <c r="D10570" t="s">
        <v>532</v>
      </c>
      <c r="E10570">
        <v>0</v>
      </c>
    </row>
    <row r="10571" spans="1:5">
      <c r="A10571">
        <v>2021</v>
      </c>
      <c r="B10571" t="s">
        <v>433</v>
      </c>
      <c r="C10571" t="s">
        <v>42</v>
      </c>
      <c r="D10571" t="s">
        <v>532</v>
      </c>
      <c r="E10571">
        <v>0</v>
      </c>
    </row>
    <row r="10572" spans="1:5">
      <c r="A10572">
        <v>2021</v>
      </c>
      <c r="B10572" t="s">
        <v>422</v>
      </c>
      <c r="C10572" t="s">
        <v>15</v>
      </c>
      <c r="D10572" t="s">
        <v>532</v>
      </c>
      <c r="E10572">
        <v>0</v>
      </c>
    </row>
    <row r="10573" spans="1:5">
      <c r="A10573">
        <v>2021</v>
      </c>
      <c r="B10573" t="s">
        <v>421</v>
      </c>
      <c r="C10573" t="s">
        <v>13</v>
      </c>
      <c r="D10573" t="s">
        <v>532</v>
      </c>
      <c r="E10573">
        <v>0</v>
      </c>
    </row>
    <row r="10574" spans="1:5">
      <c r="A10574">
        <v>2021</v>
      </c>
      <c r="B10574" t="s">
        <v>439</v>
      </c>
      <c r="C10574" t="s">
        <v>53</v>
      </c>
      <c r="D10574" t="s">
        <v>532</v>
      </c>
      <c r="E10574">
        <v>0</v>
      </c>
    </row>
    <row r="10575" spans="1:5">
      <c r="A10575">
        <v>2021</v>
      </c>
      <c r="B10575" t="s">
        <v>435</v>
      </c>
      <c r="C10575" t="s">
        <v>48</v>
      </c>
      <c r="D10575" t="s">
        <v>532</v>
      </c>
      <c r="E10575">
        <v>0</v>
      </c>
    </row>
    <row r="10576" spans="1:5">
      <c r="A10576">
        <v>2021</v>
      </c>
      <c r="B10576" t="s">
        <v>429</v>
      </c>
      <c r="C10576" t="s">
        <v>30</v>
      </c>
      <c r="D10576" t="s">
        <v>532</v>
      </c>
      <c r="E10576">
        <v>0</v>
      </c>
    </row>
    <row r="10577" spans="1:5">
      <c r="A10577">
        <v>2020</v>
      </c>
      <c r="B10577" t="s">
        <v>435</v>
      </c>
      <c r="C10577" t="s">
        <v>48</v>
      </c>
      <c r="D10577" t="s">
        <v>532</v>
      </c>
      <c r="E10577">
        <v>0</v>
      </c>
    </row>
    <row r="10578" spans="1:5">
      <c r="A10578">
        <v>2020</v>
      </c>
      <c r="B10578" t="s">
        <v>432</v>
      </c>
      <c r="C10578" t="s">
        <v>39</v>
      </c>
      <c r="D10578" t="s">
        <v>532</v>
      </c>
      <c r="E10578">
        <v>0</v>
      </c>
    </row>
    <row r="10579" spans="1:5">
      <c r="A10579">
        <v>2020</v>
      </c>
      <c r="B10579" t="s">
        <v>423</v>
      </c>
      <c r="C10579" t="s">
        <v>18</v>
      </c>
      <c r="D10579" t="s">
        <v>532</v>
      </c>
      <c r="E10579">
        <v>0</v>
      </c>
    </row>
    <row r="10580" spans="1:5">
      <c r="A10580">
        <v>2020</v>
      </c>
      <c r="B10580" t="s">
        <v>420</v>
      </c>
      <c r="C10580" t="s">
        <v>8</v>
      </c>
      <c r="D10580" t="s">
        <v>532</v>
      </c>
      <c r="E10580">
        <v>0</v>
      </c>
    </row>
    <row r="10581" spans="1:5">
      <c r="A10581">
        <v>2020</v>
      </c>
      <c r="B10581" t="s">
        <v>424</v>
      </c>
      <c r="C10581" t="s">
        <v>21</v>
      </c>
      <c r="D10581" t="s">
        <v>532</v>
      </c>
      <c r="E10581">
        <v>0</v>
      </c>
    </row>
    <row r="10582" spans="1:5">
      <c r="A10582">
        <v>2020</v>
      </c>
      <c r="B10582" t="s">
        <v>421</v>
      </c>
      <c r="C10582" t="s">
        <v>13</v>
      </c>
      <c r="D10582" t="s">
        <v>532</v>
      </c>
      <c r="E10582">
        <v>0</v>
      </c>
    </row>
    <row r="10583" spans="1:5">
      <c r="A10583">
        <v>2020</v>
      </c>
      <c r="B10583" t="s">
        <v>436</v>
      </c>
      <c r="C10583" t="s">
        <v>49</v>
      </c>
      <c r="D10583" t="s">
        <v>532</v>
      </c>
      <c r="E10583">
        <v>0</v>
      </c>
    </row>
    <row r="10584" spans="1:5">
      <c r="A10584">
        <v>2020</v>
      </c>
      <c r="B10584" t="s">
        <v>429</v>
      </c>
      <c r="C10584" t="s">
        <v>30</v>
      </c>
      <c r="D10584" t="s">
        <v>532</v>
      </c>
      <c r="E10584">
        <v>0</v>
      </c>
    </row>
    <row r="10585" spans="1:5">
      <c r="A10585">
        <v>2019</v>
      </c>
      <c r="B10585" t="s">
        <v>435</v>
      </c>
      <c r="C10585" t="s">
        <v>48</v>
      </c>
      <c r="D10585" t="s">
        <v>532</v>
      </c>
      <c r="E10585">
        <v>0</v>
      </c>
    </row>
    <row r="10586" spans="1:5">
      <c r="A10586">
        <v>2019</v>
      </c>
      <c r="B10586" t="s">
        <v>426</v>
      </c>
      <c r="D10586" t="s">
        <v>532</v>
      </c>
      <c r="E10586">
        <v>0</v>
      </c>
    </row>
    <row r="10587" spans="1:5">
      <c r="A10587">
        <v>2019</v>
      </c>
      <c r="B10587" t="s">
        <v>432</v>
      </c>
      <c r="C10587" t="s">
        <v>39</v>
      </c>
      <c r="D10587" t="s">
        <v>532</v>
      </c>
      <c r="E10587">
        <v>0</v>
      </c>
    </row>
    <row r="10588" spans="1:5">
      <c r="A10588">
        <v>2019</v>
      </c>
      <c r="B10588" t="s">
        <v>436</v>
      </c>
      <c r="C10588" t="s">
        <v>49</v>
      </c>
      <c r="D10588" t="s">
        <v>532</v>
      </c>
      <c r="E10588">
        <v>0</v>
      </c>
    </row>
    <row r="10589" spans="1:5">
      <c r="A10589">
        <v>2018</v>
      </c>
      <c r="B10589" t="s">
        <v>431</v>
      </c>
      <c r="C10589" t="s">
        <v>36</v>
      </c>
      <c r="D10589" t="s">
        <v>532</v>
      </c>
      <c r="E10589">
        <v>0</v>
      </c>
    </row>
    <row r="10590" spans="1:5">
      <c r="A10590">
        <v>2018</v>
      </c>
      <c r="B10590" t="s">
        <v>426</v>
      </c>
      <c r="D10590" t="s">
        <v>532</v>
      </c>
      <c r="E10590">
        <v>0</v>
      </c>
    </row>
    <row r="10591" spans="1:5">
      <c r="A10591">
        <v>2018</v>
      </c>
      <c r="B10591" t="s">
        <v>421</v>
      </c>
      <c r="C10591" t="s">
        <v>13</v>
      </c>
      <c r="D10591" t="s">
        <v>532</v>
      </c>
      <c r="E10591">
        <v>0</v>
      </c>
    </row>
    <row r="10592" spans="1:5">
      <c r="A10592">
        <v>2018</v>
      </c>
      <c r="B10592" t="s">
        <v>423</v>
      </c>
      <c r="C10592" t="s">
        <v>18</v>
      </c>
      <c r="D10592" t="s">
        <v>532</v>
      </c>
      <c r="E10592">
        <v>0</v>
      </c>
    </row>
    <row r="10593" spans="1:5">
      <c r="A10593">
        <v>2018</v>
      </c>
      <c r="B10593" t="s">
        <v>433</v>
      </c>
      <c r="C10593" t="s">
        <v>42</v>
      </c>
      <c r="D10593" t="s">
        <v>532</v>
      </c>
      <c r="E10593">
        <v>0</v>
      </c>
    </row>
    <row r="10594" spans="1:5">
      <c r="A10594">
        <v>2018</v>
      </c>
      <c r="B10594" t="s">
        <v>425</v>
      </c>
      <c r="C10594" t="s">
        <v>24</v>
      </c>
      <c r="D10594" t="s">
        <v>532</v>
      </c>
      <c r="E10594">
        <v>0</v>
      </c>
    </row>
    <row r="10595" spans="1:5">
      <c r="A10595">
        <v>2018</v>
      </c>
      <c r="B10595" t="s">
        <v>424</v>
      </c>
      <c r="C10595" t="s">
        <v>21</v>
      </c>
      <c r="D10595" t="s">
        <v>532</v>
      </c>
      <c r="E10595">
        <v>0</v>
      </c>
    </row>
    <row r="10596" spans="1:5">
      <c r="A10596">
        <v>2018</v>
      </c>
      <c r="B10596" t="s">
        <v>429</v>
      </c>
      <c r="C10596" t="s">
        <v>30</v>
      </c>
      <c r="D10596" t="s">
        <v>532</v>
      </c>
      <c r="E10596">
        <v>0</v>
      </c>
    </row>
    <row r="10597" spans="1:5">
      <c r="A10597">
        <v>2025</v>
      </c>
      <c r="B10597" t="s">
        <v>407</v>
      </c>
      <c r="D10597" t="s">
        <v>533</v>
      </c>
      <c r="E10597">
        <v>18</v>
      </c>
    </row>
    <row r="10598" spans="1:5">
      <c r="A10598">
        <v>2025</v>
      </c>
      <c r="B10598" t="s">
        <v>438</v>
      </c>
      <c r="D10598" t="s">
        <v>533</v>
      </c>
      <c r="E10598">
        <v>0</v>
      </c>
    </row>
    <row r="10599" spans="1:5">
      <c r="A10599">
        <v>2025</v>
      </c>
      <c r="B10599" t="s">
        <v>425</v>
      </c>
      <c r="D10599" t="s">
        <v>533</v>
      </c>
      <c r="E10599">
        <v>0</v>
      </c>
    </row>
    <row r="10600" spans="1:5">
      <c r="A10600">
        <v>2025</v>
      </c>
      <c r="B10600" t="s">
        <v>421</v>
      </c>
      <c r="D10600" t="s">
        <v>533</v>
      </c>
      <c r="E10600">
        <v>0</v>
      </c>
    </row>
    <row r="10601" spans="1:5">
      <c r="A10601">
        <v>2025</v>
      </c>
      <c r="B10601" t="s">
        <v>432</v>
      </c>
      <c r="D10601" t="s">
        <v>533</v>
      </c>
      <c r="E10601">
        <v>0</v>
      </c>
    </row>
    <row r="10602" spans="1:5">
      <c r="A10602">
        <v>2025</v>
      </c>
      <c r="B10602" t="s">
        <v>429</v>
      </c>
      <c r="D10602" t="s">
        <v>533</v>
      </c>
      <c r="E10602">
        <v>0</v>
      </c>
    </row>
    <row r="10603" spans="1:5">
      <c r="A10603">
        <v>2025</v>
      </c>
      <c r="B10603" t="s">
        <v>431</v>
      </c>
      <c r="D10603" t="s">
        <v>533</v>
      </c>
      <c r="E10603">
        <v>0</v>
      </c>
    </row>
    <row r="10604" spans="1:5">
      <c r="A10604">
        <v>2025</v>
      </c>
      <c r="B10604" t="s">
        <v>428</v>
      </c>
      <c r="D10604" t="s">
        <v>533</v>
      </c>
      <c r="E10604">
        <v>0</v>
      </c>
    </row>
    <row r="10605" spans="1:5">
      <c r="A10605">
        <v>2025</v>
      </c>
      <c r="B10605" t="s">
        <v>436</v>
      </c>
      <c r="D10605" t="s">
        <v>533</v>
      </c>
      <c r="E10605">
        <v>0</v>
      </c>
    </row>
    <row r="10606" spans="1:5">
      <c r="A10606">
        <v>2025</v>
      </c>
      <c r="B10606" t="s">
        <v>433</v>
      </c>
      <c r="D10606" t="s">
        <v>533</v>
      </c>
      <c r="E10606">
        <v>0</v>
      </c>
    </row>
    <row r="10607" spans="1:5">
      <c r="A10607">
        <v>2025</v>
      </c>
      <c r="B10607" t="s">
        <v>426</v>
      </c>
      <c r="D10607" t="s">
        <v>533</v>
      </c>
      <c r="E10607">
        <v>0</v>
      </c>
    </row>
    <row r="10608" spans="1:5">
      <c r="A10608">
        <v>2025</v>
      </c>
      <c r="B10608" t="s">
        <v>437</v>
      </c>
      <c r="D10608" t="s">
        <v>533</v>
      </c>
      <c r="E10608">
        <v>0</v>
      </c>
    </row>
    <row r="10609" spans="1:5">
      <c r="A10609">
        <v>2025</v>
      </c>
      <c r="B10609" t="s">
        <v>420</v>
      </c>
      <c r="D10609" t="s">
        <v>533</v>
      </c>
      <c r="E10609">
        <v>0</v>
      </c>
    </row>
    <row r="10610" spans="1:5">
      <c r="A10610">
        <v>2025</v>
      </c>
      <c r="B10610" t="s">
        <v>424</v>
      </c>
      <c r="D10610" t="s">
        <v>533</v>
      </c>
      <c r="E10610">
        <v>0</v>
      </c>
    </row>
    <row r="10611" spans="1:5">
      <c r="A10611">
        <v>2025</v>
      </c>
      <c r="B10611" t="s">
        <v>434</v>
      </c>
      <c r="D10611" t="s">
        <v>533</v>
      </c>
      <c r="E10611">
        <v>0</v>
      </c>
    </row>
    <row r="10612" spans="1:5">
      <c r="A10612">
        <v>2025</v>
      </c>
      <c r="B10612" t="s">
        <v>423</v>
      </c>
      <c r="D10612" t="s">
        <v>533</v>
      </c>
      <c r="E10612">
        <v>0</v>
      </c>
    </row>
    <row r="10613" spans="1:5">
      <c r="A10613">
        <v>2025</v>
      </c>
      <c r="B10613" t="s">
        <v>435</v>
      </c>
      <c r="D10613" t="s">
        <v>533</v>
      </c>
      <c r="E10613">
        <v>0</v>
      </c>
    </row>
    <row r="10614" spans="1:5">
      <c r="A10614">
        <v>2025</v>
      </c>
      <c r="B10614" t="s">
        <v>430</v>
      </c>
      <c r="D10614" t="s">
        <v>533</v>
      </c>
      <c r="E10614">
        <v>0</v>
      </c>
    </row>
    <row r="10615" spans="1:5">
      <c r="A10615">
        <v>2025</v>
      </c>
      <c r="B10615" t="s">
        <v>422</v>
      </c>
      <c r="D10615" t="s">
        <v>533</v>
      </c>
      <c r="E10615">
        <v>0</v>
      </c>
    </row>
    <row r="10616" spans="1:5">
      <c r="A10616">
        <v>2025</v>
      </c>
      <c r="B10616" t="s">
        <v>439</v>
      </c>
      <c r="D10616" t="s">
        <v>533</v>
      </c>
      <c r="E10616">
        <v>0</v>
      </c>
    </row>
    <row r="10617" spans="1:5">
      <c r="A10617">
        <v>2024</v>
      </c>
      <c r="B10617" t="s">
        <v>407</v>
      </c>
      <c r="C10617" t="s">
        <v>407</v>
      </c>
      <c r="D10617" t="s">
        <v>533</v>
      </c>
      <c r="E10617">
        <v>18</v>
      </c>
    </row>
    <row r="10618" spans="1:5">
      <c r="A10618">
        <v>2024</v>
      </c>
      <c r="B10618" t="s">
        <v>438</v>
      </c>
      <c r="C10618" t="s">
        <v>52</v>
      </c>
      <c r="D10618" t="s">
        <v>533</v>
      </c>
      <c r="E10618">
        <v>0</v>
      </c>
    </row>
    <row r="10619" spans="1:5">
      <c r="A10619">
        <v>2024</v>
      </c>
      <c r="B10619" t="s">
        <v>425</v>
      </c>
      <c r="C10619" t="s">
        <v>24</v>
      </c>
      <c r="D10619" t="s">
        <v>533</v>
      </c>
      <c r="E10619">
        <v>0</v>
      </c>
    </row>
    <row r="10620" spans="1:5">
      <c r="A10620">
        <v>2024</v>
      </c>
      <c r="B10620" t="s">
        <v>421</v>
      </c>
      <c r="C10620" t="s">
        <v>13</v>
      </c>
      <c r="D10620" t="s">
        <v>533</v>
      </c>
      <c r="E10620">
        <v>0</v>
      </c>
    </row>
    <row r="10621" spans="1:5">
      <c r="A10621">
        <v>2024</v>
      </c>
      <c r="B10621" t="s">
        <v>432</v>
      </c>
      <c r="C10621" t="s">
        <v>39</v>
      </c>
      <c r="D10621" t="s">
        <v>533</v>
      </c>
      <c r="E10621">
        <v>0</v>
      </c>
    </row>
    <row r="10622" spans="1:5">
      <c r="A10622">
        <v>2024</v>
      </c>
      <c r="B10622" t="s">
        <v>429</v>
      </c>
      <c r="C10622" t="s">
        <v>30</v>
      </c>
      <c r="D10622" t="s">
        <v>533</v>
      </c>
      <c r="E10622">
        <v>0</v>
      </c>
    </row>
    <row r="10623" spans="1:5">
      <c r="A10623">
        <v>2024</v>
      </c>
      <c r="B10623" t="s">
        <v>431</v>
      </c>
      <c r="C10623" t="s">
        <v>36</v>
      </c>
      <c r="D10623" t="s">
        <v>533</v>
      </c>
      <c r="E10623">
        <v>0</v>
      </c>
    </row>
    <row r="10624" spans="1:5">
      <c r="A10624">
        <v>2024</v>
      </c>
      <c r="B10624" t="s">
        <v>428</v>
      </c>
      <c r="C10624" t="s">
        <v>27</v>
      </c>
      <c r="D10624" t="s">
        <v>533</v>
      </c>
      <c r="E10624">
        <v>0</v>
      </c>
    </row>
    <row r="10625" spans="1:5">
      <c r="A10625">
        <v>2024</v>
      </c>
      <c r="B10625" t="s">
        <v>436</v>
      </c>
      <c r="C10625" t="s">
        <v>49</v>
      </c>
      <c r="D10625" t="s">
        <v>533</v>
      </c>
      <c r="E10625">
        <v>0</v>
      </c>
    </row>
    <row r="10626" spans="1:5">
      <c r="A10626">
        <v>2024</v>
      </c>
      <c r="B10626" t="s">
        <v>433</v>
      </c>
      <c r="C10626" t="s">
        <v>42</v>
      </c>
      <c r="D10626" t="s">
        <v>533</v>
      </c>
      <c r="E10626">
        <v>0</v>
      </c>
    </row>
    <row r="10627" spans="1:5">
      <c r="A10627">
        <v>2024</v>
      </c>
      <c r="B10627" t="s">
        <v>426</v>
      </c>
      <c r="D10627" t="s">
        <v>533</v>
      </c>
      <c r="E10627">
        <v>0</v>
      </c>
    </row>
    <row r="10628" spans="1:5">
      <c r="A10628">
        <v>2024</v>
      </c>
      <c r="B10628" t="s">
        <v>437</v>
      </c>
      <c r="C10628" t="s">
        <v>51</v>
      </c>
      <c r="D10628" t="s">
        <v>533</v>
      </c>
      <c r="E10628">
        <v>0</v>
      </c>
    </row>
    <row r="10629" spans="1:5">
      <c r="A10629">
        <v>2024</v>
      </c>
      <c r="B10629" t="s">
        <v>420</v>
      </c>
      <c r="C10629" t="s">
        <v>8</v>
      </c>
      <c r="D10629" t="s">
        <v>533</v>
      </c>
      <c r="E10629">
        <v>0</v>
      </c>
    </row>
    <row r="10630" spans="1:5">
      <c r="A10630">
        <v>2024</v>
      </c>
      <c r="B10630" t="s">
        <v>424</v>
      </c>
      <c r="C10630" t="s">
        <v>21</v>
      </c>
      <c r="D10630" t="s">
        <v>533</v>
      </c>
      <c r="E10630">
        <v>0</v>
      </c>
    </row>
    <row r="10631" spans="1:5">
      <c r="A10631">
        <v>2024</v>
      </c>
      <c r="B10631" t="s">
        <v>434</v>
      </c>
      <c r="C10631" t="s">
        <v>45</v>
      </c>
      <c r="D10631" t="s">
        <v>533</v>
      </c>
      <c r="E10631">
        <v>0</v>
      </c>
    </row>
    <row r="10632" spans="1:5">
      <c r="A10632">
        <v>2024</v>
      </c>
      <c r="B10632" t="s">
        <v>423</v>
      </c>
      <c r="C10632" t="s">
        <v>18</v>
      </c>
      <c r="D10632" t="s">
        <v>533</v>
      </c>
      <c r="E10632">
        <v>0</v>
      </c>
    </row>
    <row r="10633" spans="1:5">
      <c r="A10633">
        <v>2024</v>
      </c>
      <c r="B10633" t="s">
        <v>435</v>
      </c>
      <c r="C10633" t="s">
        <v>48</v>
      </c>
      <c r="D10633" t="s">
        <v>533</v>
      </c>
      <c r="E10633">
        <v>0</v>
      </c>
    </row>
    <row r="10634" spans="1:5">
      <c r="A10634">
        <v>2024</v>
      </c>
      <c r="B10634" t="s">
        <v>430</v>
      </c>
      <c r="C10634" t="s">
        <v>33</v>
      </c>
      <c r="D10634" t="s">
        <v>533</v>
      </c>
      <c r="E10634">
        <v>0</v>
      </c>
    </row>
    <row r="10635" spans="1:5">
      <c r="A10635">
        <v>2024</v>
      </c>
      <c r="B10635" t="s">
        <v>422</v>
      </c>
      <c r="C10635" t="s">
        <v>15</v>
      </c>
      <c r="D10635" t="s">
        <v>533</v>
      </c>
      <c r="E10635">
        <v>0</v>
      </c>
    </row>
    <row r="10636" spans="1:5">
      <c r="A10636">
        <v>2024</v>
      </c>
      <c r="B10636" t="s">
        <v>439</v>
      </c>
      <c r="C10636" t="s">
        <v>53</v>
      </c>
      <c r="D10636" t="s">
        <v>533</v>
      </c>
      <c r="E10636">
        <v>0</v>
      </c>
    </row>
    <row r="10637" spans="1:5">
      <c r="A10637">
        <v>2019</v>
      </c>
      <c r="B10637" t="s">
        <v>407</v>
      </c>
      <c r="C10637" t="s">
        <v>407</v>
      </c>
      <c r="D10637" t="s">
        <v>533</v>
      </c>
      <c r="E10637">
        <v>0</v>
      </c>
    </row>
    <row r="10638" spans="1:5">
      <c r="A10638">
        <v>2022</v>
      </c>
      <c r="B10638" t="s">
        <v>407</v>
      </c>
      <c r="C10638" t="s">
        <v>407</v>
      </c>
      <c r="D10638" t="s">
        <v>533</v>
      </c>
      <c r="E10638">
        <v>0</v>
      </c>
    </row>
    <row r="10639" spans="1:5">
      <c r="A10639">
        <v>2021</v>
      </c>
      <c r="B10639" t="s">
        <v>407</v>
      </c>
      <c r="C10639" t="s">
        <v>407</v>
      </c>
      <c r="D10639" t="s">
        <v>533</v>
      </c>
      <c r="E10639">
        <v>0</v>
      </c>
    </row>
    <row r="10640" spans="1:5">
      <c r="A10640">
        <v>2023</v>
      </c>
      <c r="B10640" t="s">
        <v>407</v>
      </c>
      <c r="C10640" t="s">
        <v>407</v>
      </c>
      <c r="D10640" t="s">
        <v>533</v>
      </c>
      <c r="E10640">
        <v>0</v>
      </c>
    </row>
    <row r="10641" spans="1:5">
      <c r="A10641">
        <v>2018</v>
      </c>
      <c r="B10641" t="s">
        <v>407</v>
      </c>
      <c r="C10641" t="s">
        <v>407</v>
      </c>
      <c r="D10641" t="s">
        <v>533</v>
      </c>
      <c r="E10641">
        <v>0</v>
      </c>
    </row>
    <row r="10642" spans="1:5">
      <c r="A10642">
        <v>2018</v>
      </c>
      <c r="B10642" t="s">
        <v>407</v>
      </c>
      <c r="C10642" t="s">
        <v>407</v>
      </c>
      <c r="D10642" t="s">
        <v>533</v>
      </c>
      <c r="E10642">
        <v>0</v>
      </c>
    </row>
    <row r="10643" spans="1:5">
      <c r="A10643">
        <v>2018</v>
      </c>
      <c r="B10643" t="s">
        <v>407</v>
      </c>
      <c r="C10643" t="s">
        <v>407</v>
      </c>
      <c r="D10643" t="s">
        <v>533</v>
      </c>
      <c r="E10643">
        <v>0</v>
      </c>
    </row>
    <row r="10644" spans="1:5">
      <c r="A10644">
        <v>2018</v>
      </c>
      <c r="B10644" t="s">
        <v>407</v>
      </c>
      <c r="C10644" t="s">
        <v>407</v>
      </c>
      <c r="D10644" t="s">
        <v>533</v>
      </c>
      <c r="E10644">
        <v>0</v>
      </c>
    </row>
    <row r="10645" spans="1:5">
      <c r="A10645">
        <v>2020</v>
      </c>
      <c r="B10645" t="s">
        <v>407</v>
      </c>
      <c r="C10645" t="s">
        <v>407</v>
      </c>
      <c r="D10645" t="s">
        <v>533</v>
      </c>
      <c r="E10645">
        <v>0</v>
      </c>
    </row>
    <row r="10646" spans="1:5">
      <c r="A10646">
        <v>2023</v>
      </c>
      <c r="B10646" t="s">
        <v>438</v>
      </c>
      <c r="C10646" t="s">
        <v>52</v>
      </c>
      <c r="D10646" t="s">
        <v>533</v>
      </c>
      <c r="E10646">
        <v>0</v>
      </c>
    </row>
    <row r="10647" spans="1:5">
      <c r="A10647">
        <v>2023</v>
      </c>
      <c r="B10647" t="s">
        <v>425</v>
      </c>
      <c r="C10647" t="s">
        <v>24</v>
      </c>
      <c r="D10647" t="s">
        <v>533</v>
      </c>
      <c r="E10647">
        <v>0</v>
      </c>
    </row>
    <row r="10648" spans="1:5">
      <c r="A10648">
        <v>2023</v>
      </c>
      <c r="B10648" t="s">
        <v>421</v>
      </c>
      <c r="C10648" t="s">
        <v>13</v>
      </c>
      <c r="D10648" t="s">
        <v>533</v>
      </c>
      <c r="E10648">
        <v>0</v>
      </c>
    </row>
    <row r="10649" spans="1:5">
      <c r="A10649">
        <v>2023</v>
      </c>
      <c r="B10649" t="s">
        <v>432</v>
      </c>
      <c r="C10649" t="s">
        <v>39</v>
      </c>
      <c r="D10649" t="s">
        <v>533</v>
      </c>
      <c r="E10649">
        <v>0</v>
      </c>
    </row>
    <row r="10650" spans="1:5">
      <c r="A10650">
        <v>2023</v>
      </c>
      <c r="B10650" t="s">
        <v>429</v>
      </c>
      <c r="C10650" t="s">
        <v>30</v>
      </c>
      <c r="D10650" t="s">
        <v>533</v>
      </c>
      <c r="E10650">
        <v>0</v>
      </c>
    </row>
    <row r="10651" spans="1:5">
      <c r="A10651">
        <v>2023</v>
      </c>
      <c r="B10651" t="s">
        <v>431</v>
      </c>
      <c r="C10651" t="s">
        <v>36</v>
      </c>
      <c r="D10651" t="s">
        <v>533</v>
      </c>
      <c r="E10651">
        <v>0</v>
      </c>
    </row>
    <row r="10652" spans="1:5">
      <c r="A10652">
        <v>2023</v>
      </c>
      <c r="B10652" t="s">
        <v>428</v>
      </c>
      <c r="C10652" t="s">
        <v>27</v>
      </c>
      <c r="D10652" t="s">
        <v>533</v>
      </c>
      <c r="E10652">
        <v>0</v>
      </c>
    </row>
    <row r="10653" spans="1:5">
      <c r="A10653">
        <v>2023</v>
      </c>
      <c r="B10653" t="s">
        <v>436</v>
      </c>
      <c r="C10653" t="s">
        <v>49</v>
      </c>
      <c r="D10653" t="s">
        <v>533</v>
      </c>
      <c r="E10653">
        <v>0</v>
      </c>
    </row>
    <row r="10654" spans="1:5">
      <c r="A10654">
        <v>2023</v>
      </c>
      <c r="B10654" t="s">
        <v>433</v>
      </c>
      <c r="C10654" t="s">
        <v>42</v>
      </c>
      <c r="D10654" t="s">
        <v>533</v>
      </c>
      <c r="E10654">
        <v>0</v>
      </c>
    </row>
    <row r="10655" spans="1:5">
      <c r="A10655">
        <v>2023</v>
      </c>
      <c r="B10655" t="s">
        <v>426</v>
      </c>
      <c r="D10655" t="s">
        <v>533</v>
      </c>
      <c r="E10655">
        <v>0</v>
      </c>
    </row>
    <row r="10656" spans="1:5">
      <c r="A10656">
        <v>2023</v>
      </c>
      <c r="B10656" t="s">
        <v>437</v>
      </c>
      <c r="C10656" t="s">
        <v>51</v>
      </c>
      <c r="D10656" t="s">
        <v>533</v>
      </c>
      <c r="E10656">
        <v>0</v>
      </c>
    </row>
    <row r="10657" spans="1:5">
      <c r="A10657">
        <v>2023</v>
      </c>
      <c r="B10657" t="s">
        <v>420</v>
      </c>
      <c r="C10657" t="s">
        <v>8</v>
      </c>
      <c r="D10657" t="s">
        <v>533</v>
      </c>
      <c r="E10657">
        <v>0</v>
      </c>
    </row>
    <row r="10658" spans="1:5">
      <c r="A10658">
        <v>2023</v>
      </c>
      <c r="B10658" t="s">
        <v>424</v>
      </c>
      <c r="C10658" t="s">
        <v>21</v>
      </c>
      <c r="D10658" t="s">
        <v>533</v>
      </c>
      <c r="E10658">
        <v>0</v>
      </c>
    </row>
    <row r="10659" spans="1:5">
      <c r="A10659">
        <v>2022</v>
      </c>
      <c r="B10659" t="s">
        <v>435</v>
      </c>
      <c r="C10659" t="s">
        <v>48</v>
      </c>
      <c r="D10659" t="s">
        <v>533</v>
      </c>
      <c r="E10659">
        <v>0</v>
      </c>
    </row>
    <row r="10660" spans="1:5">
      <c r="A10660">
        <v>2022</v>
      </c>
      <c r="B10660" t="s">
        <v>438</v>
      </c>
      <c r="C10660" t="s">
        <v>52</v>
      </c>
      <c r="D10660" t="s">
        <v>533</v>
      </c>
      <c r="E10660">
        <v>0</v>
      </c>
    </row>
    <row r="10661" spans="1:5">
      <c r="A10661">
        <v>2022</v>
      </c>
      <c r="B10661" t="s">
        <v>436</v>
      </c>
      <c r="C10661" t="s">
        <v>49</v>
      </c>
      <c r="D10661" t="s">
        <v>533</v>
      </c>
      <c r="E10661">
        <v>0</v>
      </c>
    </row>
    <row r="10662" spans="1:5">
      <c r="A10662">
        <v>2022</v>
      </c>
      <c r="B10662" t="s">
        <v>431</v>
      </c>
      <c r="C10662" t="s">
        <v>36</v>
      </c>
      <c r="D10662" t="s">
        <v>533</v>
      </c>
      <c r="E10662">
        <v>0</v>
      </c>
    </row>
    <row r="10663" spans="1:5">
      <c r="A10663">
        <v>2022</v>
      </c>
      <c r="B10663" t="s">
        <v>422</v>
      </c>
      <c r="C10663" t="s">
        <v>15</v>
      </c>
      <c r="D10663" t="s">
        <v>533</v>
      </c>
      <c r="E10663">
        <v>0</v>
      </c>
    </row>
    <row r="10664" spans="1:5">
      <c r="A10664">
        <v>2022</v>
      </c>
      <c r="B10664" t="s">
        <v>439</v>
      </c>
      <c r="C10664" t="s">
        <v>53</v>
      </c>
      <c r="D10664" t="s">
        <v>533</v>
      </c>
      <c r="E10664">
        <v>0</v>
      </c>
    </row>
    <row r="10665" spans="1:5">
      <c r="A10665">
        <v>2022</v>
      </c>
      <c r="B10665" t="s">
        <v>429</v>
      </c>
      <c r="C10665" t="s">
        <v>30</v>
      </c>
      <c r="D10665" t="s">
        <v>533</v>
      </c>
      <c r="E10665">
        <v>0</v>
      </c>
    </row>
    <row r="10666" spans="1:5">
      <c r="A10666">
        <v>2022</v>
      </c>
      <c r="B10666" t="s">
        <v>421</v>
      </c>
      <c r="C10666" t="s">
        <v>13</v>
      </c>
      <c r="D10666" t="s">
        <v>533</v>
      </c>
      <c r="E10666">
        <v>0</v>
      </c>
    </row>
    <row r="10667" spans="1:5">
      <c r="A10667">
        <v>2022</v>
      </c>
      <c r="B10667" t="s">
        <v>434</v>
      </c>
      <c r="C10667" t="s">
        <v>45</v>
      </c>
      <c r="D10667" t="s">
        <v>533</v>
      </c>
      <c r="E10667">
        <v>0</v>
      </c>
    </row>
    <row r="10668" spans="1:5">
      <c r="A10668">
        <v>2021</v>
      </c>
      <c r="B10668" t="s">
        <v>434</v>
      </c>
      <c r="C10668" t="s">
        <v>45</v>
      </c>
      <c r="D10668" t="s">
        <v>533</v>
      </c>
      <c r="E10668">
        <v>0</v>
      </c>
    </row>
    <row r="10669" spans="1:5">
      <c r="A10669">
        <v>2021</v>
      </c>
      <c r="B10669" t="s">
        <v>420</v>
      </c>
      <c r="C10669" t="s">
        <v>8</v>
      </c>
      <c r="D10669" t="s">
        <v>533</v>
      </c>
      <c r="E10669">
        <v>0</v>
      </c>
    </row>
    <row r="10670" spans="1:5">
      <c r="A10670">
        <v>2021</v>
      </c>
      <c r="B10670" t="s">
        <v>424</v>
      </c>
      <c r="C10670" t="s">
        <v>21</v>
      </c>
      <c r="D10670" t="s">
        <v>533</v>
      </c>
      <c r="E10670">
        <v>0</v>
      </c>
    </row>
    <row r="10671" spans="1:5">
      <c r="A10671">
        <v>2020</v>
      </c>
      <c r="B10671" t="s">
        <v>434</v>
      </c>
      <c r="C10671" t="s">
        <v>45</v>
      </c>
      <c r="D10671" t="s">
        <v>533</v>
      </c>
      <c r="E10671">
        <v>0</v>
      </c>
    </row>
    <row r="10672" spans="1:5">
      <c r="A10672">
        <v>2020</v>
      </c>
      <c r="B10672" t="s">
        <v>430</v>
      </c>
      <c r="C10672" t="s">
        <v>33</v>
      </c>
      <c r="D10672" t="s">
        <v>533</v>
      </c>
      <c r="E10672">
        <v>0</v>
      </c>
    </row>
    <row r="10673" spans="1:5">
      <c r="A10673">
        <v>2020</v>
      </c>
      <c r="B10673" t="s">
        <v>439</v>
      </c>
      <c r="C10673" t="s">
        <v>53</v>
      </c>
      <c r="D10673" t="s">
        <v>533</v>
      </c>
      <c r="E10673">
        <v>0</v>
      </c>
    </row>
    <row r="10674" spans="1:5">
      <c r="A10674">
        <v>2019</v>
      </c>
      <c r="B10674" t="s">
        <v>431</v>
      </c>
      <c r="C10674" t="s">
        <v>36</v>
      </c>
      <c r="D10674" t="s">
        <v>533</v>
      </c>
      <c r="E10674">
        <v>0</v>
      </c>
    </row>
    <row r="10675" spans="1:5">
      <c r="A10675">
        <v>2019</v>
      </c>
      <c r="B10675" t="s">
        <v>437</v>
      </c>
      <c r="C10675" t="s">
        <v>51</v>
      </c>
      <c r="D10675" t="s">
        <v>533</v>
      </c>
      <c r="E10675">
        <v>0</v>
      </c>
    </row>
    <row r="10676" spans="1:5">
      <c r="A10676">
        <v>2019</v>
      </c>
      <c r="B10676" t="s">
        <v>439</v>
      </c>
      <c r="C10676" t="s">
        <v>53</v>
      </c>
      <c r="D10676" t="s">
        <v>533</v>
      </c>
      <c r="E10676">
        <v>0</v>
      </c>
    </row>
    <row r="10677" spans="1:5">
      <c r="A10677">
        <v>2019</v>
      </c>
      <c r="B10677" t="s">
        <v>429</v>
      </c>
      <c r="C10677" t="s">
        <v>30</v>
      </c>
      <c r="D10677" t="s">
        <v>533</v>
      </c>
      <c r="E10677">
        <v>0</v>
      </c>
    </row>
    <row r="10678" spans="1:5">
      <c r="A10678">
        <v>2018</v>
      </c>
      <c r="B10678" t="s">
        <v>432</v>
      </c>
      <c r="C10678" t="s">
        <v>39</v>
      </c>
      <c r="D10678" t="s">
        <v>533</v>
      </c>
      <c r="E10678">
        <v>0</v>
      </c>
    </row>
    <row r="10679" spans="1:5">
      <c r="A10679">
        <v>2018</v>
      </c>
      <c r="B10679" t="s">
        <v>435</v>
      </c>
      <c r="C10679" t="s">
        <v>48</v>
      </c>
      <c r="D10679" t="s">
        <v>533</v>
      </c>
      <c r="E10679">
        <v>0</v>
      </c>
    </row>
    <row r="10680" spans="1:5">
      <c r="A10680">
        <v>2018</v>
      </c>
      <c r="B10680" t="s">
        <v>438</v>
      </c>
      <c r="C10680" t="s">
        <v>52</v>
      </c>
      <c r="D10680" t="s">
        <v>533</v>
      </c>
      <c r="E10680">
        <v>0</v>
      </c>
    </row>
    <row r="10681" spans="1:5">
      <c r="A10681">
        <v>2018</v>
      </c>
      <c r="B10681" t="s">
        <v>436</v>
      </c>
      <c r="C10681" t="s">
        <v>49</v>
      </c>
      <c r="D10681" t="s">
        <v>533</v>
      </c>
      <c r="E10681">
        <v>0</v>
      </c>
    </row>
    <row r="10682" spans="1:5">
      <c r="A10682">
        <v>2018</v>
      </c>
      <c r="B10682" t="s">
        <v>437</v>
      </c>
      <c r="C10682" t="s">
        <v>51</v>
      </c>
      <c r="D10682" t="s">
        <v>533</v>
      </c>
      <c r="E10682">
        <v>0</v>
      </c>
    </row>
    <row r="10683" spans="1:5">
      <c r="A10683">
        <v>2018</v>
      </c>
      <c r="B10683" t="s">
        <v>422</v>
      </c>
      <c r="C10683" t="s">
        <v>15</v>
      </c>
      <c r="D10683" t="s">
        <v>533</v>
      </c>
      <c r="E10683">
        <v>0</v>
      </c>
    </row>
    <row r="10684" spans="1:5">
      <c r="A10684">
        <v>2019</v>
      </c>
      <c r="B10684" t="s">
        <v>438</v>
      </c>
      <c r="C10684" t="s">
        <v>52</v>
      </c>
      <c r="D10684" t="s">
        <v>533</v>
      </c>
      <c r="E10684">
        <v>0</v>
      </c>
    </row>
    <row r="10685" spans="1:5">
      <c r="A10685">
        <v>2019</v>
      </c>
      <c r="B10685" t="s">
        <v>430</v>
      </c>
      <c r="C10685" t="s">
        <v>33</v>
      </c>
      <c r="D10685" t="s">
        <v>533</v>
      </c>
      <c r="E10685">
        <v>0</v>
      </c>
    </row>
    <row r="10686" spans="1:5">
      <c r="A10686">
        <v>2019</v>
      </c>
      <c r="B10686" t="s">
        <v>434</v>
      </c>
      <c r="C10686" t="s">
        <v>45</v>
      </c>
      <c r="D10686" t="s">
        <v>533</v>
      </c>
      <c r="E10686">
        <v>0</v>
      </c>
    </row>
    <row r="10687" spans="1:5">
      <c r="A10687">
        <v>2019</v>
      </c>
      <c r="B10687" t="s">
        <v>425</v>
      </c>
      <c r="C10687" t="s">
        <v>24</v>
      </c>
      <c r="D10687" t="s">
        <v>533</v>
      </c>
      <c r="E10687">
        <v>0</v>
      </c>
    </row>
    <row r="10688" spans="1:5">
      <c r="A10688">
        <v>2019</v>
      </c>
      <c r="B10688" t="s">
        <v>420</v>
      </c>
      <c r="C10688" t="s">
        <v>8</v>
      </c>
      <c r="D10688" t="s">
        <v>533</v>
      </c>
      <c r="E10688">
        <v>0</v>
      </c>
    </row>
    <row r="10689" spans="1:5">
      <c r="A10689">
        <v>2019</v>
      </c>
      <c r="B10689" t="s">
        <v>433</v>
      </c>
      <c r="C10689" t="s">
        <v>42</v>
      </c>
      <c r="D10689" t="s">
        <v>533</v>
      </c>
      <c r="E10689">
        <v>0</v>
      </c>
    </row>
    <row r="10690" spans="1:5">
      <c r="A10690">
        <v>2019</v>
      </c>
      <c r="B10690" t="s">
        <v>428</v>
      </c>
      <c r="C10690" t="s">
        <v>27</v>
      </c>
      <c r="D10690" t="s">
        <v>533</v>
      </c>
      <c r="E10690">
        <v>0</v>
      </c>
    </row>
    <row r="10691" spans="1:5">
      <c r="A10691">
        <v>2019</v>
      </c>
      <c r="B10691" t="s">
        <v>423</v>
      </c>
      <c r="C10691" t="s">
        <v>18</v>
      </c>
      <c r="D10691" t="s">
        <v>533</v>
      </c>
      <c r="E10691">
        <v>0</v>
      </c>
    </row>
    <row r="10692" spans="1:5">
      <c r="A10692">
        <v>2019</v>
      </c>
      <c r="B10692" t="s">
        <v>421</v>
      </c>
      <c r="C10692" t="s">
        <v>13</v>
      </c>
      <c r="D10692" t="s">
        <v>533</v>
      </c>
      <c r="E10692">
        <v>0</v>
      </c>
    </row>
    <row r="10693" spans="1:5">
      <c r="A10693">
        <v>2019</v>
      </c>
      <c r="B10693" t="s">
        <v>422</v>
      </c>
      <c r="C10693" t="s">
        <v>15</v>
      </c>
      <c r="D10693" t="s">
        <v>533</v>
      </c>
      <c r="E10693">
        <v>0</v>
      </c>
    </row>
    <row r="10694" spans="1:5">
      <c r="A10694">
        <v>2019</v>
      </c>
      <c r="B10694" t="s">
        <v>424</v>
      </c>
      <c r="C10694" t="s">
        <v>21</v>
      </c>
      <c r="D10694" t="s">
        <v>533</v>
      </c>
      <c r="E10694">
        <v>0</v>
      </c>
    </row>
    <row r="10695" spans="1:5">
      <c r="A10695">
        <v>2018</v>
      </c>
      <c r="B10695" t="s">
        <v>434</v>
      </c>
      <c r="C10695" t="s">
        <v>45</v>
      </c>
      <c r="D10695" t="s">
        <v>533</v>
      </c>
      <c r="E10695">
        <v>0</v>
      </c>
    </row>
    <row r="10696" spans="1:5">
      <c r="A10696">
        <v>2018</v>
      </c>
      <c r="B10696" t="s">
        <v>428</v>
      </c>
      <c r="C10696" t="s">
        <v>27</v>
      </c>
      <c r="D10696" t="s">
        <v>533</v>
      </c>
      <c r="E10696">
        <v>0</v>
      </c>
    </row>
    <row r="10697" spans="1:5">
      <c r="A10697">
        <v>2018</v>
      </c>
      <c r="B10697" t="s">
        <v>430</v>
      </c>
      <c r="C10697" t="s">
        <v>33</v>
      </c>
      <c r="D10697" t="s">
        <v>533</v>
      </c>
      <c r="E10697">
        <v>0</v>
      </c>
    </row>
    <row r="10698" spans="1:5">
      <c r="A10698">
        <v>2018</v>
      </c>
      <c r="B10698" t="s">
        <v>420</v>
      </c>
      <c r="C10698" t="s">
        <v>8</v>
      </c>
      <c r="D10698" t="s">
        <v>533</v>
      </c>
      <c r="E10698">
        <v>0</v>
      </c>
    </row>
    <row r="10699" spans="1:5">
      <c r="A10699">
        <v>2018</v>
      </c>
      <c r="B10699" t="s">
        <v>439</v>
      </c>
      <c r="C10699" t="s">
        <v>53</v>
      </c>
      <c r="D10699" t="s">
        <v>533</v>
      </c>
      <c r="E10699">
        <v>0</v>
      </c>
    </row>
    <row r="10700" spans="1:5">
      <c r="A10700">
        <v>2022</v>
      </c>
      <c r="B10700" t="s">
        <v>437</v>
      </c>
      <c r="C10700" t="s">
        <v>51</v>
      </c>
      <c r="D10700" t="s">
        <v>533</v>
      </c>
      <c r="E10700">
        <v>0</v>
      </c>
    </row>
    <row r="10701" spans="1:5">
      <c r="A10701">
        <v>2022</v>
      </c>
      <c r="B10701" t="s">
        <v>425</v>
      </c>
      <c r="C10701" t="s">
        <v>24</v>
      </c>
      <c r="D10701" t="s">
        <v>533</v>
      </c>
      <c r="E10701">
        <v>0</v>
      </c>
    </row>
    <row r="10702" spans="1:5">
      <c r="A10702">
        <v>2022</v>
      </c>
      <c r="B10702" t="s">
        <v>428</v>
      </c>
      <c r="C10702" t="s">
        <v>27</v>
      </c>
      <c r="D10702" t="s">
        <v>533</v>
      </c>
      <c r="E10702">
        <v>0</v>
      </c>
    </row>
    <row r="10703" spans="1:5">
      <c r="A10703">
        <v>2022</v>
      </c>
      <c r="B10703" t="s">
        <v>420</v>
      </c>
      <c r="C10703" t="s">
        <v>8</v>
      </c>
      <c r="D10703" t="s">
        <v>533</v>
      </c>
      <c r="E10703">
        <v>0</v>
      </c>
    </row>
    <row r="10704" spans="1:5">
      <c r="A10704">
        <v>2022</v>
      </c>
      <c r="B10704" t="s">
        <v>423</v>
      </c>
      <c r="C10704" t="s">
        <v>18</v>
      </c>
      <c r="D10704" t="s">
        <v>533</v>
      </c>
      <c r="E10704">
        <v>0</v>
      </c>
    </row>
    <row r="10705" spans="1:5">
      <c r="A10705">
        <v>2021</v>
      </c>
      <c r="B10705" t="s">
        <v>426</v>
      </c>
      <c r="D10705" t="s">
        <v>533</v>
      </c>
      <c r="E10705">
        <v>0</v>
      </c>
    </row>
    <row r="10706" spans="1:5">
      <c r="A10706">
        <v>2021</v>
      </c>
      <c r="B10706" t="s">
        <v>428</v>
      </c>
      <c r="C10706" t="s">
        <v>27</v>
      </c>
      <c r="D10706" t="s">
        <v>533</v>
      </c>
      <c r="E10706">
        <v>0</v>
      </c>
    </row>
    <row r="10707" spans="1:5">
      <c r="A10707">
        <v>2021</v>
      </c>
      <c r="B10707" t="s">
        <v>423</v>
      </c>
      <c r="C10707" t="s">
        <v>18</v>
      </c>
      <c r="D10707" t="s">
        <v>533</v>
      </c>
      <c r="E10707">
        <v>0</v>
      </c>
    </row>
    <row r="10708" spans="1:5">
      <c r="A10708">
        <v>2021</v>
      </c>
      <c r="B10708" t="s">
        <v>431</v>
      </c>
      <c r="C10708" t="s">
        <v>36</v>
      </c>
      <c r="D10708" t="s">
        <v>533</v>
      </c>
      <c r="E10708">
        <v>0</v>
      </c>
    </row>
    <row r="10709" spans="1:5">
      <c r="A10709">
        <v>2021</v>
      </c>
      <c r="B10709" t="s">
        <v>425</v>
      </c>
      <c r="C10709" t="s">
        <v>24</v>
      </c>
      <c r="D10709" t="s">
        <v>533</v>
      </c>
      <c r="E10709">
        <v>0</v>
      </c>
    </row>
    <row r="10710" spans="1:5">
      <c r="A10710">
        <v>2021</v>
      </c>
      <c r="B10710" t="s">
        <v>438</v>
      </c>
      <c r="C10710" t="s">
        <v>52</v>
      </c>
      <c r="D10710" t="s">
        <v>533</v>
      </c>
      <c r="E10710">
        <v>0</v>
      </c>
    </row>
    <row r="10711" spans="1:5">
      <c r="A10711">
        <v>2021</v>
      </c>
      <c r="B10711" t="s">
        <v>436</v>
      </c>
      <c r="C10711" t="s">
        <v>49</v>
      </c>
      <c r="D10711" t="s">
        <v>533</v>
      </c>
      <c r="E10711">
        <v>0</v>
      </c>
    </row>
    <row r="10712" spans="1:5">
      <c r="A10712">
        <v>2021</v>
      </c>
      <c r="B10712" t="s">
        <v>437</v>
      </c>
      <c r="C10712" t="s">
        <v>51</v>
      </c>
      <c r="D10712" t="s">
        <v>533</v>
      </c>
      <c r="E10712">
        <v>0</v>
      </c>
    </row>
    <row r="10713" spans="1:5">
      <c r="A10713">
        <v>2020</v>
      </c>
      <c r="B10713" t="s">
        <v>431</v>
      </c>
      <c r="C10713" t="s">
        <v>36</v>
      </c>
      <c r="D10713" t="s">
        <v>533</v>
      </c>
      <c r="E10713">
        <v>0</v>
      </c>
    </row>
    <row r="10714" spans="1:5">
      <c r="A10714">
        <v>2020</v>
      </c>
      <c r="B10714" t="s">
        <v>426</v>
      </c>
      <c r="D10714" t="s">
        <v>533</v>
      </c>
      <c r="E10714">
        <v>0</v>
      </c>
    </row>
    <row r="10715" spans="1:5">
      <c r="A10715">
        <v>2020</v>
      </c>
      <c r="B10715" t="s">
        <v>433</v>
      </c>
      <c r="C10715" t="s">
        <v>42</v>
      </c>
      <c r="D10715" t="s">
        <v>533</v>
      </c>
      <c r="E10715">
        <v>0</v>
      </c>
    </row>
    <row r="10716" spans="1:5">
      <c r="A10716">
        <v>2020</v>
      </c>
      <c r="B10716" t="s">
        <v>425</v>
      </c>
      <c r="C10716" t="s">
        <v>24</v>
      </c>
      <c r="D10716" t="s">
        <v>533</v>
      </c>
      <c r="E10716">
        <v>0</v>
      </c>
    </row>
    <row r="10717" spans="1:5">
      <c r="A10717">
        <v>2020</v>
      </c>
      <c r="B10717" t="s">
        <v>428</v>
      </c>
      <c r="C10717" t="s">
        <v>27</v>
      </c>
      <c r="D10717" t="s">
        <v>533</v>
      </c>
      <c r="E10717">
        <v>0</v>
      </c>
    </row>
    <row r="10718" spans="1:5">
      <c r="A10718">
        <v>2020</v>
      </c>
      <c r="B10718" t="s">
        <v>438</v>
      </c>
      <c r="C10718" t="s">
        <v>52</v>
      </c>
      <c r="D10718" t="s">
        <v>533</v>
      </c>
      <c r="E10718">
        <v>0</v>
      </c>
    </row>
    <row r="10719" spans="1:5">
      <c r="A10719">
        <v>2020</v>
      </c>
      <c r="B10719" t="s">
        <v>437</v>
      </c>
      <c r="C10719" t="s">
        <v>51</v>
      </c>
      <c r="D10719" t="s">
        <v>533</v>
      </c>
      <c r="E10719">
        <v>0</v>
      </c>
    </row>
    <row r="10720" spans="1:5">
      <c r="A10720">
        <v>2020</v>
      </c>
      <c r="B10720" t="s">
        <v>422</v>
      </c>
      <c r="C10720" t="s">
        <v>15</v>
      </c>
      <c r="D10720" t="s">
        <v>533</v>
      </c>
      <c r="E10720">
        <v>0</v>
      </c>
    </row>
    <row r="10721" spans="1:5">
      <c r="A10721">
        <v>2023</v>
      </c>
      <c r="B10721" t="s">
        <v>434</v>
      </c>
      <c r="C10721" t="s">
        <v>45</v>
      </c>
      <c r="D10721" t="s">
        <v>533</v>
      </c>
      <c r="E10721">
        <v>0</v>
      </c>
    </row>
    <row r="10722" spans="1:5">
      <c r="A10722">
        <v>2023</v>
      </c>
      <c r="B10722" t="s">
        <v>423</v>
      </c>
      <c r="C10722" t="s">
        <v>18</v>
      </c>
      <c r="D10722" t="s">
        <v>533</v>
      </c>
      <c r="E10722">
        <v>0</v>
      </c>
    </row>
    <row r="10723" spans="1:5">
      <c r="A10723">
        <v>2023</v>
      </c>
      <c r="B10723" t="s">
        <v>435</v>
      </c>
      <c r="C10723" t="s">
        <v>48</v>
      </c>
      <c r="D10723" t="s">
        <v>533</v>
      </c>
      <c r="E10723">
        <v>0</v>
      </c>
    </row>
    <row r="10724" spans="1:5">
      <c r="A10724">
        <v>2023</v>
      </c>
      <c r="B10724" t="s">
        <v>430</v>
      </c>
      <c r="C10724" t="s">
        <v>33</v>
      </c>
      <c r="D10724" t="s">
        <v>533</v>
      </c>
      <c r="E10724">
        <v>0</v>
      </c>
    </row>
    <row r="10725" spans="1:5">
      <c r="A10725">
        <v>2023</v>
      </c>
      <c r="B10725" t="s">
        <v>422</v>
      </c>
      <c r="C10725" t="s">
        <v>15</v>
      </c>
      <c r="D10725" t="s">
        <v>533</v>
      </c>
      <c r="E10725">
        <v>0</v>
      </c>
    </row>
    <row r="10726" spans="1:5">
      <c r="A10726">
        <v>2023</v>
      </c>
      <c r="B10726" t="s">
        <v>439</v>
      </c>
      <c r="C10726" t="s">
        <v>53</v>
      </c>
      <c r="D10726" t="s">
        <v>533</v>
      </c>
      <c r="E10726">
        <v>0</v>
      </c>
    </row>
    <row r="10727" spans="1:5">
      <c r="A10727">
        <v>2022</v>
      </c>
      <c r="B10727" t="s">
        <v>433</v>
      </c>
      <c r="C10727" t="s">
        <v>42</v>
      </c>
      <c r="D10727" t="s">
        <v>533</v>
      </c>
      <c r="E10727">
        <v>0</v>
      </c>
    </row>
    <row r="10728" spans="1:5">
      <c r="A10728">
        <v>2022</v>
      </c>
      <c r="B10728" t="s">
        <v>430</v>
      </c>
      <c r="C10728" t="s">
        <v>33</v>
      </c>
      <c r="D10728" t="s">
        <v>533</v>
      </c>
      <c r="E10728">
        <v>0</v>
      </c>
    </row>
    <row r="10729" spans="1:5">
      <c r="A10729">
        <v>2022</v>
      </c>
      <c r="B10729" t="s">
        <v>432</v>
      </c>
      <c r="C10729" t="s">
        <v>39</v>
      </c>
      <c r="D10729" t="s">
        <v>533</v>
      </c>
      <c r="E10729">
        <v>0</v>
      </c>
    </row>
    <row r="10730" spans="1:5">
      <c r="A10730">
        <v>2022</v>
      </c>
      <c r="B10730" t="s">
        <v>426</v>
      </c>
      <c r="D10730" t="s">
        <v>533</v>
      </c>
      <c r="E10730">
        <v>0</v>
      </c>
    </row>
    <row r="10731" spans="1:5">
      <c r="A10731">
        <v>2022</v>
      </c>
      <c r="B10731" t="s">
        <v>424</v>
      </c>
      <c r="C10731" t="s">
        <v>21</v>
      </c>
      <c r="D10731" t="s">
        <v>533</v>
      </c>
      <c r="E10731">
        <v>0</v>
      </c>
    </row>
    <row r="10732" spans="1:5">
      <c r="A10732">
        <v>2021</v>
      </c>
      <c r="B10732" t="s">
        <v>432</v>
      </c>
      <c r="C10732" t="s">
        <v>39</v>
      </c>
      <c r="D10732" t="s">
        <v>533</v>
      </c>
      <c r="E10732">
        <v>0</v>
      </c>
    </row>
    <row r="10733" spans="1:5">
      <c r="A10733">
        <v>2021</v>
      </c>
      <c r="B10733" t="s">
        <v>430</v>
      </c>
      <c r="C10733" t="s">
        <v>33</v>
      </c>
      <c r="D10733" t="s">
        <v>533</v>
      </c>
      <c r="E10733">
        <v>0</v>
      </c>
    </row>
    <row r="10734" spans="1:5">
      <c r="A10734">
        <v>2021</v>
      </c>
      <c r="B10734" t="s">
        <v>433</v>
      </c>
      <c r="C10734" t="s">
        <v>42</v>
      </c>
      <c r="D10734" t="s">
        <v>533</v>
      </c>
      <c r="E10734">
        <v>0</v>
      </c>
    </row>
    <row r="10735" spans="1:5">
      <c r="A10735">
        <v>2021</v>
      </c>
      <c r="B10735" t="s">
        <v>422</v>
      </c>
      <c r="C10735" t="s">
        <v>15</v>
      </c>
      <c r="D10735" t="s">
        <v>533</v>
      </c>
      <c r="E10735">
        <v>0</v>
      </c>
    </row>
    <row r="10736" spans="1:5">
      <c r="A10736">
        <v>2021</v>
      </c>
      <c r="B10736" t="s">
        <v>421</v>
      </c>
      <c r="C10736" t="s">
        <v>13</v>
      </c>
      <c r="D10736" t="s">
        <v>533</v>
      </c>
      <c r="E10736">
        <v>0</v>
      </c>
    </row>
    <row r="10737" spans="1:5">
      <c r="A10737">
        <v>2021</v>
      </c>
      <c r="B10737" t="s">
        <v>439</v>
      </c>
      <c r="C10737" t="s">
        <v>53</v>
      </c>
      <c r="D10737" t="s">
        <v>533</v>
      </c>
      <c r="E10737">
        <v>0</v>
      </c>
    </row>
    <row r="10738" spans="1:5">
      <c r="A10738">
        <v>2021</v>
      </c>
      <c r="B10738" t="s">
        <v>435</v>
      </c>
      <c r="C10738" t="s">
        <v>48</v>
      </c>
      <c r="D10738" t="s">
        <v>533</v>
      </c>
      <c r="E10738">
        <v>0</v>
      </c>
    </row>
    <row r="10739" spans="1:5">
      <c r="A10739">
        <v>2021</v>
      </c>
      <c r="B10739" t="s">
        <v>429</v>
      </c>
      <c r="C10739" t="s">
        <v>30</v>
      </c>
      <c r="D10739" t="s">
        <v>533</v>
      </c>
      <c r="E10739">
        <v>0</v>
      </c>
    </row>
    <row r="10740" spans="1:5">
      <c r="A10740">
        <v>2020</v>
      </c>
      <c r="B10740" t="s">
        <v>435</v>
      </c>
      <c r="C10740" t="s">
        <v>48</v>
      </c>
      <c r="D10740" t="s">
        <v>533</v>
      </c>
      <c r="E10740">
        <v>0</v>
      </c>
    </row>
    <row r="10741" spans="1:5">
      <c r="A10741">
        <v>2020</v>
      </c>
      <c r="B10741" t="s">
        <v>432</v>
      </c>
      <c r="C10741" t="s">
        <v>39</v>
      </c>
      <c r="D10741" t="s">
        <v>533</v>
      </c>
      <c r="E10741">
        <v>0</v>
      </c>
    </row>
    <row r="10742" spans="1:5">
      <c r="A10742">
        <v>2020</v>
      </c>
      <c r="B10742" t="s">
        <v>423</v>
      </c>
      <c r="C10742" t="s">
        <v>18</v>
      </c>
      <c r="D10742" t="s">
        <v>533</v>
      </c>
      <c r="E10742">
        <v>0</v>
      </c>
    </row>
    <row r="10743" spans="1:5">
      <c r="A10743">
        <v>2020</v>
      </c>
      <c r="B10743" t="s">
        <v>420</v>
      </c>
      <c r="C10743" t="s">
        <v>8</v>
      </c>
      <c r="D10743" t="s">
        <v>533</v>
      </c>
      <c r="E10743">
        <v>0</v>
      </c>
    </row>
    <row r="10744" spans="1:5">
      <c r="A10744">
        <v>2020</v>
      </c>
      <c r="B10744" t="s">
        <v>424</v>
      </c>
      <c r="C10744" t="s">
        <v>21</v>
      </c>
      <c r="D10744" t="s">
        <v>533</v>
      </c>
      <c r="E10744">
        <v>0</v>
      </c>
    </row>
    <row r="10745" spans="1:5">
      <c r="A10745">
        <v>2020</v>
      </c>
      <c r="B10745" t="s">
        <v>421</v>
      </c>
      <c r="C10745" t="s">
        <v>13</v>
      </c>
      <c r="D10745" t="s">
        <v>533</v>
      </c>
      <c r="E10745">
        <v>0</v>
      </c>
    </row>
    <row r="10746" spans="1:5">
      <c r="A10746">
        <v>2020</v>
      </c>
      <c r="B10746" t="s">
        <v>436</v>
      </c>
      <c r="C10746" t="s">
        <v>49</v>
      </c>
      <c r="D10746" t="s">
        <v>533</v>
      </c>
      <c r="E10746">
        <v>0</v>
      </c>
    </row>
    <row r="10747" spans="1:5">
      <c r="A10747">
        <v>2020</v>
      </c>
      <c r="B10747" t="s">
        <v>429</v>
      </c>
      <c r="C10747" t="s">
        <v>30</v>
      </c>
      <c r="D10747" t="s">
        <v>533</v>
      </c>
      <c r="E10747">
        <v>0</v>
      </c>
    </row>
    <row r="10748" spans="1:5">
      <c r="A10748">
        <v>2019</v>
      </c>
      <c r="B10748" t="s">
        <v>435</v>
      </c>
      <c r="C10748" t="s">
        <v>48</v>
      </c>
      <c r="D10748" t="s">
        <v>533</v>
      </c>
      <c r="E10748">
        <v>0</v>
      </c>
    </row>
    <row r="10749" spans="1:5">
      <c r="A10749">
        <v>2019</v>
      </c>
      <c r="B10749" t="s">
        <v>426</v>
      </c>
      <c r="D10749" t="s">
        <v>533</v>
      </c>
      <c r="E10749">
        <v>0</v>
      </c>
    </row>
    <row r="10750" spans="1:5">
      <c r="A10750">
        <v>2019</v>
      </c>
      <c r="B10750" t="s">
        <v>432</v>
      </c>
      <c r="C10750" t="s">
        <v>39</v>
      </c>
      <c r="D10750" t="s">
        <v>533</v>
      </c>
      <c r="E10750">
        <v>0</v>
      </c>
    </row>
    <row r="10751" spans="1:5">
      <c r="A10751">
        <v>2019</v>
      </c>
      <c r="B10751" t="s">
        <v>436</v>
      </c>
      <c r="C10751" t="s">
        <v>49</v>
      </c>
      <c r="D10751" t="s">
        <v>533</v>
      </c>
      <c r="E10751">
        <v>0</v>
      </c>
    </row>
    <row r="10752" spans="1:5">
      <c r="A10752">
        <v>2018</v>
      </c>
      <c r="B10752" t="s">
        <v>431</v>
      </c>
      <c r="C10752" t="s">
        <v>36</v>
      </c>
      <c r="D10752" t="s">
        <v>533</v>
      </c>
      <c r="E10752">
        <v>0</v>
      </c>
    </row>
    <row r="10753" spans="1:5">
      <c r="A10753">
        <v>2018</v>
      </c>
      <c r="B10753" t="s">
        <v>426</v>
      </c>
      <c r="D10753" t="s">
        <v>533</v>
      </c>
      <c r="E10753">
        <v>0</v>
      </c>
    </row>
    <row r="10754" spans="1:5">
      <c r="A10754">
        <v>2018</v>
      </c>
      <c r="B10754" t="s">
        <v>421</v>
      </c>
      <c r="C10754" t="s">
        <v>13</v>
      </c>
      <c r="D10754" t="s">
        <v>533</v>
      </c>
      <c r="E10754">
        <v>0</v>
      </c>
    </row>
    <row r="10755" spans="1:5">
      <c r="A10755">
        <v>2018</v>
      </c>
      <c r="B10755" t="s">
        <v>423</v>
      </c>
      <c r="C10755" t="s">
        <v>18</v>
      </c>
      <c r="D10755" t="s">
        <v>533</v>
      </c>
      <c r="E10755">
        <v>0</v>
      </c>
    </row>
    <row r="10756" spans="1:5">
      <c r="A10756">
        <v>2018</v>
      </c>
      <c r="B10756" t="s">
        <v>433</v>
      </c>
      <c r="C10756" t="s">
        <v>42</v>
      </c>
      <c r="D10756" t="s">
        <v>533</v>
      </c>
      <c r="E10756">
        <v>0</v>
      </c>
    </row>
    <row r="10757" spans="1:5">
      <c r="A10757">
        <v>2018</v>
      </c>
      <c r="B10757" t="s">
        <v>425</v>
      </c>
      <c r="C10757" t="s">
        <v>24</v>
      </c>
      <c r="D10757" t="s">
        <v>533</v>
      </c>
      <c r="E10757">
        <v>0</v>
      </c>
    </row>
    <row r="10758" spans="1:5">
      <c r="A10758">
        <v>2018</v>
      </c>
      <c r="B10758" t="s">
        <v>424</v>
      </c>
      <c r="C10758" t="s">
        <v>21</v>
      </c>
      <c r="D10758" t="s">
        <v>533</v>
      </c>
      <c r="E10758">
        <v>0</v>
      </c>
    </row>
    <row r="10759" spans="1:5">
      <c r="A10759">
        <v>2018</v>
      </c>
      <c r="B10759" t="s">
        <v>429</v>
      </c>
      <c r="C10759" t="s">
        <v>30</v>
      </c>
      <c r="D10759" t="s">
        <v>533</v>
      </c>
      <c r="E10759">
        <v>0</v>
      </c>
    </row>
    <row r="10760" spans="1:5">
      <c r="A10760">
        <v>2025</v>
      </c>
      <c r="B10760" t="s">
        <v>407</v>
      </c>
      <c r="D10760" t="s">
        <v>534</v>
      </c>
      <c r="E10760">
        <v>0</v>
      </c>
    </row>
    <row r="10761" spans="1:5">
      <c r="A10761">
        <v>2025</v>
      </c>
      <c r="B10761" t="s">
        <v>438</v>
      </c>
      <c r="D10761" t="s">
        <v>534</v>
      </c>
      <c r="E10761">
        <v>0</v>
      </c>
    </row>
    <row r="10762" spans="1:5">
      <c r="A10762">
        <v>2025</v>
      </c>
      <c r="B10762" t="s">
        <v>425</v>
      </c>
      <c r="D10762" t="s">
        <v>534</v>
      </c>
      <c r="E10762">
        <v>0</v>
      </c>
    </row>
    <row r="10763" spans="1:5">
      <c r="A10763">
        <v>2025</v>
      </c>
      <c r="B10763" t="s">
        <v>421</v>
      </c>
      <c r="D10763" t="s">
        <v>534</v>
      </c>
      <c r="E10763">
        <v>0</v>
      </c>
    </row>
    <row r="10764" spans="1:5">
      <c r="A10764">
        <v>2025</v>
      </c>
      <c r="B10764" t="s">
        <v>432</v>
      </c>
      <c r="D10764" t="s">
        <v>534</v>
      </c>
      <c r="E10764">
        <v>0</v>
      </c>
    </row>
    <row r="10765" spans="1:5">
      <c r="A10765">
        <v>2025</v>
      </c>
      <c r="B10765" t="s">
        <v>429</v>
      </c>
      <c r="D10765" t="s">
        <v>534</v>
      </c>
      <c r="E10765">
        <v>0</v>
      </c>
    </row>
    <row r="10766" spans="1:5">
      <c r="A10766">
        <v>2025</v>
      </c>
      <c r="B10766" t="s">
        <v>431</v>
      </c>
      <c r="D10766" t="s">
        <v>534</v>
      </c>
      <c r="E10766">
        <v>0</v>
      </c>
    </row>
    <row r="10767" spans="1:5">
      <c r="A10767">
        <v>2025</v>
      </c>
      <c r="B10767" t="s">
        <v>428</v>
      </c>
      <c r="D10767" t="s">
        <v>534</v>
      </c>
      <c r="E10767">
        <v>0</v>
      </c>
    </row>
    <row r="10768" spans="1:5">
      <c r="A10768">
        <v>2025</v>
      </c>
      <c r="B10768" t="s">
        <v>436</v>
      </c>
      <c r="D10768" t="s">
        <v>534</v>
      </c>
      <c r="E10768">
        <v>0</v>
      </c>
    </row>
    <row r="10769" spans="1:5">
      <c r="A10769">
        <v>2025</v>
      </c>
      <c r="B10769" t="s">
        <v>433</v>
      </c>
      <c r="D10769" t="s">
        <v>534</v>
      </c>
      <c r="E10769">
        <v>0</v>
      </c>
    </row>
    <row r="10770" spans="1:5">
      <c r="A10770">
        <v>2025</v>
      </c>
      <c r="B10770" t="s">
        <v>426</v>
      </c>
      <c r="D10770" t="s">
        <v>534</v>
      </c>
      <c r="E10770">
        <v>0</v>
      </c>
    </row>
    <row r="10771" spans="1:5">
      <c r="A10771">
        <v>2025</v>
      </c>
      <c r="B10771" t="s">
        <v>437</v>
      </c>
      <c r="D10771" t="s">
        <v>534</v>
      </c>
      <c r="E10771">
        <v>0</v>
      </c>
    </row>
    <row r="10772" spans="1:5">
      <c r="A10772">
        <v>2025</v>
      </c>
      <c r="B10772" t="s">
        <v>420</v>
      </c>
      <c r="D10772" t="s">
        <v>534</v>
      </c>
      <c r="E10772">
        <v>0</v>
      </c>
    </row>
    <row r="10773" spans="1:5">
      <c r="A10773">
        <v>2025</v>
      </c>
      <c r="B10773" t="s">
        <v>424</v>
      </c>
      <c r="D10773" t="s">
        <v>534</v>
      </c>
      <c r="E10773">
        <v>0</v>
      </c>
    </row>
    <row r="10774" spans="1:5">
      <c r="A10774">
        <v>2025</v>
      </c>
      <c r="B10774" t="s">
        <v>434</v>
      </c>
      <c r="D10774" t="s">
        <v>534</v>
      </c>
      <c r="E10774">
        <v>0</v>
      </c>
    </row>
    <row r="10775" spans="1:5">
      <c r="A10775">
        <v>2025</v>
      </c>
      <c r="B10775" t="s">
        <v>423</v>
      </c>
      <c r="D10775" t="s">
        <v>534</v>
      </c>
      <c r="E10775">
        <v>0</v>
      </c>
    </row>
    <row r="10776" spans="1:5">
      <c r="A10776">
        <v>2025</v>
      </c>
      <c r="B10776" t="s">
        <v>435</v>
      </c>
      <c r="D10776" t="s">
        <v>534</v>
      </c>
      <c r="E10776">
        <v>0</v>
      </c>
    </row>
    <row r="10777" spans="1:5">
      <c r="A10777">
        <v>2025</v>
      </c>
      <c r="B10777" t="s">
        <v>430</v>
      </c>
      <c r="D10777" t="s">
        <v>534</v>
      </c>
      <c r="E10777">
        <v>0</v>
      </c>
    </row>
    <row r="10778" spans="1:5">
      <c r="A10778">
        <v>2025</v>
      </c>
      <c r="B10778" t="s">
        <v>422</v>
      </c>
      <c r="D10778" t="s">
        <v>534</v>
      </c>
      <c r="E10778">
        <v>0</v>
      </c>
    </row>
    <row r="10779" spans="1:5">
      <c r="A10779">
        <v>2025</v>
      </c>
      <c r="B10779" t="s">
        <v>439</v>
      </c>
      <c r="D10779" t="s">
        <v>534</v>
      </c>
      <c r="E10779">
        <v>0</v>
      </c>
    </row>
    <row r="10780" spans="1:5">
      <c r="A10780">
        <v>2024</v>
      </c>
      <c r="B10780" t="s">
        <v>407</v>
      </c>
      <c r="C10780" t="s">
        <v>407</v>
      </c>
      <c r="D10780" t="s">
        <v>534</v>
      </c>
      <c r="E10780">
        <v>0</v>
      </c>
    </row>
    <row r="10781" spans="1:5">
      <c r="A10781">
        <v>2024</v>
      </c>
      <c r="B10781" t="s">
        <v>438</v>
      </c>
      <c r="C10781" t="s">
        <v>52</v>
      </c>
      <c r="D10781" t="s">
        <v>534</v>
      </c>
      <c r="E10781">
        <v>0</v>
      </c>
    </row>
    <row r="10782" spans="1:5">
      <c r="A10782">
        <v>2024</v>
      </c>
      <c r="B10782" t="s">
        <v>425</v>
      </c>
      <c r="C10782" t="s">
        <v>24</v>
      </c>
      <c r="D10782" t="s">
        <v>534</v>
      </c>
      <c r="E10782">
        <v>0</v>
      </c>
    </row>
    <row r="10783" spans="1:5">
      <c r="A10783">
        <v>2024</v>
      </c>
      <c r="B10783" t="s">
        <v>421</v>
      </c>
      <c r="C10783" t="s">
        <v>13</v>
      </c>
      <c r="D10783" t="s">
        <v>534</v>
      </c>
      <c r="E10783">
        <v>0</v>
      </c>
    </row>
    <row r="10784" spans="1:5">
      <c r="A10784">
        <v>2024</v>
      </c>
      <c r="B10784" t="s">
        <v>432</v>
      </c>
      <c r="C10784" t="s">
        <v>39</v>
      </c>
      <c r="D10784" t="s">
        <v>534</v>
      </c>
      <c r="E10784">
        <v>0</v>
      </c>
    </row>
    <row r="10785" spans="1:5">
      <c r="A10785">
        <v>2024</v>
      </c>
      <c r="B10785" t="s">
        <v>429</v>
      </c>
      <c r="C10785" t="s">
        <v>30</v>
      </c>
      <c r="D10785" t="s">
        <v>534</v>
      </c>
      <c r="E10785">
        <v>0</v>
      </c>
    </row>
    <row r="10786" spans="1:5">
      <c r="A10786">
        <v>2024</v>
      </c>
      <c r="B10786" t="s">
        <v>431</v>
      </c>
      <c r="C10786" t="s">
        <v>36</v>
      </c>
      <c r="D10786" t="s">
        <v>534</v>
      </c>
      <c r="E10786">
        <v>0</v>
      </c>
    </row>
    <row r="10787" spans="1:5">
      <c r="A10787">
        <v>2024</v>
      </c>
      <c r="B10787" t="s">
        <v>428</v>
      </c>
      <c r="C10787" t="s">
        <v>27</v>
      </c>
      <c r="D10787" t="s">
        <v>534</v>
      </c>
      <c r="E10787">
        <v>0</v>
      </c>
    </row>
    <row r="10788" spans="1:5">
      <c r="A10788">
        <v>2024</v>
      </c>
      <c r="B10788" t="s">
        <v>436</v>
      </c>
      <c r="C10788" t="s">
        <v>49</v>
      </c>
      <c r="D10788" t="s">
        <v>534</v>
      </c>
      <c r="E10788">
        <v>0</v>
      </c>
    </row>
    <row r="10789" spans="1:5">
      <c r="A10789">
        <v>2024</v>
      </c>
      <c r="B10789" t="s">
        <v>433</v>
      </c>
      <c r="C10789" t="s">
        <v>42</v>
      </c>
      <c r="D10789" t="s">
        <v>534</v>
      </c>
      <c r="E10789">
        <v>0</v>
      </c>
    </row>
    <row r="10790" spans="1:5">
      <c r="A10790">
        <v>2024</v>
      </c>
      <c r="B10790" t="s">
        <v>426</v>
      </c>
      <c r="D10790" t="s">
        <v>534</v>
      </c>
      <c r="E10790">
        <v>0</v>
      </c>
    </row>
    <row r="10791" spans="1:5">
      <c r="A10791">
        <v>2024</v>
      </c>
      <c r="B10791" t="s">
        <v>437</v>
      </c>
      <c r="C10791" t="s">
        <v>51</v>
      </c>
      <c r="D10791" t="s">
        <v>534</v>
      </c>
      <c r="E10791">
        <v>0</v>
      </c>
    </row>
    <row r="10792" spans="1:5">
      <c r="A10792">
        <v>2024</v>
      </c>
      <c r="B10792" t="s">
        <v>420</v>
      </c>
      <c r="C10792" t="s">
        <v>8</v>
      </c>
      <c r="D10792" t="s">
        <v>534</v>
      </c>
      <c r="E10792">
        <v>0</v>
      </c>
    </row>
    <row r="10793" spans="1:5">
      <c r="A10793">
        <v>2024</v>
      </c>
      <c r="B10793" t="s">
        <v>424</v>
      </c>
      <c r="C10793" t="s">
        <v>21</v>
      </c>
      <c r="D10793" t="s">
        <v>534</v>
      </c>
      <c r="E10793">
        <v>0</v>
      </c>
    </row>
    <row r="10794" spans="1:5">
      <c r="A10794">
        <v>2024</v>
      </c>
      <c r="B10794" t="s">
        <v>434</v>
      </c>
      <c r="C10794" t="s">
        <v>45</v>
      </c>
      <c r="D10794" t="s">
        <v>534</v>
      </c>
      <c r="E10794">
        <v>0</v>
      </c>
    </row>
    <row r="10795" spans="1:5">
      <c r="A10795">
        <v>2024</v>
      </c>
      <c r="B10795" t="s">
        <v>423</v>
      </c>
      <c r="C10795" t="s">
        <v>18</v>
      </c>
      <c r="D10795" t="s">
        <v>534</v>
      </c>
      <c r="E10795">
        <v>0</v>
      </c>
    </row>
    <row r="10796" spans="1:5">
      <c r="A10796">
        <v>2024</v>
      </c>
      <c r="B10796" t="s">
        <v>435</v>
      </c>
      <c r="C10796" t="s">
        <v>48</v>
      </c>
      <c r="D10796" t="s">
        <v>534</v>
      </c>
      <c r="E10796">
        <v>0</v>
      </c>
    </row>
    <row r="10797" spans="1:5">
      <c r="A10797">
        <v>2024</v>
      </c>
      <c r="B10797" t="s">
        <v>430</v>
      </c>
      <c r="C10797" t="s">
        <v>33</v>
      </c>
      <c r="D10797" t="s">
        <v>534</v>
      </c>
      <c r="E10797">
        <v>0</v>
      </c>
    </row>
    <row r="10798" spans="1:5">
      <c r="A10798">
        <v>2024</v>
      </c>
      <c r="B10798" t="s">
        <v>422</v>
      </c>
      <c r="C10798" t="s">
        <v>15</v>
      </c>
      <c r="D10798" t="s">
        <v>534</v>
      </c>
      <c r="E10798">
        <v>0</v>
      </c>
    </row>
    <row r="10799" spans="1:5">
      <c r="A10799">
        <v>2024</v>
      </c>
      <c r="B10799" t="s">
        <v>439</v>
      </c>
      <c r="C10799" t="s">
        <v>53</v>
      </c>
      <c r="D10799" t="s">
        <v>534</v>
      </c>
      <c r="E10799">
        <v>0</v>
      </c>
    </row>
    <row r="10800" spans="1:5">
      <c r="A10800">
        <v>2019</v>
      </c>
      <c r="B10800" t="s">
        <v>407</v>
      </c>
      <c r="C10800" t="s">
        <v>407</v>
      </c>
      <c r="D10800" t="s">
        <v>534</v>
      </c>
      <c r="E10800">
        <v>0</v>
      </c>
    </row>
    <row r="10801" spans="1:5">
      <c r="A10801">
        <v>2022</v>
      </c>
      <c r="B10801" t="s">
        <v>407</v>
      </c>
      <c r="C10801" t="s">
        <v>407</v>
      </c>
      <c r="D10801" t="s">
        <v>534</v>
      </c>
      <c r="E10801">
        <v>0</v>
      </c>
    </row>
    <row r="10802" spans="1:5">
      <c r="A10802">
        <v>2021</v>
      </c>
      <c r="B10802" t="s">
        <v>407</v>
      </c>
      <c r="C10802" t="s">
        <v>407</v>
      </c>
      <c r="D10802" t="s">
        <v>534</v>
      </c>
      <c r="E10802">
        <v>0</v>
      </c>
    </row>
    <row r="10803" spans="1:5">
      <c r="A10803">
        <v>2023</v>
      </c>
      <c r="B10803" t="s">
        <v>407</v>
      </c>
      <c r="C10803" t="s">
        <v>407</v>
      </c>
      <c r="D10803" t="s">
        <v>534</v>
      </c>
      <c r="E10803">
        <v>0</v>
      </c>
    </row>
    <row r="10804" spans="1:5">
      <c r="A10804">
        <v>2018</v>
      </c>
      <c r="B10804" t="s">
        <v>407</v>
      </c>
      <c r="C10804" t="s">
        <v>407</v>
      </c>
      <c r="D10804" t="s">
        <v>534</v>
      </c>
      <c r="E10804">
        <v>0</v>
      </c>
    </row>
    <row r="10805" spans="1:5">
      <c r="A10805">
        <v>2018</v>
      </c>
      <c r="B10805" t="s">
        <v>407</v>
      </c>
      <c r="C10805" t="s">
        <v>407</v>
      </c>
      <c r="D10805" t="s">
        <v>534</v>
      </c>
      <c r="E10805">
        <v>0</v>
      </c>
    </row>
    <row r="10806" spans="1:5">
      <c r="A10806">
        <v>2018</v>
      </c>
      <c r="B10806" t="s">
        <v>407</v>
      </c>
      <c r="C10806" t="s">
        <v>407</v>
      </c>
      <c r="D10806" t="s">
        <v>534</v>
      </c>
      <c r="E10806">
        <v>0</v>
      </c>
    </row>
    <row r="10807" spans="1:5">
      <c r="A10807">
        <v>2018</v>
      </c>
      <c r="B10807" t="s">
        <v>407</v>
      </c>
      <c r="C10807" t="s">
        <v>407</v>
      </c>
      <c r="D10807" t="s">
        <v>534</v>
      </c>
      <c r="E10807">
        <v>0</v>
      </c>
    </row>
    <row r="10808" spans="1:5">
      <c r="A10808">
        <v>2020</v>
      </c>
      <c r="B10808" t="s">
        <v>407</v>
      </c>
      <c r="C10808" t="s">
        <v>407</v>
      </c>
      <c r="D10808" t="s">
        <v>534</v>
      </c>
      <c r="E10808">
        <v>0</v>
      </c>
    </row>
    <row r="10809" spans="1:5">
      <c r="A10809">
        <v>2023</v>
      </c>
      <c r="B10809" t="s">
        <v>438</v>
      </c>
      <c r="C10809" t="s">
        <v>52</v>
      </c>
      <c r="D10809" t="s">
        <v>534</v>
      </c>
      <c r="E10809">
        <v>0</v>
      </c>
    </row>
    <row r="10810" spans="1:5">
      <c r="A10810">
        <v>2023</v>
      </c>
      <c r="B10810" t="s">
        <v>425</v>
      </c>
      <c r="C10810" t="s">
        <v>24</v>
      </c>
      <c r="D10810" t="s">
        <v>534</v>
      </c>
      <c r="E10810">
        <v>0</v>
      </c>
    </row>
    <row r="10811" spans="1:5">
      <c r="A10811">
        <v>2023</v>
      </c>
      <c r="B10811" t="s">
        <v>421</v>
      </c>
      <c r="C10811" t="s">
        <v>13</v>
      </c>
      <c r="D10811" t="s">
        <v>534</v>
      </c>
      <c r="E10811">
        <v>0</v>
      </c>
    </row>
    <row r="10812" spans="1:5">
      <c r="A10812">
        <v>2023</v>
      </c>
      <c r="B10812" t="s">
        <v>432</v>
      </c>
      <c r="C10812" t="s">
        <v>39</v>
      </c>
      <c r="D10812" t="s">
        <v>534</v>
      </c>
      <c r="E10812">
        <v>0</v>
      </c>
    </row>
    <row r="10813" spans="1:5">
      <c r="A10813">
        <v>2023</v>
      </c>
      <c r="B10813" t="s">
        <v>429</v>
      </c>
      <c r="C10813" t="s">
        <v>30</v>
      </c>
      <c r="D10813" t="s">
        <v>534</v>
      </c>
      <c r="E10813">
        <v>0</v>
      </c>
    </row>
    <row r="10814" spans="1:5">
      <c r="A10814">
        <v>2023</v>
      </c>
      <c r="B10814" t="s">
        <v>431</v>
      </c>
      <c r="C10814" t="s">
        <v>36</v>
      </c>
      <c r="D10814" t="s">
        <v>534</v>
      </c>
      <c r="E10814">
        <v>0</v>
      </c>
    </row>
    <row r="10815" spans="1:5">
      <c r="A10815">
        <v>2023</v>
      </c>
      <c r="B10815" t="s">
        <v>428</v>
      </c>
      <c r="C10815" t="s">
        <v>27</v>
      </c>
      <c r="D10815" t="s">
        <v>534</v>
      </c>
      <c r="E10815">
        <v>0</v>
      </c>
    </row>
    <row r="10816" spans="1:5">
      <c r="A10816">
        <v>2023</v>
      </c>
      <c r="B10816" t="s">
        <v>436</v>
      </c>
      <c r="C10816" t="s">
        <v>49</v>
      </c>
      <c r="D10816" t="s">
        <v>534</v>
      </c>
      <c r="E10816">
        <v>0</v>
      </c>
    </row>
    <row r="10817" spans="1:5">
      <c r="A10817">
        <v>2023</v>
      </c>
      <c r="B10817" t="s">
        <v>433</v>
      </c>
      <c r="C10817" t="s">
        <v>42</v>
      </c>
      <c r="D10817" t="s">
        <v>534</v>
      </c>
      <c r="E10817">
        <v>0</v>
      </c>
    </row>
    <row r="10818" spans="1:5">
      <c r="A10818">
        <v>2023</v>
      </c>
      <c r="B10818" t="s">
        <v>426</v>
      </c>
      <c r="D10818" t="s">
        <v>534</v>
      </c>
      <c r="E10818">
        <v>0</v>
      </c>
    </row>
    <row r="10819" spans="1:5">
      <c r="A10819">
        <v>2023</v>
      </c>
      <c r="B10819" t="s">
        <v>437</v>
      </c>
      <c r="C10819" t="s">
        <v>51</v>
      </c>
      <c r="D10819" t="s">
        <v>534</v>
      </c>
      <c r="E10819">
        <v>0</v>
      </c>
    </row>
    <row r="10820" spans="1:5">
      <c r="A10820">
        <v>2023</v>
      </c>
      <c r="B10820" t="s">
        <v>420</v>
      </c>
      <c r="C10820" t="s">
        <v>8</v>
      </c>
      <c r="D10820" t="s">
        <v>534</v>
      </c>
      <c r="E10820">
        <v>0</v>
      </c>
    </row>
    <row r="10821" spans="1:5">
      <c r="A10821">
        <v>2023</v>
      </c>
      <c r="B10821" t="s">
        <v>424</v>
      </c>
      <c r="C10821" t="s">
        <v>21</v>
      </c>
      <c r="D10821" t="s">
        <v>534</v>
      </c>
      <c r="E10821">
        <v>0</v>
      </c>
    </row>
    <row r="10822" spans="1:5">
      <c r="A10822">
        <v>2022</v>
      </c>
      <c r="B10822" t="s">
        <v>435</v>
      </c>
      <c r="C10822" t="s">
        <v>48</v>
      </c>
      <c r="D10822" t="s">
        <v>534</v>
      </c>
      <c r="E10822">
        <v>0</v>
      </c>
    </row>
    <row r="10823" spans="1:5">
      <c r="A10823">
        <v>2022</v>
      </c>
      <c r="B10823" t="s">
        <v>438</v>
      </c>
      <c r="C10823" t="s">
        <v>52</v>
      </c>
      <c r="D10823" t="s">
        <v>534</v>
      </c>
      <c r="E10823">
        <v>0</v>
      </c>
    </row>
    <row r="10824" spans="1:5">
      <c r="A10824">
        <v>2022</v>
      </c>
      <c r="B10824" t="s">
        <v>436</v>
      </c>
      <c r="C10824" t="s">
        <v>49</v>
      </c>
      <c r="D10824" t="s">
        <v>534</v>
      </c>
      <c r="E10824">
        <v>0</v>
      </c>
    </row>
    <row r="10825" spans="1:5">
      <c r="A10825">
        <v>2022</v>
      </c>
      <c r="B10825" t="s">
        <v>431</v>
      </c>
      <c r="C10825" t="s">
        <v>36</v>
      </c>
      <c r="D10825" t="s">
        <v>534</v>
      </c>
      <c r="E10825">
        <v>0</v>
      </c>
    </row>
    <row r="10826" spans="1:5">
      <c r="A10826">
        <v>2022</v>
      </c>
      <c r="B10826" t="s">
        <v>422</v>
      </c>
      <c r="C10826" t="s">
        <v>15</v>
      </c>
      <c r="D10826" t="s">
        <v>534</v>
      </c>
      <c r="E10826">
        <v>0</v>
      </c>
    </row>
    <row r="10827" spans="1:5">
      <c r="A10827">
        <v>2022</v>
      </c>
      <c r="B10827" t="s">
        <v>439</v>
      </c>
      <c r="C10827" t="s">
        <v>53</v>
      </c>
      <c r="D10827" t="s">
        <v>534</v>
      </c>
      <c r="E10827">
        <v>0</v>
      </c>
    </row>
    <row r="10828" spans="1:5">
      <c r="A10828">
        <v>2022</v>
      </c>
      <c r="B10828" t="s">
        <v>429</v>
      </c>
      <c r="C10828" t="s">
        <v>30</v>
      </c>
      <c r="D10828" t="s">
        <v>534</v>
      </c>
      <c r="E10828">
        <v>0</v>
      </c>
    </row>
    <row r="10829" spans="1:5">
      <c r="A10829">
        <v>2022</v>
      </c>
      <c r="B10829" t="s">
        <v>421</v>
      </c>
      <c r="C10829" t="s">
        <v>13</v>
      </c>
      <c r="D10829" t="s">
        <v>534</v>
      </c>
      <c r="E10829">
        <v>0</v>
      </c>
    </row>
    <row r="10830" spans="1:5">
      <c r="A10830">
        <v>2022</v>
      </c>
      <c r="B10830" t="s">
        <v>434</v>
      </c>
      <c r="C10830" t="s">
        <v>45</v>
      </c>
      <c r="D10830" t="s">
        <v>534</v>
      </c>
      <c r="E10830">
        <v>0</v>
      </c>
    </row>
    <row r="10831" spans="1:5">
      <c r="A10831">
        <v>2021</v>
      </c>
      <c r="B10831" t="s">
        <v>434</v>
      </c>
      <c r="C10831" t="s">
        <v>45</v>
      </c>
      <c r="D10831" t="s">
        <v>534</v>
      </c>
      <c r="E10831">
        <v>0</v>
      </c>
    </row>
    <row r="10832" spans="1:5">
      <c r="A10832">
        <v>2021</v>
      </c>
      <c r="B10832" t="s">
        <v>420</v>
      </c>
      <c r="C10832" t="s">
        <v>8</v>
      </c>
      <c r="D10832" t="s">
        <v>534</v>
      </c>
      <c r="E10832">
        <v>0</v>
      </c>
    </row>
    <row r="10833" spans="1:5">
      <c r="A10833">
        <v>2021</v>
      </c>
      <c r="B10833" t="s">
        <v>424</v>
      </c>
      <c r="C10833" t="s">
        <v>21</v>
      </c>
      <c r="D10833" t="s">
        <v>534</v>
      </c>
      <c r="E10833">
        <v>0</v>
      </c>
    </row>
    <row r="10834" spans="1:5">
      <c r="A10834">
        <v>2020</v>
      </c>
      <c r="B10834" t="s">
        <v>434</v>
      </c>
      <c r="C10834" t="s">
        <v>45</v>
      </c>
      <c r="D10834" t="s">
        <v>534</v>
      </c>
      <c r="E10834">
        <v>0</v>
      </c>
    </row>
    <row r="10835" spans="1:5">
      <c r="A10835">
        <v>2020</v>
      </c>
      <c r="B10835" t="s">
        <v>430</v>
      </c>
      <c r="C10835" t="s">
        <v>33</v>
      </c>
      <c r="D10835" t="s">
        <v>534</v>
      </c>
      <c r="E10835">
        <v>0</v>
      </c>
    </row>
    <row r="10836" spans="1:5">
      <c r="A10836">
        <v>2020</v>
      </c>
      <c r="B10836" t="s">
        <v>439</v>
      </c>
      <c r="C10836" t="s">
        <v>53</v>
      </c>
      <c r="D10836" t="s">
        <v>534</v>
      </c>
      <c r="E10836">
        <v>0</v>
      </c>
    </row>
    <row r="10837" spans="1:5">
      <c r="A10837">
        <v>2019</v>
      </c>
      <c r="B10837" t="s">
        <v>431</v>
      </c>
      <c r="C10837" t="s">
        <v>36</v>
      </c>
      <c r="D10837" t="s">
        <v>534</v>
      </c>
      <c r="E10837">
        <v>0</v>
      </c>
    </row>
    <row r="10838" spans="1:5">
      <c r="A10838">
        <v>2019</v>
      </c>
      <c r="B10838" t="s">
        <v>437</v>
      </c>
      <c r="C10838" t="s">
        <v>51</v>
      </c>
      <c r="D10838" t="s">
        <v>534</v>
      </c>
      <c r="E10838">
        <v>0</v>
      </c>
    </row>
    <row r="10839" spans="1:5">
      <c r="A10839">
        <v>2019</v>
      </c>
      <c r="B10839" t="s">
        <v>439</v>
      </c>
      <c r="C10839" t="s">
        <v>53</v>
      </c>
      <c r="D10839" t="s">
        <v>534</v>
      </c>
      <c r="E10839">
        <v>0</v>
      </c>
    </row>
    <row r="10840" spans="1:5">
      <c r="A10840">
        <v>2019</v>
      </c>
      <c r="B10840" t="s">
        <v>429</v>
      </c>
      <c r="C10840" t="s">
        <v>30</v>
      </c>
      <c r="D10840" t="s">
        <v>534</v>
      </c>
      <c r="E10840">
        <v>0</v>
      </c>
    </row>
    <row r="10841" spans="1:5">
      <c r="A10841">
        <v>2018</v>
      </c>
      <c r="B10841" t="s">
        <v>432</v>
      </c>
      <c r="C10841" t="s">
        <v>39</v>
      </c>
      <c r="D10841" t="s">
        <v>534</v>
      </c>
      <c r="E10841">
        <v>0</v>
      </c>
    </row>
    <row r="10842" spans="1:5">
      <c r="A10842">
        <v>2018</v>
      </c>
      <c r="B10842" t="s">
        <v>435</v>
      </c>
      <c r="C10842" t="s">
        <v>48</v>
      </c>
      <c r="D10842" t="s">
        <v>534</v>
      </c>
      <c r="E10842">
        <v>0</v>
      </c>
    </row>
    <row r="10843" spans="1:5">
      <c r="A10843">
        <v>2018</v>
      </c>
      <c r="B10843" t="s">
        <v>438</v>
      </c>
      <c r="C10843" t="s">
        <v>52</v>
      </c>
      <c r="D10843" t="s">
        <v>534</v>
      </c>
      <c r="E10843">
        <v>0</v>
      </c>
    </row>
    <row r="10844" spans="1:5">
      <c r="A10844">
        <v>2018</v>
      </c>
      <c r="B10844" t="s">
        <v>436</v>
      </c>
      <c r="C10844" t="s">
        <v>49</v>
      </c>
      <c r="D10844" t="s">
        <v>534</v>
      </c>
      <c r="E10844">
        <v>0</v>
      </c>
    </row>
    <row r="10845" spans="1:5">
      <c r="A10845">
        <v>2018</v>
      </c>
      <c r="B10845" t="s">
        <v>437</v>
      </c>
      <c r="C10845" t="s">
        <v>51</v>
      </c>
      <c r="D10845" t="s">
        <v>534</v>
      </c>
      <c r="E10845">
        <v>0</v>
      </c>
    </row>
    <row r="10846" spans="1:5">
      <c r="A10846">
        <v>2018</v>
      </c>
      <c r="B10846" t="s">
        <v>422</v>
      </c>
      <c r="C10846" t="s">
        <v>15</v>
      </c>
      <c r="D10846" t="s">
        <v>534</v>
      </c>
      <c r="E10846">
        <v>0</v>
      </c>
    </row>
    <row r="10847" spans="1:5">
      <c r="A10847">
        <v>2019</v>
      </c>
      <c r="B10847" t="s">
        <v>438</v>
      </c>
      <c r="C10847" t="s">
        <v>52</v>
      </c>
      <c r="D10847" t="s">
        <v>534</v>
      </c>
      <c r="E10847">
        <v>0</v>
      </c>
    </row>
    <row r="10848" spans="1:5">
      <c r="A10848">
        <v>2019</v>
      </c>
      <c r="B10848" t="s">
        <v>430</v>
      </c>
      <c r="C10848" t="s">
        <v>33</v>
      </c>
      <c r="D10848" t="s">
        <v>534</v>
      </c>
      <c r="E10848">
        <v>0</v>
      </c>
    </row>
    <row r="10849" spans="1:5">
      <c r="A10849">
        <v>2019</v>
      </c>
      <c r="B10849" t="s">
        <v>434</v>
      </c>
      <c r="C10849" t="s">
        <v>45</v>
      </c>
      <c r="D10849" t="s">
        <v>534</v>
      </c>
      <c r="E10849">
        <v>0</v>
      </c>
    </row>
    <row r="10850" spans="1:5">
      <c r="A10850">
        <v>2019</v>
      </c>
      <c r="B10850" t="s">
        <v>425</v>
      </c>
      <c r="C10850" t="s">
        <v>24</v>
      </c>
      <c r="D10850" t="s">
        <v>534</v>
      </c>
      <c r="E10850">
        <v>0</v>
      </c>
    </row>
    <row r="10851" spans="1:5">
      <c r="A10851">
        <v>2019</v>
      </c>
      <c r="B10851" t="s">
        <v>420</v>
      </c>
      <c r="C10851" t="s">
        <v>8</v>
      </c>
      <c r="D10851" t="s">
        <v>534</v>
      </c>
      <c r="E10851">
        <v>0</v>
      </c>
    </row>
    <row r="10852" spans="1:5">
      <c r="A10852">
        <v>2019</v>
      </c>
      <c r="B10852" t="s">
        <v>433</v>
      </c>
      <c r="C10852" t="s">
        <v>42</v>
      </c>
      <c r="D10852" t="s">
        <v>534</v>
      </c>
      <c r="E10852">
        <v>0</v>
      </c>
    </row>
    <row r="10853" spans="1:5">
      <c r="A10853">
        <v>2019</v>
      </c>
      <c r="B10853" t="s">
        <v>428</v>
      </c>
      <c r="C10853" t="s">
        <v>27</v>
      </c>
      <c r="D10853" t="s">
        <v>534</v>
      </c>
      <c r="E10853">
        <v>0</v>
      </c>
    </row>
    <row r="10854" spans="1:5">
      <c r="A10854">
        <v>2019</v>
      </c>
      <c r="B10854" t="s">
        <v>423</v>
      </c>
      <c r="C10854" t="s">
        <v>18</v>
      </c>
      <c r="D10854" t="s">
        <v>534</v>
      </c>
      <c r="E10854">
        <v>0</v>
      </c>
    </row>
    <row r="10855" spans="1:5">
      <c r="A10855">
        <v>2019</v>
      </c>
      <c r="B10855" t="s">
        <v>421</v>
      </c>
      <c r="C10855" t="s">
        <v>13</v>
      </c>
      <c r="D10855" t="s">
        <v>534</v>
      </c>
      <c r="E10855">
        <v>0</v>
      </c>
    </row>
    <row r="10856" spans="1:5">
      <c r="A10856">
        <v>2019</v>
      </c>
      <c r="B10856" t="s">
        <v>422</v>
      </c>
      <c r="C10856" t="s">
        <v>15</v>
      </c>
      <c r="D10856" t="s">
        <v>534</v>
      </c>
      <c r="E10856">
        <v>0</v>
      </c>
    </row>
    <row r="10857" spans="1:5">
      <c r="A10857">
        <v>2019</v>
      </c>
      <c r="B10857" t="s">
        <v>424</v>
      </c>
      <c r="C10857" t="s">
        <v>21</v>
      </c>
      <c r="D10857" t="s">
        <v>534</v>
      </c>
      <c r="E10857">
        <v>0</v>
      </c>
    </row>
    <row r="10858" spans="1:5">
      <c r="A10858">
        <v>2018</v>
      </c>
      <c r="B10858" t="s">
        <v>434</v>
      </c>
      <c r="C10858" t="s">
        <v>45</v>
      </c>
      <c r="D10858" t="s">
        <v>534</v>
      </c>
      <c r="E10858">
        <v>0</v>
      </c>
    </row>
    <row r="10859" spans="1:5">
      <c r="A10859">
        <v>2018</v>
      </c>
      <c r="B10859" t="s">
        <v>428</v>
      </c>
      <c r="C10859" t="s">
        <v>27</v>
      </c>
      <c r="D10859" t="s">
        <v>534</v>
      </c>
      <c r="E10859">
        <v>0</v>
      </c>
    </row>
    <row r="10860" spans="1:5">
      <c r="A10860">
        <v>2018</v>
      </c>
      <c r="B10860" t="s">
        <v>430</v>
      </c>
      <c r="C10860" t="s">
        <v>33</v>
      </c>
      <c r="D10860" t="s">
        <v>534</v>
      </c>
      <c r="E10860">
        <v>0</v>
      </c>
    </row>
    <row r="10861" spans="1:5">
      <c r="A10861">
        <v>2018</v>
      </c>
      <c r="B10861" t="s">
        <v>420</v>
      </c>
      <c r="C10861" t="s">
        <v>8</v>
      </c>
      <c r="D10861" t="s">
        <v>534</v>
      </c>
      <c r="E10861">
        <v>0</v>
      </c>
    </row>
    <row r="10862" spans="1:5">
      <c r="A10862">
        <v>2018</v>
      </c>
      <c r="B10862" t="s">
        <v>439</v>
      </c>
      <c r="C10862" t="s">
        <v>53</v>
      </c>
      <c r="D10862" t="s">
        <v>534</v>
      </c>
      <c r="E10862">
        <v>0</v>
      </c>
    </row>
    <row r="10863" spans="1:5">
      <c r="A10863">
        <v>2022</v>
      </c>
      <c r="B10863" t="s">
        <v>437</v>
      </c>
      <c r="C10863" t="s">
        <v>51</v>
      </c>
      <c r="D10863" t="s">
        <v>534</v>
      </c>
      <c r="E10863">
        <v>0</v>
      </c>
    </row>
    <row r="10864" spans="1:5">
      <c r="A10864">
        <v>2022</v>
      </c>
      <c r="B10864" t="s">
        <v>425</v>
      </c>
      <c r="C10864" t="s">
        <v>24</v>
      </c>
      <c r="D10864" t="s">
        <v>534</v>
      </c>
      <c r="E10864">
        <v>0</v>
      </c>
    </row>
    <row r="10865" spans="1:5">
      <c r="A10865">
        <v>2022</v>
      </c>
      <c r="B10865" t="s">
        <v>428</v>
      </c>
      <c r="C10865" t="s">
        <v>27</v>
      </c>
      <c r="D10865" t="s">
        <v>534</v>
      </c>
      <c r="E10865">
        <v>0</v>
      </c>
    </row>
    <row r="10866" spans="1:5">
      <c r="A10866">
        <v>2022</v>
      </c>
      <c r="B10866" t="s">
        <v>420</v>
      </c>
      <c r="C10866" t="s">
        <v>8</v>
      </c>
      <c r="D10866" t="s">
        <v>534</v>
      </c>
      <c r="E10866">
        <v>0</v>
      </c>
    </row>
    <row r="10867" spans="1:5">
      <c r="A10867">
        <v>2022</v>
      </c>
      <c r="B10867" t="s">
        <v>423</v>
      </c>
      <c r="C10867" t="s">
        <v>18</v>
      </c>
      <c r="D10867" t="s">
        <v>534</v>
      </c>
      <c r="E10867">
        <v>0</v>
      </c>
    </row>
    <row r="10868" spans="1:5">
      <c r="A10868">
        <v>2021</v>
      </c>
      <c r="B10868" t="s">
        <v>426</v>
      </c>
      <c r="D10868" t="s">
        <v>534</v>
      </c>
      <c r="E10868">
        <v>0</v>
      </c>
    </row>
    <row r="10869" spans="1:5">
      <c r="A10869">
        <v>2021</v>
      </c>
      <c r="B10869" t="s">
        <v>428</v>
      </c>
      <c r="C10869" t="s">
        <v>27</v>
      </c>
      <c r="D10869" t="s">
        <v>534</v>
      </c>
      <c r="E10869">
        <v>0</v>
      </c>
    </row>
    <row r="10870" spans="1:5">
      <c r="A10870">
        <v>2021</v>
      </c>
      <c r="B10870" t="s">
        <v>423</v>
      </c>
      <c r="C10870" t="s">
        <v>18</v>
      </c>
      <c r="D10870" t="s">
        <v>534</v>
      </c>
      <c r="E10870">
        <v>0</v>
      </c>
    </row>
    <row r="10871" spans="1:5">
      <c r="A10871">
        <v>2021</v>
      </c>
      <c r="B10871" t="s">
        <v>431</v>
      </c>
      <c r="C10871" t="s">
        <v>36</v>
      </c>
      <c r="D10871" t="s">
        <v>534</v>
      </c>
      <c r="E10871">
        <v>0</v>
      </c>
    </row>
    <row r="10872" spans="1:5">
      <c r="A10872">
        <v>2021</v>
      </c>
      <c r="B10872" t="s">
        <v>425</v>
      </c>
      <c r="C10872" t="s">
        <v>24</v>
      </c>
      <c r="D10872" t="s">
        <v>534</v>
      </c>
      <c r="E10872">
        <v>0</v>
      </c>
    </row>
    <row r="10873" spans="1:5">
      <c r="A10873">
        <v>2021</v>
      </c>
      <c r="B10873" t="s">
        <v>438</v>
      </c>
      <c r="C10873" t="s">
        <v>52</v>
      </c>
      <c r="D10873" t="s">
        <v>534</v>
      </c>
      <c r="E10873">
        <v>0</v>
      </c>
    </row>
    <row r="10874" spans="1:5">
      <c r="A10874">
        <v>2021</v>
      </c>
      <c r="B10874" t="s">
        <v>436</v>
      </c>
      <c r="C10874" t="s">
        <v>49</v>
      </c>
      <c r="D10874" t="s">
        <v>534</v>
      </c>
      <c r="E10874">
        <v>0</v>
      </c>
    </row>
    <row r="10875" spans="1:5">
      <c r="A10875">
        <v>2021</v>
      </c>
      <c r="B10875" t="s">
        <v>437</v>
      </c>
      <c r="C10875" t="s">
        <v>51</v>
      </c>
      <c r="D10875" t="s">
        <v>534</v>
      </c>
      <c r="E10875">
        <v>0</v>
      </c>
    </row>
    <row r="10876" spans="1:5">
      <c r="A10876">
        <v>2020</v>
      </c>
      <c r="B10876" t="s">
        <v>431</v>
      </c>
      <c r="C10876" t="s">
        <v>36</v>
      </c>
      <c r="D10876" t="s">
        <v>534</v>
      </c>
      <c r="E10876">
        <v>0</v>
      </c>
    </row>
    <row r="10877" spans="1:5">
      <c r="A10877">
        <v>2020</v>
      </c>
      <c r="B10877" t="s">
        <v>426</v>
      </c>
      <c r="D10877" t="s">
        <v>534</v>
      </c>
      <c r="E10877">
        <v>0</v>
      </c>
    </row>
    <row r="10878" spans="1:5">
      <c r="A10878">
        <v>2020</v>
      </c>
      <c r="B10878" t="s">
        <v>433</v>
      </c>
      <c r="C10878" t="s">
        <v>42</v>
      </c>
      <c r="D10878" t="s">
        <v>534</v>
      </c>
      <c r="E10878">
        <v>0</v>
      </c>
    </row>
    <row r="10879" spans="1:5">
      <c r="A10879">
        <v>2020</v>
      </c>
      <c r="B10879" t="s">
        <v>425</v>
      </c>
      <c r="C10879" t="s">
        <v>24</v>
      </c>
      <c r="D10879" t="s">
        <v>534</v>
      </c>
      <c r="E10879">
        <v>0</v>
      </c>
    </row>
    <row r="10880" spans="1:5">
      <c r="A10880">
        <v>2020</v>
      </c>
      <c r="B10880" t="s">
        <v>428</v>
      </c>
      <c r="C10880" t="s">
        <v>27</v>
      </c>
      <c r="D10880" t="s">
        <v>534</v>
      </c>
      <c r="E10880">
        <v>0</v>
      </c>
    </row>
    <row r="10881" spans="1:5">
      <c r="A10881">
        <v>2020</v>
      </c>
      <c r="B10881" t="s">
        <v>438</v>
      </c>
      <c r="C10881" t="s">
        <v>52</v>
      </c>
      <c r="D10881" t="s">
        <v>534</v>
      </c>
      <c r="E10881">
        <v>0</v>
      </c>
    </row>
    <row r="10882" spans="1:5">
      <c r="A10882">
        <v>2020</v>
      </c>
      <c r="B10882" t="s">
        <v>437</v>
      </c>
      <c r="C10882" t="s">
        <v>51</v>
      </c>
      <c r="D10882" t="s">
        <v>534</v>
      </c>
      <c r="E10882">
        <v>0</v>
      </c>
    </row>
    <row r="10883" spans="1:5">
      <c r="A10883">
        <v>2020</v>
      </c>
      <c r="B10883" t="s">
        <v>422</v>
      </c>
      <c r="C10883" t="s">
        <v>15</v>
      </c>
      <c r="D10883" t="s">
        <v>534</v>
      </c>
      <c r="E10883">
        <v>0</v>
      </c>
    </row>
    <row r="10884" spans="1:5">
      <c r="A10884">
        <v>2023</v>
      </c>
      <c r="B10884" t="s">
        <v>434</v>
      </c>
      <c r="C10884" t="s">
        <v>45</v>
      </c>
      <c r="D10884" t="s">
        <v>534</v>
      </c>
      <c r="E10884">
        <v>0</v>
      </c>
    </row>
    <row r="10885" spans="1:5">
      <c r="A10885">
        <v>2023</v>
      </c>
      <c r="B10885" t="s">
        <v>423</v>
      </c>
      <c r="C10885" t="s">
        <v>18</v>
      </c>
      <c r="D10885" t="s">
        <v>534</v>
      </c>
      <c r="E10885">
        <v>0</v>
      </c>
    </row>
    <row r="10886" spans="1:5">
      <c r="A10886">
        <v>2023</v>
      </c>
      <c r="B10886" t="s">
        <v>435</v>
      </c>
      <c r="C10886" t="s">
        <v>48</v>
      </c>
      <c r="D10886" t="s">
        <v>534</v>
      </c>
      <c r="E10886">
        <v>0</v>
      </c>
    </row>
    <row r="10887" spans="1:5">
      <c r="A10887">
        <v>2023</v>
      </c>
      <c r="B10887" t="s">
        <v>430</v>
      </c>
      <c r="C10887" t="s">
        <v>33</v>
      </c>
      <c r="D10887" t="s">
        <v>534</v>
      </c>
      <c r="E10887">
        <v>0</v>
      </c>
    </row>
    <row r="10888" spans="1:5">
      <c r="A10888">
        <v>2023</v>
      </c>
      <c r="B10888" t="s">
        <v>422</v>
      </c>
      <c r="C10888" t="s">
        <v>15</v>
      </c>
      <c r="D10888" t="s">
        <v>534</v>
      </c>
      <c r="E10888">
        <v>0</v>
      </c>
    </row>
    <row r="10889" spans="1:5">
      <c r="A10889">
        <v>2023</v>
      </c>
      <c r="B10889" t="s">
        <v>439</v>
      </c>
      <c r="C10889" t="s">
        <v>53</v>
      </c>
      <c r="D10889" t="s">
        <v>534</v>
      </c>
      <c r="E10889">
        <v>0</v>
      </c>
    </row>
    <row r="10890" spans="1:5">
      <c r="A10890">
        <v>2022</v>
      </c>
      <c r="B10890" t="s">
        <v>433</v>
      </c>
      <c r="C10890" t="s">
        <v>42</v>
      </c>
      <c r="D10890" t="s">
        <v>534</v>
      </c>
      <c r="E10890">
        <v>0</v>
      </c>
    </row>
    <row r="10891" spans="1:5">
      <c r="A10891">
        <v>2022</v>
      </c>
      <c r="B10891" t="s">
        <v>430</v>
      </c>
      <c r="C10891" t="s">
        <v>33</v>
      </c>
      <c r="D10891" t="s">
        <v>534</v>
      </c>
      <c r="E10891">
        <v>0</v>
      </c>
    </row>
    <row r="10892" spans="1:5">
      <c r="A10892">
        <v>2022</v>
      </c>
      <c r="B10892" t="s">
        <v>432</v>
      </c>
      <c r="C10892" t="s">
        <v>39</v>
      </c>
      <c r="D10892" t="s">
        <v>534</v>
      </c>
      <c r="E10892">
        <v>0</v>
      </c>
    </row>
    <row r="10893" spans="1:5">
      <c r="A10893">
        <v>2022</v>
      </c>
      <c r="B10893" t="s">
        <v>426</v>
      </c>
      <c r="D10893" t="s">
        <v>534</v>
      </c>
      <c r="E10893">
        <v>0</v>
      </c>
    </row>
    <row r="10894" spans="1:5">
      <c r="A10894">
        <v>2022</v>
      </c>
      <c r="B10894" t="s">
        <v>424</v>
      </c>
      <c r="C10894" t="s">
        <v>21</v>
      </c>
      <c r="D10894" t="s">
        <v>534</v>
      </c>
      <c r="E10894">
        <v>0</v>
      </c>
    </row>
    <row r="10895" spans="1:5">
      <c r="A10895">
        <v>2021</v>
      </c>
      <c r="B10895" t="s">
        <v>432</v>
      </c>
      <c r="C10895" t="s">
        <v>39</v>
      </c>
      <c r="D10895" t="s">
        <v>534</v>
      </c>
      <c r="E10895">
        <v>0</v>
      </c>
    </row>
    <row r="10896" spans="1:5">
      <c r="A10896">
        <v>2021</v>
      </c>
      <c r="B10896" t="s">
        <v>430</v>
      </c>
      <c r="C10896" t="s">
        <v>33</v>
      </c>
      <c r="D10896" t="s">
        <v>534</v>
      </c>
      <c r="E10896">
        <v>0</v>
      </c>
    </row>
    <row r="10897" spans="1:5">
      <c r="A10897">
        <v>2021</v>
      </c>
      <c r="B10897" t="s">
        <v>433</v>
      </c>
      <c r="C10897" t="s">
        <v>42</v>
      </c>
      <c r="D10897" t="s">
        <v>534</v>
      </c>
      <c r="E10897">
        <v>0</v>
      </c>
    </row>
    <row r="10898" spans="1:5">
      <c r="A10898">
        <v>2021</v>
      </c>
      <c r="B10898" t="s">
        <v>422</v>
      </c>
      <c r="C10898" t="s">
        <v>15</v>
      </c>
      <c r="D10898" t="s">
        <v>534</v>
      </c>
      <c r="E10898">
        <v>0</v>
      </c>
    </row>
    <row r="10899" spans="1:5">
      <c r="A10899">
        <v>2021</v>
      </c>
      <c r="B10899" t="s">
        <v>421</v>
      </c>
      <c r="C10899" t="s">
        <v>13</v>
      </c>
      <c r="D10899" t="s">
        <v>534</v>
      </c>
      <c r="E10899">
        <v>0</v>
      </c>
    </row>
    <row r="10900" spans="1:5">
      <c r="A10900">
        <v>2021</v>
      </c>
      <c r="B10900" t="s">
        <v>439</v>
      </c>
      <c r="C10900" t="s">
        <v>53</v>
      </c>
      <c r="D10900" t="s">
        <v>534</v>
      </c>
      <c r="E10900">
        <v>0</v>
      </c>
    </row>
    <row r="10901" spans="1:5">
      <c r="A10901">
        <v>2021</v>
      </c>
      <c r="B10901" t="s">
        <v>435</v>
      </c>
      <c r="C10901" t="s">
        <v>48</v>
      </c>
      <c r="D10901" t="s">
        <v>534</v>
      </c>
      <c r="E10901">
        <v>0</v>
      </c>
    </row>
    <row r="10902" spans="1:5">
      <c r="A10902">
        <v>2021</v>
      </c>
      <c r="B10902" t="s">
        <v>429</v>
      </c>
      <c r="C10902" t="s">
        <v>30</v>
      </c>
      <c r="D10902" t="s">
        <v>534</v>
      </c>
      <c r="E10902">
        <v>0</v>
      </c>
    </row>
    <row r="10903" spans="1:5">
      <c r="A10903">
        <v>2020</v>
      </c>
      <c r="B10903" t="s">
        <v>435</v>
      </c>
      <c r="C10903" t="s">
        <v>48</v>
      </c>
      <c r="D10903" t="s">
        <v>534</v>
      </c>
      <c r="E10903">
        <v>0</v>
      </c>
    </row>
    <row r="10904" spans="1:5">
      <c r="A10904">
        <v>2020</v>
      </c>
      <c r="B10904" t="s">
        <v>432</v>
      </c>
      <c r="C10904" t="s">
        <v>39</v>
      </c>
      <c r="D10904" t="s">
        <v>534</v>
      </c>
      <c r="E10904">
        <v>0</v>
      </c>
    </row>
    <row r="10905" spans="1:5">
      <c r="A10905">
        <v>2020</v>
      </c>
      <c r="B10905" t="s">
        <v>423</v>
      </c>
      <c r="C10905" t="s">
        <v>18</v>
      </c>
      <c r="D10905" t="s">
        <v>534</v>
      </c>
      <c r="E10905">
        <v>0</v>
      </c>
    </row>
    <row r="10906" spans="1:5">
      <c r="A10906">
        <v>2020</v>
      </c>
      <c r="B10906" t="s">
        <v>420</v>
      </c>
      <c r="C10906" t="s">
        <v>8</v>
      </c>
      <c r="D10906" t="s">
        <v>534</v>
      </c>
      <c r="E10906">
        <v>0</v>
      </c>
    </row>
    <row r="10907" spans="1:5">
      <c r="A10907">
        <v>2020</v>
      </c>
      <c r="B10907" t="s">
        <v>424</v>
      </c>
      <c r="C10907" t="s">
        <v>21</v>
      </c>
      <c r="D10907" t="s">
        <v>534</v>
      </c>
      <c r="E10907">
        <v>0</v>
      </c>
    </row>
    <row r="10908" spans="1:5">
      <c r="A10908">
        <v>2020</v>
      </c>
      <c r="B10908" t="s">
        <v>421</v>
      </c>
      <c r="C10908" t="s">
        <v>13</v>
      </c>
      <c r="D10908" t="s">
        <v>534</v>
      </c>
      <c r="E10908">
        <v>0</v>
      </c>
    </row>
    <row r="10909" spans="1:5">
      <c r="A10909">
        <v>2020</v>
      </c>
      <c r="B10909" t="s">
        <v>436</v>
      </c>
      <c r="C10909" t="s">
        <v>49</v>
      </c>
      <c r="D10909" t="s">
        <v>534</v>
      </c>
      <c r="E10909">
        <v>0</v>
      </c>
    </row>
    <row r="10910" spans="1:5">
      <c r="A10910">
        <v>2020</v>
      </c>
      <c r="B10910" t="s">
        <v>429</v>
      </c>
      <c r="C10910" t="s">
        <v>30</v>
      </c>
      <c r="D10910" t="s">
        <v>534</v>
      </c>
      <c r="E10910">
        <v>0</v>
      </c>
    </row>
    <row r="10911" spans="1:5">
      <c r="A10911">
        <v>2019</v>
      </c>
      <c r="B10911" t="s">
        <v>435</v>
      </c>
      <c r="C10911" t="s">
        <v>48</v>
      </c>
      <c r="D10911" t="s">
        <v>534</v>
      </c>
      <c r="E10911">
        <v>0</v>
      </c>
    </row>
    <row r="10912" spans="1:5">
      <c r="A10912">
        <v>2019</v>
      </c>
      <c r="B10912" t="s">
        <v>426</v>
      </c>
      <c r="D10912" t="s">
        <v>534</v>
      </c>
      <c r="E10912">
        <v>0</v>
      </c>
    </row>
    <row r="10913" spans="1:5">
      <c r="A10913">
        <v>2019</v>
      </c>
      <c r="B10913" t="s">
        <v>432</v>
      </c>
      <c r="C10913" t="s">
        <v>39</v>
      </c>
      <c r="D10913" t="s">
        <v>534</v>
      </c>
      <c r="E10913">
        <v>0</v>
      </c>
    </row>
    <row r="10914" spans="1:5">
      <c r="A10914">
        <v>2019</v>
      </c>
      <c r="B10914" t="s">
        <v>436</v>
      </c>
      <c r="C10914" t="s">
        <v>49</v>
      </c>
      <c r="D10914" t="s">
        <v>534</v>
      </c>
      <c r="E10914">
        <v>0</v>
      </c>
    </row>
    <row r="10915" spans="1:5">
      <c r="A10915">
        <v>2018</v>
      </c>
      <c r="B10915" t="s">
        <v>431</v>
      </c>
      <c r="C10915" t="s">
        <v>36</v>
      </c>
      <c r="D10915" t="s">
        <v>534</v>
      </c>
      <c r="E10915">
        <v>0</v>
      </c>
    </row>
    <row r="10916" spans="1:5">
      <c r="A10916">
        <v>2018</v>
      </c>
      <c r="B10916" t="s">
        <v>426</v>
      </c>
      <c r="D10916" t="s">
        <v>534</v>
      </c>
      <c r="E10916">
        <v>0</v>
      </c>
    </row>
    <row r="10917" spans="1:5">
      <c r="A10917">
        <v>2018</v>
      </c>
      <c r="B10917" t="s">
        <v>421</v>
      </c>
      <c r="C10917" t="s">
        <v>13</v>
      </c>
      <c r="D10917" t="s">
        <v>534</v>
      </c>
      <c r="E10917">
        <v>0</v>
      </c>
    </row>
    <row r="10918" spans="1:5">
      <c r="A10918">
        <v>2018</v>
      </c>
      <c r="B10918" t="s">
        <v>423</v>
      </c>
      <c r="C10918" t="s">
        <v>18</v>
      </c>
      <c r="D10918" t="s">
        <v>534</v>
      </c>
      <c r="E10918">
        <v>0</v>
      </c>
    </row>
    <row r="10919" spans="1:5">
      <c r="A10919">
        <v>2018</v>
      </c>
      <c r="B10919" t="s">
        <v>433</v>
      </c>
      <c r="C10919" t="s">
        <v>42</v>
      </c>
      <c r="D10919" t="s">
        <v>534</v>
      </c>
      <c r="E10919">
        <v>0</v>
      </c>
    </row>
    <row r="10920" spans="1:5">
      <c r="A10920">
        <v>2018</v>
      </c>
      <c r="B10920" t="s">
        <v>425</v>
      </c>
      <c r="C10920" t="s">
        <v>24</v>
      </c>
      <c r="D10920" t="s">
        <v>534</v>
      </c>
      <c r="E10920">
        <v>0</v>
      </c>
    </row>
    <row r="10921" spans="1:5">
      <c r="A10921">
        <v>2018</v>
      </c>
      <c r="B10921" t="s">
        <v>424</v>
      </c>
      <c r="C10921" t="s">
        <v>21</v>
      </c>
      <c r="D10921" t="s">
        <v>534</v>
      </c>
      <c r="E10921">
        <v>0</v>
      </c>
    </row>
    <row r="10922" spans="1:5">
      <c r="A10922">
        <v>2018</v>
      </c>
      <c r="B10922" t="s">
        <v>429</v>
      </c>
      <c r="C10922" t="s">
        <v>30</v>
      </c>
      <c r="D10922" t="s">
        <v>534</v>
      </c>
      <c r="E10922">
        <v>0</v>
      </c>
    </row>
    <row r="10923" spans="1:5">
      <c r="A10923">
        <v>2025</v>
      </c>
      <c r="B10923" t="s">
        <v>407</v>
      </c>
      <c r="D10923" t="s">
        <v>535</v>
      </c>
      <c r="E10923">
        <v>0</v>
      </c>
    </row>
    <row r="10924" spans="1:5">
      <c r="A10924">
        <v>2025</v>
      </c>
      <c r="B10924" t="s">
        <v>438</v>
      </c>
      <c r="D10924" t="s">
        <v>535</v>
      </c>
      <c r="E10924">
        <v>0</v>
      </c>
    </row>
    <row r="10925" spans="1:5">
      <c r="A10925">
        <v>2025</v>
      </c>
      <c r="B10925" t="s">
        <v>425</v>
      </c>
      <c r="D10925" t="s">
        <v>535</v>
      </c>
      <c r="E10925">
        <v>0</v>
      </c>
    </row>
    <row r="10926" spans="1:5">
      <c r="A10926">
        <v>2025</v>
      </c>
      <c r="B10926" t="s">
        <v>421</v>
      </c>
      <c r="D10926" t="s">
        <v>535</v>
      </c>
      <c r="E10926">
        <v>0</v>
      </c>
    </row>
    <row r="10927" spans="1:5">
      <c r="A10927">
        <v>2025</v>
      </c>
      <c r="B10927" t="s">
        <v>432</v>
      </c>
      <c r="D10927" t="s">
        <v>535</v>
      </c>
      <c r="E10927">
        <v>0</v>
      </c>
    </row>
    <row r="10928" spans="1:5">
      <c r="A10928">
        <v>2025</v>
      </c>
      <c r="B10928" t="s">
        <v>429</v>
      </c>
      <c r="D10928" t="s">
        <v>535</v>
      </c>
      <c r="E10928">
        <v>0</v>
      </c>
    </row>
    <row r="10929" spans="1:5">
      <c r="A10929">
        <v>2025</v>
      </c>
      <c r="B10929" t="s">
        <v>431</v>
      </c>
      <c r="D10929" t="s">
        <v>535</v>
      </c>
      <c r="E10929">
        <v>0</v>
      </c>
    </row>
    <row r="10930" spans="1:5">
      <c r="A10930">
        <v>2025</v>
      </c>
      <c r="B10930" t="s">
        <v>428</v>
      </c>
      <c r="D10930" t="s">
        <v>535</v>
      </c>
      <c r="E10930">
        <v>0</v>
      </c>
    </row>
    <row r="10931" spans="1:5">
      <c r="A10931">
        <v>2025</v>
      </c>
      <c r="B10931" t="s">
        <v>436</v>
      </c>
      <c r="D10931" t="s">
        <v>535</v>
      </c>
      <c r="E10931">
        <v>0</v>
      </c>
    </row>
    <row r="10932" spans="1:5">
      <c r="A10932">
        <v>2025</v>
      </c>
      <c r="B10932" t="s">
        <v>433</v>
      </c>
      <c r="D10932" t="s">
        <v>535</v>
      </c>
      <c r="E10932">
        <v>0</v>
      </c>
    </row>
    <row r="10933" spans="1:5">
      <c r="A10933">
        <v>2025</v>
      </c>
      <c r="B10933" t="s">
        <v>426</v>
      </c>
      <c r="D10933" t="s">
        <v>535</v>
      </c>
      <c r="E10933">
        <v>0</v>
      </c>
    </row>
    <row r="10934" spans="1:5">
      <c r="A10934">
        <v>2025</v>
      </c>
      <c r="B10934" t="s">
        <v>437</v>
      </c>
      <c r="D10934" t="s">
        <v>535</v>
      </c>
      <c r="E10934">
        <v>0</v>
      </c>
    </row>
    <row r="10935" spans="1:5">
      <c r="A10935">
        <v>2025</v>
      </c>
      <c r="B10935" t="s">
        <v>420</v>
      </c>
      <c r="D10935" t="s">
        <v>535</v>
      </c>
      <c r="E10935">
        <v>0</v>
      </c>
    </row>
    <row r="10936" spans="1:5">
      <c r="A10936">
        <v>2025</v>
      </c>
      <c r="B10936" t="s">
        <v>424</v>
      </c>
      <c r="D10936" t="s">
        <v>535</v>
      </c>
      <c r="E10936">
        <v>0</v>
      </c>
    </row>
    <row r="10937" spans="1:5">
      <c r="A10937">
        <v>2025</v>
      </c>
      <c r="B10937" t="s">
        <v>434</v>
      </c>
      <c r="D10937" t="s">
        <v>535</v>
      </c>
      <c r="E10937">
        <v>0</v>
      </c>
    </row>
    <row r="10938" spans="1:5">
      <c r="A10938">
        <v>2025</v>
      </c>
      <c r="B10938" t="s">
        <v>423</v>
      </c>
      <c r="D10938" t="s">
        <v>535</v>
      </c>
      <c r="E10938">
        <v>0</v>
      </c>
    </row>
    <row r="10939" spans="1:5">
      <c r="A10939">
        <v>2025</v>
      </c>
      <c r="B10939" t="s">
        <v>435</v>
      </c>
      <c r="D10939" t="s">
        <v>535</v>
      </c>
      <c r="E10939">
        <v>0</v>
      </c>
    </row>
    <row r="10940" spans="1:5">
      <c r="A10940">
        <v>2025</v>
      </c>
      <c r="B10940" t="s">
        <v>430</v>
      </c>
      <c r="D10940" t="s">
        <v>535</v>
      </c>
      <c r="E10940">
        <v>0</v>
      </c>
    </row>
    <row r="10941" spans="1:5">
      <c r="A10941">
        <v>2025</v>
      </c>
      <c r="B10941" t="s">
        <v>422</v>
      </c>
      <c r="D10941" t="s">
        <v>535</v>
      </c>
      <c r="E10941">
        <v>0</v>
      </c>
    </row>
    <row r="10942" spans="1:5">
      <c r="A10942">
        <v>2025</v>
      </c>
      <c r="B10942" t="s">
        <v>439</v>
      </c>
      <c r="D10942" t="s">
        <v>535</v>
      </c>
      <c r="E10942">
        <v>0</v>
      </c>
    </row>
    <row r="10943" spans="1:5">
      <c r="A10943">
        <v>2024</v>
      </c>
      <c r="B10943" t="s">
        <v>407</v>
      </c>
      <c r="C10943" t="s">
        <v>407</v>
      </c>
      <c r="D10943" t="s">
        <v>535</v>
      </c>
      <c r="E10943">
        <v>0</v>
      </c>
    </row>
    <row r="10944" spans="1:5">
      <c r="A10944">
        <v>2024</v>
      </c>
      <c r="B10944" t="s">
        <v>438</v>
      </c>
      <c r="C10944" t="s">
        <v>52</v>
      </c>
      <c r="D10944" t="s">
        <v>535</v>
      </c>
      <c r="E10944">
        <v>0</v>
      </c>
    </row>
    <row r="10945" spans="1:5">
      <c r="A10945">
        <v>2024</v>
      </c>
      <c r="B10945" t="s">
        <v>425</v>
      </c>
      <c r="C10945" t="s">
        <v>24</v>
      </c>
      <c r="D10945" t="s">
        <v>535</v>
      </c>
      <c r="E10945">
        <v>0</v>
      </c>
    </row>
    <row r="10946" spans="1:5">
      <c r="A10946">
        <v>2024</v>
      </c>
      <c r="B10946" t="s">
        <v>421</v>
      </c>
      <c r="C10946" t="s">
        <v>13</v>
      </c>
      <c r="D10946" t="s">
        <v>535</v>
      </c>
      <c r="E10946">
        <v>0</v>
      </c>
    </row>
    <row r="10947" spans="1:5">
      <c r="A10947">
        <v>2024</v>
      </c>
      <c r="B10947" t="s">
        <v>432</v>
      </c>
      <c r="C10947" t="s">
        <v>39</v>
      </c>
      <c r="D10947" t="s">
        <v>535</v>
      </c>
      <c r="E10947">
        <v>0</v>
      </c>
    </row>
    <row r="10948" spans="1:5">
      <c r="A10948">
        <v>2024</v>
      </c>
      <c r="B10948" t="s">
        <v>429</v>
      </c>
      <c r="C10948" t="s">
        <v>30</v>
      </c>
      <c r="D10948" t="s">
        <v>535</v>
      </c>
      <c r="E10948">
        <v>0</v>
      </c>
    </row>
    <row r="10949" spans="1:5">
      <c r="A10949">
        <v>2024</v>
      </c>
      <c r="B10949" t="s">
        <v>431</v>
      </c>
      <c r="C10949" t="s">
        <v>36</v>
      </c>
      <c r="D10949" t="s">
        <v>535</v>
      </c>
      <c r="E10949">
        <v>0</v>
      </c>
    </row>
    <row r="10950" spans="1:5">
      <c r="A10950">
        <v>2024</v>
      </c>
      <c r="B10950" t="s">
        <v>428</v>
      </c>
      <c r="C10950" t="s">
        <v>27</v>
      </c>
      <c r="D10950" t="s">
        <v>535</v>
      </c>
      <c r="E10950">
        <v>0</v>
      </c>
    </row>
    <row r="10951" spans="1:5">
      <c r="A10951">
        <v>2024</v>
      </c>
      <c r="B10951" t="s">
        <v>436</v>
      </c>
      <c r="C10951" t="s">
        <v>49</v>
      </c>
      <c r="D10951" t="s">
        <v>535</v>
      </c>
      <c r="E10951">
        <v>0</v>
      </c>
    </row>
    <row r="10952" spans="1:5">
      <c r="A10952">
        <v>2024</v>
      </c>
      <c r="B10952" t="s">
        <v>433</v>
      </c>
      <c r="C10952" t="s">
        <v>42</v>
      </c>
      <c r="D10952" t="s">
        <v>535</v>
      </c>
      <c r="E10952">
        <v>0</v>
      </c>
    </row>
    <row r="10953" spans="1:5">
      <c r="A10953">
        <v>2024</v>
      </c>
      <c r="B10953" t="s">
        <v>426</v>
      </c>
      <c r="D10953" t="s">
        <v>535</v>
      </c>
      <c r="E10953">
        <v>0</v>
      </c>
    </row>
    <row r="10954" spans="1:5">
      <c r="A10954">
        <v>2024</v>
      </c>
      <c r="B10954" t="s">
        <v>437</v>
      </c>
      <c r="C10954" t="s">
        <v>51</v>
      </c>
      <c r="D10954" t="s">
        <v>535</v>
      </c>
      <c r="E10954">
        <v>0</v>
      </c>
    </row>
    <row r="10955" spans="1:5">
      <c r="A10955">
        <v>2024</v>
      </c>
      <c r="B10955" t="s">
        <v>420</v>
      </c>
      <c r="C10955" t="s">
        <v>8</v>
      </c>
      <c r="D10955" t="s">
        <v>535</v>
      </c>
      <c r="E10955">
        <v>0</v>
      </c>
    </row>
    <row r="10956" spans="1:5">
      <c r="A10956">
        <v>2024</v>
      </c>
      <c r="B10956" t="s">
        <v>424</v>
      </c>
      <c r="C10956" t="s">
        <v>21</v>
      </c>
      <c r="D10956" t="s">
        <v>535</v>
      </c>
      <c r="E10956">
        <v>0</v>
      </c>
    </row>
    <row r="10957" spans="1:5">
      <c r="A10957">
        <v>2024</v>
      </c>
      <c r="B10957" t="s">
        <v>434</v>
      </c>
      <c r="C10957" t="s">
        <v>45</v>
      </c>
      <c r="D10957" t="s">
        <v>535</v>
      </c>
      <c r="E10957">
        <v>0</v>
      </c>
    </row>
    <row r="10958" spans="1:5">
      <c r="A10958">
        <v>2024</v>
      </c>
      <c r="B10958" t="s">
        <v>423</v>
      </c>
      <c r="C10958" t="s">
        <v>18</v>
      </c>
      <c r="D10958" t="s">
        <v>535</v>
      </c>
      <c r="E10958">
        <v>0</v>
      </c>
    </row>
    <row r="10959" spans="1:5">
      <c r="A10959">
        <v>2024</v>
      </c>
      <c r="B10959" t="s">
        <v>435</v>
      </c>
      <c r="C10959" t="s">
        <v>48</v>
      </c>
      <c r="D10959" t="s">
        <v>535</v>
      </c>
      <c r="E10959">
        <v>0</v>
      </c>
    </row>
    <row r="10960" spans="1:5">
      <c r="A10960">
        <v>2024</v>
      </c>
      <c r="B10960" t="s">
        <v>430</v>
      </c>
      <c r="C10960" t="s">
        <v>33</v>
      </c>
      <c r="D10960" t="s">
        <v>535</v>
      </c>
      <c r="E10960">
        <v>0</v>
      </c>
    </row>
    <row r="10961" spans="1:5">
      <c r="A10961">
        <v>2024</v>
      </c>
      <c r="B10961" t="s">
        <v>422</v>
      </c>
      <c r="C10961" t="s">
        <v>15</v>
      </c>
      <c r="D10961" t="s">
        <v>535</v>
      </c>
      <c r="E10961">
        <v>0</v>
      </c>
    </row>
    <row r="10962" spans="1:5">
      <c r="A10962">
        <v>2024</v>
      </c>
      <c r="B10962" t="s">
        <v>439</v>
      </c>
      <c r="C10962" t="s">
        <v>53</v>
      </c>
      <c r="D10962" t="s">
        <v>535</v>
      </c>
      <c r="E10962">
        <v>0</v>
      </c>
    </row>
    <row r="10963" spans="1:5">
      <c r="A10963">
        <v>2019</v>
      </c>
      <c r="B10963" t="s">
        <v>407</v>
      </c>
      <c r="C10963" t="s">
        <v>407</v>
      </c>
      <c r="D10963" t="s">
        <v>535</v>
      </c>
      <c r="E10963">
        <v>0</v>
      </c>
    </row>
    <row r="10964" spans="1:5">
      <c r="A10964">
        <v>2022</v>
      </c>
      <c r="B10964" t="s">
        <v>407</v>
      </c>
      <c r="C10964" t="s">
        <v>407</v>
      </c>
      <c r="D10964" t="s">
        <v>535</v>
      </c>
      <c r="E10964">
        <v>0</v>
      </c>
    </row>
    <row r="10965" spans="1:5">
      <c r="A10965">
        <v>2021</v>
      </c>
      <c r="B10965" t="s">
        <v>407</v>
      </c>
      <c r="C10965" t="s">
        <v>407</v>
      </c>
      <c r="D10965" t="s">
        <v>535</v>
      </c>
      <c r="E10965">
        <v>0</v>
      </c>
    </row>
    <row r="10966" spans="1:5">
      <c r="A10966">
        <v>2023</v>
      </c>
      <c r="B10966" t="s">
        <v>407</v>
      </c>
      <c r="C10966" t="s">
        <v>407</v>
      </c>
      <c r="D10966" t="s">
        <v>535</v>
      </c>
      <c r="E10966">
        <v>0</v>
      </c>
    </row>
    <row r="10967" spans="1:5">
      <c r="A10967">
        <v>2018</v>
      </c>
      <c r="B10967" t="s">
        <v>407</v>
      </c>
      <c r="C10967" t="s">
        <v>407</v>
      </c>
      <c r="D10967" t="s">
        <v>535</v>
      </c>
      <c r="E10967">
        <v>0</v>
      </c>
    </row>
    <row r="10968" spans="1:5">
      <c r="A10968">
        <v>2018</v>
      </c>
      <c r="B10968" t="s">
        <v>407</v>
      </c>
      <c r="C10968" t="s">
        <v>407</v>
      </c>
      <c r="D10968" t="s">
        <v>535</v>
      </c>
      <c r="E10968">
        <v>0</v>
      </c>
    </row>
    <row r="10969" spans="1:5">
      <c r="A10969">
        <v>2018</v>
      </c>
      <c r="B10969" t="s">
        <v>407</v>
      </c>
      <c r="C10969" t="s">
        <v>407</v>
      </c>
      <c r="D10969" t="s">
        <v>535</v>
      </c>
      <c r="E10969">
        <v>0</v>
      </c>
    </row>
    <row r="10970" spans="1:5">
      <c r="A10970">
        <v>2018</v>
      </c>
      <c r="B10970" t="s">
        <v>407</v>
      </c>
      <c r="C10970" t="s">
        <v>407</v>
      </c>
      <c r="D10970" t="s">
        <v>535</v>
      </c>
      <c r="E10970">
        <v>0</v>
      </c>
    </row>
    <row r="10971" spans="1:5">
      <c r="A10971">
        <v>2020</v>
      </c>
      <c r="B10971" t="s">
        <v>407</v>
      </c>
      <c r="C10971" t="s">
        <v>407</v>
      </c>
      <c r="D10971" t="s">
        <v>535</v>
      </c>
      <c r="E10971">
        <v>0</v>
      </c>
    </row>
    <row r="10972" spans="1:5">
      <c r="A10972">
        <v>2023</v>
      </c>
      <c r="B10972" t="s">
        <v>438</v>
      </c>
      <c r="C10972" t="s">
        <v>52</v>
      </c>
      <c r="D10972" t="s">
        <v>535</v>
      </c>
      <c r="E10972">
        <v>0</v>
      </c>
    </row>
    <row r="10973" spans="1:5">
      <c r="A10973">
        <v>2023</v>
      </c>
      <c r="B10973" t="s">
        <v>425</v>
      </c>
      <c r="C10973" t="s">
        <v>24</v>
      </c>
      <c r="D10973" t="s">
        <v>535</v>
      </c>
      <c r="E10973">
        <v>0</v>
      </c>
    </row>
    <row r="10974" spans="1:5">
      <c r="A10974">
        <v>2023</v>
      </c>
      <c r="B10974" t="s">
        <v>421</v>
      </c>
      <c r="C10974" t="s">
        <v>13</v>
      </c>
      <c r="D10974" t="s">
        <v>535</v>
      </c>
      <c r="E10974">
        <v>0</v>
      </c>
    </row>
    <row r="10975" spans="1:5">
      <c r="A10975">
        <v>2023</v>
      </c>
      <c r="B10975" t="s">
        <v>432</v>
      </c>
      <c r="C10975" t="s">
        <v>39</v>
      </c>
      <c r="D10975" t="s">
        <v>535</v>
      </c>
      <c r="E10975">
        <v>0</v>
      </c>
    </row>
    <row r="10976" spans="1:5">
      <c r="A10976">
        <v>2023</v>
      </c>
      <c r="B10976" t="s">
        <v>429</v>
      </c>
      <c r="C10976" t="s">
        <v>30</v>
      </c>
      <c r="D10976" t="s">
        <v>535</v>
      </c>
      <c r="E10976">
        <v>0</v>
      </c>
    </row>
    <row r="10977" spans="1:5">
      <c r="A10977">
        <v>2023</v>
      </c>
      <c r="B10977" t="s">
        <v>431</v>
      </c>
      <c r="C10977" t="s">
        <v>36</v>
      </c>
      <c r="D10977" t="s">
        <v>535</v>
      </c>
      <c r="E10977">
        <v>0</v>
      </c>
    </row>
    <row r="10978" spans="1:5">
      <c r="A10978">
        <v>2023</v>
      </c>
      <c r="B10978" t="s">
        <v>428</v>
      </c>
      <c r="C10978" t="s">
        <v>27</v>
      </c>
      <c r="D10978" t="s">
        <v>535</v>
      </c>
      <c r="E10978">
        <v>0</v>
      </c>
    </row>
    <row r="10979" spans="1:5">
      <c r="A10979">
        <v>2023</v>
      </c>
      <c r="B10979" t="s">
        <v>436</v>
      </c>
      <c r="C10979" t="s">
        <v>49</v>
      </c>
      <c r="D10979" t="s">
        <v>535</v>
      </c>
      <c r="E10979">
        <v>0</v>
      </c>
    </row>
    <row r="10980" spans="1:5">
      <c r="A10980">
        <v>2023</v>
      </c>
      <c r="B10980" t="s">
        <v>433</v>
      </c>
      <c r="C10980" t="s">
        <v>42</v>
      </c>
      <c r="D10980" t="s">
        <v>535</v>
      </c>
      <c r="E10980">
        <v>0</v>
      </c>
    </row>
    <row r="10981" spans="1:5">
      <c r="A10981">
        <v>2023</v>
      </c>
      <c r="B10981" t="s">
        <v>426</v>
      </c>
      <c r="D10981" t="s">
        <v>535</v>
      </c>
      <c r="E10981">
        <v>0</v>
      </c>
    </row>
    <row r="10982" spans="1:5">
      <c r="A10982">
        <v>2023</v>
      </c>
      <c r="B10982" t="s">
        <v>437</v>
      </c>
      <c r="C10982" t="s">
        <v>51</v>
      </c>
      <c r="D10982" t="s">
        <v>535</v>
      </c>
      <c r="E10982">
        <v>0</v>
      </c>
    </row>
    <row r="10983" spans="1:5">
      <c r="A10983">
        <v>2023</v>
      </c>
      <c r="B10983" t="s">
        <v>420</v>
      </c>
      <c r="C10983" t="s">
        <v>8</v>
      </c>
      <c r="D10983" t="s">
        <v>535</v>
      </c>
      <c r="E10983">
        <v>0</v>
      </c>
    </row>
    <row r="10984" spans="1:5">
      <c r="A10984">
        <v>2023</v>
      </c>
      <c r="B10984" t="s">
        <v>424</v>
      </c>
      <c r="C10984" t="s">
        <v>21</v>
      </c>
      <c r="D10984" t="s">
        <v>535</v>
      </c>
      <c r="E10984">
        <v>0</v>
      </c>
    </row>
    <row r="10985" spans="1:5">
      <c r="A10985">
        <v>2022</v>
      </c>
      <c r="B10985" t="s">
        <v>435</v>
      </c>
      <c r="C10985" t="s">
        <v>48</v>
      </c>
      <c r="D10985" t="s">
        <v>535</v>
      </c>
      <c r="E10985">
        <v>0</v>
      </c>
    </row>
    <row r="10986" spans="1:5">
      <c r="A10986">
        <v>2022</v>
      </c>
      <c r="B10986" t="s">
        <v>438</v>
      </c>
      <c r="C10986" t="s">
        <v>52</v>
      </c>
      <c r="D10986" t="s">
        <v>535</v>
      </c>
      <c r="E10986">
        <v>0</v>
      </c>
    </row>
    <row r="10987" spans="1:5">
      <c r="A10987">
        <v>2022</v>
      </c>
      <c r="B10987" t="s">
        <v>436</v>
      </c>
      <c r="C10987" t="s">
        <v>49</v>
      </c>
      <c r="D10987" t="s">
        <v>535</v>
      </c>
      <c r="E10987">
        <v>0</v>
      </c>
    </row>
    <row r="10988" spans="1:5">
      <c r="A10988">
        <v>2022</v>
      </c>
      <c r="B10988" t="s">
        <v>431</v>
      </c>
      <c r="C10988" t="s">
        <v>36</v>
      </c>
      <c r="D10988" t="s">
        <v>535</v>
      </c>
      <c r="E10988">
        <v>0</v>
      </c>
    </row>
    <row r="10989" spans="1:5">
      <c r="A10989">
        <v>2022</v>
      </c>
      <c r="B10989" t="s">
        <v>422</v>
      </c>
      <c r="C10989" t="s">
        <v>15</v>
      </c>
      <c r="D10989" t="s">
        <v>535</v>
      </c>
      <c r="E10989">
        <v>0</v>
      </c>
    </row>
    <row r="10990" spans="1:5">
      <c r="A10990">
        <v>2022</v>
      </c>
      <c r="B10990" t="s">
        <v>439</v>
      </c>
      <c r="C10990" t="s">
        <v>53</v>
      </c>
      <c r="D10990" t="s">
        <v>535</v>
      </c>
      <c r="E10990">
        <v>0</v>
      </c>
    </row>
    <row r="10991" spans="1:5">
      <c r="A10991">
        <v>2022</v>
      </c>
      <c r="B10991" t="s">
        <v>429</v>
      </c>
      <c r="C10991" t="s">
        <v>30</v>
      </c>
      <c r="D10991" t="s">
        <v>535</v>
      </c>
      <c r="E10991">
        <v>0</v>
      </c>
    </row>
    <row r="10992" spans="1:5">
      <c r="A10992">
        <v>2022</v>
      </c>
      <c r="B10992" t="s">
        <v>421</v>
      </c>
      <c r="C10992" t="s">
        <v>13</v>
      </c>
      <c r="D10992" t="s">
        <v>535</v>
      </c>
      <c r="E10992">
        <v>0</v>
      </c>
    </row>
    <row r="10993" spans="1:5">
      <c r="A10993">
        <v>2022</v>
      </c>
      <c r="B10993" t="s">
        <v>434</v>
      </c>
      <c r="C10993" t="s">
        <v>45</v>
      </c>
      <c r="D10993" t="s">
        <v>535</v>
      </c>
      <c r="E10993">
        <v>0</v>
      </c>
    </row>
    <row r="10994" spans="1:5">
      <c r="A10994">
        <v>2021</v>
      </c>
      <c r="B10994" t="s">
        <v>434</v>
      </c>
      <c r="C10994" t="s">
        <v>45</v>
      </c>
      <c r="D10994" t="s">
        <v>535</v>
      </c>
      <c r="E10994">
        <v>0</v>
      </c>
    </row>
    <row r="10995" spans="1:5">
      <c r="A10995">
        <v>2021</v>
      </c>
      <c r="B10995" t="s">
        <v>420</v>
      </c>
      <c r="C10995" t="s">
        <v>8</v>
      </c>
      <c r="D10995" t="s">
        <v>535</v>
      </c>
      <c r="E10995">
        <v>0</v>
      </c>
    </row>
    <row r="10996" spans="1:5">
      <c r="A10996">
        <v>2021</v>
      </c>
      <c r="B10996" t="s">
        <v>424</v>
      </c>
      <c r="C10996" t="s">
        <v>21</v>
      </c>
      <c r="D10996" t="s">
        <v>535</v>
      </c>
      <c r="E10996">
        <v>0</v>
      </c>
    </row>
    <row r="10997" spans="1:5">
      <c r="A10997">
        <v>2020</v>
      </c>
      <c r="B10997" t="s">
        <v>434</v>
      </c>
      <c r="C10997" t="s">
        <v>45</v>
      </c>
      <c r="D10997" t="s">
        <v>535</v>
      </c>
      <c r="E10997">
        <v>0</v>
      </c>
    </row>
    <row r="10998" spans="1:5">
      <c r="A10998">
        <v>2020</v>
      </c>
      <c r="B10998" t="s">
        <v>430</v>
      </c>
      <c r="C10998" t="s">
        <v>33</v>
      </c>
      <c r="D10998" t="s">
        <v>535</v>
      </c>
      <c r="E10998">
        <v>0</v>
      </c>
    </row>
    <row r="10999" spans="1:5">
      <c r="A10999">
        <v>2020</v>
      </c>
      <c r="B10999" t="s">
        <v>439</v>
      </c>
      <c r="C10999" t="s">
        <v>53</v>
      </c>
      <c r="D10999" t="s">
        <v>535</v>
      </c>
      <c r="E10999">
        <v>0</v>
      </c>
    </row>
    <row r="11000" spans="1:5">
      <c r="A11000">
        <v>2019</v>
      </c>
      <c r="B11000" t="s">
        <v>431</v>
      </c>
      <c r="C11000" t="s">
        <v>36</v>
      </c>
      <c r="D11000" t="s">
        <v>535</v>
      </c>
      <c r="E11000">
        <v>0</v>
      </c>
    </row>
    <row r="11001" spans="1:5">
      <c r="A11001">
        <v>2019</v>
      </c>
      <c r="B11001" t="s">
        <v>437</v>
      </c>
      <c r="C11001" t="s">
        <v>51</v>
      </c>
      <c r="D11001" t="s">
        <v>535</v>
      </c>
      <c r="E11001">
        <v>0</v>
      </c>
    </row>
    <row r="11002" spans="1:5">
      <c r="A11002">
        <v>2019</v>
      </c>
      <c r="B11002" t="s">
        <v>439</v>
      </c>
      <c r="C11002" t="s">
        <v>53</v>
      </c>
      <c r="D11002" t="s">
        <v>535</v>
      </c>
      <c r="E11002">
        <v>0</v>
      </c>
    </row>
    <row r="11003" spans="1:5">
      <c r="A11003">
        <v>2019</v>
      </c>
      <c r="B11003" t="s">
        <v>429</v>
      </c>
      <c r="C11003" t="s">
        <v>30</v>
      </c>
      <c r="D11003" t="s">
        <v>535</v>
      </c>
      <c r="E11003">
        <v>0</v>
      </c>
    </row>
    <row r="11004" spans="1:5">
      <c r="A11004">
        <v>2018</v>
      </c>
      <c r="B11004" t="s">
        <v>432</v>
      </c>
      <c r="C11004" t="s">
        <v>39</v>
      </c>
      <c r="D11004" t="s">
        <v>535</v>
      </c>
      <c r="E11004">
        <v>0</v>
      </c>
    </row>
    <row r="11005" spans="1:5">
      <c r="A11005">
        <v>2018</v>
      </c>
      <c r="B11005" t="s">
        <v>435</v>
      </c>
      <c r="C11005" t="s">
        <v>48</v>
      </c>
      <c r="D11005" t="s">
        <v>535</v>
      </c>
      <c r="E11005">
        <v>0</v>
      </c>
    </row>
    <row r="11006" spans="1:5">
      <c r="A11006">
        <v>2018</v>
      </c>
      <c r="B11006" t="s">
        <v>438</v>
      </c>
      <c r="C11006" t="s">
        <v>52</v>
      </c>
      <c r="D11006" t="s">
        <v>535</v>
      </c>
      <c r="E11006">
        <v>0</v>
      </c>
    </row>
    <row r="11007" spans="1:5">
      <c r="A11007">
        <v>2018</v>
      </c>
      <c r="B11007" t="s">
        <v>436</v>
      </c>
      <c r="C11007" t="s">
        <v>49</v>
      </c>
      <c r="D11007" t="s">
        <v>535</v>
      </c>
      <c r="E11007">
        <v>0</v>
      </c>
    </row>
    <row r="11008" spans="1:5">
      <c r="A11008">
        <v>2018</v>
      </c>
      <c r="B11008" t="s">
        <v>437</v>
      </c>
      <c r="C11008" t="s">
        <v>51</v>
      </c>
      <c r="D11008" t="s">
        <v>535</v>
      </c>
      <c r="E11008">
        <v>0</v>
      </c>
    </row>
    <row r="11009" spans="1:5">
      <c r="A11009">
        <v>2018</v>
      </c>
      <c r="B11009" t="s">
        <v>422</v>
      </c>
      <c r="C11009" t="s">
        <v>15</v>
      </c>
      <c r="D11009" t="s">
        <v>535</v>
      </c>
      <c r="E11009">
        <v>0</v>
      </c>
    </row>
    <row r="11010" spans="1:5">
      <c r="A11010">
        <v>2019</v>
      </c>
      <c r="B11010" t="s">
        <v>438</v>
      </c>
      <c r="C11010" t="s">
        <v>52</v>
      </c>
      <c r="D11010" t="s">
        <v>535</v>
      </c>
      <c r="E11010">
        <v>0</v>
      </c>
    </row>
    <row r="11011" spans="1:5">
      <c r="A11011">
        <v>2019</v>
      </c>
      <c r="B11011" t="s">
        <v>430</v>
      </c>
      <c r="C11011" t="s">
        <v>33</v>
      </c>
      <c r="D11011" t="s">
        <v>535</v>
      </c>
      <c r="E11011">
        <v>0</v>
      </c>
    </row>
    <row r="11012" spans="1:5">
      <c r="A11012">
        <v>2019</v>
      </c>
      <c r="B11012" t="s">
        <v>434</v>
      </c>
      <c r="C11012" t="s">
        <v>45</v>
      </c>
      <c r="D11012" t="s">
        <v>535</v>
      </c>
      <c r="E11012">
        <v>0</v>
      </c>
    </row>
    <row r="11013" spans="1:5">
      <c r="A11013">
        <v>2019</v>
      </c>
      <c r="B11013" t="s">
        <v>425</v>
      </c>
      <c r="C11013" t="s">
        <v>24</v>
      </c>
      <c r="D11013" t="s">
        <v>535</v>
      </c>
      <c r="E11013">
        <v>0</v>
      </c>
    </row>
    <row r="11014" spans="1:5">
      <c r="A11014">
        <v>2019</v>
      </c>
      <c r="B11014" t="s">
        <v>420</v>
      </c>
      <c r="C11014" t="s">
        <v>8</v>
      </c>
      <c r="D11014" t="s">
        <v>535</v>
      </c>
      <c r="E11014">
        <v>0</v>
      </c>
    </row>
    <row r="11015" spans="1:5">
      <c r="A11015">
        <v>2019</v>
      </c>
      <c r="B11015" t="s">
        <v>433</v>
      </c>
      <c r="C11015" t="s">
        <v>42</v>
      </c>
      <c r="D11015" t="s">
        <v>535</v>
      </c>
      <c r="E11015">
        <v>0</v>
      </c>
    </row>
    <row r="11016" spans="1:5">
      <c r="A11016">
        <v>2019</v>
      </c>
      <c r="B11016" t="s">
        <v>428</v>
      </c>
      <c r="C11016" t="s">
        <v>27</v>
      </c>
      <c r="D11016" t="s">
        <v>535</v>
      </c>
      <c r="E11016">
        <v>0</v>
      </c>
    </row>
    <row r="11017" spans="1:5">
      <c r="A11017">
        <v>2019</v>
      </c>
      <c r="B11017" t="s">
        <v>423</v>
      </c>
      <c r="C11017" t="s">
        <v>18</v>
      </c>
      <c r="D11017" t="s">
        <v>535</v>
      </c>
      <c r="E11017">
        <v>0</v>
      </c>
    </row>
    <row r="11018" spans="1:5">
      <c r="A11018">
        <v>2019</v>
      </c>
      <c r="B11018" t="s">
        <v>421</v>
      </c>
      <c r="C11018" t="s">
        <v>13</v>
      </c>
      <c r="D11018" t="s">
        <v>535</v>
      </c>
      <c r="E11018">
        <v>0</v>
      </c>
    </row>
    <row r="11019" spans="1:5">
      <c r="A11019">
        <v>2019</v>
      </c>
      <c r="B11019" t="s">
        <v>422</v>
      </c>
      <c r="C11019" t="s">
        <v>15</v>
      </c>
      <c r="D11019" t="s">
        <v>535</v>
      </c>
      <c r="E11019">
        <v>0</v>
      </c>
    </row>
    <row r="11020" spans="1:5">
      <c r="A11020">
        <v>2019</v>
      </c>
      <c r="B11020" t="s">
        <v>424</v>
      </c>
      <c r="C11020" t="s">
        <v>21</v>
      </c>
      <c r="D11020" t="s">
        <v>535</v>
      </c>
      <c r="E11020">
        <v>0</v>
      </c>
    </row>
    <row r="11021" spans="1:5">
      <c r="A11021">
        <v>2018</v>
      </c>
      <c r="B11021" t="s">
        <v>434</v>
      </c>
      <c r="C11021" t="s">
        <v>45</v>
      </c>
      <c r="D11021" t="s">
        <v>535</v>
      </c>
      <c r="E11021">
        <v>0</v>
      </c>
    </row>
    <row r="11022" spans="1:5">
      <c r="A11022">
        <v>2018</v>
      </c>
      <c r="B11022" t="s">
        <v>428</v>
      </c>
      <c r="C11022" t="s">
        <v>27</v>
      </c>
      <c r="D11022" t="s">
        <v>535</v>
      </c>
      <c r="E11022">
        <v>0</v>
      </c>
    </row>
    <row r="11023" spans="1:5">
      <c r="A11023">
        <v>2018</v>
      </c>
      <c r="B11023" t="s">
        <v>430</v>
      </c>
      <c r="C11023" t="s">
        <v>33</v>
      </c>
      <c r="D11023" t="s">
        <v>535</v>
      </c>
      <c r="E11023">
        <v>0</v>
      </c>
    </row>
    <row r="11024" spans="1:5">
      <c r="A11024">
        <v>2018</v>
      </c>
      <c r="B11024" t="s">
        <v>420</v>
      </c>
      <c r="C11024" t="s">
        <v>8</v>
      </c>
      <c r="D11024" t="s">
        <v>535</v>
      </c>
      <c r="E11024">
        <v>0</v>
      </c>
    </row>
    <row r="11025" spans="1:5">
      <c r="A11025">
        <v>2018</v>
      </c>
      <c r="B11025" t="s">
        <v>439</v>
      </c>
      <c r="C11025" t="s">
        <v>53</v>
      </c>
      <c r="D11025" t="s">
        <v>535</v>
      </c>
      <c r="E11025">
        <v>0</v>
      </c>
    </row>
    <row r="11026" spans="1:5">
      <c r="A11026">
        <v>2022</v>
      </c>
      <c r="B11026" t="s">
        <v>437</v>
      </c>
      <c r="C11026" t="s">
        <v>51</v>
      </c>
      <c r="D11026" t="s">
        <v>535</v>
      </c>
      <c r="E11026">
        <v>0</v>
      </c>
    </row>
    <row r="11027" spans="1:5">
      <c r="A11027">
        <v>2022</v>
      </c>
      <c r="B11027" t="s">
        <v>425</v>
      </c>
      <c r="C11027" t="s">
        <v>24</v>
      </c>
      <c r="D11027" t="s">
        <v>535</v>
      </c>
      <c r="E11027">
        <v>0</v>
      </c>
    </row>
    <row r="11028" spans="1:5">
      <c r="A11028">
        <v>2022</v>
      </c>
      <c r="B11028" t="s">
        <v>428</v>
      </c>
      <c r="C11028" t="s">
        <v>27</v>
      </c>
      <c r="D11028" t="s">
        <v>535</v>
      </c>
      <c r="E11028">
        <v>0</v>
      </c>
    </row>
    <row r="11029" spans="1:5">
      <c r="A11029">
        <v>2022</v>
      </c>
      <c r="B11029" t="s">
        <v>420</v>
      </c>
      <c r="C11029" t="s">
        <v>8</v>
      </c>
      <c r="D11029" t="s">
        <v>535</v>
      </c>
      <c r="E11029">
        <v>0</v>
      </c>
    </row>
    <row r="11030" spans="1:5">
      <c r="A11030">
        <v>2022</v>
      </c>
      <c r="B11030" t="s">
        <v>423</v>
      </c>
      <c r="C11030" t="s">
        <v>18</v>
      </c>
      <c r="D11030" t="s">
        <v>535</v>
      </c>
      <c r="E11030">
        <v>0</v>
      </c>
    </row>
    <row r="11031" spans="1:5">
      <c r="A11031">
        <v>2021</v>
      </c>
      <c r="B11031" t="s">
        <v>426</v>
      </c>
      <c r="D11031" t="s">
        <v>535</v>
      </c>
      <c r="E11031">
        <v>0</v>
      </c>
    </row>
    <row r="11032" spans="1:5">
      <c r="A11032">
        <v>2021</v>
      </c>
      <c r="B11032" t="s">
        <v>428</v>
      </c>
      <c r="C11032" t="s">
        <v>27</v>
      </c>
      <c r="D11032" t="s">
        <v>535</v>
      </c>
      <c r="E11032">
        <v>0</v>
      </c>
    </row>
    <row r="11033" spans="1:5">
      <c r="A11033">
        <v>2021</v>
      </c>
      <c r="B11033" t="s">
        <v>423</v>
      </c>
      <c r="C11033" t="s">
        <v>18</v>
      </c>
      <c r="D11033" t="s">
        <v>535</v>
      </c>
      <c r="E11033">
        <v>0</v>
      </c>
    </row>
    <row r="11034" spans="1:5">
      <c r="A11034">
        <v>2021</v>
      </c>
      <c r="B11034" t="s">
        <v>431</v>
      </c>
      <c r="C11034" t="s">
        <v>36</v>
      </c>
      <c r="D11034" t="s">
        <v>535</v>
      </c>
      <c r="E11034">
        <v>0</v>
      </c>
    </row>
    <row r="11035" spans="1:5">
      <c r="A11035">
        <v>2021</v>
      </c>
      <c r="B11035" t="s">
        <v>425</v>
      </c>
      <c r="C11035" t="s">
        <v>24</v>
      </c>
      <c r="D11035" t="s">
        <v>535</v>
      </c>
      <c r="E11035">
        <v>0</v>
      </c>
    </row>
    <row r="11036" spans="1:5">
      <c r="A11036">
        <v>2021</v>
      </c>
      <c r="B11036" t="s">
        <v>438</v>
      </c>
      <c r="C11036" t="s">
        <v>52</v>
      </c>
      <c r="D11036" t="s">
        <v>535</v>
      </c>
      <c r="E11036">
        <v>0</v>
      </c>
    </row>
    <row r="11037" spans="1:5">
      <c r="A11037">
        <v>2021</v>
      </c>
      <c r="B11037" t="s">
        <v>436</v>
      </c>
      <c r="C11037" t="s">
        <v>49</v>
      </c>
      <c r="D11037" t="s">
        <v>535</v>
      </c>
      <c r="E11037">
        <v>0</v>
      </c>
    </row>
    <row r="11038" spans="1:5">
      <c r="A11038">
        <v>2021</v>
      </c>
      <c r="B11038" t="s">
        <v>437</v>
      </c>
      <c r="C11038" t="s">
        <v>51</v>
      </c>
      <c r="D11038" t="s">
        <v>535</v>
      </c>
      <c r="E11038">
        <v>0</v>
      </c>
    </row>
    <row r="11039" spans="1:5">
      <c r="A11039">
        <v>2020</v>
      </c>
      <c r="B11039" t="s">
        <v>431</v>
      </c>
      <c r="C11039" t="s">
        <v>36</v>
      </c>
      <c r="D11039" t="s">
        <v>535</v>
      </c>
      <c r="E11039">
        <v>0</v>
      </c>
    </row>
    <row r="11040" spans="1:5">
      <c r="A11040">
        <v>2020</v>
      </c>
      <c r="B11040" t="s">
        <v>426</v>
      </c>
      <c r="D11040" t="s">
        <v>535</v>
      </c>
      <c r="E11040">
        <v>0</v>
      </c>
    </row>
    <row r="11041" spans="1:5">
      <c r="A11041">
        <v>2020</v>
      </c>
      <c r="B11041" t="s">
        <v>433</v>
      </c>
      <c r="C11041" t="s">
        <v>42</v>
      </c>
      <c r="D11041" t="s">
        <v>535</v>
      </c>
      <c r="E11041">
        <v>0</v>
      </c>
    </row>
    <row r="11042" spans="1:5">
      <c r="A11042">
        <v>2020</v>
      </c>
      <c r="B11042" t="s">
        <v>425</v>
      </c>
      <c r="C11042" t="s">
        <v>24</v>
      </c>
      <c r="D11042" t="s">
        <v>535</v>
      </c>
      <c r="E11042">
        <v>0</v>
      </c>
    </row>
    <row r="11043" spans="1:5">
      <c r="A11043">
        <v>2020</v>
      </c>
      <c r="B11043" t="s">
        <v>428</v>
      </c>
      <c r="C11043" t="s">
        <v>27</v>
      </c>
      <c r="D11043" t="s">
        <v>535</v>
      </c>
      <c r="E11043">
        <v>0</v>
      </c>
    </row>
    <row r="11044" spans="1:5">
      <c r="A11044">
        <v>2020</v>
      </c>
      <c r="B11044" t="s">
        <v>438</v>
      </c>
      <c r="C11044" t="s">
        <v>52</v>
      </c>
      <c r="D11044" t="s">
        <v>535</v>
      </c>
      <c r="E11044">
        <v>0</v>
      </c>
    </row>
    <row r="11045" spans="1:5">
      <c r="A11045">
        <v>2020</v>
      </c>
      <c r="B11045" t="s">
        <v>437</v>
      </c>
      <c r="C11045" t="s">
        <v>51</v>
      </c>
      <c r="D11045" t="s">
        <v>535</v>
      </c>
      <c r="E11045">
        <v>0</v>
      </c>
    </row>
    <row r="11046" spans="1:5">
      <c r="A11046">
        <v>2020</v>
      </c>
      <c r="B11046" t="s">
        <v>422</v>
      </c>
      <c r="C11046" t="s">
        <v>15</v>
      </c>
      <c r="D11046" t="s">
        <v>535</v>
      </c>
      <c r="E11046">
        <v>0</v>
      </c>
    </row>
    <row r="11047" spans="1:5">
      <c r="A11047">
        <v>2023</v>
      </c>
      <c r="B11047" t="s">
        <v>434</v>
      </c>
      <c r="C11047" t="s">
        <v>45</v>
      </c>
      <c r="D11047" t="s">
        <v>535</v>
      </c>
      <c r="E11047">
        <v>0</v>
      </c>
    </row>
    <row r="11048" spans="1:5">
      <c r="A11048">
        <v>2023</v>
      </c>
      <c r="B11048" t="s">
        <v>423</v>
      </c>
      <c r="C11048" t="s">
        <v>18</v>
      </c>
      <c r="D11048" t="s">
        <v>535</v>
      </c>
      <c r="E11048">
        <v>0</v>
      </c>
    </row>
    <row r="11049" spans="1:5">
      <c r="A11049">
        <v>2023</v>
      </c>
      <c r="B11049" t="s">
        <v>435</v>
      </c>
      <c r="C11049" t="s">
        <v>48</v>
      </c>
      <c r="D11049" t="s">
        <v>535</v>
      </c>
      <c r="E11049">
        <v>0</v>
      </c>
    </row>
    <row r="11050" spans="1:5">
      <c r="A11050">
        <v>2023</v>
      </c>
      <c r="B11050" t="s">
        <v>430</v>
      </c>
      <c r="C11050" t="s">
        <v>33</v>
      </c>
      <c r="D11050" t="s">
        <v>535</v>
      </c>
      <c r="E11050">
        <v>0</v>
      </c>
    </row>
    <row r="11051" spans="1:5">
      <c r="A11051">
        <v>2023</v>
      </c>
      <c r="B11051" t="s">
        <v>422</v>
      </c>
      <c r="C11051" t="s">
        <v>15</v>
      </c>
      <c r="D11051" t="s">
        <v>535</v>
      </c>
      <c r="E11051">
        <v>0</v>
      </c>
    </row>
    <row r="11052" spans="1:5">
      <c r="A11052">
        <v>2023</v>
      </c>
      <c r="B11052" t="s">
        <v>439</v>
      </c>
      <c r="C11052" t="s">
        <v>53</v>
      </c>
      <c r="D11052" t="s">
        <v>535</v>
      </c>
      <c r="E11052">
        <v>0</v>
      </c>
    </row>
    <row r="11053" spans="1:5">
      <c r="A11053">
        <v>2022</v>
      </c>
      <c r="B11053" t="s">
        <v>433</v>
      </c>
      <c r="C11053" t="s">
        <v>42</v>
      </c>
      <c r="D11053" t="s">
        <v>535</v>
      </c>
      <c r="E11053">
        <v>0</v>
      </c>
    </row>
    <row r="11054" spans="1:5">
      <c r="A11054">
        <v>2022</v>
      </c>
      <c r="B11054" t="s">
        <v>430</v>
      </c>
      <c r="C11054" t="s">
        <v>33</v>
      </c>
      <c r="D11054" t="s">
        <v>535</v>
      </c>
      <c r="E11054">
        <v>0</v>
      </c>
    </row>
    <row r="11055" spans="1:5">
      <c r="A11055">
        <v>2022</v>
      </c>
      <c r="B11055" t="s">
        <v>432</v>
      </c>
      <c r="C11055" t="s">
        <v>39</v>
      </c>
      <c r="D11055" t="s">
        <v>535</v>
      </c>
      <c r="E11055">
        <v>0</v>
      </c>
    </row>
    <row r="11056" spans="1:5">
      <c r="A11056">
        <v>2022</v>
      </c>
      <c r="B11056" t="s">
        <v>426</v>
      </c>
      <c r="D11056" t="s">
        <v>535</v>
      </c>
      <c r="E11056">
        <v>0</v>
      </c>
    </row>
    <row r="11057" spans="1:5">
      <c r="A11057">
        <v>2022</v>
      </c>
      <c r="B11057" t="s">
        <v>424</v>
      </c>
      <c r="C11057" t="s">
        <v>21</v>
      </c>
      <c r="D11057" t="s">
        <v>535</v>
      </c>
      <c r="E11057">
        <v>0</v>
      </c>
    </row>
    <row r="11058" spans="1:5">
      <c r="A11058">
        <v>2021</v>
      </c>
      <c r="B11058" t="s">
        <v>432</v>
      </c>
      <c r="C11058" t="s">
        <v>39</v>
      </c>
      <c r="D11058" t="s">
        <v>535</v>
      </c>
      <c r="E11058">
        <v>0</v>
      </c>
    </row>
    <row r="11059" spans="1:5">
      <c r="A11059">
        <v>2021</v>
      </c>
      <c r="B11059" t="s">
        <v>430</v>
      </c>
      <c r="C11059" t="s">
        <v>33</v>
      </c>
      <c r="D11059" t="s">
        <v>535</v>
      </c>
      <c r="E11059">
        <v>0</v>
      </c>
    </row>
    <row r="11060" spans="1:5">
      <c r="A11060">
        <v>2021</v>
      </c>
      <c r="B11060" t="s">
        <v>433</v>
      </c>
      <c r="C11060" t="s">
        <v>42</v>
      </c>
      <c r="D11060" t="s">
        <v>535</v>
      </c>
      <c r="E11060">
        <v>0</v>
      </c>
    </row>
    <row r="11061" spans="1:5">
      <c r="A11061">
        <v>2021</v>
      </c>
      <c r="B11061" t="s">
        <v>422</v>
      </c>
      <c r="C11061" t="s">
        <v>15</v>
      </c>
      <c r="D11061" t="s">
        <v>535</v>
      </c>
      <c r="E11061">
        <v>0</v>
      </c>
    </row>
    <row r="11062" spans="1:5">
      <c r="A11062">
        <v>2021</v>
      </c>
      <c r="B11062" t="s">
        <v>421</v>
      </c>
      <c r="C11062" t="s">
        <v>13</v>
      </c>
      <c r="D11062" t="s">
        <v>535</v>
      </c>
      <c r="E11062">
        <v>0</v>
      </c>
    </row>
    <row r="11063" spans="1:5">
      <c r="A11063">
        <v>2021</v>
      </c>
      <c r="B11063" t="s">
        <v>439</v>
      </c>
      <c r="C11063" t="s">
        <v>53</v>
      </c>
      <c r="D11063" t="s">
        <v>535</v>
      </c>
      <c r="E11063">
        <v>0</v>
      </c>
    </row>
    <row r="11064" spans="1:5">
      <c r="A11064">
        <v>2021</v>
      </c>
      <c r="B11064" t="s">
        <v>435</v>
      </c>
      <c r="C11064" t="s">
        <v>48</v>
      </c>
      <c r="D11064" t="s">
        <v>535</v>
      </c>
      <c r="E11064">
        <v>0</v>
      </c>
    </row>
    <row r="11065" spans="1:5">
      <c r="A11065">
        <v>2021</v>
      </c>
      <c r="B11065" t="s">
        <v>429</v>
      </c>
      <c r="C11065" t="s">
        <v>30</v>
      </c>
      <c r="D11065" t="s">
        <v>535</v>
      </c>
      <c r="E11065">
        <v>0</v>
      </c>
    </row>
    <row r="11066" spans="1:5">
      <c r="A11066">
        <v>2020</v>
      </c>
      <c r="B11066" t="s">
        <v>435</v>
      </c>
      <c r="C11066" t="s">
        <v>48</v>
      </c>
      <c r="D11066" t="s">
        <v>535</v>
      </c>
      <c r="E11066">
        <v>0</v>
      </c>
    </row>
    <row r="11067" spans="1:5">
      <c r="A11067">
        <v>2020</v>
      </c>
      <c r="B11067" t="s">
        <v>432</v>
      </c>
      <c r="C11067" t="s">
        <v>39</v>
      </c>
      <c r="D11067" t="s">
        <v>535</v>
      </c>
      <c r="E11067">
        <v>0</v>
      </c>
    </row>
    <row r="11068" spans="1:5">
      <c r="A11068">
        <v>2020</v>
      </c>
      <c r="B11068" t="s">
        <v>423</v>
      </c>
      <c r="C11068" t="s">
        <v>18</v>
      </c>
      <c r="D11068" t="s">
        <v>535</v>
      </c>
      <c r="E11068">
        <v>0</v>
      </c>
    </row>
    <row r="11069" spans="1:5">
      <c r="A11069">
        <v>2020</v>
      </c>
      <c r="B11069" t="s">
        <v>420</v>
      </c>
      <c r="C11069" t="s">
        <v>8</v>
      </c>
      <c r="D11069" t="s">
        <v>535</v>
      </c>
      <c r="E11069">
        <v>0</v>
      </c>
    </row>
    <row r="11070" spans="1:5">
      <c r="A11070">
        <v>2020</v>
      </c>
      <c r="B11070" t="s">
        <v>424</v>
      </c>
      <c r="C11070" t="s">
        <v>21</v>
      </c>
      <c r="D11070" t="s">
        <v>535</v>
      </c>
      <c r="E11070">
        <v>0</v>
      </c>
    </row>
    <row r="11071" spans="1:5">
      <c r="A11071">
        <v>2020</v>
      </c>
      <c r="B11071" t="s">
        <v>421</v>
      </c>
      <c r="C11071" t="s">
        <v>13</v>
      </c>
      <c r="D11071" t="s">
        <v>535</v>
      </c>
      <c r="E11071">
        <v>0</v>
      </c>
    </row>
    <row r="11072" spans="1:5">
      <c r="A11072">
        <v>2020</v>
      </c>
      <c r="B11072" t="s">
        <v>436</v>
      </c>
      <c r="C11072" t="s">
        <v>49</v>
      </c>
      <c r="D11072" t="s">
        <v>535</v>
      </c>
      <c r="E11072">
        <v>0</v>
      </c>
    </row>
    <row r="11073" spans="1:5">
      <c r="A11073">
        <v>2020</v>
      </c>
      <c r="B11073" t="s">
        <v>429</v>
      </c>
      <c r="C11073" t="s">
        <v>30</v>
      </c>
      <c r="D11073" t="s">
        <v>535</v>
      </c>
      <c r="E11073">
        <v>0</v>
      </c>
    </row>
    <row r="11074" spans="1:5">
      <c r="A11074">
        <v>2019</v>
      </c>
      <c r="B11074" t="s">
        <v>435</v>
      </c>
      <c r="C11074" t="s">
        <v>48</v>
      </c>
      <c r="D11074" t="s">
        <v>535</v>
      </c>
      <c r="E11074">
        <v>0</v>
      </c>
    </row>
    <row r="11075" spans="1:5">
      <c r="A11075">
        <v>2019</v>
      </c>
      <c r="B11075" t="s">
        <v>426</v>
      </c>
      <c r="D11075" t="s">
        <v>535</v>
      </c>
      <c r="E11075">
        <v>0</v>
      </c>
    </row>
    <row r="11076" spans="1:5">
      <c r="A11076">
        <v>2019</v>
      </c>
      <c r="B11076" t="s">
        <v>432</v>
      </c>
      <c r="C11076" t="s">
        <v>39</v>
      </c>
      <c r="D11076" t="s">
        <v>535</v>
      </c>
      <c r="E11076">
        <v>0</v>
      </c>
    </row>
    <row r="11077" spans="1:5">
      <c r="A11077">
        <v>2019</v>
      </c>
      <c r="B11077" t="s">
        <v>436</v>
      </c>
      <c r="C11077" t="s">
        <v>49</v>
      </c>
      <c r="D11077" t="s">
        <v>535</v>
      </c>
      <c r="E11077">
        <v>0</v>
      </c>
    </row>
    <row r="11078" spans="1:5">
      <c r="A11078">
        <v>2018</v>
      </c>
      <c r="B11078" t="s">
        <v>431</v>
      </c>
      <c r="C11078" t="s">
        <v>36</v>
      </c>
      <c r="D11078" t="s">
        <v>535</v>
      </c>
      <c r="E11078">
        <v>0</v>
      </c>
    </row>
    <row r="11079" spans="1:5">
      <c r="A11079">
        <v>2018</v>
      </c>
      <c r="B11079" t="s">
        <v>426</v>
      </c>
      <c r="D11079" t="s">
        <v>535</v>
      </c>
      <c r="E11079">
        <v>0</v>
      </c>
    </row>
    <row r="11080" spans="1:5">
      <c r="A11080">
        <v>2018</v>
      </c>
      <c r="B11080" t="s">
        <v>421</v>
      </c>
      <c r="C11080" t="s">
        <v>13</v>
      </c>
      <c r="D11080" t="s">
        <v>535</v>
      </c>
      <c r="E11080">
        <v>0</v>
      </c>
    </row>
    <row r="11081" spans="1:5">
      <c r="A11081">
        <v>2018</v>
      </c>
      <c r="B11081" t="s">
        <v>423</v>
      </c>
      <c r="C11081" t="s">
        <v>18</v>
      </c>
      <c r="D11081" t="s">
        <v>535</v>
      </c>
      <c r="E11081">
        <v>0</v>
      </c>
    </row>
    <row r="11082" spans="1:5">
      <c r="A11082">
        <v>2018</v>
      </c>
      <c r="B11082" t="s">
        <v>433</v>
      </c>
      <c r="C11082" t="s">
        <v>42</v>
      </c>
      <c r="D11082" t="s">
        <v>535</v>
      </c>
      <c r="E11082">
        <v>0</v>
      </c>
    </row>
    <row r="11083" spans="1:5">
      <c r="A11083">
        <v>2018</v>
      </c>
      <c r="B11083" t="s">
        <v>425</v>
      </c>
      <c r="C11083" t="s">
        <v>24</v>
      </c>
      <c r="D11083" t="s">
        <v>535</v>
      </c>
      <c r="E11083">
        <v>0</v>
      </c>
    </row>
    <row r="11084" spans="1:5">
      <c r="A11084">
        <v>2018</v>
      </c>
      <c r="B11084" t="s">
        <v>424</v>
      </c>
      <c r="C11084" t="s">
        <v>21</v>
      </c>
      <c r="D11084" t="s">
        <v>535</v>
      </c>
      <c r="E11084">
        <v>0</v>
      </c>
    </row>
    <row r="11085" spans="1:5">
      <c r="A11085">
        <v>2018</v>
      </c>
      <c r="B11085" t="s">
        <v>429</v>
      </c>
      <c r="C11085" t="s">
        <v>30</v>
      </c>
      <c r="D11085" t="s">
        <v>535</v>
      </c>
      <c r="E11085">
        <v>0</v>
      </c>
    </row>
    <row r="11086" spans="1:5">
      <c r="A11086">
        <v>2025</v>
      </c>
      <c r="B11086" t="s">
        <v>407</v>
      </c>
      <c r="D11086" t="s">
        <v>536</v>
      </c>
      <c r="E11086" t="s">
        <v>537</v>
      </c>
    </row>
    <row r="11087" spans="1:5">
      <c r="A11087">
        <v>2025</v>
      </c>
      <c r="B11087" t="s">
        <v>438</v>
      </c>
      <c r="D11087" t="s">
        <v>536</v>
      </c>
    </row>
    <row r="11088" spans="1:5">
      <c r="A11088">
        <v>2025</v>
      </c>
      <c r="B11088" t="s">
        <v>425</v>
      </c>
      <c r="D11088" t="s">
        <v>536</v>
      </c>
    </row>
    <row r="11089" spans="1:4">
      <c r="A11089">
        <v>2025</v>
      </c>
      <c r="B11089" t="s">
        <v>421</v>
      </c>
      <c r="D11089" t="s">
        <v>536</v>
      </c>
    </row>
    <row r="11090" spans="1:4">
      <c r="A11090">
        <v>2025</v>
      </c>
      <c r="B11090" t="s">
        <v>432</v>
      </c>
      <c r="D11090" t="s">
        <v>536</v>
      </c>
    </row>
    <row r="11091" spans="1:4">
      <c r="A11091">
        <v>2025</v>
      </c>
      <c r="B11091" t="s">
        <v>429</v>
      </c>
      <c r="D11091" t="s">
        <v>536</v>
      </c>
    </row>
    <row r="11092" spans="1:4">
      <c r="A11092">
        <v>2025</v>
      </c>
      <c r="B11092" t="s">
        <v>431</v>
      </c>
      <c r="D11092" t="s">
        <v>536</v>
      </c>
    </row>
    <row r="11093" spans="1:4">
      <c r="A11093">
        <v>2025</v>
      </c>
      <c r="B11093" t="s">
        <v>428</v>
      </c>
      <c r="D11093" t="s">
        <v>536</v>
      </c>
    </row>
    <row r="11094" spans="1:4">
      <c r="A11094">
        <v>2025</v>
      </c>
      <c r="B11094" t="s">
        <v>436</v>
      </c>
      <c r="D11094" t="s">
        <v>536</v>
      </c>
    </row>
    <row r="11095" spans="1:4">
      <c r="A11095">
        <v>2025</v>
      </c>
      <c r="B11095" t="s">
        <v>433</v>
      </c>
      <c r="D11095" t="s">
        <v>536</v>
      </c>
    </row>
    <row r="11096" spans="1:4">
      <c r="A11096">
        <v>2025</v>
      </c>
      <c r="B11096" t="s">
        <v>426</v>
      </c>
      <c r="D11096" t="s">
        <v>536</v>
      </c>
    </row>
    <row r="11097" spans="1:4">
      <c r="A11097">
        <v>2025</v>
      </c>
      <c r="B11097" t="s">
        <v>437</v>
      </c>
      <c r="D11097" t="s">
        <v>536</v>
      </c>
    </row>
    <row r="11098" spans="1:4">
      <c r="A11098">
        <v>2025</v>
      </c>
      <c r="B11098" t="s">
        <v>420</v>
      </c>
      <c r="D11098" t="s">
        <v>536</v>
      </c>
    </row>
    <row r="11099" spans="1:4">
      <c r="A11099">
        <v>2025</v>
      </c>
      <c r="B11099" t="s">
        <v>424</v>
      </c>
      <c r="D11099" t="s">
        <v>536</v>
      </c>
    </row>
    <row r="11100" spans="1:4">
      <c r="A11100">
        <v>2025</v>
      </c>
      <c r="B11100" t="s">
        <v>434</v>
      </c>
      <c r="D11100" t="s">
        <v>536</v>
      </c>
    </row>
    <row r="11101" spans="1:4">
      <c r="A11101">
        <v>2025</v>
      </c>
      <c r="B11101" t="s">
        <v>423</v>
      </c>
      <c r="D11101" t="s">
        <v>536</v>
      </c>
    </row>
    <row r="11102" spans="1:4">
      <c r="A11102">
        <v>2025</v>
      </c>
      <c r="B11102" t="s">
        <v>435</v>
      </c>
      <c r="D11102" t="s">
        <v>536</v>
      </c>
    </row>
    <row r="11103" spans="1:4">
      <c r="A11103">
        <v>2025</v>
      </c>
      <c r="B11103" t="s">
        <v>430</v>
      </c>
      <c r="D11103" t="s">
        <v>536</v>
      </c>
    </row>
    <row r="11104" spans="1:4">
      <c r="A11104">
        <v>2025</v>
      </c>
      <c r="B11104" t="s">
        <v>422</v>
      </c>
      <c r="D11104" t="s">
        <v>536</v>
      </c>
    </row>
    <row r="11105" spans="1:5">
      <c r="A11105">
        <v>2025</v>
      </c>
      <c r="B11105" t="s">
        <v>439</v>
      </c>
      <c r="D11105" t="s">
        <v>536</v>
      </c>
    </row>
    <row r="11106" spans="1:5">
      <c r="A11106">
        <v>2024</v>
      </c>
      <c r="B11106" t="s">
        <v>407</v>
      </c>
      <c r="C11106" t="s">
        <v>407</v>
      </c>
      <c r="D11106" t="s">
        <v>536</v>
      </c>
      <c r="E11106" t="s">
        <v>537</v>
      </c>
    </row>
    <row r="11107" spans="1:5">
      <c r="A11107">
        <v>2024</v>
      </c>
      <c r="B11107" t="s">
        <v>438</v>
      </c>
      <c r="C11107" t="s">
        <v>52</v>
      </c>
      <c r="D11107" t="s">
        <v>536</v>
      </c>
    </row>
    <row r="11108" spans="1:5">
      <c r="A11108">
        <v>2024</v>
      </c>
      <c r="B11108" t="s">
        <v>425</v>
      </c>
      <c r="C11108" t="s">
        <v>24</v>
      </c>
      <c r="D11108" t="s">
        <v>536</v>
      </c>
    </row>
    <row r="11109" spans="1:5">
      <c r="A11109">
        <v>2024</v>
      </c>
      <c r="B11109" t="s">
        <v>421</v>
      </c>
      <c r="C11109" t="s">
        <v>13</v>
      </c>
      <c r="D11109" t="s">
        <v>536</v>
      </c>
    </row>
    <row r="11110" spans="1:5">
      <c r="A11110">
        <v>2024</v>
      </c>
      <c r="B11110" t="s">
        <v>432</v>
      </c>
      <c r="C11110" t="s">
        <v>39</v>
      </c>
      <c r="D11110" t="s">
        <v>536</v>
      </c>
    </row>
    <row r="11111" spans="1:5">
      <c r="A11111">
        <v>2024</v>
      </c>
      <c r="B11111" t="s">
        <v>429</v>
      </c>
      <c r="C11111" t="s">
        <v>30</v>
      </c>
      <c r="D11111" t="s">
        <v>536</v>
      </c>
    </row>
    <row r="11112" spans="1:5">
      <c r="A11112">
        <v>2024</v>
      </c>
      <c r="B11112" t="s">
        <v>431</v>
      </c>
      <c r="C11112" t="s">
        <v>36</v>
      </c>
      <c r="D11112" t="s">
        <v>536</v>
      </c>
    </row>
    <row r="11113" spans="1:5">
      <c r="A11113">
        <v>2024</v>
      </c>
      <c r="B11113" t="s">
        <v>428</v>
      </c>
      <c r="C11113" t="s">
        <v>27</v>
      </c>
      <c r="D11113" t="s">
        <v>536</v>
      </c>
    </row>
    <row r="11114" spans="1:5">
      <c r="A11114">
        <v>2024</v>
      </c>
      <c r="B11114" t="s">
        <v>436</v>
      </c>
      <c r="C11114" t="s">
        <v>49</v>
      </c>
      <c r="D11114" t="s">
        <v>536</v>
      </c>
    </row>
    <row r="11115" spans="1:5">
      <c r="A11115">
        <v>2024</v>
      </c>
      <c r="B11115" t="s">
        <v>433</v>
      </c>
      <c r="C11115" t="s">
        <v>42</v>
      </c>
      <c r="D11115" t="s">
        <v>536</v>
      </c>
    </row>
    <row r="11116" spans="1:5">
      <c r="A11116">
        <v>2024</v>
      </c>
      <c r="B11116" t="s">
        <v>426</v>
      </c>
      <c r="D11116" t="s">
        <v>536</v>
      </c>
    </row>
    <row r="11117" spans="1:5">
      <c r="A11117">
        <v>2024</v>
      </c>
      <c r="B11117" t="s">
        <v>437</v>
      </c>
      <c r="C11117" t="s">
        <v>51</v>
      </c>
      <c r="D11117" t="s">
        <v>536</v>
      </c>
    </row>
    <row r="11118" spans="1:5">
      <c r="A11118">
        <v>2024</v>
      </c>
      <c r="B11118" t="s">
        <v>420</v>
      </c>
      <c r="C11118" t="s">
        <v>8</v>
      </c>
      <c r="D11118" t="s">
        <v>536</v>
      </c>
    </row>
    <row r="11119" spans="1:5">
      <c r="A11119">
        <v>2024</v>
      </c>
      <c r="B11119" t="s">
        <v>424</v>
      </c>
      <c r="C11119" t="s">
        <v>21</v>
      </c>
      <c r="D11119" t="s">
        <v>536</v>
      </c>
    </row>
    <row r="11120" spans="1:5">
      <c r="A11120">
        <v>2024</v>
      </c>
      <c r="B11120" t="s">
        <v>434</v>
      </c>
      <c r="C11120" t="s">
        <v>45</v>
      </c>
      <c r="D11120" t="s">
        <v>536</v>
      </c>
    </row>
    <row r="11121" spans="1:4">
      <c r="A11121">
        <v>2024</v>
      </c>
      <c r="B11121" t="s">
        <v>423</v>
      </c>
      <c r="C11121" t="s">
        <v>18</v>
      </c>
      <c r="D11121" t="s">
        <v>536</v>
      </c>
    </row>
    <row r="11122" spans="1:4">
      <c r="A11122">
        <v>2024</v>
      </c>
      <c r="B11122" t="s">
        <v>435</v>
      </c>
      <c r="C11122" t="s">
        <v>48</v>
      </c>
      <c r="D11122" t="s">
        <v>536</v>
      </c>
    </row>
    <row r="11123" spans="1:4">
      <c r="A11123">
        <v>2024</v>
      </c>
      <c r="B11123" t="s">
        <v>430</v>
      </c>
      <c r="C11123" t="s">
        <v>33</v>
      </c>
      <c r="D11123" t="s">
        <v>536</v>
      </c>
    </row>
    <row r="11124" spans="1:4">
      <c r="A11124">
        <v>2024</v>
      </c>
      <c r="B11124" t="s">
        <v>422</v>
      </c>
      <c r="C11124" t="s">
        <v>15</v>
      </c>
      <c r="D11124" t="s">
        <v>536</v>
      </c>
    </row>
    <row r="11125" spans="1:4">
      <c r="A11125">
        <v>2024</v>
      </c>
      <c r="B11125" t="s">
        <v>439</v>
      </c>
      <c r="C11125" t="s">
        <v>53</v>
      </c>
      <c r="D11125" t="s">
        <v>536</v>
      </c>
    </row>
    <row r="11126" spans="1:4">
      <c r="A11126">
        <v>2019</v>
      </c>
      <c r="B11126" t="s">
        <v>407</v>
      </c>
      <c r="C11126" t="s">
        <v>407</v>
      </c>
      <c r="D11126" t="s">
        <v>536</v>
      </c>
    </row>
    <row r="11127" spans="1:4">
      <c r="A11127">
        <v>2022</v>
      </c>
      <c r="B11127" t="s">
        <v>407</v>
      </c>
      <c r="C11127" t="s">
        <v>407</v>
      </c>
      <c r="D11127" t="s">
        <v>536</v>
      </c>
    </row>
    <row r="11128" spans="1:4">
      <c r="A11128">
        <v>2021</v>
      </c>
      <c r="B11128" t="s">
        <v>407</v>
      </c>
      <c r="C11128" t="s">
        <v>407</v>
      </c>
      <c r="D11128" t="s">
        <v>536</v>
      </c>
    </row>
    <row r="11129" spans="1:4">
      <c r="A11129">
        <v>2023</v>
      </c>
      <c r="B11129" t="s">
        <v>407</v>
      </c>
      <c r="C11129" t="s">
        <v>407</v>
      </c>
      <c r="D11129" t="s">
        <v>536</v>
      </c>
    </row>
    <row r="11130" spans="1:4">
      <c r="A11130">
        <v>2018</v>
      </c>
      <c r="B11130" t="s">
        <v>407</v>
      </c>
      <c r="C11130" t="s">
        <v>407</v>
      </c>
      <c r="D11130" t="s">
        <v>536</v>
      </c>
    </row>
    <row r="11131" spans="1:4">
      <c r="A11131">
        <v>2018</v>
      </c>
      <c r="B11131" t="s">
        <v>407</v>
      </c>
      <c r="C11131" t="s">
        <v>407</v>
      </c>
      <c r="D11131" t="s">
        <v>536</v>
      </c>
    </row>
    <row r="11132" spans="1:4">
      <c r="A11132">
        <v>2018</v>
      </c>
      <c r="B11132" t="s">
        <v>407</v>
      </c>
      <c r="C11132" t="s">
        <v>407</v>
      </c>
      <c r="D11132" t="s">
        <v>536</v>
      </c>
    </row>
    <row r="11133" spans="1:4">
      <c r="A11133">
        <v>2018</v>
      </c>
      <c r="B11133" t="s">
        <v>407</v>
      </c>
      <c r="C11133" t="s">
        <v>407</v>
      </c>
      <c r="D11133" t="s">
        <v>536</v>
      </c>
    </row>
    <row r="11134" spans="1:4">
      <c r="A11134">
        <v>2020</v>
      </c>
      <c r="B11134" t="s">
        <v>407</v>
      </c>
      <c r="C11134" t="s">
        <v>407</v>
      </c>
      <c r="D11134" t="s">
        <v>536</v>
      </c>
    </row>
    <row r="11135" spans="1:4">
      <c r="A11135">
        <v>2023</v>
      </c>
      <c r="B11135" t="s">
        <v>438</v>
      </c>
      <c r="C11135" t="s">
        <v>52</v>
      </c>
      <c r="D11135" t="s">
        <v>536</v>
      </c>
    </row>
    <row r="11136" spans="1:4">
      <c r="A11136">
        <v>2023</v>
      </c>
      <c r="B11136" t="s">
        <v>425</v>
      </c>
      <c r="C11136" t="s">
        <v>24</v>
      </c>
      <c r="D11136" t="s">
        <v>536</v>
      </c>
    </row>
    <row r="11137" spans="1:4">
      <c r="A11137">
        <v>2023</v>
      </c>
      <c r="B11137" t="s">
        <v>421</v>
      </c>
      <c r="C11137" t="s">
        <v>13</v>
      </c>
      <c r="D11137" t="s">
        <v>536</v>
      </c>
    </row>
    <row r="11138" spans="1:4">
      <c r="A11138">
        <v>2023</v>
      </c>
      <c r="B11138" t="s">
        <v>432</v>
      </c>
      <c r="C11138" t="s">
        <v>39</v>
      </c>
      <c r="D11138" t="s">
        <v>536</v>
      </c>
    </row>
    <row r="11139" spans="1:4">
      <c r="A11139">
        <v>2023</v>
      </c>
      <c r="B11139" t="s">
        <v>429</v>
      </c>
      <c r="C11139" t="s">
        <v>30</v>
      </c>
      <c r="D11139" t="s">
        <v>536</v>
      </c>
    </row>
    <row r="11140" spans="1:4">
      <c r="A11140">
        <v>2023</v>
      </c>
      <c r="B11140" t="s">
        <v>431</v>
      </c>
      <c r="C11140" t="s">
        <v>36</v>
      </c>
      <c r="D11140" t="s">
        <v>536</v>
      </c>
    </row>
    <row r="11141" spans="1:4">
      <c r="A11141">
        <v>2023</v>
      </c>
      <c r="B11141" t="s">
        <v>428</v>
      </c>
      <c r="C11141" t="s">
        <v>27</v>
      </c>
      <c r="D11141" t="s">
        <v>536</v>
      </c>
    </row>
    <row r="11142" spans="1:4">
      <c r="A11142">
        <v>2023</v>
      </c>
      <c r="B11142" t="s">
        <v>436</v>
      </c>
      <c r="C11142" t="s">
        <v>49</v>
      </c>
      <c r="D11142" t="s">
        <v>536</v>
      </c>
    </row>
    <row r="11143" spans="1:4">
      <c r="A11143">
        <v>2023</v>
      </c>
      <c r="B11143" t="s">
        <v>433</v>
      </c>
      <c r="C11143" t="s">
        <v>42</v>
      </c>
      <c r="D11143" t="s">
        <v>536</v>
      </c>
    </row>
    <row r="11144" spans="1:4">
      <c r="A11144">
        <v>2023</v>
      </c>
      <c r="B11144" t="s">
        <v>426</v>
      </c>
      <c r="D11144" t="s">
        <v>536</v>
      </c>
    </row>
    <row r="11145" spans="1:4">
      <c r="A11145">
        <v>2023</v>
      </c>
      <c r="B11145" t="s">
        <v>437</v>
      </c>
      <c r="C11145" t="s">
        <v>51</v>
      </c>
      <c r="D11145" t="s">
        <v>536</v>
      </c>
    </row>
    <row r="11146" spans="1:4">
      <c r="A11146">
        <v>2023</v>
      </c>
      <c r="B11146" t="s">
        <v>420</v>
      </c>
      <c r="C11146" t="s">
        <v>8</v>
      </c>
      <c r="D11146" t="s">
        <v>536</v>
      </c>
    </row>
    <row r="11147" spans="1:4">
      <c r="A11147">
        <v>2023</v>
      </c>
      <c r="B11147" t="s">
        <v>424</v>
      </c>
      <c r="C11147" t="s">
        <v>21</v>
      </c>
      <c r="D11147" t="s">
        <v>536</v>
      </c>
    </row>
    <row r="11148" spans="1:4">
      <c r="A11148">
        <v>2022</v>
      </c>
      <c r="B11148" t="s">
        <v>435</v>
      </c>
      <c r="C11148" t="s">
        <v>48</v>
      </c>
      <c r="D11148" t="s">
        <v>536</v>
      </c>
    </row>
    <row r="11149" spans="1:4">
      <c r="A11149">
        <v>2022</v>
      </c>
      <c r="B11149" t="s">
        <v>438</v>
      </c>
      <c r="C11149" t="s">
        <v>52</v>
      </c>
      <c r="D11149" t="s">
        <v>536</v>
      </c>
    </row>
    <row r="11150" spans="1:4">
      <c r="A11150">
        <v>2022</v>
      </c>
      <c r="B11150" t="s">
        <v>436</v>
      </c>
      <c r="C11150" t="s">
        <v>49</v>
      </c>
      <c r="D11150" t="s">
        <v>536</v>
      </c>
    </row>
    <row r="11151" spans="1:4">
      <c r="A11151">
        <v>2022</v>
      </c>
      <c r="B11151" t="s">
        <v>431</v>
      </c>
      <c r="C11151" t="s">
        <v>36</v>
      </c>
      <c r="D11151" t="s">
        <v>536</v>
      </c>
    </row>
    <row r="11152" spans="1:4">
      <c r="A11152">
        <v>2022</v>
      </c>
      <c r="B11152" t="s">
        <v>422</v>
      </c>
      <c r="C11152" t="s">
        <v>15</v>
      </c>
      <c r="D11152" t="s">
        <v>536</v>
      </c>
    </row>
    <row r="11153" spans="1:4">
      <c r="A11153">
        <v>2022</v>
      </c>
      <c r="B11153" t="s">
        <v>439</v>
      </c>
      <c r="C11153" t="s">
        <v>53</v>
      </c>
      <c r="D11153" t="s">
        <v>536</v>
      </c>
    </row>
    <row r="11154" spans="1:4">
      <c r="A11154">
        <v>2022</v>
      </c>
      <c r="B11154" t="s">
        <v>429</v>
      </c>
      <c r="C11154" t="s">
        <v>30</v>
      </c>
      <c r="D11154" t="s">
        <v>536</v>
      </c>
    </row>
    <row r="11155" spans="1:4">
      <c r="A11155">
        <v>2022</v>
      </c>
      <c r="B11155" t="s">
        <v>421</v>
      </c>
      <c r="C11155" t="s">
        <v>13</v>
      </c>
      <c r="D11155" t="s">
        <v>536</v>
      </c>
    </row>
    <row r="11156" spans="1:4">
      <c r="A11156">
        <v>2022</v>
      </c>
      <c r="B11156" t="s">
        <v>434</v>
      </c>
      <c r="C11156" t="s">
        <v>45</v>
      </c>
      <c r="D11156" t="s">
        <v>536</v>
      </c>
    </row>
    <row r="11157" spans="1:4">
      <c r="A11157">
        <v>2021</v>
      </c>
      <c r="B11157" t="s">
        <v>434</v>
      </c>
      <c r="C11157" t="s">
        <v>45</v>
      </c>
      <c r="D11157" t="s">
        <v>536</v>
      </c>
    </row>
    <row r="11158" spans="1:4">
      <c r="A11158">
        <v>2021</v>
      </c>
      <c r="B11158" t="s">
        <v>420</v>
      </c>
      <c r="C11158" t="s">
        <v>8</v>
      </c>
      <c r="D11158" t="s">
        <v>536</v>
      </c>
    </row>
    <row r="11159" spans="1:4">
      <c r="A11159">
        <v>2021</v>
      </c>
      <c r="B11159" t="s">
        <v>424</v>
      </c>
      <c r="C11159" t="s">
        <v>21</v>
      </c>
      <c r="D11159" t="s">
        <v>536</v>
      </c>
    </row>
    <row r="11160" spans="1:4">
      <c r="A11160">
        <v>2020</v>
      </c>
      <c r="B11160" t="s">
        <v>434</v>
      </c>
      <c r="C11160" t="s">
        <v>45</v>
      </c>
      <c r="D11160" t="s">
        <v>536</v>
      </c>
    </row>
    <row r="11161" spans="1:4">
      <c r="A11161">
        <v>2020</v>
      </c>
      <c r="B11161" t="s">
        <v>430</v>
      </c>
      <c r="C11161" t="s">
        <v>33</v>
      </c>
      <c r="D11161" t="s">
        <v>536</v>
      </c>
    </row>
    <row r="11162" spans="1:4">
      <c r="A11162">
        <v>2020</v>
      </c>
      <c r="B11162" t="s">
        <v>439</v>
      </c>
      <c r="C11162" t="s">
        <v>53</v>
      </c>
      <c r="D11162" t="s">
        <v>536</v>
      </c>
    </row>
    <row r="11163" spans="1:4">
      <c r="A11163">
        <v>2019</v>
      </c>
      <c r="B11163" t="s">
        <v>431</v>
      </c>
      <c r="C11163" t="s">
        <v>36</v>
      </c>
      <c r="D11163" t="s">
        <v>536</v>
      </c>
    </row>
    <row r="11164" spans="1:4">
      <c r="A11164">
        <v>2019</v>
      </c>
      <c r="B11164" t="s">
        <v>437</v>
      </c>
      <c r="C11164" t="s">
        <v>51</v>
      </c>
      <c r="D11164" t="s">
        <v>536</v>
      </c>
    </row>
    <row r="11165" spans="1:4">
      <c r="A11165">
        <v>2019</v>
      </c>
      <c r="B11165" t="s">
        <v>439</v>
      </c>
      <c r="C11165" t="s">
        <v>53</v>
      </c>
      <c r="D11165" t="s">
        <v>536</v>
      </c>
    </row>
    <row r="11166" spans="1:4">
      <c r="A11166">
        <v>2019</v>
      </c>
      <c r="B11166" t="s">
        <v>429</v>
      </c>
      <c r="C11166" t="s">
        <v>30</v>
      </c>
      <c r="D11166" t="s">
        <v>536</v>
      </c>
    </row>
    <row r="11167" spans="1:4">
      <c r="A11167">
        <v>2018</v>
      </c>
      <c r="B11167" t="s">
        <v>432</v>
      </c>
      <c r="C11167" t="s">
        <v>39</v>
      </c>
      <c r="D11167" t="s">
        <v>536</v>
      </c>
    </row>
    <row r="11168" spans="1:4">
      <c r="A11168">
        <v>2018</v>
      </c>
      <c r="B11168" t="s">
        <v>435</v>
      </c>
      <c r="C11168" t="s">
        <v>48</v>
      </c>
      <c r="D11168" t="s">
        <v>536</v>
      </c>
    </row>
    <row r="11169" spans="1:4">
      <c r="A11169">
        <v>2018</v>
      </c>
      <c r="B11169" t="s">
        <v>438</v>
      </c>
      <c r="C11169" t="s">
        <v>52</v>
      </c>
      <c r="D11169" t="s">
        <v>536</v>
      </c>
    </row>
    <row r="11170" spans="1:4">
      <c r="A11170">
        <v>2018</v>
      </c>
      <c r="B11170" t="s">
        <v>436</v>
      </c>
      <c r="C11170" t="s">
        <v>49</v>
      </c>
      <c r="D11170" t="s">
        <v>536</v>
      </c>
    </row>
    <row r="11171" spans="1:4">
      <c r="A11171">
        <v>2018</v>
      </c>
      <c r="B11171" t="s">
        <v>437</v>
      </c>
      <c r="C11171" t="s">
        <v>51</v>
      </c>
      <c r="D11171" t="s">
        <v>536</v>
      </c>
    </row>
    <row r="11172" spans="1:4">
      <c r="A11172">
        <v>2018</v>
      </c>
      <c r="B11172" t="s">
        <v>422</v>
      </c>
      <c r="C11172" t="s">
        <v>15</v>
      </c>
      <c r="D11172" t="s">
        <v>536</v>
      </c>
    </row>
    <row r="11173" spans="1:4">
      <c r="A11173">
        <v>2019</v>
      </c>
      <c r="B11173" t="s">
        <v>438</v>
      </c>
      <c r="C11173" t="s">
        <v>52</v>
      </c>
      <c r="D11173" t="s">
        <v>536</v>
      </c>
    </row>
    <row r="11174" spans="1:4">
      <c r="A11174">
        <v>2019</v>
      </c>
      <c r="B11174" t="s">
        <v>430</v>
      </c>
      <c r="C11174" t="s">
        <v>33</v>
      </c>
      <c r="D11174" t="s">
        <v>536</v>
      </c>
    </row>
    <row r="11175" spans="1:4">
      <c r="A11175">
        <v>2019</v>
      </c>
      <c r="B11175" t="s">
        <v>434</v>
      </c>
      <c r="C11175" t="s">
        <v>45</v>
      </c>
      <c r="D11175" t="s">
        <v>536</v>
      </c>
    </row>
    <row r="11176" spans="1:4">
      <c r="A11176">
        <v>2019</v>
      </c>
      <c r="B11176" t="s">
        <v>425</v>
      </c>
      <c r="C11176" t="s">
        <v>24</v>
      </c>
      <c r="D11176" t="s">
        <v>536</v>
      </c>
    </row>
    <row r="11177" spans="1:4">
      <c r="A11177">
        <v>2019</v>
      </c>
      <c r="B11177" t="s">
        <v>420</v>
      </c>
      <c r="C11177" t="s">
        <v>8</v>
      </c>
      <c r="D11177" t="s">
        <v>536</v>
      </c>
    </row>
    <row r="11178" spans="1:4">
      <c r="A11178">
        <v>2019</v>
      </c>
      <c r="B11178" t="s">
        <v>433</v>
      </c>
      <c r="C11178" t="s">
        <v>42</v>
      </c>
      <c r="D11178" t="s">
        <v>536</v>
      </c>
    </row>
    <row r="11179" spans="1:4">
      <c r="A11179">
        <v>2019</v>
      </c>
      <c r="B11179" t="s">
        <v>428</v>
      </c>
      <c r="C11179" t="s">
        <v>27</v>
      </c>
      <c r="D11179" t="s">
        <v>536</v>
      </c>
    </row>
    <row r="11180" spans="1:4">
      <c r="A11180">
        <v>2019</v>
      </c>
      <c r="B11180" t="s">
        <v>423</v>
      </c>
      <c r="C11180" t="s">
        <v>18</v>
      </c>
      <c r="D11180" t="s">
        <v>536</v>
      </c>
    </row>
    <row r="11181" spans="1:4">
      <c r="A11181">
        <v>2019</v>
      </c>
      <c r="B11181" t="s">
        <v>421</v>
      </c>
      <c r="C11181" t="s">
        <v>13</v>
      </c>
      <c r="D11181" t="s">
        <v>536</v>
      </c>
    </row>
    <row r="11182" spans="1:4">
      <c r="A11182">
        <v>2019</v>
      </c>
      <c r="B11182" t="s">
        <v>422</v>
      </c>
      <c r="C11182" t="s">
        <v>15</v>
      </c>
      <c r="D11182" t="s">
        <v>536</v>
      </c>
    </row>
    <row r="11183" spans="1:4">
      <c r="A11183">
        <v>2019</v>
      </c>
      <c r="B11183" t="s">
        <v>424</v>
      </c>
      <c r="C11183" t="s">
        <v>21</v>
      </c>
      <c r="D11183" t="s">
        <v>536</v>
      </c>
    </row>
    <row r="11184" spans="1:4">
      <c r="A11184">
        <v>2018</v>
      </c>
      <c r="B11184" t="s">
        <v>434</v>
      </c>
      <c r="C11184" t="s">
        <v>45</v>
      </c>
      <c r="D11184" t="s">
        <v>536</v>
      </c>
    </row>
    <row r="11185" spans="1:4">
      <c r="A11185">
        <v>2018</v>
      </c>
      <c r="B11185" t="s">
        <v>428</v>
      </c>
      <c r="C11185" t="s">
        <v>27</v>
      </c>
      <c r="D11185" t="s">
        <v>536</v>
      </c>
    </row>
    <row r="11186" spans="1:4">
      <c r="A11186">
        <v>2018</v>
      </c>
      <c r="B11186" t="s">
        <v>430</v>
      </c>
      <c r="C11186" t="s">
        <v>33</v>
      </c>
      <c r="D11186" t="s">
        <v>536</v>
      </c>
    </row>
    <row r="11187" spans="1:4">
      <c r="A11187">
        <v>2018</v>
      </c>
      <c r="B11187" t="s">
        <v>420</v>
      </c>
      <c r="C11187" t="s">
        <v>8</v>
      </c>
      <c r="D11187" t="s">
        <v>536</v>
      </c>
    </row>
    <row r="11188" spans="1:4">
      <c r="A11188">
        <v>2018</v>
      </c>
      <c r="B11188" t="s">
        <v>439</v>
      </c>
      <c r="C11188" t="s">
        <v>53</v>
      </c>
      <c r="D11188" t="s">
        <v>536</v>
      </c>
    </row>
    <row r="11189" spans="1:4">
      <c r="A11189">
        <v>2022</v>
      </c>
      <c r="B11189" t="s">
        <v>437</v>
      </c>
      <c r="C11189" t="s">
        <v>51</v>
      </c>
      <c r="D11189" t="s">
        <v>536</v>
      </c>
    </row>
    <row r="11190" spans="1:4">
      <c r="A11190">
        <v>2022</v>
      </c>
      <c r="B11190" t="s">
        <v>425</v>
      </c>
      <c r="C11190" t="s">
        <v>24</v>
      </c>
      <c r="D11190" t="s">
        <v>536</v>
      </c>
    </row>
    <row r="11191" spans="1:4">
      <c r="A11191">
        <v>2022</v>
      </c>
      <c r="B11191" t="s">
        <v>428</v>
      </c>
      <c r="C11191" t="s">
        <v>27</v>
      </c>
      <c r="D11191" t="s">
        <v>536</v>
      </c>
    </row>
    <row r="11192" spans="1:4">
      <c r="A11192">
        <v>2022</v>
      </c>
      <c r="B11192" t="s">
        <v>420</v>
      </c>
      <c r="C11192" t="s">
        <v>8</v>
      </c>
      <c r="D11192" t="s">
        <v>536</v>
      </c>
    </row>
    <row r="11193" spans="1:4">
      <c r="A11193">
        <v>2022</v>
      </c>
      <c r="B11193" t="s">
        <v>423</v>
      </c>
      <c r="C11193" t="s">
        <v>18</v>
      </c>
      <c r="D11193" t="s">
        <v>536</v>
      </c>
    </row>
    <row r="11194" spans="1:4">
      <c r="A11194">
        <v>2021</v>
      </c>
      <c r="B11194" t="s">
        <v>426</v>
      </c>
      <c r="D11194" t="s">
        <v>536</v>
      </c>
    </row>
    <row r="11195" spans="1:4">
      <c r="A11195">
        <v>2021</v>
      </c>
      <c r="B11195" t="s">
        <v>428</v>
      </c>
      <c r="C11195" t="s">
        <v>27</v>
      </c>
      <c r="D11195" t="s">
        <v>536</v>
      </c>
    </row>
    <row r="11196" spans="1:4">
      <c r="A11196">
        <v>2021</v>
      </c>
      <c r="B11196" t="s">
        <v>423</v>
      </c>
      <c r="C11196" t="s">
        <v>18</v>
      </c>
      <c r="D11196" t="s">
        <v>536</v>
      </c>
    </row>
    <row r="11197" spans="1:4">
      <c r="A11197">
        <v>2021</v>
      </c>
      <c r="B11197" t="s">
        <v>431</v>
      </c>
      <c r="C11197" t="s">
        <v>36</v>
      </c>
      <c r="D11197" t="s">
        <v>536</v>
      </c>
    </row>
    <row r="11198" spans="1:4">
      <c r="A11198">
        <v>2021</v>
      </c>
      <c r="B11198" t="s">
        <v>425</v>
      </c>
      <c r="C11198" t="s">
        <v>24</v>
      </c>
      <c r="D11198" t="s">
        <v>536</v>
      </c>
    </row>
    <row r="11199" spans="1:4">
      <c r="A11199">
        <v>2021</v>
      </c>
      <c r="B11199" t="s">
        <v>438</v>
      </c>
      <c r="C11199" t="s">
        <v>52</v>
      </c>
      <c r="D11199" t="s">
        <v>536</v>
      </c>
    </row>
    <row r="11200" spans="1:4">
      <c r="A11200">
        <v>2021</v>
      </c>
      <c r="B11200" t="s">
        <v>436</v>
      </c>
      <c r="C11200" t="s">
        <v>49</v>
      </c>
      <c r="D11200" t="s">
        <v>536</v>
      </c>
    </row>
    <row r="11201" spans="1:4">
      <c r="A11201">
        <v>2021</v>
      </c>
      <c r="B11201" t="s">
        <v>437</v>
      </c>
      <c r="C11201" t="s">
        <v>51</v>
      </c>
      <c r="D11201" t="s">
        <v>536</v>
      </c>
    </row>
    <row r="11202" spans="1:4">
      <c r="A11202">
        <v>2020</v>
      </c>
      <c r="B11202" t="s">
        <v>431</v>
      </c>
      <c r="C11202" t="s">
        <v>36</v>
      </c>
      <c r="D11202" t="s">
        <v>536</v>
      </c>
    </row>
    <row r="11203" spans="1:4">
      <c r="A11203">
        <v>2020</v>
      </c>
      <c r="B11203" t="s">
        <v>426</v>
      </c>
      <c r="D11203" t="s">
        <v>536</v>
      </c>
    </row>
    <row r="11204" spans="1:4">
      <c r="A11204">
        <v>2020</v>
      </c>
      <c r="B11204" t="s">
        <v>433</v>
      </c>
      <c r="C11204" t="s">
        <v>42</v>
      </c>
      <c r="D11204" t="s">
        <v>536</v>
      </c>
    </row>
    <row r="11205" spans="1:4">
      <c r="A11205">
        <v>2020</v>
      </c>
      <c r="B11205" t="s">
        <v>425</v>
      </c>
      <c r="C11205" t="s">
        <v>24</v>
      </c>
      <c r="D11205" t="s">
        <v>536</v>
      </c>
    </row>
    <row r="11206" spans="1:4">
      <c r="A11206">
        <v>2020</v>
      </c>
      <c r="B11206" t="s">
        <v>428</v>
      </c>
      <c r="C11206" t="s">
        <v>27</v>
      </c>
      <c r="D11206" t="s">
        <v>536</v>
      </c>
    </row>
    <row r="11207" spans="1:4">
      <c r="A11207">
        <v>2020</v>
      </c>
      <c r="B11207" t="s">
        <v>438</v>
      </c>
      <c r="C11207" t="s">
        <v>52</v>
      </c>
      <c r="D11207" t="s">
        <v>536</v>
      </c>
    </row>
    <row r="11208" spans="1:4">
      <c r="A11208">
        <v>2020</v>
      </c>
      <c r="B11208" t="s">
        <v>437</v>
      </c>
      <c r="C11208" t="s">
        <v>51</v>
      </c>
      <c r="D11208" t="s">
        <v>536</v>
      </c>
    </row>
    <row r="11209" spans="1:4">
      <c r="A11209">
        <v>2020</v>
      </c>
      <c r="B11209" t="s">
        <v>422</v>
      </c>
      <c r="C11209" t="s">
        <v>15</v>
      </c>
      <c r="D11209" t="s">
        <v>536</v>
      </c>
    </row>
    <row r="11210" spans="1:4">
      <c r="A11210">
        <v>2023</v>
      </c>
      <c r="B11210" t="s">
        <v>434</v>
      </c>
      <c r="C11210" t="s">
        <v>45</v>
      </c>
      <c r="D11210" t="s">
        <v>536</v>
      </c>
    </row>
    <row r="11211" spans="1:4">
      <c r="A11211">
        <v>2023</v>
      </c>
      <c r="B11211" t="s">
        <v>423</v>
      </c>
      <c r="C11211" t="s">
        <v>18</v>
      </c>
      <c r="D11211" t="s">
        <v>536</v>
      </c>
    </row>
    <row r="11212" spans="1:4">
      <c r="A11212">
        <v>2023</v>
      </c>
      <c r="B11212" t="s">
        <v>435</v>
      </c>
      <c r="C11212" t="s">
        <v>48</v>
      </c>
      <c r="D11212" t="s">
        <v>536</v>
      </c>
    </row>
    <row r="11213" spans="1:4">
      <c r="A11213">
        <v>2023</v>
      </c>
      <c r="B11213" t="s">
        <v>430</v>
      </c>
      <c r="C11213" t="s">
        <v>33</v>
      </c>
      <c r="D11213" t="s">
        <v>536</v>
      </c>
    </row>
    <row r="11214" spans="1:4">
      <c r="A11214">
        <v>2023</v>
      </c>
      <c r="B11214" t="s">
        <v>422</v>
      </c>
      <c r="C11214" t="s">
        <v>15</v>
      </c>
      <c r="D11214" t="s">
        <v>536</v>
      </c>
    </row>
    <row r="11215" spans="1:4">
      <c r="A11215">
        <v>2023</v>
      </c>
      <c r="B11215" t="s">
        <v>439</v>
      </c>
      <c r="C11215" t="s">
        <v>53</v>
      </c>
      <c r="D11215" t="s">
        <v>536</v>
      </c>
    </row>
    <row r="11216" spans="1:4">
      <c r="A11216">
        <v>2022</v>
      </c>
      <c r="B11216" t="s">
        <v>433</v>
      </c>
      <c r="C11216" t="s">
        <v>42</v>
      </c>
      <c r="D11216" t="s">
        <v>536</v>
      </c>
    </row>
    <row r="11217" spans="1:4">
      <c r="A11217">
        <v>2022</v>
      </c>
      <c r="B11217" t="s">
        <v>430</v>
      </c>
      <c r="C11217" t="s">
        <v>33</v>
      </c>
      <c r="D11217" t="s">
        <v>536</v>
      </c>
    </row>
    <row r="11218" spans="1:4">
      <c r="A11218">
        <v>2022</v>
      </c>
      <c r="B11218" t="s">
        <v>432</v>
      </c>
      <c r="C11218" t="s">
        <v>39</v>
      </c>
      <c r="D11218" t="s">
        <v>536</v>
      </c>
    </row>
    <row r="11219" spans="1:4">
      <c r="A11219">
        <v>2022</v>
      </c>
      <c r="B11219" t="s">
        <v>426</v>
      </c>
      <c r="D11219" t="s">
        <v>536</v>
      </c>
    </row>
    <row r="11220" spans="1:4">
      <c r="A11220">
        <v>2022</v>
      </c>
      <c r="B11220" t="s">
        <v>424</v>
      </c>
      <c r="C11220" t="s">
        <v>21</v>
      </c>
      <c r="D11220" t="s">
        <v>536</v>
      </c>
    </row>
    <row r="11221" spans="1:4">
      <c r="A11221">
        <v>2021</v>
      </c>
      <c r="B11221" t="s">
        <v>432</v>
      </c>
      <c r="C11221" t="s">
        <v>39</v>
      </c>
      <c r="D11221" t="s">
        <v>536</v>
      </c>
    </row>
    <row r="11222" spans="1:4">
      <c r="A11222">
        <v>2021</v>
      </c>
      <c r="B11222" t="s">
        <v>430</v>
      </c>
      <c r="C11222" t="s">
        <v>33</v>
      </c>
      <c r="D11222" t="s">
        <v>536</v>
      </c>
    </row>
    <row r="11223" spans="1:4">
      <c r="A11223">
        <v>2021</v>
      </c>
      <c r="B11223" t="s">
        <v>433</v>
      </c>
      <c r="C11223" t="s">
        <v>42</v>
      </c>
      <c r="D11223" t="s">
        <v>536</v>
      </c>
    </row>
    <row r="11224" spans="1:4">
      <c r="A11224">
        <v>2021</v>
      </c>
      <c r="B11224" t="s">
        <v>422</v>
      </c>
      <c r="C11224" t="s">
        <v>15</v>
      </c>
      <c r="D11224" t="s">
        <v>536</v>
      </c>
    </row>
    <row r="11225" spans="1:4">
      <c r="A11225">
        <v>2021</v>
      </c>
      <c r="B11225" t="s">
        <v>421</v>
      </c>
      <c r="C11225" t="s">
        <v>13</v>
      </c>
      <c r="D11225" t="s">
        <v>536</v>
      </c>
    </row>
    <row r="11226" spans="1:4">
      <c r="A11226">
        <v>2021</v>
      </c>
      <c r="B11226" t="s">
        <v>439</v>
      </c>
      <c r="C11226" t="s">
        <v>53</v>
      </c>
      <c r="D11226" t="s">
        <v>536</v>
      </c>
    </row>
    <row r="11227" spans="1:4">
      <c r="A11227">
        <v>2021</v>
      </c>
      <c r="B11227" t="s">
        <v>435</v>
      </c>
      <c r="C11227" t="s">
        <v>48</v>
      </c>
      <c r="D11227" t="s">
        <v>536</v>
      </c>
    </row>
    <row r="11228" spans="1:4">
      <c r="A11228">
        <v>2021</v>
      </c>
      <c r="B11228" t="s">
        <v>429</v>
      </c>
      <c r="C11228" t="s">
        <v>30</v>
      </c>
      <c r="D11228" t="s">
        <v>536</v>
      </c>
    </row>
    <row r="11229" spans="1:4">
      <c r="A11229">
        <v>2020</v>
      </c>
      <c r="B11229" t="s">
        <v>435</v>
      </c>
      <c r="C11229" t="s">
        <v>48</v>
      </c>
      <c r="D11229" t="s">
        <v>536</v>
      </c>
    </row>
    <row r="11230" spans="1:4">
      <c r="A11230">
        <v>2020</v>
      </c>
      <c r="B11230" t="s">
        <v>432</v>
      </c>
      <c r="C11230" t="s">
        <v>39</v>
      </c>
      <c r="D11230" t="s">
        <v>536</v>
      </c>
    </row>
    <row r="11231" spans="1:4">
      <c r="A11231">
        <v>2020</v>
      </c>
      <c r="B11231" t="s">
        <v>423</v>
      </c>
      <c r="C11231" t="s">
        <v>18</v>
      </c>
      <c r="D11231" t="s">
        <v>536</v>
      </c>
    </row>
    <row r="11232" spans="1:4">
      <c r="A11232">
        <v>2020</v>
      </c>
      <c r="B11232" t="s">
        <v>420</v>
      </c>
      <c r="C11232" t="s">
        <v>8</v>
      </c>
      <c r="D11232" t="s">
        <v>536</v>
      </c>
    </row>
    <row r="11233" spans="1:4">
      <c r="A11233">
        <v>2020</v>
      </c>
      <c r="B11233" t="s">
        <v>424</v>
      </c>
      <c r="C11233" t="s">
        <v>21</v>
      </c>
      <c r="D11233" t="s">
        <v>536</v>
      </c>
    </row>
    <row r="11234" spans="1:4">
      <c r="A11234">
        <v>2020</v>
      </c>
      <c r="B11234" t="s">
        <v>421</v>
      </c>
      <c r="C11234" t="s">
        <v>13</v>
      </c>
      <c r="D11234" t="s">
        <v>536</v>
      </c>
    </row>
    <row r="11235" spans="1:4">
      <c r="A11235">
        <v>2020</v>
      </c>
      <c r="B11235" t="s">
        <v>436</v>
      </c>
      <c r="C11235" t="s">
        <v>49</v>
      </c>
      <c r="D11235" t="s">
        <v>536</v>
      </c>
    </row>
    <row r="11236" spans="1:4">
      <c r="A11236">
        <v>2020</v>
      </c>
      <c r="B11236" t="s">
        <v>429</v>
      </c>
      <c r="C11236" t="s">
        <v>30</v>
      </c>
      <c r="D11236" t="s">
        <v>536</v>
      </c>
    </row>
    <row r="11237" spans="1:4">
      <c r="A11237">
        <v>2019</v>
      </c>
      <c r="B11237" t="s">
        <v>435</v>
      </c>
      <c r="C11237" t="s">
        <v>48</v>
      </c>
      <c r="D11237" t="s">
        <v>536</v>
      </c>
    </row>
    <row r="11238" spans="1:4">
      <c r="A11238">
        <v>2019</v>
      </c>
      <c r="B11238" t="s">
        <v>426</v>
      </c>
      <c r="D11238" t="s">
        <v>536</v>
      </c>
    </row>
    <row r="11239" spans="1:4">
      <c r="A11239">
        <v>2019</v>
      </c>
      <c r="B11239" t="s">
        <v>432</v>
      </c>
      <c r="C11239" t="s">
        <v>39</v>
      </c>
      <c r="D11239" t="s">
        <v>536</v>
      </c>
    </row>
    <row r="11240" spans="1:4">
      <c r="A11240">
        <v>2019</v>
      </c>
      <c r="B11240" t="s">
        <v>436</v>
      </c>
      <c r="C11240" t="s">
        <v>49</v>
      </c>
      <c r="D11240" t="s">
        <v>536</v>
      </c>
    </row>
    <row r="11241" spans="1:4">
      <c r="A11241">
        <v>2018</v>
      </c>
      <c r="B11241" t="s">
        <v>431</v>
      </c>
      <c r="C11241" t="s">
        <v>36</v>
      </c>
      <c r="D11241" t="s">
        <v>536</v>
      </c>
    </row>
    <row r="11242" spans="1:4">
      <c r="A11242">
        <v>2018</v>
      </c>
      <c r="B11242" t="s">
        <v>426</v>
      </c>
      <c r="D11242" t="s">
        <v>536</v>
      </c>
    </row>
    <row r="11243" spans="1:4">
      <c r="A11243">
        <v>2018</v>
      </c>
      <c r="B11243" t="s">
        <v>421</v>
      </c>
      <c r="C11243" t="s">
        <v>13</v>
      </c>
      <c r="D11243" t="s">
        <v>536</v>
      </c>
    </row>
    <row r="11244" spans="1:4">
      <c r="A11244">
        <v>2018</v>
      </c>
      <c r="B11244" t="s">
        <v>423</v>
      </c>
      <c r="C11244" t="s">
        <v>18</v>
      </c>
      <c r="D11244" t="s">
        <v>536</v>
      </c>
    </row>
    <row r="11245" spans="1:4">
      <c r="A11245">
        <v>2018</v>
      </c>
      <c r="B11245" t="s">
        <v>433</v>
      </c>
      <c r="C11245" t="s">
        <v>42</v>
      </c>
      <c r="D11245" t="s">
        <v>536</v>
      </c>
    </row>
    <row r="11246" spans="1:4">
      <c r="A11246">
        <v>2018</v>
      </c>
      <c r="B11246" t="s">
        <v>425</v>
      </c>
      <c r="C11246" t="s">
        <v>24</v>
      </c>
      <c r="D11246" t="s">
        <v>536</v>
      </c>
    </row>
    <row r="11247" spans="1:4">
      <c r="A11247">
        <v>2018</v>
      </c>
      <c r="B11247" t="s">
        <v>424</v>
      </c>
      <c r="C11247" t="s">
        <v>21</v>
      </c>
      <c r="D11247" t="s">
        <v>536</v>
      </c>
    </row>
    <row r="11248" spans="1:4">
      <c r="A11248">
        <v>2018</v>
      </c>
      <c r="B11248" t="s">
        <v>429</v>
      </c>
      <c r="C11248" t="s">
        <v>30</v>
      </c>
      <c r="D11248" t="s">
        <v>536</v>
      </c>
    </row>
    <row r="11249" spans="1:5">
      <c r="A11249">
        <v>2025</v>
      </c>
      <c r="B11249" t="s">
        <v>407</v>
      </c>
      <c r="D11249" t="s">
        <v>538</v>
      </c>
      <c r="E11249">
        <v>1</v>
      </c>
    </row>
    <row r="11250" spans="1:5">
      <c r="A11250">
        <v>2025</v>
      </c>
      <c r="B11250" t="s">
        <v>438</v>
      </c>
      <c r="D11250" t="s">
        <v>538</v>
      </c>
      <c r="E11250">
        <v>0</v>
      </c>
    </row>
    <row r="11251" spans="1:5">
      <c r="A11251">
        <v>2025</v>
      </c>
      <c r="B11251" t="s">
        <v>425</v>
      </c>
      <c r="D11251" t="s">
        <v>538</v>
      </c>
      <c r="E11251">
        <v>0</v>
      </c>
    </row>
    <row r="11252" spans="1:5">
      <c r="A11252">
        <v>2025</v>
      </c>
      <c r="B11252" t="s">
        <v>421</v>
      </c>
      <c r="D11252" t="s">
        <v>538</v>
      </c>
      <c r="E11252">
        <v>0</v>
      </c>
    </row>
    <row r="11253" spans="1:5">
      <c r="A11253">
        <v>2025</v>
      </c>
      <c r="B11253" t="s">
        <v>432</v>
      </c>
      <c r="D11253" t="s">
        <v>538</v>
      </c>
      <c r="E11253">
        <v>0</v>
      </c>
    </row>
    <row r="11254" spans="1:5">
      <c r="A11254">
        <v>2025</v>
      </c>
      <c r="B11254" t="s">
        <v>429</v>
      </c>
      <c r="D11254" t="s">
        <v>538</v>
      </c>
      <c r="E11254">
        <v>0</v>
      </c>
    </row>
    <row r="11255" spans="1:5">
      <c r="A11255">
        <v>2025</v>
      </c>
      <c r="B11255" t="s">
        <v>431</v>
      </c>
      <c r="D11255" t="s">
        <v>538</v>
      </c>
      <c r="E11255">
        <v>0</v>
      </c>
    </row>
    <row r="11256" spans="1:5">
      <c r="A11256">
        <v>2025</v>
      </c>
      <c r="B11256" t="s">
        <v>428</v>
      </c>
      <c r="D11256" t="s">
        <v>538</v>
      </c>
      <c r="E11256">
        <v>0</v>
      </c>
    </row>
    <row r="11257" spans="1:5">
      <c r="A11257">
        <v>2025</v>
      </c>
      <c r="B11257" t="s">
        <v>436</v>
      </c>
      <c r="D11257" t="s">
        <v>538</v>
      </c>
      <c r="E11257">
        <v>0</v>
      </c>
    </row>
    <row r="11258" spans="1:5">
      <c r="A11258">
        <v>2025</v>
      </c>
      <c r="B11258" t="s">
        <v>433</v>
      </c>
      <c r="D11258" t="s">
        <v>538</v>
      </c>
      <c r="E11258">
        <v>0</v>
      </c>
    </row>
    <row r="11259" spans="1:5">
      <c r="A11259">
        <v>2025</v>
      </c>
      <c r="B11259" t="s">
        <v>426</v>
      </c>
      <c r="D11259" t="s">
        <v>538</v>
      </c>
      <c r="E11259">
        <v>0</v>
      </c>
    </row>
    <row r="11260" spans="1:5">
      <c r="A11260">
        <v>2025</v>
      </c>
      <c r="B11260" t="s">
        <v>437</v>
      </c>
      <c r="D11260" t="s">
        <v>538</v>
      </c>
      <c r="E11260">
        <v>0</v>
      </c>
    </row>
    <row r="11261" spans="1:5">
      <c r="A11261">
        <v>2025</v>
      </c>
      <c r="B11261" t="s">
        <v>420</v>
      </c>
      <c r="D11261" t="s">
        <v>538</v>
      </c>
      <c r="E11261">
        <v>1</v>
      </c>
    </row>
    <row r="11262" spans="1:5">
      <c r="A11262">
        <v>2025</v>
      </c>
      <c r="B11262" t="s">
        <v>424</v>
      </c>
      <c r="D11262" t="s">
        <v>538</v>
      </c>
      <c r="E11262">
        <v>0</v>
      </c>
    </row>
    <row r="11263" spans="1:5">
      <c r="A11263">
        <v>2025</v>
      </c>
      <c r="B11263" t="s">
        <v>434</v>
      </c>
      <c r="D11263" t="s">
        <v>538</v>
      </c>
      <c r="E11263">
        <v>0</v>
      </c>
    </row>
    <row r="11264" spans="1:5">
      <c r="A11264">
        <v>2025</v>
      </c>
      <c r="B11264" t="s">
        <v>423</v>
      </c>
      <c r="D11264" t="s">
        <v>538</v>
      </c>
      <c r="E11264">
        <v>0</v>
      </c>
    </row>
    <row r="11265" spans="1:5">
      <c r="A11265">
        <v>2025</v>
      </c>
      <c r="B11265" t="s">
        <v>435</v>
      </c>
      <c r="D11265" t="s">
        <v>538</v>
      </c>
      <c r="E11265">
        <v>0</v>
      </c>
    </row>
    <row r="11266" spans="1:5">
      <c r="A11266">
        <v>2025</v>
      </c>
      <c r="B11266" t="s">
        <v>430</v>
      </c>
      <c r="D11266" t="s">
        <v>538</v>
      </c>
      <c r="E11266">
        <v>0</v>
      </c>
    </row>
    <row r="11267" spans="1:5">
      <c r="A11267">
        <v>2025</v>
      </c>
      <c r="B11267" t="s">
        <v>422</v>
      </c>
      <c r="D11267" t="s">
        <v>538</v>
      </c>
      <c r="E11267">
        <v>0</v>
      </c>
    </row>
    <row r="11268" spans="1:5">
      <c r="A11268">
        <v>2025</v>
      </c>
      <c r="B11268" t="s">
        <v>439</v>
      </c>
      <c r="D11268" t="s">
        <v>538</v>
      </c>
      <c r="E11268">
        <v>0</v>
      </c>
    </row>
    <row r="11269" spans="1:5">
      <c r="A11269">
        <v>2024</v>
      </c>
      <c r="B11269" t="s">
        <v>407</v>
      </c>
      <c r="C11269" t="s">
        <v>407</v>
      </c>
      <c r="D11269" t="s">
        <v>538</v>
      </c>
      <c r="E11269">
        <v>1</v>
      </c>
    </row>
    <row r="11270" spans="1:5">
      <c r="A11270">
        <v>2024</v>
      </c>
      <c r="B11270" t="s">
        <v>438</v>
      </c>
      <c r="C11270" t="s">
        <v>52</v>
      </c>
      <c r="D11270" t="s">
        <v>538</v>
      </c>
      <c r="E11270">
        <v>0</v>
      </c>
    </row>
    <row r="11271" spans="1:5">
      <c r="A11271">
        <v>2024</v>
      </c>
      <c r="B11271" t="s">
        <v>425</v>
      </c>
      <c r="C11271" t="s">
        <v>24</v>
      </c>
      <c r="D11271" t="s">
        <v>538</v>
      </c>
      <c r="E11271">
        <v>0</v>
      </c>
    </row>
    <row r="11272" spans="1:5">
      <c r="A11272">
        <v>2024</v>
      </c>
      <c r="B11272" t="s">
        <v>421</v>
      </c>
      <c r="C11272" t="s">
        <v>13</v>
      </c>
      <c r="D11272" t="s">
        <v>538</v>
      </c>
      <c r="E11272">
        <v>0</v>
      </c>
    </row>
    <row r="11273" spans="1:5">
      <c r="A11273">
        <v>2024</v>
      </c>
      <c r="B11273" t="s">
        <v>432</v>
      </c>
      <c r="C11273" t="s">
        <v>39</v>
      </c>
      <c r="D11273" t="s">
        <v>538</v>
      </c>
      <c r="E11273">
        <v>0</v>
      </c>
    </row>
    <row r="11274" spans="1:5">
      <c r="A11274">
        <v>2024</v>
      </c>
      <c r="B11274" t="s">
        <v>429</v>
      </c>
      <c r="C11274" t="s">
        <v>30</v>
      </c>
      <c r="D11274" t="s">
        <v>538</v>
      </c>
      <c r="E11274">
        <v>0</v>
      </c>
    </row>
    <row r="11275" spans="1:5">
      <c r="A11275">
        <v>2024</v>
      </c>
      <c r="B11275" t="s">
        <v>431</v>
      </c>
      <c r="C11275" t="s">
        <v>36</v>
      </c>
      <c r="D11275" t="s">
        <v>538</v>
      </c>
      <c r="E11275">
        <v>0</v>
      </c>
    </row>
    <row r="11276" spans="1:5">
      <c r="A11276">
        <v>2024</v>
      </c>
      <c r="B11276" t="s">
        <v>428</v>
      </c>
      <c r="C11276" t="s">
        <v>27</v>
      </c>
      <c r="D11276" t="s">
        <v>538</v>
      </c>
      <c r="E11276">
        <v>0</v>
      </c>
    </row>
    <row r="11277" spans="1:5">
      <c r="A11277">
        <v>2024</v>
      </c>
      <c r="B11277" t="s">
        <v>436</v>
      </c>
      <c r="C11277" t="s">
        <v>49</v>
      </c>
      <c r="D11277" t="s">
        <v>538</v>
      </c>
      <c r="E11277">
        <v>0</v>
      </c>
    </row>
    <row r="11278" spans="1:5">
      <c r="A11278">
        <v>2024</v>
      </c>
      <c r="B11278" t="s">
        <v>433</v>
      </c>
      <c r="C11278" t="s">
        <v>42</v>
      </c>
      <c r="D11278" t="s">
        <v>538</v>
      </c>
      <c r="E11278">
        <v>0</v>
      </c>
    </row>
    <row r="11279" spans="1:5">
      <c r="A11279">
        <v>2024</v>
      </c>
      <c r="B11279" t="s">
        <v>426</v>
      </c>
      <c r="D11279" t="s">
        <v>538</v>
      </c>
      <c r="E11279">
        <v>0</v>
      </c>
    </row>
    <row r="11280" spans="1:5">
      <c r="A11280">
        <v>2024</v>
      </c>
      <c r="B11280" t="s">
        <v>437</v>
      </c>
      <c r="C11280" t="s">
        <v>51</v>
      </c>
      <c r="D11280" t="s">
        <v>538</v>
      </c>
      <c r="E11280">
        <v>0</v>
      </c>
    </row>
    <row r="11281" spans="1:5">
      <c r="A11281">
        <v>2024</v>
      </c>
      <c r="B11281" t="s">
        <v>420</v>
      </c>
      <c r="C11281" t="s">
        <v>8</v>
      </c>
      <c r="D11281" t="s">
        <v>538</v>
      </c>
      <c r="E11281">
        <v>1</v>
      </c>
    </row>
    <row r="11282" spans="1:5">
      <c r="A11282">
        <v>2024</v>
      </c>
      <c r="B11282" t="s">
        <v>424</v>
      </c>
      <c r="C11282" t="s">
        <v>21</v>
      </c>
      <c r="D11282" t="s">
        <v>538</v>
      </c>
      <c r="E11282">
        <v>0</v>
      </c>
    </row>
    <row r="11283" spans="1:5">
      <c r="A11283">
        <v>2024</v>
      </c>
      <c r="B11283" t="s">
        <v>434</v>
      </c>
      <c r="C11283" t="s">
        <v>45</v>
      </c>
      <c r="D11283" t="s">
        <v>538</v>
      </c>
      <c r="E11283">
        <v>0</v>
      </c>
    </row>
    <row r="11284" spans="1:5">
      <c r="A11284">
        <v>2024</v>
      </c>
      <c r="B11284" t="s">
        <v>423</v>
      </c>
      <c r="C11284" t="s">
        <v>18</v>
      </c>
      <c r="D11284" t="s">
        <v>538</v>
      </c>
      <c r="E11284">
        <v>0</v>
      </c>
    </row>
    <row r="11285" spans="1:5">
      <c r="A11285">
        <v>2024</v>
      </c>
      <c r="B11285" t="s">
        <v>435</v>
      </c>
      <c r="C11285" t="s">
        <v>48</v>
      </c>
      <c r="D11285" t="s">
        <v>538</v>
      </c>
      <c r="E11285">
        <v>0</v>
      </c>
    </row>
    <row r="11286" spans="1:5">
      <c r="A11286">
        <v>2024</v>
      </c>
      <c r="B11286" t="s">
        <v>430</v>
      </c>
      <c r="C11286" t="s">
        <v>33</v>
      </c>
      <c r="D11286" t="s">
        <v>538</v>
      </c>
      <c r="E11286">
        <v>0</v>
      </c>
    </row>
    <row r="11287" spans="1:5">
      <c r="A11287">
        <v>2024</v>
      </c>
      <c r="B11287" t="s">
        <v>422</v>
      </c>
      <c r="C11287" t="s">
        <v>15</v>
      </c>
      <c r="D11287" t="s">
        <v>538</v>
      </c>
      <c r="E11287">
        <v>0</v>
      </c>
    </row>
    <row r="11288" spans="1:5">
      <c r="A11288">
        <v>2024</v>
      </c>
      <c r="B11288" t="s">
        <v>439</v>
      </c>
      <c r="C11288" t="s">
        <v>53</v>
      </c>
      <c r="D11288" t="s">
        <v>538</v>
      </c>
      <c r="E11288">
        <v>0</v>
      </c>
    </row>
    <row r="11289" spans="1:5">
      <c r="A11289">
        <v>2019</v>
      </c>
      <c r="B11289" t="s">
        <v>407</v>
      </c>
      <c r="C11289" t="s">
        <v>407</v>
      </c>
      <c r="D11289" t="s">
        <v>538</v>
      </c>
      <c r="E11289">
        <v>0</v>
      </c>
    </row>
    <row r="11290" spans="1:5">
      <c r="A11290">
        <v>2022</v>
      </c>
      <c r="B11290" t="s">
        <v>407</v>
      </c>
      <c r="C11290" t="s">
        <v>407</v>
      </c>
      <c r="D11290" t="s">
        <v>538</v>
      </c>
      <c r="E11290">
        <v>1</v>
      </c>
    </row>
    <row r="11291" spans="1:5">
      <c r="A11291">
        <v>2021</v>
      </c>
      <c r="B11291" t="s">
        <v>407</v>
      </c>
      <c r="C11291" t="s">
        <v>407</v>
      </c>
      <c r="D11291" t="s">
        <v>538</v>
      </c>
      <c r="E11291">
        <v>1</v>
      </c>
    </row>
    <row r="11292" spans="1:5">
      <c r="A11292">
        <v>2023</v>
      </c>
      <c r="B11292" t="s">
        <v>407</v>
      </c>
      <c r="C11292" t="s">
        <v>407</v>
      </c>
      <c r="D11292" t="s">
        <v>538</v>
      </c>
      <c r="E11292">
        <v>1</v>
      </c>
    </row>
    <row r="11293" spans="1:5">
      <c r="A11293">
        <v>2018</v>
      </c>
      <c r="B11293" t="s">
        <v>407</v>
      </c>
      <c r="C11293" t="s">
        <v>407</v>
      </c>
      <c r="D11293" t="s">
        <v>538</v>
      </c>
      <c r="E11293">
        <v>0</v>
      </c>
    </row>
    <row r="11294" spans="1:5">
      <c r="A11294">
        <v>2018</v>
      </c>
      <c r="B11294" t="s">
        <v>407</v>
      </c>
      <c r="C11294" t="s">
        <v>407</v>
      </c>
      <c r="D11294" t="s">
        <v>538</v>
      </c>
      <c r="E11294">
        <v>0</v>
      </c>
    </row>
    <row r="11295" spans="1:5">
      <c r="A11295">
        <v>2018</v>
      </c>
      <c r="B11295" t="s">
        <v>407</v>
      </c>
      <c r="C11295" t="s">
        <v>407</v>
      </c>
      <c r="D11295" t="s">
        <v>538</v>
      </c>
      <c r="E11295">
        <v>0</v>
      </c>
    </row>
    <row r="11296" spans="1:5">
      <c r="A11296">
        <v>2018</v>
      </c>
      <c r="B11296" t="s">
        <v>407</v>
      </c>
      <c r="C11296" t="s">
        <v>407</v>
      </c>
      <c r="D11296" t="s">
        <v>538</v>
      </c>
      <c r="E11296">
        <v>0</v>
      </c>
    </row>
    <row r="11297" spans="1:5">
      <c r="A11297">
        <v>2020</v>
      </c>
      <c r="B11297" t="s">
        <v>407</v>
      </c>
      <c r="C11297" t="s">
        <v>407</v>
      </c>
      <c r="D11297" t="s">
        <v>538</v>
      </c>
      <c r="E11297">
        <v>1</v>
      </c>
    </row>
    <row r="11298" spans="1:5">
      <c r="A11298">
        <v>2023</v>
      </c>
      <c r="B11298" t="s">
        <v>438</v>
      </c>
      <c r="C11298" t="s">
        <v>52</v>
      </c>
      <c r="D11298" t="s">
        <v>538</v>
      </c>
      <c r="E11298">
        <v>0</v>
      </c>
    </row>
    <row r="11299" spans="1:5">
      <c r="A11299">
        <v>2023</v>
      </c>
      <c r="B11299" t="s">
        <v>425</v>
      </c>
      <c r="C11299" t="s">
        <v>24</v>
      </c>
      <c r="D11299" t="s">
        <v>538</v>
      </c>
      <c r="E11299">
        <v>0</v>
      </c>
    </row>
    <row r="11300" spans="1:5">
      <c r="A11300">
        <v>2023</v>
      </c>
      <c r="B11300" t="s">
        <v>421</v>
      </c>
      <c r="C11300" t="s">
        <v>13</v>
      </c>
      <c r="D11300" t="s">
        <v>538</v>
      </c>
      <c r="E11300">
        <v>0</v>
      </c>
    </row>
    <row r="11301" spans="1:5">
      <c r="A11301">
        <v>2023</v>
      </c>
      <c r="B11301" t="s">
        <v>432</v>
      </c>
      <c r="C11301" t="s">
        <v>39</v>
      </c>
      <c r="D11301" t="s">
        <v>538</v>
      </c>
      <c r="E11301">
        <v>0</v>
      </c>
    </row>
    <row r="11302" spans="1:5">
      <c r="A11302">
        <v>2023</v>
      </c>
      <c r="B11302" t="s">
        <v>429</v>
      </c>
      <c r="C11302" t="s">
        <v>30</v>
      </c>
      <c r="D11302" t="s">
        <v>538</v>
      </c>
      <c r="E11302">
        <v>0</v>
      </c>
    </row>
    <row r="11303" spans="1:5">
      <c r="A11303">
        <v>2023</v>
      </c>
      <c r="B11303" t="s">
        <v>431</v>
      </c>
      <c r="C11303" t="s">
        <v>36</v>
      </c>
      <c r="D11303" t="s">
        <v>538</v>
      </c>
      <c r="E11303">
        <v>0</v>
      </c>
    </row>
    <row r="11304" spans="1:5">
      <c r="A11304">
        <v>2023</v>
      </c>
      <c r="B11304" t="s">
        <v>428</v>
      </c>
      <c r="C11304" t="s">
        <v>27</v>
      </c>
      <c r="D11304" t="s">
        <v>538</v>
      </c>
      <c r="E11304">
        <v>0</v>
      </c>
    </row>
    <row r="11305" spans="1:5">
      <c r="A11305">
        <v>2023</v>
      </c>
      <c r="B11305" t="s">
        <v>436</v>
      </c>
      <c r="C11305" t="s">
        <v>49</v>
      </c>
      <c r="D11305" t="s">
        <v>538</v>
      </c>
      <c r="E11305">
        <v>0</v>
      </c>
    </row>
    <row r="11306" spans="1:5">
      <c r="A11306">
        <v>2023</v>
      </c>
      <c r="B11306" t="s">
        <v>433</v>
      </c>
      <c r="C11306" t="s">
        <v>42</v>
      </c>
      <c r="D11306" t="s">
        <v>538</v>
      </c>
      <c r="E11306">
        <v>0</v>
      </c>
    </row>
    <row r="11307" spans="1:5">
      <c r="A11307">
        <v>2023</v>
      </c>
      <c r="B11307" t="s">
        <v>426</v>
      </c>
      <c r="D11307" t="s">
        <v>538</v>
      </c>
      <c r="E11307">
        <v>0</v>
      </c>
    </row>
    <row r="11308" spans="1:5">
      <c r="A11308">
        <v>2023</v>
      </c>
      <c r="B11308" t="s">
        <v>437</v>
      </c>
      <c r="C11308" t="s">
        <v>51</v>
      </c>
      <c r="D11308" t="s">
        <v>538</v>
      </c>
      <c r="E11308">
        <v>0</v>
      </c>
    </row>
    <row r="11309" spans="1:5">
      <c r="A11309">
        <v>2023</v>
      </c>
      <c r="B11309" t="s">
        <v>420</v>
      </c>
      <c r="C11309" t="s">
        <v>8</v>
      </c>
      <c r="D11309" t="s">
        <v>538</v>
      </c>
      <c r="E11309">
        <v>1</v>
      </c>
    </row>
    <row r="11310" spans="1:5">
      <c r="A11310">
        <v>2023</v>
      </c>
      <c r="B11310" t="s">
        <v>424</v>
      </c>
      <c r="C11310" t="s">
        <v>21</v>
      </c>
      <c r="D11310" t="s">
        <v>538</v>
      </c>
      <c r="E11310">
        <v>0</v>
      </c>
    </row>
    <row r="11311" spans="1:5">
      <c r="A11311">
        <v>2022</v>
      </c>
      <c r="B11311" t="s">
        <v>435</v>
      </c>
      <c r="C11311" t="s">
        <v>48</v>
      </c>
      <c r="D11311" t="s">
        <v>538</v>
      </c>
      <c r="E11311">
        <v>0</v>
      </c>
    </row>
    <row r="11312" spans="1:5">
      <c r="A11312">
        <v>2022</v>
      </c>
      <c r="B11312" t="s">
        <v>438</v>
      </c>
      <c r="C11312" t="s">
        <v>52</v>
      </c>
      <c r="D11312" t="s">
        <v>538</v>
      </c>
      <c r="E11312">
        <v>0</v>
      </c>
    </row>
    <row r="11313" spans="1:5">
      <c r="A11313">
        <v>2022</v>
      </c>
      <c r="B11313" t="s">
        <v>436</v>
      </c>
      <c r="C11313" t="s">
        <v>49</v>
      </c>
      <c r="D11313" t="s">
        <v>538</v>
      </c>
      <c r="E11313">
        <v>0</v>
      </c>
    </row>
    <row r="11314" spans="1:5">
      <c r="A11314">
        <v>2022</v>
      </c>
      <c r="B11314" t="s">
        <v>431</v>
      </c>
      <c r="C11314" t="s">
        <v>36</v>
      </c>
      <c r="D11314" t="s">
        <v>538</v>
      </c>
      <c r="E11314">
        <v>0</v>
      </c>
    </row>
    <row r="11315" spans="1:5">
      <c r="A11315">
        <v>2022</v>
      </c>
      <c r="B11315" t="s">
        <v>422</v>
      </c>
      <c r="C11315" t="s">
        <v>15</v>
      </c>
      <c r="D11315" t="s">
        <v>538</v>
      </c>
      <c r="E11315">
        <v>0</v>
      </c>
    </row>
    <row r="11316" spans="1:5">
      <c r="A11316">
        <v>2022</v>
      </c>
      <c r="B11316" t="s">
        <v>439</v>
      </c>
      <c r="C11316" t="s">
        <v>53</v>
      </c>
      <c r="D11316" t="s">
        <v>538</v>
      </c>
      <c r="E11316">
        <v>0</v>
      </c>
    </row>
    <row r="11317" spans="1:5">
      <c r="A11317">
        <v>2022</v>
      </c>
      <c r="B11317" t="s">
        <v>429</v>
      </c>
      <c r="C11317" t="s">
        <v>30</v>
      </c>
      <c r="D11317" t="s">
        <v>538</v>
      </c>
      <c r="E11317">
        <v>0</v>
      </c>
    </row>
    <row r="11318" spans="1:5">
      <c r="A11318">
        <v>2022</v>
      </c>
      <c r="B11318" t="s">
        <v>421</v>
      </c>
      <c r="C11318" t="s">
        <v>13</v>
      </c>
      <c r="D11318" t="s">
        <v>538</v>
      </c>
      <c r="E11318">
        <v>0</v>
      </c>
    </row>
    <row r="11319" spans="1:5">
      <c r="A11319">
        <v>2022</v>
      </c>
      <c r="B11319" t="s">
        <v>434</v>
      </c>
      <c r="C11319" t="s">
        <v>45</v>
      </c>
      <c r="D11319" t="s">
        <v>538</v>
      </c>
      <c r="E11319">
        <v>0</v>
      </c>
    </row>
    <row r="11320" spans="1:5">
      <c r="A11320">
        <v>2021</v>
      </c>
      <c r="B11320" t="s">
        <v>434</v>
      </c>
      <c r="C11320" t="s">
        <v>45</v>
      </c>
      <c r="D11320" t="s">
        <v>538</v>
      </c>
      <c r="E11320">
        <v>0</v>
      </c>
    </row>
    <row r="11321" spans="1:5">
      <c r="A11321">
        <v>2021</v>
      </c>
      <c r="B11321" t="s">
        <v>420</v>
      </c>
      <c r="C11321" t="s">
        <v>8</v>
      </c>
      <c r="D11321" t="s">
        <v>538</v>
      </c>
      <c r="E11321">
        <v>1</v>
      </c>
    </row>
    <row r="11322" spans="1:5">
      <c r="A11322">
        <v>2021</v>
      </c>
      <c r="B11322" t="s">
        <v>424</v>
      </c>
      <c r="C11322" t="s">
        <v>21</v>
      </c>
      <c r="D11322" t="s">
        <v>538</v>
      </c>
      <c r="E11322">
        <v>0</v>
      </c>
    </row>
    <row r="11323" spans="1:5">
      <c r="A11323">
        <v>2020</v>
      </c>
      <c r="B11323" t="s">
        <v>434</v>
      </c>
      <c r="C11323" t="s">
        <v>45</v>
      </c>
      <c r="D11323" t="s">
        <v>538</v>
      </c>
      <c r="E11323">
        <v>0</v>
      </c>
    </row>
    <row r="11324" spans="1:5">
      <c r="A11324">
        <v>2020</v>
      </c>
      <c r="B11324" t="s">
        <v>430</v>
      </c>
      <c r="C11324" t="s">
        <v>33</v>
      </c>
      <c r="D11324" t="s">
        <v>538</v>
      </c>
      <c r="E11324">
        <v>0</v>
      </c>
    </row>
    <row r="11325" spans="1:5">
      <c r="A11325">
        <v>2020</v>
      </c>
      <c r="B11325" t="s">
        <v>439</v>
      </c>
      <c r="C11325" t="s">
        <v>53</v>
      </c>
      <c r="D11325" t="s">
        <v>538</v>
      </c>
      <c r="E11325">
        <v>0</v>
      </c>
    </row>
    <row r="11326" spans="1:5">
      <c r="A11326">
        <v>2019</v>
      </c>
      <c r="B11326" t="s">
        <v>431</v>
      </c>
      <c r="C11326" t="s">
        <v>36</v>
      </c>
      <c r="D11326" t="s">
        <v>538</v>
      </c>
      <c r="E11326">
        <v>0</v>
      </c>
    </row>
    <row r="11327" spans="1:5">
      <c r="A11327">
        <v>2019</v>
      </c>
      <c r="B11327" t="s">
        <v>437</v>
      </c>
      <c r="C11327" t="s">
        <v>51</v>
      </c>
      <c r="D11327" t="s">
        <v>538</v>
      </c>
      <c r="E11327">
        <v>0</v>
      </c>
    </row>
    <row r="11328" spans="1:5">
      <c r="A11328">
        <v>2019</v>
      </c>
      <c r="B11328" t="s">
        <v>439</v>
      </c>
      <c r="C11328" t="s">
        <v>53</v>
      </c>
      <c r="D11328" t="s">
        <v>538</v>
      </c>
      <c r="E11328">
        <v>0</v>
      </c>
    </row>
    <row r="11329" spans="1:5">
      <c r="A11329">
        <v>2019</v>
      </c>
      <c r="B11329" t="s">
        <v>429</v>
      </c>
      <c r="C11329" t="s">
        <v>30</v>
      </c>
      <c r="D11329" t="s">
        <v>538</v>
      </c>
      <c r="E11329">
        <v>0</v>
      </c>
    </row>
    <row r="11330" spans="1:5">
      <c r="A11330">
        <v>2018</v>
      </c>
      <c r="B11330" t="s">
        <v>432</v>
      </c>
      <c r="C11330" t="s">
        <v>39</v>
      </c>
      <c r="D11330" t="s">
        <v>538</v>
      </c>
      <c r="E11330">
        <v>0</v>
      </c>
    </row>
    <row r="11331" spans="1:5">
      <c r="A11331">
        <v>2018</v>
      </c>
      <c r="B11331" t="s">
        <v>435</v>
      </c>
      <c r="C11331" t="s">
        <v>48</v>
      </c>
      <c r="D11331" t="s">
        <v>538</v>
      </c>
      <c r="E11331">
        <v>0</v>
      </c>
    </row>
    <row r="11332" spans="1:5">
      <c r="A11332">
        <v>2018</v>
      </c>
      <c r="B11332" t="s">
        <v>438</v>
      </c>
      <c r="C11332" t="s">
        <v>52</v>
      </c>
      <c r="D11332" t="s">
        <v>538</v>
      </c>
      <c r="E11332">
        <v>0</v>
      </c>
    </row>
    <row r="11333" spans="1:5">
      <c r="A11333">
        <v>2018</v>
      </c>
      <c r="B11333" t="s">
        <v>436</v>
      </c>
      <c r="C11333" t="s">
        <v>49</v>
      </c>
      <c r="D11333" t="s">
        <v>538</v>
      </c>
      <c r="E11333">
        <v>0</v>
      </c>
    </row>
    <row r="11334" spans="1:5">
      <c r="A11334">
        <v>2018</v>
      </c>
      <c r="B11334" t="s">
        <v>437</v>
      </c>
      <c r="C11334" t="s">
        <v>51</v>
      </c>
      <c r="D11334" t="s">
        <v>538</v>
      </c>
      <c r="E11334">
        <v>0</v>
      </c>
    </row>
    <row r="11335" spans="1:5">
      <c r="A11335">
        <v>2018</v>
      </c>
      <c r="B11335" t="s">
        <v>422</v>
      </c>
      <c r="C11335" t="s">
        <v>15</v>
      </c>
      <c r="D11335" t="s">
        <v>538</v>
      </c>
      <c r="E11335">
        <v>0</v>
      </c>
    </row>
    <row r="11336" spans="1:5">
      <c r="A11336">
        <v>2019</v>
      </c>
      <c r="B11336" t="s">
        <v>438</v>
      </c>
      <c r="C11336" t="s">
        <v>52</v>
      </c>
      <c r="D11336" t="s">
        <v>538</v>
      </c>
      <c r="E11336">
        <v>0</v>
      </c>
    </row>
    <row r="11337" spans="1:5">
      <c r="A11337">
        <v>2019</v>
      </c>
      <c r="B11337" t="s">
        <v>430</v>
      </c>
      <c r="C11337" t="s">
        <v>33</v>
      </c>
      <c r="D11337" t="s">
        <v>538</v>
      </c>
      <c r="E11337">
        <v>0</v>
      </c>
    </row>
    <row r="11338" spans="1:5">
      <c r="A11338">
        <v>2019</v>
      </c>
      <c r="B11338" t="s">
        <v>434</v>
      </c>
      <c r="C11338" t="s">
        <v>45</v>
      </c>
      <c r="D11338" t="s">
        <v>538</v>
      </c>
      <c r="E11338">
        <v>0</v>
      </c>
    </row>
    <row r="11339" spans="1:5">
      <c r="A11339">
        <v>2019</v>
      </c>
      <c r="B11339" t="s">
        <v>425</v>
      </c>
      <c r="C11339" t="s">
        <v>24</v>
      </c>
      <c r="D11339" t="s">
        <v>538</v>
      </c>
      <c r="E11339">
        <v>0</v>
      </c>
    </row>
    <row r="11340" spans="1:5">
      <c r="A11340">
        <v>2019</v>
      </c>
      <c r="B11340" t="s">
        <v>420</v>
      </c>
      <c r="C11340" t="s">
        <v>8</v>
      </c>
      <c r="D11340" t="s">
        <v>538</v>
      </c>
      <c r="E11340">
        <v>0</v>
      </c>
    </row>
    <row r="11341" spans="1:5">
      <c r="A11341">
        <v>2019</v>
      </c>
      <c r="B11341" t="s">
        <v>433</v>
      </c>
      <c r="C11341" t="s">
        <v>42</v>
      </c>
      <c r="D11341" t="s">
        <v>538</v>
      </c>
      <c r="E11341">
        <v>0</v>
      </c>
    </row>
    <row r="11342" spans="1:5">
      <c r="A11342">
        <v>2019</v>
      </c>
      <c r="B11342" t="s">
        <v>428</v>
      </c>
      <c r="C11342" t="s">
        <v>27</v>
      </c>
      <c r="D11342" t="s">
        <v>538</v>
      </c>
      <c r="E11342">
        <v>0</v>
      </c>
    </row>
    <row r="11343" spans="1:5">
      <c r="A11343">
        <v>2019</v>
      </c>
      <c r="B11343" t="s">
        <v>423</v>
      </c>
      <c r="C11343" t="s">
        <v>18</v>
      </c>
      <c r="D11343" t="s">
        <v>538</v>
      </c>
      <c r="E11343">
        <v>0</v>
      </c>
    </row>
    <row r="11344" spans="1:5">
      <c r="A11344">
        <v>2019</v>
      </c>
      <c r="B11344" t="s">
        <v>421</v>
      </c>
      <c r="C11344" t="s">
        <v>13</v>
      </c>
      <c r="D11344" t="s">
        <v>538</v>
      </c>
      <c r="E11344">
        <v>0</v>
      </c>
    </row>
    <row r="11345" spans="1:5">
      <c r="A11345">
        <v>2019</v>
      </c>
      <c r="B11345" t="s">
        <v>422</v>
      </c>
      <c r="C11345" t="s">
        <v>15</v>
      </c>
      <c r="D11345" t="s">
        <v>538</v>
      </c>
      <c r="E11345">
        <v>0</v>
      </c>
    </row>
    <row r="11346" spans="1:5">
      <c r="A11346">
        <v>2019</v>
      </c>
      <c r="B11346" t="s">
        <v>424</v>
      </c>
      <c r="C11346" t="s">
        <v>21</v>
      </c>
      <c r="D11346" t="s">
        <v>538</v>
      </c>
      <c r="E11346">
        <v>0</v>
      </c>
    </row>
    <row r="11347" spans="1:5">
      <c r="A11347">
        <v>2018</v>
      </c>
      <c r="B11347" t="s">
        <v>434</v>
      </c>
      <c r="C11347" t="s">
        <v>45</v>
      </c>
      <c r="D11347" t="s">
        <v>538</v>
      </c>
      <c r="E11347">
        <v>0</v>
      </c>
    </row>
    <row r="11348" spans="1:5">
      <c r="A11348">
        <v>2018</v>
      </c>
      <c r="B11348" t="s">
        <v>428</v>
      </c>
      <c r="C11348" t="s">
        <v>27</v>
      </c>
      <c r="D11348" t="s">
        <v>538</v>
      </c>
      <c r="E11348">
        <v>0</v>
      </c>
    </row>
    <row r="11349" spans="1:5">
      <c r="A11349">
        <v>2018</v>
      </c>
      <c r="B11349" t="s">
        <v>430</v>
      </c>
      <c r="C11349" t="s">
        <v>33</v>
      </c>
      <c r="D11349" t="s">
        <v>538</v>
      </c>
      <c r="E11349">
        <v>0</v>
      </c>
    </row>
    <row r="11350" spans="1:5">
      <c r="A11350">
        <v>2018</v>
      </c>
      <c r="B11350" t="s">
        <v>420</v>
      </c>
      <c r="C11350" t="s">
        <v>8</v>
      </c>
      <c r="D11350" t="s">
        <v>538</v>
      </c>
      <c r="E11350">
        <v>0</v>
      </c>
    </row>
    <row r="11351" spans="1:5">
      <c r="A11351">
        <v>2018</v>
      </c>
      <c r="B11351" t="s">
        <v>439</v>
      </c>
      <c r="C11351" t="s">
        <v>53</v>
      </c>
      <c r="D11351" t="s">
        <v>538</v>
      </c>
      <c r="E11351">
        <v>0</v>
      </c>
    </row>
    <row r="11352" spans="1:5">
      <c r="A11352">
        <v>2022</v>
      </c>
      <c r="B11352" t="s">
        <v>437</v>
      </c>
      <c r="C11352" t="s">
        <v>51</v>
      </c>
      <c r="D11352" t="s">
        <v>538</v>
      </c>
      <c r="E11352">
        <v>0</v>
      </c>
    </row>
    <row r="11353" spans="1:5">
      <c r="A11353">
        <v>2022</v>
      </c>
      <c r="B11353" t="s">
        <v>425</v>
      </c>
      <c r="C11353" t="s">
        <v>24</v>
      </c>
      <c r="D11353" t="s">
        <v>538</v>
      </c>
      <c r="E11353">
        <v>0</v>
      </c>
    </row>
    <row r="11354" spans="1:5">
      <c r="A11354">
        <v>2022</v>
      </c>
      <c r="B11354" t="s">
        <v>428</v>
      </c>
      <c r="C11354" t="s">
        <v>27</v>
      </c>
      <c r="D11354" t="s">
        <v>538</v>
      </c>
      <c r="E11354">
        <v>0</v>
      </c>
    </row>
    <row r="11355" spans="1:5">
      <c r="A11355">
        <v>2022</v>
      </c>
      <c r="B11355" t="s">
        <v>420</v>
      </c>
      <c r="C11355" t="s">
        <v>8</v>
      </c>
      <c r="D11355" t="s">
        <v>538</v>
      </c>
      <c r="E11355">
        <v>1</v>
      </c>
    </row>
    <row r="11356" spans="1:5">
      <c r="A11356">
        <v>2022</v>
      </c>
      <c r="B11356" t="s">
        <v>423</v>
      </c>
      <c r="C11356" t="s">
        <v>18</v>
      </c>
      <c r="D11356" t="s">
        <v>538</v>
      </c>
      <c r="E11356">
        <v>0</v>
      </c>
    </row>
    <row r="11357" spans="1:5">
      <c r="A11357">
        <v>2021</v>
      </c>
      <c r="B11357" t="s">
        <v>426</v>
      </c>
      <c r="D11357" t="s">
        <v>538</v>
      </c>
      <c r="E11357">
        <v>0</v>
      </c>
    </row>
    <row r="11358" spans="1:5">
      <c r="A11358">
        <v>2021</v>
      </c>
      <c r="B11358" t="s">
        <v>428</v>
      </c>
      <c r="C11358" t="s">
        <v>27</v>
      </c>
      <c r="D11358" t="s">
        <v>538</v>
      </c>
      <c r="E11358">
        <v>0</v>
      </c>
    </row>
    <row r="11359" spans="1:5">
      <c r="A11359">
        <v>2021</v>
      </c>
      <c r="B11359" t="s">
        <v>423</v>
      </c>
      <c r="C11359" t="s">
        <v>18</v>
      </c>
      <c r="D11359" t="s">
        <v>538</v>
      </c>
      <c r="E11359">
        <v>0</v>
      </c>
    </row>
    <row r="11360" spans="1:5">
      <c r="A11360">
        <v>2021</v>
      </c>
      <c r="B11360" t="s">
        <v>431</v>
      </c>
      <c r="C11360" t="s">
        <v>36</v>
      </c>
      <c r="D11360" t="s">
        <v>538</v>
      </c>
      <c r="E11360">
        <v>0</v>
      </c>
    </row>
    <row r="11361" spans="1:5">
      <c r="A11361">
        <v>2021</v>
      </c>
      <c r="B11361" t="s">
        <v>425</v>
      </c>
      <c r="C11361" t="s">
        <v>24</v>
      </c>
      <c r="D11361" t="s">
        <v>538</v>
      </c>
      <c r="E11361">
        <v>0</v>
      </c>
    </row>
    <row r="11362" spans="1:5">
      <c r="A11362">
        <v>2021</v>
      </c>
      <c r="B11362" t="s">
        <v>438</v>
      </c>
      <c r="C11362" t="s">
        <v>52</v>
      </c>
      <c r="D11362" t="s">
        <v>538</v>
      </c>
      <c r="E11362">
        <v>0</v>
      </c>
    </row>
    <row r="11363" spans="1:5">
      <c r="A11363">
        <v>2021</v>
      </c>
      <c r="B11363" t="s">
        <v>436</v>
      </c>
      <c r="C11363" t="s">
        <v>49</v>
      </c>
      <c r="D11363" t="s">
        <v>538</v>
      </c>
      <c r="E11363">
        <v>0</v>
      </c>
    </row>
    <row r="11364" spans="1:5">
      <c r="A11364">
        <v>2021</v>
      </c>
      <c r="B11364" t="s">
        <v>437</v>
      </c>
      <c r="C11364" t="s">
        <v>51</v>
      </c>
      <c r="D11364" t="s">
        <v>538</v>
      </c>
      <c r="E11364">
        <v>0</v>
      </c>
    </row>
    <row r="11365" spans="1:5">
      <c r="A11365">
        <v>2020</v>
      </c>
      <c r="B11365" t="s">
        <v>431</v>
      </c>
      <c r="C11365" t="s">
        <v>36</v>
      </c>
      <c r="D11365" t="s">
        <v>538</v>
      </c>
      <c r="E11365">
        <v>0</v>
      </c>
    </row>
    <row r="11366" spans="1:5">
      <c r="A11366">
        <v>2020</v>
      </c>
      <c r="B11366" t="s">
        <v>426</v>
      </c>
      <c r="D11366" t="s">
        <v>538</v>
      </c>
      <c r="E11366">
        <v>0</v>
      </c>
    </row>
    <row r="11367" spans="1:5">
      <c r="A11367">
        <v>2020</v>
      </c>
      <c r="B11367" t="s">
        <v>433</v>
      </c>
      <c r="C11367" t="s">
        <v>42</v>
      </c>
      <c r="D11367" t="s">
        <v>538</v>
      </c>
      <c r="E11367">
        <v>0</v>
      </c>
    </row>
    <row r="11368" spans="1:5">
      <c r="A11368">
        <v>2020</v>
      </c>
      <c r="B11368" t="s">
        <v>425</v>
      </c>
      <c r="C11368" t="s">
        <v>24</v>
      </c>
      <c r="D11368" t="s">
        <v>538</v>
      </c>
      <c r="E11368">
        <v>0</v>
      </c>
    </row>
    <row r="11369" spans="1:5">
      <c r="A11369">
        <v>2020</v>
      </c>
      <c r="B11369" t="s">
        <v>428</v>
      </c>
      <c r="C11369" t="s">
        <v>27</v>
      </c>
      <c r="D11369" t="s">
        <v>538</v>
      </c>
      <c r="E11369">
        <v>0</v>
      </c>
    </row>
    <row r="11370" spans="1:5">
      <c r="A11370">
        <v>2020</v>
      </c>
      <c r="B11370" t="s">
        <v>438</v>
      </c>
      <c r="C11370" t="s">
        <v>52</v>
      </c>
      <c r="D11370" t="s">
        <v>538</v>
      </c>
      <c r="E11370">
        <v>0</v>
      </c>
    </row>
    <row r="11371" spans="1:5">
      <c r="A11371">
        <v>2020</v>
      </c>
      <c r="B11371" t="s">
        <v>437</v>
      </c>
      <c r="C11371" t="s">
        <v>51</v>
      </c>
      <c r="D11371" t="s">
        <v>538</v>
      </c>
      <c r="E11371">
        <v>0</v>
      </c>
    </row>
    <row r="11372" spans="1:5">
      <c r="A11372">
        <v>2020</v>
      </c>
      <c r="B11372" t="s">
        <v>422</v>
      </c>
      <c r="C11372" t="s">
        <v>15</v>
      </c>
      <c r="D11372" t="s">
        <v>538</v>
      </c>
      <c r="E11372">
        <v>0</v>
      </c>
    </row>
    <row r="11373" spans="1:5">
      <c r="A11373">
        <v>2023</v>
      </c>
      <c r="B11373" t="s">
        <v>434</v>
      </c>
      <c r="C11373" t="s">
        <v>45</v>
      </c>
      <c r="D11373" t="s">
        <v>538</v>
      </c>
      <c r="E11373">
        <v>0</v>
      </c>
    </row>
    <row r="11374" spans="1:5">
      <c r="A11374">
        <v>2023</v>
      </c>
      <c r="B11374" t="s">
        <v>423</v>
      </c>
      <c r="C11374" t="s">
        <v>18</v>
      </c>
      <c r="D11374" t="s">
        <v>538</v>
      </c>
      <c r="E11374">
        <v>0</v>
      </c>
    </row>
    <row r="11375" spans="1:5">
      <c r="A11375">
        <v>2023</v>
      </c>
      <c r="B11375" t="s">
        <v>435</v>
      </c>
      <c r="C11375" t="s">
        <v>48</v>
      </c>
      <c r="D11375" t="s">
        <v>538</v>
      </c>
      <c r="E11375">
        <v>0</v>
      </c>
    </row>
    <row r="11376" spans="1:5">
      <c r="A11376">
        <v>2023</v>
      </c>
      <c r="B11376" t="s">
        <v>430</v>
      </c>
      <c r="C11376" t="s">
        <v>33</v>
      </c>
      <c r="D11376" t="s">
        <v>538</v>
      </c>
      <c r="E11376">
        <v>0</v>
      </c>
    </row>
    <row r="11377" spans="1:5">
      <c r="A11377">
        <v>2023</v>
      </c>
      <c r="B11377" t="s">
        <v>422</v>
      </c>
      <c r="C11377" t="s">
        <v>15</v>
      </c>
      <c r="D11377" t="s">
        <v>538</v>
      </c>
      <c r="E11377">
        <v>0</v>
      </c>
    </row>
    <row r="11378" spans="1:5">
      <c r="A11378">
        <v>2023</v>
      </c>
      <c r="B11378" t="s">
        <v>439</v>
      </c>
      <c r="C11378" t="s">
        <v>53</v>
      </c>
      <c r="D11378" t="s">
        <v>538</v>
      </c>
      <c r="E11378">
        <v>0</v>
      </c>
    </row>
    <row r="11379" spans="1:5">
      <c r="A11379">
        <v>2022</v>
      </c>
      <c r="B11379" t="s">
        <v>433</v>
      </c>
      <c r="C11379" t="s">
        <v>42</v>
      </c>
      <c r="D11379" t="s">
        <v>538</v>
      </c>
      <c r="E11379">
        <v>0</v>
      </c>
    </row>
    <row r="11380" spans="1:5">
      <c r="A11380">
        <v>2022</v>
      </c>
      <c r="B11380" t="s">
        <v>430</v>
      </c>
      <c r="C11380" t="s">
        <v>33</v>
      </c>
      <c r="D11380" t="s">
        <v>538</v>
      </c>
      <c r="E11380">
        <v>0</v>
      </c>
    </row>
    <row r="11381" spans="1:5">
      <c r="A11381">
        <v>2022</v>
      </c>
      <c r="B11381" t="s">
        <v>432</v>
      </c>
      <c r="C11381" t="s">
        <v>39</v>
      </c>
      <c r="D11381" t="s">
        <v>538</v>
      </c>
      <c r="E11381">
        <v>0</v>
      </c>
    </row>
    <row r="11382" spans="1:5">
      <c r="A11382">
        <v>2022</v>
      </c>
      <c r="B11382" t="s">
        <v>426</v>
      </c>
      <c r="D11382" t="s">
        <v>538</v>
      </c>
      <c r="E11382">
        <v>0</v>
      </c>
    </row>
    <row r="11383" spans="1:5">
      <c r="A11383">
        <v>2022</v>
      </c>
      <c r="B11383" t="s">
        <v>424</v>
      </c>
      <c r="C11383" t="s">
        <v>21</v>
      </c>
      <c r="D11383" t="s">
        <v>538</v>
      </c>
      <c r="E11383">
        <v>0</v>
      </c>
    </row>
    <row r="11384" spans="1:5">
      <c r="A11384">
        <v>2021</v>
      </c>
      <c r="B11384" t="s">
        <v>432</v>
      </c>
      <c r="C11384" t="s">
        <v>39</v>
      </c>
      <c r="D11384" t="s">
        <v>538</v>
      </c>
      <c r="E11384">
        <v>0</v>
      </c>
    </row>
    <row r="11385" spans="1:5">
      <c r="A11385">
        <v>2021</v>
      </c>
      <c r="B11385" t="s">
        <v>430</v>
      </c>
      <c r="C11385" t="s">
        <v>33</v>
      </c>
      <c r="D11385" t="s">
        <v>538</v>
      </c>
      <c r="E11385">
        <v>0</v>
      </c>
    </row>
    <row r="11386" spans="1:5">
      <c r="A11386">
        <v>2021</v>
      </c>
      <c r="B11386" t="s">
        <v>433</v>
      </c>
      <c r="C11386" t="s">
        <v>42</v>
      </c>
      <c r="D11386" t="s">
        <v>538</v>
      </c>
      <c r="E11386">
        <v>0</v>
      </c>
    </row>
    <row r="11387" spans="1:5">
      <c r="A11387">
        <v>2021</v>
      </c>
      <c r="B11387" t="s">
        <v>422</v>
      </c>
      <c r="C11387" t="s">
        <v>15</v>
      </c>
      <c r="D11387" t="s">
        <v>538</v>
      </c>
      <c r="E11387">
        <v>0</v>
      </c>
    </row>
    <row r="11388" spans="1:5">
      <c r="A11388">
        <v>2021</v>
      </c>
      <c r="B11388" t="s">
        <v>421</v>
      </c>
      <c r="C11388" t="s">
        <v>13</v>
      </c>
      <c r="D11388" t="s">
        <v>538</v>
      </c>
      <c r="E11388">
        <v>0</v>
      </c>
    </row>
    <row r="11389" spans="1:5">
      <c r="A11389">
        <v>2021</v>
      </c>
      <c r="B11389" t="s">
        <v>439</v>
      </c>
      <c r="C11389" t="s">
        <v>53</v>
      </c>
      <c r="D11389" t="s">
        <v>538</v>
      </c>
      <c r="E11389">
        <v>0</v>
      </c>
    </row>
    <row r="11390" spans="1:5">
      <c r="A11390">
        <v>2021</v>
      </c>
      <c r="B11390" t="s">
        <v>435</v>
      </c>
      <c r="C11390" t="s">
        <v>48</v>
      </c>
      <c r="D11390" t="s">
        <v>538</v>
      </c>
      <c r="E11390">
        <v>0</v>
      </c>
    </row>
    <row r="11391" spans="1:5">
      <c r="A11391">
        <v>2021</v>
      </c>
      <c r="B11391" t="s">
        <v>429</v>
      </c>
      <c r="C11391" t="s">
        <v>30</v>
      </c>
      <c r="D11391" t="s">
        <v>538</v>
      </c>
      <c r="E11391">
        <v>0</v>
      </c>
    </row>
    <row r="11392" spans="1:5">
      <c r="A11392">
        <v>2020</v>
      </c>
      <c r="B11392" t="s">
        <v>435</v>
      </c>
      <c r="C11392" t="s">
        <v>48</v>
      </c>
      <c r="D11392" t="s">
        <v>538</v>
      </c>
      <c r="E11392">
        <v>0</v>
      </c>
    </row>
    <row r="11393" spans="1:5">
      <c r="A11393">
        <v>2020</v>
      </c>
      <c r="B11393" t="s">
        <v>432</v>
      </c>
      <c r="C11393" t="s">
        <v>39</v>
      </c>
      <c r="D11393" t="s">
        <v>538</v>
      </c>
      <c r="E11393">
        <v>0</v>
      </c>
    </row>
    <row r="11394" spans="1:5">
      <c r="A11394">
        <v>2020</v>
      </c>
      <c r="B11394" t="s">
        <v>423</v>
      </c>
      <c r="C11394" t="s">
        <v>18</v>
      </c>
      <c r="D11394" t="s">
        <v>538</v>
      </c>
      <c r="E11394">
        <v>0</v>
      </c>
    </row>
    <row r="11395" spans="1:5">
      <c r="A11395">
        <v>2020</v>
      </c>
      <c r="B11395" t="s">
        <v>420</v>
      </c>
      <c r="C11395" t="s">
        <v>8</v>
      </c>
      <c r="D11395" t="s">
        <v>538</v>
      </c>
      <c r="E11395">
        <v>1</v>
      </c>
    </row>
    <row r="11396" spans="1:5">
      <c r="A11396">
        <v>2020</v>
      </c>
      <c r="B11396" t="s">
        <v>424</v>
      </c>
      <c r="C11396" t="s">
        <v>21</v>
      </c>
      <c r="D11396" t="s">
        <v>538</v>
      </c>
      <c r="E11396">
        <v>0</v>
      </c>
    </row>
    <row r="11397" spans="1:5">
      <c r="A11397">
        <v>2020</v>
      </c>
      <c r="B11397" t="s">
        <v>421</v>
      </c>
      <c r="C11397" t="s">
        <v>13</v>
      </c>
      <c r="D11397" t="s">
        <v>538</v>
      </c>
      <c r="E11397">
        <v>0</v>
      </c>
    </row>
    <row r="11398" spans="1:5">
      <c r="A11398">
        <v>2020</v>
      </c>
      <c r="B11398" t="s">
        <v>436</v>
      </c>
      <c r="C11398" t="s">
        <v>49</v>
      </c>
      <c r="D11398" t="s">
        <v>538</v>
      </c>
      <c r="E11398">
        <v>0</v>
      </c>
    </row>
    <row r="11399" spans="1:5">
      <c r="A11399">
        <v>2020</v>
      </c>
      <c r="B11399" t="s">
        <v>429</v>
      </c>
      <c r="C11399" t="s">
        <v>30</v>
      </c>
      <c r="D11399" t="s">
        <v>538</v>
      </c>
      <c r="E11399">
        <v>0</v>
      </c>
    </row>
    <row r="11400" spans="1:5">
      <c r="A11400">
        <v>2019</v>
      </c>
      <c r="B11400" t="s">
        <v>435</v>
      </c>
      <c r="C11400" t="s">
        <v>48</v>
      </c>
      <c r="D11400" t="s">
        <v>538</v>
      </c>
      <c r="E11400">
        <v>0</v>
      </c>
    </row>
    <row r="11401" spans="1:5">
      <c r="A11401">
        <v>2019</v>
      </c>
      <c r="B11401" t="s">
        <v>426</v>
      </c>
      <c r="D11401" t="s">
        <v>538</v>
      </c>
      <c r="E11401">
        <v>0</v>
      </c>
    </row>
    <row r="11402" spans="1:5">
      <c r="A11402">
        <v>2019</v>
      </c>
      <c r="B11402" t="s">
        <v>432</v>
      </c>
      <c r="C11402" t="s">
        <v>39</v>
      </c>
      <c r="D11402" t="s">
        <v>538</v>
      </c>
      <c r="E11402">
        <v>0</v>
      </c>
    </row>
    <row r="11403" spans="1:5">
      <c r="A11403">
        <v>2019</v>
      </c>
      <c r="B11403" t="s">
        <v>436</v>
      </c>
      <c r="C11403" t="s">
        <v>49</v>
      </c>
      <c r="D11403" t="s">
        <v>538</v>
      </c>
      <c r="E11403">
        <v>0</v>
      </c>
    </row>
    <row r="11404" spans="1:5">
      <c r="A11404">
        <v>2018</v>
      </c>
      <c r="B11404" t="s">
        <v>431</v>
      </c>
      <c r="C11404" t="s">
        <v>36</v>
      </c>
      <c r="D11404" t="s">
        <v>538</v>
      </c>
      <c r="E11404">
        <v>0</v>
      </c>
    </row>
    <row r="11405" spans="1:5">
      <c r="A11405">
        <v>2018</v>
      </c>
      <c r="B11405" t="s">
        <v>426</v>
      </c>
      <c r="D11405" t="s">
        <v>538</v>
      </c>
      <c r="E11405">
        <v>0</v>
      </c>
    </row>
    <row r="11406" spans="1:5">
      <c r="A11406">
        <v>2018</v>
      </c>
      <c r="B11406" t="s">
        <v>421</v>
      </c>
      <c r="C11406" t="s">
        <v>13</v>
      </c>
      <c r="D11406" t="s">
        <v>538</v>
      </c>
      <c r="E11406">
        <v>0</v>
      </c>
    </row>
    <row r="11407" spans="1:5">
      <c r="A11407">
        <v>2018</v>
      </c>
      <c r="B11407" t="s">
        <v>423</v>
      </c>
      <c r="C11407" t="s">
        <v>18</v>
      </c>
      <c r="D11407" t="s">
        <v>538</v>
      </c>
      <c r="E11407">
        <v>0</v>
      </c>
    </row>
    <row r="11408" spans="1:5">
      <c r="A11408">
        <v>2018</v>
      </c>
      <c r="B11408" t="s">
        <v>433</v>
      </c>
      <c r="C11408" t="s">
        <v>42</v>
      </c>
      <c r="D11408" t="s">
        <v>538</v>
      </c>
      <c r="E11408">
        <v>0</v>
      </c>
    </row>
    <row r="11409" spans="1:5">
      <c r="A11409">
        <v>2018</v>
      </c>
      <c r="B11409" t="s">
        <v>425</v>
      </c>
      <c r="C11409" t="s">
        <v>24</v>
      </c>
      <c r="D11409" t="s">
        <v>538</v>
      </c>
      <c r="E11409">
        <v>0</v>
      </c>
    </row>
    <row r="11410" spans="1:5">
      <c r="A11410">
        <v>2018</v>
      </c>
      <c r="B11410" t="s">
        <v>424</v>
      </c>
      <c r="C11410" t="s">
        <v>21</v>
      </c>
      <c r="D11410" t="s">
        <v>538</v>
      </c>
      <c r="E11410">
        <v>0</v>
      </c>
    </row>
    <row r="11411" spans="1:5">
      <c r="A11411">
        <v>2018</v>
      </c>
      <c r="B11411" t="s">
        <v>429</v>
      </c>
      <c r="C11411" t="s">
        <v>30</v>
      </c>
      <c r="D11411" t="s">
        <v>538</v>
      </c>
      <c r="E11411">
        <v>0</v>
      </c>
    </row>
    <row r="11412" spans="1:5">
      <c r="A11412">
        <v>2025</v>
      </c>
      <c r="B11412" t="s">
        <v>407</v>
      </c>
      <c r="D11412" t="s">
        <v>539</v>
      </c>
      <c r="E11412">
        <v>0</v>
      </c>
    </row>
    <row r="11413" spans="1:5">
      <c r="A11413">
        <v>2025</v>
      </c>
      <c r="B11413" t="s">
        <v>438</v>
      </c>
      <c r="D11413" t="s">
        <v>539</v>
      </c>
      <c r="E11413">
        <v>0</v>
      </c>
    </row>
    <row r="11414" spans="1:5">
      <c r="A11414">
        <v>2025</v>
      </c>
      <c r="B11414" t="s">
        <v>425</v>
      </c>
      <c r="D11414" t="s">
        <v>539</v>
      </c>
      <c r="E11414">
        <v>0</v>
      </c>
    </row>
    <row r="11415" spans="1:5">
      <c r="A11415">
        <v>2025</v>
      </c>
      <c r="B11415" t="s">
        <v>421</v>
      </c>
      <c r="D11415" t="s">
        <v>539</v>
      </c>
      <c r="E11415">
        <v>2</v>
      </c>
    </row>
    <row r="11416" spans="1:5">
      <c r="A11416">
        <v>2025</v>
      </c>
      <c r="B11416" t="s">
        <v>432</v>
      </c>
      <c r="D11416" t="s">
        <v>539</v>
      </c>
      <c r="E11416">
        <v>1</v>
      </c>
    </row>
    <row r="11417" spans="1:5">
      <c r="A11417">
        <v>2025</v>
      </c>
      <c r="B11417" t="s">
        <v>429</v>
      </c>
      <c r="D11417" t="s">
        <v>539</v>
      </c>
      <c r="E11417">
        <v>1</v>
      </c>
    </row>
    <row r="11418" spans="1:5">
      <c r="A11418">
        <v>2025</v>
      </c>
      <c r="B11418" t="s">
        <v>431</v>
      </c>
      <c r="D11418" t="s">
        <v>539</v>
      </c>
      <c r="E11418">
        <v>0</v>
      </c>
    </row>
    <row r="11419" spans="1:5">
      <c r="A11419">
        <v>2025</v>
      </c>
      <c r="B11419" t="s">
        <v>428</v>
      </c>
      <c r="D11419" t="s">
        <v>539</v>
      </c>
      <c r="E11419">
        <v>0</v>
      </c>
    </row>
    <row r="11420" spans="1:5">
      <c r="A11420">
        <v>2025</v>
      </c>
      <c r="B11420" t="s">
        <v>436</v>
      </c>
      <c r="D11420" t="s">
        <v>539</v>
      </c>
      <c r="E11420">
        <v>0</v>
      </c>
    </row>
    <row r="11421" spans="1:5">
      <c r="A11421">
        <v>2025</v>
      </c>
      <c r="B11421" t="s">
        <v>433</v>
      </c>
      <c r="D11421" t="s">
        <v>539</v>
      </c>
      <c r="E11421">
        <v>0</v>
      </c>
    </row>
    <row r="11422" spans="1:5">
      <c r="A11422">
        <v>2025</v>
      </c>
      <c r="B11422" t="s">
        <v>426</v>
      </c>
      <c r="D11422" t="s">
        <v>539</v>
      </c>
      <c r="E11422">
        <v>0</v>
      </c>
    </row>
    <row r="11423" spans="1:5">
      <c r="A11423">
        <v>2025</v>
      </c>
      <c r="B11423" t="s">
        <v>437</v>
      </c>
      <c r="D11423" t="s">
        <v>539</v>
      </c>
      <c r="E11423">
        <v>1</v>
      </c>
    </row>
    <row r="11424" spans="1:5">
      <c r="A11424">
        <v>2025</v>
      </c>
      <c r="B11424" t="s">
        <v>420</v>
      </c>
      <c r="D11424" t="s">
        <v>539</v>
      </c>
      <c r="E11424">
        <v>3</v>
      </c>
    </row>
    <row r="11425" spans="1:5">
      <c r="A11425">
        <v>2025</v>
      </c>
      <c r="B11425" t="s">
        <v>424</v>
      </c>
      <c r="D11425" t="s">
        <v>539</v>
      </c>
      <c r="E11425">
        <v>0</v>
      </c>
    </row>
    <row r="11426" spans="1:5">
      <c r="A11426">
        <v>2025</v>
      </c>
      <c r="B11426" t="s">
        <v>434</v>
      </c>
      <c r="D11426" t="s">
        <v>539</v>
      </c>
      <c r="E11426">
        <v>0</v>
      </c>
    </row>
    <row r="11427" spans="1:5">
      <c r="A11427">
        <v>2025</v>
      </c>
      <c r="B11427" t="s">
        <v>423</v>
      </c>
      <c r="D11427" t="s">
        <v>539</v>
      </c>
      <c r="E11427">
        <v>0</v>
      </c>
    </row>
    <row r="11428" spans="1:5">
      <c r="A11428">
        <v>2025</v>
      </c>
      <c r="B11428" t="s">
        <v>435</v>
      </c>
      <c r="D11428" t="s">
        <v>539</v>
      </c>
      <c r="E11428">
        <v>1</v>
      </c>
    </row>
    <row r="11429" spans="1:5">
      <c r="A11429">
        <v>2025</v>
      </c>
      <c r="B11429" t="s">
        <v>430</v>
      </c>
      <c r="D11429" t="s">
        <v>539</v>
      </c>
      <c r="E11429">
        <v>0</v>
      </c>
    </row>
    <row r="11430" spans="1:5">
      <c r="A11430">
        <v>2025</v>
      </c>
      <c r="B11430" t="s">
        <v>422</v>
      </c>
      <c r="D11430" t="s">
        <v>539</v>
      </c>
      <c r="E11430">
        <v>1</v>
      </c>
    </row>
    <row r="11431" spans="1:5">
      <c r="A11431">
        <v>2025</v>
      </c>
      <c r="B11431" t="s">
        <v>439</v>
      </c>
      <c r="D11431" t="s">
        <v>539</v>
      </c>
      <c r="E11431">
        <v>0</v>
      </c>
    </row>
    <row r="11432" spans="1:5">
      <c r="A11432">
        <v>2024</v>
      </c>
      <c r="B11432" t="s">
        <v>407</v>
      </c>
      <c r="C11432" t="s">
        <v>407</v>
      </c>
      <c r="D11432" t="s">
        <v>539</v>
      </c>
      <c r="E11432">
        <v>0</v>
      </c>
    </row>
    <row r="11433" spans="1:5">
      <c r="A11433">
        <v>2024</v>
      </c>
      <c r="B11433" t="s">
        <v>438</v>
      </c>
      <c r="C11433" t="s">
        <v>52</v>
      </c>
      <c r="D11433" t="s">
        <v>539</v>
      </c>
      <c r="E11433">
        <v>0</v>
      </c>
    </row>
    <row r="11434" spans="1:5">
      <c r="A11434">
        <v>2024</v>
      </c>
      <c r="B11434" t="s">
        <v>425</v>
      </c>
      <c r="C11434" t="s">
        <v>24</v>
      </c>
      <c r="D11434" t="s">
        <v>539</v>
      </c>
      <c r="E11434">
        <v>0</v>
      </c>
    </row>
    <row r="11435" spans="1:5">
      <c r="A11435">
        <v>2024</v>
      </c>
      <c r="B11435" t="s">
        <v>421</v>
      </c>
      <c r="C11435" t="s">
        <v>13</v>
      </c>
      <c r="D11435" t="s">
        <v>539</v>
      </c>
      <c r="E11435">
        <v>2</v>
      </c>
    </row>
    <row r="11436" spans="1:5">
      <c r="A11436">
        <v>2024</v>
      </c>
      <c r="B11436" t="s">
        <v>432</v>
      </c>
      <c r="C11436" t="s">
        <v>39</v>
      </c>
      <c r="D11436" t="s">
        <v>539</v>
      </c>
      <c r="E11436">
        <v>1</v>
      </c>
    </row>
    <row r="11437" spans="1:5">
      <c r="A11437">
        <v>2024</v>
      </c>
      <c r="B11437" t="s">
        <v>429</v>
      </c>
      <c r="C11437" t="s">
        <v>30</v>
      </c>
      <c r="D11437" t="s">
        <v>539</v>
      </c>
      <c r="E11437">
        <v>1</v>
      </c>
    </row>
    <row r="11438" spans="1:5">
      <c r="A11438">
        <v>2024</v>
      </c>
      <c r="B11438" t="s">
        <v>431</v>
      </c>
      <c r="C11438" t="s">
        <v>36</v>
      </c>
      <c r="D11438" t="s">
        <v>539</v>
      </c>
      <c r="E11438">
        <v>0</v>
      </c>
    </row>
    <row r="11439" spans="1:5">
      <c r="A11439">
        <v>2024</v>
      </c>
      <c r="B11439" t="s">
        <v>428</v>
      </c>
      <c r="C11439" t="s">
        <v>27</v>
      </c>
      <c r="D11439" t="s">
        <v>539</v>
      </c>
      <c r="E11439">
        <v>0</v>
      </c>
    </row>
    <row r="11440" spans="1:5">
      <c r="A11440">
        <v>2024</v>
      </c>
      <c r="B11440" t="s">
        <v>436</v>
      </c>
      <c r="C11440" t="s">
        <v>49</v>
      </c>
      <c r="D11440" t="s">
        <v>539</v>
      </c>
      <c r="E11440">
        <v>0</v>
      </c>
    </row>
    <row r="11441" spans="1:5">
      <c r="A11441">
        <v>2024</v>
      </c>
      <c r="B11441" t="s">
        <v>433</v>
      </c>
      <c r="C11441" t="s">
        <v>42</v>
      </c>
      <c r="D11441" t="s">
        <v>539</v>
      </c>
      <c r="E11441">
        <v>0</v>
      </c>
    </row>
    <row r="11442" spans="1:5">
      <c r="A11442">
        <v>2024</v>
      </c>
      <c r="B11442" t="s">
        <v>426</v>
      </c>
      <c r="D11442" t="s">
        <v>539</v>
      </c>
      <c r="E11442">
        <v>0</v>
      </c>
    </row>
    <row r="11443" spans="1:5">
      <c r="A11443">
        <v>2024</v>
      </c>
      <c r="B11443" t="s">
        <v>437</v>
      </c>
      <c r="C11443" t="s">
        <v>51</v>
      </c>
      <c r="D11443" t="s">
        <v>539</v>
      </c>
      <c r="E11443">
        <v>1</v>
      </c>
    </row>
    <row r="11444" spans="1:5">
      <c r="A11444">
        <v>2024</v>
      </c>
      <c r="B11444" t="s">
        <v>420</v>
      </c>
      <c r="C11444" t="s">
        <v>8</v>
      </c>
      <c r="D11444" t="s">
        <v>539</v>
      </c>
      <c r="E11444">
        <v>3</v>
      </c>
    </row>
    <row r="11445" spans="1:5">
      <c r="A11445">
        <v>2024</v>
      </c>
      <c r="B11445" t="s">
        <v>424</v>
      </c>
      <c r="C11445" t="s">
        <v>21</v>
      </c>
      <c r="D11445" t="s">
        <v>539</v>
      </c>
      <c r="E11445">
        <v>0</v>
      </c>
    </row>
    <row r="11446" spans="1:5">
      <c r="A11446">
        <v>2024</v>
      </c>
      <c r="B11446" t="s">
        <v>434</v>
      </c>
      <c r="C11446" t="s">
        <v>45</v>
      </c>
      <c r="D11446" t="s">
        <v>539</v>
      </c>
      <c r="E11446">
        <v>0</v>
      </c>
    </row>
    <row r="11447" spans="1:5">
      <c r="A11447">
        <v>2024</v>
      </c>
      <c r="B11447" t="s">
        <v>423</v>
      </c>
      <c r="C11447" t="s">
        <v>18</v>
      </c>
      <c r="D11447" t="s">
        <v>539</v>
      </c>
      <c r="E11447">
        <v>0</v>
      </c>
    </row>
    <row r="11448" spans="1:5">
      <c r="A11448">
        <v>2024</v>
      </c>
      <c r="B11448" t="s">
        <v>435</v>
      </c>
      <c r="C11448" t="s">
        <v>48</v>
      </c>
      <c r="D11448" t="s">
        <v>539</v>
      </c>
      <c r="E11448">
        <v>1</v>
      </c>
    </row>
    <row r="11449" spans="1:5">
      <c r="A11449">
        <v>2024</v>
      </c>
      <c r="B11449" t="s">
        <v>430</v>
      </c>
      <c r="C11449" t="s">
        <v>33</v>
      </c>
      <c r="D11449" t="s">
        <v>539</v>
      </c>
      <c r="E11449">
        <v>0</v>
      </c>
    </row>
    <row r="11450" spans="1:5">
      <c r="A11450">
        <v>2024</v>
      </c>
      <c r="B11450" t="s">
        <v>422</v>
      </c>
      <c r="C11450" t="s">
        <v>15</v>
      </c>
      <c r="D11450" t="s">
        <v>539</v>
      </c>
      <c r="E11450">
        <v>1</v>
      </c>
    </row>
    <row r="11451" spans="1:5">
      <c r="A11451">
        <v>2024</v>
      </c>
      <c r="B11451" t="s">
        <v>439</v>
      </c>
      <c r="C11451" t="s">
        <v>53</v>
      </c>
      <c r="D11451" t="s">
        <v>539</v>
      </c>
      <c r="E11451">
        <v>0</v>
      </c>
    </row>
    <row r="11452" spans="1:5">
      <c r="A11452">
        <v>2019</v>
      </c>
      <c r="B11452" t="s">
        <v>407</v>
      </c>
      <c r="C11452" t="s">
        <v>407</v>
      </c>
      <c r="D11452" t="s">
        <v>539</v>
      </c>
      <c r="E11452">
        <v>0</v>
      </c>
    </row>
    <row r="11453" spans="1:5">
      <c r="A11453">
        <v>2022</v>
      </c>
      <c r="B11453" t="s">
        <v>407</v>
      </c>
      <c r="C11453" t="s">
        <v>407</v>
      </c>
      <c r="D11453" t="s">
        <v>539</v>
      </c>
      <c r="E11453">
        <v>10</v>
      </c>
    </row>
    <row r="11454" spans="1:5">
      <c r="A11454">
        <v>2021</v>
      </c>
      <c r="B11454" t="s">
        <v>407</v>
      </c>
      <c r="C11454" t="s">
        <v>407</v>
      </c>
      <c r="D11454" t="s">
        <v>539</v>
      </c>
      <c r="E11454">
        <v>10</v>
      </c>
    </row>
    <row r="11455" spans="1:5">
      <c r="A11455">
        <v>2023</v>
      </c>
      <c r="B11455" t="s">
        <v>407</v>
      </c>
      <c r="C11455" t="s">
        <v>407</v>
      </c>
      <c r="D11455" t="s">
        <v>539</v>
      </c>
      <c r="E11455">
        <v>10</v>
      </c>
    </row>
    <row r="11456" spans="1:5">
      <c r="A11456">
        <v>2018</v>
      </c>
      <c r="B11456" t="s">
        <v>407</v>
      </c>
      <c r="C11456" t="s">
        <v>407</v>
      </c>
      <c r="D11456" t="s">
        <v>539</v>
      </c>
      <c r="E11456">
        <v>0</v>
      </c>
    </row>
    <row r="11457" spans="1:5">
      <c r="A11457">
        <v>2018</v>
      </c>
      <c r="B11457" t="s">
        <v>407</v>
      </c>
      <c r="C11457" t="s">
        <v>407</v>
      </c>
      <c r="D11457" t="s">
        <v>539</v>
      </c>
      <c r="E11457">
        <v>0</v>
      </c>
    </row>
    <row r="11458" spans="1:5">
      <c r="A11458">
        <v>2018</v>
      </c>
      <c r="B11458" t="s">
        <v>407</v>
      </c>
      <c r="C11458" t="s">
        <v>407</v>
      </c>
      <c r="D11458" t="s">
        <v>539</v>
      </c>
      <c r="E11458">
        <v>0</v>
      </c>
    </row>
    <row r="11459" spans="1:5">
      <c r="A11459">
        <v>2018</v>
      </c>
      <c r="B11459" t="s">
        <v>407</v>
      </c>
      <c r="C11459" t="s">
        <v>407</v>
      </c>
      <c r="D11459" t="s">
        <v>539</v>
      </c>
      <c r="E11459">
        <v>0</v>
      </c>
    </row>
    <row r="11460" spans="1:5">
      <c r="A11460">
        <v>2020</v>
      </c>
      <c r="B11460" t="s">
        <v>407</v>
      </c>
      <c r="C11460" t="s">
        <v>407</v>
      </c>
      <c r="D11460" t="s">
        <v>539</v>
      </c>
      <c r="E11460">
        <v>10</v>
      </c>
    </row>
    <row r="11461" spans="1:5">
      <c r="A11461">
        <v>2023</v>
      </c>
      <c r="B11461" t="s">
        <v>438</v>
      </c>
      <c r="C11461" t="s">
        <v>52</v>
      </c>
      <c r="D11461" t="s">
        <v>539</v>
      </c>
      <c r="E11461">
        <v>0</v>
      </c>
    </row>
    <row r="11462" spans="1:5">
      <c r="A11462">
        <v>2023</v>
      </c>
      <c r="B11462" t="s">
        <v>425</v>
      </c>
      <c r="C11462" t="s">
        <v>24</v>
      </c>
      <c r="D11462" t="s">
        <v>539</v>
      </c>
      <c r="E11462">
        <v>0</v>
      </c>
    </row>
    <row r="11463" spans="1:5">
      <c r="A11463">
        <v>2023</v>
      </c>
      <c r="B11463" t="s">
        <v>421</v>
      </c>
      <c r="C11463" t="s">
        <v>13</v>
      </c>
      <c r="D11463" t="s">
        <v>539</v>
      </c>
      <c r="E11463">
        <v>2</v>
      </c>
    </row>
    <row r="11464" spans="1:5">
      <c r="A11464">
        <v>2023</v>
      </c>
      <c r="B11464" t="s">
        <v>432</v>
      </c>
      <c r="C11464" t="s">
        <v>39</v>
      </c>
      <c r="D11464" t="s">
        <v>539</v>
      </c>
      <c r="E11464">
        <v>1</v>
      </c>
    </row>
    <row r="11465" spans="1:5">
      <c r="A11465">
        <v>2023</v>
      </c>
      <c r="B11465" t="s">
        <v>429</v>
      </c>
      <c r="C11465" t="s">
        <v>30</v>
      </c>
      <c r="D11465" t="s">
        <v>539</v>
      </c>
      <c r="E11465">
        <v>1</v>
      </c>
    </row>
    <row r="11466" spans="1:5">
      <c r="A11466">
        <v>2023</v>
      </c>
      <c r="B11466" t="s">
        <v>431</v>
      </c>
      <c r="C11466" t="s">
        <v>36</v>
      </c>
      <c r="D11466" t="s">
        <v>539</v>
      </c>
      <c r="E11466">
        <v>0</v>
      </c>
    </row>
    <row r="11467" spans="1:5">
      <c r="A11467">
        <v>2023</v>
      </c>
      <c r="B11467" t="s">
        <v>428</v>
      </c>
      <c r="C11467" t="s">
        <v>27</v>
      </c>
      <c r="D11467" t="s">
        <v>539</v>
      </c>
      <c r="E11467">
        <v>0</v>
      </c>
    </row>
    <row r="11468" spans="1:5">
      <c r="A11468">
        <v>2023</v>
      </c>
      <c r="B11468" t="s">
        <v>436</v>
      </c>
      <c r="C11468" t="s">
        <v>49</v>
      </c>
      <c r="D11468" t="s">
        <v>539</v>
      </c>
      <c r="E11468">
        <v>0</v>
      </c>
    </row>
    <row r="11469" spans="1:5">
      <c r="A11469">
        <v>2023</v>
      </c>
      <c r="B11469" t="s">
        <v>433</v>
      </c>
      <c r="C11469" t="s">
        <v>42</v>
      </c>
      <c r="D11469" t="s">
        <v>539</v>
      </c>
      <c r="E11469">
        <v>0</v>
      </c>
    </row>
    <row r="11470" spans="1:5">
      <c r="A11470">
        <v>2023</v>
      </c>
      <c r="B11470" t="s">
        <v>426</v>
      </c>
      <c r="D11470" t="s">
        <v>539</v>
      </c>
      <c r="E11470">
        <v>0</v>
      </c>
    </row>
    <row r="11471" spans="1:5">
      <c r="A11471">
        <v>2023</v>
      </c>
      <c r="B11471" t="s">
        <v>437</v>
      </c>
      <c r="C11471" t="s">
        <v>51</v>
      </c>
      <c r="D11471" t="s">
        <v>539</v>
      </c>
      <c r="E11471">
        <v>1</v>
      </c>
    </row>
    <row r="11472" spans="1:5">
      <c r="A11472">
        <v>2023</v>
      </c>
      <c r="B11472" t="s">
        <v>420</v>
      </c>
      <c r="C11472" t="s">
        <v>8</v>
      </c>
      <c r="D11472" t="s">
        <v>539</v>
      </c>
      <c r="E11472">
        <v>3</v>
      </c>
    </row>
    <row r="11473" spans="1:5">
      <c r="A11473">
        <v>2023</v>
      </c>
      <c r="B11473" t="s">
        <v>424</v>
      </c>
      <c r="C11473" t="s">
        <v>21</v>
      </c>
      <c r="D11473" t="s">
        <v>539</v>
      </c>
      <c r="E11473">
        <v>0</v>
      </c>
    </row>
    <row r="11474" spans="1:5">
      <c r="A11474">
        <v>2022</v>
      </c>
      <c r="B11474" t="s">
        <v>435</v>
      </c>
      <c r="C11474" t="s">
        <v>48</v>
      </c>
      <c r="D11474" t="s">
        <v>539</v>
      </c>
      <c r="E11474">
        <v>1</v>
      </c>
    </row>
    <row r="11475" spans="1:5">
      <c r="A11475">
        <v>2022</v>
      </c>
      <c r="B11475" t="s">
        <v>438</v>
      </c>
      <c r="C11475" t="s">
        <v>52</v>
      </c>
      <c r="D11475" t="s">
        <v>539</v>
      </c>
      <c r="E11475">
        <v>0</v>
      </c>
    </row>
    <row r="11476" spans="1:5">
      <c r="A11476">
        <v>2022</v>
      </c>
      <c r="B11476" t="s">
        <v>436</v>
      </c>
      <c r="C11476" t="s">
        <v>49</v>
      </c>
      <c r="D11476" t="s">
        <v>539</v>
      </c>
      <c r="E11476">
        <v>0</v>
      </c>
    </row>
    <row r="11477" spans="1:5">
      <c r="A11477">
        <v>2022</v>
      </c>
      <c r="B11477" t="s">
        <v>431</v>
      </c>
      <c r="C11477" t="s">
        <v>36</v>
      </c>
      <c r="D11477" t="s">
        <v>539</v>
      </c>
      <c r="E11477">
        <v>0</v>
      </c>
    </row>
    <row r="11478" spans="1:5">
      <c r="A11478">
        <v>2022</v>
      </c>
      <c r="B11478" t="s">
        <v>422</v>
      </c>
      <c r="C11478" t="s">
        <v>15</v>
      </c>
      <c r="D11478" t="s">
        <v>539</v>
      </c>
      <c r="E11478">
        <v>1</v>
      </c>
    </row>
    <row r="11479" spans="1:5">
      <c r="A11479">
        <v>2022</v>
      </c>
      <c r="B11479" t="s">
        <v>439</v>
      </c>
      <c r="C11479" t="s">
        <v>53</v>
      </c>
      <c r="D11479" t="s">
        <v>539</v>
      </c>
      <c r="E11479">
        <v>0</v>
      </c>
    </row>
    <row r="11480" spans="1:5">
      <c r="A11480">
        <v>2022</v>
      </c>
      <c r="B11480" t="s">
        <v>429</v>
      </c>
      <c r="C11480" t="s">
        <v>30</v>
      </c>
      <c r="D11480" t="s">
        <v>539</v>
      </c>
      <c r="E11480">
        <v>1</v>
      </c>
    </row>
    <row r="11481" spans="1:5">
      <c r="A11481">
        <v>2022</v>
      </c>
      <c r="B11481" t="s">
        <v>421</v>
      </c>
      <c r="C11481" t="s">
        <v>13</v>
      </c>
      <c r="D11481" t="s">
        <v>539</v>
      </c>
      <c r="E11481">
        <v>2</v>
      </c>
    </row>
    <row r="11482" spans="1:5">
      <c r="A11482">
        <v>2022</v>
      </c>
      <c r="B11482" t="s">
        <v>434</v>
      </c>
      <c r="C11482" t="s">
        <v>45</v>
      </c>
      <c r="D11482" t="s">
        <v>539</v>
      </c>
      <c r="E11482">
        <v>0</v>
      </c>
    </row>
    <row r="11483" spans="1:5">
      <c r="A11483">
        <v>2021</v>
      </c>
      <c r="B11483" t="s">
        <v>434</v>
      </c>
      <c r="C11483" t="s">
        <v>45</v>
      </c>
      <c r="D11483" t="s">
        <v>539</v>
      </c>
      <c r="E11483">
        <v>0</v>
      </c>
    </row>
    <row r="11484" spans="1:5">
      <c r="A11484">
        <v>2021</v>
      </c>
      <c r="B11484" t="s">
        <v>420</v>
      </c>
      <c r="C11484" t="s">
        <v>8</v>
      </c>
      <c r="D11484" t="s">
        <v>539</v>
      </c>
      <c r="E11484">
        <v>3</v>
      </c>
    </row>
    <row r="11485" spans="1:5">
      <c r="A11485">
        <v>2021</v>
      </c>
      <c r="B11485" t="s">
        <v>424</v>
      </c>
      <c r="C11485" t="s">
        <v>21</v>
      </c>
      <c r="D11485" t="s">
        <v>539</v>
      </c>
      <c r="E11485">
        <v>0</v>
      </c>
    </row>
    <row r="11486" spans="1:5">
      <c r="A11486">
        <v>2020</v>
      </c>
      <c r="B11486" t="s">
        <v>434</v>
      </c>
      <c r="C11486" t="s">
        <v>45</v>
      </c>
      <c r="D11486" t="s">
        <v>539</v>
      </c>
      <c r="E11486">
        <v>0</v>
      </c>
    </row>
    <row r="11487" spans="1:5">
      <c r="A11487">
        <v>2020</v>
      </c>
      <c r="B11487" t="s">
        <v>430</v>
      </c>
      <c r="C11487" t="s">
        <v>33</v>
      </c>
      <c r="D11487" t="s">
        <v>539</v>
      </c>
      <c r="E11487">
        <v>1</v>
      </c>
    </row>
    <row r="11488" spans="1:5">
      <c r="A11488">
        <v>2020</v>
      </c>
      <c r="B11488" t="s">
        <v>439</v>
      </c>
      <c r="C11488" t="s">
        <v>53</v>
      </c>
      <c r="D11488" t="s">
        <v>539</v>
      </c>
      <c r="E11488">
        <v>0</v>
      </c>
    </row>
    <row r="11489" spans="1:5">
      <c r="A11489">
        <v>2019</v>
      </c>
      <c r="B11489" t="s">
        <v>431</v>
      </c>
      <c r="C11489" t="s">
        <v>36</v>
      </c>
      <c r="D11489" t="s">
        <v>539</v>
      </c>
      <c r="E11489">
        <v>0</v>
      </c>
    </row>
    <row r="11490" spans="1:5">
      <c r="A11490">
        <v>2019</v>
      </c>
      <c r="B11490" t="s">
        <v>437</v>
      </c>
      <c r="C11490" t="s">
        <v>51</v>
      </c>
      <c r="D11490" t="s">
        <v>539</v>
      </c>
      <c r="E11490">
        <v>0</v>
      </c>
    </row>
    <row r="11491" spans="1:5">
      <c r="A11491">
        <v>2019</v>
      </c>
      <c r="B11491" t="s">
        <v>439</v>
      </c>
      <c r="C11491" t="s">
        <v>53</v>
      </c>
      <c r="D11491" t="s">
        <v>539</v>
      </c>
      <c r="E11491">
        <v>0</v>
      </c>
    </row>
    <row r="11492" spans="1:5">
      <c r="A11492">
        <v>2019</v>
      </c>
      <c r="B11492" t="s">
        <v>429</v>
      </c>
      <c r="C11492" t="s">
        <v>30</v>
      </c>
      <c r="D11492" t="s">
        <v>539</v>
      </c>
      <c r="E11492">
        <v>0</v>
      </c>
    </row>
    <row r="11493" spans="1:5">
      <c r="A11493">
        <v>2018</v>
      </c>
      <c r="B11493" t="s">
        <v>432</v>
      </c>
      <c r="C11493" t="s">
        <v>39</v>
      </c>
      <c r="D11493" t="s">
        <v>539</v>
      </c>
      <c r="E11493">
        <v>0</v>
      </c>
    </row>
    <row r="11494" spans="1:5">
      <c r="A11494">
        <v>2018</v>
      </c>
      <c r="B11494" t="s">
        <v>435</v>
      </c>
      <c r="C11494" t="s">
        <v>48</v>
      </c>
      <c r="D11494" t="s">
        <v>539</v>
      </c>
      <c r="E11494">
        <v>0</v>
      </c>
    </row>
    <row r="11495" spans="1:5">
      <c r="A11495">
        <v>2018</v>
      </c>
      <c r="B11495" t="s">
        <v>438</v>
      </c>
      <c r="C11495" t="s">
        <v>52</v>
      </c>
      <c r="D11495" t="s">
        <v>539</v>
      </c>
      <c r="E11495">
        <v>0</v>
      </c>
    </row>
    <row r="11496" spans="1:5">
      <c r="A11496">
        <v>2018</v>
      </c>
      <c r="B11496" t="s">
        <v>436</v>
      </c>
      <c r="C11496" t="s">
        <v>49</v>
      </c>
      <c r="D11496" t="s">
        <v>539</v>
      </c>
      <c r="E11496">
        <v>0</v>
      </c>
    </row>
    <row r="11497" spans="1:5">
      <c r="A11497">
        <v>2018</v>
      </c>
      <c r="B11497" t="s">
        <v>437</v>
      </c>
      <c r="C11497" t="s">
        <v>51</v>
      </c>
      <c r="D11497" t="s">
        <v>539</v>
      </c>
      <c r="E11497">
        <v>0</v>
      </c>
    </row>
    <row r="11498" spans="1:5">
      <c r="A11498">
        <v>2018</v>
      </c>
      <c r="B11498" t="s">
        <v>422</v>
      </c>
      <c r="C11498" t="s">
        <v>15</v>
      </c>
      <c r="D11498" t="s">
        <v>539</v>
      </c>
      <c r="E11498">
        <v>0</v>
      </c>
    </row>
    <row r="11499" spans="1:5">
      <c r="A11499">
        <v>2019</v>
      </c>
      <c r="B11499" t="s">
        <v>438</v>
      </c>
      <c r="C11499" t="s">
        <v>52</v>
      </c>
      <c r="D11499" t="s">
        <v>539</v>
      </c>
      <c r="E11499">
        <v>0</v>
      </c>
    </row>
    <row r="11500" spans="1:5">
      <c r="A11500">
        <v>2019</v>
      </c>
      <c r="B11500" t="s">
        <v>430</v>
      </c>
      <c r="C11500" t="s">
        <v>33</v>
      </c>
      <c r="D11500" t="s">
        <v>539</v>
      </c>
      <c r="E11500">
        <v>0</v>
      </c>
    </row>
    <row r="11501" spans="1:5">
      <c r="A11501">
        <v>2019</v>
      </c>
      <c r="B11501" t="s">
        <v>434</v>
      </c>
      <c r="C11501" t="s">
        <v>45</v>
      </c>
      <c r="D11501" t="s">
        <v>539</v>
      </c>
      <c r="E11501">
        <v>0</v>
      </c>
    </row>
    <row r="11502" spans="1:5">
      <c r="A11502">
        <v>2019</v>
      </c>
      <c r="B11502" t="s">
        <v>425</v>
      </c>
      <c r="C11502" t="s">
        <v>24</v>
      </c>
      <c r="D11502" t="s">
        <v>539</v>
      </c>
      <c r="E11502">
        <v>0</v>
      </c>
    </row>
    <row r="11503" spans="1:5">
      <c r="A11503">
        <v>2019</v>
      </c>
      <c r="B11503" t="s">
        <v>420</v>
      </c>
      <c r="C11503" t="s">
        <v>8</v>
      </c>
      <c r="D11503" t="s">
        <v>539</v>
      </c>
      <c r="E11503">
        <v>0</v>
      </c>
    </row>
    <row r="11504" spans="1:5">
      <c r="A11504">
        <v>2019</v>
      </c>
      <c r="B11504" t="s">
        <v>433</v>
      </c>
      <c r="C11504" t="s">
        <v>42</v>
      </c>
      <c r="D11504" t="s">
        <v>539</v>
      </c>
      <c r="E11504">
        <v>0</v>
      </c>
    </row>
    <row r="11505" spans="1:5">
      <c r="A11505">
        <v>2019</v>
      </c>
      <c r="B11505" t="s">
        <v>428</v>
      </c>
      <c r="C11505" t="s">
        <v>27</v>
      </c>
      <c r="D11505" t="s">
        <v>539</v>
      </c>
      <c r="E11505">
        <v>0</v>
      </c>
    </row>
    <row r="11506" spans="1:5">
      <c r="A11506">
        <v>2019</v>
      </c>
      <c r="B11506" t="s">
        <v>423</v>
      </c>
      <c r="C11506" t="s">
        <v>18</v>
      </c>
      <c r="D11506" t="s">
        <v>539</v>
      </c>
      <c r="E11506">
        <v>0</v>
      </c>
    </row>
    <row r="11507" spans="1:5">
      <c r="A11507">
        <v>2019</v>
      </c>
      <c r="B11507" t="s">
        <v>421</v>
      </c>
      <c r="C11507" t="s">
        <v>13</v>
      </c>
      <c r="D11507" t="s">
        <v>539</v>
      </c>
      <c r="E11507">
        <v>0</v>
      </c>
    </row>
    <row r="11508" spans="1:5">
      <c r="A11508">
        <v>2019</v>
      </c>
      <c r="B11508" t="s">
        <v>422</v>
      </c>
      <c r="C11508" t="s">
        <v>15</v>
      </c>
      <c r="D11508" t="s">
        <v>539</v>
      </c>
      <c r="E11508">
        <v>0</v>
      </c>
    </row>
    <row r="11509" spans="1:5">
      <c r="A11509">
        <v>2019</v>
      </c>
      <c r="B11509" t="s">
        <v>424</v>
      </c>
      <c r="C11509" t="s">
        <v>21</v>
      </c>
      <c r="D11509" t="s">
        <v>539</v>
      </c>
      <c r="E11509">
        <v>0</v>
      </c>
    </row>
    <row r="11510" spans="1:5">
      <c r="A11510">
        <v>2018</v>
      </c>
      <c r="B11510" t="s">
        <v>434</v>
      </c>
      <c r="C11510" t="s">
        <v>45</v>
      </c>
      <c r="D11510" t="s">
        <v>539</v>
      </c>
      <c r="E11510">
        <v>0</v>
      </c>
    </row>
    <row r="11511" spans="1:5">
      <c r="A11511">
        <v>2018</v>
      </c>
      <c r="B11511" t="s">
        <v>428</v>
      </c>
      <c r="C11511" t="s">
        <v>27</v>
      </c>
      <c r="D11511" t="s">
        <v>539</v>
      </c>
      <c r="E11511">
        <v>0</v>
      </c>
    </row>
    <row r="11512" spans="1:5">
      <c r="A11512">
        <v>2018</v>
      </c>
      <c r="B11512" t="s">
        <v>430</v>
      </c>
      <c r="C11512" t="s">
        <v>33</v>
      </c>
      <c r="D11512" t="s">
        <v>539</v>
      </c>
      <c r="E11512">
        <v>0</v>
      </c>
    </row>
    <row r="11513" spans="1:5">
      <c r="A11513">
        <v>2018</v>
      </c>
      <c r="B11513" t="s">
        <v>420</v>
      </c>
      <c r="C11513" t="s">
        <v>8</v>
      </c>
      <c r="D11513" t="s">
        <v>539</v>
      </c>
      <c r="E11513">
        <v>0</v>
      </c>
    </row>
    <row r="11514" spans="1:5">
      <c r="A11514">
        <v>2018</v>
      </c>
      <c r="B11514" t="s">
        <v>439</v>
      </c>
      <c r="C11514" t="s">
        <v>53</v>
      </c>
      <c r="D11514" t="s">
        <v>539</v>
      </c>
      <c r="E11514">
        <v>0</v>
      </c>
    </row>
    <row r="11515" spans="1:5">
      <c r="A11515">
        <v>2022</v>
      </c>
      <c r="B11515" t="s">
        <v>437</v>
      </c>
      <c r="C11515" t="s">
        <v>51</v>
      </c>
      <c r="D11515" t="s">
        <v>539</v>
      </c>
      <c r="E11515">
        <v>1</v>
      </c>
    </row>
    <row r="11516" spans="1:5">
      <c r="A11516">
        <v>2022</v>
      </c>
      <c r="B11516" t="s">
        <v>425</v>
      </c>
      <c r="C11516" t="s">
        <v>24</v>
      </c>
      <c r="D11516" t="s">
        <v>539</v>
      </c>
      <c r="E11516">
        <v>0</v>
      </c>
    </row>
    <row r="11517" spans="1:5">
      <c r="A11517">
        <v>2022</v>
      </c>
      <c r="B11517" t="s">
        <v>428</v>
      </c>
      <c r="C11517" t="s">
        <v>27</v>
      </c>
      <c r="D11517" t="s">
        <v>539</v>
      </c>
      <c r="E11517">
        <v>0</v>
      </c>
    </row>
    <row r="11518" spans="1:5">
      <c r="A11518">
        <v>2022</v>
      </c>
      <c r="B11518" t="s">
        <v>420</v>
      </c>
      <c r="C11518" t="s">
        <v>8</v>
      </c>
      <c r="D11518" t="s">
        <v>539</v>
      </c>
      <c r="E11518">
        <v>3</v>
      </c>
    </row>
    <row r="11519" spans="1:5">
      <c r="A11519">
        <v>2022</v>
      </c>
      <c r="B11519" t="s">
        <v>423</v>
      </c>
      <c r="C11519" t="s">
        <v>18</v>
      </c>
      <c r="D11519" t="s">
        <v>539</v>
      </c>
      <c r="E11519">
        <v>0</v>
      </c>
    </row>
    <row r="11520" spans="1:5">
      <c r="A11520">
        <v>2021</v>
      </c>
      <c r="B11520" t="s">
        <v>426</v>
      </c>
      <c r="D11520" t="s">
        <v>539</v>
      </c>
      <c r="E11520">
        <v>0</v>
      </c>
    </row>
    <row r="11521" spans="1:5">
      <c r="A11521">
        <v>2021</v>
      </c>
      <c r="B11521" t="s">
        <v>428</v>
      </c>
      <c r="C11521" t="s">
        <v>27</v>
      </c>
      <c r="D11521" t="s">
        <v>539</v>
      </c>
      <c r="E11521">
        <v>0</v>
      </c>
    </row>
    <row r="11522" spans="1:5">
      <c r="A11522">
        <v>2021</v>
      </c>
      <c r="B11522" t="s">
        <v>423</v>
      </c>
      <c r="C11522" t="s">
        <v>18</v>
      </c>
      <c r="D11522" t="s">
        <v>539</v>
      </c>
      <c r="E11522">
        <v>0</v>
      </c>
    </row>
    <row r="11523" spans="1:5">
      <c r="A11523">
        <v>2021</v>
      </c>
      <c r="B11523" t="s">
        <v>431</v>
      </c>
      <c r="C11523" t="s">
        <v>36</v>
      </c>
      <c r="D11523" t="s">
        <v>539</v>
      </c>
      <c r="E11523">
        <v>0</v>
      </c>
    </row>
    <row r="11524" spans="1:5">
      <c r="A11524">
        <v>2021</v>
      </c>
      <c r="B11524" t="s">
        <v>425</v>
      </c>
      <c r="C11524" t="s">
        <v>24</v>
      </c>
      <c r="D11524" t="s">
        <v>539</v>
      </c>
      <c r="E11524">
        <v>0</v>
      </c>
    </row>
    <row r="11525" spans="1:5">
      <c r="A11525">
        <v>2021</v>
      </c>
      <c r="B11525" t="s">
        <v>438</v>
      </c>
      <c r="C11525" t="s">
        <v>52</v>
      </c>
      <c r="D11525" t="s">
        <v>539</v>
      </c>
      <c r="E11525">
        <v>0</v>
      </c>
    </row>
    <row r="11526" spans="1:5">
      <c r="A11526">
        <v>2021</v>
      </c>
      <c r="B11526" t="s">
        <v>436</v>
      </c>
      <c r="C11526" t="s">
        <v>49</v>
      </c>
      <c r="D11526" t="s">
        <v>539</v>
      </c>
      <c r="E11526">
        <v>0</v>
      </c>
    </row>
    <row r="11527" spans="1:5">
      <c r="A11527">
        <v>2021</v>
      </c>
      <c r="B11527" t="s">
        <v>437</v>
      </c>
      <c r="C11527" t="s">
        <v>51</v>
      </c>
      <c r="D11527" t="s">
        <v>539</v>
      </c>
      <c r="E11527">
        <v>1</v>
      </c>
    </row>
    <row r="11528" spans="1:5">
      <c r="A11528">
        <v>2020</v>
      </c>
      <c r="B11528" t="s">
        <v>431</v>
      </c>
      <c r="C11528" t="s">
        <v>36</v>
      </c>
      <c r="D11528" t="s">
        <v>539</v>
      </c>
      <c r="E11528">
        <v>0</v>
      </c>
    </row>
    <row r="11529" spans="1:5">
      <c r="A11529">
        <v>2020</v>
      </c>
      <c r="B11529" t="s">
        <v>426</v>
      </c>
      <c r="D11529" t="s">
        <v>539</v>
      </c>
      <c r="E11529">
        <v>0</v>
      </c>
    </row>
    <row r="11530" spans="1:5">
      <c r="A11530">
        <v>2020</v>
      </c>
      <c r="B11530" t="s">
        <v>433</v>
      </c>
      <c r="C11530" t="s">
        <v>42</v>
      </c>
      <c r="D11530" t="s">
        <v>539</v>
      </c>
      <c r="E11530">
        <v>0</v>
      </c>
    </row>
    <row r="11531" spans="1:5">
      <c r="A11531">
        <v>2020</v>
      </c>
      <c r="B11531" t="s">
        <v>425</v>
      </c>
      <c r="C11531" t="s">
        <v>24</v>
      </c>
      <c r="D11531" t="s">
        <v>539</v>
      </c>
      <c r="E11531">
        <v>0</v>
      </c>
    </row>
    <row r="11532" spans="1:5">
      <c r="A11532">
        <v>2020</v>
      </c>
      <c r="B11532" t="s">
        <v>428</v>
      </c>
      <c r="C11532" t="s">
        <v>27</v>
      </c>
      <c r="D11532" t="s">
        <v>539</v>
      </c>
      <c r="E11532">
        <v>0</v>
      </c>
    </row>
    <row r="11533" spans="1:5">
      <c r="A11533">
        <v>2020</v>
      </c>
      <c r="B11533" t="s">
        <v>438</v>
      </c>
      <c r="C11533" t="s">
        <v>52</v>
      </c>
      <c r="D11533" t="s">
        <v>539</v>
      </c>
      <c r="E11533">
        <v>0</v>
      </c>
    </row>
    <row r="11534" spans="1:5">
      <c r="A11534">
        <v>2020</v>
      </c>
      <c r="B11534" t="s">
        <v>437</v>
      </c>
      <c r="C11534" t="s">
        <v>51</v>
      </c>
      <c r="D11534" t="s">
        <v>539</v>
      </c>
      <c r="E11534">
        <v>1</v>
      </c>
    </row>
    <row r="11535" spans="1:5">
      <c r="A11535">
        <v>2020</v>
      </c>
      <c r="B11535" t="s">
        <v>422</v>
      </c>
      <c r="C11535" t="s">
        <v>15</v>
      </c>
      <c r="D11535" t="s">
        <v>539</v>
      </c>
      <c r="E11535">
        <v>1</v>
      </c>
    </row>
    <row r="11536" spans="1:5">
      <c r="A11536">
        <v>2023</v>
      </c>
      <c r="B11536" t="s">
        <v>434</v>
      </c>
      <c r="C11536" t="s">
        <v>45</v>
      </c>
      <c r="D11536" t="s">
        <v>539</v>
      </c>
      <c r="E11536">
        <v>0</v>
      </c>
    </row>
    <row r="11537" spans="1:5">
      <c r="A11537">
        <v>2023</v>
      </c>
      <c r="B11537" t="s">
        <v>423</v>
      </c>
      <c r="C11537" t="s">
        <v>18</v>
      </c>
      <c r="D11537" t="s">
        <v>539</v>
      </c>
      <c r="E11537">
        <v>0</v>
      </c>
    </row>
    <row r="11538" spans="1:5">
      <c r="A11538">
        <v>2023</v>
      </c>
      <c r="B11538" t="s">
        <v>435</v>
      </c>
      <c r="C11538" t="s">
        <v>48</v>
      </c>
      <c r="D11538" t="s">
        <v>539</v>
      </c>
      <c r="E11538">
        <v>1</v>
      </c>
    </row>
    <row r="11539" spans="1:5">
      <c r="A11539">
        <v>2023</v>
      </c>
      <c r="B11539" t="s">
        <v>430</v>
      </c>
      <c r="C11539" t="s">
        <v>33</v>
      </c>
      <c r="D11539" t="s">
        <v>539</v>
      </c>
      <c r="E11539">
        <v>0</v>
      </c>
    </row>
    <row r="11540" spans="1:5">
      <c r="A11540">
        <v>2023</v>
      </c>
      <c r="B11540" t="s">
        <v>422</v>
      </c>
      <c r="C11540" t="s">
        <v>15</v>
      </c>
      <c r="D11540" t="s">
        <v>539</v>
      </c>
      <c r="E11540">
        <v>1</v>
      </c>
    </row>
    <row r="11541" spans="1:5">
      <c r="A11541">
        <v>2023</v>
      </c>
      <c r="B11541" t="s">
        <v>439</v>
      </c>
      <c r="C11541" t="s">
        <v>53</v>
      </c>
      <c r="D11541" t="s">
        <v>539</v>
      </c>
      <c r="E11541">
        <v>0</v>
      </c>
    </row>
    <row r="11542" spans="1:5">
      <c r="A11542">
        <v>2022</v>
      </c>
      <c r="B11542" t="s">
        <v>433</v>
      </c>
      <c r="C11542" t="s">
        <v>42</v>
      </c>
      <c r="D11542" t="s">
        <v>539</v>
      </c>
      <c r="E11542">
        <v>0</v>
      </c>
    </row>
    <row r="11543" spans="1:5">
      <c r="A11543">
        <v>2022</v>
      </c>
      <c r="B11543" t="s">
        <v>430</v>
      </c>
      <c r="C11543" t="s">
        <v>33</v>
      </c>
      <c r="D11543" t="s">
        <v>539</v>
      </c>
      <c r="E11543">
        <v>0</v>
      </c>
    </row>
    <row r="11544" spans="1:5">
      <c r="A11544">
        <v>2022</v>
      </c>
      <c r="B11544" t="s">
        <v>432</v>
      </c>
      <c r="C11544" t="s">
        <v>39</v>
      </c>
      <c r="D11544" t="s">
        <v>539</v>
      </c>
      <c r="E11544">
        <v>1</v>
      </c>
    </row>
    <row r="11545" spans="1:5">
      <c r="A11545">
        <v>2022</v>
      </c>
      <c r="B11545" t="s">
        <v>426</v>
      </c>
      <c r="D11545" t="s">
        <v>539</v>
      </c>
      <c r="E11545">
        <v>0</v>
      </c>
    </row>
    <row r="11546" spans="1:5">
      <c r="A11546">
        <v>2022</v>
      </c>
      <c r="B11546" t="s">
        <v>424</v>
      </c>
      <c r="C11546" t="s">
        <v>21</v>
      </c>
      <c r="D11546" t="s">
        <v>539</v>
      </c>
      <c r="E11546">
        <v>0</v>
      </c>
    </row>
    <row r="11547" spans="1:5">
      <c r="A11547">
        <v>2021</v>
      </c>
      <c r="B11547" t="s">
        <v>432</v>
      </c>
      <c r="C11547" t="s">
        <v>39</v>
      </c>
      <c r="D11547" t="s">
        <v>539</v>
      </c>
      <c r="E11547">
        <v>1</v>
      </c>
    </row>
    <row r="11548" spans="1:5">
      <c r="A11548">
        <v>2021</v>
      </c>
      <c r="B11548" t="s">
        <v>430</v>
      </c>
      <c r="C11548" t="s">
        <v>33</v>
      </c>
      <c r="D11548" t="s">
        <v>539</v>
      </c>
      <c r="E11548">
        <v>1</v>
      </c>
    </row>
    <row r="11549" spans="1:5">
      <c r="A11549">
        <v>2021</v>
      </c>
      <c r="B11549" t="s">
        <v>433</v>
      </c>
      <c r="C11549" t="s">
        <v>42</v>
      </c>
      <c r="D11549" t="s">
        <v>539</v>
      </c>
      <c r="E11549">
        <v>0</v>
      </c>
    </row>
    <row r="11550" spans="1:5">
      <c r="A11550">
        <v>2021</v>
      </c>
      <c r="B11550" t="s">
        <v>422</v>
      </c>
      <c r="C11550" t="s">
        <v>15</v>
      </c>
      <c r="D11550" t="s">
        <v>539</v>
      </c>
      <c r="E11550">
        <v>1</v>
      </c>
    </row>
    <row r="11551" spans="1:5">
      <c r="A11551">
        <v>2021</v>
      </c>
      <c r="B11551" t="s">
        <v>421</v>
      </c>
      <c r="C11551" t="s">
        <v>13</v>
      </c>
      <c r="D11551" t="s">
        <v>539</v>
      </c>
      <c r="E11551">
        <v>2</v>
      </c>
    </row>
    <row r="11552" spans="1:5">
      <c r="A11552">
        <v>2021</v>
      </c>
      <c r="B11552" t="s">
        <v>439</v>
      </c>
      <c r="C11552" t="s">
        <v>53</v>
      </c>
      <c r="D11552" t="s">
        <v>539</v>
      </c>
      <c r="E11552">
        <v>0</v>
      </c>
    </row>
    <row r="11553" spans="1:5">
      <c r="A11553">
        <v>2021</v>
      </c>
      <c r="B11553" t="s">
        <v>435</v>
      </c>
      <c r="C11553" t="s">
        <v>48</v>
      </c>
      <c r="D11553" t="s">
        <v>539</v>
      </c>
      <c r="E11553">
        <v>0</v>
      </c>
    </row>
    <row r="11554" spans="1:5">
      <c r="A11554">
        <v>2021</v>
      </c>
      <c r="B11554" t="s">
        <v>429</v>
      </c>
      <c r="C11554" t="s">
        <v>30</v>
      </c>
      <c r="D11554" t="s">
        <v>539</v>
      </c>
      <c r="E11554">
        <v>1</v>
      </c>
    </row>
    <row r="11555" spans="1:5">
      <c r="A11555">
        <v>2020</v>
      </c>
      <c r="B11555" t="s">
        <v>435</v>
      </c>
      <c r="C11555" t="s">
        <v>48</v>
      </c>
      <c r="D11555" t="s">
        <v>539</v>
      </c>
      <c r="E11555">
        <v>0</v>
      </c>
    </row>
    <row r="11556" spans="1:5">
      <c r="A11556">
        <v>2020</v>
      </c>
      <c r="B11556" t="s">
        <v>432</v>
      </c>
      <c r="C11556" t="s">
        <v>39</v>
      </c>
      <c r="D11556" t="s">
        <v>539</v>
      </c>
      <c r="E11556">
        <v>1</v>
      </c>
    </row>
    <row r="11557" spans="1:5">
      <c r="A11557">
        <v>2020</v>
      </c>
      <c r="B11557" t="s">
        <v>423</v>
      </c>
      <c r="C11557" t="s">
        <v>18</v>
      </c>
      <c r="D11557" t="s">
        <v>539</v>
      </c>
      <c r="E11557">
        <v>0</v>
      </c>
    </row>
    <row r="11558" spans="1:5">
      <c r="A11558">
        <v>2020</v>
      </c>
      <c r="B11558" t="s">
        <v>420</v>
      </c>
      <c r="C11558" t="s">
        <v>8</v>
      </c>
      <c r="D11558" t="s">
        <v>539</v>
      </c>
      <c r="E11558">
        <v>3</v>
      </c>
    </row>
    <row r="11559" spans="1:5">
      <c r="A11559">
        <v>2020</v>
      </c>
      <c r="B11559" t="s">
        <v>424</v>
      </c>
      <c r="C11559" t="s">
        <v>21</v>
      </c>
      <c r="D11559" t="s">
        <v>539</v>
      </c>
      <c r="E11559">
        <v>0</v>
      </c>
    </row>
    <row r="11560" spans="1:5">
      <c r="A11560">
        <v>2020</v>
      </c>
      <c r="B11560" t="s">
        <v>421</v>
      </c>
      <c r="C11560" t="s">
        <v>13</v>
      </c>
      <c r="D11560" t="s">
        <v>539</v>
      </c>
      <c r="E11560">
        <v>2</v>
      </c>
    </row>
    <row r="11561" spans="1:5">
      <c r="A11561">
        <v>2020</v>
      </c>
      <c r="B11561" t="s">
        <v>436</v>
      </c>
      <c r="C11561" t="s">
        <v>49</v>
      </c>
      <c r="D11561" t="s">
        <v>539</v>
      </c>
      <c r="E11561">
        <v>0</v>
      </c>
    </row>
    <row r="11562" spans="1:5">
      <c r="A11562">
        <v>2020</v>
      </c>
      <c r="B11562" t="s">
        <v>429</v>
      </c>
      <c r="C11562" t="s">
        <v>30</v>
      </c>
      <c r="D11562" t="s">
        <v>539</v>
      </c>
      <c r="E11562">
        <v>1</v>
      </c>
    </row>
    <row r="11563" spans="1:5">
      <c r="A11563">
        <v>2019</v>
      </c>
      <c r="B11563" t="s">
        <v>435</v>
      </c>
      <c r="C11563" t="s">
        <v>48</v>
      </c>
      <c r="D11563" t="s">
        <v>539</v>
      </c>
      <c r="E11563">
        <v>0</v>
      </c>
    </row>
    <row r="11564" spans="1:5">
      <c r="A11564">
        <v>2019</v>
      </c>
      <c r="B11564" t="s">
        <v>426</v>
      </c>
      <c r="D11564" t="s">
        <v>539</v>
      </c>
      <c r="E11564">
        <v>0</v>
      </c>
    </row>
    <row r="11565" spans="1:5">
      <c r="A11565">
        <v>2019</v>
      </c>
      <c r="B11565" t="s">
        <v>432</v>
      </c>
      <c r="C11565" t="s">
        <v>39</v>
      </c>
      <c r="D11565" t="s">
        <v>539</v>
      </c>
      <c r="E11565">
        <v>0</v>
      </c>
    </row>
    <row r="11566" spans="1:5">
      <c r="A11566">
        <v>2019</v>
      </c>
      <c r="B11566" t="s">
        <v>436</v>
      </c>
      <c r="C11566" t="s">
        <v>49</v>
      </c>
      <c r="D11566" t="s">
        <v>539</v>
      </c>
      <c r="E11566">
        <v>0</v>
      </c>
    </row>
    <row r="11567" spans="1:5">
      <c r="A11567">
        <v>2018</v>
      </c>
      <c r="B11567" t="s">
        <v>431</v>
      </c>
      <c r="C11567" t="s">
        <v>36</v>
      </c>
      <c r="D11567" t="s">
        <v>539</v>
      </c>
      <c r="E11567">
        <v>0</v>
      </c>
    </row>
    <row r="11568" spans="1:5">
      <c r="A11568">
        <v>2018</v>
      </c>
      <c r="B11568" t="s">
        <v>426</v>
      </c>
      <c r="D11568" t="s">
        <v>539</v>
      </c>
      <c r="E11568">
        <v>0</v>
      </c>
    </row>
    <row r="11569" spans="1:5">
      <c r="A11569">
        <v>2018</v>
      </c>
      <c r="B11569" t="s">
        <v>421</v>
      </c>
      <c r="C11569" t="s">
        <v>13</v>
      </c>
      <c r="D11569" t="s">
        <v>539</v>
      </c>
      <c r="E11569">
        <v>0</v>
      </c>
    </row>
    <row r="11570" spans="1:5">
      <c r="A11570">
        <v>2018</v>
      </c>
      <c r="B11570" t="s">
        <v>423</v>
      </c>
      <c r="C11570" t="s">
        <v>18</v>
      </c>
      <c r="D11570" t="s">
        <v>539</v>
      </c>
      <c r="E11570">
        <v>0</v>
      </c>
    </row>
    <row r="11571" spans="1:5">
      <c r="A11571">
        <v>2018</v>
      </c>
      <c r="B11571" t="s">
        <v>433</v>
      </c>
      <c r="C11571" t="s">
        <v>42</v>
      </c>
      <c r="D11571" t="s">
        <v>539</v>
      </c>
      <c r="E11571">
        <v>0</v>
      </c>
    </row>
    <row r="11572" spans="1:5">
      <c r="A11572">
        <v>2018</v>
      </c>
      <c r="B11572" t="s">
        <v>425</v>
      </c>
      <c r="C11572" t="s">
        <v>24</v>
      </c>
      <c r="D11572" t="s">
        <v>539</v>
      </c>
      <c r="E11572">
        <v>0</v>
      </c>
    </row>
    <row r="11573" spans="1:5">
      <c r="A11573">
        <v>2018</v>
      </c>
      <c r="B11573" t="s">
        <v>424</v>
      </c>
      <c r="C11573" t="s">
        <v>21</v>
      </c>
      <c r="D11573" t="s">
        <v>539</v>
      </c>
      <c r="E11573">
        <v>0</v>
      </c>
    </row>
    <row r="11574" spans="1:5">
      <c r="A11574">
        <v>2018</v>
      </c>
      <c r="B11574" t="s">
        <v>429</v>
      </c>
      <c r="C11574" t="s">
        <v>30</v>
      </c>
      <c r="D11574" t="s">
        <v>539</v>
      </c>
      <c r="E11574">
        <v>0</v>
      </c>
    </row>
    <row r="11575" spans="1:5">
      <c r="A11575">
        <v>2025</v>
      </c>
      <c r="B11575" t="s">
        <v>407</v>
      </c>
      <c r="D11575" t="s">
        <v>540</v>
      </c>
      <c r="E11575">
        <v>0</v>
      </c>
    </row>
    <row r="11576" spans="1:5">
      <c r="A11576">
        <v>2025</v>
      </c>
      <c r="B11576" t="s">
        <v>438</v>
      </c>
      <c r="D11576" t="s">
        <v>540</v>
      </c>
      <c r="E11576">
        <v>0</v>
      </c>
    </row>
    <row r="11577" spans="1:5">
      <c r="A11577">
        <v>2025</v>
      </c>
      <c r="B11577" t="s">
        <v>425</v>
      </c>
      <c r="D11577" t="s">
        <v>540</v>
      </c>
      <c r="E11577">
        <v>0</v>
      </c>
    </row>
    <row r="11578" spans="1:5">
      <c r="A11578">
        <v>2025</v>
      </c>
      <c r="B11578" t="s">
        <v>421</v>
      </c>
      <c r="D11578" t="s">
        <v>540</v>
      </c>
      <c r="E11578">
        <v>0</v>
      </c>
    </row>
    <row r="11579" spans="1:5">
      <c r="A11579">
        <v>2025</v>
      </c>
      <c r="B11579" t="s">
        <v>432</v>
      </c>
      <c r="D11579" t="s">
        <v>540</v>
      </c>
      <c r="E11579">
        <v>0</v>
      </c>
    </row>
    <row r="11580" spans="1:5">
      <c r="A11580">
        <v>2025</v>
      </c>
      <c r="B11580" t="s">
        <v>429</v>
      </c>
      <c r="D11580" t="s">
        <v>540</v>
      </c>
      <c r="E11580">
        <v>0</v>
      </c>
    </row>
    <row r="11581" spans="1:5">
      <c r="A11581">
        <v>2025</v>
      </c>
      <c r="B11581" t="s">
        <v>431</v>
      </c>
      <c r="D11581" t="s">
        <v>540</v>
      </c>
      <c r="E11581">
        <v>0</v>
      </c>
    </row>
    <row r="11582" spans="1:5">
      <c r="A11582">
        <v>2025</v>
      </c>
      <c r="B11582" t="s">
        <v>428</v>
      </c>
      <c r="D11582" t="s">
        <v>540</v>
      </c>
      <c r="E11582">
        <v>0</v>
      </c>
    </row>
    <row r="11583" spans="1:5">
      <c r="A11583">
        <v>2025</v>
      </c>
      <c r="B11583" t="s">
        <v>436</v>
      </c>
      <c r="D11583" t="s">
        <v>540</v>
      </c>
      <c r="E11583">
        <v>0</v>
      </c>
    </row>
    <row r="11584" spans="1:5">
      <c r="A11584">
        <v>2025</v>
      </c>
      <c r="B11584" t="s">
        <v>433</v>
      </c>
      <c r="D11584" t="s">
        <v>540</v>
      </c>
      <c r="E11584">
        <v>0</v>
      </c>
    </row>
    <row r="11585" spans="1:5">
      <c r="A11585">
        <v>2025</v>
      </c>
      <c r="B11585" t="s">
        <v>426</v>
      </c>
      <c r="D11585" t="s">
        <v>540</v>
      </c>
      <c r="E11585">
        <v>0</v>
      </c>
    </row>
    <row r="11586" spans="1:5">
      <c r="A11586">
        <v>2025</v>
      </c>
      <c r="B11586" t="s">
        <v>437</v>
      </c>
      <c r="D11586" t="s">
        <v>540</v>
      </c>
      <c r="E11586">
        <v>0</v>
      </c>
    </row>
    <row r="11587" spans="1:5">
      <c r="A11587">
        <v>2025</v>
      </c>
      <c r="B11587" t="s">
        <v>420</v>
      </c>
      <c r="D11587" t="s">
        <v>540</v>
      </c>
      <c r="E11587">
        <v>0</v>
      </c>
    </row>
    <row r="11588" spans="1:5">
      <c r="A11588">
        <v>2025</v>
      </c>
      <c r="B11588" t="s">
        <v>424</v>
      </c>
      <c r="D11588" t="s">
        <v>540</v>
      </c>
      <c r="E11588">
        <v>0</v>
      </c>
    </row>
    <row r="11589" spans="1:5">
      <c r="A11589">
        <v>2025</v>
      </c>
      <c r="B11589" t="s">
        <v>434</v>
      </c>
      <c r="D11589" t="s">
        <v>540</v>
      </c>
      <c r="E11589">
        <v>0</v>
      </c>
    </row>
    <row r="11590" spans="1:5">
      <c r="A11590">
        <v>2025</v>
      </c>
      <c r="B11590" t="s">
        <v>423</v>
      </c>
      <c r="D11590" t="s">
        <v>540</v>
      </c>
      <c r="E11590">
        <v>0</v>
      </c>
    </row>
    <row r="11591" spans="1:5">
      <c r="A11591">
        <v>2025</v>
      </c>
      <c r="B11591" t="s">
        <v>435</v>
      </c>
      <c r="D11591" t="s">
        <v>540</v>
      </c>
      <c r="E11591">
        <v>0</v>
      </c>
    </row>
    <row r="11592" spans="1:5">
      <c r="A11592">
        <v>2025</v>
      </c>
      <c r="B11592" t="s">
        <v>430</v>
      </c>
      <c r="D11592" t="s">
        <v>540</v>
      </c>
      <c r="E11592">
        <v>0</v>
      </c>
    </row>
    <row r="11593" spans="1:5">
      <c r="A11593">
        <v>2025</v>
      </c>
      <c r="B11593" t="s">
        <v>422</v>
      </c>
      <c r="D11593" t="s">
        <v>540</v>
      </c>
      <c r="E11593">
        <v>0</v>
      </c>
    </row>
    <row r="11594" spans="1:5">
      <c r="A11594">
        <v>2025</v>
      </c>
      <c r="B11594" t="s">
        <v>439</v>
      </c>
      <c r="D11594" t="s">
        <v>540</v>
      </c>
      <c r="E11594">
        <v>0</v>
      </c>
    </row>
    <row r="11595" spans="1:5">
      <c r="A11595">
        <v>2024</v>
      </c>
      <c r="B11595" t="s">
        <v>407</v>
      </c>
      <c r="C11595" t="s">
        <v>407</v>
      </c>
      <c r="D11595" t="s">
        <v>540</v>
      </c>
      <c r="E11595">
        <v>0</v>
      </c>
    </row>
    <row r="11596" spans="1:5">
      <c r="A11596">
        <v>2024</v>
      </c>
      <c r="B11596" t="s">
        <v>438</v>
      </c>
      <c r="C11596" t="s">
        <v>52</v>
      </c>
      <c r="D11596" t="s">
        <v>540</v>
      </c>
      <c r="E11596">
        <v>0</v>
      </c>
    </row>
    <row r="11597" spans="1:5">
      <c r="A11597">
        <v>2024</v>
      </c>
      <c r="B11597" t="s">
        <v>425</v>
      </c>
      <c r="C11597" t="s">
        <v>24</v>
      </c>
      <c r="D11597" t="s">
        <v>540</v>
      </c>
      <c r="E11597">
        <v>0</v>
      </c>
    </row>
    <row r="11598" spans="1:5">
      <c r="A11598">
        <v>2024</v>
      </c>
      <c r="B11598" t="s">
        <v>421</v>
      </c>
      <c r="C11598" t="s">
        <v>13</v>
      </c>
      <c r="D11598" t="s">
        <v>540</v>
      </c>
      <c r="E11598">
        <v>0</v>
      </c>
    </row>
    <row r="11599" spans="1:5">
      <c r="A11599">
        <v>2024</v>
      </c>
      <c r="B11599" t="s">
        <v>432</v>
      </c>
      <c r="C11599" t="s">
        <v>39</v>
      </c>
      <c r="D11599" t="s">
        <v>540</v>
      </c>
      <c r="E11599">
        <v>0</v>
      </c>
    </row>
    <row r="11600" spans="1:5">
      <c r="A11600">
        <v>2024</v>
      </c>
      <c r="B11600" t="s">
        <v>429</v>
      </c>
      <c r="C11600" t="s">
        <v>30</v>
      </c>
      <c r="D11600" t="s">
        <v>540</v>
      </c>
      <c r="E11600">
        <v>0</v>
      </c>
    </row>
    <row r="11601" spans="1:5">
      <c r="A11601">
        <v>2024</v>
      </c>
      <c r="B11601" t="s">
        <v>431</v>
      </c>
      <c r="C11601" t="s">
        <v>36</v>
      </c>
      <c r="D11601" t="s">
        <v>540</v>
      </c>
      <c r="E11601">
        <v>0</v>
      </c>
    </row>
    <row r="11602" spans="1:5">
      <c r="A11602">
        <v>2024</v>
      </c>
      <c r="B11602" t="s">
        <v>428</v>
      </c>
      <c r="C11602" t="s">
        <v>27</v>
      </c>
      <c r="D11602" t="s">
        <v>540</v>
      </c>
      <c r="E11602">
        <v>0</v>
      </c>
    </row>
    <row r="11603" spans="1:5">
      <c r="A11603">
        <v>2024</v>
      </c>
      <c r="B11603" t="s">
        <v>436</v>
      </c>
      <c r="C11603" t="s">
        <v>49</v>
      </c>
      <c r="D11603" t="s">
        <v>540</v>
      </c>
      <c r="E11603">
        <v>0</v>
      </c>
    </row>
    <row r="11604" spans="1:5">
      <c r="A11604">
        <v>2024</v>
      </c>
      <c r="B11604" t="s">
        <v>433</v>
      </c>
      <c r="C11604" t="s">
        <v>42</v>
      </c>
      <c r="D11604" t="s">
        <v>540</v>
      </c>
      <c r="E11604">
        <v>0</v>
      </c>
    </row>
    <row r="11605" spans="1:5">
      <c r="A11605">
        <v>2024</v>
      </c>
      <c r="B11605" t="s">
        <v>426</v>
      </c>
      <c r="D11605" t="s">
        <v>540</v>
      </c>
      <c r="E11605">
        <v>0</v>
      </c>
    </row>
    <row r="11606" spans="1:5">
      <c r="A11606">
        <v>2024</v>
      </c>
      <c r="B11606" t="s">
        <v>437</v>
      </c>
      <c r="C11606" t="s">
        <v>51</v>
      </c>
      <c r="D11606" t="s">
        <v>540</v>
      </c>
      <c r="E11606">
        <v>0</v>
      </c>
    </row>
    <row r="11607" spans="1:5">
      <c r="A11607">
        <v>2024</v>
      </c>
      <c r="B11607" t="s">
        <v>420</v>
      </c>
      <c r="C11607" t="s">
        <v>8</v>
      </c>
      <c r="D11607" t="s">
        <v>540</v>
      </c>
      <c r="E11607">
        <v>0</v>
      </c>
    </row>
    <row r="11608" spans="1:5">
      <c r="A11608">
        <v>2024</v>
      </c>
      <c r="B11608" t="s">
        <v>424</v>
      </c>
      <c r="C11608" t="s">
        <v>21</v>
      </c>
      <c r="D11608" t="s">
        <v>540</v>
      </c>
      <c r="E11608">
        <v>0</v>
      </c>
    </row>
    <row r="11609" spans="1:5">
      <c r="A11609">
        <v>2024</v>
      </c>
      <c r="B11609" t="s">
        <v>434</v>
      </c>
      <c r="C11609" t="s">
        <v>45</v>
      </c>
      <c r="D11609" t="s">
        <v>540</v>
      </c>
      <c r="E11609">
        <v>0</v>
      </c>
    </row>
    <row r="11610" spans="1:5">
      <c r="A11610">
        <v>2024</v>
      </c>
      <c r="B11610" t="s">
        <v>423</v>
      </c>
      <c r="C11610" t="s">
        <v>18</v>
      </c>
      <c r="D11610" t="s">
        <v>540</v>
      </c>
      <c r="E11610">
        <v>0</v>
      </c>
    </row>
    <row r="11611" spans="1:5">
      <c r="A11611">
        <v>2024</v>
      </c>
      <c r="B11611" t="s">
        <v>435</v>
      </c>
      <c r="C11611" t="s">
        <v>48</v>
      </c>
      <c r="D11611" t="s">
        <v>540</v>
      </c>
      <c r="E11611">
        <v>0</v>
      </c>
    </row>
    <row r="11612" spans="1:5">
      <c r="A11612">
        <v>2024</v>
      </c>
      <c r="B11612" t="s">
        <v>430</v>
      </c>
      <c r="C11612" t="s">
        <v>33</v>
      </c>
      <c r="D11612" t="s">
        <v>540</v>
      </c>
      <c r="E11612">
        <v>0</v>
      </c>
    </row>
    <row r="11613" spans="1:5">
      <c r="A11613">
        <v>2024</v>
      </c>
      <c r="B11613" t="s">
        <v>422</v>
      </c>
      <c r="C11613" t="s">
        <v>15</v>
      </c>
      <c r="D11613" t="s">
        <v>540</v>
      </c>
      <c r="E11613">
        <v>0</v>
      </c>
    </row>
    <row r="11614" spans="1:5">
      <c r="A11614">
        <v>2024</v>
      </c>
      <c r="B11614" t="s">
        <v>439</v>
      </c>
      <c r="C11614" t="s">
        <v>53</v>
      </c>
      <c r="D11614" t="s">
        <v>540</v>
      </c>
      <c r="E11614">
        <v>0</v>
      </c>
    </row>
    <row r="11615" spans="1:5">
      <c r="A11615">
        <v>2019</v>
      </c>
      <c r="B11615" t="s">
        <v>407</v>
      </c>
      <c r="C11615" t="s">
        <v>407</v>
      </c>
      <c r="D11615" t="s">
        <v>540</v>
      </c>
      <c r="E11615">
        <v>0</v>
      </c>
    </row>
    <row r="11616" spans="1:5">
      <c r="A11616">
        <v>2022</v>
      </c>
      <c r="B11616" t="s">
        <v>407</v>
      </c>
      <c r="C11616" t="s">
        <v>407</v>
      </c>
      <c r="D11616" t="s">
        <v>540</v>
      </c>
      <c r="E11616">
        <v>96</v>
      </c>
    </row>
    <row r="11617" spans="1:5">
      <c r="A11617">
        <v>2021</v>
      </c>
      <c r="B11617" t="s">
        <v>407</v>
      </c>
      <c r="C11617" t="s">
        <v>407</v>
      </c>
      <c r="D11617" t="s">
        <v>540</v>
      </c>
      <c r="E11617">
        <v>107</v>
      </c>
    </row>
    <row r="11618" spans="1:5">
      <c r="A11618">
        <v>2023</v>
      </c>
      <c r="B11618" t="s">
        <v>407</v>
      </c>
      <c r="C11618" t="s">
        <v>407</v>
      </c>
      <c r="D11618" t="s">
        <v>540</v>
      </c>
      <c r="E11618">
        <v>90</v>
      </c>
    </row>
    <row r="11619" spans="1:5">
      <c r="A11619">
        <v>2018</v>
      </c>
      <c r="B11619" t="s">
        <v>407</v>
      </c>
      <c r="C11619" t="s">
        <v>407</v>
      </c>
      <c r="D11619" t="s">
        <v>540</v>
      </c>
      <c r="E11619">
        <v>0</v>
      </c>
    </row>
    <row r="11620" spans="1:5">
      <c r="A11620">
        <v>2018</v>
      </c>
      <c r="B11620" t="s">
        <v>407</v>
      </c>
      <c r="C11620" t="s">
        <v>407</v>
      </c>
      <c r="D11620" t="s">
        <v>540</v>
      </c>
      <c r="E11620">
        <v>0</v>
      </c>
    </row>
    <row r="11621" spans="1:5">
      <c r="A11621">
        <v>2018</v>
      </c>
      <c r="B11621" t="s">
        <v>407</v>
      </c>
      <c r="C11621" t="s">
        <v>407</v>
      </c>
      <c r="D11621" t="s">
        <v>540</v>
      </c>
      <c r="E11621">
        <v>0</v>
      </c>
    </row>
    <row r="11622" spans="1:5">
      <c r="A11622">
        <v>2018</v>
      </c>
      <c r="B11622" t="s">
        <v>407</v>
      </c>
      <c r="C11622" t="s">
        <v>407</v>
      </c>
      <c r="D11622" t="s">
        <v>540</v>
      </c>
      <c r="E11622">
        <v>0</v>
      </c>
    </row>
    <row r="11623" spans="1:5">
      <c r="A11623">
        <v>2020</v>
      </c>
      <c r="B11623" t="s">
        <v>407</v>
      </c>
      <c r="C11623" t="s">
        <v>407</v>
      </c>
      <c r="D11623" t="s">
        <v>540</v>
      </c>
      <c r="E11623">
        <v>0</v>
      </c>
    </row>
    <row r="11624" spans="1:5">
      <c r="A11624">
        <v>2023</v>
      </c>
      <c r="B11624" t="s">
        <v>438</v>
      </c>
      <c r="C11624" t="s">
        <v>52</v>
      </c>
      <c r="D11624" t="s">
        <v>540</v>
      </c>
      <c r="E11624">
        <v>0</v>
      </c>
    </row>
    <row r="11625" spans="1:5">
      <c r="A11625">
        <v>2023</v>
      </c>
      <c r="B11625" t="s">
        <v>425</v>
      </c>
      <c r="C11625" t="s">
        <v>24</v>
      </c>
      <c r="D11625" t="s">
        <v>540</v>
      </c>
      <c r="E11625">
        <v>0</v>
      </c>
    </row>
    <row r="11626" spans="1:5">
      <c r="A11626">
        <v>2023</v>
      </c>
      <c r="B11626" t="s">
        <v>421</v>
      </c>
      <c r="C11626" t="s">
        <v>13</v>
      </c>
      <c r="D11626" t="s">
        <v>540</v>
      </c>
      <c r="E11626">
        <v>0</v>
      </c>
    </row>
    <row r="11627" spans="1:5">
      <c r="A11627">
        <v>2023</v>
      </c>
      <c r="B11627" t="s">
        <v>432</v>
      </c>
      <c r="C11627" t="s">
        <v>39</v>
      </c>
      <c r="D11627" t="s">
        <v>540</v>
      </c>
      <c r="E11627">
        <v>0</v>
      </c>
    </row>
    <row r="11628" spans="1:5">
      <c r="A11628">
        <v>2023</v>
      </c>
      <c r="B11628" t="s">
        <v>429</v>
      </c>
      <c r="C11628" t="s">
        <v>30</v>
      </c>
      <c r="D11628" t="s">
        <v>540</v>
      </c>
      <c r="E11628">
        <v>0</v>
      </c>
    </row>
    <row r="11629" spans="1:5">
      <c r="A11629">
        <v>2023</v>
      </c>
      <c r="B11629" t="s">
        <v>431</v>
      </c>
      <c r="C11629" t="s">
        <v>36</v>
      </c>
      <c r="D11629" t="s">
        <v>540</v>
      </c>
      <c r="E11629">
        <v>0</v>
      </c>
    </row>
    <row r="11630" spans="1:5">
      <c r="A11630">
        <v>2023</v>
      </c>
      <c r="B11630" t="s">
        <v>428</v>
      </c>
      <c r="C11630" t="s">
        <v>27</v>
      </c>
      <c r="D11630" t="s">
        <v>540</v>
      </c>
      <c r="E11630">
        <v>0</v>
      </c>
    </row>
    <row r="11631" spans="1:5">
      <c r="A11631">
        <v>2023</v>
      </c>
      <c r="B11631" t="s">
        <v>436</v>
      </c>
      <c r="C11631" t="s">
        <v>49</v>
      </c>
      <c r="D11631" t="s">
        <v>540</v>
      </c>
      <c r="E11631">
        <v>0</v>
      </c>
    </row>
    <row r="11632" spans="1:5">
      <c r="A11632">
        <v>2023</v>
      </c>
      <c r="B11632" t="s">
        <v>433</v>
      </c>
      <c r="C11632" t="s">
        <v>42</v>
      </c>
      <c r="D11632" t="s">
        <v>540</v>
      </c>
      <c r="E11632">
        <v>0</v>
      </c>
    </row>
    <row r="11633" spans="1:5">
      <c r="A11633">
        <v>2023</v>
      </c>
      <c r="B11633" t="s">
        <v>426</v>
      </c>
      <c r="D11633" t="s">
        <v>540</v>
      </c>
      <c r="E11633">
        <v>0</v>
      </c>
    </row>
    <row r="11634" spans="1:5">
      <c r="A11634">
        <v>2023</v>
      </c>
      <c r="B11634" t="s">
        <v>437</v>
      </c>
      <c r="C11634" t="s">
        <v>51</v>
      </c>
      <c r="D11634" t="s">
        <v>540</v>
      </c>
      <c r="E11634">
        <v>0</v>
      </c>
    </row>
    <row r="11635" spans="1:5">
      <c r="A11635">
        <v>2023</v>
      </c>
      <c r="B11635" t="s">
        <v>420</v>
      </c>
      <c r="C11635" t="s">
        <v>8</v>
      </c>
      <c r="D11635" t="s">
        <v>540</v>
      </c>
      <c r="E11635">
        <v>0</v>
      </c>
    </row>
    <row r="11636" spans="1:5">
      <c r="A11636">
        <v>2023</v>
      </c>
      <c r="B11636" t="s">
        <v>424</v>
      </c>
      <c r="C11636" t="s">
        <v>21</v>
      </c>
      <c r="D11636" t="s">
        <v>540</v>
      </c>
      <c r="E11636">
        <v>0</v>
      </c>
    </row>
    <row r="11637" spans="1:5">
      <c r="A11637">
        <v>2022</v>
      </c>
      <c r="B11637" t="s">
        <v>435</v>
      </c>
      <c r="C11637" t="s">
        <v>48</v>
      </c>
      <c r="D11637" t="s">
        <v>540</v>
      </c>
      <c r="E11637">
        <v>0</v>
      </c>
    </row>
    <row r="11638" spans="1:5">
      <c r="A11638">
        <v>2022</v>
      </c>
      <c r="B11638" t="s">
        <v>438</v>
      </c>
      <c r="C11638" t="s">
        <v>52</v>
      </c>
      <c r="D11638" t="s">
        <v>540</v>
      </c>
      <c r="E11638">
        <v>0</v>
      </c>
    </row>
    <row r="11639" spans="1:5">
      <c r="A11639">
        <v>2022</v>
      </c>
      <c r="B11639" t="s">
        <v>436</v>
      </c>
      <c r="C11639" t="s">
        <v>49</v>
      </c>
      <c r="D11639" t="s">
        <v>540</v>
      </c>
      <c r="E11639">
        <v>0</v>
      </c>
    </row>
    <row r="11640" spans="1:5">
      <c r="A11640">
        <v>2022</v>
      </c>
      <c r="B11640" t="s">
        <v>431</v>
      </c>
      <c r="C11640" t="s">
        <v>36</v>
      </c>
      <c r="D11640" t="s">
        <v>540</v>
      </c>
      <c r="E11640">
        <v>0</v>
      </c>
    </row>
    <row r="11641" spans="1:5">
      <c r="A11641">
        <v>2022</v>
      </c>
      <c r="B11641" t="s">
        <v>422</v>
      </c>
      <c r="C11641" t="s">
        <v>15</v>
      </c>
      <c r="D11641" t="s">
        <v>540</v>
      </c>
      <c r="E11641">
        <v>0</v>
      </c>
    </row>
    <row r="11642" spans="1:5">
      <c r="A11642">
        <v>2022</v>
      </c>
      <c r="B11642" t="s">
        <v>439</v>
      </c>
      <c r="C11642" t="s">
        <v>53</v>
      </c>
      <c r="D11642" t="s">
        <v>540</v>
      </c>
      <c r="E11642">
        <v>0</v>
      </c>
    </row>
    <row r="11643" spans="1:5">
      <c r="A11643">
        <v>2022</v>
      </c>
      <c r="B11643" t="s">
        <v>429</v>
      </c>
      <c r="C11643" t="s">
        <v>30</v>
      </c>
      <c r="D11643" t="s">
        <v>540</v>
      </c>
      <c r="E11643">
        <v>0</v>
      </c>
    </row>
    <row r="11644" spans="1:5">
      <c r="A11644">
        <v>2022</v>
      </c>
      <c r="B11644" t="s">
        <v>421</v>
      </c>
      <c r="C11644" t="s">
        <v>13</v>
      </c>
      <c r="D11644" t="s">
        <v>540</v>
      </c>
      <c r="E11644">
        <v>0</v>
      </c>
    </row>
    <row r="11645" spans="1:5">
      <c r="A11645">
        <v>2022</v>
      </c>
      <c r="B11645" t="s">
        <v>434</v>
      </c>
      <c r="C11645" t="s">
        <v>45</v>
      </c>
      <c r="D11645" t="s">
        <v>540</v>
      </c>
      <c r="E11645">
        <v>0</v>
      </c>
    </row>
    <row r="11646" spans="1:5">
      <c r="A11646">
        <v>2021</v>
      </c>
      <c r="B11646" t="s">
        <v>434</v>
      </c>
      <c r="C11646" t="s">
        <v>45</v>
      </c>
      <c r="D11646" t="s">
        <v>540</v>
      </c>
      <c r="E11646">
        <v>0</v>
      </c>
    </row>
    <row r="11647" spans="1:5">
      <c r="A11647">
        <v>2021</v>
      </c>
      <c r="B11647" t="s">
        <v>420</v>
      </c>
      <c r="C11647" t="s">
        <v>8</v>
      </c>
      <c r="D11647" t="s">
        <v>540</v>
      </c>
      <c r="E11647">
        <v>0</v>
      </c>
    </row>
    <row r="11648" spans="1:5">
      <c r="A11648">
        <v>2021</v>
      </c>
      <c r="B11648" t="s">
        <v>424</v>
      </c>
      <c r="C11648" t="s">
        <v>21</v>
      </c>
      <c r="D11648" t="s">
        <v>540</v>
      </c>
      <c r="E11648">
        <v>0</v>
      </c>
    </row>
    <row r="11649" spans="1:5">
      <c r="A11649">
        <v>2020</v>
      </c>
      <c r="B11649" t="s">
        <v>434</v>
      </c>
      <c r="C11649" t="s">
        <v>45</v>
      </c>
      <c r="D11649" t="s">
        <v>540</v>
      </c>
      <c r="E11649">
        <v>0</v>
      </c>
    </row>
    <row r="11650" spans="1:5">
      <c r="A11650">
        <v>2020</v>
      </c>
      <c r="B11650" t="s">
        <v>430</v>
      </c>
      <c r="C11650" t="s">
        <v>33</v>
      </c>
      <c r="D11650" t="s">
        <v>540</v>
      </c>
      <c r="E11650">
        <v>0</v>
      </c>
    </row>
    <row r="11651" spans="1:5">
      <c r="A11651">
        <v>2020</v>
      </c>
      <c r="B11651" t="s">
        <v>439</v>
      </c>
      <c r="C11651" t="s">
        <v>53</v>
      </c>
      <c r="D11651" t="s">
        <v>540</v>
      </c>
      <c r="E11651">
        <v>0</v>
      </c>
    </row>
    <row r="11652" spans="1:5">
      <c r="A11652">
        <v>2019</v>
      </c>
      <c r="B11652" t="s">
        <v>431</v>
      </c>
      <c r="C11652" t="s">
        <v>36</v>
      </c>
      <c r="D11652" t="s">
        <v>540</v>
      </c>
      <c r="E11652">
        <v>0</v>
      </c>
    </row>
    <row r="11653" spans="1:5">
      <c r="A11653">
        <v>2019</v>
      </c>
      <c r="B11653" t="s">
        <v>437</v>
      </c>
      <c r="C11653" t="s">
        <v>51</v>
      </c>
      <c r="D11653" t="s">
        <v>540</v>
      </c>
      <c r="E11653">
        <v>0</v>
      </c>
    </row>
    <row r="11654" spans="1:5">
      <c r="A11654">
        <v>2019</v>
      </c>
      <c r="B11654" t="s">
        <v>439</v>
      </c>
      <c r="C11654" t="s">
        <v>53</v>
      </c>
      <c r="D11654" t="s">
        <v>540</v>
      </c>
      <c r="E11654">
        <v>0</v>
      </c>
    </row>
    <row r="11655" spans="1:5">
      <c r="A11655">
        <v>2019</v>
      </c>
      <c r="B11655" t="s">
        <v>429</v>
      </c>
      <c r="C11655" t="s">
        <v>30</v>
      </c>
      <c r="D11655" t="s">
        <v>540</v>
      </c>
      <c r="E11655">
        <v>0</v>
      </c>
    </row>
    <row r="11656" spans="1:5">
      <c r="A11656">
        <v>2018</v>
      </c>
      <c r="B11656" t="s">
        <v>432</v>
      </c>
      <c r="C11656" t="s">
        <v>39</v>
      </c>
      <c r="D11656" t="s">
        <v>540</v>
      </c>
      <c r="E11656">
        <v>0</v>
      </c>
    </row>
    <row r="11657" spans="1:5">
      <c r="A11657">
        <v>2018</v>
      </c>
      <c r="B11657" t="s">
        <v>435</v>
      </c>
      <c r="C11657" t="s">
        <v>48</v>
      </c>
      <c r="D11657" t="s">
        <v>540</v>
      </c>
      <c r="E11657">
        <v>0</v>
      </c>
    </row>
    <row r="11658" spans="1:5">
      <c r="A11658">
        <v>2018</v>
      </c>
      <c r="B11658" t="s">
        <v>438</v>
      </c>
      <c r="C11658" t="s">
        <v>52</v>
      </c>
      <c r="D11658" t="s">
        <v>540</v>
      </c>
      <c r="E11658">
        <v>0</v>
      </c>
    </row>
    <row r="11659" spans="1:5">
      <c r="A11659">
        <v>2018</v>
      </c>
      <c r="B11659" t="s">
        <v>436</v>
      </c>
      <c r="C11659" t="s">
        <v>49</v>
      </c>
      <c r="D11659" t="s">
        <v>540</v>
      </c>
      <c r="E11659">
        <v>0</v>
      </c>
    </row>
    <row r="11660" spans="1:5">
      <c r="A11660">
        <v>2018</v>
      </c>
      <c r="B11660" t="s">
        <v>437</v>
      </c>
      <c r="C11660" t="s">
        <v>51</v>
      </c>
      <c r="D11660" t="s">
        <v>540</v>
      </c>
      <c r="E11660">
        <v>0</v>
      </c>
    </row>
    <row r="11661" spans="1:5">
      <c r="A11661">
        <v>2018</v>
      </c>
      <c r="B11661" t="s">
        <v>422</v>
      </c>
      <c r="C11661" t="s">
        <v>15</v>
      </c>
      <c r="D11661" t="s">
        <v>540</v>
      </c>
      <c r="E11661">
        <v>0</v>
      </c>
    </row>
    <row r="11662" spans="1:5">
      <c r="A11662">
        <v>2019</v>
      </c>
      <c r="B11662" t="s">
        <v>438</v>
      </c>
      <c r="C11662" t="s">
        <v>52</v>
      </c>
      <c r="D11662" t="s">
        <v>540</v>
      </c>
      <c r="E11662">
        <v>0</v>
      </c>
    </row>
    <row r="11663" spans="1:5">
      <c r="A11663">
        <v>2019</v>
      </c>
      <c r="B11663" t="s">
        <v>430</v>
      </c>
      <c r="C11663" t="s">
        <v>33</v>
      </c>
      <c r="D11663" t="s">
        <v>540</v>
      </c>
      <c r="E11663">
        <v>0</v>
      </c>
    </row>
    <row r="11664" spans="1:5">
      <c r="A11664">
        <v>2019</v>
      </c>
      <c r="B11664" t="s">
        <v>434</v>
      </c>
      <c r="C11664" t="s">
        <v>45</v>
      </c>
      <c r="D11664" t="s">
        <v>540</v>
      </c>
      <c r="E11664">
        <v>0</v>
      </c>
    </row>
    <row r="11665" spans="1:5">
      <c r="A11665">
        <v>2019</v>
      </c>
      <c r="B11665" t="s">
        <v>425</v>
      </c>
      <c r="C11665" t="s">
        <v>24</v>
      </c>
      <c r="D11665" t="s">
        <v>540</v>
      </c>
      <c r="E11665">
        <v>0</v>
      </c>
    </row>
    <row r="11666" spans="1:5">
      <c r="A11666">
        <v>2019</v>
      </c>
      <c r="B11666" t="s">
        <v>420</v>
      </c>
      <c r="C11666" t="s">
        <v>8</v>
      </c>
      <c r="D11666" t="s">
        <v>540</v>
      </c>
      <c r="E11666">
        <v>0</v>
      </c>
    </row>
    <row r="11667" spans="1:5">
      <c r="A11667">
        <v>2019</v>
      </c>
      <c r="B11667" t="s">
        <v>433</v>
      </c>
      <c r="C11667" t="s">
        <v>42</v>
      </c>
      <c r="D11667" t="s">
        <v>540</v>
      </c>
      <c r="E11667">
        <v>0</v>
      </c>
    </row>
    <row r="11668" spans="1:5">
      <c r="A11668">
        <v>2019</v>
      </c>
      <c r="B11668" t="s">
        <v>428</v>
      </c>
      <c r="C11668" t="s">
        <v>27</v>
      </c>
      <c r="D11668" t="s">
        <v>540</v>
      </c>
      <c r="E11668">
        <v>0</v>
      </c>
    </row>
    <row r="11669" spans="1:5">
      <c r="A11669">
        <v>2019</v>
      </c>
      <c r="B11669" t="s">
        <v>423</v>
      </c>
      <c r="C11669" t="s">
        <v>18</v>
      </c>
      <c r="D11669" t="s">
        <v>540</v>
      </c>
      <c r="E11669">
        <v>0</v>
      </c>
    </row>
    <row r="11670" spans="1:5">
      <c r="A11670">
        <v>2019</v>
      </c>
      <c r="B11670" t="s">
        <v>421</v>
      </c>
      <c r="C11670" t="s">
        <v>13</v>
      </c>
      <c r="D11670" t="s">
        <v>540</v>
      </c>
      <c r="E11670">
        <v>0</v>
      </c>
    </row>
    <row r="11671" spans="1:5">
      <c r="A11671">
        <v>2019</v>
      </c>
      <c r="B11671" t="s">
        <v>422</v>
      </c>
      <c r="C11671" t="s">
        <v>15</v>
      </c>
      <c r="D11671" t="s">
        <v>540</v>
      </c>
      <c r="E11671">
        <v>0</v>
      </c>
    </row>
    <row r="11672" spans="1:5">
      <c r="A11672">
        <v>2019</v>
      </c>
      <c r="B11672" t="s">
        <v>424</v>
      </c>
      <c r="C11672" t="s">
        <v>21</v>
      </c>
      <c r="D11672" t="s">
        <v>540</v>
      </c>
      <c r="E11672">
        <v>0</v>
      </c>
    </row>
    <row r="11673" spans="1:5">
      <c r="A11673">
        <v>2018</v>
      </c>
      <c r="B11673" t="s">
        <v>434</v>
      </c>
      <c r="C11673" t="s">
        <v>45</v>
      </c>
      <c r="D11673" t="s">
        <v>540</v>
      </c>
      <c r="E11673">
        <v>0</v>
      </c>
    </row>
    <row r="11674" spans="1:5">
      <c r="A11674">
        <v>2018</v>
      </c>
      <c r="B11674" t="s">
        <v>428</v>
      </c>
      <c r="C11674" t="s">
        <v>27</v>
      </c>
      <c r="D11674" t="s">
        <v>540</v>
      </c>
      <c r="E11674">
        <v>0</v>
      </c>
    </row>
    <row r="11675" spans="1:5">
      <c r="A11675">
        <v>2018</v>
      </c>
      <c r="B11675" t="s">
        <v>430</v>
      </c>
      <c r="C11675" t="s">
        <v>33</v>
      </c>
      <c r="D11675" t="s">
        <v>540</v>
      </c>
      <c r="E11675">
        <v>0</v>
      </c>
    </row>
    <row r="11676" spans="1:5">
      <c r="A11676">
        <v>2018</v>
      </c>
      <c r="B11676" t="s">
        <v>420</v>
      </c>
      <c r="C11676" t="s">
        <v>8</v>
      </c>
      <c r="D11676" t="s">
        <v>540</v>
      </c>
      <c r="E11676">
        <v>0</v>
      </c>
    </row>
    <row r="11677" spans="1:5">
      <c r="A11677">
        <v>2018</v>
      </c>
      <c r="B11677" t="s">
        <v>439</v>
      </c>
      <c r="C11677" t="s">
        <v>53</v>
      </c>
      <c r="D11677" t="s">
        <v>540</v>
      </c>
      <c r="E11677">
        <v>0</v>
      </c>
    </row>
    <row r="11678" spans="1:5">
      <c r="A11678">
        <v>2022</v>
      </c>
      <c r="B11678" t="s">
        <v>437</v>
      </c>
      <c r="C11678" t="s">
        <v>51</v>
      </c>
      <c r="D11678" t="s">
        <v>540</v>
      </c>
      <c r="E11678">
        <v>0</v>
      </c>
    </row>
    <row r="11679" spans="1:5">
      <c r="A11679">
        <v>2022</v>
      </c>
      <c r="B11679" t="s">
        <v>425</v>
      </c>
      <c r="C11679" t="s">
        <v>24</v>
      </c>
      <c r="D11679" t="s">
        <v>540</v>
      </c>
      <c r="E11679">
        <v>0</v>
      </c>
    </row>
    <row r="11680" spans="1:5">
      <c r="A11680">
        <v>2022</v>
      </c>
      <c r="B11680" t="s">
        <v>428</v>
      </c>
      <c r="C11680" t="s">
        <v>27</v>
      </c>
      <c r="D11680" t="s">
        <v>540</v>
      </c>
      <c r="E11680">
        <v>0</v>
      </c>
    </row>
    <row r="11681" spans="1:5">
      <c r="A11681">
        <v>2022</v>
      </c>
      <c r="B11681" t="s">
        <v>420</v>
      </c>
      <c r="C11681" t="s">
        <v>8</v>
      </c>
      <c r="D11681" t="s">
        <v>540</v>
      </c>
      <c r="E11681">
        <v>0</v>
      </c>
    </row>
    <row r="11682" spans="1:5">
      <c r="A11682">
        <v>2022</v>
      </c>
      <c r="B11682" t="s">
        <v>423</v>
      </c>
      <c r="C11682" t="s">
        <v>18</v>
      </c>
      <c r="D11682" t="s">
        <v>540</v>
      </c>
      <c r="E11682">
        <v>0</v>
      </c>
    </row>
    <row r="11683" spans="1:5">
      <c r="A11683">
        <v>2021</v>
      </c>
      <c r="B11683" t="s">
        <v>426</v>
      </c>
      <c r="D11683" t="s">
        <v>540</v>
      </c>
      <c r="E11683">
        <v>0</v>
      </c>
    </row>
    <row r="11684" spans="1:5">
      <c r="A11684">
        <v>2021</v>
      </c>
      <c r="B11684" t="s">
        <v>428</v>
      </c>
      <c r="C11684" t="s">
        <v>27</v>
      </c>
      <c r="D11684" t="s">
        <v>540</v>
      </c>
      <c r="E11684">
        <v>0</v>
      </c>
    </row>
    <row r="11685" spans="1:5">
      <c r="A11685">
        <v>2021</v>
      </c>
      <c r="B11685" t="s">
        <v>423</v>
      </c>
      <c r="C11685" t="s">
        <v>18</v>
      </c>
      <c r="D11685" t="s">
        <v>540</v>
      </c>
      <c r="E11685">
        <v>0</v>
      </c>
    </row>
    <row r="11686" spans="1:5">
      <c r="A11686">
        <v>2021</v>
      </c>
      <c r="B11686" t="s">
        <v>431</v>
      </c>
      <c r="C11686" t="s">
        <v>36</v>
      </c>
      <c r="D11686" t="s">
        <v>540</v>
      </c>
      <c r="E11686">
        <v>0</v>
      </c>
    </row>
    <row r="11687" spans="1:5">
      <c r="A11687">
        <v>2021</v>
      </c>
      <c r="B11687" t="s">
        <v>425</v>
      </c>
      <c r="C11687" t="s">
        <v>24</v>
      </c>
      <c r="D11687" t="s">
        <v>540</v>
      </c>
      <c r="E11687">
        <v>0</v>
      </c>
    </row>
    <row r="11688" spans="1:5">
      <c r="A11688">
        <v>2021</v>
      </c>
      <c r="B11688" t="s">
        <v>438</v>
      </c>
      <c r="C11688" t="s">
        <v>52</v>
      </c>
      <c r="D11688" t="s">
        <v>540</v>
      </c>
      <c r="E11688">
        <v>0</v>
      </c>
    </row>
    <row r="11689" spans="1:5">
      <c r="A11689">
        <v>2021</v>
      </c>
      <c r="B11689" t="s">
        <v>436</v>
      </c>
      <c r="C11689" t="s">
        <v>49</v>
      </c>
      <c r="D11689" t="s">
        <v>540</v>
      </c>
      <c r="E11689">
        <v>0</v>
      </c>
    </row>
    <row r="11690" spans="1:5">
      <c r="A11690">
        <v>2021</v>
      </c>
      <c r="B11690" t="s">
        <v>437</v>
      </c>
      <c r="C11690" t="s">
        <v>51</v>
      </c>
      <c r="D11690" t="s">
        <v>540</v>
      </c>
      <c r="E11690">
        <v>0</v>
      </c>
    </row>
    <row r="11691" spans="1:5">
      <c r="A11691">
        <v>2020</v>
      </c>
      <c r="B11691" t="s">
        <v>431</v>
      </c>
      <c r="C11691" t="s">
        <v>36</v>
      </c>
      <c r="D11691" t="s">
        <v>540</v>
      </c>
      <c r="E11691">
        <v>0</v>
      </c>
    </row>
    <row r="11692" spans="1:5">
      <c r="A11692">
        <v>2020</v>
      </c>
      <c r="B11692" t="s">
        <v>426</v>
      </c>
      <c r="D11692" t="s">
        <v>540</v>
      </c>
      <c r="E11692">
        <v>0</v>
      </c>
    </row>
    <row r="11693" spans="1:5">
      <c r="A11693">
        <v>2020</v>
      </c>
      <c r="B11693" t="s">
        <v>433</v>
      </c>
      <c r="C11693" t="s">
        <v>42</v>
      </c>
      <c r="D11693" t="s">
        <v>540</v>
      </c>
      <c r="E11693">
        <v>0</v>
      </c>
    </row>
    <row r="11694" spans="1:5">
      <c r="A11694">
        <v>2020</v>
      </c>
      <c r="B11694" t="s">
        <v>425</v>
      </c>
      <c r="C11694" t="s">
        <v>24</v>
      </c>
      <c r="D11694" t="s">
        <v>540</v>
      </c>
      <c r="E11694">
        <v>0</v>
      </c>
    </row>
    <row r="11695" spans="1:5">
      <c r="A11695">
        <v>2020</v>
      </c>
      <c r="B11695" t="s">
        <v>428</v>
      </c>
      <c r="C11695" t="s">
        <v>27</v>
      </c>
      <c r="D11695" t="s">
        <v>540</v>
      </c>
      <c r="E11695">
        <v>0</v>
      </c>
    </row>
    <row r="11696" spans="1:5">
      <c r="A11696">
        <v>2020</v>
      </c>
      <c r="B11696" t="s">
        <v>438</v>
      </c>
      <c r="C11696" t="s">
        <v>52</v>
      </c>
      <c r="D11696" t="s">
        <v>540</v>
      </c>
      <c r="E11696">
        <v>0</v>
      </c>
    </row>
    <row r="11697" spans="1:5">
      <c r="A11697">
        <v>2020</v>
      </c>
      <c r="B11697" t="s">
        <v>437</v>
      </c>
      <c r="C11697" t="s">
        <v>51</v>
      </c>
      <c r="D11697" t="s">
        <v>540</v>
      </c>
      <c r="E11697">
        <v>0</v>
      </c>
    </row>
    <row r="11698" spans="1:5">
      <c r="A11698">
        <v>2020</v>
      </c>
      <c r="B11698" t="s">
        <v>422</v>
      </c>
      <c r="C11698" t="s">
        <v>15</v>
      </c>
      <c r="D11698" t="s">
        <v>540</v>
      </c>
      <c r="E11698">
        <v>0</v>
      </c>
    </row>
    <row r="11699" spans="1:5">
      <c r="A11699">
        <v>2023</v>
      </c>
      <c r="B11699" t="s">
        <v>434</v>
      </c>
      <c r="C11699" t="s">
        <v>45</v>
      </c>
      <c r="D11699" t="s">
        <v>540</v>
      </c>
      <c r="E11699">
        <v>0</v>
      </c>
    </row>
    <row r="11700" spans="1:5">
      <c r="A11700">
        <v>2023</v>
      </c>
      <c r="B11700" t="s">
        <v>423</v>
      </c>
      <c r="C11700" t="s">
        <v>18</v>
      </c>
      <c r="D11700" t="s">
        <v>540</v>
      </c>
      <c r="E11700">
        <v>0</v>
      </c>
    </row>
    <row r="11701" spans="1:5">
      <c r="A11701">
        <v>2023</v>
      </c>
      <c r="B11701" t="s">
        <v>435</v>
      </c>
      <c r="C11701" t="s">
        <v>48</v>
      </c>
      <c r="D11701" t="s">
        <v>540</v>
      </c>
      <c r="E11701">
        <v>0</v>
      </c>
    </row>
    <row r="11702" spans="1:5">
      <c r="A11702">
        <v>2023</v>
      </c>
      <c r="B11702" t="s">
        <v>430</v>
      </c>
      <c r="C11702" t="s">
        <v>33</v>
      </c>
      <c r="D11702" t="s">
        <v>540</v>
      </c>
      <c r="E11702">
        <v>0</v>
      </c>
    </row>
    <row r="11703" spans="1:5">
      <c r="A11703">
        <v>2023</v>
      </c>
      <c r="B11703" t="s">
        <v>422</v>
      </c>
      <c r="C11703" t="s">
        <v>15</v>
      </c>
      <c r="D11703" t="s">
        <v>540</v>
      </c>
      <c r="E11703">
        <v>0</v>
      </c>
    </row>
    <row r="11704" spans="1:5">
      <c r="A11704">
        <v>2023</v>
      </c>
      <c r="B11704" t="s">
        <v>439</v>
      </c>
      <c r="C11704" t="s">
        <v>53</v>
      </c>
      <c r="D11704" t="s">
        <v>540</v>
      </c>
      <c r="E11704">
        <v>0</v>
      </c>
    </row>
    <row r="11705" spans="1:5">
      <c r="A11705">
        <v>2022</v>
      </c>
      <c r="B11705" t="s">
        <v>433</v>
      </c>
      <c r="C11705" t="s">
        <v>42</v>
      </c>
      <c r="D11705" t="s">
        <v>540</v>
      </c>
      <c r="E11705">
        <v>0</v>
      </c>
    </row>
    <row r="11706" spans="1:5">
      <c r="A11706">
        <v>2022</v>
      </c>
      <c r="B11706" t="s">
        <v>430</v>
      </c>
      <c r="C11706" t="s">
        <v>33</v>
      </c>
      <c r="D11706" t="s">
        <v>540</v>
      </c>
      <c r="E11706">
        <v>0</v>
      </c>
    </row>
    <row r="11707" spans="1:5">
      <c r="A11707">
        <v>2022</v>
      </c>
      <c r="B11707" t="s">
        <v>432</v>
      </c>
      <c r="C11707" t="s">
        <v>39</v>
      </c>
      <c r="D11707" t="s">
        <v>540</v>
      </c>
      <c r="E11707">
        <v>0</v>
      </c>
    </row>
    <row r="11708" spans="1:5">
      <c r="A11708">
        <v>2022</v>
      </c>
      <c r="B11708" t="s">
        <v>426</v>
      </c>
      <c r="D11708" t="s">
        <v>540</v>
      </c>
      <c r="E11708">
        <v>0</v>
      </c>
    </row>
    <row r="11709" spans="1:5">
      <c r="A11709">
        <v>2022</v>
      </c>
      <c r="B11709" t="s">
        <v>424</v>
      </c>
      <c r="C11709" t="s">
        <v>21</v>
      </c>
      <c r="D11709" t="s">
        <v>540</v>
      </c>
      <c r="E11709">
        <v>0</v>
      </c>
    </row>
    <row r="11710" spans="1:5">
      <c r="A11710">
        <v>2021</v>
      </c>
      <c r="B11710" t="s">
        <v>432</v>
      </c>
      <c r="C11710" t="s">
        <v>39</v>
      </c>
      <c r="D11710" t="s">
        <v>540</v>
      </c>
      <c r="E11710">
        <v>0</v>
      </c>
    </row>
    <row r="11711" spans="1:5">
      <c r="A11711">
        <v>2021</v>
      </c>
      <c r="B11711" t="s">
        <v>430</v>
      </c>
      <c r="C11711" t="s">
        <v>33</v>
      </c>
      <c r="D11711" t="s">
        <v>540</v>
      </c>
      <c r="E11711">
        <v>0</v>
      </c>
    </row>
    <row r="11712" spans="1:5">
      <c r="A11712">
        <v>2021</v>
      </c>
      <c r="B11712" t="s">
        <v>433</v>
      </c>
      <c r="C11712" t="s">
        <v>42</v>
      </c>
      <c r="D11712" t="s">
        <v>540</v>
      </c>
      <c r="E11712">
        <v>0</v>
      </c>
    </row>
    <row r="11713" spans="1:5">
      <c r="A11713">
        <v>2021</v>
      </c>
      <c r="B11713" t="s">
        <v>422</v>
      </c>
      <c r="C11713" t="s">
        <v>15</v>
      </c>
      <c r="D11713" t="s">
        <v>540</v>
      </c>
      <c r="E11713">
        <v>0</v>
      </c>
    </row>
    <row r="11714" spans="1:5">
      <c r="A11714">
        <v>2021</v>
      </c>
      <c r="B11714" t="s">
        <v>421</v>
      </c>
      <c r="C11714" t="s">
        <v>13</v>
      </c>
      <c r="D11714" t="s">
        <v>540</v>
      </c>
      <c r="E11714">
        <v>0</v>
      </c>
    </row>
    <row r="11715" spans="1:5">
      <c r="A11715">
        <v>2021</v>
      </c>
      <c r="B11715" t="s">
        <v>439</v>
      </c>
      <c r="C11715" t="s">
        <v>53</v>
      </c>
      <c r="D11715" t="s">
        <v>540</v>
      </c>
      <c r="E11715">
        <v>0</v>
      </c>
    </row>
    <row r="11716" spans="1:5">
      <c r="A11716">
        <v>2021</v>
      </c>
      <c r="B11716" t="s">
        <v>435</v>
      </c>
      <c r="C11716" t="s">
        <v>48</v>
      </c>
      <c r="D11716" t="s">
        <v>540</v>
      </c>
      <c r="E11716">
        <v>0</v>
      </c>
    </row>
    <row r="11717" spans="1:5">
      <c r="A11717">
        <v>2021</v>
      </c>
      <c r="B11717" t="s">
        <v>429</v>
      </c>
      <c r="C11717" t="s">
        <v>30</v>
      </c>
      <c r="D11717" t="s">
        <v>540</v>
      </c>
      <c r="E11717">
        <v>0</v>
      </c>
    </row>
    <row r="11718" spans="1:5">
      <c r="A11718">
        <v>2020</v>
      </c>
      <c r="B11718" t="s">
        <v>435</v>
      </c>
      <c r="C11718" t="s">
        <v>48</v>
      </c>
      <c r="D11718" t="s">
        <v>540</v>
      </c>
      <c r="E11718">
        <v>0</v>
      </c>
    </row>
    <row r="11719" spans="1:5">
      <c r="A11719">
        <v>2020</v>
      </c>
      <c r="B11719" t="s">
        <v>432</v>
      </c>
      <c r="C11719" t="s">
        <v>39</v>
      </c>
      <c r="D11719" t="s">
        <v>540</v>
      </c>
      <c r="E11719">
        <v>0</v>
      </c>
    </row>
    <row r="11720" spans="1:5">
      <c r="A11720">
        <v>2020</v>
      </c>
      <c r="B11720" t="s">
        <v>423</v>
      </c>
      <c r="C11720" t="s">
        <v>18</v>
      </c>
      <c r="D11720" t="s">
        <v>540</v>
      </c>
      <c r="E11720">
        <v>0</v>
      </c>
    </row>
    <row r="11721" spans="1:5">
      <c r="A11721">
        <v>2020</v>
      </c>
      <c r="B11721" t="s">
        <v>420</v>
      </c>
      <c r="C11721" t="s">
        <v>8</v>
      </c>
      <c r="D11721" t="s">
        <v>540</v>
      </c>
      <c r="E11721">
        <v>0</v>
      </c>
    </row>
    <row r="11722" spans="1:5">
      <c r="A11722">
        <v>2020</v>
      </c>
      <c r="B11722" t="s">
        <v>424</v>
      </c>
      <c r="C11722" t="s">
        <v>21</v>
      </c>
      <c r="D11722" t="s">
        <v>540</v>
      </c>
      <c r="E11722">
        <v>0</v>
      </c>
    </row>
    <row r="11723" spans="1:5">
      <c r="A11723">
        <v>2020</v>
      </c>
      <c r="B11723" t="s">
        <v>421</v>
      </c>
      <c r="C11723" t="s">
        <v>13</v>
      </c>
      <c r="D11723" t="s">
        <v>540</v>
      </c>
      <c r="E11723">
        <v>0</v>
      </c>
    </row>
    <row r="11724" spans="1:5">
      <c r="A11724">
        <v>2020</v>
      </c>
      <c r="B11724" t="s">
        <v>436</v>
      </c>
      <c r="C11724" t="s">
        <v>49</v>
      </c>
      <c r="D11724" t="s">
        <v>540</v>
      </c>
      <c r="E11724">
        <v>0</v>
      </c>
    </row>
    <row r="11725" spans="1:5">
      <c r="A11725">
        <v>2020</v>
      </c>
      <c r="B11725" t="s">
        <v>429</v>
      </c>
      <c r="C11725" t="s">
        <v>30</v>
      </c>
      <c r="D11725" t="s">
        <v>540</v>
      </c>
      <c r="E11725">
        <v>0</v>
      </c>
    </row>
    <row r="11726" spans="1:5">
      <c r="A11726">
        <v>2019</v>
      </c>
      <c r="B11726" t="s">
        <v>435</v>
      </c>
      <c r="C11726" t="s">
        <v>48</v>
      </c>
      <c r="D11726" t="s">
        <v>540</v>
      </c>
      <c r="E11726">
        <v>0</v>
      </c>
    </row>
    <row r="11727" spans="1:5">
      <c r="A11727">
        <v>2019</v>
      </c>
      <c r="B11727" t="s">
        <v>426</v>
      </c>
      <c r="D11727" t="s">
        <v>540</v>
      </c>
      <c r="E11727">
        <v>0</v>
      </c>
    </row>
    <row r="11728" spans="1:5">
      <c r="A11728">
        <v>2019</v>
      </c>
      <c r="B11728" t="s">
        <v>432</v>
      </c>
      <c r="C11728" t="s">
        <v>39</v>
      </c>
      <c r="D11728" t="s">
        <v>540</v>
      </c>
      <c r="E11728">
        <v>0</v>
      </c>
    </row>
    <row r="11729" spans="1:5">
      <c r="A11729">
        <v>2019</v>
      </c>
      <c r="B11729" t="s">
        <v>436</v>
      </c>
      <c r="C11729" t="s">
        <v>49</v>
      </c>
      <c r="D11729" t="s">
        <v>540</v>
      </c>
      <c r="E11729">
        <v>0</v>
      </c>
    </row>
    <row r="11730" spans="1:5">
      <c r="A11730">
        <v>2018</v>
      </c>
      <c r="B11730" t="s">
        <v>431</v>
      </c>
      <c r="C11730" t="s">
        <v>36</v>
      </c>
      <c r="D11730" t="s">
        <v>540</v>
      </c>
      <c r="E11730">
        <v>0</v>
      </c>
    </row>
    <row r="11731" spans="1:5">
      <c r="A11731">
        <v>2018</v>
      </c>
      <c r="B11731" t="s">
        <v>426</v>
      </c>
      <c r="D11731" t="s">
        <v>540</v>
      </c>
      <c r="E11731">
        <v>0</v>
      </c>
    </row>
    <row r="11732" spans="1:5">
      <c r="A11732">
        <v>2018</v>
      </c>
      <c r="B11732" t="s">
        <v>421</v>
      </c>
      <c r="C11732" t="s">
        <v>13</v>
      </c>
      <c r="D11732" t="s">
        <v>540</v>
      </c>
      <c r="E11732">
        <v>0</v>
      </c>
    </row>
    <row r="11733" spans="1:5">
      <c r="A11733">
        <v>2018</v>
      </c>
      <c r="B11733" t="s">
        <v>423</v>
      </c>
      <c r="C11733" t="s">
        <v>18</v>
      </c>
      <c r="D11733" t="s">
        <v>540</v>
      </c>
      <c r="E11733">
        <v>0</v>
      </c>
    </row>
    <row r="11734" spans="1:5">
      <c r="A11734">
        <v>2018</v>
      </c>
      <c r="B11734" t="s">
        <v>433</v>
      </c>
      <c r="C11734" t="s">
        <v>42</v>
      </c>
      <c r="D11734" t="s">
        <v>540</v>
      </c>
      <c r="E11734">
        <v>0</v>
      </c>
    </row>
    <row r="11735" spans="1:5">
      <c r="A11735">
        <v>2018</v>
      </c>
      <c r="B11735" t="s">
        <v>425</v>
      </c>
      <c r="C11735" t="s">
        <v>24</v>
      </c>
      <c r="D11735" t="s">
        <v>540</v>
      </c>
      <c r="E11735">
        <v>0</v>
      </c>
    </row>
    <row r="11736" spans="1:5">
      <c r="A11736">
        <v>2018</v>
      </c>
      <c r="B11736" t="s">
        <v>424</v>
      </c>
      <c r="C11736" t="s">
        <v>21</v>
      </c>
      <c r="D11736" t="s">
        <v>540</v>
      </c>
      <c r="E11736">
        <v>0</v>
      </c>
    </row>
    <row r="11737" spans="1:5">
      <c r="A11737">
        <v>2018</v>
      </c>
      <c r="B11737" t="s">
        <v>429</v>
      </c>
      <c r="C11737" t="s">
        <v>30</v>
      </c>
      <c r="D11737" t="s">
        <v>540</v>
      </c>
      <c r="E11737">
        <v>0</v>
      </c>
    </row>
    <row r="11738" spans="1:5">
      <c r="A11738">
        <v>2025</v>
      </c>
      <c r="B11738" t="s">
        <v>407</v>
      </c>
      <c r="D11738" t="s">
        <v>541</v>
      </c>
      <c r="E11738">
        <v>0</v>
      </c>
    </row>
    <row r="11739" spans="1:5">
      <c r="A11739">
        <v>2025</v>
      </c>
      <c r="B11739" t="s">
        <v>438</v>
      </c>
      <c r="D11739" t="s">
        <v>541</v>
      </c>
      <c r="E11739">
        <v>0</v>
      </c>
    </row>
    <row r="11740" spans="1:5">
      <c r="A11740">
        <v>2025</v>
      </c>
      <c r="B11740" t="s">
        <v>425</v>
      </c>
      <c r="D11740" t="s">
        <v>541</v>
      </c>
      <c r="E11740">
        <v>0</v>
      </c>
    </row>
    <row r="11741" spans="1:5">
      <c r="A11741">
        <v>2025</v>
      </c>
      <c r="B11741" t="s">
        <v>421</v>
      </c>
      <c r="D11741" t="s">
        <v>541</v>
      </c>
      <c r="E11741">
        <v>0</v>
      </c>
    </row>
    <row r="11742" spans="1:5">
      <c r="A11742">
        <v>2025</v>
      </c>
      <c r="B11742" t="s">
        <v>432</v>
      </c>
      <c r="D11742" t="s">
        <v>541</v>
      </c>
      <c r="E11742">
        <v>0</v>
      </c>
    </row>
    <row r="11743" spans="1:5">
      <c r="A11743">
        <v>2025</v>
      </c>
      <c r="B11743" t="s">
        <v>429</v>
      </c>
      <c r="D11743" t="s">
        <v>541</v>
      </c>
      <c r="E11743">
        <v>0</v>
      </c>
    </row>
    <row r="11744" spans="1:5">
      <c r="A11744">
        <v>2025</v>
      </c>
      <c r="B11744" t="s">
        <v>431</v>
      </c>
      <c r="D11744" t="s">
        <v>541</v>
      </c>
      <c r="E11744">
        <v>0</v>
      </c>
    </row>
    <row r="11745" spans="1:5">
      <c r="A11745">
        <v>2025</v>
      </c>
      <c r="B11745" t="s">
        <v>428</v>
      </c>
      <c r="D11745" t="s">
        <v>541</v>
      </c>
      <c r="E11745">
        <v>0</v>
      </c>
    </row>
    <row r="11746" spans="1:5">
      <c r="A11746">
        <v>2025</v>
      </c>
      <c r="B11746" t="s">
        <v>436</v>
      </c>
      <c r="D11746" t="s">
        <v>541</v>
      </c>
      <c r="E11746">
        <v>0</v>
      </c>
    </row>
    <row r="11747" spans="1:5">
      <c r="A11747">
        <v>2025</v>
      </c>
      <c r="B11747" t="s">
        <v>433</v>
      </c>
      <c r="D11747" t="s">
        <v>541</v>
      </c>
      <c r="E11747">
        <v>0</v>
      </c>
    </row>
    <row r="11748" spans="1:5">
      <c r="A11748">
        <v>2025</v>
      </c>
      <c r="B11748" t="s">
        <v>426</v>
      </c>
      <c r="D11748" t="s">
        <v>541</v>
      </c>
      <c r="E11748">
        <v>0</v>
      </c>
    </row>
    <row r="11749" spans="1:5">
      <c r="A11749">
        <v>2025</v>
      </c>
      <c r="B11749" t="s">
        <v>437</v>
      </c>
      <c r="D11749" t="s">
        <v>541</v>
      </c>
      <c r="E11749">
        <v>0</v>
      </c>
    </row>
    <row r="11750" spans="1:5">
      <c r="A11750">
        <v>2025</v>
      </c>
      <c r="B11750" t="s">
        <v>420</v>
      </c>
      <c r="D11750" t="s">
        <v>541</v>
      </c>
      <c r="E11750">
        <v>0</v>
      </c>
    </row>
    <row r="11751" spans="1:5">
      <c r="A11751">
        <v>2025</v>
      </c>
      <c r="B11751" t="s">
        <v>424</v>
      </c>
      <c r="D11751" t="s">
        <v>541</v>
      </c>
      <c r="E11751">
        <v>0</v>
      </c>
    </row>
    <row r="11752" spans="1:5">
      <c r="A11752">
        <v>2025</v>
      </c>
      <c r="B11752" t="s">
        <v>434</v>
      </c>
      <c r="D11752" t="s">
        <v>541</v>
      </c>
      <c r="E11752">
        <v>0</v>
      </c>
    </row>
    <row r="11753" spans="1:5">
      <c r="A11753">
        <v>2025</v>
      </c>
      <c r="B11753" t="s">
        <v>423</v>
      </c>
      <c r="D11753" t="s">
        <v>541</v>
      </c>
      <c r="E11753">
        <v>0</v>
      </c>
    </row>
    <row r="11754" spans="1:5">
      <c r="A11754">
        <v>2025</v>
      </c>
      <c r="B11754" t="s">
        <v>435</v>
      </c>
      <c r="D11754" t="s">
        <v>541</v>
      </c>
      <c r="E11754">
        <v>0</v>
      </c>
    </row>
    <row r="11755" spans="1:5">
      <c r="A11755">
        <v>2025</v>
      </c>
      <c r="B11755" t="s">
        <v>430</v>
      </c>
      <c r="D11755" t="s">
        <v>541</v>
      </c>
      <c r="E11755">
        <v>0</v>
      </c>
    </row>
    <row r="11756" spans="1:5">
      <c r="A11756">
        <v>2025</v>
      </c>
      <c r="B11756" t="s">
        <v>422</v>
      </c>
      <c r="D11756" t="s">
        <v>541</v>
      </c>
      <c r="E11756">
        <v>0</v>
      </c>
    </row>
    <row r="11757" spans="1:5">
      <c r="A11757">
        <v>2025</v>
      </c>
      <c r="B11757" t="s">
        <v>439</v>
      </c>
      <c r="D11757" t="s">
        <v>541</v>
      </c>
      <c r="E11757">
        <v>0</v>
      </c>
    </row>
    <row r="11758" spans="1:5">
      <c r="A11758">
        <v>2024</v>
      </c>
      <c r="B11758" t="s">
        <v>407</v>
      </c>
      <c r="C11758" t="s">
        <v>407</v>
      </c>
      <c r="D11758" t="s">
        <v>541</v>
      </c>
      <c r="E11758">
        <v>0</v>
      </c>
    </row>
    <row r="11759" spans="1:5">
      <c r="A11759">
        <v>2024</v>
      </c>
      <c r="B11759" t="s">
        <v>438</v>
      </c>
      <c r="C11759" t="s">
        <v>52</v>
      </c>
      <c r="D11759" t="s">
        <v>541</v>
      </c>
      <c r="E11759">
        <v>0</v>
      </c>
    </row>
    <row r="11760" spans="1:5">
      <c r="A11760">
        <v>2024</v>
      </c>
      <c r="B11760" t="s">
        <v>425</v>
      </c>
      <c r="C11760" t="s">
        <v>24</v>
      </c>
      <c r="D11760" t="s">
        <v>541</v>
      </c>
      <c r="E11760">
        <v>0</v>
      </c>
    </row>
    <row r="11761" spans="1:5">
      <c r="A11761">
        <v>2024</v>
      </c>
      <c r="B11761" t="s">
        <v>421</v>
      </c>
      <c r="C11761" t="s">
        <v>13</v>
      </c>
      <c r="D11761" t="s">
        <v>541</v>
      </c>
      <c r="E11761">
        <v>0</v>
      </c>
    </row>
    <row r="11762" spans="1:5">
      <c r="A11762">
        <v>2024</v>
      </c>
      <c r="B11762" t="s">
        <v>432</v>
      </c>
      <c r="C11762" t="s">
        <v>39</v>
      </c>
      <c r="D11762" t="s">
        <v>541</v>
      </c>
      <c r="E11762">
        <v>0</v>
      </c>
    </row>
    <row r="11763" spans="1:5">
      <c r="A11763">
        <v>2024</v>
      </c>
      <c r="B11763" t="s">
        <v>429</v>
      </c>
      <c r="C11763" t="s">
        <v>30</v>
      </c>
      <c r="D11763" t="s">
        <v>541</v>
      </c>
      <c r="E11763">
        <v>0</v>
      </c>
    </row>
    <row r="11764" spans="1:5">
      <c r="A11764">
        <v>2024</v>
      </c>
      <c r="B11764" t="s">
        <v>431</v>
      </c>
      <c r="C11764" t="s">
        <v>36</v>
      </c>
      <c r="D11764" t="s">
        <v>541</v>
      </c>
      <c r="E11764">
        <v>0</v>
      </c>
    </row>
    <row r="11765" spans="1:5">
      <c r="A11765">
        <v>2024</v>
      </c>
      <c r="B11765" t="s">
        <v>428</v>
      </c>
      <c r="C11765" t="s">
        <v>27</v>
      </c>
      <c r="D11765" t="s">
        <v>541</v>
      </c>
      <c r="E11765">
        <v>0</v>
      </c>
    </row>
    <row r="11766" spans="1:5">
      <c r="A11766">
        <v>2024</v>
      </c>
      <c r="B11766" t="s">
        <v>436</v>
      </c>
      <c r="C11766" t="s">
        <v>49</v>
      </c>
      <c r="D11766" t="s">
        <v>541</v>
      </c>
      <c r="E11766">
        <v>0</v>
      </c>
    </row>
    <row r="11767" spans="1:5">
      <c r="A11767">
        <v>2024</v>
      </c>
      <c r="B11767" t="s">
        <v>433</v>
      </c>
      <c r="C11767" t="s">
        <v>42</v>
      </c>
      <c r="D11767" t="s">
        <v>541</v>
      </c>
      <c r="E11767">
        <v>0</v>
      </c>
    </row>
    <row r="11768" spans="1:5">
      <c r="A11768">
        <v>2024</v>
      </c>
      <c r="B11768" t="s">
        <v>426</v>
      </c>
      <c r="D11768" t="s">
        <v>541</v>
      </c>
      <c r="E11768">
        <v>0</v>
      </c>
    </row>
    <row r="11769" spans="1:5">
      <c r="A11769">
        <v>2024</v>
      </c>
      <c r="B11769" t="s">
        <v>437</v>
      </c>
      <c r="C11769" t="s">
        <v>51</v>
      </c>
      <c r="D11769" t="s">
        <v>541</v>
      </c>
      <c r="E11769">
        <v>0</v>
      </c>
    </row>
    <row r="11770" spans="1:5">
      <c r="A11770">
        <v>2024</v>
      </c>
      <c r="B11770" t="s">
        <v>420</v>
      </c>
      <c r="C11770" t="s">
        <v>8</v>
      </c>
      <c r="D11770" t="s">
        <v>541</v>
      </c>
      <c r="E11770">
        <v>0</v>
      </c>
    </row>
    <row r="11771" spans="1:5">
      <c r="A11771">
        <v>2024</v>
      </c>
      <c r="B11771" t="s">
        <v>424</v>
      </c>
      <c r="C11771" t="s">
        <v>21</v>
      </c>
      <c r="D11771" t="s">
        <v>541</v>
      </c>
      <c r="E11771">
        <v>0</v>
      </c>
    </row>
    <row r="11772" spans="1:5">
      <c r="A11772">
        <v>2024</v>
      </c>
      <c r="B11772" t="s">
        <v>434</v>
      </c>
      <c r="C11772" t="s">
        <v>45</v>
      </c>
      <c r="D11772" t="s">
        <v>541</v>
      </c>
      <c r="E11772">
        <v>0</v>
      </c>
    </row>
    <row r="11773" spans="1:5">
      <c r="A11773">
        <v>2024</v>
      </c>
      <c r="B11773" t="s">
        <v>423</v>
      </c>
      <c r="C11773" t="s">
        <v>18</v>
      </c>
      <c r="D11773" t="s">
        <v>541</v>
      </c>
      <c r="E11773">
        <v>0</v>
      </c>
    </row>
    <row r="11774" spans="1:5">
      <c r="A11774">
        <v>2024</v>
      </c>
      <c r="B11774" t="s">
        <v>435</v>
      </c>
      <c r="C11774" t="s">
        <v>48</v>
      </c>
      <c r="D11774" t="s">
        <v>541</v>
      </c>
      <c r="E11774">
        <v>0</v>
      </c>
    </row>
    <row r="11775" spans="1:5">
      <c r="A11775">
        <v>2024</v>
      </c>
      <c r="B11775" t="s">
        <v>430</v>
      </c>
      <c r="C11775" t="s">
        <v>33</v>
      </c>
      <c r="D11775" t="s">
        <v>541</v>
      </c>
      <c r="E11775">
        <v>0</v>
      </c>
    </row>
    <row r="11776" spans="1:5">
      <c r="A11776">
        <v>2024</v>
      </c>
      <c r="B11776" t="s">
        <v>422</v>
      </c>
      <c r="C11776" t="s">
        <v>15</v>
      </c>
      <c r="D11776" t="s">
        <v>541</v>
      </c>
      <c r="E11776">
        <v>0</v>
      </c>
    </row>
    <row r="11777" spans="1:5">
      <c r="A11777">
        <v>2024</v>
      </c>
      <c r="B11777" t="s">
        <v>439</v>
      </c>
      <c r="C11777" t="s">
        <v>53</v>
      </c>
      <c r="D11777" t="s">
        <v>541</v>
      </c>
      <c r="E11777">
        <v>0</v>
      </c>
    </row>
    <row r="11778" spans="1:5">
      <c r="A11778">
        <v>2019</v>
      </c>
      <c r="B11778" t="s">
        <v>407</v>
      </c>
      <c r="C11778" t="s">
        <v>407</v>
      </c>
      <c r="D11778" t="s">
        <v>541</v>
      </c>
      <c r="E11778">
        <v>0</v>
      </c>
    </row>
    <row r="11779" spans="1:5">
      <c r="A11779">
        <v>2022</v>
      </c>
      <c r="B11779" t="s">
        <v>407</v>
      </c>
      <c r="C11779" t="s">
        <v>407</v>
      </c>
      <c r="D11779" t="s">
        <v>541</v>
      </c>
      <c r="E11779">
        <v>111</v>
      </c>
    </row>
    <row r="11780" spans="1:5">
      <c r="A11780">
        <v>2021</v>
      </c>
      <c r="B11780" t="s">
        <v>407</v>
      </c>
      <c r="C11780" t="s">
        <v>407</v>
      </c>
      <c r="D11780" t="s">
        <v>541</v>
      </c>
      <c r="E11780">
        <v>77</v>
      </c>
    </row>
    <row r="11781" spans="1:5">
      <c r="A11781">
        <v>2023</v>
      </c>
      <c r="B11781" t="s">
        <v>407</v>
      </c>
      <c r="C11781" t="s">
        <v>407</v>
      </c>
      <c r="D11781" t="s">
        <v>541</v>
      </c>
      <c r="E11781">
        <v>49</v>
      </c>
    </row>
    <row r="11782" spans="1:5">
      <c r="A11782">
        <v>2018</v>
      </c>
      <c r="B11782" t="s">
        <v>407</v>
      </c>
      <c r="C11782" t="s">
        <v>407</v>
      </c>
      <c r="D11782" t="s">
        <v>541</v>
      </c>
      <c r="E11782">
        <v>0</v>
      </c>
    </row>
    <row r="11783" spans="1:5">
      <c r="A11783">
        <v>2018</v>
      </c>
      <c r="B11783" t="s">
        <v>407</v>
      </c>
      <c r="C11783" t="s">
        <v>407</v>
      </c>
      <c r="D11783" t="s">
        <v>541</v>
      </c>
      <c r="E11783">
        <v>0</v>
      </c>
    </row>
    <row r="11784" spans="1:5">
      <c r="A11784">
        <v>2018</v>
      </c>
      <c r="B11784" t="s">
        <v>407</v>
      </c>
      <c r="C11784" t="s">
        <v>407</v>
      </c>
      <c r="D11784" t="s">
        <v>541</v>
      </c>
      <c r="E11784">
        <v>0</v>
      </c>
    </row>
    <row r="11785" spans="1:5">
      <c r="A11785">
        <v>2018</v>
      </c>
      <c r="B11785" t="s">
        <v>407</v>
      </c>
      <c r="C11785" t="s">
        <v>407</v>
      </c>
      <c r="D11785" t="s">
        <v>541</v>
      </c>
      <c r="E11785">
        <v>0</v>
      </c>
    </row>
    <row r="11786" spans="1:5">
      <c r="A11786">
        <v>2020</v>
      </c>
      <c r="B11786" t="s">
        <v>407</v>
      </c>
      <c r="C11786" t="s">
        <v>407</v>
      </c>
      <c r="D11786" t="s">
        <v>541</v>
      </c>
      <c r="E11786">
        <v>0</v>
      </c>
    </row>
    <row r="11787" spans="1:5">
      <c r="A11787">
        <v>2023</v>
      </c>
      <c r="B11787" t="s">
        <v>438</v>
      </c>
      <c r="C11787" t="s">
        <v>52</v>
      </c>
      <c r="D11787" t="s">
        <v>541</v>
      </c>
      <c r="E11787">
        <v>0</v>
      </c>
    </row>
    <row r="11788" spans="1:5">
      <c r="A11788">
        <v>2023</v>
      </c>
      <c r="B11788" t="s">
        <v>425</v>
      </c>
      <c r="C11788" t="s">
        <v>24</v>
      </c>
      <c r="D11788" t="s">
        <v>541</v>
      </c>
      <c r="E11788">
        <v>0</v>
      </c>
    </row>
    <row r="11789" spans="1:5">
      <c r="A11789">
        <v>2023</v>
      </c>
      <c r="B11789" t="s">
        <v>421</v>
      </c>
      <c r="C11789" t="s">
        <v>13</v>
      </c>
      <c r="D11789" t="s">
        <v>541</v>
      </c>
      <c r="E11789">
        <v>0</v>
      </c>
    </row>
    <row r="11790" spans="1:5">
      <c r="A11790">
        <v>2023</v>
      </c>
      <c r="B11790" t="s">
        <v>432</v>
      </c>
      <c r="C11790" t="s">
        <v>39</v>
      </c>
      <c r="D11790" t="s">
        <v>541</v>
      </c>
      <c r="E11790">
        <v>0</v>
      </c>
    </row>
    <row r="11791" spans="1:5">
      <c r="A11791">
        <v>2023</v>
      </c>
      <c r="B11791" t="s">
        <v>429</v>
      </c>
      <c r="C11791" t="s">
        <v>30</v>
      </c>
      <c r="D11791" t="s">
        <v>541</v>
      </c>
      <c r="E11791">
        <v>0</v>
      </c>
    </row>
    <row r="11792" spans="1:5">
      <c r="A11792">
        <v>2023</v>
      </c>
      <c r="B11792" t="s">
        <v>431</v>
      </c>
      <c r="C11792" t="s">
        <v>36</v>
      </c>
      <c r="D11792" t="s">
        <v>541</v>
      </c>
      <c r="E11792">
        <v>0</v>
      </c>
    </row>
    <row r="11793" spans="1:5">
      <c r="A11793">
        <v>2023</v>
      </c>
      <c r="B11793" t="s">
        <v>428</v>
      </c>
      <c r="C11793" t="s">
        <v>27</v>
      </c>
      <c r="D11793" t="s">
        <v>541</v>
      </c>
      <c r="E11793">
        <v>0</v>
      </c>
    </row>
    <row r="11794" spans="1:5">
      <c r="A11794">
        <v>2023</v>
      </c>
      <c r="B11794" t="s">
        <v>436</v>
      </c>
      <c r="C11794" t="s">
        <v>49</v>
      </c>
      <c r="D11794" t="s">
        <v>541</v>
      </c>
      <c r="E11794">
        <v>0</v>
      </c>
    </row>
    <row r="11795" spans="1:5">
      <c r="A11795">
        <v>2023</v>
      </c>
      <c r="B11795" t="s">
        <v>433</v>
      </c>
      <c r="C11795" t="s">
        <v>42</v>
      </c>
      <c r="D11795" t="s">
        <v>541</v>
      </c>
      <c r="E11795">
        <v>0</v>
      </c>
    </row>
    <row r="11796" spans="1:5">
      <c r="A11796">
        <v>2023</v>
      </c>
      <c r="B11796" t="s">
        <v>426</v>
      </c>
      <c r="D11796" t="s">
        <v>541</v>
      </c>
      <c r="E11796">
        <v>0</v>
      </c>
    </row>
    <row r="11797" spans="1:5">
      <c r="A11797">
        <v>2023</v>
      </c>
      <c r="B11797" t="s">
        <v>437</v>
      </c>
      <c r="C11797" t="s">
        <v>51</v>
      </c>
      <c r="D11797" t="s">
        <v>541</v>
      </c>
      <c r="E11797">
        <v>0</v>
      </c>
    </row>
    <row r="11798" spans="1:5">
      <c r="A11798">
        <v>2023</v>
      </c>
      <c r="B11798" t="s">
        <v>420</v>
      </c>
      <c r="C11798" t="s">
        <v>8</v>
      </c>
      <c r="D11798" t="s">
        <v>541</v>
      </c>
      <c r="E11798">
        <v>0</v>
      </c>
    </row>
    <row r="11799" spans="1:5">
      <c r="A11799">
        <v>2023</v>
      </c>
      <c r="B11799" t="s">
        <v>424</v>
      </c>
      <c r="C11799" t="s">
        <v>21</v>
      </c>
      <c r="D11799" t="s">
        <v>541</v>
      </c>
      <c r="E11799">
        <v>0</v>
      </c>
    </row>
    <row r="11800" spans="1:5">
      <c r="A11800">
        <v>2022</v>
      </c>
      <c r="B11800" t="s">
        <v>435</v>
      </c>
      <c r="C11800" t="s">
        <v>48</v>
      </c>
      <c r="D11800" t="s">
        <v>541</v>
      </c>
      <c r="E11800">
        <v>0</v>
      </c>
    </row>
    <row r="11801" spans="1:5">
      <c r="A11801">
        <v>2022</v>
      </c>
      <c r="B11801" t="s">
        <v>438</v>
      </c>
      <c r="C11801" t="s">
        <v>52</v>
      </c>
      <c r="D11801" t="s">
        <v>541</v>
      </c>
      <c r="E11801">
        <v>0</v>
      </c>
    </row>
    <row r="11802" spans="1:5">
      <c r="A11802">
        <v>2022</v>
      </c>
      <c r="B11802" t="s">
        <v>436</v>
      </c>
      <c r="C11802" t="s">
        <v>49</v>
      </c>
      <c r="D11802" t="s">
        <v>541</v>
      </c>
      <c r="E11802">
        <v>0</v>
      </c>
    </row>
    <row r="11803" spans="1:5">
      <c r="A11803">
        <v>2022</v>
      </c>
      <c r="B11803" t="s">
        <v>431</v>
      </c>
      <c r="C11803" t="s">
        <v>36</v>
      </c>
      <c r="D11803" t="s">
        <v>541</v>
      </c>
      <c r="E11803">
        <v>0</v>
      </c>
    </row>
    <row r="11804" spans="1:5">
      <c r="A11804">
        <v>2022</v>
      </c>
      <c r="B11804" t="s">
        <v>422</v>
      </c>
      <c r="C11804" t="s">
        <v>15</v>
      </c>
      <c r="D11804" t="s">
        <v>541</v>
      </c>
      <c r="E11804">
        <v>0</v>
      </c>
    </row>
    <row r="11805" spans="1:5">
      <c r="A11805">
        <v>2022</v>
      </c>
      <c r="B11805" t="s">
        <v>439</v>
      </c>
      <c r="C11805" t="s">
        <v>53</v>
      </c>
      <c r="D11805" t="s">
        <v>541</v>
      </c>
      <c r="E11805">
        <v>0</v>
      </c>
    </row>
    <row r="11806" spans="1:5">
      <c r="A11806">
        <v>2022</v>
      </c>
      <c r="B11806" t="s">
        <v>429</v>
      </c>
      <c r="C11806" t="s">
        <v>30</v>
      </c>
      <c r="D11806" t="s">
        <v>541</v>
      </c>
      <c r="E11806">
        <v>0</v>
      </c>
    </row>
    <row r="11807" spans="1:5">
      <c r="A11807">
        <v>2022</v>
      </c>
      <c r="B11807" t="s">
        <v>421</v>
      </c>
      <c r="C11807" t="s">
        <v>13</v>
      </c>
      <c r="D11807" t="s">
        <v>541</v>
      </c>
      <c r="E11807">
        <v>0</v>
      </c>
    </row>
    <row r="11808" spans="1:5">
      <c r="A11808">
        <v>2022</v>
      </c>
      <c r="B11808" t="s">
        <v>434</v>
      </c>
      <c r="C11808" t="s">
        <v>45</v>
      </c>
      <c r="D11808" t="s">
        <v>541</v>
      </c>
      <c r="E11808">
        <v>0</v>
      </c>
    </row>
    <row r="11809" spans="1:5">
      <c r="A11809">
        <v>2021</v>
      </c>
      <c r="B11809" t="s">
        <v>434</v>
      </c>
      <c r="C11809" t="s">
        <v>45</v>
      </c>
      <c r="D11809" t="s">
        <v>541</v>
      </c>
      <c r="E11809">
        <v>0</v>
      </c>
    </row>
    <row r="11810" spans="1:5">
      <c r="A11810">
        <v>2021</v>
      </c>
      <c r="B11810" t="s">
        <v>420</v>
      </c>
      <c r="C11810" t="s">
        <v>8</v>
      </c>
      <c r="D11810" t="s">
        <v>541</v>
      </c>
      <c r="E11810">
        <v>0</v>
      </c>
    </row>
    <row r="11811" spans="1:5">
      <c r="A11811">
        <v>2021</v>
      </c>
      <c r="B11811" t="s">
        <v>424</v>
      </c>
      <c r="C11811" t="s">
        <v>21</v>
      </c>
      <c r="D11811" t="s">
        <v>541</v>
      </c>
      <c r="E11811">
        <v>0</v>
      </c>
    </row>
    <row r="11812" spans="1:5">
      <c r="A11812">
        <v>2020</v>
      </c>
      <c r="B11812" t="s">
        <v>434</v>
      </c>
      <c r="C11812" t="s">
        <v>45</v>
      </c>
      <c r="D11812" t="s">
        <v>541</v>
      </c>
      <c r="E11812">
        <v>0</v>
      </c>
    </row>
    <row r="11813" spans="1:5">
      <c r="A11813">
        <v>2020</v>
      </c>
      <c r="B11813" t="s">
        <v>430</v>
      </c>
      <c r="C11813" t="s">
        <v>33</v>
      </c>
      <c r="D11813" t="s">
        <v>541</v>
      </c>
      <c r="E11813">
        <v>0</v>
      </c>
    </row>
    <row r="11814" spans="1:5">
      <c r="A11814">
        <v>2020</v>
      </c>
      <c r="B11814" t="s">
        <v>439</v>
      </c>
      <c r="C11814" t="s">
        <v>53</v>
      </c>
      <c r="D11814" t="s">
        <v>541</v>
      </c>
      <c r="E11814">
        <v>0</v>
      </c>
    </row>
    <row r="11815" spans="1:5">
      <c r="A11815">
        <v>2019</v>
      </c>
      <c r="B11815" t="s">
        <v>431</v>
      </c>
      <c r="C11815" t="s">
        <v>36</v>
      </c>
      <c r="D11815" t="s">
        <v>541</v>
      </c>
      <c r="E11815">
        <v>0</v>
      </c>
    </row>
    <row r="11816" spans="1:5">
      <c r="A11816">
        <v>2019</v>
      </c>
      <c r="B11816" t="s">
        <v>437</v>
      </c>
      <c r="C11816" t="s">
        <v>51</v>
      </c>
      <c r="D11816" t="s">
        <v>541</v>
      </c>
      <c r="E11816">
        <v>0</v>
      </c>
    </row>
    <row r="11817" spans="1:5">
      <c r="A11817">
        <v>2019</v>
      </c>
      <c r="B11817" t="s">
        <v>439</v>
      </c>
      <c r="C11817" t="s">
        <v>53</v>
      </c>
      <c r="D11817" t="s">
        <v>541</v>
      </c>
      <c r="E11817">
        <v>0</v>
      </c>
    </row>
    <row r="11818" spans="1:5">
      <c r="A11818">
        <v>2019</v>
      </c>
      <c r="B11818" t="s">
        <v>429</v>
      </c>
      <c r="C11818" t="s">
        <v>30</v>
      </c>
      <c r="D11818" t="s">
        <v>541</v>
      </c>
      <c r="E11818">
        <v>0</v>
      </c>
    </row>
    <row r="11819" spans="1:5">
      <c r="A11819">
        <v>2018</v>
      </c>
      <c r="B11819" t="s">
        <v>432</v>
      </c>
      <c r="C11819" t="s">
        <v>39</v>
      </c>
      <c r="D11819" t="s">
        <v>541</v>
      </c>
      <c r="E11819">
        <v>0</v>
      </c>
    </row>
    <row r="11820" spans="1:5">
      <c r="A11820">
        <v>2018</v>
      </c>
      <c r="B11820" t="s">
        <v>435</v>
      </c>
      <c r="C11820" t="s">
        <v>48</v>
      </c>
      <c r="D11820" t="s">
        <v>541</v>
      </c>
      <c r="E11820">
        <v>0</v>
      </c>
    </row>
    <row r="11821" spans="1:5">
      <c r="A11821">
        <v>2018</v>
      </c>
      <c r="B11821" t="s">
        <v>438</v>
      </c>
      <c r="C11821" t="s">
        <v>52</v>
      </c>
      <c r="D11821" t="s">
        <v>541</v>
      </c>
      <c r="E11821">
        <v>0</v>
      </c>
    </row>
    <row r="11822" spans="1:5">
      <c r="A11822">
        <v>2018</v>
      </c>
      <c r="B11822" t="s">
        <v>436</v>
      </c>
      <c r="C11822" t="s">
        <v>49</v>
      </c>
      <c r="D11822" t="s">
        <v>541</v>
      </c>
      <c r="E11822">
        <v>0</v>
      </c>
    </row>
    <row r="11823" spans="1:5">
      <c r="A11823">
        <v>2018</v>
      </c>
      <c r="B11823" t="s">
        <v>437</v>
      </c>
      <c r="C11823" t="s">
        <v>51</v>
      </c>
      <c r="D11823" t="s">
        <v>541</v>
      </c>
      <c r="E11823">
        <v>0</v>
      </c>
    </row>
    <row r="11824" spans="1:5">
      <c r="A11824">
        <v>2018</v>
      </c>
      <c r="B11824" t="s">
        <v>422</v>
      </c>
      <c r="C11824" t="s">
        <v>15</v>
      </c>
      <c r="D11824" t="s">
        <v>541</v>
      </c>
      <c r="E11824">
        <v>0</v>
      </c>
    </row>
    <row r="11825" spans="1:5">
      <c r="A11825">
        <v>2019</v>
      </c>
      <c r="B11825" t="s">
        <v>438</v>
      </c>
      <c r="C11825" t="s">
        <v>52</v>
      </c>
      <c r="D11825" t="s">
        <v>541</v>
      </c>
      <c r="E11825">
        <v>0</v>
      </c>
    </row>
    <row r="11826" spans="1:5">
      <c r="A11826">
        <v>2019</v>
      </c>
      <c r="B11826" t="s">
        <v>430</v>
      </c>
      <c r="C11826" t="s">
        <v>33</v>
      </c>
      <c r="D11826" t="s">
        <v>541</v>
      </c>
      <c r="E11826">
        <v>0</v>
      </c>
    </row>
    <row r="11827" spans="1:5">
      <c r="A11827">
        <v>2019</v>
      </c>
      <c r="B11827" t="s">
        <v>434</v>
      </c>
      <c r="C11827" t="s">
        <v>45</v>
      </c>
      <c r="D11827" t="s">
        <v>541</v>
      </c>
      <c r="E11827">
        <v>0</v>
      </c>
    </row>
    <row r="11828" spans="1:5">
      <c r="A11828">
        <v>2019</v>
      </c>
      <c r="B11828" t="s">
        <v>425</v>
      </c>
      <c r="C11828" t="s">
        <v>24</v>
      </c>
      <c r="D11828" t="s">
        <v>541</v>
      </c>
      <c r="E11828">
        <v>0</v>
      </c>
    </row>
    <row r="11829" spans="1:5">
      <c r="A11829">
        <v>2019</v>
      </c>
      <c r="B11829" t="s">
        <v>420</v>
      </c>
      <c r="C11829" t="s">
        <v>8</v>
      </c>
      <c r="D11829" t="s">
        <v>541</v>
      </c>
      <c r="E11829">
        <v>0</v>
      </c>
    </row>
    <row r="11830" spans="1:5">
      <c r="A11830">
        <v>2019</v>
      </c>
      <c r="B11830" t="s">
        <v>433</v>
      </c>
      <c r="C11830" t="s">
        <v>42</v>
      </c>
      <c r="D11830" t="s">
        <v>541</v>
      </c>
      <c r="E11830">
        <v>0</v>
      </c>
    </row>
    <row r="11831" spans="1:5">
      <c r="A11831">
        <v>2019</v>
      </c>
      <c r="B11831" t="s">
        <v>428</v>
      </c>
      <c r="C11831" t="s">
        <v>27</v>
      </c>
      <c r="D11831" t="s">
        <v>541</v>
      </c>
      <c r="E11831">
        <v>0</v>
      </c>
    </row>
    <row r="11832" spans="1:5">
      <c r="A11832">
        <v>2019</v>
      </c>
      <c r="B11832" t="s">
        <v>423</v>
      </c>
      <c r="C11832" t="s">
        <v>18</v>
      </c>
      <c r="D11832" t="s">
        <v>541</v>
      </c>
      <c r="E11832">
        <v>0</v>
      </c>
    </row>
    <row r="11833" spans="1:5">
      <c r="A11833">
        <v>2019</v>
      </c>
      <c r="B11833" t="s">
        <v>421</v>
      </c>
      <c r="C11833" t="s">
        <v>13</v>
      </c>
      <c r="D11833" t="s">
        <v>541</v>
      </c>
      <c r="E11833">
        <v>0</v>
      </c>
    </row>
    <row r="11834" spans="1:5">
      <c r="A11834">
        <v>2019</v>
      </c>
      <c r="B11834" t="s">
        <v>422</v>
      </c>
      <c r="C11834" t="s">
        <v>15</v>
      </c>
      <c r="D11834" t="s">
        <v>541</v>
      </c>
      <c r="E11834">
        <v>0</v>
      </c>
    </row>
    <row r="11835" spans="1:5">
      <c r="A11835">
        <v>2019</v>
      </c>
      <c r="B11835" t="s">
        <v>424</v>
      </c>
      <c r="C11835" t="s">
        <v>21</v>
      </c>
      <c r="D11835" t="s">
        <v>541</v>
      </c>
      <c r="E11835">
        <v>0</v>
      </c>
    </row>
    <row r="11836" spans="1:5">
      <c r="A11836">
        <v>2018</v>
      </c>
      <c r="B11836" t="s">
        <v>434</v>
      </c>
      <c r="C11836" t="s">
        <v>45</v>
      </c>
      <c r="D11836" t="s">
        <v>541</v>
      </c>
      <c r="E11836">
        <v>0</v>
      </c>
    </row>
    <row r="11837" spans="1:5">
      <c r="A11837">
        <v>2018</v>
      </c>
      <c r="B11837" t="s">
        <v>428</v>
      </c>
      <c r="C11837" t="s">
        <v>27</v>
      </c>
      <c r="D11837" t="s">
        <v>541</v>
      </c>
      <c r="E11837">
        <v>0</v>
      </c>
    </row>
    <row r="11838" spans="1:5">
      <c r="A11838">
        <v>2018</v>
      </c>
      <c r="B11838" t="s">
        <v>430</v>
      </c>
      <c r="C11838" t="s">
        <v>33</v>
      </c>
      <c r="D11838" t="s">
        <v>541</v>
      </c>
      <c r="E11838">
        <v>0</v>
      </c>
    </row>
    <row r="11839" spans="1:5">
      <c r="A11839">
        <v>2018</v>
      </c>
      <c r="B11839" t="s">
        <v>420</v>
      </c>
      <c r="C11839" t="s">
        <v>8</v>
      </c>
      <c r="D11839" t="s">
        <v>541</v>
      </c>
      <c r="E11839">
        <v>0</v>
      </c>
    </row>
    <row r="11840" spans="1:5">
      <c r="A11840">
        <v>2018</v>
      </c>
      <c r="B11840" t="s">
        <v>439</v>
      </c>
      <c r="C11840" t="s">
        <v>53</v>
      </c>
      <c r="D11840" t="s">
        <v>541</v>
      </c>
      <c r="E11840">
        <v>0</v>
      </c>
    </row>
    <row r="11841" spans="1:5">
      <c r="A11841">
        <v>2022</v>
      </c>
      <c r="B11841" t="s">
        <v>437</v>
      </c>
      <c r="C11841" t="s">
        <v>51</v>
      </c>
      <c r="D11841" t="s">
        <v>541</v>
      </c>
      <c r="E11841">
        <v>0</v>
      </c>
    </row>
    <row r="11842" spans="1:5">
      <c r="A11842">
        <v>2022</v>
      </c>
      <c r="B11842" t="s">
        <v>425</v>
      </c>
      <c r="C11842" t="s">
        <v>24</v>
      </c>
      <c r="D11842" t="s">
        <v>541</v>
      </c>
      <c r="E11842">
        <v>0</v>
      </c>
    </row>
    <row r="11843" spans="1:5">
      <c r="A11843">
        <v>2022</v>
      </c>
      <c r="B11843" t="s">
        <v>428</v>
      </c>
      <c r="C11843" t="s">
        <v>27</v>
      </c>
      <c r="D11843" t="s">
        <v>541</v>
      </c>
      <c r="E11843">
        <v>0</v>
      </c>
    </row>
    <row r="11844" spans="1:5">
      <c r="A11844">
        <v>2022</v>
      </c>
      <c r="B11844" t="s">
        <v>420</v>
      </c>
      <c r="C11844" t="s">
        <v>8</v>
      </c>
      <c r="D11844" t="s">
        <v>541</v>
      </c>
      <c r="E11844">
        <v>0</v>
      </c>
    </row>
    <row r="11845" spans="1:5">
      <c r="A11845">
        <v>2022</v>
      </c>
      <c r="B11845" t="s">
        <v>423</v>
      </c>
      <c r="C11845" t="s">
        <v>18</v>
      </c>
      <c r="D11845" t="s">
        <v>541</v>
      </c>
      <c r="E11845">
        <v>0</v>
      </c>
    </row>
    <row r="11846" spans="1:5">
      <c r="A11846">
        <v>2021</v>
      </c>
      <c r="B11846" t="s">
        <v>426</v>
      </c>
      <c r="D11846" t="s">
        <v>541</v>
      </c>
      <c r="E11846">
        <v>0</v>
      </c>
    </row>
    <row r="11847" spans="1:5">
      <c r="A11847">
        <v>2021</v>
      </c>
      <c r="B11847" t="s">
        <v>428</v>
      </c>
      <c r="C11847" t="s">
        <v>27</v>
      </c>
      <c r="D11847" t="s">
        <v>541</v>
      </c>
      <c r="E11847">
        <v>0</v>
      </c>
    </row>
    <row r="11848" spans="1:5">
      <c r="A11848">
        <v>2021</v>
      </c>
      <c r="B11848" t="s">
        <v>423</v>
      </c>
      <c r="C11848" t="s">
        <v>18</v>
      </c>
      <c r="D11848" t="s">
        <v>541</v>
      </c>
      <c r="E11848">
        <v>0</v>
      </c>
    </row>
    <row r="11849" spans="1:5">
      <c r="A11849">
        <v>2021</v>
      </c>
      <c r="B11849" t="s">
        <v>431</v>
      </c>
      <c r="C11849" t="s">
        <v>36</v>
      </c>
      <c r="D11849" t="s">
        <v>541</v>
      </c>
      <c r="E11849">
        <v>0</v>
      </c>
    </row>
    <row r="11850" spans="1:5">
      <c r="A11850">
        <v>2021</v>
      </c>
      <c r="B11850" t="s">
        <v>425</v>
      </c>
      <c r="C11850" t="s">
        <v>24</v>
      </c>
      <c r="D11850" t="s">
        <v>541</v>
      </c>
      <c r="E11850">
        <v>0</v>
      </c>
    </row>
    <row r="11851" spans="1:5">
      <c r="A11851">
        <v>2021</v>
      </c>
      <c r="B11851" t="s">
        <v>438</v>
      </c>
      <c r="C11851" t="s">
        <v>52</v>
      </c>
      <c r="D11851" t="s">
        <v>541</v>
      </c>
      <c r="E11851">
        <v>0</v>
      </c>
    </row>
    <row r="11852" spans="1:5">
      <c r="A11852">
        <v>2021</v>
      </c>
      <c r="B11852" t="s">
        <v>436</v>
      </c>
      <c r="C11852" t="s">
        <v>49</v>
      </c>
      <c r="D11852" t="s">
        <v>541</v>
      </c>
      <c r="E11852">
        <v>0</v>
      </c>
    </row>
    <row r="11853" spans="1:5">
      <c r="A11853">
        <v>2021</v>
      </c>
      <c r="B11853" t="s">
        <v>437</v>
      </c>
      <c r="C11853" t="s">
        <v>51</v>
      </c>
      <c r="D11853" t="s">
        <v>541</v>
      </c>
      <c r="E11853">
        <v>0</v>
      </c>
    </row>
    <row r="11854" spans="1:5">
      <c r="A11854">
        <v>2020</v>
      </c>
      <c r="B11854" t="s">
        <v>431</v>
      </c>
      <c r="C11854" t="s">
        <v>36</v>
      </c>
      <c r="D11854" t="s">
        <v>541</v>
      </c>
      <c r="E11854">
        <v>0</v>
      </c>
    </row>
    <row r="11855" spans="1:5">
      <c r="A11855">
        <v>2020</v>
      </c>
      <c r="B11855" t="s">
        <v>426</v>
      </c>
      <c r="D11855" t="s">
        <v>541</v>
      </c>
      <c r="E11855">
        <v>0</v>
      </c>
    </row>
    <row r="11856" spans="1:5">
      <c r="A11856">
        <v>2020</v>
      </c>
      <c r="B11856" t="s">
        <v>433</v>
      </c>
      <c r="C11856" t="s">
        <v>42</v>
      </c>
      <c r="D11856" t="s">
        <v>541</v>
      </c>
      <c r="E11856">
        <v>0</v>
      </c>
    </row>
    <row r="11857" spans="1:5">
      <c r="A11857">
        <v>2020</v>
      </c>
      <c r="B11857" t="s">
        <v>425</v>
      </c>
      <c r="C11857" t="s">
        <v>24</v>
      </c>
      <c r="D11857" t="s">
        <v>541</v>
      </c>
      <c r="E11857">
        <v>0</v>
      </c>
    </row>
    <row r="11858" spans="1:5">
      <c r="A11858">
        <v>2020</v>
      </c>
      <c r="B11858" t="s">
        <v>428</v>
      </c>
      <c r="C11858" t="s">
        <v>27</v>
      </c>
      <c r="D11858" t="s">
        <v>541</v>
      </c>
      <c r="E11858">
        <v>0</v>
      </c>
    </row>
    <row r="11859" spans="1:5">
      <c r="A11859">
        <v>2020</v>
      </c>
      <c r="B11859" t="s">
        <v>438</v>
      </c>
      <c r="C11859" t="s">
        <v>52</v>
      </c>
      <c r="D11859" t="s">
        <v>541</v>
      </c>
      <c r="E11859">
        <v>0</v>
      </c>
    </row>
    <row r="11860" spans="1:5">
      <c r="A11860">
        <v>2020</v>
      </c>
      <c r="B11860" t="s">
        <v>437</v>
      </c>
      <c r="C11860" t="s">
        <v>51</v>
      </c>
      <c r="D11860" t="s">
        <v>541</v>
      </c>
      <c r="E11860">
        <v>0</v>
      </c>
    </row>
    <row r="11861" spans="1:5">
      <c r="A11861">
        <v>2020</v>
      </c>
      <c r="B11861" t="s">
        <v>422</v>
      </c>
      <c r="C11861" t="s">
        <v>15</v>
      </c>
      <c r="D11861" t="s">
        <v>541</v>
      </c>
      <c r="E11861">
        <v>0</v>
      </c>
    </row>
    <row r="11862" spans="1:5">
      <c r="A11862">
        <v>2023</v>
      </c>
      <c r="B11862" t="s">
        <v>434</v>
      </c>
      <c r="C11862" t="s">
        <v>45</v>
      </c>
      <c r="D11862" t="s">
        <v>541</v>
      </c>
      <c r="E11862">
        <v>0</v>
      </c>
    </row>
    <row r="11863" spans="1:5">
      <c r="A11863">
        <v>2023</v>
      </c>
      <c r="B11863" t="s">
        <v>423</v>
      </c>
      <c r="C11863" t="s">
        <v>18</v>
      </c>
      <c r="D11863" t="s">
        <v>541</v>
      </c>
      <c r="E11863">
        <v>0</v>
      </c>
    </row>
    <row r="11864" spans="1:5">
      <c r="A11864">
        <v>2023</v>
      </c>
      <c r="B11864" t="s">
        <v>435</v>
      </c>
      <c r="C11864" t="s">
        <v>48</v>
      </c>
      <c r="D11864" t="s">
        <v>541</v>
      </c>
      <c r="E11864">
        <v>0</v>
      </c>
    </row>
    <row r="11865" spans="1:5">
      <c r="A11865">
        <v>2023</v>
      </c>
      <c r="B11865" t="s">
        <v>430</v>
      </c>
      <c r="C11865" t="s">
        <v>33</v>
      </c>
      <c r="D11865" t="s">
        <v>541</v>
      </c>
      <c r="E11865">
        <v>0</v>
      </c>
    </row>
    <row r="11866" spans="1:5">
      <c r="A11866">
        <v>2023</v>
      </c>
      <c r="B11866" t="s">
        <v>422</v>
      </c>
      <c r="C11866" t="s">
        <v>15</v>
      </c>
      <c r="D11866" t="s">
        <v>541</v>
      </c>
      <c r="E11866">
        <v>0</v>
      </c>
    </row>
    <row r="11867" spans="1:5">
      <c r="A11867">
        <v>2023</v>
      </c>
      <c r="B11867" t="s">
        <v>439</v>
      </c>
      <c r="C11867" t="s">
        <v>53</v>
      </c>
      <c r="D11867" t="s">
        <v>541</v>
      </c>
      <c r="E11867">
        <v>0</v>
      </c>
    </row>
    <row r="11868" spans="1:5">
      <c r="A11868">
        <v>2022</v>
      </c>
      <c r="B11868" t="s">
        <v>433</v>
      </c>
      <c r="C11868" t="s">
        <v>42</v>
      </c>
      <c r="D11868" t="s">
        <v>541</v>
      </c>
      <c r="E11868">
        <v>0</v>
      </c>
    </row>
    <row r="11869" spans="1:5">
      <c r="A11869">
        <v>2022</v>
      </c>
      <c r="B11869" t="s">
        <v>430</v>
      </c>
      <c r="C11869" t="s">
        <v>33</v>
      </c>
      <c r="D11869" t="s">
        <v>541</v>
      </c>
      <c r="E11869">
        <v>0</v>
      </c>
    </row>
    <row r="11870" spans="1:5">
      <c r="A11870">
        <v>2022</v>
      </c>
      <c r="B11870" t="s">
        <v>432</v>
      </c>
      <c r="C11870" t="s">
        <v>39</v>
      </c>
      <c r="D11870" t="s">
        <v>541</v>
      </c>
      <c r="E11870">
        <v>0</v>
      </c>
    </row>
    <row r="11871" spans="1:5">
      <c r="A11871">
        <v>2022</v>
      </c>
      <c r="B11871" t="s">
        <v>426</v>
      </c>
      <c r="D11871" t="s">
        <v>541</v>
      </c>
      <c r="E11871">
        <v>0</v>
      </c>
    </row>
    <row r="11872" spans="1:5">
      <c r="A11872">
        <v>2022</v>
      </c>
      <c r="B11872" t="s">
        <v>424</v>
      </c>
      <c r="C11872" t="s">
        <v>21</v>
      </c>
      <c r="D11872" t="s">
        <v>541</v>
      </c>
      <c r="E11872">
        <v>0</v>
      </c>
    </row>
    <row r="11873" spans="1:5">
      <c r="A11873">
        <v>2021</v>
      </c>
      <c r="B11873" t="s">
        <v>432</v>
      </c>
      <c r="C11873" t="s">
        <v>39</v>
      </c>
      <c r="D11873" t="s">
        <v>541</v>
      </c>
      <c r="E11873">
        <v>0</v>
      </c>
    </row>
    <row r="11874" spans="1:5">
      <c r="A11874">
        <v>2021</v>
      </c>
      <c r="B11874" t="s">
        <v>430</v>
      </c>
      <c r="C11874" t="s">
        <v>33</v>
      </c>
      <c r="D11874" t="s">
        <v>541</v>
      </c>
      <c r="E11874">
        <v>0</v>
      </c>
    </row>
    <row r="11875" spans="1:5">
      <c r="A11875">
        <v>2021</v>
      </c>
      <c r="B11875" t="s">
        <v>433</v>
      </c>
      <c r="C11875" t="s">
        <v>42</v>
      </c>
      <c r="D11875" t="s">
        <v>541</v>
      </c>
      <c r="E11875">
        <v>0</v>
      </c>
    </row>
    <row r="11876" spans="1:5">
      <c r="A11876">
        <v>2021</v>
      </c>
      <c r="B11876" t="s">
        <v>422</v>
      </c>
      <c r="C11876" t="s">
        <v>15</v>
      </c>
      <c r="D11876" t="s">
        <v>541</v>
      </c>
      <c r="E11876">
        <v>0</v>
      </c>
    </row>
    <row r="11877" spans="1:5">
      <c r="A11877">
        <v>2021</v>
      </c>
      <c r="B11877" t="s">
        <v>421</v>
      </c>
      <c r="C11877" t="s">
        <v>13</v>
      </c>
      <c r="D11877" t="s">
        <v>541</v>
      </c>
      <c r="E11877">
        <v>0</v>
      </c>
    </row>
    <row r="11878" spans="1:5">
      <c r="A11878">
        <v>2021</v>
      </c>
      <c r="B11878" t="s">
        <v>439</v>
      </c>
      <c r="C11878" t="s">
        <v>53</v>
      </c>
      <c r="D11878" t="s">
        <v>541</v>
      </c>
      <c r="E11878">
        <v>0</v>
      </c>
    </row>
    <row r="11879" spans="1:5">
      <c r="A11879">
        <v>2021</v>
      </c>
      <c r="B11879" t="s">
        <v>435</v>
      </c>
      <c r="C11879" t="s">
        <v>48</v>
      </c>
      <c r="D11879" t="s">
        <v>541</v>
      </c>
      <c r="E11879">
        <v>0</v>
      </c>
    </row>
    <row r="11880" spans="1:5">
      <c r="A11880">
        <v>2021</v>
      </c>
      <c r="B11880" t="s">
        <v>429</v>
      </c>
      <c r="C11880" t="s">
        <v>30</v>
      </c>
      <c r="D11880" t="s">
        <v>541</v>
      </c>
      <c r="E11880">
        <v>0</v>
      </c>
    </row>
    <row r="11881" spans="1:5">
      <c r="A11881">
        <v>2020</v>
      </c>
      <c r="B11881" t="s">
        <v>435</v>
      </c>
      <c r="C11881" t="s">
        <v>48</v>
      </c>
      <c r="D11881" t="s">
        <v>541</v>
      </c>
      <c r="E11881">
        <v>0</v>
      </c>
    </row>
    <row r="11882" spans="1:5">
      <c r="A11882">
        <v>2020</v>
      </c>
      <c r="B11882" t="s">
        <v>432</v>
      </c>
      <c r="C11882" t="s">
        <v>39</v>
      </c>
      <c r="D11882" t="s">
        <v>541</v>
      </c>
      <c r="E11882">
        <v>0</v>
      </c>
    </row>
    <row r="11883" spans="1:5">
      <c r="A11883">
        <v>2020</v>
      </c>
      <c r="B11883" t="s">
        <v>423</v>
      </c>
      <c r="C11883" t="s">
        <v>18</v>
      </c>
      <c r="D11883" t="s">
        <v>541</v>
      </c>
      <c r="E11883">
        <v>0</v>
      </c>
    </row>
    <row r="11884" spans="1:5">
      <c r="A11884">
        <v>2020</v>
      </c>
      <c r="B11884" t="s">
        <v>420</v>
      </c>
      <c r="C11884" t="s">
        <v>8</v>
      </c>
      <c r="D11884" t="s">
        <v>541</v>
      </c>
      <c r="E11884">
        <v>0</v>
      </c>
    </row>
    <row r="11885" spans="1:5">
      <c r="A11885">
        <v>2020</v>
      </c>
      <c r="B11885" t="s">
        <v>424</v>
      </c>
      <c r="C11885" t="s">
        <v>21</v>
      </c>
      <c r="D11885" t="s">
        <v>541</v>
      </c>
      <c r="E11885">
        <v>0</v>
      </c>
    </row>
    <row r="11886" spans="1:5">
      <c r="A11886">
        <v>2020</v>
      </c>
      <c r="B11886" t="s">
        <v>421</v>
      </c>
      <c r="C11886" t="s">
        <v>13</v>
      </c>
      <c r="D11886" t="s">
        <v>541</v>
      </c>
      <c r="E11886">
        <v>0</v>
      </c>
    </row>
    <row r="11887" spans="1:5">
      <c r="A11887">
        <v>2020</v>
      </c>
      <c r="B11887" t="s">
        <v>436</v>
      </c>
      <c r="C11887" t="s">
        <v>49</v>
      </c>
      <c r="D11887" t="s">
        <v>541</v>
      </c>
      <c r="E11887">
        <v>0</v>
      </c>
    </row>
    <row r="11888" spans="1:5">
      <c r="A11888">
        <v>2020</v>
      </c>
      <c r="B11888" t="s">
        <v>429</v>
      </c>
      <c r="C11888" t="s">
        <v>30</v>
      </c>
      <c r="D11888" t="s">
        <v>541</v>
      </c>
      <c r="E11888">
        <v>0</v>
      </c>
    </row>
    <row r="11889" spans="1:5">
      <c r="A11889">
        <v>2019</v>
      </c>
      <c r="B11889" t="s">
        <v>435</v>
      </c>
      <c r="C11889" t="s">
        <v>48</v>
      </c>
      <c r="D11889" t="s">
        <v>541</v>
      </c>
      <c r="E11889">
        <v>0</v>
      </c>
    </row>
    <row r="11890" spans="1:5">
      <c r="A11890">
        <v>2019</v>
      </c>
      <c r="B11890" t="s">
        <v>426</v>
      </c>
      <c r="D11890" t="s">
        <v>541</v>
      </c>
      <c r="E11890">
        <v>0</v>
      </c>
    </row>
    <row r="11891" spans="1:5">
      <c r="A11891">
        <v>2019</v>
      </c>
      <c r="B11891" t="s">
        <v>432</v>
      </c>
      <c r="C11891" t="s">
        <v>39</v>
      </c>
      <c r="D11891" t="s">
        <v>541</v>
      </c>
      <c r="E11891">
        <v>0</v>
      </c>
    </row>
    <row r="11892" spans="1:5">
      <c r="A11892">
        <v>2019</v>
      </c>
      <c r="B11892" t="s">
        <v>436</v>
      </c>
      <c r="C11892" t="s">
        <v>49</v>
      </c>
      <c r="D11892" t="s">
        <v>541</v>
      </c>
      <c r="E11892">
        <v>0</v>
      </c>
    </row>
    <row r="11893" spans="1:5">
      <c r="A11893">
        <v>2018</v>
      </c>
      <c r="B11893" t="s">
        <v>431</v>
      </c>
      <c r="C11893" t="s">
        <v>36</v>
      </c>
      <c r="D11893" t="s">
        <v>541</v>
      </c>
      <c r="E11893">
        <v>0</v>
      </c>
    </row>
    <row r="11894" spans="1:5">
      <c r="A11894">
        <v>2018</v>
      </c>
      <c r="B11894" t="s">
        <v>426</v>
      </c>
      <c r="D11894" t="s">
        <v>541</v>
      </c>
      <c r="E11894">
        <v>0</v>
      </c>
    </row>
    <row r="11895" spans="1:5">
      <c r="A11895">
        <v>2018</v>
      </c>
      <c r="B11895" t="s">
        <v>421</v>
      </c>
      <c r="C11895" t="s">
        <v>13</v>
      </c>
      <c r="D11895" t="s">
        <v>541</v>
      </c>
      <c r="E11895">
        <v>0</v>
      </c>
    </row>
    <row r="11896" spans="1:5">
      <c r="A11896">
        <v>2018</v>
      </c>
      <c r="B11896" t="s">
        <v>423</v>
      </c>
      <c r="C11896" t="s">
        <v>18</v>
      </c>
      <c r="D11896" t="s">
        <v>541</v>
      </c>
      <c r="E11896">
        <v>0</v>
      </c>
    </row>
    <row r="11897" spans="1:5">
      <c r="A11897">
        <v>2018</v>
      </c>
      <c r="B11897" t="s">
        <v>433</v>
      </c>
      <c r="C11897" t="s">
        <v>42</v>
      </c>
      <c r="D11897" t="s">
        <v>541</v>
      </c>
      <c r="E11897">
        <v>0</v>
      </c>
    </row>
    <row r="11898" spans="1:5">
      <c r="A11898">
        <v>2018</v>
      </c>
      <c r="B11898" t="s">
        <v>425</v>
      </c>
      <c r="C11898" t="s">
        <v>24</v>
      </c>
      <c r="D11898" t="s">
        <v>541</v>
      </c>
      <c r="E11898">
        <v>0</v>
      </c>
    </row>
    <row r="11899" spans="1:5">
      <c r="A11899">
        <v>2018</v>
      </c>
      <c r="B11899" t="s">
        <v>424</v>
      </c>
      <c r="C11899" t="s">
        <v>21</v>
      </c>
      <c r="D11899" t="s">
        <v>541</v>
      </c>
      <c r="E11899">
        <v>0</v>
      </c>
    </row>
    <row r="11900" spans="1:5">
      <c r="A11900">
        <v>2018</v>
      </c>
      <c r="B11900" t="s">
        <v>429</v>
      </c>
      <c r="C11900" t="s">
        <v>30</v>
      </c>
      <c r="D11900" t="s">
        <v>541</v>
      </c>
      <c r="E11900">
        <v>0</v>
      </c>
    </row>
    <row r="11901" spans="1:5">
      <c r="A11901">
        <v>2025</v>
      </c>
      <c r="B11901" t="s">
        <v>407</v>
      </c>
      <c r="D11901" t="s">
        <v>542</v>
      </c>
      <c r="E11901">
        <v>0</v>
      </c>
    </row>
    <row r="11902" spans="1:5">
      <c r="A11902">
        <v>2025</v>
      </c>
      <c r="B11902" t="s">
        <v>438</v>
      </c>
      <c r="D11902" t="s">
        <v>542</v>
      </c>
      <c r="E11902">
        <v>0</v>
      </c>
    </row>
    <row r="11903" spans="1:5">
      <c r="A11903">
        <v>2025</v>
      </c>
      <c r="B11903" t="s">
        <v>425</v>
      </c>
      <c r="D11903" t="s">
        <v>542</v>
      </c>
      <c r="E11903">
        <v>0</v>
      </c>
    </row>
    <row r="11904" spans="1:5">
      <c r="A11904">
        <v>2025</v>
      </c>
      <c r="B11904" t="s">
        <v>421</v>
      </c>
      <c r="D11904" t="s">
        <v>542</v>
      </c>
      <c r="E11904">
        <v>0</v>
      </c>
    </row>
    <row r="11905" spans="1:5">
      <c r="A11905">
        <v>2025</v>
      </c>
      <c r="B11905" t="s">
        <v>432</v>
      </c>
      <c r="D11905" t="s">
        <v>542</v>
      </c>
      <c r="E11905">
        <v>0</v>
      </c>
    </row>
    <row r="11906" spans="1:5">
      <c r="A11906">
        <v>2025</v>
      </c>
      <c r="B11906" t="s">
        <v>429</v>
      </c>
      <c r="D11906" t="s">
        <v>542</v>
      </c>
      <c r="E11906">
        <v>0</v>
      </c>
    </row>
    <row r="11907" spans="1:5">
      <c r="A11907">
        <v>2025</v>
      </c>
      <c r="B11907" t="s">
        <v>431</v>
      </c>
      <c r="D11907" t="s">
        <v>542</v>
      </c>
      <c r="E11907">
        <v>0</v>
      </c>
    </row>
    <row r="11908" spans="1:5">
      <c r="A11908">
        <v>2025</v>
      </c>
      <c r="B11908" t="s">
        <v>428</v>
      </c>
      <c r="D11908" t="s">
        <v>542</v>
      </c>
      <c r="E11908">
        <v>0</v>
      </c>
    </row>
    <row r="11909" spans="1:5">
      <c r="A11909">
        <v>2025</v>
      </c>
      <c r="B11909" t="s">
        <v>436</v>
      </c>
      <c r="D11909" t="s">
        <v>542</v>
      </c>
      <c r="E11909">
        <v>0</v>
      </c>
    </row>
    <row r="11910" spans="1:5">
      <c r="A11910">
        <v>2025</v>
      </c>
      <c r="B11910" t="s">
        <v>433</v>
      </c>
      <c r="D11910" t="s">
        <v>542</v>
      </c>
      <c r="E11910">
        <v>0</v>
      </c>
    </row>
    <row r="11911" spans="1:5">
      <c r="A11911">
        <v>2025</v>
      </c>
      <c r="B11911" t="s">
        <v>426</v>
      </c>
      <c r="D11911" t="s">
        <v>542</v>
      </c>
      <c r="E11911">
        <v>0</v>
      </c>
    </row>
    <row r="11912" spans="1:5">
      <c r="A11912">
        <v>2025</v>
      </c>
      <c r="B11912" t="s">
        <v>437</v>
      </c>
      <c r="D11912" t="s">
        <v>542</v>
      </c>
      <c r="E11912">
        <v>0</v>
      </c>
    </row>
    <row r="11913" spans="1:5">
      <c r="A11913">
        <v>2025</v>
      </c>
      <c r="B11913" t="s">
        <v>420</v>
      </c>
      <c r="D11913" t="s">
        <v>542</v>
      </c>
      <c r="E11913">
        <v>0</v>
      </c>
    </row>
    <row r="11914" spans="1:5">
      <c r="A11914">
        <v>2025</v>
      </c>
      <c r="B11914" t="s">
        <v>424</v>
      </c>
      <c r="D11914" t="s">
        <v>542</v>
      </c>
      <c r="E11914">
        <v>0</v>
      </c>
    </row>
    <row r="11915" spans="1:5">
      <c r="A11915">
        <v>2025</v>
      </c>
      <c r="B11915" t="s">
        <v>434</v>
      </c>
      <c r="D11915" t="s">
        <v>542</v>
      </c>
      <c r="E11915">
        <v>0</v>
      </c>
    </row>
    <row r="11916" spans="1:5">
      <c r="A11916">
        <v>2025</v>
      </c>
      <c r="B11916" t="s">
        <v>423</v>
      </c>
      <c r="D11916" t="s">
        <v>542</v>
      </c>
      <c r="E11916">
        <v>0</v>
      </c>
    </row>
    <row r="11917" spans="1:5">
      <c r="A11917">
        <v>2025</v>
      </c>
      <c r="B11917" t="s">
        <v>435</v>
      </c>
      <c r="D11917" t="s">
        <v>542</v>
      </c>
      <c r="E11917">
        <v>0</v>
      </c>
    </row>
    <row r="11918" spans="1:5">
      <c r="A11918">
        <v>2025</v>
      </c>
      <c r="B11918" t="s">
        <v>430</v>
      </c>
      <c r="D11918" t="s">
        <v>542</v>
      </c>
      <c r="E11918">
        <v>0</v>
      </c>
    </row>
    <row r="11919" spans="1:5">
      <c r="A11919">
        <v>2025</v>
      </c>
      <c r="B11919" t="s">
        <v>422</v>
      </c>
      <c r="D11919" t="s">
        <v>542</v>
      </c>
      <c r="E11919">
        <v>0</v>
      </c>
    </row>
    <row r="11920" spans="1:5">
      <c r="A11920">
        <v>2025</v>
      </c>
      <c r="B11920" t="s">
        <v>439</v>
      </c>
      <c r="D11920" t="s">
        <v>542</v>
      </c>
      <c r="E11920">
        <v>0</v>
      </c>
    </row>
    <row r="11921" spans="1:5">
      <c r="A11921">
        <v>2024</v>
      </c>
      <c r="B11921" t="s">
        <v>407</v>
      </c>
      <c r="C11921" t="s">
        <v>407</v>
      </c>
      <c r="D11921" t="s">
        <v>542</v>
      </c>
      <c r="E11921">
        <v>0</v>
      </c>
    </row>
    <row r="11922" spans="1:5">
      <c r="A11922">
        <v>2024</v>
      </c>
      <c r="B11922" t="s">
        <v>438</v>
      </c>
      <c r="C11922" t="s">
        <v>52</v>
      </c>
      <c r="D11922" t="s">
        <v>542</v>
      </c>
      <c r="E11922">
        <v>0</v>
      </c>
    </row>
    <row r="11923" spans="1:5">
      <c r="A11923">
        <v>2024</v>
      </c>
      <c r="B11923" t="s">
        <v>425</v>
      </c>
      <c r="C11923" t="s">
        <v>24</v>
      </c>
      <c r="D11923" t="s">
        <v>542</v>
      </c>
      <c r="E11923">
        <v>0</v>
      </c>
    </row>
    <row r="11924" spans="1:5">
      <c r="A11924">
        <v>2024</v>
      </c>
      <c r="B11924" t="s">
        <v>421</v>
      </c>
      <c r="C11924" t="s">
        <v>13</v>
      </c>
      <c r="D11924" t="s">
        <v>542</v>
      </c>
      <c r="E11924">
        <v>0</v>
      </c>
    </row>
    <row r="11925" spans="1:5">
      <c r="A11925">
        <v>2024</v>
      </c>
      <c r="B11925" t="s">
        <v>432</v>
      </c>
      <c r="C11925" t="s">
        <v>39</v>
      </c>
      <c r="D11925" t="s">
        <v>542</v>
      </c>
      <c r="E11925">
        <v>0</v>
      </c>
    </row>
    <row r="11926" spans="1:5">
      <c r="A11926">
        <v>2024</v>
      </c>
      <c r="B11926" t="s">
        <v>429</v>
      </c>
      <c r="C11926" t="s">
        <v>30</v>
      </c>
      <c r="D11926" t="s">
        <v>542</v>
      </c>
      <c r="E11926">
        <v>0</v>
      </c>
    </row>
    <row r="11927" spans="1:5">
      <c r="A11927">
        <v>2024</v>
      </c>
      <c r="B11927" t="s">
        <v>431</v>
      </c>
      <c r="C11927" t="s">
        <v>36</v>
      </c>
      <c r="D11927" t="s">
        <v>542</v>
      </c>
      <c r="E11927">
        <v>0</v>
      </c>
    </row>
    <row r="11928" spans="1:5">
      <c r="A11928">
        <v>2024</v>
      </c>
      <c r="B11928" t="s">
        <v>428</v>
      </c>
      <c r="C11928" t="s">
        <v>27</v>
      </c>
      <c r="D11928" t="s">
        <v>542</v>
      </c>
      <c r="E11928">
        <v>0</v>
      </c>
    </row>
    <row r="11929" spans="1:5">
      <c r="A11929">
        <v>2024</v>
      </c>
      <c r="B11929" t="s">
        <v>436</v>
      </c>
      <c r="C11929" t="s">
        <v>49</v>
      </c>
      <c r="D11929" t="s">
        <v>542</v>
      </c>
      <c r="E11929">
        <v>0</v>
      </c>
    </row>
    <row r="11930" spans="1:5">
      <c r="A11930">
        <v>2024</v>
      </c>
      <c r="B11930" t="s">
        <v>433</v>
      </c>
      <c r="C11930" t="s">
        <v>42</v>
      </c>
      <c r="D11930" t="s">
        <v>542</v>
      </c>
      <c r="E11930">
        <v>0</v>
      </c>
    </row>
    <row r="11931" spans="1:5">
      <c r="A11931">
        <v>2024</v>
      </c>
      <c r="B11931" t="s">
        <v>426</v>
      </c>
      <c r="D11931" t="s">
        <v>542</v>
      </c>
      <c r="E11931">
        <v>0</v>
      </c>
    </row>
    <row r="11932" spans="1:5">
      <c r="A11932">
        <v>2024</v>
      </c>
      <c r="B11932" t="s">
        <v>437</v>
      </c>
      <c r="C11932" t="s">
        <v>51</v>
      </c>
      <c r="D11932" t="s">
        <v>542</v>
      </c>
      <c r="E11932">
        <v>0</v>
      </c>
    </row>
    <row r="11933" spans="1:5">
      <c r="A11933">
        <v>2024</v>
      </c>
      <c r="B11933" t="s">
        <v>420</v>
      </c>
      <c r="C11933" t="s">
        <v>8</v>
      </c>
      <c r="D11933" t="s">
        <v>542</v>
      </c>
      <c r="E11933">
        <v>0</v>
      </c>
    </row>
    <row r="11934" spans="1:5">
      <c r="A11934">
        <v>2024</v>
      </c>
      <c r="B11934" t="s">
        <v>424</v>
      </c>
      <c r="C11934" t="s">
        <v>21</v>
      </c>
      <c r="D11934" t="s">
        <v>542</v>
      </c>
      <c r="E11934">
        <v>0</v>
      </c>
    </row>
    <row r="11935" spans="1:5">
      <c r="A11935">
        <v>2024</v>
      </c>
      <c r="B11935" t="s">
        <v>434</v>
      </c>
      <c r="C11935" t="s">
        <v>45</v>
      </c>
      <c r="D11935" t="s">
        <v>542</v>
      </c>
      <c r="E11935">
        <v>0</v>
      </c>
    </row>
    <row r="11936" spans="1:5">
      <c r="A11936">
        <v>2024</v>
      </c>
      <c r="B11936" t="s">
        <v>423</v>
      </c>
      <c r="C11936" t="s">
        <v>18</v>
      </c>
      <c r="D11936" t="s">
        <v>542</v>
      </c>
      <c r="E11936">
        <v>0</v>
      </c>
    </row>
    <row r="11937" spans="1:5">
      <c r="A11937">
        <v>2024</v>
      </c>
      <c r="B11937" t="s">
        <v>435</v>
      </c>
      <c r="C11937" t="s">
        <v>48</v>
      </c>
      <c r="D11937" t="s">
        <v>542</v>
      </c>
      <c r="E11937">
        <v>0</v>
      </c>
    </row>
    <row r="11938" spans="1:5">
      <c r="A11938">
        <v>2024</v>
      </c>
      <c r="B11938" t="s">
        <v>430</v>
      </c>
      <c r="C11938" t="s">
        <v>33</v>
      </c>
      <c r="D11938" t="s">
        <v>542</v>
      </c>
      <c r="E11938">
        <v>0</v>
      </c>
    </row>
    <row r="11939" spans="1:5">
      <c r="A11939">
        <v>2024</v>
      </c>
      <c r="B11939" t="s">
        <v>422</v>
      </c>
      <c r="C11939" t="s">
        <v>15</v>
      </c>
      <c r="D11939" t="s">
        <v>542</v>
      </c>
      <c r="E11939">
        <v>0</v>
      </c>
    </row>
    <row r="11940" spans="1:5">
      <c r="A11940">
        <v>2024</v>
      </c>
      <c r="B11940" t="s">
        <v>439</v>
      </c>
      <c r="C11940" t="s">
        <v>53</v>
      </c>
      <c r="D11940" t="s">
        <v>542</v>
      </c>
      <c r="E11940">
        <v>0</v>
      </c>
    </row>
    <row r="11941" spans="1:5">
      <c r="A11941">
        <v>2019</v>
      </c>
      <c r="B11941" t="s">
        <v>407</v>
      </c>
      <c r="C11941" t="s">
        <v>407</v>
      </c>
      <c r="D11941" t="s">
        <v>542</v>
      </c>
      <c r="E11941">
        <v>0</v>
      </c>
    </row>
    <row r="11942" spans="1:5">
      <c r="A11942">
        <v>2022</v>
      </c>
      <c r="B11942" t="s">
        <v>407</v>
      </c>
      <c r="C11942" t="s">
        <v>407</v>
      </c>
      <c r="D11942" t="s">
        <v>542</v>
      </c>
      <c r="E11942">
        <v>0</v>
      </c>
    </row>
    <row r="11943" spans="1:5">
      <c r="A11943">
        <v>2021</v>
      </c>
      <c r="B11943" t="s">
        <v>407</v>
      </c>
      <c r="C11943" t="s">
        <v>407</v>
      </c>
      <c r="D11943" t="s">
        <v>542</v>
      </c>
      <c r="E11943">
        <v>0</v>
      </c>
    </row>
    <row r="11944" spans="1:5">
      <c r="A11944">
        <v>2023</v>
      </c>
      <c r="B11944" t="s">
        <v>407</v>
      </c>
      <c r="C11944" t="s">
        <v>407</v>
      </c>
      <c r="D11944" t="s">
        <v>542</v>
      </c>
      <c r="E11944">
        <v>0</v>
      </c>
    </row>
    <row r="11945" spans="1:5">
      <c r="A11945">
        <v>2018</v>
      </c>
      <c r="B11945" t="s">
        <v>407</v>
      </c>
      <c r="C11945" t="s">
        <v>407</v>
      </c>
      <c r="D11945" t="s">
        <v>542</v>
      </c>
      <c r="E11945">
        <v>0</v>
      </c>
    </row>
    <row r="11946" spans="1:5">
      <c r="A11946">
        <v>2018</v>
      </c>
      <c r="B11946" t="s">
        <v>407</v>
      </c>
      <c r="C11946" t="s">
        <v>407</v>
      </c>
      <c r="D11946" t="s">
        <v>542</v>
      </c>
      <c r="E11946">
        <v>0</v>
      </c>
    </row>
    <row r="11947" spans="1:5">
      <c r="A11947">
        <v>2018</v>
      </c>
      <c r="B11947" t="s">
        <v>407</v>
      </c>
      <c r="C11947" t="s">
        <v>407</v>
      </c>
      <c r="D11947" t="s">
        <v>542</v>
      </c>
      <c r="E11947">
        <v>0</v>
      </c>
    </row>
    <row r="11948" spans="1:5">
      <c r="A11948">
        <v>2018</v>
      </c>
      <c r="B11948" t="s">
        <v>407</v>
      </c>
      <c r="C11948" t="s">
        <v>407</v>
      </c>
      <c r="D11948" t="s">
        <v>542</v>
      </c>
      <c r="E11948">
        <v>0</v>
      </c>
    </row>
    <row r="11949" spans="1:5">
      <c r="A11949">
        <v>2020</v>
      </c>
      <c r="B11949" t="s">
        <v>407</v>
      </c>
      <c r="C11949" t="s">
        <v>407</v>
      </c>
      <c r="D11949" t="s">
        <v>542</v>
      </c>
      <c r="E11949">
        <v>0</v>
      </c>
    </row>
    <row r="11950" spans="1:5">
      <c r="A11950">
        <v>2023</v>
      </c>
      <c r="B11950" t="s">
        <v>438</v>
      </c>
      <c r="C11950" t="s">
        <v>52</v>
      </c>
      <c r="D11950" t="s">
        <v>542</v>
      </c>
      <c r="E11950">
        <v>0</v>
      </c>
    </row>
    <row r="11951" spans="1:5">
      <c r="A11951">
        <v>2023</v>
      </c>
      <c r="B11951" t="s">
        <v>425</v>
      </c>
      <c r="C11951" t="s">
        <v>24</v>
      </c>
      <c r="D11951" t="s">
        <v>542</v>
      </c>
      <c r="E11951">
        <v>0</v>
      </c>
    </row>
    <row r="11952" spans="1:5">
      <c r="A11952">
        <v>2023</v>
      </c>
      <c r="B11952" t="s">
        <v>421</v>
      </c>
      <c r="C11952" t="s">
        <v>13</v>
      </c>
      <c r="D11952" t="s">
        <v>542</v>
      </c>
      <c r="E11952">
        <v>0</v>
      </c>
    </row>
    <row r="11953" spans="1:5">
      <c r="A11953">
        <v>2023</v>
      </c>
      <c r="B11953" t="s">
        <v>432</v>
      </c>
      <c r="C11953" t="s">
        <v>39</v>
      </c>
      <c r="D11953" t="s">
        <v>542</v>
      </c>
      <c r="E11953">
        <v>0</v>
      </c>
    </row>
    <row r="11954" spans="1:5">
      <c r="A11954">
        <v>2023</v>
      </c>
      <c r="B11954" t="s">
        <v>429</v>
      </c>
      <c r="C11954" t="s">
        <v>30</v>
      </c>
      <c r="D11954" t="s">
        <v>542</v>
      </c>
      <c r="E11954">
        <v>0</v>
      </c>
    </row>
    <row r="11955" spans="1:5">
      <c r="A11955">
        <v>2023</v>
      </c>
      <c r="B11955" t="s">
        <v>431</v>
      </c>
      <c r="C11955" t="s">
        <v>36</v>
      </c>
      <c r="D11955" t="s">
        <v>542</v>
      </c>
      <c r="E11955">
        <v>0</v>
      </c>
    </row>
    <row r="11956" spans="1:5">
      <c r="A11956">
        <v>2023</v>
      </c>
      <c r="B11956" t="s">
        <v>428</v>
      </c>
      <c r="C11956" t="s">
        <v>27</v>
      </c>
      <c r="D11956" t="s">
        <v>542</v>
      </c>
      <c r="E11956">
        <v>0</v>
      </c>
    </row>
    <row r="11957" spans="1:5">
      <c r="A11957">
        <v>2023</v>
      </c>
      <c r="B11957" t="s">
        <v>436</v>
      </c>
      <c r="C11957" t="s">
        <v>49</v>
      </c>
      <c r="D11957" t="s">
        <v>542</v>
      </c>
      <c r="E11957">
        <v>0</v>
      </c>
    </row>
    <row r="11958" spans="1:5">
      <c r="A11958">
        <v>2023</v>
      </c>
      <c r="B11958" t="s">
        <v>433</v>
      </c>
      <c r="C11958" t="s">
        <v>42</v>
      </c>
      <c r="D11958" t="s">
        <v>542</v>
      </c>
      <c r="E11958">
        <v>0</v>
      </c>
    </row>
    <row r="11959" spans="1:5">
      <c r="A11959">
        <v>2023</v>
      </c>
      <c r="B11959" t="s">
        <v>426</v>
      </c>
      <c r="D11959" t="s">
        <v>542</v>
      </c>
      <c r="E11959">
        <v>0</v>
      </c>
    </row>
    <row r="11960" spans="1:5">
      <c r="A11960">
        <v>2023</v>
      </c>
      <c r="B11960" t="s">
        <v>437</v>
      </c>
      <c r="C11960" t="s">
        <v>51</v>
      </c>
      <c r="D11960" t="s">
        <v>542</v>
      </c>
      <c r="E11960">
        <v>0</v>
      </c>
    </row>
    <row r="11961" spans="1:5">
      <c r="A11961">
        <v>2023</v>
      </c>
      <c r="B11961" t="s">
        <v>420</v>
      </c>
      <c r="C11961" t="s">
        <v>8</v>
      </c>
      <c r="D11961" t="s">
        <v>542</v>
      </c>
      <c r="E11961">
        <v>0</v>
      </c>
    </row>
    <row r="11962" spans="1:5">
      <c r="A11962">
        <v>2023</v>
      </c>
      <c r="B11962" t="s">
        <v>424</v>
      </c>
      <c r="C11962" t="s">
        <v>21</v>
      </c>
      <c r="D11962" t="s">
        <v>542</v>
      </c>
      <c r="E11962">
        <v>0</v>
      </c>
    </row>
    <row r="11963" spans="1:5">
      <c r="A11963">
        <v>2022</v>
      </c>
      <c r="B11963" t="s">
        <v>435</v>
      </c>
      <c r="C11963" t="s">
        <v>48</v>
      </c>
      <c r="D11963" t="s">
        <v>542</v>
      </c>
      <c r="E11963">
        <v>0</v>
      </c>
    </row>
    <row r="11964" spans="1:5">
      <c r="A11964">
        <v>2022</v>
      </c>
      <c r="B11964" t="s">
        <v>438</v>
      </c>
      <c r="C11964" t="s">
        <v>52</v>
      </c>
      <c r="D11964" t="s">
        <v>542</v>
      </c>
      <c r="E11964">
        <v>0</v>
      </c>
    </row>
    <row r="11965" spans="1:5">
      <c r="A11965">
        <v>2022</v>
      </c>
      <c r="B11965" t="s">
        <v>436</v>
      </c>
      <c r="C11965" t="s">
        <v>49</v>
      </c>
      <c r="D11965" t="s">
        <v>542</v>
      </c>
      <c r="E11965">
        <v>0</v>
      </c>
    </row>
    <row r="11966" spans="1:5">
      <c r="A11966">
        <v>2022</v>
      </c>
      <c r="B11966" t="s">
        <v>431</v>
      </c>
      <c r="C11966" t="s">
        <v>36</v>
      </c>
      <c r="D11966" t="s">
        <v>542</v>
      </c>
      <c r="E11966">
        <v>0</v>
      </c>
    </row>
    <row r="11967" spans="1:5">
      <c r="A11967">
        <v>2022</v>
      </c>
      <c r="B11967" t="s">
        <v>422</v>
      </c>
      <c r="C11967" t="s">
        <v>15</v>
      </c>
      <c r="D11967" t="s">
        <v>542</v>
      </c>
      <c r="E11967">
        <v>0</v>
      </c>
    </row>
    <row r="11968" spans="1:5">
      <c r="A11968">
        <v>2022</v>
      </c>
      <c r="B11968" t="s">
        <v>439</v>
      </c>
      <c r="C11968" t="s">
        <v>53</v>
      </c>
      <c r="D11968" t="s">
        <v>542</v>
      </c>
      <c r="E11968">
        <v>0</v>
      </c>
    </row>
    <row r="11969" spans="1:5">
      <c r="A11969">
        <v>2022</v>
      </c>
      <c r="B11969" t="s">
        <v>429</v>
      </c>
      <c r="C11969" t="s">
        <v>30</v>
      </c>
      <c r="D11969" t="s">
        <v>542</v>
      </c>
      <c r="E11969">
        <v>0</v>
      </c>
    </row>
    <row r="11970" spans="1:5">
      <c r="A11970">
        <v>2022</v>
      </c>
      <c r="B11970" t="s">
        <v>421</v>
      </c>
      <c r="C11970" t="s">
        <v>13</v>
      </c>
      <c r="D11970" t="s">
        <v>542</v>
      </c>
      <c r="E11970">
        <v>0</v>
      </c>
    </row>
    <row r="11971" spans="1:5">
      <c r="A11971">
        <v>2022</v>
      </c>
      <c r="B11971" t="s">
        <v>434</v>
      </c>
      <c r="C11971" t="s">
        <v>45</v>
      </c>
      <c r="D11971" t="s">
        <v>542</v>
      </c>
      <c r="E11971">
        <v>0</v>
      </c>
    </row>
    <row r="11972" spans="1:5">
      <c r="A11972">
        <v>2021</v>
      </c>
      <c r="B11972" t="s">
        <v>434</v>
      </c>
      <c r="C11972" t="s">
        <v>45</v>
      </c>
      <c r="D11972" t="s">
        <v>542</v>
      </c>
      <c r="E11972">
        <v>0</v>
      </c>
    </row>
    <row r="11973" spans="1:5">
      <c r="A11973">
        <v>2021</v>
      </c>
      <c r="B11973" t="s">
        <v>420</v>
      </c>
      <c r="C11973" t="s">
        <v>8</v>
      </c>
      <c r="D11973" t="s">
        <v>542</v>
      </c>
      <c r="E11973">
        <v>0</v>
      </c>
    </row>
    <row r="11974" spans="1:5">
      <c r="A11974">
        <v>2021</v>
      </c>
      <c r="B11974" t="s">
        <v>424</v>
      </c>
      <c r="C11974" t="s">
        <v>21</v>
      </c>
      <c r="D11974" t="s">
        <v>542</v>
      </c>
      <c r="E11974">
        <v>0</v>
      </c>
    </row>
    <row r="11975" spans="1:5">
      <c r="A11975">
        <v>2020</v>
      </c>
      <c r="B11975" t="s">
        <v>434</v>
      </c>
      <c r="C11975" t="s">
        <v>45</v>
      </c>
      <c r="D11975" t="s">
        <v>542</v>
      </c>
      <c r="E11975">
        <v>0</v>
      </c>
    </row>
    <row r="11976" spans="1:5">
      <c r="A11976">
        <v>2020</v>
      </c>
      <c r="B11976" t="s">
        <v>430</v>
      </c>
      <c r="C11976" t="s">
        <v>33</v>
      </c>
      <c r="D11976" t="s">
        <v>542</v>
      </c>
      <c r="E11976">
        <v>0</v>
      </c>
    </row>
    <row r="11977" spans="1:5">
      <c r="A11977">
        <v>2020</v>
      </c>
      <c r="B11977" t="s">
        <v>439</v>
      </c>
      <c r="C11977" t="s">
        <v>53</v>
      </c>
      <c r="D11977" t="s">
        <v>542</v>
      </c>
      <c r="E11977">
        <v>0</v>
      </c>
    </row>
    <row r="11978" spans="1:5">
      <c r="A11978">
        <v>2019</v>
      </c>
      <c r="B11978" t="s">
        <v>431</v>
      </c>
      <c r="C11978" t="s">
        <v>36</v>
      </c>
      <c r="D11978" t="s">
        <v>542</v>
      </c>
      <c r="E11978">
        <v>0</v>
      </c>
    </row>
    <row r="11979" spans="1:5">
      <c r="A11979">
        <v>2019</v>
      </c>
      <c r="B11979" t="s">
        <v>437</v>
      </c>
      <c r="C11979" t="s">
        <v>51</v>
      </c>
      <c r="D11979" t="s">
        <v>542</v>
      </c>
      <c r="E11979">
        <v>0</v>
      </c>
    </row>
    <row r="11980" spans="1:5">
      <c r="A11980">
        <v>2019</v>
      </c>
      <c r="B11980" t="s">
        <v>439</v>
      </c>
      <c r="C11980" t="s">
        <v>53</v>
      </c>
      <c r="D11980" t="s">
        <v>542</v>
      </c>
      <c r="E11980">
        <v>0</v>
      </c>
    </row>
    <row r="11981" spans="1:5">
      <c r="A11981">
        <v>2019</v>
      </c>
      <c r="B11981" t="s">
        <v>429</v>
      </c>
      <c r="C11981" t="s">
        <v>30</v>
      </c>
      <c r="D11981" t="s">
        <v>542</v>
      </c>
      <c r="E11981">
        <v>0</v>
      </c>
    </row>
    <row r="11982" spans="1:5">
      <c r="A11982">
        <v>2018</v>
      </c>
      <c r="B11982" t="s">
        <v>432</v>
      </c>
      <c r="C11982" t="s">
        <v>39</v>
      </c>
      <c r="D11982" t="s">
        <v>542</v>
      </c>
      <c r="E11982">
        <v>0</v>
      </c>
    </row>
    <row r="11983" spans="1:5">
      <c r="A11983">
        <v>2018</v>
      </c>
      <c r="B11983" t="s">
        <v>435</v>
      </c>
      <c r="C11983" t="s">
        <v>48</v>
      </c>
      <c r="D11983" t="s">
        <v>542</v>
      </c>
      <c r="E11983">
        <v>0</v>
      </c>
    </row>
    <row r="11984" spans="1:5">
      <c r="A11984">
        <v>2018</v>
      </c>
      <c r="B11984" t="s">
        <v>438</v>
      </c>
      <c r="C11984" t="s">
        <v>52</v>
      </c>
      <c r="D11984" t="s">
        <v>542</v>
      </c>
      <c r="E11984">
        <v>0</v>
      </c>
    </row>
    <row r="11985" spans="1:5">
      <c r="A11985">
        <v>2018</v>
      </c>
      <c r="B11985" t="s">
        <v>436</v>
      </c>
      <c r="C11985" t="s">
        <v>49</v>
      </c>
      <c r="D11985" t="s">
        <v>542</v>
      </c>
      <c r="E11985">
        <v>0</v>
      </c>
    </row>
    <row r="11986" spans="1:5">
      <c r="A11986">
        <v>2018</v>
      </c>
      <c r="B11986" t="s">
        <v>437</v>
      </c>
      <c r="C11986" t="s">
        <v>51</v>
      </c>
      <c r="D11986" t="s">
        <v>542</v>
      </c>
      <c r="E11986">
        <v>0</v>
      </c>
    </row>
    <row r="11987" spans="1:5">
      <c r="A11987">
        <v>2018</v>
      </c>
      <c r="B11987" t="s">
        <v>422</v>
      </c>
      <c r="C11987" t="s">
        <v>15</v>
      </c>
      <c r="D11987" t="s">
        <v>542</v>
      </c>
      <c r="E11987">
        <v>0</v>
      </c>
    </row>
    <row r="11988" spans="1:5">
      <c r="A11988">
        <v>2019</v>
      </c>
      <c r="B11988" t="s">
        <v>438</v>
      </c>
      <c r="C11988" t="s">
        <v>52</v>
      </c>
      <c r="D11988" t="s">
        <v>542</v>
      </c>
      <c r="E11988">
        <v>0</v>
      </c>
    </row>
    <row r="11989" spans="1:5">
      <c r="A11989">
        <v>2019</v>
      </c>
      <c r="B11989" t="s">
        <v>430</v>
      </c>
      <c r="C11989" t="s">
        <v>33</v>
      </c>
      <c r="D11989" t="s">
        <v>542</v>
      </c>
      <c r="E11989">
        <v>0</v>
      </c>
    </row>
    <row r="11990" spans="1:5">
      <c r="A11990">
        <v>2019</v>
      </c>
      <c r="B11990" t="s">
        <v>434</v>
      </c>
      <c r="C11990" t="s">
        <v>45</v>
      </c>
      <c r="D11990" t="s">
        <v>542</v>
      </c>
      <c r="E11990">
        <v>0</v>
      </c>
    </row>
    <row r="11991" spans="1:5">
      <c r="A11991">
        <v>2019</v>
      </c>
      <c r="B11991" t="s">
        <v>425</v>
      </c>
      <c r="C11991" t="s">
        <v>24</v>
      </c>
      <c r="D11991" t="s">
        <v>542</v>
      </c>
      <c r="E11991">
        <v>0</v>
      </c>
    </row>
    <row r="11992" spans="1:5">
      <c r="A11992">
        <v>2019</v>
      </c>
      <c r="B11992" t="s">
        <v>420</v>
      </c>
      <c r="C11992" t="s">
        <v>8</v>
      </c>
      <c r="D11992" t="s">
        <v>542</v>
      </c>
      <c r="E11992">
        <v>0</v>
      </c>
    </row>
    <row r="11993" spans="1:5">
      <c r="A11993">
        <v>2019</v>
      </c>
      <c r="B11993" t="s">
        <v>433</v>
      </c>
      <c r="C11993" t="s">
        <v>42</v>
      </c>
      <c r="D11993" t="s">
        <v>542</v>
      </c>
      <c r="E11993">
        <v>0</v>
      </c>
    </row>
    <row r="11994" spans="1:5">
      <c r="A11994">
        <v>2019</v>
      </c>
      <c r="B11994" t="s">
        <v>428</v>
      </c>
      <c r="C11994" t="s">
        <v>27</v>
      </c>
      <c r="D11994" t="s">
        <v>542</v>
      </c>
      <c r="E11994">
        <v>0</v>
      </c>
    </row>
    <row r="11995" spans="1:5">
      <c r="A11995">
        <v>2019</v>
      </c>
      <c r="B11995" t="s">
        <v>423</v>
      </c>
      <c r="C11995" t="s">
        <v>18</v>
      </c>
      <c r="D11995" t="s">
        <v>542</v>
      </c>
      <c r="E11995">
        <v>0</v>
      </c>
    </row>
    <row r="11996" spans="1:5">
      <c r="A11996">
        <v>2019</v>
      </c>
      <c r="B11996" t="s">
        <v>421</v>
      </c>
      <c r="C11996" t="s">
        <v>13</v>
      </c>
      <c r="D11996" t="s">
        <v>542</v>
      </c>
      <c r="E11996">
        <v>0</v>
      </c>
    </row>
    <row r="11997" spans="1:5">
      <c r="A11997">
        <v>2019</v>
      </c>
      <c r="B11997" t="s">
        <v>422</v>
      </c>
      <c r="C11997" t="s">
        <v>15</v>
      </c>
      <c r="D11997" t="s">
        <v>542</v>
      </c>
      <c r="E11997">
        <v>0</v>
      </c>
    </row>
    <row r="11998" spans="1:5">
      <c r="A11998">
        <v>2019</v>
      </c>
      <c r="B11998" t="s">
        <v>424</v>
      </c>
      <c r="C11998" t="s">
        <v>21</v>
      </c>
      <c r="D11998" t="s">
        <v>542</v>
      </c>
      <c r="E11998">
        <v>0</v>
      </c>
    </row>
    <row r="11999" spans="1:5">
      <c r="A11999">
        <v>2018</v>
      </c>
      <c r="B11999" t="s">
        <v>434</v>
      </c>
      <c r="C11999" t="s">
        <v>45</v>
      </c>
      <c r="D11999" t="s">
        <v>542</v>
      </c>
      <c r="E11999">
        <v>0</v>
      </c>
    </row>
    <row r="12000" spans="1:5">
      <c r="A12000">
        <v>2018</v>
      </c>
      <c r="B12000" t="s">
        <v>428</v>
      </c>
      <c r="C12000" t="s">
        <v>27</v>
      </c>
      <c r="D12000" t="s">
        <v>542</v>
      </c>
      <c r="E12000">
        <v>0</v>
      </c>
    </row>
    <row r="12001" spans="1:5">
      <c r="A12001">
        <v>2018</v>
      </c>
      <c r="B12001" t="s">
        <v>430</v>
      </c>
      <c r="C12001" t="s">
        <v>33</v>
      </c>
      <c r="D12001" t="s">
        <v>542</v>
      </c>
      <c r="E12001">
        <v>0</v>
      </c>
    </row>
    <row r="12002" spans="1:5">
      <c r="A12002">
        <v>2018</v>
      </c>
      <c r="B12002" t="s">
        <v>420</v>
      </c>
      <c r="C12002" t="s">
        <v>8</v>
      </c>
      <c r="D12002" t="s">
        <v>542</v>
      </c>
      <c r="E12002">
        <v>0</v>
      </c>
    </row>
    <row r="12003" spans="1:5">
      <c r="A12003">
        <v>2018</v>
      </c>
      <c r="B12003" t="s">
        <v>439</v>
      </c>
      <c r="C12003" t="s">
        <v>53</v>
      </c>
      <c r="D12003" t="s">
        <v>542</v>
      </c>
      <c r="E12003">
        <v>0</v>
      </c>
    </row>
    <row r="12004" spans="1:5">
      <c r="A12004">
        <v>2022</v>
      </c>
      <c r="B12004" t="s">
        <v>437</v>
      </c>
      <c r="C12004" t="s">
        <v>51</v>
      </c>
      <c r="D12004" t="s">
        <v>542</v>
      </c>
      <c r="E12004">
        <v>0</v>
      </c>
    </row>
    <row r="12005" spans="1:5">
      <c r="A12005">
        <v>2022</v>
      </c>
      <c r="B12005" t="s">
        <v>425</v>
      </c>
      <c r="C12005" t="s">
        <v>24</v>
      </c>
      <c r="D12005" t="s">
        <v>542</v>
      </c>
      <c r="E12005">
        <v>0</v>
      </c>
    </row>
    <row r="12006" spans="1:5">
      <c r="A12006">
        <v>2022</v>
      </c>
      <c r="B12006" t="s">
        <v>428</v>
      </c>
      <c r="C12006" t="s">
        <v>27</v>
      </c>
      <c r="D12006" t="s">
        <v>542</v>
      </c>
      <c r="E12006">
        <v>0</v>
      </c>
    </row>
    <row r="12007" spans="1:5">
      <c r="A12007">
        <v>2022</v>
      </c>
      <c r="B12007" t="s">
        <v>420</v>
      </c>
      <c r="C12007" t="s">
        <v>8</v>
      </c>
      <c r="D12007" t="s">
        <v>542</v>
      </c>
      <c r="E12007">
        <v>0</v>
      </c>
    </row>
    <row r="12008" spans="1:5">
      <c r="A12008">
        <v>2022</v>
      </c>
      <c r="B12008" t="s">
        <v>423</v>
      </c>
      <c r="C12008" t="s">
        <v>18</v>
      </c>
      <c r="D12008" t="s">
        <v>542</v>
      </c>
      <c r="E12008">
        <v>0</v>
      </c>
    </row>
    <row r="12009" spans="1:5">
      <c r="A12009">
        <v>2021</v>
      </c>
      <c r="B12009" t="s">
        <v>426</v>
      </c>
      <c r="D12009" t="s">
        <v>542</v>
      </c>
      <c r="E12009">
        <v>0</v>
      </c>
    </row>
    <row r="12010" spans="1:5">
      <c r="A12010">
        <v>2021</v>
      </c>
      <c r="B12010" t="s">
        <v>428</v>
      </c>
      <c r="C12010" t="s">
        <v>27</v>
      </c>
      <c r="D12010" t="s">
        <v>542</v>
      </c>
      <c r="E12010">
        <v>0</v>
      </c>
    </row>
    <row r="12011" spans="1:5">
      <c r="A12011">
        <v>2021</v>
      </c>
      <c r="B12011" t="s">
        <v>423</v>
      </c>
      <c r="C12011" t="s">
        <v>18</v>
      </c>
      <c r="D12011" t="s">
        <v>542</v>
      </c>
      <c r="E12011">
        <v>0</v>
      </c>
    </row>
    <row r="12012" spans="1:5">
      <c r="A12012">
        <v>2021</v>
      </c>
      <c r="B12012" t="s">
        <v>431</v>
      </c>
      <c r="C12012" t="s">
        <v>36</v>
      </c>
      <c r="D12012" t="s">
        <v>542</v>
      </c>
      <c r="E12012">
        <v>0</v>
      </c>
    </row>
    <row r="12013" spans="1:5">
      <c r="A12013">
        <v>2021</v>
      </c>
      <c r="B12013" t="s">
        <v>425</v>
      </c>
      <c r="C12013" t="s">
        <v>24</v>
      </c>
      <c r="D12013" t="s">
        <v>542</v>
      </c>
      <c r="E12013">
        <v>0</v>
      </c>
    </row>
    <row r="12014" spans="1:5">
      <c r="A12014">
        <v>2021</v>
      </c>
      <c r="B12014" t="s">
        <v>438</v>
      </c>
      <c r="C12014" t="s">
        <v>52</v>
      </c>
      <c r="D12014" t="s">
        <v>542</v>
      </c>
      <c r="E12014">
        <v>0</v>
      </c>
    </row>
    <row r="12015" spans="1:5">
      <c r="A12015">
        <v>2021</v>
      </c>
      <c r="B12015" t="s">
        <v>436</v>
      </c>
      <c r="C12015" t="s">
        <v>49</v>
      </c>
      <c r="D12015" t="s">
        <v>542</v>
      </c>
      <c r="E12015">
        <v>0</v>
      </c>
    </row>
    <row r="12016" spans="1:5">
      <c r="A12016">
        <v>2021</v>
      </c>
      <c r="B12016" t="s">
        <v>437</v>
      </c>
      <c r="C12016" t="s">
        <v>51</v>
      </c>
      <c r="D12016" t="s">
        <v>542</v>
      </c>
      <c r="E12016">
        <v>0</v>
      </c>
    </row>
    <row r="12017" spans="1:5">
      <c r="A12017">
        <v>2020</v>
      </c>
      <c r="B12017" t="s">
        <v>431</v>
      </c>
      <c r="C12017" t="s">
        <v>36</v>
      </c>
      <c r="D12017" t="s">
        <v>542</v>
      </c>
      <c r="E12017">
        <v>0</v>
      </c>
    </row>
    <row r="12018" spans="1:5">
      <c r="A12018">
        <v>2020</v>
      </c>
      <c r="B12018" t="s">
        <v>426</v>
      </c>
      <c r="D12018" t="s">
        <v>542</v>
      </c>
      <c r="E12018">
        <v>0</v>
      </c>
    </row>
    <row r="12019" spans="1:5">
      <c r="A12019">
        <v>2020</v>
      </c>
      <c r="B12019" t="s">
        <v>433</v>
      </c>
      <c r="C12019" t="s">
        <v>42</v>
      </c>
      <c r="D12019" t="s">
        <v>542</v>
      </c>
      <c r="E12019">
        <v>0</v>
      </c>
    </row>
    <row r="12020" spans="1:5">
      <c r="A12020">
        <v>2020</v>
      </c>
      <c r="B12020" t="s">
        <v>425</v>
      </c>
      <c r="C12020" t="s">
        <v>24</v>
      </c>
      <c r="D12020" t="s">
        <v>542</v>
      </c>
      <c r="E12020">
        <v>0</v>
      </c>
    </row>
    <row r="12021" spans="1:5">
      <c r="A12021">
        <v>2020</v>
      </c>
      <c r="B12021" t="s">
        <v>428</v>
      </c>
      <c r="C12021" t="s">
        <v>27</v>
      </c>
      <c r="D12021" t="s">
        <v>542</v>
      </c>
      <c r="E12021">
        <v>0</v>
      </c>
    </row>
    <row r="12022" spans="1:5">
      <c r="A12022">
        <v>2020</v>
      </c>
      <c r="B12022" t="s">
        <v>438</v>
      </c>
      <c r="C12022" t="s">
        <v>52</v>
      </c>
      <c r="D12022" t="s">
        <v>542</v>
      </c>
      <c r="E12022">
        <v>0</v>
      </c>
    </row>
    <row r="12023" spans="1:5">
      <c r="A12023">
        <v>2020</v>
      </c>
      <c r="B12023" t="s">
        <v>437</v>
      </c>
      <c r="C12023" t="s">
        <v>51</v>
      </c>
      <c r="D12023" t="s">
        <v>542</v>
      </c>
      <c r="E12023">
        <v>0</v>
      </c>
    </row>
    <row r="12024" spans="1:5">
      <c r="A12024">
        <v>2020</v>
      </c>
      <c r="B12024" t="s">
        <v>422</v>
      </c>
      <c r="C12024" t="s">
        <v>15</v>
      </c>
      <c r="D12024" t="s">
        <v>542</v>
      </c>
      <c r="E12024">
        <v>0</v>
      </c>
    </row>
    <row r="12025" spans="1:5">
      <c r="A12025">
        <v>2023</v>
      </c>
      <c r="B12025" t="s">
        <v>434</v>
      </c>
      <c r="C12025" t="s">
        <v>45</v>
      </c>
      <c r="D12025" t="s">
        <v>542</v>
      </c>
      <c r="E12025">
        <v>0</v>
      </c>
    </row>
    <row r="12026" spans="1:5">
      <c r="A12026">
        <v>2023</v>
      </c>
      <c r="B12026" t="s">
        <v>423</v>
      </c>
      <c r="C12026" t="s">
        <v>18</v>
      </c>
      <c r="D12026" t="s">
        <v>542</v>
      </c>
      <c r="E12026">
        <v>0</v>
      </c>
    </row>
    <row r="12027" spans="1:5">
      <c r="A12027">
        <v>2023</v>
      </c>
      <c r="B12027" t="s">
        <v>435</v>
      </c>
      <c r="C12027" t="s">
        <v>48</v>
      </c>
      <c r="D12027" t="s">
        <v>542</v>
      </c>
      <c r="E12027">
        <v>0</v>
      </c>
    </row>
    <row r="12028" spans="1:5">
      <c r="A12028">
        <v>2023</v>
      </c>
      <c r="B12028" t="s">
        <v>430</v>
      </c>
      <c r="C12028" t="s">
        <v>33</v>
      </c>
      <c r="D12028" t="s">
        <v>542</v>
      </c>
      <c r="E12028">
        <v>0</v>
      </c>
    </row>
    <row r="12029" spans="1:5">
      <c r="A12029">
        <v>2023</v>
      </c>
      <c r="B12029" t="s">
        <v>422</v>
      </c>
      <c r="C12029" t="s">
        <v>15</v>
      </c>
      <c r="D12029" t="s">
        <v>542</v>
      </c>
      <c r="E12029">
        <v>0</v>
      </c>
    </row>
    <row r="12030" spans="1:5">
      <c r="A12030">
        <v>2023</v>
      </c>
      <c r="B12030" t="s">
        <v>439</v>
      </c>
      <c r="C12030" t="s">
        <v>53</v>
      </c>
      <c r="D12030" t="s">
        <v>542</v>
      </c>
      <c r="E12030">
        <v>0</v>
      </c>
    </row>
    <row r="12031" spans="1:5">
      <c r="A12031">
        <v>2022</v>
      </c>
      <c r="B12031" t="s">
        <v>433</v>
      </c>
      <c r="C12031" t="s">
        <v>42</v>
      </c>
      <c r="D12031" t="s">
        <v>542</v>
      </c>
      <c r="E12031">
        <v>0</v>
      </c>
    </row>
    <row r="12032" spans="1:5">
      <c r="A12032">
        <v>2022</v>
      </c>
      <c r="B12032" t="s">
        <v>430</v>
      </c>
      <c r="C12032" t="s">
        <v>33</v>
      </c>
      <c r="D12032" t="s">
        <v>542</v>
      </c>
      <c r="E12032">
        <v>0</v>
      </c>
    </row>
    <row r="12033" spans="1:5">
      <c r="A12033">
        <v>2022</v>
      </c>
      <c r="B12033" t="s">
        <v>432</v>
      </c>
      <c r="C12033" t="s">
        <v>39</v>
      </c>
      <c r="D12033" t="s">
        <v>542</v>
      </c>
      <c r="E12033">
        <v>0</v>
      </c>
    </row>
    <row r="12034" spans="1:5">
      <c r="A12034">
        <v>2022</v>
      </c>
      <c r="B12034" t="s">
        <v>426</v>
      </c>
      <c r="D12034" t="s">
        <v>542</v>
      </c>
      <c r="E12034">
        <v>0</v>
      </c>
    </row>
    <row r="12035" spans="1:5">
      <c r="A12035">
        <v>2022</v>
      </c>
      <c r="B12035" t="s">
        <v>424</v>
      </c>
      <c r="C12035" t="s">
        <v>21</v>
      </c>
      <c r="D12035" t="s">
        <v>542</v>
      </c>
      <c r="E12035">
        <v>0</v>
      </c>
    </row>
    <row r="12036" spans="1:5">
      <c r="A12036">
        <v>2021</v>
      </c>
      <c r="B12036" t="s">
        <v>432</v>
      </c>
      <c r="C12036" t="s">
        <v>39</v>
      </c>
      <c r="D12036" t="s">
        <v>542</v>
      </c>
      <c r="E12036">
        <v>0</v>
      </c>
    </row>
    <row r="12037" spans="1:5">
      <c r="A12037">
        <v>2021</v>
      </c>
      <c r="B12037" t="s">
        <v>430</v>
      </c>
      <c r="C12037" t="s">
        <v>33</v>
      </c>
      <c r="D12037" t="s">
        <v>542</v>
      </c>
      <c r="E12037">
        <v>0</v>
      </c>
    </row>
    <row r="12038" spans="1:5">
      <c r="A12038">
        <v>2021</v>
      </c>
      <c r="B12038" t="s">
        <v>433</v>
      </c>
      <c r="C12038" t="s">
        <v>42</v>
      </c>
      <c r="D12038" t="s">
        <v>542</v>
      </c>
      <c r="E12038">
        <v>0</v>
      </c>
    </row>
    <row r="12039" spans="1:5">
      <c r="A12039">
        <v>2021</v>
      </c>
      <c r="B12039" t="s">
        <v>422</v>
      </c>
      <c r="C12039" t="s">
        <v>15</v>
      </c>
      <c r="D12039" t="s">
        <v>542</v>
      </c>
      <c r="E12039">
        <v>0</v>
      </c>
    </row>
    <row r="12040" spans="1:5">
      <c r="A12040">
        <v>2021</v>
      </c>
      <c r="B12040" t="s">
        <v>421</v>
      </c>
      <c r="C12040" t="s">
        <v>13</v>
      </c>
      <c r="D12040" t="s">
        <v>542</v>
      </c>
      <c r="E12040">
        <v>0</v>
      </c>
    </row>
    <row r="12041" spans="1:5">
      <c r="A12041">
        <v>2021</v>
      </c>
      <c r="B12041" t="s">
        <v>439</v>
      </c>
      <c r="C12041" t="s">
        <v>53</v>
      </c>
      <c r="D12041" t="s">
        <v>542</v>
      </c>
      <c r="E12041">
        <v>0</v>
      </c>
    </row>
    <row r="12042" spans="1:5">
      <c r="A12042">
        <v>2021</v>
      </c>
      <c r="B12042" t="s">
        <v>435</v>
      </c>
      <c r="C12042" t="s">
        <v>48</v>
      </c>
      <c r="D12042" t="s">
        <v>542</v>
      </c>
      <c r="E12042">
        <v>0</v>
      </c>
    </row>
    <row r="12043" spans="1:5">
      <c r="A12043">
        <v>2021</v>
      </c>
      <c r="B12043" t="s">
        <v>429</v>
      </c>
      <c r="C12043" t="s">
        <v>30</v>
      </c>
      <c r="D12043" t="s">
        <v>542</v>
      </c>
      <c r="E12043">
        <v>0</v>
      </c>
    </row>
    <row r="12044" spans="1:5">
      <c r="A12044">
        <v>2020</v>
      </c>
      <c r="B12044" t="s">
        <v>435</v>
      </c>
      <c r="C12044" t="s">
        <v>48</v>
      </c>
      <c r="D12044" t="s">
        <v>542</v>
      </c>
      <c r="E12044">
        <v>0</v>
      </c>
    </row>
    <row r="12045" spans="1:5">
      <c r="A12045">
        <v>2020</v>
      </c>
      <c r="B12045" t="s">
        <v>432</v>
      </c>
      <c r="C12045" t="s">
        <v>39</v>
      </c>
      <c r="D12045" t="s">
        <v>542</v>
      </c>
      <c r="E12045">
        <v>0</v>
      </c>
    </row>
    <row r="12046" spans="1:5">
      <c r="A12046">
        <v>2020</v>
      </c>
      <c r="B12046" t="s">
        <v>423</v>
      </c>
      <c r="C12046" t="s">
        <v>18</v>
      </c>
      <c r="D12046" t="s">
        <v>542</v>
      </c>
      <c r="E12046">
        <v>0</v>
      </c>
    </row>
    <row r="12047" spans="1:5">
      <c r="A12047">
        <v>2020</v>
      </c>
      <c r="B12047" t="s">
        <v>420</v>
      </c>
      <c r="C12047" t="s">
        <v>8</v>
      </c>
      <c r="D12047" t="s">
        <v>542</v>
      </c>
      <c r="E12047">
        <v>0</v>
      </c>
    </row>
    <row r="12048" spans="1:5">
      <c r="A12048">
        <v>2020</v>
      </c>
      <c r="B12048" t="s">
        <v>424</v>
      </c>
      <c r="C12048" t="s">
        <v>21</v>
      </c>
      <c r="D12048" t="s">
        <v>542</v>
      </c>
      <c r="E12048">
        <v>0</v>
      </c>
    </row>
    <row r="12049" spans="1:5">
      <c r="A12049">
        <v>2020</v>
      </c>
      <c r="B12049" t="s">
        <v>421</v>
      </c>
      <c r="C12049" t="s">
        <v>13</v>
      </c>
      <c r="D12049" t="s">
        <v>542</v>
      </c>
      <c r="E12049">
        <v>0</v>
      </c>
    </row>
    <row r="12050" spans="1:5">
      <c r="A12050">
        <v>2020</v>
      </c>
      <c r="B12050" t="s">
        <v>436</v>
      </c>
      <c r="C12050" t="s">
        <v>49</v>
      </c>
      <c r="D12050" t="s">
        <v>542</v>
      </c>
      <c r="E12050">
        <v>0</v>
      </c>
    </row>
    <row r="12051" spans="1:5">
      <c r="A12051">
        <v>2020</v>
      </c>
      <c r="B12051" t="s">
        <v>429</v>
      </c>
      <c r="C12051" t="s">
        <v>30</v>
      </c>
      <c r="D12051" t="s">
        <v>542</v>
      </c>
      <c r="E12051">
        <v>0</v>
      </c>
    </row>
    <row r="12052" spans="1:5">
      <c r="A12052">
        <v>2019</v>
      </c>
      <c r="B12052" t="s">
        <v>435</v>
      </c>
      <c r="C12052" t="s">
        <v>48</v>
      </c>
      <c r="D12052" t="s">
        <v>542</v>
      </c>
      <c r="E12052">
        <v>0</v>
      </c>
    </row>
    <row r="12053" spans="1:5">
      <c r="A12053">
        <v>2019</v>
      </c>
      <c r="B12053" t="s">
        <v>426</v>
      </c>
      <c r="D12053" t="s">
        <v>542</v>
      </c>
      <c r="E12053">
        <v>0</v>
      </c>
    </row>
    <row r="12054" spans="1:5">
      <c r="A12054">
        <v>2019</v>
      </c>
      <c r="B12054" t="s">
        <v>432</v>
      </c>
      <c r="C12054" t="s">
        <v>39</v>
      </c>
      <c r="D12054" t="s">
        <v>542</v>
      </c>
      <c r="E12054">
        <v>0</v>
      </c>
    </row>
    <row r="12055" spans="1:5">
      <c r="A12055">
        <v>2019</v>
      </c>
      <c r="B12055" t="s">
        <v>436</v>
      </c>
      <c r="C12055" t="s">
        <v>49</v>
      </c>
      <c r="D12055" t="s">
        <v>542</v>
      </c>
      <c r="E12055">
        <v>0</v>
      </c>
    </row>
    <row r="12056" spans="1:5">
      <c r="A12056">
        <v>2018</v>
      </c>
      <c r="B12056" t="s">
        <v>431</v>
      </c>
      <c r="C12056" t="s">
        <v>36</v>
      </c>
      <c r="D12056" t="s">
        <v>542</v>
      </c>
      <c r="E12056">
        <v>0</v>
      </c>
    </row>
    <row r="12057" spans="1:5">
      <c r="A12057">
        <v>2018</v>
      </c>
      <c r="B12057" t="s">
        <v>426</v>
      </c>
      <c r="D12057" t="s">
        <v>542</v>
      </c>
      <c r="E12057">
        <v>0</v>
      </c>
    </row>
    <row r="12058" spans="1:5">
      <c r="A12058">
        <v>2018</v>
      </c>
      <c r="B12058" t="s">
        <v>421</v>
      </c>
      <c r="C12058" t="s">
        <v>13</v>
      </c>
      <c r="D12058" t="s">
        <v>542</v>
      </c>
      <c r="E12058">
        <v>0</v>
      </c>
    </row>
    <row r="12059" spans="1:5">
      <c r="A12059">
        <v>2018</v>
      </c>
      <c r="B12059" t="s">
        <v>423</v>
      </c>
      <c r="C12059" t="s">
        <v>18</v>
      </c>
      <c r="D12059" t="s">
        <v>542</v>
      </c>
      <c r="E12059">
        <v>0</v>
      </c>
    </row>
    <row r="12060" spans="1:5">
      <c r="A12060">
        <v>2018</v>
      </c>
      <c r="B12060" t="s">
        <v>433</v>
      </c>
      <c r="C12060" t="s">
        <v>42</v>
      </c>
      <c r="D12060" t="s">
        <v>542</v>
      </c>
      <c r="E12060">
        <v>0</v>
      </c>
    </row>
    <row r="12061" spans="1:5">
      <c r="A12061">
        <v>2018</v>
      </c>
      <c r="B12061" t="s">
        <v>425</v>
      </c>
      <c r="C12061" t="s">
        <v>24</v>
      </c>
      <c r="D12061" t="s">
        <v>542</v>
      </c>
      <c r="E12061">
        <v>0</v>
      </c>
    </row>
    <row r="12062" spans="1:5">
      <c r="A12062">
        <v>2018</v>
      </c>
      <c r="B12062" t="s">
        <v>424</v>
      </c>
      <c r="C12062" t="s">
        <v>21</v>
      </c>
      <c r="D12062" t="s">
        <v>542</v>
      </c>
      <c r="E12062">
        <v>0</v>
      </c>
    </row>
    <row r="12063" spans="1:5">
      <c r="A12063">
        <v>2018</v>
      </c>
      <c r="B12063" t="s">
        <v>429</v>
      </c>
      <c r="C12063" t="s">
        <v>30</v>
      </c>
      <c r="D12063" t="s">
        <v>542</v>
      </c>
      <c r="E12063">
        <v>0</v>
      </c>
    </row>
    <row r="12064" spans="1:5">
      <c r="A12064">
        <v>2025</v>
      </c>
      <c r="B12064" t="s">
        <v>407</v>
      </c>
      <c r="D12064" t="s">
        <v>543</v>
      </c>
      <c r="E12064">
        <v>0</v>
      </c>
    </row>
    <row r="12065" spans="1:5">
      <c r="A12065">
        <v>2025</v>
      </c>
      <c r="B12065" t="s">
        <v>438</v>
      </c>
      <c r="D12065" t="s">
        <v>543</v>
      </c>
      <c r="E12065">
        <v>0</v>
      </c>
    </row>
    <row r="12066" spans="1:5">
      <c r="A12066">
        <v>2025</v>
      </c>
      <c r="B12066" t="s">
        <v>425</v>
      </c>
      <c r="D12066" t="s">
        <v>543</v>
      </c>
      <c r="E12066">
        <v>0</v>
      </c>
    </row>
    <row r="12067" spans="1:5">
      <c r="A12067">
        <v>2025</v>
      </c>
      <c r="B12067" t="s">
        <v>421</v>
      </c>
      <c r="D12067" t="s">
        <v>543</v>
      </c>
      <c r="E12067">
        <v>0</v>
      </c>
    </row>
    <row r="12068" spans="1:5">
      <c r="A12068">
        <v>2025</v>
      </c>
      <c r="B12068" t="s">
        <v>432</v>
      </c>
      <c r="D12068" t="s">
        <v>543</v>
      </c>
      <c r="E12068">
        <v>0</v>
      </c>
    </row>
    <row r="12069" spans="1:5">
      <c r="A12069">
        <v>2025</v>
      </c>
      <c r="B12069" t="s">
        <v>429</v>
      </c>
      <c r="D12069" t="s">
        <v>543</v>
      </c>
      <c r="E12069">
        <v>0</v>
      </c>
    </row>
    <row r="12070" spans="1:5">
      <c r="A12070">
        <v>2025</v>
      </c>
      <c r="B12070" t="s">
        <v>431</v>
      </c>
      <c r="D12070" t="s">
        <v>543</v>
      </c>
      <c r="E12070">
        <v>0</v>
      </c>
    </row>
    <row r="12071" spans="1:5">
      <c r="A12071">
        <v>2025</v>
      </c>
      <c r="B12071" t="s">
        <v>428</v>
      </c>
      <c r="D12071" t="s">
        <v>543</v>
      </c>
      <c r="E12071">
        <v>0</v>
      </c>
    </row>
    <row r="12072" spans="1:5">
      <c r="A12072">
        <v>2025</v>
      </c>
      <c r="B12072" t="s">
        <v>436</v>
      </c>
      <c r="D12072" t="s">
        <v>543</v>
      </c>
      <c r="E12072">
        <v>0</v>
      </c>
    </row>
    <row r="12073" spans="1:5">
      <c r="A12073">
        <v>2025</v>
      </c>
      <c r="B12073" t="s">
        <v>433</v>
      </c>
      <c r="D12073" t="s">
        <v>543</v>
      </c>
      <c r="E12073">
        <v>0</v>
      </c>
    </row>
    <row r="12074" spans="1:5">
      <c r="A12074">
        <v>2025</v>
      </c>
      <c r="B12074" t="s">
        <v>426</v>
      </c>
      <c r="D12074" t="s">
        <v>543</v>
      </c>
      <c r="E12074">
        <v>0</v>
      </c>
    </row>
    <row r="12075" spans="1:5">
      <c r="A12075">
        <v>2025</v>
      </c>
      <c r="B12075" t="s">
        <v>437</v>
      </c>
      <c r="D12075" t="s">
        <v>543</v>
      </c>
      <c r="E12075">
        <v>0</v>
      </c>
    </row>
    <row r="12076" spans="1:5">
      <c r="A12076">
        <v>2025</v>
      </c>
      <c r="B12076" t="s">
        <v>420</v>
      </c>
      <c r="D12076" t="s">
        <v>543</v>
      </c>
      <c r="E12076">
        <v>0</v>
      </c>
    </row>
    <row r="12077" spans="1:5">
      <c r="A12077">
        <v>2025</v>
      </c>
      <c r="B12077" t="s">
        <v>424</v>
      </c>
      <c r="D12077" t="s">
        <v>543</v>
      </c>
      <c r="E12077">
        <v>0</v>
      </c>
    </row>
    <row r="12078" spans="1:5">
      <c r="A12078">
        <v>2025</v>
      </c>
      <c r="B12078" t="s">
        <v>434</v>
      </c>
      <c r="D12078" t="s">
        <v>543</v>
      </c>
      <c r="E12078">
        <v>0</v>
      </c>
    </row>
    <row r="12079" spans="1:5">
      <c r="A12079">
        <v>2025</v>
      </c>
      <c r="B12079" t="s">
        <v>423</v>
      </c>
      <c r="D12079" t="s">
        <v>543</v>
      </c>
      <c r="E12079">
        <v>0</v>
      </c>
    </row>
    <row r="12080" spans="1:5">
      <c r="A12080">
        <v>2025</v>
      </c>
      <c r="B12080" t="s">
        <v>435</v>
      </c>
      <c r="D12080" t="s">
        <v>543</v>
      </c>
      <c r="E12080">
        <v>0</v>
      </c>
    </row>
    <row r="12081" spans="1:5">
      <c r="A12081">
        <v>2025</v>
      </c>
      <c r="B12081" t="s">
        <v>430</v>
      </c>
      <c r="D12081" t="s">
        <v>543</v>
      </c>
      <c r="E12081">
        <v>0</v>
      </c>
    </row>
    <row r="12082" spans="1:5">
      <c r="A12082">
        <v>2025</v>
      </c>
      <c r="B12082" t="s">
        <v>422</v>
      </c>
      <c r="D12082" t="s">
        <v>543</v>
      </c>
      <c r="E12082">
        <v>0</v>
      </c>
    </row>
    <row r="12083" spans="1:5">
      <c r="A12083">
        <v>2025</v>
      </c>
      <c r="B12083" t="s">
        <v>439</v>
      </c>
      <c r="D12083" t="s">
        <v>543</v>
      </c>
      <c r="E12083">
        <v>0</v>
      </c>
    </row>
    <row r="12084" spans="1:5">
      <c r="A12084">
        <v>2024</v>
      </c>
      <c r="B12084" t="s">
        <v>407</v>
      </c>
      <c r="C12084" t="s">
        <v>407</v>
      </c>
      <c r="D12084" t="s">
        <v>543</v>
      </c>
      <c r="E12084">
        <v>0</v>
      </c>
    </row>
    <row r="12085" spans="1:5">
      <c r="A12085">
        <v>2024</v>
      </c>
      <c r="B12085" t="s">
        <v>438</v>
      </c>
      <c r="C12085" t="s">
        <v>52</v>
      </c>
      <c r="D12085" t="s">
        <v>543</v>
      </c>
      <c r="E12085">
        <v>0</v>
      </c>
    </row>
    <row r="12086" spans="1:5">
      <c r="A12086">
        <v>2024</v>
      </c>
      <c r="B12086" t="s">
        <v>425</v>
      </c>
      <c r="C12086" t="s">
        <v>24</v>
      </c>
      <c r="D12086" t="s">
        <v>543</v>
      </c>
      <c r="E12086">
        <v>0</v>
      </c>
    </row>
    <row r="12087" spans="1:5">
      <c r="A12087">
        <v>2024</v>
      </c>
      <c r="B12087" t="s">
        <v>421</v>
      </c>
      <c r="C12087" t="s">
        <v>13</v>
      </c>
      <c r="D12087" t="s">
        <v>543</v>
      </c>
      <c r="E12087">
        <v>0</v>
      </c>
    </row>
    <row r="12088" spans="1:5">
      <c r="A12088">
        <v>2024</v>
      </c>
      <c r="B12088" t="s">
        <v>432</v>
      </c>
      <c r="C12088" t="s">
        <v>39</v>
      </c>
      <c r="D12088" t="s">
        <v>543</v>
      </c>
      <c r="E12088">
        <v>0</v>
      </c>
    </row>
    <row r="12089" spans="1:5">
      <c r="A12089">
        <v>2024</v>
      </c>
      <c r="B12089" t="s">
        <v>429</v>
      </c>
      <c r="C12089" t="s">
        <v>30</v>
      </c>
      <c r="D12089" t="s">
        <v>543</v>
      </c>
      <c r="E12089">
        <v>0</v>
      </c>
    </row>
    <row r="12090" spans="1:5">
      <c r="A12090">
        <v>2024</v>
      </c>
      <c r="B12090" t="s">
        <v>431</v>
      </c>
      <c r="C12090" t="s">
        <v>36</v>
      </c>
      <c r="D12090" t="s">
        <v>543</v>
      </c>
      <c r="E12090">
        <v>0</v>
      </c>
    </row>
    <row r="12091" spans="1:5">
      <c r="A12091">
        <v>2024</v>
      </c>
      <c r="B12091" t="s">
        <v>428</v>
      </c>
      <c r="C12091" t="s">
        <v>27</v>
      </c>
      <c r="D12091" t="s">
        <v>543</v>
      </c>
      <c r="E12091">
        <v>0</v>
      </c>
    </row>
    <row r="12092" spans="1:5">
      <c r="A12092">
        <v>2024</v>
      </c>
      <c r="B12092" t="s">
        <v>436</v>
      </c>
      <c r="C12092" t="s">
        <v>49</v>
      </c>
      <c r="D12092" t="s">
        <v>543</v>
      </c>
      <c r="E12092">
        <v>0</v>
      </c>
    </row>
    <row r="12093" spans="1:5">
      <c r="A12093">
        <v>2024</v>
      </c>
      <c r="B12093" t="s">
        <v>433</v>
      </c>
      <c r="C12093" t="s">
        <v>42</v>
      </c>
      <c r="D12093" t="s">
        <v>543</v>
      </c>
      <c r="E12093">
        <v>0</v>
      </c>
    </row>
    <row r="12094" spans="1:5">
      <c r="A12094">
        <v>2024</v>
      </c>
      <c r="B12094" t="s">
        <v>426</v>
      </c>
      <c r="D12094" t="s">
        <v>543</v>
      </c>
      <c r="E12094">
        <v>0</v>
      </c>
    </row>
    <row r="12095" spans="1:5">
      <c r="A12095">
        <v>2024</v>
      </c>
      <c r="B12095" t="s">
        <v>437</v>
      </c>
      <c r="C12095" t="s">
        <v>51</v>
      </c>
      <c r="D12095" t="s">
        <v>543</v>
      </c>
      <c r="E12095">
        <v>0</v>
      </c>
    </row>
    <row r="12096" spans="1:5">
      <c r="A12096">
        <v>2024</v>
      </c>
      <c r="B12096" t="s">
        <v>420</v>
      </c>
      <c r="C12096" t="s">
        <v>8</v>
      </c>
      <c r="D12096" t="s">
        <v>543</v>
      </c>
      <c r="E12096">
        <v>0</v>
      </c>
    </row>
    <row r="12097" spans="1:5">
      <c r="A12097">
        <v>2024</v>
      </c>
      <c r="B12097" t="s">
        <v>424</v>
      </c>
      <c r="C12097" t="s">
        <v>21</v>
      </c>
      <c r="D12097" t="s">
        <v>543</v>
      </c>
      <c r="E12097">
        <v>0</v>
      </c>
    </row>
    <row r="12098" spans="1:5">
      <c r="A12098">
        <v>2024</v>
      </c>
      <c r="B12098" t="s">
        <v>434</v>
      </c>
      <c r="C12098" t="s">
        <v>45</v>
      </c>
      <c r="D12098" t="s">
        <v>543</v>
      </c>
      <c r="E12098">
        <v>0</v>
      </c>
    </row>
    <row r="12099" spans="1:5">
      <c r="A12099">
        <v>2024</v>
      </c>
      <c r="B12099" t="s">
        <v>423</v>
      </c>
      <c r="C12099" t="s">
        <v>18</v>
      </c>
      <c r="D12099" t="s">
        <v>543</v>
      </c>
      <c r="E12099">
        <v>0</v>
      </c>
    </row>
    <row r="12100" spans="1:5">
      <c r="A12100">
        <v>2024</v>
      </c>
      <c r="B12100" t="s">
        <v>435</v>
      </c>
      <c r="C12100" t="s">
        <v>48</v>
      </c>
      <c r="D12100" t="s">
        <v>543</v>
      </c>
      <c r="E12100">
        <v>0</v>
      </c>
    </row>
    <row r="12101" spans="1:5">
      <c r="A12101">
        <v>2024</v>
      </c>
      <c r="B12101" t="s">
        <v>430</v>
      </c>
      <c r="C12101" t="s">
        <v>33</v>
      </c>
      <c r="D12101" t="s">
        <v>543</v>
      </c>
      <c r="E12101">
        <v>0</v>
      </c>
    </row>
    <row r="12102" spans="1:5">
      <c r="A12102">
        <v>2024</v>
      </c>
      <c r="B12102" t="s">
        <v>422</v>
      </c>
      <c r="C12102" t="s">
        <v>15</v>
      </c>
      <c r="D12102" t="s">
        <v>543</v>
      </c>
      <c r="E12102">
        <v>0</v>
      </c>
    </row>
    <row r="12103" spans="1:5">
      <c r="A12103">
        <v>2024</v>
      </c>
      <c r="B12103" t="s">
        <v>439</v>
      </c>
      <c r="C12103" t="s">
        <v>53</v>
      </c>
      <c r="D12103" t="s">
        <v>543</v>
      </c>
      <c r="E12103">
        <v>0</v>
      </c>
    </row>
    <row r="12104" spans="1:5">
      <c r="A12104">
        <v>2019</v>
      </c>
      <c r="B12104" t="s">
        <v>407</v>
      </c>
      <c r="C12104" t="s">
        <v>407</v>
      </c>
      <c r="D12104" t="s">
        <v>543</v>
      </c>
      <c r="E12104">
        <v>0</v>
      </c>
    </row>
    <row r="12105" spans="1:5">
      <c r="A12105">
        <v>2022</v>
      </c>
      <c r="B12105" t="s">
        <v>407</v>
      </c>
      <c r="C12105" t="s">
        <v>407</v>
      </c>
      <c r="D12105" t="s">
        <v>543</v>
      </c>
      <c r="E12105">
        <v>428</v>
      </c>
    </row>
    <row r="12106" spans="1:5">
      <c r="A12106">
        <v>2021</v>
      </c>
      <c r="B12106" t="s">
        <v>407</v>
      </c>
      <c r="C12106" t="s">
        <v>407</v>
      </c>
      <c r="D12106" t="s">
        <v>543</v>
      </c>
      <c r="E12106">
        <v>0</v>
      </c>
    </row>
    <row r="12107" spans="1:5">
      <c r="A12107">
        <v>2023</v>
      </c>
      <c r="B12107" t="s">
        <v>407</v>
      </c>
      <c r="C12107" t="s">
        <v>407</v>
      </c>
      <c r="D12107" t="s">
        <v>543</v>
      </c>
      <c r="E12107">
        <v>0</v>
      </c>
    </row>
    <row r="12108" spans="1:5">
      <c r="A12108">
        <v>2018</v>
      </c>
      <c r="B12108" t="s">
        <v>407</v>
      </c>
      <c r="C12108" t="s">
        <v>407</v>
      </c>
      <c r="D12108" t="s">
        <v>543</v>
      </c>
      <c r="E12108">
        <v>0</v>
      </c>
    </row>
    <row r="12109" spans="1:5">
      <c r="A12109">
        <v>2018</v>
      </c>
      <c r="B12109" t="s">
        <v>407</v>
      </c>
      <c r="C12109" t="s">
        <v>407</v>
      </c>
      <c r="D12109" t="s">
        <v>543</v>
      </c>
      <c r="E12109">
        <v>0</v>
      </c>
    </row>
    <row r="12110" spans="1:5">
      <c r="A12110">
        <v>2018</v>
      </c>
      <c r="B12110" t="s">
        <v>407</v>
      </c>
      <c r="C12110" t="s">
        <v>407</v>
      </c>
      <c r="D12110" t="s">
        <v>543</v>
      </c>
      <c r="E12110">
        <v>0</v>
      </c>
    </row>
    <row r="12111" spans="1:5">
      <c r="A12111">
        <v>2018</v>
      </c>
      <c r="B12111" t="s">
        <v>407</v>
      </c>
      <c r="C12111" t="s">
        <v>407</v>
      </c>
      <c r="D12111" t="s">
        <v>543</v>
      </c>
      <c r="E12111">
        <v>0</v>
      </c>
    </row>
    <row r="12112" spans="1:5">
      <c r="A12112">
        <v>2020</v>
      </c>
      <c r="B12112" t="s">
        <v>407</v>
      </c>
      <c r="C12112" t="s">
        <v>407</v>
      </c>
      <c r="D12112" t="s">
        <v>543</v>
      </c>
      <c r="E12112">
        <v>0</v>
      </c>
    </row>
    <row r="12113" spans="1:5">
      <c r="A12113">
        <v>2023</v>
      </c>
      <c r="B12113" t="s">
        <v>438</v>
      </c>
      <c r="C12113" t="s">
        <v>52</v>
      </c>
      <c r="D12113" t="s">
        <v>543</v>
      </c>
      <c r="E12113">
        <v>0</v>
      </c>
    </row>
    <row r="12114" spans="1:5">
      <c r="A12114">
        <v>2023</v>
      </c>
      <c r="B12114" t="s">
        <v>425</v>
      </c>
      <c r="C12114" t="s">
        <v>24</v>
      </c>
      <c r="D12114" t="s">
        <v>543</v>
      </c>
      <c r="E12114">
        <v>0</v>
      </c>
    </row>
    <row r="12115" spans="1:5">
      <c r="A12115">
        <v>2023</v>
      </c>
      <c r="B12115" t="s">
        <v>421</v>
      </c>
      <c r="C12115" t="s">
        <v>13</v>
      </c>
      <c r="D12115" t="s">
        <v>543</v>
      </c>
      <c r="E12115">
        <v>0</v>
      </c>
    </row>
    <row r="12116" spans="1:5">
      <c r="A12116">
        <v>2023</v>
      </c>
      <c r="B12116" t="s">
        <v>432</v>
      </c>
      <c r="C12116" t="s">
        <v>39</v>
      </c>
      <c r="D12116" t="s">
        <v>543</v>
      </c>
      <c r="E12116">
        <v>0</v>
      </c>
    </row>
    <row r="12117" spans="1:5">
      <c r="A12117">
        <v>2023</v>
      </c>
      <c r="B12117" t="s">
        <v>429</v>
      </c>
      <c r="C12117" t="s">
        <v>30</v>
      </c>
      <c r="D12117" t="s">
        <v>543</v>
      </c>
      <c r="E12117">
        <v>0</v>
      </c>
    </row>
    <row r="12118" spans="1:5">
      <c r="A12118">
        <v>2023</v>
      </c>
      <c r="B12118" t="s">
        <v>431</v>
      </c>
      <c r="C12118" t="s">
        <v>36</v>
      </c>
      <c r="D12118" t="s">
        <v>543</v>
      </c>
      <c r="E12118">
        <v>0</v>
      </c>
    </row>
    <row r="12119" spans="1:5">
      <c r="A12119">
        <v>2023</v>
      </c>
      <c r="B12119" t="s">
        <v>428</v>
      </c>
      <c r="C12119" t="s">
        <v>27</v>
      </c>
      <c r="D12119" t="s">
        <v>543</v>
      </c>
      <c r="E12119">
        <v>0</v>
      </c>
    </row>
    <row r="12120" spans="1:5">
      <c r="A12120">
        <v>2023</v>
      </c>
      <c r="B12120" t="s">
        <v>436</v>
      </c>
      <c r="C12120" t="s">
        <v>49</v>
      </c>
      <c r="D12120" t="s">
        <v>543</v>
      </c>
      <c r="E12120">
        <v>0</v>
      </c>
    </row>
    <row r="12121" spans="1:5">
      <c r="A12121">
        <v>2023</v>
      </c>
      <c r="B12121" t="s">
        <v>433</v>
      </c>
      <c r="C12121" t="s">
        <v>42</v>
      </c>
      <c r="D12121" t="s">
        <v>543</v>
      </c>
      <c r="E12121">
        <v>0</v>
      </c>
    </row>
    <row r="12122" spans="1:5">
      <c r="A12122">
        <v>2023</v>
      </c>
      <c r="B12122" t="s">
        <v>426</v>
      </c>
      <c r="D12122" t="s">
        <v>543</v>
      </c>
      <c r="E12122">
        <v>0</v>
      </c>
    </row>
    <row r="12123" spans="1:5">
      <c r="A12123">
        <v>2023</v>
      </c>
      <c r="B12123" t="s">
        <v>437</v>
      </c>
      <c r="C12123" t="s">
        <v>51</v>
      </c>
      <c r="D12123" t="s">
        <v>543</v>
      </c>
      <c r="E12123">
        <v>0</v>
      </c>
    </row>
    <row r="12124" spans="1:5">
      <c r="A12124">
        <v>2023</v>
      </c>
      <c r="B12124" t="s">
        <v>420</v>
      </c>
      <c r="C12124" t="s">
        <v>8</v>
      </c>
      <c r="D12124" t="s">
        <v>543</v>
      </c>
      <c r="E12124">
        <v>0</v>
      </c>
    </row>
    <row r="12125" spans="1:5">
      <c r="A12125">
        <v>2023</v>
      </c>
      <c r="B12125" t="s">
        <v>424</v>
      </c>
      <c r="C12125" t="s">
        <v>21</v>
      </c>
      <c r="D12125" t="s">
        <v>543</v>
      </c>
      <c r="E12125">
        <v>0</v>
      </c>
    </row>
    <row r="12126" spans="1:5">
      <c r="A12126">
        <v>2022</v>
      </c>
      <c r="B12126" t="s">
        <v>435</v>
      </c>
      <c r="C12126" t="s">
        <v>48</v>
      </c>
      <c r="D12126" t="s">
        <v>543</v>
      </c>
      <c r="E12126">
        <v>0</v>
      </c>
    </row>
    <row r="12127" spans="1:5">
      <c r="A12127">
        <v>2022</v>
      </c>
      <c r="B12127" t="s">
        <v>438</v>
      </c>
      <c r="C12127" t="s">
        <v>52</v>
      </c>
      <c r="D12127" t="s">
        <v>543</v>
      </c>
      <c r="E12127">
        <v>0</v>
      </c>
    </row>
    <row r="12128" spans="1:5">
      <c r="A12128">
        <v>2022</v>
      </c>
      <c r="B12128" t="s">
        <v>436</v>
      </c>
      <c r="C12128" t="s">
        <v>49</v>
      </c>
      <c r="D12128" t="s">
        <v>543</v>
      </c>
      <c r="E12128">
        <v>0</v>
      </c>
    </row>
    <row r="12129" spans="1:5">
      <c r="A12129">
        <v>2022</v>
      </c>
      <c r="B12129" t="s">
        <v>431</v>
      </c>
      <c r="C12129" t="s">
        <v>36</v>
      </c>
      <c r="D12129" t="s">
        <v>543</v>
      </c>
      <c r="E12129">
        <v>0</v>
      </c>
    </row>
    <row r="12130" spans="1:5">
      <c r="A12130">
        <v>2022</v>
      </c>
      <c r="B12130" t="s">
        <v>422</v>
      </c>
      <c r="C12130" t="s">
        <v>15</v>
      </c>
      <c r="D12130" t="s">
        <v>543</v>
      </c>
      <c r="E12130">
        <v>0</v>
      </c>
    </row>
    <row r="12131" spans="1:5">
      <c r="A12131">
        <v>2022</v>
      </c>
      <c r="B12131" t="s">
        <v>439</v>
      </c>
      <c r="C12131" t="s">
        <v>53</v>
      </c>
      <c r="D12131" t="s">
        <v>543</v>
      </c>
      <c r="E12131">
        <v>0</v>
      </c>
    </row>
    <row r="12132" spans="1:5">
      <c r="A12132">
        <v>2022</v>
      </c>
      <c r="B12132" t="s">
        <v>429</v>
      </c>
      <c r="C12132" t="s">
        <v>30</v>
      </c>
      <c r="D12132" t="s">
        <v>543</v>
      </c>
      <c r="E12132">
        <v>0</v>
      </c>
    </row>
    <row r="12133" spans="1:5">
      <c r="A12133">
        <v>2022</v>
      </c>
      <c r="B12133" t="s">
        <v>421</v>
      </c>
      <c r="C12133" t="s">
        <v>13</v>
      </c>
      <c r="D12133" t="s">
        <v>543</v>
      </c>
      <c r="E12133">
        <v>0</v>
      </c>
    </row>
    <row r="12134" spans="1:5">
      <c r="A12134">
        <v>2022</v>
      </c>
      <c r="B12134" t="s">
        <v>434</v>
      </c>
      <c r="C12134" t="s">
        <v>45</v>
      </c>
      <c r="D12134" t="s">
        <v>543</v>
      </c>
      <c r="E12134">
        <v>0</v>
      </c>
    </row>
    <row r="12135" spans="1:5">
      <c r="A12135">
        <v>2021</v>
      </c>
      <c r="B12135" t="s">
        <v>434</v>
      </c>
      <c r="C12135" t="s">
        <v>45</v>
      </c>
      <c r="D12135" t="s">
        <v>543</v>
      </c>
      <c r="E12135">
        <v>0</v>
      </c>
    </row>
    <row r="12136" spans="1:5">
      <c r="A12136">
        <v>2021</v>
      </c>
      <c r="B12136" t="s">
        <v>420</v>
      </c>
      <c r="C12136" t="s">
        <v>8</v>
      </c>
      <c r="D12136" t="s">
        <v>543</v>
      </c>
      <c r="E12136">
        <v>0</v>
      </c>
    </row>
    <row r="12137" spans="1:5">
      <c r="A12137">
        <v>2021</v>
      </c>
      <c r="B12137" t="s">
        <v>424</v>
      </c>
      <c r="C12137" t="s">
        <v>21</v>
      </c>
      <c r="D12137" t="s">
        <v>543</v>
      </c>
      <c r="E12137">
        <v>0</v>
      </c>
    </row>
    <row r="12138" spans="1:5">
      <c r="A12138">
        <v>2020</v>
      </c>
      <c r="B12138" t="s">
        <v>434</v>
      </c>
      <c r="C12138" t="s">
        <v>45</v>
      </c>
      <c r="D12138" t="s">
        <v>543</v>
      </c>
      <c r="E12138">
        <v>0</v>
      </c>
    </row>
    <row r="12139" spans="1:5">
      <c r="A12139">
        <v>2020</v>
      </c>
      <c r="B12139" t="s">
        <v>430</v>
      </c>
      <c r="C12139" t="s">
        <v>33</v>
      </c>
      <c r="D12139" t="s">
        <v>543</v>
      </c>
      <c r="E12139">
        <v>0</v>
      </c>
    </row>
    <row r="12140" spans="1:5">
      <c r="A12140">
        <v>2020</v>
      </c>
      <c r="B12140" t="s">
        <v>439</v>
      </c>
      <c r="C12140" t="s">
        <v>53</v>
      </c>
      <c r="D12140" t="s">
        <v>543</v>
      </c>
      <c r="E12140">
        <v>0</v>
      </c>
    </row>
    <row r="12141" spans="1:5">
      <c r="A12141">
        <v>2019</v>
      </c>
      <c r="B12141" t="s">
        <v>431</v>
      </c>
      <c r="C12141" t="s">
        <v>36</v>
      </c>
      <c r="D12141" t="s">
        <v>543</v>
      </c>
      <c r="E12141">
        <v>0</v>
      </c>
    </row>
    <row r="12142" spans="1:5">
      <c r="A12142">
        <v>2019</v>
      </c>
      <c r="B12142" t="s">
        <v>437</v>
      </c>
      <c r="C12142" t="s">
        <v>51</v>
      </c>
      <c r="D12142" t="s">
        <v>543</v>
      </c>
      <c r="E12142">
        <v>0</v>
      </c>
    </row>
    <row r="12143" spans="1:5">
      <c r="A12143">
        <v>2019</v>
      </c>
      <c r="B12143" t="s">
        <v>439</v>
      </c>
      <c r="C12143" t="s">
        <v>53</v>
      </c>
      <c r="D12143" t="s">
        <v>543</v>
      </c>
      <c r="E12143">
        <v>0</v>
      </c>
    </row>
    <row r="12144" spans="1:5">
      <c r="A12144">
        <v>2019</v>
      </c>
      <c r="B12144" t="s">
        <v>429</v>
      </c>
      <c r="C12144" t="s">
        <v>30</v>
      </c>
      <c r="D12144" t="s">
        <v>543</v>
      </c>
      <c r="E12144">
        <v>0</v>
      </c>
    </row>
    <row r="12145" spans="1:5">
      <c r="A12145">
        <v>2018</v>
      </c>
      <c r="B12145" t="s">
        <v>432</v>
      </c>
      <c r="C12145" t="s">
        <v>39</v>
      </c>
      <c r="D12145" t="s">
        <v>543</v>
      </c>
      <c r="E12145">
        <v>0</v>
      </c>
    </row>
    <row r="12146" spans="1:5">
      <c r="A12146">
        <v>2018</v>
      </c>
      <c r="B12146" t="s">
        <v>435</v>
      </c>
      <c r="C12146" t="s">
        <v>48</v>
      </c>
      <c r="D12146" t="s">
        <v>543</v>
      </c>
      <c r="E12146">
        <v>0</v>
      </c>
    </row>
    <row r="12147" spans="1:5">
      <c r="A12147">
        <v>2018</v>
      </c>
      <c r="B12147" t="s">
        <v>438</v>
      </c>
      <c r="C12147" t="s">
        <v>52</v>
      </c>
      <c r="D12147" t="s">
        <v>543</v>
      </c>
      <c r="E12147">
        <v>0</v>
      </c>
    </row>
    <row r="12148" spans="1:5">
      <c r="A12148">
        <v>2018</v>
      </c>
      <c r="B12148" t="s">
        <v>436</v>
      </c>
      <c r="C12148" t="s">
        <v>49</v>
      </c>
      <c r="D12148" t="s">
        <v>543</v>
      </c>
      <c r="E12148">
        <v>0</v>
      </c>
    </row>
    <row r="12149" spans="1:5">
      <c r="A12149">
        <v>2018</v>
      </c>
      <c r="B12149" t="s">
        <v>437</v>
      </c>
      <c r="C12149" t="s">
        <v>51</v>
      </c>
      <c r="D12149" t="s">
        <v>543</v>
      </c>
      <c r="E12149">
        <v>0</v>
      </c>
    </row>
    <row r="12150" spans="1:5">
      <c r="A12150">
        <v>2018</v>
      </c>
      <c r="B12150" t="s">
        <v>422</v>
      </c>
      <c r="C12150" t="s">
        <v>15</v>
      </c>
      <c r="D12150" t="s">
        <v>543</v>
      </c>
      <c r="E12150">
        <v>0</v>
      </c>
    </row>
    <row r="12151" spans="1:5">
      <c r="A12151">
        <v>2019</v>
      </c>
      <c r="B12151" t="s">
        <v>438</v>
      </c>
      <c r="C12151" t="s">
        <v>52</v>
      </c>
      <c r="D12151" t="s">
        <v>543</v>
      </c>
      <c r="E12151">
        <v>0</v>
      </c>
    </row>
    <row r="12152" spans="1:5">
      <c r="A12152">
        <v>2019</v>
      </c>
      <c r="B12152" t="s">
        <v>430</v>
      </c>
      <c r="C12152" t="s">
        <v>33</v>
      </c>
      <c r="D12152" t="s">
        <v>543</v>
      </c>
      <c r="E12152">
        <v>0</v>
      </c>
    </row>
    <row r="12153" spans="1:5">
      <c r="A12153">
        <v>2019</v>
      </c>
      <c r="B12153" t="s">
        <v>434</v>
      </c>
      <c r="C12153" t="s">
        <v>45</v>
      </c>
      <c r="D12153" t="s">
        <v>543</v>
      </c>
      <c r="E12153">
        <v>0</v>
      </c>
    </row>
    <row r="12154" spans="1:5">
      <c r="A12154">
        <v>2019</v>
      </c>
      <c r="B12154" t="s">
        <v>425</v>
      </c>
      <c r="C12154" t="s">
        <v>24</v>
      </c>
      <c r="D12154" t="s">
        <v>543</v>
      </c>
      <c r="E12154">
        <v>0</v>
      </c>
    </row>
    <row r="12155" spans="1:5">
      <c r="A12155">
        <v>2019</v>
      </c>
      <c r="B12155" t="s">
        <v>420</v>
      </c>
      <c r="C12155" t="s">
        <v>8</v>
      </c>
      <c r="D12155" t="s">
        <v>543</v>
      </c>
      <c r="E12155">
        <v>0</v>
      </c>
    </row>
    <row r="12156" spans="1:5">
      <c r="A12156">
        <v>2019</v>
      </c>
      <c r="B12156" t="s">
        <v>433</v>
      </c>
      <c r="C12156" t="s">
        <v>42</v>
      </c>
      <c r="D12156" t="s">
        <v>543</v>
      </c>
      <c r="E12156">
        <v>0</v>
      </c>
    </row>
    <row r="12157" spans="1:5">
      <c r="A12157">
        <v>2019</v>
      </c>
      <c r="B12157" t="s">
        <v>428</v>
      </c>
      <c r="C12157" t="s">
        <v>27</v>
      </c>
      <c r="D12157" t="s">
        <v>543</v>
      </c>
      <c r="E12157">
        <v>0</v>
      </c>
    </row>
    <row r="12158" spans="1:5">
      <c r="A12158">
        <v>2019</v>
      </c>
      <c r="B12158" t="s">
        <v>423</v>
      </c>
      <c r="C12158" t="s">
        <v>18</v>
      </c>
      <c r="D12158" t="s">
        <v>543</v>
      </c>
      <c r="E12158">
        <v>0</v>
      </c>
    </row>
    <row r="12159" spans="1:5">
      <c r="A12159">
        <v>2019</v>
      </c>
      <c r="B12159" t="s">
        <v>421</v>
      </c>
      <c r="C12159" t="s">
        <v>13</v>
      </c>
      <c r="D12159" t="s">
        <v>543</v>
      </c>
      <c r="E12159">
        <v>0</v>
      </c>
    </row>
    <row r="12160" spans="1:5">
      <c r="A12160">
        <v>2019</v>
      </c>
      <c r="B12160" t="s">
        <v>422</v>
      </c>
      <c r="C12160" t="s">
        <v>15</v>
      </c>
      <c r="D12160" t="s">
        <v>543</v>
      </c>
      <c r="E12160">
        <v>0</v>
      </c>
    </row>
    <row r="12161" spans="1:5">
      <c r="A12161">
        <v>2019</v>
      </c>
      <c r="B12161" t="s">
        <v>424</v>
      </c>
      <c r="C12161" t="s">
        <v>21</v>
      </c>
      <c r="D12161" t="s">
        <v>543</v>
      </c>
      <c r="E12161">
        <v>0</v>
      </c>
    </row>
    <row r="12162" spans="1:5">
      <c r="A12162">
        <v>2018</v>
      </c>
      <c r="B12162" t="s">
        <v>434</v>
      </c>
      <c r="C12162" t="s">
        <v>45</v>
      </c>
      <c r="D12162" t="s">
        <v>543</v>
      </c>
      <c r="E12162">
        <v>0</v>
      </c>
    </row>
    <row r="12163" spans="1:5">
      <c r="A12163">
        <v>2018</v>
      </c>
      <c r="B12163" t="s">
        <v>428</v>
      </c>
      <c r="C12163" t="s">
        <v>27</v>
      </c>
      <c r="D12163" t="s">
        <v>543</v>
      </c>
      <c r="E12163">
        <v>0</v>
      </c>
    </row>
    <row r="12164" spans="1:5">
      <c r="A12164">
        <v>2018</v>
      </c>
      <c r="B12164" t="s">
        <v>430</v>
      </c>
      <c r="C12164" t="s">
        <v>33</v>
      </c>
      <c r="D12164" t="s">
        <v>543</v>
      </c>
      <c r="E12164">
        <v>0</v>
      </c>
    </row>
    <row r="12165" spans="1:5">
      <c r="A12165">
        <v>2018</v>
      </c>
      <c r="B12165" t="s">
        <v>420</v>
      </c>
      <c r="C12165" t="s">
        <v>8</v>
      </c>
      <c r="D12165" t="s">
        <v>543</v>
      </c>
      <c r="E12165">
        <v>0</v>
      </c>
    </row>
    <row r="12166" spans="1:5">
      <c r="A12166">
        <v>2018</v>
      </c>
      <c r="B12166" t="s">
        <v>439</v>
      </c>
      <c r="C12166" t="s">
        <v>53</v>
      </c>
      <c r="D12166" t="s">
        <v>543</v>
      </c>
      <c r="E12166">
        <v>0</v>
      </c>
    </row>
    <row r="12167" spans="1:5">
      <c r="A12167">
        <v>2022</v>
      </c>
      <c r="B12167" t="s">
        <v>437</v>
      </c>
      <c r="C12167" t="s">
        <v>51</v>
      </c>
      <c r="D12167" t="s">
        <v>543</v>
      </c>
      <c r="E12167">
        <v>0</v>
      </c>
    </row>
    <row r="12168" spans="1:5">
      <c r="A12168">
        <v>2022</v>
      </c>
      <c r="B12168" t="s">
        <v>425</v>
      </c>
      <c r="C12168" t="s">
        <v>24</v>
      </c>
      <c r="D12168" t="s">
        <v>543</v>
      </c>
      <c r="E12168">
        <v>0</v>
      </c>
    </row>
    <row r="12169" spans="1:5">
      <c r="A12169">
        <v>2022</v>
      </c>
      <c r="B12169" t="s">
        <v>428</v>
      </c>
      <c r="C12169" t="s">
        <v>27</v>
      </c>
      <c r="D12169" t="s">
        <v>543</v>
      </c>
      <c r="E12169">
        <v>0</v>
      </c>
    </row>
    <row r="12170" spans="1:5">
      <c r="A12170">
        <v>2022</v>
      </c>
      <c r="B12170" t="s">
        <v>420</v>
      </c>
      <c r="C12170" t="s">
        <v>8</v>
      </c>
      <c r="D12170" t="s">
        <v>543</v>
      </c>
      <c r="E12170">
        <v>0</v>
      </c>
    </row>
    <row r="12171" spans="1:5">
      <c r="A12171">
        <v>2022</v>
      </c>
      <c r="B12171" t="s">
        <v>423</v>
      </c>
      <c r="C12171" t="s">
        <v>18</v>
      </c>
      <c r="D12171" t="s">
        <v>543</v>
      </c>
      <c r="E12171">
        <v>0</v>
      </c>
    </row>
    <row r="12172" spans="1:5">
      <c r="A12172">
        <v>2021</v>
      </c>
      <c r="B12172" t="s">
        <v>426</v>
      </c>
      <c r="D12172" t="s">
        <v>543</v>
      </c>
      <c r="E12172">
        <v>0</v>
      </c>
    </row>
    <row r="12173" spans="1:5">
      <c r="A12173">
        <v>2021</v>
      </c>
      <c r="B12173" t="s">
        <v>428</v>
      </c>
      <c r="C12173" t="s">
        <v>27</v>
      </c>
      <c r="D12173" t="s">
        <v>543</v>
      </c>
      <c r="E12173">
        <v>0</v>
      </c>
    </row>
    <row r="12174" spans="1:5">
      <c r="A12174">
        <v>2021</v>
      </c>
      <c r="B12174" t="s">
        <v>423</v>
      </c>
      <c r="C12174" t="s">
        <v>18</v>
      </c>
      <c r="D12174" t="s">
        <v>543</v>
      </c>
      <c r="E12174">
        <v>0</v>
      </c>
    </row>
    <row r="12175" spans="1:5">
      <c r="A12175">
        <v>2021</v>
      </c>
      <c r="B12175" t="s">
        <v>431</v>
      </c>
      <c r="C12175" t="s">
        <v>36</v>
      </c>
      <c r="D12175" t="s">
        <v>543</v>
      </c>
      <c r="E12175">
        <v>0</v>
      </c>
    </row>
    <row r="12176" spans="1:5">
      <c r="A12176">
        <v>2021</v>
      </c>
      <c r="B12176" t="s">
        <v>425</v>
      </c>
      <c r="C12176" t="s">
        <v>24</v>
      </c>
      <c r="D12176" t="s">
        <v>543</v>
      </c>
      <c r="E12176">
        <v>0</v>
      </c>
    </row>
    <row r="12177" spans="1:5">
      <c r="A12177">
        <v>2021</v>
      </c>
      <c r="B12177" t="s">
        <v>438</v>
      </c>
      <c r="C12177" t="s">
        <v>52</v>
      </c>
      <c r="D12177" t="s">
        <v>543</v>
      </c>
      <c r="E12177">
        <v>0</v>
      </c>
    </row>
    <row r="12178" spans="1:5">
      <c r="A12178">
        <v>2021</v>
      </c>
      <c r="B12178" t="s">
        <v>436</v>
      </c>
      <c r="C12178" t="s">
        <v>49</v>
      </c>
      <c r="D12178" t="s">
        <v>543</v>
      </c>
      <c r="E12178">
        <v>0</v>
      </c>
    </row>
    <row r="12179" spans="1:5">
      <c r="A12179">
        <v>2021</v>
      </c>
      <c r="B12179" t="s">
        <v>437</v>
      </c>
      <c r="C12179" t="s">
        <v>51</v>
      </c>
      <c r="D12179" t="s">
        <v>543</v>
      </c>
      <c r="E12179">
        <v>0</v>
      </c>
    </row>
    <row r="12180" spans="1:5">
      <c r="A12180">
        <v>2020</v>
      </c>
      <c r="B12180" t="s">
        <v>431</v>
      </c>
      <c r="C12180" t="s">
        <v>36</v>
      </c>
      <c r="D12180" t="s">
        <v>543</v>
      </c>
      <c r="E12180">
        <v>0</v>
      </c>
    </row>
    <row r="12181" spans="1:5">
      <c r="A12181">
        <v>2020</v>
      </c>
      <c r="B12181" t="s">
        <v>426</v>
      </c>
      <c r="D12181" t="s">
        <v>543</v>
      </c>
      <c r="E12181">
        <v>0</v>
      </c>
    </row>
    <row r="12182" spans="1:5">
      <c r="A12182">
        <v>2020</v>
      </c>
      <c r="B12182" t="s">
        <v>433</v>
      </c>
      <c r="C12182" t="s">
        <v>42</v>
      </c>
      <c r="D12182" t="s">
        <v>543</v>
      </c>
      <c r="E12182">
        <v>0</v>
      </c>
    </row>
    <row r="12183" spans="1:5">
      <c r="A12183">
        <v>2020</v>
      </c>
      <c r="B12183" t="s">
        <v>425</v>
      </c>
      <c r="C12183" t="s">
        <v>24</v>
      </c>
      <c r="D12183" t="s">
        <v>543</v>
      </c>
      <c r="E12183">
        <v>0</v>
      </c>
    </row>
    <row r="12184" spans="1:5">
      <c r="A12184">
        <v>2020</v>
      </c>
      <c r="B12184" t="s">
        <v>428</v>
      </c>
      <c r="C12184" t="s">
        <v>27</v>
      </c>
      <c r="D12184" t="s">
        <v>543</v>
      </c>
      <c r="E12184">
        <v>0</v>
      </c>
    </row>
    <row r="12185" spans="1:5">
      <c r="A12185">
        <v>2020</v>
      </c>
      <c r="B12185" t="s">
        <v>438</v>
      </c>
      <c r="C12185" t="s">
        <v>52</v>
      </c>
      <c r="D12185" t="s">
        <v>543</v>
      </c>
      <c r="E12185">
        <v>0</v>
      </c>
    </row>
    <row r="12186" spans="1:5">
      <c r="A12186">
        <v>2020</v>
      </c>
      <c r="B12186" t="s">
        <v>437</v>
      </c>
      <c r="C12186" t="s">
        <v>51</v>
      </c>
      <c r="D12186" t="s">
        <v>543</v>
      </c>
      <c r="E12186">
        <v>0</v>
      </c>
    </row>
    <row r="12187" spans="1:5">
      <c r="A12187">
        <v>2020</v>
      </c>
      <c r="B12187" t="s">
        <v>422</v>
      </c>
      <c r="C12187" t="s">
        <v>15</v>
      </c>
      <c r="D12187" t="s">
        <v>543</v>
      </c>
      <c r="E12187">
        <v>0</v>
      </c>
    </row>
    <row r="12188" spans="1:5">
      <c r="A12188">
        <v>2023</v>
      </c>
      <c r="B12188" t="s">
        <v>434</v>
      </c>
      <c r="C12188" t="s">
        <v>45</v>
      </c>
      <c r="D12188" t="s">
        <v>543</v>
      </c>
      <c r="E12188">
        <v>0</v>
      </c>
    </row>
    <row r="12189" spans="1:5">
      <c r="A12189">
        <v>2023</v>
      </c>
      <c r="B12189" t="s">
        <v>423</v>
      </c>
      <c r="C12189" t="s">
        <v>18</v>
      </c>
      <c r="D12189" t="s">
        <v>543</v>
      </c>
      <c r="E12189">
        <v>0</v>
      </c>
    </row>
    <row r="12190" spans="1:5">
      <c r="A12190">
        <v>2023</v>
      </c>
      <c r="B12190" t="s">
        <v>435</v>
      </c>
      <c r="C12190" t="s">
        <v>48</v>
      </c>
      <c r="D12190" t="s">
        <v>543</v>
      </c>
      <c r="E12190">
        <v>0</v>
      </c>
    </row>
    <row r="12191" spans="1:5">
      <c r="A12191">
        <v>2023</v>
      </c>
      <c r="B12191" t="s">
        <v>430</v>
      </c>
      <c r="C12191" t="s">
        <v>33</v>
      </c>
      <c r="D12191" t="s">
        <v>543</v>
      </c>
      <c r="E12191">
        <v>0</v>
      </c>
    </row>
    <row r="12192" spans="1:5">
      <c r="A12192">
        <v>2023</v>
      </c>
      <c r="B12192" t="s">
        <v>422</v>
      </c>
      <c r="C12192" t="s">
        <v>15</v>
      </c>
      <c r="D12192" t="s">
        <v>543</v>
      </c>
      <c r="E12192">
        <v>0</v>
      </c>
    </row>
    <row r="12193" spans="1:5">
      <c r="A12193">
        <v>2023</v>
      </c>
      <c r="B12193" t="s">
        <v>439</v>
      </c>
      <c r="C12193" t="s">
        <v>53</v>
      </c>
      <c r="D12193" t="s">
        <v>543</v>
      </c>
      <c r="E12193">
        <v>0</v>
      </c>
    </row>
    <row r="12194" spans="1:5">
      <c r="A12194">
        <v>2022</v>
      </c>
      <c r="B12194" t="s">
        <v>433</v>
      </c>
      <c r="C12194" t="s">
        <v>42</v>
      </c>
      <c r="D12194" t="s">
        <v>543</v>
      </c>
      <c r="E12194">
        <v>0</v>
      </c>
    </row>
    <row r="12195" spans="1:5">
      <c r="A12195">
        <v>2022</v>
      </c>
      <c r="B12195" t="s">
        <v>430</v>
      </c>
      <c r="C12195" t="s">
        <v>33</v>
      </c>
      <c r="D12195" t="s">
        <v>543</v>
      </c>
      <c r="E12195">
        <v>0</v>
      </c>
    </row>
    <row r="12196" spans="1:5">
      <c r="A12196">
        <v>2022</v>
      </c>
      <c r="B12196" t="s">
        <v>432</v>
      </c>
      <c r="C12196" t="s">
        <v>39</v>
      </c>
      <c r="D12196" t="s">
        <v>543</v>
      </c>
      <c r="E12196">
        <v>0</v>
      </c>
    </row>
    <row r="12197" spans="1:5">
      <c r="A12197">
        <v>2022</v>
      </c>
      <c r="B12197" t="s">
        <v>426</v>
      </c>
      <c r="D12197" t="s">
        <v>543</v>
      </c>
      <c r="E12197">
        <v>0</v>
      </c>
    </row>
    <row r="12198" spans="1:5">
      <c r="A12198">
        <v>2022</v>
      </c>
      <c r="B12198" t="s">
        <v>424</v>
      </c>
      <c r="C12198" t="s">
        <v>21</v>
      </c>
      <c r="D12198" t="s">
        <v>543</v>
      </c>
      <c r="E12198">
        <v>0</v>
      </c>
    </row>
    <row r="12199" spans="1:5">
      <c r="A12199">
        <v>2021</v>
      </c>
      <c r="B12199" t="s">
        <v>432</v>
      </c>
      <c r="C12199" t="s">
        <v>39</v>
      </c>
      <c r="D12199" t="s">
        <v>543</v>
      </c>
      <c r="E12199">
        <v>0</v>
      </c>
    </row>
    <row r="12200" spans="1:5">
      <c r="A12200">
        <v>2021</v>
      </c>
      <c r="B12200" t="s">
        <v>430</v>
      </c>
      <c r="C12200" t="s">
        <v>33</v>
      </c>
      <c r="D12200" t="s">
        <v>543</v>
      </c>
      <c r="E12200">
        <v>0</v>
      </c>
    </row>
    <row r="12201" spans="1:5">
      <c r="A12201">
        <v>2021</v>
      </c>
      <c r="B12201" t="s">
        <v>433</v>
      </c>
      <c r="C12201" t="s">
        <v>42</v>
      </c>
      <c r="D12201" t="s">
        <v>543</v>
      </c>
      <c r="E12201">
        <v>0</v>
      </c>
    </row>
    <row r="12202" spans="1:5">
      <c r="A12202">
        <v>2021</v>
      </c>
      <c r="B12202" t="s">
        <v>422</v>
      </c>
      <c r="C12202" t="s">
        <v>15</v>
      </c>
      <c r="D12202" t="s">
        <v>543</v>
      </c>
      <c r="E12202">
        <v>0</v>
      </c>
    </row>
    <row r="12203" spans="1:5">
      <c r="A12203">
        <v>2021</v>
      </c>
      <c r="B12203" t="s">
        <v>421</v>
      </c>
      <c r="C12203" t="s">
        <v>13</v>
      </c>
      <c r="D12203" t="s">
        <v>543</v>
      </c>
      <c r="E12203">
        <v>0</v>
      </c>
    </row>
    <row r="12204" spans="1:5">
      <c r="A12204">
        <v>2021</v>
      </c>
      <c r="B12204" t="s">
        <v>439</v>
      </c>
      <c r="C12204" t="s">
        <v>53</v>
      </c>
      <c r="D12204" t="s">
        <v>543</v>
      </c>
      <c r="E12204">
        <v>0</v>
      </c>
    </row>
    <row r="12205" spans="1:5">
      <c r="A12205">
        <v>2021</v>
      </c>
      <c r="B12205" t="s">
        <v>435</v>
      </c>
      <c r="C12205" t="s">
        <v>48</v>
      </c>
      <c r="D12205" t="s">
        <v>543</v>
      </c>
      <c r="E12205">
        <v>0</v>
      </c>
    </row>
    <row r="12206" spans="1:5">
      <c r="A12206">
        <v>2021</v>
      </c>
      <c r="B12206" t="s">
        <v>429</v>
      </c>
      <c r="C12206" t="s">
        <v>30</v>
      </c>
      <c r="D12206" t="s">
        <v>543</v>
      </c>
      <c r="E12206">
        <v>0</v>
      </c>
    </row>
    <row r="12207" spans="1:5">
      <c r="A12207">
        <v>2020</v>
      </c>
      <c r="B12207" t="s">
        <v>435</v>
      </c>
      <c r="C12207" t="s">
        <v>48</v>
      </c>
      <c r="D12207" t="s">
        <v>543</v>
      </c>
      <c r="E12207">
        <v>0</v>
      </c>
    </row>
    <row r="12208" spans="1:5">
      <c r="A12208">
        <v>2020</v>
      </c>
      <c r="B12208" t="s">
        <v>432</v>
      </c>
      <c r="C12208" t="s">
        <v>39</v>
      </c>
      <c r="D12208" t="s">
        <v>543</v>
      </c>
      <c r="E12208">
        <v>0</v>
      </c>
    </row>
    <row r="12209" spans="1:5">
      <c r="A12209">
        <v>2020</v>
      </c>
      <c r="B12209" t="s">
        <v>423</v>
      </c>
      <c r="C12209" t="s">
        <v>18</v>
      </c>
      <c r="D12209" t="s">
        <v>543</v>
      </c>
      <c r="E12209">
        <v>0</v>
      </c>
    </row>
    <row r="12210" spans="1:5">
      <c r="A12210">
        <v>2020</v>
      </c>
      <c r="B12210" t="s">
        <v>420</v>
      </c>
      <c r="C12210" t="s">
        <v>8</v>
      </c>
      <c r="D12210" t="s">
        <v>543</v>
      </c>
      <c r="E12210">
        <v>0</v>
      </c>
    </row>
    <row r="12211" spans="1:5">
      <c r="A12211">
        <v>2020</v>
      </c>
      <c r="B12211" t="s">
        <v>424</v>
      </c>
      <c r="C12211" t="s">
        <v>21</v>
      </c>
      <c r="D12211" t="s">
        <v>543</v>
      </c>
      <c r="E12211">
        <v>0</v>
      </c>
    </row>
    <row r="12212" spans="1:5">
      <c r="A12212">
        <v>2020</v>
      </c>
      <c r="B12212" t="s">
        <v>421</v>
      </c>
      <c r="C12212" t="s">
        <v>13</v>
      </c>
      <c r="D12212" t="s">
        <v>543</v>
      </c>
      <c r="E12212">
        <v>0</v>
      </c>
    </row>
    <row r="12213" spans="1:5">
      <c r="A12213">
        <v>2020</v>
      </c>
      <c r="B12213" t="s">
        <v>436</v>
      </c>
      <c r="C12213" t="s">
        <v>49</v>
      </c>
      <c r="D12213" t="s">
        <v>543</v>
      </c>
      <c r="E12213">
        <v>0</v>
      </c>
    </row>
    <row r="12214" spans="1:5">
      <c r="A12214">
        <v>2020</v>
      </c>
      <c r="B12214" t="s">
        <v>429</v>
      </c>
      <c r="C12214" t="s">
        <v>30</v>
      </c>
      <c r="D12214" t="s">
        <v>543</v>
      </c>
      <c r="E12214">
        <v>0</v>
      </c>
    </row>
    <row r="12215" spans="1:5">
      <c r="A12215">
        <v>2019</v>
      </c>
      <c r="B12215" t="s">
        <v>435</v>
      </c>
      <c r="C12215" t="s">
        <v>48</v>
      </c>
      <c r="D12215" t="s">
        <v>543</v>
      </c>
      <c r="E12215">
        <v>0</v>
      </c>
    </row>
    <row r="12216" spans="1:5">
      <c r="A12216">
        <v>2019</v>
      </c>
      <c r="B12216" t="s">
        <v>426</v>
      </c>
      <c r="D12216" t="s">
        <v>543</v>
      </c>
      <c r="E12216">
        <v>0</v>
      </c>
    </row>
    <row r="12217" spans="1:5">
      <c r="A12217">
        <v>2019</v>
      </c>
      <c r="B12217" t="s">
        <v>432</v>
      </c>
      <c r="C12217" t="s">
        <v>39</v>
      </c>
      <c r="D12217" t="s">
        <v>543</v>
      </c>
      <c r="E12217">
        <v>0</v>
      </c>
    </row>
    <row r="12218" spans="1:5">
      <c r="A12218">
        <v>2019</v>
      </c>
      <c r="B12218" t="s">
        <v>436</v>
      </c>
      <c r="C12218" t="s">
        <v>49</v>
      </c>
      <c r="D12218" t="s">
        <v>543</v>
      </c>
      <c r="E12218">
        <v>0</v>
      </c>
    </row>
    <row r="12219" spans="1:5">
      <c r="A12219">
        <v>2018</v>
      </c>
      <c r="B12219" t="s">
        <v>431</v>
      </c>
      <c r="C12219" t="s">
        <v>36</v>
      </c>
      <c r="D12219" t="s">
        <v>543</v>
      </c>
      <c r="E12219">
        <v>0</v>
      </c>
    </row>
    <row r="12220" spans="1:5">
      <c r="A12220">
        <v>2018</v>
      </c>
      <c r="B12220" t="s">
        <v>426</v>
      </c>
      <c r="D12220" t="s">
        <v>543</v>
      </c>
      <c r="E12220">
        <v>0</v>
      </c>
    </row>
    <row r="12221" spans="1:5">
      <c r="A12221">
        <v>2018</v>
      </c>
      <c r="B12221" t="s">
        <v>421</v>
      </c>
      <c r="C12221" t="s">
        <v>13</v>
      </c>
      <c r="D12221" t="s">
        <v>543</v>
      </c>
      <c r="E12221">
        <v>0</v>
      </c>
    </row>
    <row r="12222" spans="1:5">
      <c r="A12222">
        <v>2018</v>
      </c>
      <c r="B12222" t="s">
        <v>423</v>
      </c>
      <c r="C12222" t="s">
        <v>18</v>
      </c>
      <c r="D12222" t="s">
        <v>543</v>
      </c>
      <c r="E12222">
        <v>0</v>
      </c>
    </row>
    <row r="12223" spans="1:5">
      <c r="A12223">
        <v>2018</v>
      </c>
      <c r="B12223" t="s">
        <v>433</v>
      </c>
      <c r="C12223" t="s">
        <v>42</v>
      </c>
      <c r="D12223" t="s">
        <v>543</v>
      </c>
      <c r="E12223">
        <v>0</v>
      </c>
    </row>
    <row r="12224" spans="1:5">
      <c r="A12224">
        <v>2018</v>
      </c>
      <c r="B12224" t="s">
        <v>425</v>
      </c>
      <c r="C12224" t="s">
        <v>24</v>
      </c>
      <c r="D12224" t="s">
        <v>543</v>
      </c>
      <c r="E12224">
        <v>0</v>
      </c>
    </row>
    <row r="12225" spans="1:5">
      <c r="A12225">
        <v>2018</v>
      </c>
      <c r="B12225" t="s">
        <v>424</v>
      </c>
      <c r="C12225" t="s">
        <v>21</v>
      </c>
      <c r="D12225" t="s">
        <v>543</v>
      </c>
      <c r="E12225">
        <v>0</v>
      </c>
    </row>
    <row r="12226" spans="1:5">
      <c r="A12226">
        <v>2018</v>
      </c>
      <c r="B12226" t="s">
        <v>429</v>
      </c>
      <c r="C12226" t="s">
        <v>30</v>
      </c>
      <c r="D12226" t="s">
        <v>543</v>
      </c>
      <c r="E12226">
        <v>0</v>
      </c>
    </row>
    <row r="12227" spans="1:5">
      <c r="A12227">
        <v>2025</v>
      </c>
      <c r="B12227" t="s">
        <v>407</v>
      </c>
      <c r="D12227" t="s">
        <v>544</v>
      </c>
      <c r="E12227">
        <v>0</v>
      </c>
    </row>
    <row r="12228" spans="1:5">
      <c r="A12228">
        <v>2025</v>
      </c>
      <c r="B12228" t="s">
        <v>438</v>
      </c>
      <c r="D12228" t="s">
        <v>544</v>
      </c>
      <c r="E12228">
        <v>0</v>
      </c>
    </row>
    <row r="12229" spans="1:5">
      <c r="A12229">
        <v>2025</v>
      </c>
      <c r="B12229" t="s">
        <v>425</v>
      </c>
      <c r="D12229" t="s">
        <v>544</v>
      </c>
      <c r="E12229">
        <v>0</v>
      </c>
    </row>
    <row r="12230" spans="1:5">
      <c r="A12230">
        <v>2025</v>
      </c>
      <c r="B12230" t="s">
        <v>421</v>
      </c>
      <c r="D12230" t="s">
        <v>544</v>
      </c>
      <c r="E12230">
        <v>0</v>
      </c>
    </row>
    <row r="12231" spans="1:5">
      <c r="A12231">
        <v>2025</v>
      </c>
      <c r="B12231" t="s">
        <v>432</v>
      </c>
      <c r="D12231" t="s">
        <v>544</v>
      </c>
      <c r="E12231">
        <v>0</v>
      </c>
    </row>
    <row r="12232" spans="1:5">
      <c r="A12232">
        <v>2025</v>
      </c>
      <c r="B12232" t="s">
        <v>429</v>
      </c>
      <c r="D12232" t="s">
        <v>544</v>
      </c>
      <c r="E12232">
        <v>0</v>
      </c>
    </row>
    <row r="12233" spans="1:5">
      <c r="A12233">
        <v>2025</v>
      </c>
      <c r="B12233" t="s">
        <v>431</v>
      </c>
      <c r="D12233" t="s">
        <v>544</v>
      </c>
      <c r="E12233">
        <v>0</v>
      </c>
    </row>
    <row r="12234" spans="1:5">
      <c r="A12234">
        <v>2025</v>
      </c>
      <c r="B12234" t="s">
        <v>428</v>
      </c>
      <c r="D12234" t="s">
        <v>544</v>
      </c>
      <c r="E12234">
        <v>0</v>
      </c>
    </row>
    <row r="12235" spans="1:5">
      <c r="A12235">
        <v>2025</v>
      </c>
      <c r="B12235" t="s">
        <v>436</v>
      </c>
      <c r="D12235" t="s">
        <v>544</v>
      </c>
      <c r="E12235">
        <v>0</v>
      </c>
    </row>
    <row r="12236" spans="1:5">
      <c r="A12236">
        <v>2025</v>
      </c>
      <c r="B12236" t="s">
        <v>433</v>
      </c>
      <c r="D12236" t="s">
        <v>544</v>
      </c>
      <c r="E12236">
        <v>0</v>
      </c>
    </row>
    <row r="12237" spans="1:5">
      <c r="A12237">
        <v>2025</v>
      </c>
      <c r="B12237" t="s">
        <v>426</v>
      </c>
      <c r="D12237" t="s">
        <v>544</v>
      </c>
      <c r="E12237">
        <v>0</v>
      </c>
    </row>
    <row r="12238" spans="1:5">
      <c r="A12238">
        <v>2025</v>
      </c>
      <c r="B12238" t="s">
        <v>437</v>
      </c>
      <c r="D12238" t="s">
        <v>544</v>
      </c>
      <c r="E12238">
        <v>0</v>
      </c>
    </row>
    <row r="12239" spans="1:5">
      <c r="A12239">
        <v>2025</v>
      </c>
      <c r="B12239" t="s">
        <v>420</v>
      </c>
      <c r="D12239" t="s">
        <v>544</v>
      </c>
      <c r="E12239">
        <v>0</v>
      </c>
    </row>
    <row r="12240" spans="1:5">
      <c r="A12240">
        <v>2025</v>
      </c>
      <c r="B12240" t="s">
        <v>424</v>
      </c>
      <c r="D12240" t="s">
        <v>544</v>
      </c>
      <c r="E12240">
        <v>0</v>
      </c>
    </row>
    <row r="12241" spans="1:5">
      <c r="A12241">
        <v>2025</v>
      </c>
      <c r="B12241" t="s">
        <v>434</v>
      </c>
      <c r="D12241" t="s">
        <v>544</v>
      </c>
      <c r="E12241">
        <v>0</v>
      </c>
    </row>
    <row r="12242" spans="1:5">
      <c r="A12242">
        <v>2025</v>
      </c>
      <c r="B12242" t="s">
        <v>423</v>
      </c>
      <c r="D12242" t="s">
        <v>544</v>
      </c>
      <c r="E12242">
        <v>0</v>
      </c>
    </row>
    <row r="12243" spans="1:5">
      <c r="A12243">
        <v>2025</v>
      </c>
      <c r="B12243" t="s">
        <v>435</v>
      </c>
      <c r="D12243" t="s">
        <v>544</v>
      </c>
      <c r="E12243">
        <v>0</v>
      </c>
    </row>
    <row r="12244" spans="1:5">
      <c r="A12244">
        <v>2025</v>
      </c>
      <c r="B12244" t="s">
        <v>430</v>
      </c>
      <c r="D12244" t="s">
        <v>544</v>
      </c>
      <c r="E12244">
        <v>0</v>
      </c>
    </row>
    <row r="12245" spans="1:5">
      <c r="A12245">
        <v>2025</v>
      </c>
      <c r="B12245" t="s">
        <v>422</v>
      </c>
      <c r="D12245" t="s">
        <v>544</v>
      </c>
      <c r="E12245">
        <v>0</v>
      </c>
    </row>
    <row r="12246" spans="1:5">
      <c r="A12246">
        <v>2025</v>
      </c>
      <c r="B12246" t="s">
        <v>439</v>
      </c>
      <c r="D12246" t="s">
        <v>544</v>
      </c>
      <c r="E12246">
        <v>0</v>
      </c>
    </row>
    <row r="12247" spans="1:5">
      <c r="A12247">
        <v>2024</v>
      </c>
      <c r="B12247" t="s">
        <v>407</v>
      </c>
      <c r="C12247" t="s">
        <v>407</v>
      </c>
      <c r="D12247" t="s">
        <v>544</v>
      </c>
      <c r="E12247">
        <v>20</v>
      </c>
    </row>
    <row r="12248" spans="1:5">
      <c r="A12248">
        <v>2024</v>
      </c>
      <c r="B12248" t="s">
        <v>438</v>
      </c>
      <c r="C12248" t="s">
        <v>52</v>
      </c>
      <c r="D12248" t="s">
        <v>544</v>
      </c>
      <c r="E12248">
        <v>0</v>
      </c>
    </row>
    <row r="12249" spans="1:5">
      <c r="A12249">
        <v>2024</v>
      </c>
      <c r="B12249" t="s">
        <v>425</v>
      </c>
      <c r="C12249" t="s">
        <v>24</v>
      </c>
      <c r="D12249" t="s">
        <v>544</v>
      </c>
      <c r="E12249">
        <v>1</v>
      </c>
    </row>
    <row r="12250" spans="1:5">
      <c r="A12250">
        <v>2024</v>
      </c>
      <c r="B12250" t="s">
        <v>421</v>
      </c>
      <c r="C12250" t="s">
        <v>13</v>
      </c>
      <c r="D12250" t="s">
        <v>544</v>
      </c>
      <c r="E12250">
        <v>1</v>
      </c>
    </row>
    <row r="12251" spans="1:5">
      <c r="A12251">
        <v>2024</v>
      </c>
      <c r="B12251" t="s">
        <v>432</v>
      </c>
      <c r="C12251" t="s">
        <v>39</v>
      </c>
      <c r="D12251" t="s">
        <v>544</v>
      </c>
      <c r="E12251">
        <v>2</v>
      </c>
    </row>
    <row r="12252" spans="1:5">
      <c r="A12252">
        <v>2024</v>
      </c>
      <c r="B12252" t="s">
        <v>429</v>
      </c>
      <c r="C12252" t="s">
        <v>30</v>
      </c>
      <c r="D12252" t="s">
        <v>544</v>
      </c>
      <c r="E12252">
        <v>3</v>
      </c>
    </row>
    <row r="12253" spans="1:5">
      <c r="A12253">
        <v>2024</v>
      </c>
      <c r="B12253" t="s">
        <v>431</v>
      </c>
      <c r="C12253" t="s">
        <v>36</v>
      </c>
      <c r="D12253" t="s">
        <v>544</v>
      </c>
      <c r="E12253">
        <v>0</v>
      </c>
    </row>
    <row r="12254" spans="1:5">
      <c r="A12254">
        <v>2024</v>
      </c>
      <c r="B12254" t="s">
        <v>428</v>
      </c>
      <c r="C12254" t="s">
        <v>27</v>
      </c>
      <c r="D12254" t="s">
        <v>544</v>
      </c>
      <c r="E12254">
        <v>0</v>
      </c>
    </row>
    <row r="12255" spans="1:5">
      <c r="A12255">
        <v>2024</v>
      </c>
      <c r="B12255" t="s">
        <v>436</v>
      </c>
      <c r="C12255" t="s">
        <v>49</v>
      </c>
      <c r="D12255" t="s">
        <v>544</v>
      </c>
      <c r="E12255">
        <v>0</v>
      </c>
    </row>
    <row r="12256" spans="1:5">
      <c r="A12256">
        <v>2024</v>
      </c>
      <c r="B12256" t="s">
        <v>433</v>
      </c>
      <c r="C12256" t="s">
        <v>42</v>
      </c>
      <c r="D12256" t="s">
        <v>544</v>
      </c>
      <c r="E12256">
        <v>0</v>
      </c>
    </row>
    <row r="12257" spans="1:5">
      <c r="A12257">
        <v>2024</v>
      </c>
      <c r="B12257" t="s">
        <v>426</v>
      </c>
      <c r="D12257" t="s">
        <v>544</v>
      </c>
      <c r="E12257">
        <v>0</v>
      </c>
    </row>
    <row r="12258" spans="1:5">
      <c r="A12258">
        <v>2024</v>
      </c>
      <c r="B12258" t="s">
        <v>437</v>
      </c>
      <c r="C12258" t="s">
        <v>51</v>
      </c>
      <c r="D12258" t="s">
        <v>544</v>
      </c>
      <c r="E12258">
        <v>1</v>
      </c>
    </row>
    <row r="12259" spans="1:5">
      <c r="A12259">
        <v>2024</v>
      </c>
      <c r="B12259" t="s">
        <v>420</v>
      </c>
      <c r="C12259" t="s">
        <v>8</v>
      </c>
      <c r="D12259" t="s">
        <v>544</v>
      </c>
      <c r="E12259">
        <v>2</v>
      </c>
    </row>
    <row r="12260" spans="1:5">
      <c r="A12260">
        <v>2024</v>
      </c>
      <c r="B12260" t="s">
        <v>424</v>
      </c>
      <c r="C12260" t="s">
        <v>21</v>
      </c>
      <c r="D12260" t="s">
        <v>544</v>
      </c>
      <c r="E12260">
        <v>3</v>
      </c>
    </row>
    <row r="12261" spans="1:5">
      <c r="A12261">
        <v>2024</v>
      </c>
      <c r="B12261" t="s">
        <v>434</v>
      </c>
      <c r="C12261" t="s">
        <v>45</v>
      </c>
      <c r="D12261" t="s">
        <v>544</v>
      </c>
      <c r="E12261">
        <v>0</v>
      </c>
    </row>
    <row r="12262" spans="1:5">
      <c r="A12262">
        <v>2024</v>
      </c>
      <c r="B12262" t="s">
        <v>423</v>
      </c>
      <c r="C12262" t="s">
        <v>18</v>
      </c>
      <c r="D12262" t="s">
        <v>544</v>
      </c>
      <c r="E12262">
        <v>0</v>
      </c>
    </row>
    <row r="12263" spans="1:5">
      <c r="A12263">
        <v>2024</v>
      </c>
      <c r="B12263" t="s">
        <v>435</v>
      </c>
      <c r="C12263" t="s">
        <v>48</v>
      </c>
      <c r="D12263" t="s">
        <v>544</v>
      </c>
      <c r="E12263">
        <v>1</v>
      </c>
    </row>
    <row r="12264" spans="1:5">
      <c r="A12264">
        <v>2024</v>
      </c>
      <c r="B12264" t="s">
        <v>430</v>
      </c>
      <c r="C12264" t="s">
        <v>33</v>
      </c>
      <c r="D12264" t="s">
        <v>544</v>
      </c>
      <c r="E12264">
        <v>0</v>
      </c>
    </row>
    <row r="12265" spans="1:5">
      <c r="A12265">
        <v>2024</v>
      </c>
      <c r="B12265" t="s">
        <v>422</v>
      </c>
      <c r="C12265" t="s">
        <v>15</v>
      </c>
      <c r="D12265" t="s">
        <v>544</v>
      </c>
      <c r="E12265">
        <v>5</v>
      </c>
    </row>
    <row r="12266" spans="1:5">
      <c r="A12266">
        <v>2024</v>
      </c>
      <c r="B12266" t="s">
        <v>439</v>
      </c>
      <c r="C12266" t="s">
        <v>53</v>
      </c>
      <c r="D12266" t="s">
        <v>544</v>
      </c>
      <c r="E12266">
        <v>1</v>
      </c>
    </row>
    <row r="12267" spans="1:5">
      <c r="A12267">
        <v>2019</v>
      </c>
      <c r="B12267" t="s">
        <v>407</v>
      </c>
      <c r="C12267" t="s">
        <v>407</v>
      </c>
      <c r="D12267" t="s">
        <v>544</v>
      </c>
      <c r="E12267">
        <v>0</v>
      </c>
    </row>
    <row r="12268" spans="1:5">
      <c r="A12268">
        <v>2022</v>
      </c>
      <c r="B12268" t="s">
        <v>407</v>
      </c>
      <c r="C12268" t="s">
        <v>407</v>
      </c>
      <c r="D12268" t="s">
        <v>544</v>
      </c>
      <c r="E12268">
        <v>20</v>
      </c>
    </row>
    <row r="12269" spans="1:5">
      <c r="A12269">
        <v>2021</v>
      </c>
      <c r="B12269" t="s">
        <v>407</v>
      </c>
      <c r="C12269" t="s">
        <v>407</v>
      </c>
      <c r="D12269" t="s">
        <v>544</v>
      </c>
      <c r="E12269">
        <v>19</v>
      </c>
    </row>
    <row r="12270" spans="1:5">
      <c r="A12270">
        <v>2023</v>
      </c>
      <c r="B12270" t="s">
        <v>407</v>
      </c>
      <c r="C12270" t="s">
        <v>407</v>
      </c>
      <c r="D12270" t="s">
        <v>544</v>
      </c>
      <c r="E12270">
        <v>20</v>
      </c>
    </row>
    <row r="12271" spans="1:5">
      <c r="A12271">
        <v>2018</v>
      </c>
      <c r="B12271" t="s">
        <v>407</v>
      </c>
      <c r="C12271" t="s">
        <v>407</v>
      </c>
      <c r="D12271" t="s">
        <v>544</v>
      </c>
      <c r="E12271">
        <v>0</v>
      </c>
    </row>
    <row r="12272" spans="1:5">
      <c r="A12272">
        <v>2018</v>
      </c>
      <c r="B12272" t="s">
        <v>407</v>
      </c>
      <c r="C12272" t="s">
        <v>407</v>
      </c>
      <c r="D12272" t="s">
        <v>544</v>
      </c>
      <c r="E12272">
        <v>0</v>
      </c>
    </row>
    <row r="12273" spans="1:5">
      <c r="A12273">
        <v>2018</v>
      </c>
      <c r="B12273" t="s">
        <v>407</v>
      </c>
      <c r="C12273" t="s">
        <v>407</v>
      </c>
      <c r="D12273" t="s">
        <v>544</v>
      </c>
      <c r="E12273">
        <v>0</v>
      </c>
    </row>
    <row r="12274" spans="1:5">
      <c r="A12274">
        <v>2018</v>
      </c>
      <c r="B12274" t="s">
        <v>407</v>
      </c>
      <c r="C12274" t="s">
        <v>407</v>
      </c>
      <c r="D12274" t="s">
        <v>544</v>
      </c>
      <c r="E12274">
        <v>0</v>
      </c>
    </row>
    <row r="12275" spans="1:5">
      <c r="A12275">
        <v>2020</v>
      </c>
      <c r="B12275" t="s">
        <v>407</v>
      </c>
      <c r="C12275" t="s">
        <v>407</v>
      </c>
      <c r="D12275" t="s">
        <v>544</v>
      </c>
      <c r="E12275">
        <v>19</v>
      </c>
    </row>
    <row r="12276" spans="1:5">
      <c r="A12276">
        <v>2023</v>
      </c>
      <c r="B12276" t="s">
        <v>438</v>
      </c>
      <c r="C12276" t="s">
        <v>52</v>
      </c>
      <c r="D12276" t="s">
        <v>544</v>
      </c>
      <c r="E12276">
        <v>0</v>
      </c>
    </row>
    <row r="12277" spans="1:5">
      <c r="A12277">
        <v>2023</v>
      </c>
      <c r="B12277" t="s">
        <v>425</v>
      </c>
      <c r="C12277" t="s">
        <v>24</v>
      </c>
      <c r="D12277" t="s">
        <v>544</v>
      </c>
      <c r="E12277">
        <v>1</v>
      </c>
    </row>
    <row r="12278" spans="1:5">
      <c r="A12278">
        <v>2023</v>
      </c>
      <c r="B12278" t="s">
        <v>421</v>
      </c>
      <c r="C12278" t="s">
        <v>13</v>
      </c>
      <c r="D12278" t="s">
        <v>544</v>
      </c>
      <c r="E12278">
        <v>1</v>
      </c>
    </row>
    <row r="12279" spans="1:5">
      <c r="A12279">
        <v>2023</v>
      </c>
      <c r="B12279" t="s">
        <v>432</v>
      </c>
      <c r="C12279" t="s">
        <v>39</v>
      </c>
      <c r="D12279" t="s">
        <v>544</v>
      </c>
      <c r="E12279">
        <v>2</v>
      </c>
    </row>
    <row r="12280" spans="1:5">
      <c r="A12280">
        <v>2023</v>
      </c>
      <c r="B12280" t="s">
        <v>429</v>
      </c>
      <c r="C12280" t="s">
        <v>30</v>
      </c>
      <c r="D12280" t="s">
        <v>544</v>
      </c>
      <c r="E12280">
        <v>3</v>
      </c>
    </row>
    <row r="12281" spans="1:5">
      <c r="A12281">
        <v>2023</v>
      </c>
      <c r="B12281" t="s">
        <v>431</v>
      </c>
      <c r="C12281" t="s">
        <v>36</v>
      </c>
      <c r="D12281" t="s">
        <v>544</v>
      </c>
      <c r="E12281">
        <v>0</v>
      </c>
    </row>
    <row r="12282" spans="1:5">
      <c r="A12282">
        <v>2023</v>
      </c>
      <c r="B12282" t="s">
        <v>428</v>
      </c>
      <c r="C12282" t="s">
        <v>27</v>
      </c>
      <c r="D12282" t="s">
        <v>544</v>
      </c>
      <c r="E12282">
        <v>0</v>
      </c>
    </row>
    <row r="12283" spans="1:5">
      <c r="A12283">
        <v>2023</v>
      </c>
      <c r="B12283" t="s">
        <v>436</v>
      </c>
      <c r="C12283" t="s">
        <v>49</v>
      </c>
      <c r="D12283" t="s">
        <v>544</v>
      </c>
      <c r="E12283">
        <v>0</v>
      </c>
    </row>
    <row r="12284" spans="1:5">
      <c r="A12284">
        <v>2023</v>
      </c>
      <c r="B12284" t="s">
        <v>433</v>
      </c>
      <c r="C12284" t="s">
        <v>42</v>
      </c>
      <c r="D12284" t="s">
        <v>544</v>
      </c>
      <c r="E12284">
        <v>0</v>
      </c>
    </row>
    <row r="12285" spans="1:5">
      <c r="A12285">
        <v>2023</v>
      </c>
      <c r="B12285" t="s">
        <v>426</v>
      </c>
      <c r="D12285" t="s">
        <v>544</v>
      </c>
      <c r="E12285">
        <v>0</v>
      </c>
    </row>
    <row r="12286" spans="1:5">
      <c r="A12286">
        <v>2023</v>
      </c>
      <c r="B12286" t="s">
        <v>437</v>
      </c>
      <c r="C12286" t="s">
        <v>51</v>
      </c>
      <c r="D12286" t="s">
        <v>544</v>
      </c>
      <c r="E12286">
        <v>1</v>
      </c>
    </row>
    <row r="12287" spans="1:5">
      <c r="A12287">
        <v>2023</v>
      </c>
      <c r="B12287" t="s">
        <v>420</v>
      </c>
      <c r="C12287" t="s">
        <v>8</v>
      </c>
      <c r="D12287" t="s">
        <v>544</v>
      </c>
      <c r="E12287">
        <v>2</v>
      </c>
    </row>
    <row r="12288" spans="1:5">
      <c r="A12288">
        <v>2023</v>
      </c>
      <c r="B12288" t="s">
        <v>424</v>
      </c>
      <c r="C12288" t="s">
        <v>21</v>
      </c>
      <c r="D12288" t="s">
        <v>544</v>
      </c>
      <c r="E12288">
        <v>3</v>
      </c>
    </row>
    <row r="12289" spans="1:5">
      <c r="A12289">
        <v>2022</v>
      </c>
      <c r="B12289" t="s">
        <v>435</v>
      </c>
      <c r="C12289" t="s">
        <v>48</v>
      </c>
      <c r="D12289" t="s">
        <v>544</v>
      </c>
      <c r="E12289">
        <v>1</v>
      </c>
    </row>
    <row r="12290" spans="1:5">
      <c r="A12290">
        <v>2022</v>
      </c>
      <c r="B12290" t="s">
        <v>438</v>
      </c>
      <c r="C12290" t="s">
        <v>52</v>
      </c>
      <c r="D12290" t="s">
        <v>544</v>
      </c>
      <c r="E12290">
        <v>0</v>
      </c>
    </row>
    <row r="12291" spans="1:5">
      <c r="A12291">
        <v>2022</v>
      </c>
      <c r="B12291" t="s">
        <v>436</v>
      </c>
      <c r="C12291" t="s">
        <v>49</v>
      </c>
      <c r="D12291" t="s">
        <v>544</v>
      </c>
      <c r="E12291">
        <v>0</v>
      </c>
    </row>
    <row r="12292" spans="1:5">
      <c r="A12292">
        <v>2022</v>
      </c>
      <c r="B12292" t="s">
        <v>431</v>
      </c>
      <c r="C12292" t="s">
        <v>36</v>
      </c>
      <c r="D12292" t="s">
        <v>544</v>
      </c>
      <c r="E12292">
        <v>0</v>
      </c>
    </row>
    <row r="12293" spans="1:5">
      <c r="A12293">
        <v>2022</v>
      </c>
      <c r="B12293" t="s">
        <v>422</v>
      </c>
      <c r="C12293" t="s">
        <v>15</v>
      </c>
      <c r="D12293" t="s">
        <v>544</v>
      </c>
      <c r="E12293">
        <v>5</v>
      </c>
    </row>
    <row r="12294" spans="1:5">
      <c r="A12294">
        <v>2022</v>
      </c>
      <c r="B12294" t="s">
        <v>439</v>
      </c>
      <c r="C12294" t="s">
        <v>53</v>
      </c>
      <c r="D12294" t="s">
        <v>544</v>
      </c>
      <c r="E12294">
        <v>1</v>
      </c>
    </row>
    <row r="12295" spans="1:5">
      <c r="A12295">
        <v>2022</v>
      </c>
      <c r="B12295" t="s">
        <v>429</v>
      </c>
      <c r="C12295" t="s">
        <v>30</v>
      </c>
      <c r="D12295" t="s">
        <v>544</v>
      </c>
      <c r="E12295">
        <v>3</v>
      </c>
    </row>
    <row r="12296" spans="1:5">
      <c r="A12296">
        <v>2022</v>
      </c>
      <c r="B12296" t="s">
        <v>421</v>
      </c>
      <c r="C12296" t="s">
        <v>13</v>
      </c>
      <c r="D12296" t="s">
        <v>544</v>
      </c>
      <c r="E12296">
        <v>1</v>
      </c>
    </row>
    <row r="12297" spans="1:5">
      <c r="A12297">
        <v>2022</v>
      </c>
      <c r="B12297" t="s">
        <v>434</v>
      </c>
      <c r="C12297" t="s">
        <v>45</v>
      </c>
      <c r="D12297" t="s">
        <v>544</v>
      </c>
      <c r="E12297">
        <v>0</v>
      </c>
    </row>
    <row r="12298" spans="1:5">
      <c r="A12298">
        <v>2021</v>
      </c>
      <c r="B12298" t="s">
        <v>434</v>
      </c>
      <c r="C12298" t="s">
        <v>45</v>
      </c>
      <c r="D12298" t="s">
        <v>544</v>
      </c>
      <c r="E12298">
        <v>0</v>
      </c>
    </row>
    <row r="12299" spans="1:5">
      <c r="A12299">
        <v>2021</v>
      </c>
      <c r="B12299" t="s">
        <v>420</v>
      </c>
      <c r="C12299" t="s">
        <v>8</v>
      </c>
      <c r="D12299" t="s">
        <v>544</v>
      </c>
      <c r="E12299">
        <v>2</v>
      </c>
    </row>
    <row r="12300" spans="1:5">
      <c r="A12300">
        <v>2021</v>
      </c>
      <c r="B12300" t="s">
        <v>424</v>
      </c>
      <c r="C12300" t="s">
        <v>21</v>
      </c>
      <c r="D12300" t="s">
        <v>544</v>
      </c>
      <c r="E12300">
        <v>2</v>
      </c>
    </row>
    <row r="12301" spans="1:5">
      <c r="A12301">
        <v>2020</v>
      </c>
      <c r="B12301" t="s">
        <v>434</v>
      </c>
      <c r="C12301" t="s">
        <v>45</v>
      </c>
      <c r="D12301" t="s">
        <v>544</v>
      </c>
      <c r="E12301">
        <v>0</v>
      </c>
    </row>
    <row r="12302" spans="1:5">
      <c r="A12302">
        <v>2020</v>
      </c>
      <c r="B12302" t="s">
        <v>430</v>
      </c>
      <c r="C12302" t="s">
        <v>33</v>
      </c>
      <c r="D12302" t="s">
        <v>544</v>
      </c>
      <c r="E12302">
        <v>0</v>
      </c>
    </row>
    <row r="12303" spans="1:5">
      <c r="A12303">
        <v>2020</v>
      </c>
      <c r="B12303" t="s">
        <v>439</v>
      </c>
      <c r="C12303" t="s">
        <v>53</v>
      </c>
      <c r="D12303" t="s">
        <v>544</v>
      </c>
      <c r="E12303">
        <v>1</v>
      </c>
    </row>
    <row r="12304" spans="1:5">
      <c r="A12304">
        <v>2019</v>
      </c>
      <c r="B12304" t="s">
        <v>431</v>
      </c>
      <c r="C12304" t="s">
        <v>36</v>
      </c>
      <c r="D12304" t="s">
        <v>544</v>
      </c>
      <c r="E12304">
        <v>0</v>
      </c>
    </row>
    <row r="12305" spans="1:5">
      <c r="A12305">
        <v>2019</v>
      </c>
      <c r="B12305" t="s">
        <v>437</v>
      </c>
      <c r="C12305" t="s">
        <v>51</v>
      </c>
      <c r="D12305" t="s">
        <v>544</v>
      </c>
      <c r="E12305">
        <v>0</v>
      </c>
    </row>
    <row r="12306" spans="1:5">
      <c r="A12306">
        <v>2019</v>
      </c>
      <c r="B12306" t="s">
        <v>439</v>
      </c>
      <c r="C12306" t="s">
        <v>53</v>
      </c>
      <c r="D12306" t="s">
        <v>544</v>
      </c>
      <c r="E12306">
        <v>0</v>
      </c>
    </row>
    <row r="12307" spans="1:5">
      <c r="A12307">
        <v>2019</v>
      </c>
      <c r="B12307" t="s">
        <v>429</v>
      </c>
      <c r="C12307" t="s">
        <v>30</v>
      </c>
      <c r="D12307" t="s">
        <v>544</v>
      </c>
      <c r="E12307">
        <v>0</v>
      </c>
    </row>
    <row r="12308" spans="1:5">
      <c r="A12308">
        <v>2018</v>
      </c>
      <c r="B12308" t="s">
        <v>432</v>
      </c>
      <c r="C12308" t="s">
        <v>39</v>
      </c>
      <c r="D12308" t="s">
        <v>544</v>
      </c>
      <c r="E12308">
        <v>0</v>
      </c>
    </row>
    <row r="12309" spans="1:5">
      <c r="A12309">
        <v>2018</v>
      </c>
      <c r="B12309" t="s">
        <v>435</v>
      </c>
      <c r="C12309" t="s">
        <v>48</v>
      </c>
      <c r="D12309" t="s">
        <v>544</v>
      </c>
      <c r="E12309">
        <v>0</v>
      </c>
    </row>
    <row r="12310" spans="1:5">
      <c r="A12310">
        <v>2018</v>
      </c>
      <c r="B12310" t="s">
        <v>438</v>
      </c>
      <c r="C12310" t="s">
        <v>52</v>
      </c>
      <c r="D12310" t="s">
        <v>544</v>
      </c>
      <c r="E12310">
        <v>0</v>
      </c>
    </row>
    <row r="12311" spans="1:5">
      <c r="A12311">
        <v>2018</v>
      </c>
      <c r="B12311" t="s">
        <v>436</v>
      </c>
      <c r="C12311" t="s">
        <v>49</v>
      </c>
      <c r="D12311" t="s">
        <v>544</v>
      </c>
      <c r="E12311">
        <v>0</v>
      </c>
    </row>
    <row r="12312" spans="1:5">
      <c r="A12312">
        <v>2018</v>
      </c>
      <c r="B12312" t="s">
        <v>437</v>
      </c>
      <c r="C12312" t="s">
        <v>51</v>
      </c>
      <c r="D12312" t="s">
        <v>544</v>
      </c>
      <c r="E12312">
        <v>0</v>
      </c>
    </row>
    <row r="12313" spans="1:5">
      <c r="A12313">
        <v>2018</v>
      </c>
      <c r="B12313" t="s">
        <v>422</v>
      </c>
      <c r="C12313" t="s">
        <v>15</v>
      </c>
      <c r="D12313" t="s">
        <v>544</v>
      </c>
      <c r="E12313">
        <v>0</v>
      </c>
    </row>
    <row r="12314" spans="1:5">
      <c r="A12314">
        <v>2019</v>
      </c>
      <c r="B12314" t="s">
        <v>438</v>
      </c>
      <c r="C12314" t="s">
        <v>52</v>
      </c>
      <c r="D12314" t="s">
        <v>544</v>
      </c>
      <c r="E12314">
        <v>0</v>
      </c>
    </row>
    <row r="12315" spans="1:5">
      <c r="A12315">
        <v>2019</v>
      </c>
      <c r="B12315" t="s">
        <v>430</v>
      </c>
      <c r="C12315" t="s">
        <v>33</v>
      </c>
      <c r="D12315" t="s">
        <v>544</v>
      </c>
      <c r="E12315">
        <v>0</v>
      </c>
    </row>
    <row r="12316" spans="1:5">
      <c r="A12316">
        <v>2019</v>
      </c>
      <c r="B12316" t="s">
        <v>434</v>
      </c>
      <c r="C12316" t="s">
        <v>45</v>
      </c>
      <c r="D12316" t="s">
        <v>544</v>
      </c>
      <c r="E12316">
        <v>0</v>
      </c>
    </row>
    <row r="12317" spans="1:5">
      <c r="A12317">
        <v>2019</v>
      </c>
      <c r="B12317" t="s">
        <v>425</v>
      </c>
      <c r="C12317" t="s">
        <v>24</v>
      </c>
      <c r="D12317" t="s">
        <v>544</v>
      </c>
      <c r="E12317">
        <v>0</v>
      </c>
    </row>
    <row r="12318" spans="1:5">
      <c r="A12318">
        <v>2019</v>
      </c>
      <c r="B12318" t="s">
        <v>420</v>
      </c>
      <c r="C12318" t="s">
        <v>8</v>
      </c>
      <c r="D12318" t="s">
        <v>544</v>
      </c>
      <c r="E12318">
        <v>0</v>
      </c>
    </row>
    <row r="12319" spans="1:5">
      <c r="A12319">
        <v>2019</v>
      </c>
      <c r="B12319" t="s">
        <v>433</v>
      </c>
      <c r="C12319" t="s">
        <v>42</v>
      </c>
      <c r="D12319" t="s">
        <v>544</v>
      </c>
      <c r="E12319">
        <v>0</v>
      </c>
    </row>
    <row r="12320" spans="1:5">
      <c r="A12320">
        <v>2019</v>
      </c>
      <c r="B12320" t="s">
        <v>428</v>
      </c>
      <c r="C12320" t="s">
        <v>27</v>
      </c>
      <c r="D12320" t="s">
        <v>544</v>
      </c>
      <c r="E12320">
        <v>0</v>
      </c>
    </row>
    <row r="12321" spans="1:5">
      <c r="A12321">
        <v>2019</v>
      </c>
      <c r="B12321" t="s">
        <v>423</v>
      </c>
      <c r="C12321" t="s">
        <v>18</v>
      </c>
      <c r="D12321" t="s">
        <v>544</v>
      </c>
      <c r="E12321">
        <v>0</v>
      </c>
    </row>
    <row r="12322" spans="1:5">
      <c r="A12322">
        <v>2019</v>
      </c>
      <c r="B12322" t="s">
        <v>421</v>
      </c>
      <c r="C12322" t="s">
        <v>13</v>
      </c>
      <c r="D12322" t="s">
        <v>544</v>
      </c>
      <c r="E12322">
        <v>0</v>
      </c>
    </row>
    <row r="12323" spans="1:5">
      <c r="A12323">
        <v>2019</v>
      </c>
      <c r="B12323" t="s">
        <v>422</v>
      </c>
      <c r="C12323" t="s">
        <v>15</v>
      </c>
      <c r="D12323" t="s">
        <v>544</v>
      </c>
      <c r="E12323">
        <v>0</v>
      </c>
    </row>
    <row r="12324" spans="1:5">
      <c r="A12324">
        <v>2019</v>
      </c>
      <c r="B12324" t="s">
        <v>424</v>
      </c>
      <c r="C12324" t="s">
        <v>21</v>
      </c>
      <c r="D12324" t="s">
        <v>544</v>
      </c>
      <c r="E12324">
        <v>0</v>
      </c>
    </row>
    <row r="12325" spans="1:5">
      <c r="A12325">
        <v>2018</v>
      </c>
      <c r="B12325" t="s">
        <v>434</v>
      </c>
      <c r="C12325" t="s">
        <v>45</v>
      </c>
      <c r="D12325" t="s">
        <v>544</v>
      </c>
      <c r="E12325">
        <v>0</v>
      </c>
    </row>
    <row r="12326" spans="1:5">
      <c r="A12326">
        <v>2018</v>
      </c>
      <c r="B12326" t="s">
        <v>428</v>
      </c>
      <c r="C12326" t="s">
        <v>27</v>
      </c>
      <c r="D12326" t="s">
        <v>544</v>
      </c>
      <c r="E12326">
        <v>0</v>
      </c>
    </row>
    <row r="12327" spans="1:5">
      <c r="A12327">
        <v>2018</v>
      </c>
      <c r="B12327" t="s">
        <v>430</v>
      </c>
      <c r="C12327" t="s">
        <v>33</v>
      </c>
      <c r="D12327" t="s">
        <v>544</v>
      </c>
      <c r="E12327">
        <v>0</v>
      </c>
    </row>
    <row r="12328" spans="1:5">
      <c r="A12328">
        <v>2018</v>
      </c>
      <c r="B12328" t="s">
        <v>420</v>
      </c>
      <c r="C12328" t="s">
        <v>8</v>
      </c>
      <c r="D12328" t="s">
        <v>544</v>
      </c>
      <c r="E12328">
        <v>0</v>
      </c>
    </row>
    <row r="12329" spans="1:5">
      <c r="A12329">
        <v>2018</v>
      </c>
      <c r="B12329" t="s">
        <v>439</v>
      </c>
      <c r="C12329" t="s">
        <v>53</v>
      </c>
      <c r="D12329" t="s">
        <v>544</v>
      </c>
      <c r="E12329">
        <v>0</v>
      </c>
    </row>
    <row r="12330" spans="1:5">
      <c r="A12330">
        <v>2022</v>
      </c>
      <c r="B12330" t="s">
        <v>437</v>
      </c>
      <c r="C12330" t="s">
        <v>51</v>
      </c>
      <c r="D12330" t="s">
        <v>544</v>
      </c>
      <c r="E12330">
        <v>1</v>
      </c>
    </row>
    <row r="12331" spans="1:5">
      <c r="A12331">
        <v>2022</v>
      </c>
      <c r="B12331" t="s">
        <v>425</v>
      </c>
      <c r="C12331" t="s">
        <v>24</v>
      </c>
      <c r="D12331" t="s">
        <v>544</v>
      </c>
      <c r="E12331">
        <v>1</v>
      </c>
    </row>
    <row r="12332" spans="1:5">
      <c r="A12332">
        <v>2022</v>
      </c>
      <c r="B12332" t="s">
        <v>428</v>
      </c>
      <c r="C12332" t="s">
        <v>27</v>
      </c>
      <c r="D12332" t="s">
        <v>544</v>
      </c>
      <c r="E12332">
        <v>0</v>
      </c>
    </row>
    <row r="12333" spans="1:5">
      <c r="A12333">
        <v>2022</v>
      </c>
      <c r="B12333" t="s">
        <v>420</v>
      </c>
      <c r="C12333" t="s">
        <v>8</v>
      </c>
      <c r="D12333" t="s">
        <v>544</v>
      </c>
      <c r="E12333">
        <v>2</v>
      </c>
    </row>
    <row r="12334" spans="1:5">
      <c r="A12334">
        <v>2022</v>
      </c>
      <c r="B12334" t="s">
        <v>423</v>
      </c>
      <c r="C12334" t="s">
        <v>18</v>
      </c>
      <c r="D12334" t="s">
        <v>544</v>
      </c>
      <c r="E12334">
        <v>0</v>
      </c>
    </row>
    <row r="12335" spans="1:5">
      <c r="A12335">
        <v>2021</v>
      </c>
      <c r="B12335" t="s">
        <v>426</v>
      </c>
      <c r="D12335" t="s">
        <v>544</v>
      </c>
      <c r="E12335">
        <v>0</v>
      </c>
    </row>
    <row r="12336" spans="1:5">
      <c r="A12336">
        <v>2021</v>
      </c>
      <c r="B12336" t="s">
        <v>428</v>
      </c>
      <c r="C12336" t="s">
        <v>27</v>
      </c>
      <c r="D12336" t="s">
        <v>544</v>
      </c>
      <c r="E12336">
        <v>0</v>
      </c>
    </row>
    <row r="12337" spans="1:5">
      <c r="A12337">
        <v>2021</v>
      </c>
      <c r="B12337" t="s">
        <v>423</v>
      </c>
      <c r="C12337" t="s">
        <v>18</v>
      </c>
      <c r="D12337" t="s">
        <v>544</v>
      </c>
      <c r="E12337">
        <v>0</v>
      </c>
    </row>
    <row r="12338" spans="1:5">
      <c r="A12338">
        <v>2021</v>
      </c>
      <c r="B12338" t="s">
        <v>431</v>
      </c>
      <c r="C12338" t="s">
        <v>36</v>
      </c>
      <c r="D12338" t="s">
        <v>544</v>
      </c>
      <c r="E12338">
        <v>0</v>
      </c>
    </row>
    <row r="12339" spans="1:5">
      <c r="A12339">
        <v>2021</v>
      </c>
      <c r="B12339" t="s">
        <v>425</v>
      </c>
      <c r="C12339" t="s">
        <v>24</v>
      </c>
      <c r="D12339" t="s">
        <v>544</v>
      </c>
      <c r="E12339">
        <v>1</v>
      </c>
    </row>
    <row r="12340" spans="1:5">
      <c r="A12340">
        <v>2021</v>
      </c>
      <c r="B12340" t="s">
        <v>438</v>
      </c>
      <c r="C12340" t="s">
        <v>52</v>
      </c>
      <c r="D12340" t="s">
        <v>544</v>
      </c>
      <c r="E12340">
        <v>0</v>
      </c>
    </row>
    <row r="12341" spans="1:5">
      <c r="A12341">
        <v>2021</v>
      </c>
      <c r="B12341" t="s">
        <v>436</v>
      </c>
      <c r="C12341" t="s">
        <v>49</v>
      </c>
      <c r="D12341" t="s">
        <v>544</v>
      </c>
      <c r="E12341">
        <v>0</v>
      </c>
    </row>
    <row r="12342" spans="1:5">
      <c r="A12342">
        <v>2021</v>
      </c>
      <c r="B12342" t="s">
        <v>437</v>
      </c>
      <c r="C12342" t="s">
        <v>51</v>
      </c>
      <c r="D12342" t="s">
        <v>544</v>
      </c>
      <c r="E12342">
        <v>0</v>
      </c>
    </row>
    <row r="12343" spans="1:5">
      <c r="A12343">
        <v>2020</v>
      </c>
      <c r="B12343" t="s">
        <v>431</v>
      </c>
      <c r="C12343" t="s">
        <v>36</v>
      </c>
      <c r="D12343" t="s">
        <v>544</v>
      </c>
      <c r="E12343">
        <v>0</v>
      </c>
    </row>
    <row r="12344" spans="1:5">
      <c r="A12344">
        <v>2020</v>
      </c>
      <c r="B12344" t="s">
        <v>426</v>
      </c>
      <c r="D12344" t="s">
        <v>544</v>
      </c>
      <c r="E12344">
        <v>0</v>
      </c>
    </row>
    <row r="12345" spans="1:5">
      <c r="A12345">
        <v>2020</v>
      </c>
      <c r="B12345" t="s">
        <v>433</v>
      </c>
      <c r="C12345" t="s">
        <v>42</v>
      </c>
      <c r="D12345" t="s">
        <v>544</v>
      </c>
      <c r="E12345">
        <v>0</v>
      </c>
    </row>
    <row r="12346" spans="1:5">
      <c r="A12346">
        <v>2020</v>
      </c>
      <c r="B12346" t="s">
        <v>425</v>
      </c>
      <c r="C12346" t="s">
        <v>24</v>
      </c>
      <c r="D12346" t="s">
        <v>544</v>
      </c>
      <c r="E12346">
        <v>1</v>
      </c>
    </row>
    <row r="12347" spans="1:5">
      <c r="A12347">
        <v>2020</v>
      </c>
      <c r="B12347" t="s">
        <v>428</v>
      </c>
      <c r="C12347" t="s">
        <v>27</v>
      </c>
      <c r="D12347" t="s">
        <v>544</v>
      </c>
      <c r="E12347">
        <v>0</v>
      </c>
    </row>
    <row r="12348" spans="1:5">
      <c r="A12348">
        <v>2020</v>
      </c>
      <c r="B12348" t="s">
        <v>438</v>
      </c>
      <c r="C12348" t="s">
        <v>52</v>
      </c>
      <c r="D12348" t="s">
        <v>544</v>
      </c>
      <c r="E12348">
        <v>0</v>
      </c>
    </row>
    <row r="12349" spans="1:5">
      <c r="A12349">
        <v>2020</v>
      </c>
      <c r="B12349" t="s">
        <v>437</v>
      </c>
      <c r="C12349" t="s">
        <v>51</v>
      </c>
      <c r="D12349" t="s">
        <v>544</v>
      </c>
      <c r="E12349">
        <v>0</v>
      </c>
    </row>
    <row r="12350" spans="1:5">
      <c r="A12350">
        <v>2020</v>
      </c>
      <c r="B12350" t="s">
        <v>422</v>
      </c>
      <c r="C12350" t="s">
        <v>15</v>
      </c>
      <c r="D12350" t="s">
        <v>544</v>
      </c>
      <c r="E12350">
        <v>5</v>
      </c>
    </row>
    <row r="12351" spans="1:5">
      <c r="A12351">
        <v>2023</v>
      </c>
      <c r="B12351" t="s">
        <v>434</v>
      </c>
      <c r="C12351" t="s">
        <v>45</v>
      </c>
      <c r="D12351" t="s">
        <v>544</v>
      </c>
      <c r="E12351">
        <v>0</v>
      </c>
    </row>
    <row r="12352" spans="1:5">
      <c r="A12352">
        <v>2023</v>
      </c>
      <c r="B12352" t="s">
        <v>423</v>
      </c>
      <c r="C12352" t="s">
        <v>18</v>
      </c>
      <c r="D12352" t="s">
        <v>544</v>
      </c>
      <c r="E12352">
        <v>0</v>
      </c>
    </row>
    <row r="12353" spans="1:5">
      <c r="A12353">
        <v>2023</v>
      </c>
      <c r="B12353" t="s">
        <v>435</v>
      </c>
      <c r="C12353" t="s">
        <v>48</v>
      </c>
      <c r="D12353" t="s">
        <v>544</v>
      </c>
      <c r="E12353">
        <v>1</v>
      </c>
    </row>
    <row r="12354" spans="1:5">
      <c r="A12354">
        <v>2023</v>
      </c>
      <c r="B12354" t="s">
        <v>430</v>
      </c>
      <c r="C12354" t="s">
        <v>33</v>
      </c>
      <c r="D12354" t="s">
        <v>544</v>
      </c>
      <c r="E12354">
        <v>0</v>
      </c>
    </row>
    <row r="12355" spans="1:5">
      <c r="A12355">
        <v>2023</v>
      </c>
      <c r="B12355" t="s">
        <v>422</v>
      </c>
      <c r="C12355" t="s">
        <v>15</v>
      </c>
      <c r="D12355" t="s">
        <v>544</v>
      </c>
      <c r="E12355">
        <v>5</v>
      </c>
    </row>
    <row r="12356" spans="1:5">
      <c r="A12356">
        <v>2023</v>
      </c>
      <c r="B12356" t="s">
        <v>439</v>
      </c>
      <c r="C12356" t="s">
        <v>53</v>
      </c>
      <c r="D12356" t="s">
        <v>544</v>
      </c>
      <c r="E12356">
        <v>1</v>
      </c>
    </row>
    <row r="12357" spans="1:5">
      <c r="A12357">
        <v>2022</v>
      </c>
      <c r="B12357" t="s">
        <v>433</v>
      </c>
      <c r="C12357" t="s">
        <v>42</v>
      </c>
      <c r="D12357" t="s">
        <v>544</v>
      </c>
      <c r="E12357">
        <v>0</v>
      </c>
    </row>
    <row r="12358" spans="1:5">
      <c r="A12358">
        <v>2022</v>
      </c>
      <c r="B12358" t="s">
        <v>430</v>
      </c>
      <c r="C12358" t="s">
        <v>33</v>
      </c>
      <c r="D12358" t="s">
        <v>544</v>
      </c>
      <c r="E12358">
        <v>0</v>
      </c>
    </row>
    <row r="12359" spans="1:5">
      <c r="A12359">
        <v>2022</v>
      </c>
      <c r="B12359" t="s">
        <v>432</v>
      </c>
      <c r="C12359" t="s">
        <v>39</v>
      </c>
      <c r="D12359" t="s">
        <v>544</v>
      </c>
      <c r="E12359">
        <v>2</v>
      </c>
    </row>
    <row r="12360" spans="1:5">
      <c r="A12360">
        <v>2022</v>
      </c>
      <c r="B12360" t="s">
        <v>426</v>
      </c>
      <c r="D12360" t="s">
        <v>544</v>
      </c>
      <c r="E12360">
        <v>0</v>
      </c>
    </row>
    <row r="12361" spans="1:5">
      <c r="A12361">
        <v>2022</v>
      </c>
      <c r="B12361" t="s">
        <v>424</v>
      </c>
      <c r="C12361" t="s">
        <v>21</v>
      </c>
      <c r="D12361" t="s">
        <v>544</v>
      </c>
      <c r="E12361">
        <v>3</v>
      </c>
    </row>
    <row r="12362" spans="1:5">
      <c r="A12362">
        <v>2021</v>
      </c>
      <c r="B12362" t="s">
        <v>432</v>
      </c>
      <c r="C12362" t="s">
        <v>39</v>
      </c>
      <c r="D12362" t="s">
        <v>544</v>
      </c>
      <c r="E12362">
        <v>3</v>
      </c>
    </row>
    <row r="12363" spans="1:5">
      <c r="A12363">
        <v>2021</v>
      </c>
      <c r="B12363" t="s">
        <v>430</v>
      </c>
      <c r="C12363" t="s">
        <v>33</v>
      </c>
      <c r="D12363" t="s">
        <v>544</v>
      </c>
      <c r="E12363">
        <v>0</v>
      </c>
    </row>
    <row r="12364" spans="1:5">
      <c r="A12364">
        <v>2021</v>
      </c>
      <c r="B12364" t="s">
        <v>433</v>
      </c>
      <c r="C12364" t="s">
        <v>42</v>
      </c>
      <c r="D12364" t="s">
        <v>544</v>
      </c>
      <c r="E12364">
        <v>0</v>
      </c>
    </row>
    <row r="12365" spans="1:5">
      <c r="A12365">
        <v>2021</v>
      </c>
      <c r="B12365" t="s">
        <v>422</v>
      </c>
      <c r="C12365" t="s">
        <v>15</v>
      </c>
      <c r="D12365" t="s">
        <v>544</v>
      </c>
      <c r="E12365">
        <v>5</v>
      </c>
    </row>
    <row r="12366" spans="1:5">
      <c r="A12366">
        <v>2021</v>
      </c>
      <c r="B12366" t="s">
        <v>421</v>
      </c>
      <c r="C12366" t="s">
        <v>13</v>
      </c>
      <c r="D12366" t="s">
        <v>544</v>
      </c>
      <c r="E12366">
        <v>1</v>
      </c>
    </row>
    <row r="12367" spans="1:5">
      <c r="A12367">
        <v>2021</v>
      </c>
      <c r="B12367" t="s">
        <v>439</v>
      </c>
      <c r="C12367" t="s">
        <v>53</v>
      </c>
      <c r="D12367" t="s">
        <v>544</v>
      </c>
      <c r="E12367">
        <v>1</v>
      </c>
    </row>
    <row r="12368" spans="1:5">
      <c r="A12368">
        <v>2021</v>
      </c>
      <c r="B12368" t="s">
        <v>435</v>
      </c>
      <c r="C12368" t="s">
        <v>48</v>
      </c>
      <c r="D12368" t="s">
        <v>544</v>
      </c>
      <c r="E12368">
        <v>1</v>
      </c>
    </row>
    <row r="12369" spans="1:5">
      <c r="A12369">
        <v>2021</v>
      </c>
      <c r="B12369" t="s">
        <v>429</v>
      </c>
      <c r="C12369" t="s">
        <v>30</v>
      </c>
      <c r="D12369" t="s">
        <v>544</v>
      </c>
      <c r="E12369">
        <v>3</v>
      </c>
    </row>
    <row r="12370" spans="1:5">
      <c r="A12370">
        <v>2020</v>
      </c>
      <c r="B12370" t="s">
        <v>435</v>
      </c>
      <c r="C12370" t="s">
        <v>48</v>
      </c>
      <c r="D12370" t="s">
        <v>544</v>
      </c>
      <c r="E12370">
        <v>1</v>
      </c>
    </row>
    <row r="12371" spans="1:5">
      <c r="A12371">
        <v>2020</v>
      </c>
      <c r="B12371" t="s">
        <v>432</v>
      </c>
      <c r="C12371" t="s">
        <v>39</v>
      </c>
      <c r="D12371" t="s">
        <v>544</v>
      </c>
      <c r="E12371">
        <v>3</v>
      </c>
    </row>
    <row r="12372" spans="1:5">
      <c r="A12372">
        <v>2020</v>
      </c>
      <c r="B12372" t="s">
        <v>423</v>
      </c>
      <c r="C12372" t="s">
        <v>18</v>
      </c>
      <c r="D12372" t="s">
        <v>544</v>
      </c>
      <c r="E12372">
        <v>0</v>
      </c>
    </row>
    <row r="12373" spans="1:5">
      <c r="A12373">
        <v>2020</v>
      </c>
      <c r="B12373" t="s">
        <v>420</v>
      </c>
      <c r="C12373" t="s">
        <v>8</v>
      </c>
      <c r="D12373" t="s">
        <v>544</v>
      </c>
      <c r="E12373">
        <v>2</v>
      </c>
    </row>
    <row r="12374" spans="1:5">
      <c r="A12374">
        <v>2020</v>
      </c>
      <c r="B12374" t="s">
        <v>424</v>
      </c>
      <c r="C12374" t="s">
        <v>21</v>
      </c>
      <c r="D12374" t="s">
        <v>544</v>
      </c>
      <c r="E12374">
        <v>2</v>
      </c>
    </row>
    <row r="12375" spans="1:5">
      <c r="A12375">
        <v>2020</v>
      </c>
      <c r="B12375" t="s">
        <v>421</v>
      </c>
      <c r="C12375" t="s">
        <v>13</v>
      </c>
      <c r="D12375" t="s">
        <v>544</v>
      </c>
      <c r="E12375">
        <v>1</v>
      </c>
    </row>
    <row r="12376" spans="1:5">
      <c r="A12376">
        <v>2020</v>
      </c>
      <c r="B12376" t="s">
        <v>436</v>
      </c>
      <c r="C12376" t="s">
        <v>49</v>
      </c>
      <c r="D12376" t="s">
        <v>544</v>
      </c>
      <c r="E12376">
        <v>0</v>
      </c>
    </row>
    <row r="12377" spans="1:5">
      <c r="A12377">
        <v>2020</v>
      </c>
      <c r="B12377" t="s">
        <v>429</v>
      </c>
      <c r="C12377" t="s">
        <v>30</v>
      </c>
      <c r="D12377" t="s">
        <v>544</v>
      </c>
      <c r="E12377">
        <v>3</v>
      </c>
    </row>
    <row r="12378" spans="1:5">
      <c r="A12378">
        <v>2019</v>
      </c>
      <c r="B12378" t="s">
        <v>435</v>
      </c>
      <c r="C12378" t="s">
        <v>48</v>
      </c>
      <c r="D12378" t="s">
        <v>544</v>
      </c>
      <c r="E12378">
        <v>0</v>
      </c>
    </row>
    <row r="12379" spans="1:5">
      <c r="A12379">
        <v>2019</v>
      </c>
      <c r="B12379" t="s">
        <v>426</v>
      </c>
      <c r="D12379" t="s">
        <v>544</v>
      </c>
      <c r="E12379">
        <v>0</v>
      </c>
    </row>
    <row r="12380" spans="1:5">
      <c r="A12380">
        <v>2019</v>
      </c>
      <c r="B12380" t="s">
        <v>432</v>
      </c>
      <c r="C12380" t="s">
        <v>39</v>
      </c>
      <c r="D12380" t="s">
        <v>544</v>
      </c>
      <c r="E12380">
        <v>0</v>
      </c>
    </row>
    <row r="12381" spans="1:5">
      <c r="A12381">
        <v>2019</v>
      </c>
      <c r="B12381" t="s">
        <v>436</v>
      </c>
      <c r="C12381" t="s">
        <v>49</v>
      </c>
      <c r="D12381" t="s">
        <v>544</v>
      </c>
      <c r="E12381">
        <v>0</v>
      </c>
    </row>
    <row r="12382" spans="1:5">
      <c r="A12382">
        <v>2018</v>
      </c>
      <c r="B12382" t="s">
        <v>431</v>
      </c>
      <c r="C12382" t="s">
        <v>36</v>
      </c>
      <c r="D12382" t="s">
        <v>544</v>
      </c>
      <c r="E12382">
        <v>0</v>
      </c>
    </row>
    <row r="12383" spans="1:5">
      <c r="A12383">
        <v>2018</v>
      </c>
      <c r="B12383" t="s">
        <v>426</v>
      </c>
      <c r="D12383" t="s">
        <v>544</v>
      </c>
      <c r="E12383">
        <v>0</v>
      </c>
    </row>
    <row r="12384" spans="1:5">
      <c r="A12384">
        <v>2018</v>
      </c>
      <c r="B12384" t="s">
        <v>421</v>
      </c>
      <c r="C12384" t="s">
        <v>13</v>
      </c>
      <c r="D12384" t="s">
        <v>544</v>
      </c>
      <c r="E12384">
        <v>0</v>
      </c>
    </row>
    <row r="12385" spans="1:5">
      <c r="A12385">
        <v>2018</v>
      </c>
      <c r="B12385" t="s">
        <v>423</v>
      </c>
      <c r="C12385" t="s">
        <v>18</v>
      </c>
      <c r="D12385" t="s">
        <v>544</v>
      </c>
      <c r="E12385">
        <v>0</v>
      </c>
    </row>
    <row r="12386" spans="1:5">
      <c r="A12386">
        <v>2018</v>
      </c>
      <c r="B12386" t="s">
        <v>433</v>
      </c>
      <c r="C12386" t="s">
        <v>42</v>
      </c>
      <c r="D12386" t="s">
        <v>544</v>
      </c>
      <c r="E12386">
        <v>0</v>
      </c>
    </row>
    <row r="12387" spans="1:5">
      <c r="A12387">
        <v>2018</v>
      </c>
      <c r="B12387" t="s">
        <v>425</v>
      </c>
      <c r="C12387" t="s">
        <v>24</v>
      </c>
      <c r="D12387" t="s">
        <v>544</v>
      </c>
      <c r="E12387">
        <v>0</v>
      </c>
    </row>
    <row r="12388" spans="1:5">
      <c r="A12388">
        <v>2018</v>
      </c>
      <c r="B12388" t="s">
        <v>424</v>
      </c>
      <c r="C12388" t="s">
        <v>21</v>
      </c>
      <c r="D12388" t="s">
        <v>544</v>
      </c>
      <c r="E12388">
        <v>0</v>
      </c>
    </row>
    <row r="12389" spans="1:5">
      <c r="A12389">
        <v>2018</v>
      </c>
      <c r="B12389" t="s">
        <v>429</v>
      </c>
      <c r="C12389" t="s">
        <v>30</v>
      </c>
      <c r="D12389" t="s">
        <v>544</v>
      </c>
      <c r="E12389">
        <v>0</v>
      </c>
    </row>
    <row r="12390" spans="1:5">
      <c r="A12390">
        <v>2025</v>
      </c>
      <c r="B12390" t="s">
        <v>407</v>
      </c>
      <c r="D12390" t="s">
        <v>545</v>
      </c>
      <c r="E12390">
        <v>0</v>
      </c>
    </row>
    <row r="12391" spans="1:5">
      <c r="A12391">
        <v>2025</v>
      </c>
      <c r="B12391" t="s">
        <v>438</v>
      </c>
      <c r="D12391" t="s">
        <v>545</v>
      </c>
      <c r="E12391">
        <v>0</v>
      </c>
    </row>
    <row r="12392" spans="1:5">
      <c r="A12392">
        <v>2025</v>
      </c>
      <c r="B12392" t="s">
        <v>425</v>
      </c>
      <c r="D12392" t="s">
        <v>545</v>
      </c>
      <c r="E12392">
        <v>0</v>
      </c>
    </row>
    <row r="12393" spans="1:5">
      <c r="A12393">
        <v>2025</v>
      </c>
      <c r="B12393" t="s">
        <v>421</v>
      </c>
      <c r="D12393" t="s">
        <v>545</v>
      </c>
      <c r="E12393">
        <v>0</v>
      </c>
    </row>
    <row r="12394" spans="1:5">
      <c r="A12394">
        <v>2025</v>
      </c>
      <c r="B12394" t="s">
        <v>432</v>
      </c>
      <c r="D12394" t="s">
        <v>545</v>
      </c>
      <c r="E12394">
        <v>0</v>
      </c>
    </row>
    <row r="12395" spans="1:5">
      <c r="A12395">
        <v>2025</v>
      </c>
      <c r="B12395" t="s">
        <v>429</v>
      </c>
      <c r="D12395" t="s">
        <v>545</v>
      </c>
      <c r="E12395">
        <v>0</v>
      </c>
    </row>
    <row r="12396" spans="1:5">
      <c r="A12396">
        <v>2025</v>
      </c>
      <c r="B12396" t="s">
        <v>431</v>
      </c>
      <c r="D12396" t="s">
        <v>545</v>
      </c>
      <c r="E12396">
        <v>0</v>
      </c>
    </row>
    <row r="12397" spans="1:5">
      <c r="A12397">
        <v>2025</v>
      </c>
      <c r="B12397" t="s">
        <v>428</v>
      </c>
      <c r="D12397" t="s">
        <v>545</v>
      </c>
      <c r="E12397">
        <v>0</v>
      </c>
    </row>
    <row r="12398" spans="1:5">
      <c r="A12398">
        <v>2025</v>
      </c>
      <c r="B12398" t="s">
        <v>436</v>
      </c>
      <c r="D12398" t="s">
        <v>545</v>
      </c>
      <c r="E12398">
        <v>0</v>
      </c>
    </row>
    <row r="12399" spans="1:5">
      <c r="A12399">
        <v>2025</v>
      </c>
      <c r="B12399" t="s">
        <v>433</v>
      </c>
      <c r="D12399" t="s">
        <v>545</v>
      </c>
      <c r="E12399">
        <v>0</v>
      </c>
    </row>
    <row r="12400" spans="1:5">
      <c r="A12400">
        <v>2025</v>
      </c>
      <c r="B12400" t="s">
        <v>426</v>
      </c>
      <c r="D12400" t="s">
        <v>545</v>
      </c>
      <c r="E12400">
        <v>0</v>
      </c>
    </row>
    <row r="12401" spans="1:5">
      <c r="A12401">
        <v>2025</v>
      </c>
      <c r="B12401" t="s">
        <v>437</v>
      </c>
      <c r="D12401" t="s">
        <v>545</v>
      </c>
      <c r="E12401">
        <v>0</v>
      </c>
    </row>
    <row r="12402" spans="1:5">
      <c r="A12402">
        <v>2025</v>
      </c>
      <c r="B12402" t="s">
        <v>420</v>
      </c>
      <c r="D12402" t="s">
        <v>545</v>
      </c>
      <c r="E12402">
        <v>0</v>
      </c>
    </row>
    <row r="12403" spans="1:5">
      <c r="A12403">
        <v>2025</v>
      </c>
      <c r="B12403" t="s">
        <v>424</v>
      </c>
      <c r="D12403" t="s">
        <v>545</v>
      </c>
      <c r="E12403">
        <v>0</v>
      </c>
    </row>
    <row r="12404" spans="1:5">
      <c r="A12404">
        <v>2025</v>
      </c>
      <c r="B12404" t="s">
        <v>434</v>
      </c>
      <c r="D12404" t="s">
        <v>545</v>
      </c>
      <c r="E12404">
        <v>0</v>
      </c>
    </row>
    <row r="12405" spans="1:5">
      <c r="A12405">
        <v>2025</v>
      </c>
      <c r="B12405" t="s">
        <v>423</v>
      </c>
      <c r="D12405" t="s">
        <v>545</v>
      </c>
      <c r="E12405">
        <v>0</v>
      </c>
    </row>
    <row r="12406" spans="1:5">
      <c r="A12406">
        <v>2025</v>
      </c>
      <c r="B12406" t="s">
        <v>435</v>
      </c>
      <c r="D12406" t="s">
        <v>545</v>
      </c>
      <c r="E12406">
        <v>0</v>
      </c>
    </row>
    <row r="12407" spans="1:5">
      <c r="A12407">
        <v>2025</v>
      </c>
      <c r="B12407" t="s">
        <v>430</v>
      </c>
      <c r="D12407" t="s">
        <v>545</v>
      </c>
      <c r="E12407">
        <v>0</v>
      </c>
    </row>
    <row r="12408" spans="1:5">
      <c r="A12408">
        <v>2025</v>
      </c>
      <c r="B12408" t="s">
        <v>422</v>
      </c>
      <c r="D12408" t="s">
        <v>545</v>
      </c>
      <c r="E12408">
        <v>0</v>
      </c>
    </row>
    <row r="12409" spans="1:5">
      <c r="A12409">
        <v>2025</v>
      </c>
      <c r="B12409" t="s">
        <v>439</v>
      </c>
      <c r="D12409" t="s">
        <v>545</v>
      </c>
      <c r="E12409">
        <v>0</v>
      </c>
    </row>
    <row r="12410" spans="1:5">
      <c r="A12410">
        <v>2024</v>
      </c>
      <c r="B12410" t="s">
        <v>407</v>
      </c>
      <c r="C12410" t="s">
        <v>407</v>
      </c>
      <c r="D12410" t="s">
        <v>545</v>
      </c>
      <c r="E12410">
        <v>94</v>
      </c>
    </row>
    <row r="12411" spans="1:5">
      <c r="A12411">
        <v>2024</v>
      </c>
      <c r="B12411" t="s">
        <v>438</v>
      </c>
      <c r="C12411" t="s">
        <v>52</v>
      </c>
      <c r="D12411" t="s">
        <v>545</v>
      </c>
      <c r="E12411">
        <v>0</v>
      </c>
    </row>
    <row r="12412" spans="1:5">
      <c r="A12412">
        <v>2024</v>
      </c>
      <c r="B12412" t="s">
        <v>425</v>
      </c>
      <c r="C12412" t="s">
        <v>24</v>
      </c>
      <c r="D12412" t="s">
        <v>545</v>
      </c>
      <c r="E12412">
        <v>0</v>
      </c>
    </row>
    <row r="12413" spans="1:5">
      <c r="A12413">
        <v>2024</v>
      </c>
      <c r="B12413" t="s">
        <v>421</v>
      </c>
      <c r="C12413" t="s">
        <v>13</v>
      </c>
      <c r="D12413" t="s">
        <v>545</v>
      </c>
      <c r="E12413">
        <v>0</v>
      </c>
    </row>
    <row r="12414" spans="1:5">
      <c r="A12414">
        <v>2024</v>
      </c>
      <c r="B12414" t="s">
        <v>432</v>
      </c>
      <c r="C12414" t="s">
        <v>39</v>
      </c>
      <c r="D12414" t="s">
        <v>545</v>
      </c>
      <c r="E12414">
        <v>0</v>
      </c>
    </row>
    <row r="12415" spans="1:5">
      <c r="A12415">
        <v>2024</v>
      </c>
      <c r="B12415" t="s">
        <v>429</v>
      </c>
      <c r="C12415" t="s">
        <v>30</v>
      </c>
      <c r="D12415" t="s">
        <v>545</v>
      </c>
      <c r="E12415">
        <v>0</v>
      </c>
    </row>
    <row r="12416" spans="1:5">
      <c r="A12416">
        <v>2024</v>
      </c>
      <c r="B12416" t="s">
        <v>431</v>
      </c>
      <c r="C12416" t="s">
        <v>36</v>
      </c>
      <c r="D12416" t="s">
        <v>545</v>
      </c>
      <c r="E12416">
        <v>0</v>
      </c>
    </row>
    <row r="12417" spans="1:5">
      <c r="A12417">
        <v>2024</v>
      </c>
      <c r="B12417" t="s">
        <v>428</v>
      </c>
      <c r="C12417" t="s">
        <v>27</v>
      </c>
      <c r="D12417" t="s">
        <v>545</v>
      </c>
      <c r="E12417">
        <v>0</v>
      </c>
    </row>
    <row r="12418" spans="1:5">
      <c r="A12418">
        <v>2024</v>
      </c>
      <c r="B12418" t="s">
        <v>436</v>
      </c>
      <c r="C12418" t="s">
        <v>49</v>
      </c>
      <c r="D12418" t="s">
        <v>545</v>
      </c>
      <c r="E12418">
        <v>0</v>
      </c>
    </row>
    <row r="12419" spans="1:5">
      <c r="A12419">
        <v>2024</v>
      </c>
      <c r="B12419" t="s">
        <v>433</v>
      </c>
      <c r="C12419" t="s">
        <v>42</v>
      </c>
      <c r="D12419" t="s">
        <v>545</v>
      </c>
      <c r="E12419">
        <v>0</v>
      </c>
    </row>
    <row r="12420" spans="1:5">
      <c r="A12420">
        <v>2024</v>
      </c>
      <c r="B12420" t="s">
        <v>426</v>
      </c>
      <c r="D12420" t="s">
        <v>545</v>
      </c>
      <c r="E12420">
        <v>0</v>
      </c>
    </row>
    <row r="12421" spans="1:5">
      <c r="A12421">
        <v>2024</v>
      </c>
      <c r="B12421" t="s">
        <v>437</v>
      </c>
      <c r="C12421" t="s">
        <v>51</v>
      </c>
      <c r="D12421" t="s">
        <v>545</v>
      </c>
      <c r="E12421">
        <v>0</v>
      </c>
    </row>
    <row r="12422" spans="1:5">
      <c r="A12422">
        <v>2024</v>
      </c>
      <c r="B12422" t="s">
        <v>420</v>
      </c>
      <c r="C12422" t="s">
        <v>8</v>
      </c>
      <c r="D12422" t="s">
        <v>545</v>
      </c>
      <c r="E12422">
        <v>0</v>
      </c>
    </row>
    <row r="12423" spans="1:5">
      <c r="A12423">
        <v>2024</v>
      </c>
      <c r="B12423" t="s">
        <v>424</v>
      </c>
      <c r="C12423" t="s">
        <v>21</v>
      </c>
      <c r="D12423" t="s">
        <v>545</v>
      </c>
      <c r="E12423">
        <v>0</v>
      </c>
    </row>
    <row r="12424" spans="1:5">
      <c r="A12424">
        <v>2024</v>
      </c>
      <c r="B12424" t="s">
        <v>434</v>
      </c>
      <c r="C12424" t="s">
        <v>45</v>
      </c>
      <c r="D12424" t="s">
        <v>545</v>
      </c>
      <c r="E12424">
        <v>0</v>
      </c>
    </row>
    <row r="12425" spans="1:5">
      <c r="A12425">
        <v>2024</v>
      </c>
      <c r="B12425" t="s">
        <v>423</v>
      </c>
      <c r="C12425" t="s">
        <v>18</v>
      </c>
      <c r="D12425" t="s">
        <v>545</v>
      </c>
      <c r="E12425">
        <v>0</v>
      </c>
    </row>
    <row r="12426" spans="1:5">
      <c r="A12426">
        <v>2024</v>
      </c>
      <c r="B12426" t="s">
        <v>435</v>
      </c>
      <c r="C12426" t="s">
        <v>48</v>
      </c>
      <c r="D12426" t="s">
        <v>545</v>
      </c>
      <c r="E12426">
        <v>0</v>
      </c>
    </row>
    <row r="12427" spans="1:5">
      <c r="A12427">
        <v>2024</v>
      </c>
      <c r="B12427" t="s">
        <v>430</v>
      </c>
      <c r="C12427" t="s">
        <v>33</v>
      </c>
      <c r="D12427" t="s">
        <v>545</v>
      </c>
      <c r="E12427">
        <v>0</v>
      </c>
    </row>
    <row r="12428" spans="1:5">
      <c r="A12428">
        <v>2024</v>
      </c>
      <c r="B12428" t="s">
        <v>422</v>
      </c>
      <c r="C12428" t="s">
        <v>15</v>
      </c>
      <c r="D12428" t="s">
        <v>545</v>
      </c>
      <c r="E12428">
        <v>0</v>
      </c>
    </row>
    <row r="12429" spans="1:5">
      <c r="A12429">
        <v>2024</v>
      </c>
      <c r="B12429" t="s">
        <v>439</v>
      </c>
      <c r="C12429" t="s">
        <v>53</v>
      </c>
      <c r="D12429" t="s">
        <v>545</v>
      </c>
      <c r="E12429">
        <v>0</v>
      </c>
    </row>
    <row r="12430" spans="1:5">
      <c r="A12430">
        <v>2019</v>
      </c>
      <c r="B12430" t="s">
        <v>407</v>
      </c>
      <c r="C12430" t="s">
        <v>407</v>
      </c>
      <c r="D12430" t="s">
        <v>545</v>
      </c>
      <c r="E12430">
        <v>0</v>
      </c>
    </row>
    <row r="12431" spans="1:5">
      <c r="A12431">
        <v>2022</v>
      </c>
      <c r="B12431" t="s">
        <v>407</v>
      </c>
      <c r="C12431" t="s">
        <v>407</v>
      </c>
      <c r="D12431" t="s">
        <v>545</v>
      </c>
      <c r="E12431">
        <v>84</v>
      </c>
    </row>
    <row r="12432" spans="1:5">
      <c r="A12432">
        <v>2021</v>
      </c>
      <c r="B12432" t="s">
        <v>407</v>
      </c>
      <c r="C12432" t="s">
        <v>407</v>
      </c>
      <c r="D12432" t="s">
        <v>545</v>
      </c>
      <c r="E12432">
        <v>0</v>
      </c>
    </row>
    <row r="12433" spans="1:5">
      <c r="A12433">
        <v>2023</v>
      </c>
      <c r="B12433" t="s">
        <v>407</v>
      </c>
      <c r="C12433" t="s">
        <v>407</v>
      </c>
      <c r="D12433" t="s">
        <v>545</v>
      </c>
      <c r="E12433">
        <v>96</v>
      </c>
    </row>
    <row r="12434" spans="1:5">
      <c r="A12434">
        <v>2018</v>
      </c>
      <c r="B12434" t="s">
        <v>407</v>
      </c>
      <c r="C12434" t="s">
        <v>407</v>
      </c>
      <c r="D12434" t="s">
        <v>545</v>
      </c>
      <c r="E12434">
        <v>0</v>
      </c>
    </row>
    <row r="12435" spans="1:5">
      <c r="A12435">
        <v>2018</v>
      </c>
      <c r="B12435" t="s">
        <v>407</v>
      </c>
      <c r="C12435" t="s">
        <v>407</v>
      </c>
      <c r="D12435" t="s">
        <v>545</v>
      </c>
      <c r="E12435">
        <v>0</v>
      </c>
    </row>
    <row r="12436" spans="1:5">
      <c r="A12436">
        <v>2018</v>
      </c>
      <c r="B12436" t="s">
        <v>407</v>
      </c>
      <c r="C12436" t="s">
        <v>407</v>
      </c>
      <c r="D12436" t="s">
        <v>545</v>
      </c>
      <c r="E12436">
        <v>0</v>
      </c>
    </row>
    <row r="12437" spans="1:5">
      <c r="A12437">
        <v>2018</v>
      </c>
      <c r="B12437" t="s">
        <v>407</v>
      </c>
      <c r="C12437" t="s">
        <v>407</v>
      </c>
      <c r="D12437" t="s">
        <v>545</v>
      </c>
      <c r="E12437">
        <v>0</v>
      </c>
    </row>
    <row r="12438" spans="1:5">
      <c r="A12438">
        <v>2020</v>
      </c>
      <c r="B12438" t="s">
        <v>407</v>
      </c>
      <c r="C12438" t="s">
        <v>407</v>
      </c>
      <c r="D12438" t="s">
        <v>545</v>
      </c>
      <c r="E12438">
        <v>0</v>
      </c>
    </row>
    <row r="12439" spans="1:5">
      <c r="A12439">
        <v>2023</v>
      </c>
      <c r="B12439" t="s">
        <v>438</v>
      </c>
      <c r="C12439" t="s">
        <v>52</v>
      </c>
      <c r="D12439" t="s">
        <v>545</v>
      </c>
      <c r="E12439">
        <v>0</v>
      </c>
    </row>
    <row r="12440" spans="1:5">
      <c r="A12440">
        <v>2023</v>
      </c>
      <c r="B12440" t="s">
        <v>425</v>
      </c>
      <c r="C12440" t="s">
        <v>24</v>
      </c>
      <c r="D12440" t="s">
        <v>545</v>
      </c>
      <c r="E12440">
        <v>0</v>
      </c>
    </row>
    <row r="12441" spans="1:5">
      <c r="A12441">
        <v>2023</v>
      </c>
      <c r="B12441" t="s">
        <v>421</v>
      </c>
      <c r="C12441" t="s">
        <v>13</v>
      </c>
      <c r="D12441" t="s">
        <v>545</v>
      </c>
      <c r="E12441">
        <v>0</v>
      </c>
    </row>
    <row r="12442" spans="1:5">
      <c r="A12442">
        <v>2023</v>
      </c>
      <c r="B12442" t="s">
        <v>432</v>
      </c>
      <c r="C12442" t="s">
        <v>39</v>
      </c>
      <c r="D12442" t="s">
        <v>545</v>
      </c>
      <c r="E12442">
        <v>0</v>
      </c>
    </row>
    <row r="12443" spans="1:5">
      <c r="A12443">
        <v>2023</v>
      </c>
      <c r="B12443" t="s">
        <v>429</v>
      </c>
      <c r="C12443" t="s">
        <v>30</v>
      </c>
      <c r="D12443" t="s">
        <v>545</v>
      </c>
      <c r="E12443">
        <v>0</v>
      </c>
    </row>
    <row r="12444" spans="1:5">
      <c r="A12444">
        <v>2023</v>
      </c>
      <c r="B12444" t="s">
        <v>431</v>
      </c>
      <c r="C12444" t="s">
        <v>36</v>
      </c>
      <c r="D12444" t="s">
        <v>545</v>
      </c>
      <c r="E12444">
        <v>0</v>
      </c>
    </row>
    <row r="12445" spans="1:5">
      <c r="A12445">
        <v>2023</v>
      </c>
      <c r="B12445" t="s">
        <v>428</v>
      </c>
      <c r="C12445" t="s">
        <v>27</v>
      </c>
      <c r="D12445" t="s">
        <v>545</v>
      </c>
      <c r="E12445">
        <v>0</v>
      </c>
    </row>
    <row r="12446" spans="1:5">
      <c r="A12446">
        <v>2023</v>
      </c>
      <c r="B12446" t="s">
        <v>436</v>
      </c>
      <c r="C12446" t="s">
        <v>49</v>
      </c>
      <c r="D12446" t="s">
        <v>545</v>
      </c>
      <c r="E12446">
        <v>0</v>
      </c>
    </row>
    <row r="12447" spans="1:5">
      <c r="A12447">
        <v>2023</v>
      </c>
      <c r="B12447" t="s">
        <v>433</v>
      </c>
      <c r="C12447" t="s">
        <v>42</v>
      </c>
      <c r="D12447" t="s">
        <v>545</v>
      </c>
      <c r="E12447">
        <v>0</v>
      </c>
    </row>
    <row r="12448" spans="1:5">
      <c r="A12448">
        <v>2023</v>
      </c>
      <c r="B12448" t="s">
        <v>426</v>
      </c>
      <c r="D12448" t="s">
        <v>545</v>
      </c>
      <c r="E12448">
        <v>0</v>
      </c>
    </row>
    <row r="12449" spans="1:5">
      <c r="A12449">
        <v>2023</v>
      </c>
      <c r="B12449" t="s">
        <v>437</v>
      </c>
      <c r="C12449" t="s">
        <v>51</v>
      </c>
      <c r="D12449" t="s">
        <v>545</v>
      </c>
      <c r="E12449">
        <v>0</v>
      </c>
    </row>
    <row r="12450" spans="1:5">
      <c r="A12450">
        <v>2023</v>
      </c>
      <c r="B12450" t="s">
        <v>420</v>
      </c>
      <c r="C12450" t="s">
        <v>8</v>
      </c>
      <c r="D12450" t="s">
        <v>545</v>
      </c>
      <c r="E12450">
        <v>0</v>
      </c>
    </row>
    <row r="12451" spans="1:5">
      <c r="A12451">
        <v>2023</v>
      </c>
      <c r="B12451" t="s">
        <v>424</v>
      </c>
      <c r="C12451" t="s">
        <v>21</v>
      </c>
      <c r="D12451" t="s">
        <v>545</v>
      </c>
      <c r="E12451">
        <v>0</v>
      </c>
    </row>
    <row r="12452" spans="1:5">
      <c r="A12452">
        <v>2022</v>
      </c>
      <c r="B12452" t="s">
        <v>435</v>
      </c>
      <c r="C12452" t="s">
        <v>48</v>
      </c>
      <c r="D12452" t="s">
        <v>545</v>
      </c>
      <c r="E12452">
        <v>0</v>
      </c>
    </row>
    <row r="12453" spans="1:5">
      <c r="A12453">
        <v>2022</v>
      </c>
      <c r="B12453" t="s">
        <v>438</v>
      </c>
      <c r="C12453" t="s">
        <v>52</v>
      </c>
      <c r="D12453" t="s">
        <v>545</v>
      </c>
      <c r="E12453">
        <v>0</v>
      </c>
    </row>
    <row r="12454" spans="1:5">
      <c r="A12454">
        <v>2022</v>
      </c>
      <c r="B12454" t="s">
        <v>436</v>
      </c>
      <c r="C12454" t="s">
        <v>49</v>
      </c>
      <c r="D12454" t="s">
        <v>545</v>
      </c>
      <c r="E12454">
        <v>0</v>
      </c>
    </row>
    <row r="12455" spans="1:5">
      <c r="A12455">
        <v>2022</v>
      </c>
      <c r="B12455" t="s">
        <v>431</v>
      </c>
      <c r="C12455" t="s">
        <v>36</v>
      </c>
      <c r="D12455" t="s">
        <v>545</v>
      </c>
      <c r="E12455">
        <v>0</v>
      </c>
    </row>
    <row r="12456" spans="1:5">
      <c r="A12456">
        <v>2022</v>
      </c>
      <c r="B12456" t="s">
        <v>422</v>
      </c>
      <c r="C12456" t="s">
        <v>15</v>
      </c>
      <c r="D12456" t="s">
        <v>545</v>
      </c>
      <c r="E12456">
        <v>0</v>
      </c>
    </row>
    <row r="12457" spans="1:5">
      <c r="A12457">
        <v>2022</v>
      </c>
      <c r="B12457" t="s">
        <v>439</v>
      </c>
      <c r="C12457" t="s">
        <v>53</v>
      </c>
      <c r="D12457" t="s">
        <v>545</v>
      </c>
      <c r="E12457">
        <v>0</v>
      </c>
    </row>
    <row r="12458" spans="1:5">
      <c r="A12458">
        <v>2022</v>
      </c>
      <c r="B12458" t="s">
        <v>429</v>
      </c>
      <c r="C12458" t="s">
        <v>30</v>
      </c>
      <c r="D12458" t="s">
        <v>545</v>
      </c>
      <c r="E12458">
        <v>0</v>
      </c>
    </row>
    <row r="12459" spans="1:5">
      <c r="A12459">
        <v>2022</v>
      </c>
      <c r="B12459" t="s">
        <v>421</v>
      </c>
      <c r="C12459" t="s">
        <v>13</v>
      </c>
      <c r="D12459" t="s">
        <v>545</v>
      </c>
      <c r="E12459">
        <v>0</v>
      </c>
    </row>
    <row r="12460" spans="1:5">
      <c r="A12460">
        <v>2022</v>
      </c>
      <c r="B12460" t="s">
        <v>434</v>
      </c>
      <c r="C12460" t="s">
        <v>45</v>
      </c>
      <c r="D12460" t="s">
        <v>545</v>
      </c>
      <c r="E12460">
        <v>0</v>
      </c>
    </row>
    <row r="12461" spans="1:5">
      <c r="A12461">
        <v>2021</v>
      </c>
      <c r="B12461" t="s">
        <v>434</v>
      </c>
      <c r="C12461" t="s">
        <v>45</v>
      </c>
      <c r="D12461" t="s">
        <v>545</v>
      </c>
      <c r="E12461">
        <v>0</v>
      </c>
    </row>
    <row r="12462" spans="1:5">
      <c r="A12462">
        <v>2021</v>
      </c>
      <c r="B12462" t="s">
        <v>420</v>
      </c>
      <c r="C12462" t="s">
        <v>8</v>
      </c>
      <c r="D12462" t="s">
        <v>545</v>
      </c>
      <c r="E12462">
        <v>0</v>
      </c>
    </row>
    <row r="12463" spans="1:5">
      <c r="A12463">
        <v>2021</v>
      </c>
      <c r="B12463" t="s">
        <v>424</v>
      </c>
      <c r="C12463" t="s">
        <v>21</v>
      </c>
      <c r="D12463" t="s">
        <v>545</v>
      </c>
      <c r="E12463">
        <v>0</v>
      </c>
    </row>
    <row r="12464" spans="1:5">
      <c r="A12464">
        <v>2020</v>
      </c>
      <c r="B12464" t="s">
        <v>434</v>
      </c>
      <c r="C12464" t="s">
        <v>45</v>
      </c>
      <c r="D12464" t="s">
        <v>545</v>
      </c>
      <c r="E12464">
        <v>0</v>
      </c>
    </row>
    <row r="12465" spans="1:5">
      <c r="A12465">
        <v>2020</v>
      </c>
      <c r="B12465" t="s">
        <v>430</v>
      </c>
      <c r="C12465" t="s">
        <v>33</v>
      </c>
      <c r="D12465" t="s">
        <v>545</v>
      </c>
      <c r="E12465">
        <v>0</v>
      </c>
    </row>
    <row r="12466" spans="1:5">
      <c r="A12466">
        <v>2020</v>
      </c>
      <c r="B12466" t="s">
        <v>439</v>
      </c>
      <c r="C12466" t="s">
        <v>53</v>
      </c>
      <c r="D12466" t="s">
        <v>545</v>
      </c>
      <c r="E12466">
        <v>0</v>
      </c>
    </row>
    <row r="12467" spans="1:5">
      <c r="A12467">
        <v>2019</v>
      </c>
      <c r="B12467" t="s">
        <v>431</v>
      </c>
      <c r="C12467" t="s">
        <v>36</v>
      </c>
      <c r="D12467" t="s">
        <v>545</v>
      </c>
      <c r="E12467">
        <v>0</v>
      </c>
    </row>
    <row r="12468" spans="1:5">
      <c r="A12468">
        <v>2019</v>
      </c>
      <c r="B12468" t="s">
        <v>437</v>
      </c>
      <c r="C12468" t="s">
        <v>51</v>
      </c>
      <c r="D12468" t="s">
        <v>545</v>
      </c>
      <c r="E12468">
        <v>0</v>
      </c>
    </row>
    <row r="12469" spans="1:5">
      <c r="A12469">
        <v>2019</v>
      </c>
      <c r="B12469" t="s">
        <v>439</v>
      </c>
      <c r="C12469" t="s">
        <v>53</v>
      </c>
      <c r="D12469" t="s">
        <v>545</v>
      </c>
      <c r="E12469">
        <v>0</v>
      </c>
    </row>
    <row r="12470" spans="1:5">
      <c r="A12470">
        <v>2019</v>
      </c>
      <c r="B12470" t="s">
        <v>429</v>
      </c>
      <c r="C12470" t="s">
        <v>30</v>
      </c>
      <c r="D12470" t="s">
        <v>545</v>
      </c>
      <c r="E12470">
        <v>0</v>
      </c>
    </row>
    <row r="12471" spans="1:5">
      <c r="A12471">
        <v>2018</v>
      </c>
      <c r="B12471" t="s">
        <v>432</v>
      </c>
      <c r="C12471" t="s">
        <v>39</v>
      </c>
      <c r="D12471" t="s">
        <v>545</v>
      </c>
      <c r="E12471">
        <v>0</v>
      </c>
    </row>
    <row r="12472" spans="1:5">
      <c r="A12472">
        <v>2018</v>
      </c>
      <c r="B12472" t="s">
        <v>435</v>
      </c>
      <c r="C12472" t="s">
        <v>48</v>
      </c>
      <c r="D12472" t="s">
        <v>545</v>
      </c>
      <c r="E12472">
        <v>0</v>
      </c>
    </row>
    <row r="12473" spans="1:5">
      <c r="A12473">
        <v>2018</v>
      </c>
      <c r="B12473" t="s">
        <v>438</v>
      </c>
      <c r="C12473" t="s">
        <v>52</v>
      </c>
      <c r="D12473" t="s">
        <v>545</v>
      </c>
      <c r="E12473">
        <v>0</v>
      </c>
    </row>
    <row r="12474" spans="1:5">
      <c r="A12474">
        <v>2018</v>
      </c>
      <c r="B12474" t="s">
        <v>436</v>
      </c>
      <c r="C12474" t="s">
        <v>49</v>
      </c>
      <c r="D12474" t="s">
        <v>545</v>
      </c>
      <c r="E12474">
        <v>0</v>
      </c>
    </row>
    <row r="12475" spans="1:5">
      <c r="A12475">
        <v>2018</v>
      </c>
      <c r="B12475" t="s">
        <v>437</v>
      </c>
      <c r="C12475" t="s">
        <v>51</v>
      </c>
      <c r="D12475" t="s">
        <v>545</v>
      </c>
      <c r="E12475">
        <v>0</v>
      </c>
    </row>
    <row r="12476" spans="1:5">
      <c r="A12476">
        <v>2018</v>
      </c>
      <c r="B12476" t="s">
        <v>422</v>
      </c>
      <c r="C12476" t="s">
        <v>15</v>
      </c>
      <c r="D12476" t="s">
        <v>545</v>
      </c>
      <c r="E12476">
        <v>0</v>
      </c>
    </row>
    <row r="12477" spans="1:5">
      <c r="A12477">
        <v>2019</v>
      </c>
      <c r="B12477" t="s">
        <v>438</v>
      </c>
      <c r="C12477" t="s">
        <v>52</v>
      </c>
      <c r="D12477" t="s">
        <v>545</v>
      </c>
      <c r="E12477">
        <v>0</v>
      </c>
    </row>
    <row r="12478" spans="1:5">
      <c r="A12478">
        <v>2019</v>
      </c>
      <c r="B12478" t="s">
        <v>430</v>
      </c>
      <c r="C12478" t="s">
        <v>33</v>
      </c>
      <c r="D12478" t="s">
        <v>545</v>
      </c>
      <c r="E12478">
        <v>0</v>
      </c>
    </row>
    <row r="12479" spans="1:5">
      <c r="A12479">
        <v>2019</v>
      </c>
      <c r="B12479" t="s">
        <v>434</v>
      </c>
      <c r="C12479" t="s">
        <v>45</v>
      </c>
      <c r="D12479" t="s">
        <v>545</v>
      </c>
      <c r="E12479">
        <v>0</v>
      </c>
    </row>
    <row r="12480" spans="1:5">
      <c r="A12480">
        <v>2019</v>
      </c>
      <c r="B12480" t="s">
        <v>425</v>
      </c>
      <c r="C12480" t="s">
        <v>24</v>
      </c>
      <c r="D12480" t="s">
        <v>545</v>
      </c>
      <c r="E12480">
        <v>0</v>
      </c>
    </row>
    <row r="12481" spans="1:5">
      <c r="A12481">
        <v>2019</v>
      </c>
      <c r="B12481" t="s">
        <v>420</v>
      </c>
      <c r="C12481" t="s">
        <v>8</v>
      </c>
      <c r="D12481" t="s">
        <v>545</v>
      </c>
      <c r="E12481">
        <v>0</v>
      </c>
    </row>
    <row r="12482" spans="1:5">
      <c r="A12482">
        <v>2019</v>
      </c>
      <c r="B12482" t="s">
        <v>433</v>
      </c>
      <c r="C12482" t="s">
        <v>42</v>
      </c>
      <c r="D12482" t="s">
        <v>545</v>
      </c>
      <c r="E12482">
        <v>0</v>
      </c>
    </row>
    <row r="12483" spans="1:5">
      <c r="A12483">
        <v>2019</v>
      </c>
      <c r="B12483" t="s">
        <v>428</v>
      </c>
      <c r="C12483" t="s">
        <v>27</v>
      </c>
      <c r="D12483" t="s">
        <v>545</v>
      </c>
      <c r="E12483">
        <v>0</v>
      </c>
    </row>
    <row r="12484" spans="1:5">
      <c r="A12484">
        <v>2019</v>
      </c>
      <c r="B12484" t="s">
        <v>423</v>
      </c>
      <c r="C12484" t="s">
        <v>18</v>
      </c>
      <c r="D12484" t="s">
        <v>545</v>
      </c>
      <c r="E12484">
        <v>0</v>
      </c>
    </row>
    <row r="12485" spans="1:5">
      <c r="A12485">
        <v>2019</v>
      </c>
      <c r="B12485" t="s">
        <v>421</v>
      </c>
      <c r="C12485" t="s">
        <v>13</v>
      </c>
      <c r="D12485" t="s">
        <v>545</v>
      </c>
      <c r="E12485">
        <v>0</v>
      </c>
    </row>
    <row r="12486" spans="1:5">
      <c r="A12486">
        <v>2019</v>
      </c>
      <c r="B12486" t="s">
        <v>422</v>
      </c>
      <c r="C12486" t="s">
        <v>15</v>
      </c>
      <c r="D12486" t="s">
        <v>545</v>
      </c>
      <c r="E12486">
        <v>0</v>
      </c>
    </row>
    <row r="12487" spans="1:5">
      <c r="A12487">
        <v>2019</v>
      </c>
      <c r="B12487" t="s">
        <v>424</v>
      </c>
      <c r="C12487" t="s">
        <v>21</v>
      </c>
      <c r="D12487" t="s">
        <v>545</v>
      </c>
      <c r="E12487">
        <v>0</v>
      </c>
    </row>
    <row r="12488" spans="1:5">
      <c r="A12488">
        <v>2018</v>
      </c>
      <c r="B12488" t="s">
        <v>434</v>
      </c>
      <c r="C12488" t="s">
        <v>45</v>
      </c>
      <c r="D12488" t="s">
        <v>545</v>
      </c>
      <c r="E12488">
        <v>0</v>
      </c>
    </row>
    <row r="12489" spans="1:5">
      <c r="A12489">
        <v>2018</v>
      </c>
      <c r="B12489" t="s">
        <v>428</v>
      </c>
      <c r="C12489" t="s">
        <v>27</v>
      </c>
      <c r="D12489" t="s">
        <v>545</v>
      </c>
      <c r="E12489">
        <v>0</v>
      </c>
    </row>
    <row r="12490" spans="1:5">
      <c r="A12490">
        <v>2018</v>
      </c>
      <c r="B12490" t="s">
        <v>430</v>
      </c>
      <c r="C12490" t="s">
        <v>33</v>
      </c>
      <c r="D12490" t="s">
        <v>545</v>
      </c>
      <c r="E12490">
        <v>0</v>
      </c>
    </row>
    <row r="12491" spans="1:5">
      <c r="A12491">
        <v>2018</v>
      </c>
      <c r="B12491" t="s">
        <v>420</v>
      </c>
      <c r="C12491" t="s">
        <v>8</v>
      </c>
      <c r="D12491" t="s">
        <v>545</v>
      </c>
      <c r="E12491">
        <v>0</v>
      </c>
    </row>
    <row r="12492" spans="1:5">
      <c r="A12492">
        <v>2018</v>
      </c>
      <c r="B12492" t="s">
        <v>439</v>
      </c>
      <c r="C12492" t="s">
        <v>53</v>
      </c>
      <c r="D12492" t="s">
        <v>545</v>
      </c>
      <c r="E12492">
        <v>0</v>
      </c>
    </row>
    <row r="12493" spans="1:5">
      <c r="A12493">
        <v>2022</v>
      </c>
      <c r="B12493" t="s">
        <v>437</v>
      </c>
      <c r="C12493" t="s">
        <v>51</v>
      </c>
      <c r="D12493" t="s">
        <v>545</v>
      </c>
      <c r="E12493">
        <v>0</v>
      </c>
    </row>
    <row r="12494" spans="1:5">
      <c r="A12494">
        <v>2022</v>
      </c>
      <c r="B12494" t="s">
        <v>425</v>
      </c>
      <c r="C12494" t="s">
        <v>24</v>
      </c>
      <c r="D12494" t="s">
        <v>545</v>
      </c>
      <c r="E12494">
        <v>0</v>
      </c>
    </row>
    <row r="12495" spans="1:5">
      <c r="A12495">
        <v>2022</v>
      </c>
      <c r="B12495" t="s">
        <v>428</v>
      </c>
      <c r="C12495" t="s">
        <v>27</v>
      </c>
      <c r="D12495" t="s">
        <v>545</v>
      </c>
      <c r="E12495">
        <v>0</v>
      </c>
    </row>
    <row r="12496" spans="1:5">
      <c r="A12496">
        <v>2022</v>
      </c>
      <c r="B12496" t="s">
        <v>420</v>
      </c>
      <c r="C12496" t="s">
        <v>8</v>
      </c>
      <c r="D12496" t="s">
        <v>545</v>
      </c>
      <c r="E12496">
        <v>0</v>
      </c>
    </row>
    <row r="12497" spans="1:5">
      <c r="A12497">
        <v>2022</v>
      </c>
      <c r="B12497" t="s">
        <v>423</v>
      </c>
      <c r="C12497" t="s">
        <v>18</v>
      </c>
      <c r="D12497" t="s">
        <v>545</v>
      </c>
      <c r="E12497">
        <v>0</v>
      </c>
    </row>
    <row r="12498" spans="1:5">
      <c r="A12498">
        <v>2021</v>
      </c>
      <c r="B12498" t="s">
        <v>426</v>
      </c>
      <c r="D12498" t="s">
        <v>545</v>
      </c>
      <c r="E12498">
        <v>0</v>
      </c>
    </row>
    <row r="12499" spans="1:5">
      <c r="A12499">
        <v>2021</v>
      </c>
      <c r="B12499" t="s">
        <v>428</v>
      </c>
      <c r="C12499" t="s">
        <v>27</v>
      </c>
      <c r="D12499" t="s">
        <v>545</v>
      </c>
      <c r="E12499">
        <v>0</v>
      </c>
    </row>
    <row r="12500" spans="1:5">
      <c r="A12500">
        <v>2021</v>
      </c>
      <c r="B12500" t="s">
        <v>423</v>
      </c>
      <c r="C12500" t="s">
        <v>18</v>
      </c>
      <c r="D12500" t="s">
        <v>545</v>
      </c>
      <c r="E12500">
        <v>0</v>
      </c>
    </row>
    <row r="12501" spans="1:5">
      <c r="A12501">
        <v>2021</v>
      </c>
      <c r="B12501" t="s">
        <v>431</v>
      </c>
      <c r="C12501" t="s">
        <v>36</v>
      </c>
      <c r="D12501" t="s">
        <v>545</v>
      </c>
      <c r="E12501">
        <v>0</v>
      </c>
    </row>
    <row r="12502" spans="1:5">
      <c r="A12502">
        <v>2021</v>
      </c>
      <c r="B12502" t="s">
        <v>425</v>
      </c>
      <c r="C12502" t="s">
        <v>24</v>
      </c>
      <c r="D12502" t="s">
        <v>545</v>
      </c>
      <c r="E12502">
        <v>0</v>
      </c>
    </row>
    <row r="12503" spans="1:5">
      <c r="A12503">
        <v>2021</v>
      </c>
      <c r="B12503" t="s">
        <v>438</v>
      </c>
      <c r="C12503" t="s">
        <v>52</v>
      </c>
      <c r="D12503" t="s">
        <v>545</v>
      </c>
      <c r="E12503">
        <v>0</v>
      </c>
    </row>
    <row r="12504" spans="1:5">
      <c r="A12504">
        <v>2021</v>
      </c>
      <c r="B12504" t="s">
        <v>436</v>
      </c>
      <c r="C12504" t="s">
        <v>49</v>
      </c>
      <c r="D12504" t="s">
        <v>545</v>
      </c>
      <c r="E12504">
        <v>0</v>
      </c>
    </row>
    <row r="12505" spans="1:5">
      <c r="A12505">
        <v>2021</v>
      </c>
      <c r="B12505" t="s">
        <v>437</v>
      </c>
      <c r="C12505" t="s">
        <v>51</v>
      </c>
      <c r="D12505" t="s">
        <v>545</v>
      </c>
      <c r="E12505">
        <v>0</v>
      </c>
    </row>
    <row r="12506" spans="1:5">
      <c r="A12506">
        <v>2020</v>
      </c>
      <c r="B12506" t="s">
        <v>431</v>
      </c>
      <c r="C12506" t="s">
        <v>36</v>
      </c>
      <c r="D12506" t="s">
        <v>545</v>
      </c>
      <c r="E12506">
        <v>0</v>
      </c>
    </row>
    <row r="12507" spans="1:5">
      <c r="A12507">
        <v>2020</v>
      </c>
      <c r="B12507" t="s">
        <v>426</v>
      </c>
      <c r="D12507" t="s">
        <v>545</v>
      </c>
      <c r="E12507">
        <v>0</v>
      </c>
    </row>
    <row r="12508" spans="1:5">
      <c r="A12508">
        <v>2020</v>
      </c>
      <c r="B12508" t="s">
        <v>433</v>
      </c>
      <c r="C12508" t="s">
        <v>42</v>
      </c>
      <c r="D12508" t="s">
        <v>545</v>
      </c>
      <c r="E12508">
        <v>0</v>
      </c>
    </row>
    <row r="12509" spans="1:5">
      <c r="A12509">
        <v>2020</v>
      </c>
      <c r="B12509" t="s">
        <v>425</v>
      </c>
      <c r="C12509" t="s">
        <v>24</v>
      </c>
      <c r="D12509" t="s">
        <v>545</v>
      </c>
      <c r="E12509">
        <v>0</v>
      </c>
    </row>
    <row r="12510" spans="1:5">
      <c r="A12510">
        <v>2020</v>
      </c>
      <c r="B12510" t="s">
        <v>428</v>
      </c>
      <c r="C12510" t="s">
        <v>27</v>
      </c>
      <c r="D12510" t="s">
        <v>545</v>
      </c>
      <c r="E12510">
        <v>0</v>
      </c>
    </row>
    <row r="12511" spans="1:5">
      <c r="A12511">
        <v>2020</v>
      </c>
      <c r="B12511" t="s">
        <v>438</v>
      </c>
      <c r="C12511" t="s">
        <v>52</v>
      </c>
      <c r="D12511" t="s">
        <v>545</v>
      </c>
      <c r="E12511">
        <v>0</v>
      </c>
    </row>
    <row r="12512" spans="1:5">
      <c r="A12512">
        <v>2020</v>
      </c>
      <c r="B12512" t="s">
        <v>437</v>
      </c>
      <c r="C12512" t="s">
        <v>51</v>
      </c>
      <c r="D12512" t="s">
        <v>545</v>
      </c>
      <c r="E12512">
        <v>0</v>
      </c>
    </row>
    <row r="12513" spans="1:5">
      <c r="A12513">
        <v>2020</v>
      </c>
      <c r="B12513" t="s">
        <v>422</v>
      </c>
      <c r="C12513" t="s">
        <v>15</v>
      </c>
      <c r="D12513" t="s">
        <v>545</v>
      </c>
      <c r="E12513">
        <v>0</v>
      </c>
    </row>
    <row r="12514" spans="1:5">
      <c r="A12514">
        <v>2023</v>
      </c>
      <c r="B12514" t="s">
        <v>434</v>
      </c>
      <c r="C12514" t="s">
        <v>45</v>
      </c>
      <c r="D12514" t="s">
        <v>545</v>
      </c>
      <c r="E12514">
        <v>0</v>
      </c>
    </row>
    <row r="12515" spans="1:5">
      <c r="A12515">
        <v>2023</v>
      </c>
      <c r="B12515" t="s">
        <v>423</v>
      </c>
      <c r="C12515" t="s">
        <v>18</v>
      </c>
      <c r="D12515" t="s">
        <v>545</v>
      </c>
      <c r="E12515">
        <v>0</v>
      </c>
    </row>
    <row r="12516" spans="1:5">
      <c r="A12516">
        <v>2023</v>
      </c>
      <c r="B12516" t="s">
        <v>435</v>
      </c>
      <c r="C12516" t="s">
        <v>48</v>
      </c>
      <c r="D12516" t="s">
        <v>545</v>
      </c>
      <c r="E12516">
        <v>0</v>
      </c>
    </row>
    <row r="12517" spans="1:5">
      <c r="A12517">
        <v>2023</v>
      </c>
      <c r="B12517" t="s">
        <v>430</v>
      </c>
      <c r="C12517" t="s">
        <v>33</v>
      </c>
      <c r="D12517" t="s">
        <v>545</v>
      </c>
      <c r="E12517">
        <v>0</v>
      </c>
    </row>
    <row r="12518" spans="1:5">
      <c r="A12518">
        <v>2023</v>
      </c>
      <c r="B12518" t="s">
        <v>422</v>
      </c>
      <c r="C12518" t="s">
        <v>15</v>
      </c>
      <c r="D12518" t="s">
        <v>545</v>
      </c>
      <c r="E12518">
        <v>0</v>
      </c>
    </row>
    <row r="12519" spans="1:5">
      <c r="A12519">
        <v>2023</v>
      </c>
      <c r="B12519" t="s">
        <v>439</v>
      </c>
      <c r="C12519" t="s">
        <v>53</v>
      </c>
      <c r="D12519" t="s">
        <v>545</v>
      </c>
      <c r="E12519">
        <v>0</v>
      </c>
    </row>
    <row r="12520" spans="1:5">
      <c r="A12520">
        <v>2022</v>
      </c>
      <c r="B12520" t="s">
        <v>433</v>
      </c>
      <c r="C12520" t="s">
        <v>42</v>
      </c>
      <c r="D12520" t="s">
        <v>545</v>
      </c>
      <c r="E12520">
        <v>0</v>
      </c>
    </row>
    <row r="12521" spans="1:5">
      <c r="A12521">
        <v>2022</v>
      </c>
      <c r="B12521" t="s">
        <v>430</v>
      </c>
      <c r="C12521" t="s">
        <v>33</v>
      </c>
      <c r="D12521" t="s">
        <v>545</v>
      </c>
      <c r="E12521">
        <v>0</v>
      </c>
    </row>
    <row r="12522" spans="1:5">
      <c r="A12522">
        <v>2022</v>
      </c>
      <c r="B12522" t="s">
        <v>432</v>
      </c>
      <c r="C12522" t="s">
        <v>39</v>
      </c>
      <c r="D12522" t="s">
        <v>545</v>
      </c>
      <c r="E12522">
        <v>0</v>
      </c>
    </row>
    <row r="12523" spans="1:5">
      <c r="A12523">
        <v>2022</v>
      </c>
      <c r="B12523" t="s">
        <v>426</v>
      </c>
      <c r="D12523" t="s">
        <v>545</v>
      </c>
      <c r="E12523">
        <v>0</v>
      </c>
    </row>
    <row r="12524" spans="1:5">
      <c r="A12524">
        <v>2022</v>
      </c>
      <c r="B12524" t="s">
        <v>424</v>
      </c>
      <c r="C12524" t="s">
        <v>21</v>
      </c>
      <c r="D12524" t="s">
        <v>545</v>
      </c>
      <c r="E12524">
        <v>0</v>
      </c>
    </row>
    <row r="12525" spans="1:5">
      <c r="A12525">
        <v>2021</v>
      </c>
      <c r="B12525" t="s">
        <v>432</v>
      </c>
      <c r="C12525" t="s">
        <v>39</v>
      </c>
      <c r="D12525" t="s">
        <v>545</v>
      </c>
      <c r="E12525">
        <v>0</v>
      </c>
    </row>
    <row r="12526" spans="1:5">
      <c r="A12526">
        <v>2021</v>
      </c>
      <c r="B12526" t="s">
        <v>430</v>
      </c>
      <c r="C12526" t="s">
        <v>33</v>
      </c>
      <c r="D12526" t="s">
        <v>545</v>
      </c>
      <c r="E12526">
        <v>0</v>
      </c>
    </row>
    <row r="12527" spans="1:5">
      <c r="A12527">
        <v>2021</v>
      </c>
      <c r="B12527" t="s">
        <v>433</v>
      </c>
      <c r="C12527" t="s">
        <v>42</v>
      </c>
      <c r="D12527" t="s">
        <v>545</v>
      </c>
      <c r="E12527">
        <v>0</v>
      </c>
    </row>
    <row r="12528" spans="1:5">
      <c r="A12528">
        <v>2021</v>
      </c>
      <c r="B12528" t="s">
        <v>422</v>
      </c>
      <c r="C12528" t="s">
        <v>15</v>
      </c>
      <c r="D12528" t="s">
        <v>545</v>
      </c>
      <c r="E12528">
        <v>0</v>
      </c>
    </row>
    <row r="12529" spans="1:5">
      <c r="A12529">
        <v>2021</v>
      </c>
      <c r="B12529" t="s">
        <v>421</v>
      </c>
      <c r="C12529" t="s">
        <v>13</v>
      </c>
      <c r="D12529" t="s">
        <v>545</v>
      </c>
      <c r="E12529">
        <v>0</v>
      </c>
    </row>
    <row r="12530" spans="1:5">
      <c r="A12530">
        <v>2021</v>
      </c>
      <c r="B12530" t="s">
        <v>439</v>
      </c>
      <c r="C12530" t="s">
        <v>53</v>
      </c>
      <c r="D12530" t="s">
        <v>545</v>
      </c>
      <c r="E12530">
        <v>0</v>
      </c>
    </row>
    <row r="12531" spans="1:5">
      <c r="A12531">
        <v>2021</v>
      </c>
      <c r="B12531" t="s">
        <v>435</v>
      </c>
      <c r="C12531" t="s">
        <v>48</v>
      </c>
      <c r="D12531" t="s">
        <v>545</v>
      </c>
      <c r="E12531">
        <v>0</v>
      </c>
    </row>
    <row r="12532" spans="1:5">
      <c r="A12532">
        <v>2021</v>
      </c>
      <c r="B12532" t="s">
        <v>429</v>
      </c>
      <c r="C12532" t="s">
        <v>30</v>
      </c>
      <c r="D12532" t="s">
        <v>545</v>
      </c>
      <c r="E12532">
        <v>0</v>
      </c>
    </row>
    <row r="12533" spans="1:5">
      <c r="A12533">
        <v>2020</v>
      </c>
      <c r="B12533" t="s">
        <v>435</v>
      </c>
      <c r="C12533" t="s">
        <v>48</v>
      </c>
      <c r="D12533" t="s">
        <v>545</v>
      </c>
      <c r="E12533">
        <v>0</v>
      </c>
    </row>
    <row r="12534" spans="1:5">
      <c r="A12534">
        <v>2020</v>
      </c>
      <c r="B12534" t="s">
        <v>432</v>
      </c>
      <c r="C12534" t="s">
        <v>39</v>
      </c>
      <c r="D12534" t="s">
        <v>545</v>
      </c>
      <c r="E12534">
        <v>0</v>
      </c>
    </row>
    <row r="12535" spans="1:5">
      <c r="A12535">
        <v>2020</v>
      </c>
      <c r="B12535" t="s">
        <v>423</v>
      </c>
      <c r="C12535" t="s">
        <v>18</v>
      </c>
      <c r="D12535" t="s">
        <v>545</v>
      </c>
      <c r="E12535">
        <v>0</v>
      </c>
    </row>
    <row r="12536" spans="1:5">
      <c r="A12536">
        <v>2020</v>
      </c>
      <c r="B12536" t="s">
        <v>420</v>
      </c>
      <c r="C12536" t="s">
        <v>8</v>
      </c>
      <c r="D12536" t="s">
        <v>545</v>
      </c>
      <c r="E12536">
        <v>0</v>
      </c>
    </row>
    <row r="12537" spans="1:5">
      <c r="A12537">
        <v>2020</v>
      </c>
      <c r="B12537" t="s">
        <v>424</v>
      </c>
      <c r="C12537" t="s">
        <v>21</v>
      </c>
      <c r="D12537" t="s">
        <v>545</v>
      </c>
      <c r="E12537">
        <v>0</v>
      </c>
    </row>
    <row r="12538" spans="1:5">
      <c r="A12538">
        <v>2020</v>
      </c>
      <c r="B12538" t="s">
        <v>421</v>
      </c>
      <c r="C12538" t="s">
        <v>13</v>
      </c>
      <c r="D12538" t="s">
        <v>545</v>
      </c>
      <c r="E12538">
        <v>0</v>
      </c>
    </row>
    <row r="12539" spans="1:5">
      <c r="A12539">
        <v>2020</v>
      </c>
      <c r="B12539" t="s">
        <v>436</v>
      </c>
      <c r="C12539" t="s">
        <v>49</v>
      </c>
      <c r="D12539" t="s">
        <v>545</v>
      </c>
      <c r="E12539">
        <v>0</v>
      </c>
    </row>
    <row r="12540" spans="1:5">
      <c r="A12540">
        <v>2020</v>
      </c>
      <c r="B12540" t="s">
        <v>429</v>
      </c>
      <c r="C12540" t="s">
        <v>30</v>
      </c>
      <c r="D12540" t="s">
        <v>545</v>
      </c>
      <c r="E12540">
        <v>0</v>
      </c>
    </row>
    <row r="12541" spans="1:5">
      <c r="A12541">
        <v>2019</v>
      </c>
      <c r="B12541" t="s">
        <v>435</v>
      </c>
      <c r="C12541" t="s">
        <v>48</v>
      </c>
      <c r="D12541" t="s">
        <v>545</v>
      </c>
      <c r="E12541">
        <v>0</v>
      </c>
    </row>
    <row r="12542" spans="1:5">
      <c r="A12542">
        <v>2019</v>
      </c>
      <c r="B12542" t="s">
        <v>426</v>
      </c>
      <c r="D12542" t="s">
        <v>545</v>
      </c>
      <c r="E12542">
        <v>0</v>
      </c>
    </row>
    <row r="12543" spans="1:5">
      <c r="A12543">
        <v>2019</v>
      </c>
      <c r="B12543" t="s">
        <v>432</v>
      </c>
      <c r="C12543" t="s">
        <v>39</v>
      </c>
      <c r="D12543" t="s">
        <v>545</v>
      </c>
      <c r="E12543">
        <v>0</v>
      </c>
    </row>
    <row r="12544" spans="1:5">
      <c r="A12544">
        <v>2019</v>
      </c>
      <c r="B12544" t="s">
        <v>436</v>
      </c>
      <c r="C12544" t="s">
        <v>49</v>
      </c>
      <c r="D12544" t="s">
        <v>545</v>
      </c>
      <c r="E12544">
        <v>0</v>
      </c>
    </row>
    <row r="12545" spans="1:5">
      <c r="A12545">
        <v>2018</v>
      </c>
      <c r="B12545" t="s">
        <v>431</v>
      </c>
      <c r="C12545" t="s">
        <v>36</v>
      </c>
      <c r="D12545" t="s">
        <v>545</v>
      </c>
      <c r="E12545">
        <v>0</v>
      </c>
    </row>
    <row r="12546" spans="1:5">
      <c r="A12546">
        <v>2018</v>
      </c>
      <c r="B12546" t="s">
        <v>426</v>
      </c>
      <c r="D12546" t="s">
        <v>545</v>
      </c>
      <c r="E12546">
        <v>0</v>
      </c>
    </row>
    <row r="12547" spans="1:5">
      <c r="A12547">
        <v>2018</v>
      </c>
      <c r="B12547" t="s">
        <v>421</v>
      </c>
      <c r="C12547" t="s">
        <v>13</v>
      </c>
      <c r="D12547" t="s">
        <v>545</v>
      </c>
      <c r="E12547">
        <v>0</v>
      </c>
    </row>
    <row r="12548" spans="1:5">
      <c r="A12548">
        <v>2018</v>
      </c>
      <c r="B12548" t="s">
        <v>423</v>
      </c>
      <c r="C12548" t="s">
        <v>18</v>
      </c>
      <c r="D12548" t="s">
        <v>545</v>
      </c>
      <c r="E12548">
        <v>0</v>
      </c>
    </row>
    <row r="12549" spans="1:5">
      <c r="A12549">
        <v>2018</v>
      </c>
      <c r="B12549" t="s">
        <v>433</v>
      </c>
      <c r="C12549" t="s">
        <v>42</v>
      </c>
      <c r="D12549" t="s">
        <v>545</v>
      </c>
      <c r="E12549">
        <v>0</v>
      </c>
    </row>
    <row r="12550" spans="1:5">
      <c r="A12550">
        <v>2018</v>
      </c>
      <c r="B12550" t="s">
        <v>425</v>
      </c>
      <c r="C12550" t="s">
        <v>24</v>
      </c>
      <c r="D12550" t="s">
        <v>545</v>
      </c>
      <c r="E12550">
        <v>0</v>
      </c>
    </row>
    <row r="12551" spans="1:5">
      <c r="A12551">
        <v>2018</v>
      </c>
      <c r="B12551" t="s">
        <v>424</v>
      </c>
      <c r="C12551" t="s">
        <v>21</v>
      </c>
      <c r="D12551" t="s">
        <v>545</v>
      </c>
      <c r="E12551">
        <v>0</v>
      </c>
    </row>
    <row r="12552" spans="1:5">
      <c r="A12552">
        <v>2018</v>
      </c>
      <c r="B12552" t="s">
        <v>429</v>
      </c>
      <c r="C12552" t="s">
        <v>30</v>
      </c>
      <c r="D12552" t="s">
        <v>545</v>
      </c>
      <c r="E12552">
        <v>0</v>
      </c>
    </row>
    <row r="12553" spans="1:5">
      <c r="A12553">
        <v>2025</v>
      </c>
      <c r="B12553" t="s">
        <v>407</v>
      </c>
      <c r="D12553" t="s">
        <v>546</v>
      </c>
      <c r="E12553">
        <v>0</v>
      </c>
    </row>
    <row r="12554" spans="1:5">
      <c r="A12554">
        <v>2025</v>
      </c>
      <c r="B12554" t="s">
        <v>438</v>
      </c>
      <c r="D12554" t="s">
        <v>546</v>
      </c>
      <c r="E12554">
        <v>0</v>
      </c>
    </row>
    <row r="12555" spans="1:5">
      <c r="A12555">
        <v>2025</v>
      </c>
      <c r="B12555" t="s">
        <v>425</v>
      </c>
      <c r="D12555" t="s">
        <v>546</v>
      </c>
      <c r="E12555">
        <v>0</v>
      </c>
    </row>
    <row r="12556" spans="1:5">
      <c r="A12556">
        <v>2025</v>
      </c>
      <c r="B12556" t="s">
        <v>421</v>
      </c>
      <c r="D12556" t="s">
        <v>546</v>
      </c>
      <c r="E12556">
        <v>0</v>
      </c>
    </row>
    <row r="12557" spans="1:5">
      <c r="A12557">
        <v>2025</v>
      </c>
      <c r="B12557" t="s">
        <v>432</v>
      </c>
      <c r="D12557" t="s">
        <v>546</v>
      </c>
      <c r="E12557">
        <v>0</v>
      </c>
    </row>
    <row r="12558" spans="1:5">
      <c r="A12558">
        <v>2025</v>
      </c>
      <c r="B12558" t="s">
        <v>429</v>
      </c>
      <c r="D12558" t="s">
        <v>546</v>
      </c>
      <c r="E12558">
        <v>0</v>
      </c>
    </row>
    <row r="12559" spans="1:5">
      <c r="A12559">
        <v>2025</v>
      </c>
      <c r="B12559" t="s">
        <v>431</v>
      </c>
      <c r="D12559" t="s">
        <v>546</v>
      </c>
      <c r="E12559">
        <v>0</v>
      </c>
    </row>
    <row r="12560" spans="1:5">
      <c r="A12560">
        <v>2025</v>
      </c>
      <c r="B12560" t="s">
        <v>428</v>
      </c>
      <c r="D12560" t="s">
        <v>546</v>
      </c>
      <c r="E12560">
        <v>0</v>
      </c>
    </row>
    <row r="12561" spans="1:5">
      <c r="A12561">
        <v>2025</v>
      </c>
      <c r="B12561" t="s">
        <v>436</v>
      </c>
      <c r="D12561" t="s">
        <v>546</v>
      </c>
      <c r="E12561">
        <v>0</v>
      </c>
    </row>
    <row r="12562" spans="1:5">
      <c r="A12562">
        <v>2025</v>
      </c>
      <c r="B12562" t="s">
        <v>433</v>
      </c>
      <c r="D12562" t="s">
        <v>546</v>
      </c>
      <c r="E12562">
        <v>0</v>
      </c>
    </row>
    <row r="12563" spans="1:5">
      <c r="A12563">
        <v>2025</v>
      </c>
      <c r="B12563" t="s">
        <v>426</v>
      </c>
      <c r="D12563" t="s">
        <v>546</v>
      </c>
      <c r="E12563">
        <v>0</v>
      </c>
    </row>
    <row r="12564" spans="1:5">
      <c r="A12564">
        <v>2025</v>
      </c>
      <c r="B12564" t="s">
        <v>437</v>
      </c>
      <c r="D12564" t="s">
        <v>546</v>
      </c>
      <c r="E12564">
        <v>0</v>
      </c>
    </row>
    <row r="12565" spans="1:5">
      <c r="A12565">
        <v>2025</v>
      </c>
      <c r="B12565" t="s">
        <v>420</v>
      </c>
      <c r="D12565" t="s">
        <v>546</v>
      </c>
      <c r="E12565">
        <v>0</v>
      </c>
    </row>
    <row r="12566" spans="1:5">
      <c r="A12566">
        <v>2025</v>
      </c>
      <c r="B12566" t="s">
        <v>424</v>
      </c>
      <c r="D12566" t="s">
        <v>546</v>
      </c>
      <c r="E12566">
        <v>0</v>
      </c>
    </row>
    <row r="12567" spans="1:5">
      <c r="A12567">
        <v>2025</v>
      </c>
      <c r="B12567" t="s">
        <v>434</v>
      </c>
      <c r="D12567" t="s">
        <v>546</v>
      </c>
      <c r="E12567">
        <v>0</v>
      </c>
    </row>
    <row r="12568" spans="1:5">
      <c r="A12568">
        <v>2025</v>
      </c>
      <c r="B12568" t="s">
        <v>423</v>
      </c>
      <c r="D12568" t="s">
        <v>546</v>
      </c>
      <c r="E12568">
        <v>0</v>
      </c>
    </row>
    <row r="12569" spans="1:5">
      <c r="A12569">
        <v>2025</v>
      </c>
      <c r="B12569" t="s">
        <v>435</v>
      </c>
      <c r="D12569" t="s">
        <v>546</v>
      </c>
      <c r="E12569">
        <v>0</v>
      </c>
    </row>
    <row r="12570" spans="1:5">
      <c r="A12570">
        <v>2025</v>
      </c>
      <c r="B12570" t="s">
        <v>430</v>
      </c>
      <c r="D12570" t="s">
        <v>546</v>
      </c>
      <c r="E12570">
        <v>0</v>
      </c>
    </row>
    <row r="12571" spans="1:5">
      <c r="A12571">
        <v>2025</v>
      </c>
      <c r="B12571" t="s">
        <v>422</v>
      </c>
      <c r="D12571" t="s">
        <v>546</v>
      </c>
      <c r="E12571">
        <v>0</v>
      </c>
    </row>
    <row r="12572" spans="1:5">
      <c r="A12572">
        <v>2025</v>
      </c>
      <c r="B12572" t="s">
        <v>439</v>
      </c>
      <c r="D12572" t="s">
        <v>546</v>
      </c>
      <c r="E12572">
        <v>0</v>
      </c>
    </row>
    <row r="12573" spans="1:5">
      <c r="A12573">
        <v>2024</v>
      </c>
      <c r="B12573" t="s">
        <v>407</v>
      </c>
      <c r="C12573" t="s">
        <v>407</v>
      </c>
      <c r="D12573" t="s">
        <v>546</v>
      </c>
      <c r="E12573">
        <v>867</v>
      </c>
    </row>
    <row r="12574" spans="1:5">
      <c r="A12574">
        <v>2024</v>
      </c>
      <c r="B12574" t="s">
        <v>438</v>
      </c>
      <c r="C12574" t="s">
        <v>52</v>
      </c>
      <c r="D12574" t="s">
        <v>546</v>
      </c>
      <c r="E12574">
        <v>0</v>
      </c>
    </row>
    <row r="12575" spans="1:5">
      <c r="A12575">
        <v>2024</v>
      </c>
      <c r="B12575" t="s">
        <v>425</v>
      </c>
      <c r="C12575" t="s">
        <v>24</v>
      </c>
      <c r="D12575" t="s">
        <v>546</v>
      </c>
      <c r="E12575">
        <v>0</v>
      </c>
    </row>
    <row r="12576" spans="1:5">
      <c r="A12576">
        <v>2024</v>
      </c>
      <c r="B12576" t="s">
        <v>421</v>
      </c>
      <c r="C12576" t="s">
        <v>13</v>
      </c>
      <c r="D12576" t="s">
        <v>546</v>
      </c>
      <c r="E12576">
        <v>0</v>
      </c>
    </row>
    <row r="12577" spans="1:5">
      <c r="A12577">
        <v>2024</v>
      </c>
      <c r="B12577" t="s">
        <v>432</v>
      </c>
      <c r="C12577" t="s">
        <v>39</v>
      </c>
      <c r="D12577" t="s">
        <v>546</v>
      </c>
      <c r="E12577">
        <v>0</v>
      </c>
    </row>
    <row r="12578" spans="1:5">
      <c r="A12578">
        <v>2024</v>
      </c>
      <c r="B12578" t="s">
        <v>429</v>
      </c>
      <c r="C12578" t="s">
        <v>30</v>
      </c>
      <c r="D12578" t="s">
        <v>546</v>
      </c>
      <c r="E12578">
        <v>0</v>
      </c>
    </row>
    <row r="12579" spans="1:5">
      <c r="A12579">
        <v>2024</v>
      </c>
      <c r="B12579" t="s">
        <v>431</v>
      </c>
      <c r="C12579" t="s">
        <v>36</v>
      </c>
      <c r="D12579" t="s">
        <v>546</v>
      </c>
      <c r="E12579">
        <v>0</v>
      </c>
    </row>
    <row r="12580" spans="1:5">
      <c r="A12580">
        <v>2024</v>
      </c>
      <c r="B12580" t="s">
        <v>428</v>
      </c>
      <c r="C12580" t="s">
        <v>27</v>
      </c>
      <c r="D12580" t="s">
        <v>546</v>
      </c>
      <c r="E12580">
        <v>0</v>
      </c>
    </row>
    <row r="12581" spans="1:5">
      <c r="A12581">
        <v>2024</v>
      </c>
      <c r="B12581" t="s">
        <v>436</v>
      </c>
      <c r="C12581" t="s">
        <v>49</v>
      </c>
      <c r="D12581" t="s">
        <v>546</v>
      </c>
      <c r="E12581">
        <v>0</v>
      </c>
    </row>
    <row r="12582" spans="1:5">
      <c r="A12582">
        <v>2024</v>
      </c>
      <c r="B12582" t="s">
        <v>433</v>
      </c>
      <c r="C12582" t="s">
        <v>42</v>
      </c>
      <c r="D12582" t="s">
        <v>546</v>
      </c>
      <c r="E12582">
        <v>0</v>
      </c>
    </row>
    <row r="12583" spans="1:5">
      <c r="A12583">
        <v>2024</v>
      </c>
      <c r="B12583" t="s">
        <v>426</v>
      </c>
      <c r="D12583" t="s">
        <v>546</v>
      </c>
      <c r="E12583">
        <v>0</v>
      </c>
    </row>
    <row r="12584" spans="1:5">
      <c r="A12584">
        <v>2024</v>
      </c>
      <c r="B12584" t="s">
        <v>437</v>
      </c>
      <c r="C12584" t="s">
        <v>51</v>
      </c>
      <c r="D12584" t="s">
        <v>546</v>
      </c>
      <c r="E12584">
        <v>0</v>
      </c>
    </row>
    <row r="12585" spans="1:5">
      <c r="A12585">
        <v>2024</v>
      </c>
      <c r="B12585" t="s">
        <v>420</v>
      </c>
      <c r="C12585" t="s">
        <v>8</v>
      </c>
      <c r="D12585" t="s">
        <v>546</v>
      </c>
      <c r="E12585">
        <v>0</v>
      </c>
    </row>
    <row r="12586" spans="1:5">
      <c r="A12586">
        <v>2024</v>
      </c>
      <c r="B12586" t="s">
        <v>424</v>
      </c>
      <c r="C12586" t="s">
        <v>21</v>
      </c>
      <c r="D12586" t="s">
        <v>546</v>
      </c>
      <c r="E12586">
        <v>0</v>
      </c>
    </row>
    <row r="12587" spans="1:5">
      <c r="A12587">
        <v>2024</v>
      </c>
      <c r="B12587" t="s">
        <v>434</v>
      </c>
      <c r="C12587" t="s">
        <v>45</v>
      </c>
      <c r="D12587" t="s">
        <v>546</v>
      </c>
      <c r="E12587">
        <v>0</v>
      </c>
    </row>
    <row r="12588" spans="1:5">
      <c r="A12588">
        <v>2024</v>
      </c>
      <c r="B12588" t="s">
        <v>423</v>
      </c>
      <c r="C12588" t="s">
        <v>18</v>
      </c>
      <c r="D12588" t="s">
        <v>546</v>
      </c>
      <c r="E12588">
        <v>0</v>
      </c>
    </row>
    <row r="12589" spans="1:5">
      <c r="A12589">
        <v>2024</v>
      </c>
      <c r="B12589" t="s">
        <v>435</v>
      </c>
      <c r="C12589" t="s">
        <v>48</v>
      </c>
      <c r="D12589" t="s">
        <v>546</v>
      </c>
      <c r="E12589">
        <v>0</v>
      </c>
    </row>
    <row r="12590" spans="1:5">
      <c r="A12590">
        <v>2024</v>
      </c>
      <c r="B12590" t="s">
        <v>430</v>
      </c>
      <c r="C12590" t="s">
        <v>33</v>
      </c>
      <c r="D12590" t="s">
        <v>546</v>
      </c>
      <c r="E12590">
        <v>0</v>
      </c>
    </row>
    <row r="12591" spans="1:5">
      <c r="A12591">
        <v>2024</v>
      </c>
      <c r="B12591" t="s">
        <v>422</v>
      </c>
      <c r="C12591" t="s">
        <v>15</v>
      </c>
      <c r="D12591" t="s">
        <v>546</v>
      </c>
      <c r="E12591">
        <v>0</v>
      </c>
    </row>
    <row r="12592" spans="1:5">
      <c r="A12592">
        <v>2024</v>
      </c>
      <c r="B12592" t="s">
        <v>439</v>
      </c>
      <c r="C12592" t="s">
        <v>53</v>
      </c>
      <c r="D12592" t="s">
        <v>546</v>
      </c>
      <c r="E12592">
        <v>0</v>
      </c>
    </row>
    <row r="12593" spans="1:5">
      <c r="A12593">
        <v>2019</v>
      </c>
      <c r="B12593" t="s">
        <v>407</v>
      </c>
      <c r="C12593" t="s">
        <v>407</v>
      </c>
      <c r="D12593" t="s">
        <v>546</v>
      </c>
      <c r="E12593">
        <v>0</v>
      </c>
    </row>
    <row r="12594" spans="1:5">
      <c r="A12594">
        <v>2022</v>
      </c>
      <c r="B12594" t="s">
        <v>407</v>
      </c>
      <c r="C12594" t="s">
        <v>407</v>
      </c>
      <c r="D12594" t="s">
        <v>546</v>
      </c>
      <c r="E12594">
        <v>714</v>
      </c>
    </row>
    <row r="12595" spans="1:5">
      <c r="A12595">
        <v>2021</v>
      </c>
      <c r="B12595" t="s">
        <v>407</v>
      </c>
      <c r="C12595" t="s">
        <v>407</v>
      </c>
      <c r="D12595" t="s">
        <v>546</v>
      </c>
      <c r="E12595">
        <v>0</v>
      </c>
    </row>
    <row r="12596" spans="1:5">
      <c r="A12596">
        <v>2023</v>
      </c>
      <c r="B12596" t="s">
        <v>407</v>
      </c>
      <c r="C12596" t="s">
        <v>407</v>
      </c>
      <c r="D12596" t="s">
        <v>546</v>
      </c>
      <c r="E12596">
        <v>829</v>
      </c>
    </row>
    <row r="12597" spans="1:5">
      <c r="A12597">
        <v>2018</v>
      </c>
      <c r="B12597" t="s">
        <v>407</v>
      </c>
      <c r="C12597" t="s">
        <v>407</v>
      </c>
      <c r="D12597" t="s">
        <v>546</v>
      </c>
      <c r="E12597">
        <v>0</v>
      </c>
    </row>
    <row r="12598" spans="1:5">
      <c r="A12598">
        <v>2018</v>
      </c>
      <c r="B12598" t="s">
        <v>407</v>
      </c>
      <c r="C12598" t="s">
        <v>407</v>
      </c>
      <c r="D12598" t="s">
        <v>546</v>
      </c>
      <c r="E12598">
        <v>0</v>
      </c>
    </row>
    <row r="12599" spans="1:5">
      <c r="A12599">
        <v>2018</v>
      </c>
      <c r="B12599" t="s">
        <v>407</v>
      </c>
      <c r="C12599" t="s">
        <v>407</v>
      </c>
      <c r="D12599" t="s">
        <v>546</v>
      </c>
      <c r="E12599">
        <v>0</v>
      </c>
    </row>
    <row r="12600" spans="1:5">
      <c r="A12600">
        <v>2018</v>
      </c>
      <c r="B12600" t="s">
        <v>407</v>
      </c>
      <c r="C12600" t="s">
        <v>407</v>
      </c>
      <c r="D12600" t="s">
        <v>546</v>
      </c>
      <c r="E12600">
        <v>0</v>
      </c>
    </row>
    <row r="12601" spans="1:5">
      <c r="A12601">
        <v>2020</v>
      </c>
      <c r="B12601" t="s">
        <v>407</v>
      </c>
      <c r="C12601" t="s">
        <v>407</v>
      </c>
      <c r="D12601" t="s">
        <v>546</v>
      </c>
      <c r="E12601">
        <v>0</v>
      </c>
    </row>
    <row r="12602" spans="1:5">
      <c r="A12602">
        <v>2023</v>
      </c>
      <c r="B12602" t="s">
        <v>438</v>
      </c>
      <c r="C12602" t="s">
        <v>52</v>
      </c>
      <c r="D12602" t="s">
        <v>546</v>
      </c>
      <c r="E12602">
        <v>0</v>
      </c>
    </row>
    <row r="12603" spans="1:5">
      <c r="A12603">
        <v>2023</v>
      </c>
      <c r="B12603" t="s">
        <v>425</v>
      </c>
      <c r="C12603" t="s">
        <v>24</v>
      </c>
      <c r="D12603" t="s">
        <v>546</v>
      </c>
      <c r="E12603">
        <v>0</v>
      </c>
    </row>
    <row r="12604" spans="1:5">
      <c r="A12604">
        <v>2023</v>
      </c>
      <c r="B12604" t="s">
        <v>421</v>
      </c>
      <c r="C12604" t="s">
        <v>13</v>
      </c>
      <c r="D12604" t="s">
        <v>546</v>
      </c>
      <c r="E12604">
        <v>0</v>
      </c>
    </row>
    <row r="12605" spans="1:5">
      <c r="A12605">
        <v>2023</v>
      </c>
      <c r="B12605" t="s">
        <v>432</v>
      </c>
      <c r="C12605" t="s">
        <v>39</v>
      </c>
      <c r="D12605" t="s">
        <v>546</v>
      </c>
      <c r="E12605">
        <v>0</v>
      </c>
    </row>
    <row r="12606" spans="1:5">
      <c r="A12606">
        <v>2023</v>
      </c>
      <c r="B12606" t="s">
        <v>429</v>
      </c>
      <c r="C12606" t="s">
        <v>30</v>
      </c>
      <c r="D12606" t="s">
        <v>546</v>
      </c>
      <c r="E12606">
        <v>0</v>
      </c>
    </row>
    <row r="12607" spans="1:5">
      <c r="A12607">
        <v>2023</v>
      </c>
      <c r="B12607" t="s">
        <v>431</v>
      </c>
      <c r="C12607" t="s">
        <v>36</v>
      </c>
      <c r="D12607" t="s">
        <v>546</v>
      </c>
      <c r="E12607">
        <v>0</v>
      </c>
    </row>
    <row r="12608" spans="1:5">
      <c r="A12608">
        <v>2023</v>
      </c>
      <c r="B12608" t="s">
        <v>428</v>
      </c>
      <c r="C12608" t="s">
        <v>27</v>
      </c>
      <c r="D12608" t="s">
        <v>546</v>
      </c>
      <c r="E12608">
        <v>0</v>
      </c>
    </row>
    <row r="12609" spans="1:5">
      <c r="A12609">
        <v>2023</v>
      </c>
      <c r="B12609" t="s">
        <v>436</v>
      </c>
      <c r="C12609" t="s">
        <v>49</v>
      </c>
      <c r="D12609" t="s">
        <v>546</v>
      </c>
      <c r="E12609">
        <v>0</v>
      </c>
    </row>
    <row r="12610" spans="1:5">
      <c r="A12610">
        <v>2023</v>
      </c>
      <c r="B12610" t="s">
        <v>433</v>
      </c>
      <c r="C12610" t="s">
        <v>42</v>
      </c>
      <c r="D12610" t="s">
        <v>546</v>
      </c>
      <c r="E12610">
        <v>0</v>
      </c>
    </row>
    <row r="12611" spans="1:5">
      <c r="A12611">
        <v>2023</v>
      </c>
      <c r="B12611" t="s">
        <v>426</v>
      </c>
      <c r="D12611" t="s">
        <v>546</v>
      </c>
      <c r="E12611">
        <v>0</v>
      </c>
    </row>
    <row r="12612" spans="1:5">
      <c r="A12612">
        <v>2023</v>
      </c>
      <c r="B12612" t="s">
        <v>437</v>
      </c>
      <c r="C12612" t="s">
        <v>51</v>
      </c>
      <c r="D12612" t="s">
        <v>546</v>
      </c>
      <c r="E12612">
        <v>0</v>
      </c>
    </row>
    <row r="12613" spans="1:5">
      <c r="A12613">
        <v>2023</v>
      </c>
      <c r="B12613" t="s">
        <v>420</v>
      </c>
      <c r="C12613" t="s">
        <v>8</v>
      </c>
      <c r="D12613" t="s">
        <v>546</v>
      </c>
      <c r="E12613">
        <v>0</v>
      </c>
    </row>
    <row r="12614" spans="1:5">
      <c r="A12614">
        <v>2023</v>
      </c>
      <c r="B12614" t="s">
        <v>424</v>
      </c>
      <c r="C12614" t="s">
        <v>21</v>
      </c>
      <c r="D12614" t="s">
        <v>546</v>
      </c>
      <c r="E12614">
        <v>0</v>
      </c>
    </row>
    <row r="12615" spans="1:5">
      <c r="A12615">
        <v>2022</v>
      </c>
      <c r="B12615" t="s">
        <v>435</v>
      </c>
      <c r="C12615" t="s">
        <v>48</v>
      </c>
      <c r="D12615" t="s">
        <v>546</v>
      </c>
      <c r="E12615">
        <v>0</v>
      </c>
    </row>
    <row r="12616" spans="1:5">
      <c r="A12616">
        <v>2022</v>
      </c>
      <c r="B12616" t="s">
        <v>438</v>
      </c>
      <c r="C12616" t="s">
        <v>52</v>
      </c>
      <c r="D12616" t="s">
        <v>546</v>
      </c>
      <c r="E12616">
        <v>0</v>
      </c>
    </row>
    <row r="12617" spans="1:5">
      <c r="A12617">
        <v>2022</v>
      </c>
      <c r="B12617" t="s">
        <v>436</v>
      </c>
      <c r="C12617" t="s">
        <v>49</v>
      </c>
      <c r="D12617" t="s">
        <v>546</v>
      </c>
      <c r="E12617">
        <v>0</v>
      </c>
    </row>
    <row r="12618" spans="1:5">
      <c r="A12618">
        <v>2022</v>
      </c>
      <c r="B12618" t="s">
        <v>431</v>
      </c>
      <c r="C12618" t="s">
        <v>36</v>
      </c>
      <c r="D12618" t="s">
        <v>546</v>
      </c>
      <c r="E12618">
        <v>0</v>
      </c>
    </row>
    <row r="12619" spans="1:5">
      <c r="A12619">
        <v>2022</v>
      </c>
      <c r="B12619" t="s">
        <v>422</v>
      </c>
      <c r="C12619" t="s">
        <v>15</v>
      </c>
      <c r="D12619" t="s">
        <v>546</v>
      </c>
      <c r="E12619">
        <v>0</v>
      </c>
    </row>
    <row r="12620" spans="1:5">
      <c r="A12620">
        <v>2022</v>
      </c>
      <c r="B12620" t="s">
        <v>439</v>
      </c>
      <c r="C12620" t="s">
        <v>53</v>
      </c>
      <c r="D12620" t="s">
        <v>546</v>
      </c>
      <c r="E12620">
        <v>0</v>
      </c>
    </row>
    <row r="12621" spans="1:5">
      <c r="A12621">
        <v>2022</v>
      </c>
      <c r="B12621" t="s">
        <v>429</v>
      </c>
      <c r="C12621" t="s">
        <v>30</v>
      </c>
      <c r="D12621" t="s">
        <v>546</v>
      </c>
      <c r="E12621">
        <v>0</v>
      </c>
    </row>
    <row r="12622" spans="1:5">
      <c r="A12622">
        <v>2022</v>
      </c>
      <c r="B12622" t="s">
        <v>421</v>
      </c>
      <c r="C12622" t="s">
        <v>13</v>
      </c>
      <c r="D12622" t="s">
        <v>546</v>
      </c>
      <c r="E12622">
        <v>0</v>
      </c>
    </row>
    <row r="12623" spans="1:5">
      <c r="A12623">
        <v>2022</v>
      </c>
      <c r="B12623" t="s">
        <v>434</v>
      </c>
      <c r="C12623" t="s">
        <v>45</v>
      </c>
      <c r="D12623" t="s">
        <v>546</v>
      </c>
      <c r="E12623">
        <v>0</v>
      </c>
    </row>
    <row r="12624" spans="1:5">
      <c r="A12624">
        <v>2021</v>
      </c>
      <c r="B12624" t="s">
        <v>434</v>
      </c>
      <c r="C12624" t="s">
        <v>45</v>
      </c>
      <c r="D12624" t="s">
        <v>546</v>
      </c>
      <c r="E12624">
        <v>0</v>
      </c>
    </row>
    <row r="12625" spans="1:5">
      <c r="A12625">
        <v>2021</v>
      </c>
      <c r="B12625" t="s">
        <v>420</v>
      </c>
      <c r="C12625" t="s">
        <v>8</v>
      </c>
      <c r="D12625" t="s">
        <v>546</v>
      </c>
      <c r="E12625">
        <v>0</v>
      </c>
    </row>
    <row r="12626" spans="1:5">
      <c r="A12626">
        <v>2021</v>
      </c>
      <c r="B12626" t="s">
        <v>424</v>
      </c>
      <c r="C12626" t="s">
        <v>21</v>
      </c>
      <c r="D12626" t="s">
        <v>546</v>
      </c>
      <c r="E12626">
        <v>0</v>
      </c>
    </row>
    <row r="12627" spans="1:5">
      <c r="A12627">
        <v>2020</v>
      </c>
      <c r="B12627" t="s">
        <v>434</v>
      </c>
      <c r="C12627" t="s">
        <v>45</v>
      </c>
      <c r="D12627" t="s">
        <v>546</v>
      </c>
      <c r="E12627">
        <v>0</v>
      </c>
    </row>
    <row r="12628" spans="1:5">
      <c r="A12628">
        <v>2020</v>
      </c>
      <c r="B12628" t="s">
        <v>430</v>
      </c>
      <c r="C12628" t="s">
        <v>33</v>
      </c>
      <c r="D12628" t="s">
        <v>546</v>
      </c>
      <c r="E12628">
        <v>0</v>
      </c>
    </row>
    <row r="12629" spans="1:5">
      <c r="A12629">
        <v>2020</v>
      </c>
      <c r="B12629" t="s">
        <v>439</v>
      </c>
      <c r="C12629" t="s">
        <v>53</v>
      </c>
      <c r="D12629" t="s">
        <v>546</v>
      </c>
      <c r="E12629">
        <v>0</v>
      </c>
    </row>
    <row r="12630" spans="1:5">
      <c r="A12630">
        <v>2019</v>
      </c>
      <c r="B12630" t="s">
        <v>431</v>
      </c>
      <c r="C12630" t="s">
        <v>36</v>
      </c>
      <c r="D12630" t="s">
        <v>546</v>
      </c>
      <c r="E12630">
        <v>0</v>
      </c>
    </row>
    <row r="12631" spans="1:5">
      <c r="A12631">
        <v>2019</v>
      </c>
      <c r="B12631" t="s">
        <v>437</v>
      </c>
      <c r="C12631" t="s">
        <v>51</v>
      </c>
      <c r="D12631" t="s">
        <v>546</v>
      </c>
      <c r="E12631">
        <v>0</v>
      </c>
    </row>
    <row r="12632" spans="1:5">
      <c r="A12632">
        <v>2019</v>
      </c>
      <c r="B12632" t="s">
        <v>439</v>
      </c>
      <c r="C12632" t="s">
        <v>53</v>
      </c>
      <c r="D12632" t="s">
        <v>546</v>
      </c>
      <c r="E12632">
        <v>0</v>
      </c>
    </row>
    <row r="12633" spans="1:5">
      <c r="A12633">
        <v>2019</v>
      </c>
      <c r="B12633" t="s">
        <v>429</v>
      </c>
      <c r="C12633" t="s">
        <v>30</v>
      </c>
      <c r="D12633" t="s">
        <v>546</v>
      </c>
      <c r="E12633">
        <v>0</v>
      </c>
    </row>
    <row r="12634" spans="1:5">
      <c r="A12634">
        <v>2018</v>
      </c>
      <c r="B12634" t="s">
        <v>432</v>
      </c>
      <c r="C12634" t="s">
        <v>39</v>
      </c>
      <c r="D12634" t="s">
        <v>546</v>
      </c>
      <c r="E12634">
        <v>0</v>
      </c>
    </row>
    <row r="12635" spans="1:5">
      <c r="A12635">
        <v>2018</v>
      </c>
      <c r="B12635" t="s">
        <v>435</v>
      </c>
      <c r="C12635" t="s">
        <v>48</v>
      </c>
      <c r="D12635" t="s">
        <v>546</v>
      </c>
      <c r="E12635">
        <v>0</v>
      </c>
    </row>
    <row r="12636" spans="1:5">
      <c r="A12636">
        <v>2018</v>
      </c>
      <c r="B12636" t="s">
        <v>438</v>
      </c>
      <c r="C12636" t="s">
        <v>52</v>
      </c>
      <c r="D12636" t="s">
        <v>546</v>
      </c>
      <c r="E12636">
        <v>0</v>
      </c>
    </row>
    <row r="12637" spans="1:5">
      <c r="A12637">
        <v>2018</v>
      </c>
      <c r="B12637" t="s">
        <v>436</v>
      </c>
      <c r="C12637" t="s">
        <v>49</v>
      </c>
      <c r="D12637" t="s">
        <v>546</v>
      </c>
      <c r="E12637">
        <v>0</v>
      </c>
    </row>
    <row r="12638" spans="1:5">
      <c r="A12638">
        <v>2018</v>
      </c>
      <c r="B12638" t="s">
        <v>437</v>
      </c>
      <c r="C12638" t="s">
        <v>51</v>
      </c>
      <c r="D12638" t="s">
        <v>546</v>
      </c>
      <c r="E12638">
        <v>0</v>
      </c>
    </row>
    <row r="12639" spans="1:5">
      <c r="A12639">
        <v>2018</v>
      </c>
      <c r="B12639" t="s">
        <v>422</v>
      </c>
      <c r="C12639" t="s">
        <v>15</v>
      </c>
      <c r="D12639" t="s">
        <v>546</v>
      </c>
      <c r="E12639">
        <v>0</v>
      </c>
    </row>
    <row r="12640" spans="1:5">
      <c r="A12640">
        <v>2019</v>
      </c>
      <c r="B12640" t="s">
        <v>438</v>
      </c>
      <c r="C12640" t="s">
        <v>52</v>
      </c>
      <c r="D12640" t="s">
        <v>546</v>
      </c>
      <c r="E12640">
        <v>0</v>
      </c>
    </row>
    <row r="12641" spans="1:5">
      <c r="A12641">
        <v>2019</v>
      </c>
      <c r="B12641" t="s">
        <v>430</v>
      </c>
      <c r="C12641" t="s">
        <v>33</v>
      </c>
      <c r="D12641" t="s">
        <v>546</v>
      </c>
      <c r="E12641">
        <v>0</v>
      </c>
    </row>
    <row r="12642" spans="1:5">
      <c r="A12642">
        <v>2019</v>
      </c>
      <c r="B12642" t="s">
        <v>434</v>
      </c>
      <c r="C12642" t="s">
        <v>45</v>
      </c>
      <c r="D12642" t="s">
        <v>546</v>
      </c>
      <c r="E12642">
        <v>0</v>
      </c>
    </row>
    <row r="12643" spans="1:5">
      <c r="A12643">
        <v>2019</v>
      </c>
      <c r="B12643" t="s">
        <v>425</v>
      </c>
      <c r="C12643" t="s">
        <v>24</v>
      </c>
      <c r="D12643" t="s">
        <v>546</v>
      </c>
      <c r="E12643">
        <v>0</v>
      </c>
    </row>
    <row r="12644" spans="1:5">
      <c r="A12644">
        <v>2019</v>
      </c>
      <c r="B12644" t="s">
        <v>420</v>
      </c>
      <c r="C12644" t="s">
        <v>8</v>
      </c>
      <c r="D12644" t="s">
        <v>546</v>
      </c>
      <c r="E12644">
        <v>0</v>
      </c>
    </row>
    <row r="12645" spans="1:5">
      <c r="A12645">
        <v>2019</v>
      </c>
      <c r="B12645" t="s">
        <v>433</v>
      </c>
      <c r="C12645" t="s">
        <v>42</v>
      </c>
      <c r="D12645" t="s">
        <v>546</v>
      </c>
      <c r="E12645">
        <v>0</v>
      </c>
    </row>
    <row r="12646" spans="1:5">
      <c r="A12646">
        <v>2019</v>
      </c>
      <c r="B12646" t="s">
        <v>428</v>
      </c>
      <c r="C12646" t="s">
        <v>27</v>
      </c>
      <c r="D12646" t="s">
        <v>546</v>
      </c>
      <c r="E12646">
        <v>0</v>
      </c>
    </row>
    <row r="12647" spans="1:5">
      <c r="A12647">
        <v>2019</v>
      </c>
      <c r="B12647" t="s">
        <v>423</v>
      </c>
      <c r="C12647" t="s">
        <v>18</v>
      </c>
      <c r="D12647" t="s">
        <v>546</v>
      </c>
      <c r="E12647">
        <v>0</v>
      </c>
    </row>
    <row r="12648" spans="1:5">
      <c r="A12648">
        <v>2019</v>
      </c>
      <c r="B12648" t="s">
        <v>421</v>
      </c>
      <c r="C12648" t="s">
        <v>13</v>
      </c>
      <c r="D12648" t="s">
        <v>546</v>
      </c>
      <c r="E12648">
        <v>0</v>
      </c>
    </row>
    <row r="12649" spans="1:5">
      <c r="A12649">
        <v>2019</v>
      </c>
      <c r="B12649" t="s">
        <v>422</v>
      </c>
      <c r="C12649" t="s">
        <v>15</v>
      </c>
      <c r="D12649" t="s">
        <v>546</v>
      </c>
      <c r="E12649">
        <v>0</v>
      </c>
    </row>
    <row r="12650" spans="1:5">
      <c r="A12650">
        <v>2019</v>
      </c>
      <c r="B12650" t="s">
        <v>424</v>
      </c>
      <c r="C12650" t="s">
        <v>21</v>
      </c>
      <c r="D12650" t="s">
        <v>546</v>
      </c>
      <c r="E12650">
        <v>0</v>
      </c>
    </row>
    <row r="12651" spans="1:5">
      <c r="A12651">
        <v>2018</v>
      </c>
      <c r="B12651" t="s">
        <v>434</v>
      </c>
      <c r="C12651" t="s">
        <v>45</v>
      </c>
      <c r="D12651" t="s">
        <v>546</v>
      </c>
      <c r="E12651">
        <v>0</v>
      </c>
    </row>
    <row r="12652" spans="1:5">
      <c r="A12652">
        <v>2018</v>
      </c>
      <c r="B12652" t="s">
        <v>428</v>
      </c>
      <c r="C12652" t="s">
        <v>27</v>
      </c>
      <c r="D12652" t="s">
        <v>546</v>
      </c>
      <c r="E12652">
        <v>0</v>
      </c>
    </row>
    <row r="12653" spans="1:5">
      <c r="A12653">
        <v>2018</v>
      </c>
      <c r="B12653" t="s">
        <v>430</v>
      </c>
      <c r="C12653" t="s">
        <v>33</v>
      </c>
      <c r="D12653" t="s">
        <v>546</v>
      </c>
      <c r="E12653">
        <v>0</v>
      </c>
    </row>
    <row r="12654" spans="1:5">
      <c r="A12654">
        <v>2018</v>
      </c>
      <c r="B12654" t="s">
        <v>420</v>
      </c>
      <c r="C12654" t="s">
        <v>8</v>
      </c>
      <c r="D12654" t="s">
        <v>546</v>
      </c>
      <c r="E12654">
        <v>0</v>
      </c>
    </row>
    <row r="12655" spans="1:5">
      <c r="A12655">
        <v>2018</v>
      </c>
      <c r="B12655" t="s">
        <v>439</v>
      </c>
      <c r="C12655" t="s">
        <v>53</v>
      </c>
      <c r="D12655" t="s">
        <v>546</v>
      </c>
      <c r="E12655">
        <v>0</v>
      </c>
    </row>
    <row r="12656" spans="1:5">
      <c r="A12656">
        <v>2022</v>
      </c>
      <c r="B12656" t="s">
        <v>437</v>
      </c>
      <c r="C12656" t="s">
        <v>51</v>
      </c>
      <c r="D12656" t="s">
        <v>546</v>
      </c>
      <c r="E12656">
        <v>0</v>
      </c>
    </row>
    <row r="12657" spans="1:5">
      <c r="A12657">
        <v>2022</v>
      </c>
      <c r="B12657" t="s">
        <v>425</v>
      </c>
      <c r="C12657" t="s">
        <v>24</v>
      </c>
      <c r="D12657" t="s">
        <v>546</v>
      </c>
      <c r="E12657">
        <v>0</v>
      </c>
    </row>
    <row r="12658" spans="1:5">
      <c r="A12658">
        <v>2022</v>
      </c>
      <c r="B12658" t="s">
        <v>428</v>
      </c>
      <c r="C12658" t="s">
        <v>27</v>
      </c>
      <c r="D12658" t="s">
        <v>546</v>
      </c>
      <c r="E12658">
        <v>0</v>
      </c>
    </row>
    <row r="12659" spans="1:5">
      <c r="A12659">
        <v>2022</v>
      </c>
      <c r="B12659" t="s">
        <v>420</v>
      </c>
      <c r="C12659" t="s">
        <v>8</v>
      </c>
      <c r="D12659" t="s">
        <v>546</v>
      </c>
      <c r="E12659">
        <v>0</v>
      </c>
    </row>
    <row r="12660" spans="1:5">
      <c r="A12660">
        <v>2022</v>
      </c>
      <c r="B12660" t="s">
        <v>423</v>
      </c>
      <c r="C12660" t="s">
        <v>18</v>
      </c>
      <c r="D12660" t="s">
        <v>546</v>
      </c>
      <c r="E12660">
        <v>0</v>
      </c>
    </row>
    <row r="12661" spans="1:5">
      <c r="A12661">
        <v>2021</v>
      </c>
      <c r="B12661" t="s">
        <v>426</v>
      </c>
      <c r="D12661" t="s">
        <v>546</v>
      </c>
      <c r="E12661">
        <v>0</v>
      </c>
    </row>
    <row r="12662" spans="1:5">
      <c r="A12662">
        <v>2021</v>
      </c>
      <c r="B12662" t="s">
        <v>428</v>
      </c>
      <c r="C12662" t="s">
        <v>27</v>
      </c>
      <c r="D12662" t="s">
        <v>546</v>
      </c>
      <c r="E12662">
        <v>0</v>
      </c>
    </row>
    <row r="12663" spans="1:5">
      <c r="A12663">
        <v>2021</v>
      </c>
      <c r="B12663" t="s">
        <v>423</v>
      </c>
      <c r="C12663" t="s">
        <v>18</v>
      </c>
      <c r="D12663" t="s">
        <v>546</v>
      </c>
      <c r="E12663">
        <v>0</v>
      </c>
    </row>
    <row r="12664" spans="1:5">
      <c r="A12664">
        <v>2021</v>
      </c>
      <c r="B12664" t="s">
        <v>431</v>
      </c>
      <c r="C12664" t="s">
        <v>36</v>
      </c>
      <c r="D12664" t="s">
        <v>546</v>
      </c>
      <c r="E12664">
        <v>0</v>
      </c>
    </row>
    <row r="12665" spans="1:5">
      <c r="A12665">
        <v>2021</v>
      </c>
      <c r="B12665" t="s">
        <v>425</v>
      </c>
      <c r="C12665" t="s">
        <v>24</v>
      </c>
      <c r="D12665" t="s">
        <v>546</v>
      </c>
      <c r="E12665">
        <v>0</v>
      </c>
    </row>
    <row r="12666" spans="1:5">
      <c r="A12666">
        <v>2021</v>
      </c>
      <c r="B12666" t="s">
        <v>438</v>
      </c>
      <c r="C12666" t="s">
        <v>52</v>
      </c>
      <c r="D12666" t="s">
        <v>546</v>
      </c>
      <c r="E12666">
        <v>0</v>
      </c>
    </row>
    <row r="12667" spans="1:5">
      <c r="A12667">
        <v>2021</v>
      </c>
      <c r="B12667" t="s">
        <v>436</v>
      </c>
      <c r="C12667" t="s">
        <v>49</v>
      </c>
      <c r="D12667" t="s">
        <v>546</v>
      </c>
      <c r="E12667">
        <v>0</v>
      </c>
    </row>
    <row r="12668" spans="1:5">
      <c r="A12668">
        <v>2021</v>
      </c>
      <c r="B12668" t="s">
        <v>437</v>
      </c>
      <c r="C12668" t="s">
        <v>51</v>
      </c>
      <c r="D12668" t="s">
        <v>546</v>
      </c>
      <c r="E12668">
        <v>0</v>
      </c>
    </row>
    <row r="12669" spans="1:5">
      <c r="A12669">
        <v>2020</v>
      </c>
      <c r="B12669" t="s">
        <v>431</v>
      </c>
      <c r="C12669" t="s">
        <v>36</v>
      </c>
      <c r="D12669" t="s">
        <v>546</v>
      </c>
      <c r="E12669">
        <v>0</v>
      </c>
    </row>
    <row r="12670" spans="1:5">
      <c r="A12670">
        <v>2020</v>
      </c>
      <c r="B12670" t="s">
        <v>426</v>
      </c>
      <c r="D12670" t="s">
        <v>546</v>
      </c>
      <c r="E12670">
        <v>0</v>
      </c>
    </row>
    <row r="12671" spans="1:5">
      <c r="A12671">
        <v>2020</v>
      </c>
      <c r="B12671" t="s">
        <v>433</v>
      </c>
      <c r="C12671" t="s">
        <v>42</v>
      </c>
      <c r="D12671" t="s">
        <v>546</v>
      </c>
      <c r="E12671">
        <v>0</v>
      </c>
    </row>
    <row r="12672" spans="1:5">
      <c r="A12672">
        <v>2020</v>
      </c>
      <c r="B12672" t="s">
        <v>425</v>
      </c>
      <c r="C12672" t="s">
        <v>24</v>
      </c>
      <c r="D12672" t="s">
        <v>546</v>
      </c>
      <c r="E12672">
        <v>0</v>
      </c>
    </row>
    <row r="12673" spans="1:5">
      <c r="A12673">
        <v>2020</v>
      </c>
      <c r="B12673" t="s">
        <v>428</v>
      </c>
      <c r="C12673" t="s">
        <v>27</v>
      </c>
      <c r="D12673" t="s">
        <v>546</v>
      </c>
      <c r="E12673">
        <v>0</v>
      </c>
    </row>
    <row r="12674" spans="1:5">
      <c r="A12674">
        <v>2020</v>
      </c>
      <c r="B12674" t="s">
        <v>438</v>
      </c>
      <c r="C12674" t="s">
        <v>52</v>
      </c>
      <c r="D12674" t="s">
        <v>546</v>
      </c>
      <c r="E12674">
        <v>0</v>
      </c>
    </row>
    <row r="12675" spans="1:5">
      <c r="A12675">
        <v>2020</v>
      </c>
      <c r="B12675" t="s">
        <v>437</v>
      </c>
      <c r="C12675" t="s">
        <v>51</v>
      </c>
      <c r="D12675" t="s">
        <v>546</v>
      </c>
      <c r="E12675">
        <v>0</v>
      </c>
    </row>
    <row r="12676" spans="1:5">
      <c r="A12676">
        <v>2020</v>
      </c>
      <c r="B12676" t="s">
        <v>422</v>
      </c>
      <c r="C12676" t="s">
        <v>15</v>
      </c>
      <c r="D12676" t="s">
        <v>546</v>
      </c>
      <c r="E12676">
        <v>0</v>
      </c>
    </row>
    <row r="12677" spans="1:5">
      <c r="A12677">
        <v>2023</v>
      </c>
      <c r="B12677" t="s">
        <v>434</v>
      </c>
      <c r="C12677" t="s">
        <v>45</v>
      </c>
      <c r="D12677" t="s">
        <v>546</v>
      </c>
      <c r="E12677">
        <v>0</v>
      </c>
    </row>
    <row r="12678" spans="1:5">
      <c r="A12678">
        <v>2023</v>
      </c>
      <c r="B12678" t="s">
        <v>423</v>
      </c>
      <c r="C12678" t="s">
        <v>18</v>
      </c>
      <c r="D12678" t="s">
        <v>546</v>
      </c>
      <c r="E12678">
        <v>0</v>
      </c>
    </row>
    <row r="12679" spans="1:5">
      <c r="A12679">
        <v>2023</v>
      </c>
      <c r="B12679" t="s">
        <v>435</v>
      </c>
      <c r="C12679" t="s">
        <v>48</v>
      </c>
      <c r="D12679" t="s">
        <v>546</v>
      </c>
      <c r="E12679">
        <v>0</v>
      </c>
    </row>
    <row r="12680" spans="1:5">
      <c r="A12680">
        <v>2023</v>
      </c>
      <c r="B12680" t="s">
        <v>430</v>
      </c>
      <c r="C12680" t="s">
        <v>33</v>
      </c>
      <c r="D12680" t="s">
        <v>546</v>
      </c>
      <c r="E12680">
        <v>0</v>
      </c>
    </row>
    <row r="12681" spans="1:5">
      <c r="A12681">
        <v>2023</v>
      </c>
      <c r="B12681" t="s">
        <v>422</v>
      </c>
      <c r="C12681" t="s">
        <v>15</v>
      </c>
      <c r="D12681" t="s">
        <v>546</v>
      </c>
      <c r="E12681">
        <v>0</v>
      </c>
    </row>
    <row r="12682" spans="1:5">
      <c r="A12682">
        <v>2023</v>
      </c>
      <c r="B12682" t="s">
        <v>439</v>
      </c>
      <c r="C12682" t="s">
        <v>53</v>
      </c>
      <c r="D12682" t="s">
        <v>546</v>
      </c>
      <c r="E12682">
        <v>0</v>
      </c>
    </row>
    <row r="12683" spans="1:5">
      <c r="A12683">
        <v>2022</v>
      </c>
      <c r="B12683" t="s">
        <v>433</v>
      </c>
      <c r="C12683" t="s">
        <v>42</v>
      </c>
      <c r="D12683" t="s">
        <v>546</v>
      </c>
      <c r="E12683">
        <v>0</v>
      </c>
    </row>
    <row r="12684" spans="1:5">
      <c r="A12684">
        <v>2022</v>
      </c>
      <c r="B12684" t="s">
        <v>430</v>
      </c>
      <c r="C12684" t="s">
        <v>33</v>
      </c>
      <c r="D12684" t="s">
        <v>546</v>
      </c>
      <c r="E12684">
        <v>0</v>
      </c>
    </row>
    <row r="12685" spans="1:5">
      <c r="A12685">
        <v>2022</v>
      </c>
      <c r="B12685" t="s">
        <v>432</v>
      </c>
      <c r="C12685" t="s">
        <v>39</v>
      </c>
      <c r="D12685" t="s">
        <v>546</v>
      </c>
      <c r="E12685">
        <v>0</v>
      </c>
    </row>
    <row r="12686" spans="1:5">
      <c r="A12686">
        <v>2022</v>
      </c>
      <c r="B12686" t="s">
        <v>426</v>
      </c>
      <c r="D12686" t="s">
        <v>546</v>
      </c>
      <c r="E12686">
        <v>0</v>
      </c>
    </row>
    <row r="12687" spans="1:5">
      <c r="A12687">
        <v>2022</v>
      </c>
      <c r="B12687" t="s">
        <v>424</v>
      </c>
      <c r="C12687" t="s">
        <v>21</v>
      </c>
      <c r="D12687" t="s">
        <v>546</v>
      </c>
      <c r="E12687">
        <v>0</v>
      </c>
    </row>
    <row r="12688" spans="1:5">
      <c r="A12688">
        <v>2021</v>
      </c>
      <c r="B12688" t="s">
        <v>432</v>
      </c>
      <c r="C12688" t="s">
        <v>39</v>
      </c>
      <c r="D12688" t="s">
        <v>546</v>
      </c>
      <c r="E12688">
        <v>0</v>
      </c>
    </row>
    <row r="12689" spans="1:5">
      <c r="A12689">
        <v>2021</v>
      </c>
      <c r="B12689" t="s">
        <v>430</v>
      </c>
      <c r="C12689" t="s">
        <v>33</v>
      </c>
      <c r="D12689" t="s">
        <v>546</v>
      </c>
      <c r="E12689">
        <v>0</v>
      </c>
    </row>
    <row r="12690" spans="1:5">
      <c r="A12690">
        <v>2021</v>
      </c>
      <c r="B12690" t="s">
        <v>433</v>
      </c>
      <c r="C12690" t="s">
        <v>42</v>
      </c>
      <c r="D12690" t="s">
        <v>546</v>
      </c>
      <c r="E12690">
        <v>0</v>
      </c>
    </row>
    <row r="12691" spans="1:5">
      <c r="A12691">
        <v>2021</v>
      </c>
      <c r="B12691" t="s">
        <v>422</v>
      </c>
      <c r="C12691" t="s">
        <v>15</v>
      </c>
      <c r="D12691" t="s">
        <v>546</v>
      </c>
      <c r="E12691">
        <v>0</v>
      </c>
    </row>
    <row r="12692" spans="1:5">
      <c r="A12692">
        <v>2021</v>
      </c>
      <c r="B12692" t="s">
        <v>421</v>
      </c>
      <c r="C12692" t="s">
        <v>13</v>
      </c>
      <c r="D12692" t="s">
        <v>546</v>
      </c>
      <c r="E12692">
        <v>0</v>
      </c>
    </row>
    <row r="12693" spans="1:5">
      <c r="A12693">
        <v>2021</v>
      </c>
      <c r="B12693" t="s">
        <v>439</v>
      </c>
      <c r="C12693" t="s">
        <v>53</v>
      </c>
      <c r="D12693" t="s">
        <v>546</v>
      </c>
      <c r="E12693">
        <v>0</v>
      </c>
    </row>
    <row r="12694" spans="1:5">
      <c r="A12694">
        <v>2021</v>
      </c>
      <c r="B12694" t="s">
        <v>435</v>
      </c>
      <c r="C12694" t="s">
        <v>48</v>
      </c>
      <c r="D12694" t="s">
        <v>546</v>
      </c>
      <c r="E12694">
        <v>0</v>
      </c>
    </row>
    <row r="12695" spans="1:5">
      <c r="A12695">
        <v>2021</v>
      </c>
      <c r="B12695" t="s">
        <v>429</v>
      </c>
      <c r="C12695" t="s">
        <v>30</v>
      </c>
      <c r="D12695" t="s">
        <v>546</v>
      </c>
      <c r="E12695">
        <v>0</v>
      </c>
    </row>
    <row r="12696" spans="1:5">
      <c r="A12696">
        <v>2020</v>
      </c>
      <c r="B12696" t="s">
        <v>435</v>
      </c>
      <c r="C12696" t="s">
        <v>48</v>
      </c>
      <c r="D12696" t="s">
        <v>546</v>
      </c>
      <c r="E12696">
        <v>0</v>
      </c>
    </row>
    <row r="12697" spans="1:5">
      <c r="A12697">
        <v>2020</v>
      </c>
      <c r="B12697" t="s">
        <v>432</v>
      </c>
      <c r="C12697" t="s">
        <v>39</v>
      </c>
      <c r="D12697" t="s">
        <v>546</v>
      </c>
      <c r="E12697">
        <v>0</v>
      </c>
    </row>
    <row r="12698" spans="1:5">
      <c r="A12698">
        <v>2020</v>
      </c>
      <c r="B12698" t="s">
        <v>423</v>
      </c>
      <c r="C12698" t="s">
        <v>18</v>
      </c>
      <c r="D12698" t="s">
        <v>546</v>
      </c>
      <c r="E12698">
        <v>0</v>
      </c>
    </row>
    <row r="12699" spans="1:5">
      <c r="A12699">
        <v>2020</v>
      </c>
      <c r="B12699" t="s">
        <v>420</v>
      </c>
      <c r="C12699" t="s">
        <v>8</v>
      </c>
      <c r="D12699" t="s">
        <v>546</v>
      </c>
      <c r="E12699">
        <v>0</v>
      </c>
    </row>
    <row r="12700" spans="1:5">
      <c r="A12700">
        <v>2020</v>
      </c>
      <c r="B12700" t="s">
        <v>424</v>
      </c>
      <c r="C12700" t="s">
        <v>21</v>
      </c>
      <c r="D12700" t="s">
        <v>546</v>
      </c>
      <c r="E12700">
        <v>0</v>
      </c>
    </row>
    <row r="12701" spans="1:5">
      <c r="A12701">
        <v>2020</v>
      </c>
      <c r="B12701" t="s">
        <v>421</v>
      </c>
      <c r="C12701" t="s">
        <v>13</v>
      </c>
      <c r="D12701" t="s">
        <v>546</v>
      </c>
      <c r="E12701">
        <v>0</v>
      </c>
    </row>
    <row r="12702" spans="1:5">
      <c r="A12702">
        <v>2020</v>
      </c>
      <c r="B12702" t="s">
        <v>436</v>
      </c>
      <c r="C12702" t="s">
        <v>49</v>
      </c>
      <c r="D12702" t="s">
        <v>546</v>
      </c>
      <c r="E12702">
        <v>0</v>
      </c>
    </row>
    <row r="12703" spans="1:5">
      <c r="A12703">
        <v>2020</v>
      </c>
      <c r="B12703" t="s">
        <v>429</v>
      </c>
      <c r="C12703" t="s">
        <v>30</v>
      </c>
      <c r="D12703" t="s">
        <v>546</v>
      </c>
      <c r="E12703">
        <v>0</v>
      </c>
    </row>
    <row r="12704" spans="1:5">
      <c r="A12704">
        <v>2019</v>
      </c>
      <c r="B12704" t="s">
        <v>435</v>
      </c>
      <c r="C12704" t="s">
        <v>48</v>
      </c>
      <c r="D12704" t="s">
        <v>546</v>
      </c>
      <c r="E12704">
        <v>0</v>
      </c>
    </row>
    <row r="12705" spans="1:5">
      <c r="A12705">
        <v>2019</v>
      </c>
      <c r="B12705" t="s">
        <v>426</v>
      </c>
      <c r="D12705" t="s">
        <v>546</v>
      </c>
      <c r="E12705">
        <v>0</v>
      </c>
    </row>
    <row r="12706" spans="1:5">
      <c r="A12706">
        <v>2019</v>
      </c>
      <c r="B12706" t="s">
        <v>432</v>
      </c>
      <c r="C12706" t="s">
        <v>39</v>
      </c>
      <c r="D12706" t="s">
        <v>546</v>
      </c>
      <c r="E12706">
        <v>0</v>
      </c>
    </row>
    <row r="12707" spans="1:5">
      <c r="A12707">
        <v>2019</v>
      </c>
      <c r="B12707" t="s">
        <v>436</v>
      </c>
      <c r="C12707" t="s">
        <v>49</v>
      </c>
      <c r="D12707" t="s">
        <v>546</v>
      </c>
      <c r="E12707">
        <v>0</v>
      </c>
    </row>
    <row r="12708" spans="1:5">
      <c r="A12708">
        <v>2018</v>
      </c>
      <c r="B12708" t="s">
        <v>431</v>
      </c>
      <c r="C12708" t="s">
        <v>36</v>
      </c>
      <c r="D12708" t="s">
        <v>546</v>
      </c>
      <c r="E12708">
        <v>0</v>
      </c>
    </row>
    <row r="12709" spans="1:5">
      <c r="A12709">
        <v>2018</v>
      </c>
      <c r="B12709" t="s">
        <v>426</v>
      </c>
      <c r="D12709" t="s">
        <v>546</v>
      </c>
      <c r="E12709">
        <v>0</v>
      </c>
    </row>
    <row r="12710" spans="1:5">
      <c r="A12710">
        <v>2018</v>
      </c>
      <c r="B12710" t="s">
        <v>421</v>
      </c>
      <c r="C12710" t="s">
        <v>13</v>
      </c>
      <c r="D12710" t="s">
        <v>546</v>
      </c>
      <c r="E12710">
        <v>0</v>
      </c>
    </row>
    <row r="12711" spans="1:5">
      <c r="A12711">
        <v>2018</v>
      </c>
      <c r="B12711" t="s">
        <v>423</v>
      </c>
      <c r="C12711" t="s">
        <v>18</v>
      </c>
      <c r="D12711" t="s">
        <v>546</v>
      </c>
      <c r="E12711">
        <v>0</v>
      </c>
    </row>
    <row r="12712" spans="1:5">
      <c r="A12712">
        <v>2018</v>
      </c>
      <c r="B12712" t="s">
        <v>433</v>
      </c>
      <c r="C12712" t="s">
        <v>42</v>
      </c>
      <c r="D12712" t="s">
        <v>546</v>
      </c>
      <c r="E12712">
        <v>0</v>
      </c>
    </row>
    <row r="12713" spans="1:5">
      <c r="A12713">
        <v>2018</v>
      </c>
      <c r="B12713" t="s">
        <v>425</v>
      </c>
      <c r="C12713" t="s">
        <v>24</v>
      </c>
      <c r="D12713" t="s">
        <v>546</v>
      </c>
      <c r="E12713">
        <v>0</v>
      </c>
    </row>
    <row r="12714" spans="1:5">
      <c r="A12714">
        <v>2018</v>
      </c>
      <c r="B12714" t="s">
        <v>424</v>
      </c>
      <c r="C12714" t="s">
        <v>21</v>
      </c>
      <c r="D12714" t="s">
        <v>546</v>
      </c>
      <c r="E12714">
        <v>0</v>
      </c>
    </row>
    <row r="12715" spans="1:5">
      <c r="A12715">
        <v>2018</v>
      </c>
      <c r="B12715" t="s">
        <v>429</v>
      </c>
      <c r="C12715" t="s">
        <v>30</v>
      </c>
      <c r="D12715" t="s">
        <v>546</v>
      </c>
      <c r="E12715">
        <v>0</v>
      </c>
    </row>
    <row r="12716" spans="1:5">
      <c r="A12716">
        <v>2025</v>
      </c>
      <c r="B12716" t="s">
        <v>407</v>
      </c>
      <c r="D12716" t="s">
        <v>547</v>
      </c>
      <c r="E12716">
        <v>0</v>
      </c>
    </row>
    <row r="12717" spans="1:5">
      <c r="A12717">
        <v>2025</v>
      </c>
      <c r="B12717" t="s">
        <v>438</v>
      </c>
      <c r="D12717" t="s">
        <v>547</v>
      </c>
      <c r="E12717">
        <v>0</v>
      </c>
    </row>
    <row r="12718" spans="1:5">
      <c r="A12718">
        <v>2025</v>
      </c>
      <c r="B12718" t="s">
        <v>425</v>
      </c>
      <c r="D12718" t="s">
        <v>547</v>
      </c>
      <c r="E12718">
        <v>0</v>
      </c>
    </row>
    <row r="12719" spans="1:5">
      <c r="A12719">
        <v>2025</v>
      </c>
      <c r="B12719" t="s">
        <v>421</v>
      </c>
      <c r="D12719" t="s">
        <v>547</v>
      </c>
      <c r="E12719">
        <v>0</v>
      </c>
    </row>
    <row r="12720" spans="1:5">
      <c r="A12720">
        <v>2025</v>
      </c>
      <c r="B12720" t="s">
        <v>432</v>
      </c>
      <c r="D12720" t="s">
        <v>547</v>
      </c>
      <c r="E12720">
        <v>0</v>
      </c>
    </row>
    <row r="12721" spans="1:5">
      <c r="A12721">
        <v>2025</v>
      </c>
      <c r="B12721" t="s">
        <v>429</v>
      </c>
      <c r="D12721" t="s">
        <v>547</v>
      </c>
      <c r="E12721">
        <v>0</v>
      </c>
    </row>
    <row r="12722" spans="1:5">
      <c r="A12722">
        <v>2025</v>
      </c>
      <c r="B12722" t="s">
        <v>431</v>
      </c>
      <c r="D12722" t="s">
        <v>547</v>
      </c>
      <c r="E12722">
        <v>0</v>
      </c>
    </row>
    <row r="12723" spans="1:5">
      <c r="A12723">
        <v>2025</v>
      </c>
      <c r="B12723" t="s">
        <v>428</v>
      </c>
      <c r="D12723" t="s">
        <v>547</v>
      </c>
      <c r="E12723">
        <v>0</v>
      </c>
    </row>
    <row r="12724" spans="1:5">
      <c r="A12724">
        <v>2025</v>
      </c>
      <c r="B12724" t="s">
        <v>436</v>
      </c>
      <c r="D12724" t="s">
        <v>547</v>
      </c>
      <c r="E12724">
        <v>0</v>
      </c>
    </row>
    <row r="12725" spans="1:5">
      <c r="A12725">
        <v>2025</v>
      </c>
      <c r="B12725" t="s">
        <v>433</v>
      </c>
      <c r="D12725" t="s">
        <v>547</v>
      </c>
      <c r="E12725">
        <v>0</v>
      </c>
    </row>
    <row r="12726" spans="1:5">
      <c r="A12726">
        <v>2025</v>
      </c>
      <c r="B12726" t="s">
        <v>426</v>
      </c>
      <c r="D12726" t="s">
        <v>547</v>
      </c>
      <c r="E12726">
        <v>0</v>
      </c>
    </row>
    <row r="12727" spans="1:5">
      <c r="A12727">
        <v>2025</v>
      </c>
      <c r="B12727" t="s">
        <v>437</v>
      </c>
      <c r="D12727" t="s">
        <v>547</v>
      </c>
      <c r="E12727">
        <v>0</v>
      </c>
    </row>
    <row r="12728" spans="1:5">
      <c r="A12728">
        <v>2025</v>
      </c>
      <c r="B12728" t="s">
        <v>420</v>
      </c>
      <c r="D12728" t="s">
        <v>547</v>
      </c>
      <c r="E12728">
        <v>0</v>
      </c>
    </row>
    <row r="12729" spans="1:5">
      <c r="A12729">
        <v>2025</v>
      </c>
      <c r="B12729" t="s">
        <v>424</v>
      </c>
      <c r="D12729" t="s">
        <v>547</v>
      </c>
      <c r="E12729">
        <v>0</v>
      </c>
    </row>
    <row r="12730" spans="1:5">
      <c r="A12730">
        <v>2025</v>
      </c>
      <c r="B12730" t="s">
        <v>434</v>
      </c>
      <c r="D12730" t="s">
        <v>547</v>
      </c>
      <c r="E12730">
        <v>0</v>
      </c>
    </row>
    <row r="12731" spans="1:5">
      <c r="A12731">
        <v>2025</v>
      </c>
      <c r="B12731" t="s">
        <v>423</v>
      </c>
      <c r="D12731" t="s">
        <v>547</v>
      </c>
      <c r="E12731">
        <v>0</v>
      </c>
    </row>
    <row r="12732" spans="1:5">
      <c r="A12732">
        <v>2025</v>
      </c>
      <c r="B12732" t="s">
        <v>435</v>
      </c>
      <c r="D12732" t="s">
        <v>547</v>
      </c>
      <c r="E12732">
        <v>0</v>
      </c>
    </row>
    <row r="12733" spans="1:5">
      <c r="A12733">
        <v>2025</v>
      </c>
      <c r="B12733" t="s">
        <v>430</v>
      </c>
      <c r="D12733" t="s">
        <v>547</v>
      </c>
      <c r="E12733">
        <v>0</v>
      </c>
    </row>
    <row r="12734" spans="1:5">
      <c r="A12734">
        <v>2025</v>
      </c>
      <c r="B12734" t="s">
        <v>422</v>
      </c>
      <c r="D12734" t="s">
        <v>547</v>
      </c>
      <c r="E12734">
        <v>0</v>
      </c>
    </row>
    <row r="12735" spans="1:5">
      <c r="A12735">
        <v>2025</v>
      </c>
      <c r="B12735" t="s">
        <v>439</v>
      </c>
      <c r="D12735" t="s">
        <v>547</v>
      </c>
      <c r="E12735">
        <v>0</v>
      </c>
    </row>
    <row r="12736" spans="1:5">
      <c r="A12736">
        <v>2024</v>
      </c>
      <c r="B12736" t="s">
        <v>407</v>
      </c>
      <c r="C12736" t="s">
        <v>407</v>
      </c>
      <c r="D12736" t="s">
        <v>547</v>
      </c>
      <c r="E12736">
        <v>523</v>
      </c>
    </row>
    <row r="12737" spans="1:5">
      <c r="A12737">
        <v>2024</v>
      </c>
      <c r="B12737" t="s">
        <v>438</v>
      </c>
      <c r="C12737" t="s">
        <v>52</v>
      </c>
      <c r="D12737" t="s">
        <v>547</v>
      </c>
      <c r="E12737">
        <v>0</v>
      </c>
    </row>
    <row r="12738" spans="1:5">
      <c r="A12738">
        <v>2024</v>
      </c>
      <c r="B12738" t="s">
        <v>425</v>
      </c>
      <c r="C12738" t="s">
        <v>24</v>
      </c>
      <c r="D12738" t="s">
        <v>547</v>
      </c>
      <c r="E12738">
        <v>0</v>
      </c>
    </row>
    <row r="12739" spans="1:5">
      <c r="A12739">
        <v>2024</v>
      </c>
      <c r="B12739" t="s">
        <v>421</v>
      </c>
      <c r="C12739" t="s">
        <v>13</v>
      </c>
      <c r="D12739" t="s">
        <v>547</v>
      </c>
      <c r="E12739">
        <v>0</v>
      </c>
    </row>
    <row r="12740" spans="1:5">
      <c r="A12740">
        <v>2024</v>
      </c>
      <c r="B12740" t="s">
        <v>432</v>
      </c>
      <c r="C12740" t="s">
        <v>39</v>
      </c>
      <c r="D12740" t="s">
        <v>547</v>
      </c>
      <c r="E12740">
        <v>0</v>
      </c>
    </row>
    <row r="12741" spans="1:5">
      <c r="A12741">
        <v>2024</v>
      </c>
      <c r="B12741" t="s">
        <v>429</v>
      </c>
      <c r="C12741" t="s">
        <v>30</v>
      </c>
      <c r="D12741" t="s">
        <v>547</v>
      </c>
      <c r="E12741">
        <v>0</v>
      </c>
    </row>
    <row r="12742" spans="1:5">
      <c r="A12742">
        <v>2024</v>
      </c>
      <c r="B12742" t="s">
        <v>431</v>
      </c>
      <c r="C12742" t="s">
        <v>36</v>
      </c>
      <c r="D12742" t="s">
        <v>547</v>
      </c>
      <c r="E12742">
        <v>0</v>
      </c>
    </row>
    <row r="12743" spans="1:5">
      <c r="A12743">
        <v>2024</v>
      </c>
      <c r="B12743" t="s">
        <v>428</v>
      </c>
      <c r="C12743" t="s">
        <v>27</v>
      </c>
      <c r="D12743" t="s">
        <v>547</v>
      </c>
      <c r="E12743">
        <v>0</v>
      </c>
    </row>
    <row r="12744" spans="1:5">
      <c r="A12744">
        <v>2024</v>
      </c>
      <c r="B12744" t="s">
        <v>436</v>
      </c>
      <c r="C12744" t="s">
        <v>49</v>
      </c>
      <c r="D12744" t="s">
        <v>547</v>
      </c>
      <c r="E12744">
        <v>0</v>
      </c>
    </row>
    <row r="12745" spans="1:5">
      <c r="A12745">
        <v>2024</v>
      </c>
      <c r="B12745" t="s">
        <v>433</v>
      </c>
      <c r="C12745" t="s">
        <v>42</v>
      </c>
      <c r="D12745" t="s">
        <v>547</v>
      </c>
      <c r="E12745">
        <v>0</v>
      </c>
    </row>
    <row r="12746" spans="1:5">
      <c r="A12746">
        <v>2024</v>
      </c>
      <c r="B12746" t="s">
        <v>426</v>
      </c>
      <c r="D12746" t="s">
        <v>547</v>
      </c>
      <c r="E12746">
        <v>0</v>
      </c>
    </row>
    <row r="12747" spans="1:5">
      <c r="A12747">
        <v>2024</v>
      </c>
      <c r="B12747" t="s">
        <v>437</v>
      </c>
      <c r="C12747" t="s">
        <v>51</v>
      </c>
      <c r="D12747" t="s">
        <v>547</v>
      </c>
      <c r="E12747">
        <v>0</v>
      </c>
    </row>
    <row r="12748" spans="1:5">
      <c r="A12748">
        <v>2024</v>
      </c>
      <c r="B12748" t="s">
        <v>420</v>
      </c>
      <c r="C12748" t="s">
        <v>8</v>
      </c>
      <c r="D12748" t="s">
        <v>547</v>
      </c>
      <c r="E12748">
        <v>0</v>
      </c>
    </row>
    <row r="12749" spans="1:5">
      <c r="A12749">
        <v>2024</v>
      </c>
      <c r="B12749" t="s">
        <v>424</v>
      </c>
      <c r="C12749" t="s">
        <v>21</v>
      </c>
      <c r="D12749" t="s">
        <v>547</v>
      </c>
      <c r="E12749">
        <v>0</v>
      </c>
    </row>
    <row r="12750" spans="1:5">
      <c r="A12750">
        <v>2024</v>
      </c>
      <c r="B12750" t="s">
        <v>434</v>
      </c>
      <c r="C12750" t="s">
        <v>45</v>
      </c>
      <c r="D12750" t="s">
        <v>547</v>
      </c>
      <c r="E12750">
        <v>0</v>
      </c>
    </row>
    <row r="12751" spans="1:5">
      <c r="A12751">
        <v>2024</v>
      </c>
      <c r="B12751" t="s">
        <v>423</v>
      </c>
      <c r="C12751" t="s">
        <v>18</v>
      </c>
      <c r="D12751" t="s">
        <v>547</v>
      </c>
      <c r="E12751">
        <v>0</v>
      </c>
    </row>
    <row r="12752" spans="1:5">
      <c r="A12752">
        <v>2024</v>
      </c>
      <c r="B12752" t="s">
        <v>435</v>
      </c>
      <c r="C12752" t="s">
        <v>48</v>
      </c>
      <c r="D12752" t="s">
        <v>547</v>
      </c>
      <c r="E12752">
        <v>0</v>
      </c>
    </row>
    <row r="12753" spans="1:5">
      <c r="A12753">
        <v>2024</v>
      </c>
      <c r="B12753" t="s">
        <v>430</v>
      </c>
      <c r="C12753" t="s">
        <v>33</v>
      </c>
      <c r="D12753" t="s">
        <v>547</v>
      </c>
      <c r="E12753">
        <v>0</v>
      </c>
    </row>
    <row r="12754" spans="1:5">
      <c r="A12754">
        <v>2024</v>
      </c>
      <c r="B12754" t="s">
        <v>422</v>
      </c>
      <c r="C12754" t="s">
        <v>15</v>
      </c>
      <c r="D12754" t="s">
        <v>547</v>
      </c>
      <c r="E12754">
        <v>0</v>
      </c>
    </row>
    <row r="12755" spans="1:5">
      <c r="A12755">
        <v>2024</v>
      </c>
      <c r="B12755" t="s">
        <v>439</v>
      </c>
      <c r="C12755" t="s">
        <v>53</v>
      </c>
      <c r="D12755" t="s">
        <v>547</v>
      </c>
      <c r="E12755">
        <v>0</v>
      </c>
    </row>
    <row r="12756" spans="1:5">
      <c r="A12756">
        <v>2019</v>
      </c>
      <c r="B12756" t="s">
        <v>407</v>
      </c>
      <c r="C12756" t="s">
        <v>407</v>
      </c>
      <c r="D12756" t="s">
        <v>547</v>
      </c>
      <c r="E12756">
        <v>0</v>
      </c>
    </row>
    <row r="12757" spans="1:5">
      <c r="A12757">
        <v>2022</v>
      </c>
      <c r="B12757" t="s">
        <v>407</v>
      </c>
      <c r="C12757" t="s">
        <v>407</v>
      </c>
      <c r="D12757" t="s">
        <v>547</v>
      </c>
      <c r="E12757">
        <v>475</v>
      </c>
    </row>
    <row r="12758" spans="1:5">
      <c r="A12758">
        <v>2021</v>
      </c>
      <c r="B12758" t="s">
        <v>407</v>
      </c>
      <c r="C12758" t="s">
        <v>407</v>
      </c>
      <c r="D12758" t="s">
        <v>547</v>
      </c>
      <c r="E12758">
        <v>0</v>
      </c>
    </row>
    <row r="12759" spans="1:5">
      <c r="A12759">
        <v>2023</v>
      </c>
      <c r="B12759" t="s">
        <v>407</v>
      </c>
      <c r="C12759" t="s">
        <v>407</v>
      </c>
      <c r="D12759" t="s">
        <v>547</v>
      </c>
      <c r="E12759">
        <v>524</v>
      </c>
    </row>
    <row r="12760" spans="1:5">
      <c r="A12760">
        <v>2018</v>
      </c>
      <c r="B12760" t="s">
        <v>407</v>
      </c>
      <c r="C12760" t="s">
        <v>407</v>
      </c>
      <c r="D12760" t="s">
        <v>547</v>
      </c>
      <c r="E12760">
        <v>0</v>
      </c>
    </row>
    <row r="12761" spans="1:5">
      <c r="A12761">
        <v>2018</v>
      </c>
      <c r="B12761" t="s">
        <v>407</v>
      </c>
      <c r="C12761" t="s">
        <v>407</v>
      </c>
      <c r="D12761" t="s">
        <v>547</v>
      </c>
      <c r="E12761">
        <v>0</v>
      </c>
    </row>
    <row r="12762" spans="1:5">
      <c r="A12762">
        <v>2018</v>
      </c>
      <c r="B12762" t="s">
        <v>407</v>
      </c>
      <c r="C12762" t="s">
        <v>407</v>
      </c>
      <c r="D12762" t="s">
        <v>547</v>
      </c>
      <c r="E12762">
        <v>0</v>
      </c>
    </row>
    <row r="12763" spans="1:5">
      <c r="A12763">
        <v>2018</v>
      </c>
      <c r="B12763" t="s">
        <v>407</v>
      </c>
      <c r="C12763" t="s">
        <v>407</v>
      </c>
      <c r="D12763" t="s">
        <v>547</v>
      </c>
      <c r="E12763">
        <v>0</v>
      </c>
    </row>
    <row r="12764" spans="1:5">
      <c r="A12764">
        <v>2020</v>
      </c>
      <c r="B12764" t="s">
        <v>407</v>
      </c>
      <c r="C12764" t="s">
        <v>407</v>
      </c>
      <c r="D12764" t="s">
        <v>547</v>
      </c>
      <c r="E12764">
        <v>0</v>
      </c>
    </row>
    <row r="12765" spans="1:5">
      <c r="A12765">
        <v>2023</v>
      </c>
      <c r="B12765" t="s">
        <v>438</v>
      </c>
      <c r="C12765" t="s">
        <v>52</v>
      </c>
      <c r="D12765" t="s">
        <v>547</v>
      </c>
      <c r="E12765">
        <v>0</v>
      </c>
    </row>
    <row r="12766" spans="1:5">
      <c r="A12766">
        <v>2023</v>
      </c>
      <c r="B12766" t="s">
        <v>425</v>
      </c>
      <c r="C12766" t="s">
        <v>24</v>
      </c>
      <c r="D12766" t="s">
        <v>547</v>
      </c>
      <c r="E12766">
        <v>0</v>
      </c>
    </row>
    <row r="12767" spans="1:5">
      <c r="A12767">
        <v>2023</v>
      </c>
      <c r="B12767" t="s">
        <v>421</v>
      </c>
      <c r="C12767" t="s">
        <v>13</v>
      </c>
      <c r="D12767" t="s">
        <v>547</v>
      </c>
      <c r="E12767">
        <v>0</v>
      </c>
    </row>
    <row r="12768" spans="1:5">
      <c r="A12768">
        <v>2023</v>
      </c>
      <c r="B12768" t="s">
        <v>432</v>
      </c>
      <c r="C12768" t="s">
        <v>39</v>
      </c>
      <c r="D12768" t="s">
        <v>547</v>
      </c>
      <c r="E12768">
        <v>0</v>
      </c>
    </row>
    <row r="12769" spans="1:5">
      <c r="A12769">
        <v>2023</v>
      </c>
      <c r="B12769" t="s">
        <v>429</v>
      </c>
      <c r="C12769" t="s">
        <v>30</v>
      </c>
      <c r="D12769" t="s">
        <v>547</v>
      </c>
      <c r="E12769">
        <v>0</v>
      </c>
    </row>
    <row r="12770" spans="1:5">
      <c r="A12770">
        <v>2023</v>
      </c>
      <c r="B12770" t="s">
        <v>431</v>
      </c>
      <c r="C12770" t="s">
        <v>36</v>
      </c>
      <c r="D12770" t="s">
        <v>547</v>
      </c>
      <c r="E12770">
        <v>0</v>
      </c>
    </row>
    <row r="12771" spans="1:5">
      <c r="A12771">
        <v>2023</v>
      </c>
      <c r="B12771" t="s">
        <v>428</v>
      </c>
      <c r="C12771" t="s">
        <v>27</v>
      </c>
      <c r="D12771" t="s">
        <v>547</v>
      </c>
      <c r="E12771">
        <v>0</v>
      </c>
    </row>
    <row r="12772" spans="1:5">
      <c r="A12772">
        <v>2023</v>
      </c>
      <c r="B12772" t="s">
        <v>436</v>
      </c>
      <c r="C12772" t="s">
        <v>49</v>
      </c>
      <c r="D12772" t="s">
        <v>547</v>
      </c>
      <c r="E12772">
        <v>0</v>
      </c>
    </row>
    <row r="12773" spans="1:5">
      <c r="A12773">
        <v>2023</v>
      </c>
      <c r="B12773" t="s">
        <v>433</v>
      </c>
      <c r="C12773" t="s">
        <v>42</v>
      </c>
      <c r="D12773" t="s">
        <v>547</v>
      </c>
      <c r="E12773">
        <v>0</v>
      </c>
    </row>
    <row r="12774" spans="1:5">
      <c r="A12774">
        <v>2023</v>
      </c>
      <c r="B12774" t="s">
        <v>426</v>
      </c>
      <c r="D12774" t="s">
        <v>547</v>
      </c>
      <c r="E12774">
        <v>0</v>
      </c>
    </row>
    <row r="12775" spans="1:5">
      <c r="A12775">
        <v>2023</v>
      </c>
      <c r="B12775" t="s">
        <v>437</v>
      </c>
      <c r="C12775" t="s">
        <v>51</v>
      </c>
      <c r="D12775" t="s">
        <v>547</v>
      </c>
      <c r="E12775">
        <v>0</v>
      </c>
    </row>
    <row r="12776" spans="1:5">
      <c r="A12776">
        <v>2023</v>
      </c>
      <c r="B12776" t="s">
        <v>420</v>
      </c>
      <c r="C12776" t="s">
        <v>8</v>
      </c>
      <c r="D12776" t="s">
        <v>547</v>
      </c>
      <c r="E12776">
        <v>0</v>
      </c>
    </row>
    <row r="12777" spans="1:5">
      <c r="A12777">
        <v>2023</v>
      </c>
      <c r="B12777" t="s">
        <v>424</v>
      </c>
      <c r="C12777" t="s">
        <v>21</v>
      </c>
      <c r="D12777" t="s">
        <v>547</v>
      </c>
      <c r="E12777">
        <v>0</v>
      </c>
    </row>
    <row r="12778" spans="1:5">
      <c r="A12778">
        <v>2022</v>
      </c>
      <c r="B12778" t="s">
        <v>435</v>
      </c>
      <c r="C12778" t="s">
        <v>48</v>
      </c>
      <c r="D12778" t="s">
        <v>547</v>
      </c>
      <c r="E12778">
        <v>0</v>
      </c>
    </row>
    <row r="12779" spans="1:5">
      <c r="A12779">
        <v>2022</v>
      </c>
      <c r="B12779" t="s">
        <v>438</v>
      </c>
      <c r="C12779" t="s">
        <v>52</v>
      </c>
      <c r="D12779" t="s">
        <v>547</v>
      </c>
      <c r="E12779">
        <v>0</v>
      </c>
    </row>
    <row r="12780" spans="1:5">
      <c r="A12780">
        <v>2022</v>
      </c>
      <c r="B12780" t="s">
        <v>436</v>
      </c>
      <c r="C12780" t="s">
        <v>49</v>
      </c>
      <c r="D12780" t="s">
        <v>547</v>
      </c>
      <c r="E12780">
        <v>0</v>
      </c>
    </row>
    <row r="12781" spans="1:5">
      <c r="A12781">
        <v>2022</v>
      </c>
      <c r="B12781" t="s">
        <v>431</v>
      </c>
      <c r="C12781" t="s">
        <v>36</v>
      </c>
      <c r="D12781" t="s">
        <v>547</v>
      </c>
      <c r="E12781">
        <v>0</v>
      </c>
    </row>
    <row r="12782" spans="1:5">
      <c r="A12782">
        <v>2022</v>
      </c>
      <c r="B12782" t="s">
        <v>422</v>
      </c>
      <c r="C12782" t="s">
        <v>15</v>
      </c>
      <c r="D12782" t="s">
        <v>547</v>
      </c>
      <c r="E12782">
        <v>0</v>
      </c>
    </row>
    <row r="12783" spans="1:5">
      <c r="A12783">
        <v>2022</v>
      </c>
      <c r="B12783" t="s">
        <v>439</v>
      </c>
      <c r="C12783" t="s">
        <v>53</v>
      </c>
      <c r="D12783" t="s">
        <v>547</v>
      </c>
      <c r="E12783">
        <v>0</v>
      </c>
    </row>
    <row r="12784" spans="1:5">
      <c r="A12784">
        <v>2022</v>
      </c>
      <c r="B12784" t="s">
        <v>429</v>
      </c>
      <c r="C12784" t="s">
        <v>30</v>
      </c>
      <c r="D12784" t="s">
        <v>547</v>
      </c>
      <c r="E12784">
        <v>0</v>
      </c>
    </row>
    <row r="12785" spans="1:5">
      <c r="A12785">
        <v>2022</v>
      </c>
      <c r="B12785" t="s">
        <v>421</v>
      </c>
      <c r="C12785" t="s">
        <v>13</v>
      </c>
      <c r="D12785" t="s">
        <v>547</v>
      </c>
      <c r="E12785">
        <v>0</v>
      </c>
    </row>
    <row r="12786" spans="1:5">
      <c r="A12786">
        <v>2022</v>
      </c>
      <c r="B12786" t="s">
        <v>434</v>
      </c>
      <c r="C12786" t="s">
        <v>45</v>
      </c>
      <c r="D12786" t="s">
        <v>547</v>
      </c>
      <c r="E12786">
        <v>0</v>
      </c>
    </row>
    <row r="12787" spans="1:5">
      <c r="A12787">
        <v>2021</v>
      </c>
      <c r="B12787" t="s">
        <v>434</v>
      </c>
      <c r="C12787" t="s">
        <v>45</v>
      </c>
      <c r="D12787" t="s">
        <v>547</v>
      </c>
      <c r="E12787">
        <v>0</v>
      </c>
    </row>
    <row r="12788" spans="1:5">
      <c r="A12788">
        <v>2021</v>
      </c>
      <c r="B12788" t="s">
        <v>420</v>
      </c>
      <c r="C12788" t="s">
        <v>8</v>
      </c>
      <c r="D12788" t="s">
        <v>547</v>
      </c>
      <c r="E12788">
        <v>0</v>
      </c>
    </row>
    <row r="12789" spans="1:5">
      <c r="A12789">
        <v>2021</v>
      </c>
      <c r="B12789" t="s">
        <v>424</v>
      </c>
      <c r="C12789" t="s">
        <v>21</v>
      </c>
      <c r="D12789" t="s">
        <v>547</v>
      </c>
      <c r="E12789">
        <v>0</v>
      </c>
    </row>
    <row r="12790" spans="1:5">
      <c r="A12790">
        <v>2020</v>
      </c>
      <c r="B12790" t="s">
        <v>434</v>
      </c>
      <c r="C12790" t="s">
        <v>45</v>
      </c>
      <c r="D12790" t="s">
        <v>547</v>
      </c>
      <c r="E12790">
        <v>0</v>
      </c>
    </row>
    <row r="12791" spans="1:5">
      <c r="A12791">
        <v>2020</v>
      </c>
      <c r="B12791" t="s">
        <v>430</v>
      </c>
      <c r="C12791" t="s">
        <v>33</v>
      </c>
      <c r="D12791" t="s">
        <v>547</v>
      </c>
      <c r="E12791">
        <v>0</v>
      </c>
    </row>
    <row r="12792" spans="1:5">
      <c r="A12792">
        <v>2020</v>
      </c>
      <c r="B12792" t="s">
        <v>439</v>
      </c>
      <c r="C12792" t="s">
        <v>53</v>
      </c>
      <c r="D12792" t="s">
        <v>547</v>
      </c>
      <c r="E12792">
        <v>0</v>
      </c>
    </row>
    <row r="12793" spans="1:5">
      <c r="A12793">
        <v>2019</v>
      </c>
      <c r="B12793" t="s">
        <v>431</v>
      </c>
      <c r="C12793" t="s">
        <v>36</v>
      </c>
      <c r="D12793" t="s">
        <v>547</v>
      </c>
      <c r="E12793">
        <v>0</v>
      </c>
    </row>
    <row r="12794" spans="1:5">
      <c r="A12794">
        <v>2019</v>
      </c>
      <c r="B12794" t="s">
        <v>437</v>
      </c>
      <c r="C12794" t="s">
        <v>51</v>
      </c>
      <c r="D12794" t="s">
        <v>547</v>
      </c>
      <c r="E12794">
        <v>0</v>
      </c>
    </row>
    <row r="12795" spans="1:5">
      <c r="A12795">
        <v>2019</v>
      </c>
      <c r="B12795" t="s">
        <v>439</v>
      </c>
      <c r="C12795" t="s">
        <v>53</v>
      </c>
      <c r="D12795" t="s">
        <v>547</v>
      </c>
      <c r="E12795">
        <v>0</v>
      </c>
    </row>
    <row r="12796" spans="1:5">
      <c r="A12796">
        <v>2019</v>
      </c>
      <c r="B12796" t="s">
        <v>429</v>
      </c>
      <c r="C12796" t="s">
        <v>30</v>
      </c>
      <c r="D12796" t="s">
        <v>547</v>
      </c>
      <c r="E12796">
        <v>0</v>
      </c>
    </row>
    <row r="12797" spans="1:5">
      <c r="A12797">
        <v>2018</v>
      </c>
      <c r="B12797" t="s">
        <v>432</v>
      </c>
      <c r="C12797" t="s">
        <v>39</v>
      </c>
      <c r="D12797" t="s">
        <v>547</v>
      </c>
      <c r="E12797">
        <v>0</v>
      </c>
    </row>
    <row r="12798" spans="1:5">
      <c r="A12798">
        <v>2018</v>
      </c>
      <c r="B12798" t="s">
        <v>435</v>
      </c>
      <c r="C12798" t="s">
        <v>48</v>
      </c>
      <c r="D12798" t="s">
        <v>547</v>
      </c>
      <c r="E12798">
        <v>0</v>
      </c>
    </row>
    <row r="12799" spans="1:5">
      <c r="A12799">
        <v>2018</v>
      </c>
      <c r="B12799" t="s">
        <v>438</v>
      </c>
      <c r="C12799" t="s">
        <v>52</v>
      </c>
      <c r="D12799" t="s">
        <v>547</v>
      </c>
      <c r="E12799">
        <v>0</v>
      </c>
    </row>
    <row r="12800" spans="1:5">
      <c r="A12800">
        <v>2018</v>
      </c>
      <c r="B12800" t="s">
        <v>436</v>
      </c>
      <c r="C12800" t="s">
        <v>49</v>
      </c>
      <c r="D12800" t="s">
        <v>547</v>
      </c>
      <c r="E12800">
        <v>0</v>
      </c>
    </row>
    <row r="12801" spans="1:5">
      <c r="A12801">
        <v>2018</v>
      </c>
      <c r="B12801" t="s">
        <v>437</v>
      </c>
      <c r="C12801" t="s">
        <v>51</v>
      </c>
      <c r="D12801" t="s">
        <v>547</v>
      </c>
      <c r="E12801">
        <v>0</v>
      </c>
    </row>
    <row r="12802" spans="1:5">
      <c r="A12802">
        <v>2018</v>
      </c>
      <c r="B12802" t="s">
        <v>422</v>
      </c>
      <c r="C12802" t="s">
        <v>15</v>
      </c>
      <c r="D12802" t="s">
        <v>547</v>
      </c>
      <c r="E12802">
        <v>0</v>
      </c>
    </row>
    <row r="12803" spans="1:5">
      <c r="A12803">
        <v>2019</v>
      </c>
      <c r="B12803" t="s">
        <v>438</v>
      </c>
      <c r="C12803" t="s">
        <v>52</v>
      </c>
      <c r="D12803" t="s">
        <v>547</v>
      </c>
      <c r="E12803">
        <v>0</v>
      </c>
    </row>
    <row r="12804" spans="1:5">
      <c r="A12804">
        <v>2019</v>
      </c>
      <c r="B12804" t="s">
        <v>430</v>
      </c>
      <c r="C12804" t="s">
        <v>33</v>
      </c>
      <c r="D12804" t="s">
        <v>547</v>
      </c>
      <c r="E12804">
        <v>0</v>
      </c>
    </row>
    <row r="12805" spans="1:5">
      <c r="A12805">
        <v>2019</v>
      </c>
      <c r="B12805" t="s">
        <v>434</v>
      </c>
      <c r="C12805" t="s">
        <v>45</v>
      </c>
      <c r="D12805" t="s">
        <v>547</v>
      </c>
      <c r="E12805">
        <v>0</v>
      </c>
    </row>
    <row r="12806" spans="1:5">
      <c r="A12806">
        <v>2019</v>
      </c>
      <c r="B12806" t="s">
        <v>425</v>
      </c>
      <c r="C12806" t="s">
        <v>24</v>
      </c>
      <c r="D12806" t="s">
        <v>547</v>
      </c>
      <c r="E12806">
        <v>0</v>
      </c>
    </row>
    <row r="12807" spans="1:5">
      <c r="A12807">
        <v>2019</v>
      </c>
      <c r="B12807" t="s">
        <v>420</v>
      </c>
      <c r="C12807" t="s">
        <v>8</v>
      </c>
      <c r="D12807" t="s">
        <v>547</v>
      </c>
      <c r="E12807">
        <v>0</v>
      </c>
    </row>
    <row r="12808" spans="1:5">
      <c r="A12808">
        <v>2019</v>
      </c>
      <c r="B12808" t="s">
        <v>433</v>
      </c>
      <c r="C12808" t="s">
        <v>42</v>
      </c>
      <c r="D12808" t="s">
        <v>547</v>
      </c>
      <c r="E12808">
        <v>0</v>
      </c>
    </row>
    <row r="12809" spans="1:5">
      <c r="A12809">
        <v>2019</v>
      </c>
      <c r="B12809" t="s">
        <v>428</v>
      </c>
      <c r="C12809" t="s">
        <v>27</v>
      </c>
      <c r="D12809" t="s">
        <v>547</v>
      </c>
      <c r="E12809">
        <v>0</v>
      </c>
    </row>
    <row r="12810" spans="1:5">
      <c r="A12810">
        <v>2019</v>
      </c>
      <c r="B12810" t="s">
        <v>423</v>
      </c>
      <c r="C12810" t="s">
        <v>18</v>
      </c>
      <c r="D12810" t="s">
        <v>547</v>
      </c>
      <c r="E12810">
        <v>0</v>
      </c>
    </row>
    <row r="12811" spans="1:5">
      <c r="A12811">
        <v>2019</v>
      </c>
      <c r="B12811" t="s">
        <v>421</v>
      </c>
      <c r="C12811" t="s">
        <v>13</v>
      </c>
      <c r="D12811" t="s">
        <v>547</v>
      </c>
      <c r="E12811">
        <v>0</v>
      </c>
    </row>
    <row r="12812" spans="1:5">
      <c r="A12812">
        <v>2019</v>
      </c>
      <c r="B12812" t="s">
        <v>422</v>
      </c>
      <c r="C12812" t="s">
        <v>15</v>
      </c>
      <c r="D12812" t="s">
        <v>547</v>
      </c>
      <c r="E12812">
        <v>0</v>
      </c>
    </row>
    <row r="12813" spans="1:5">
      <c r="A12813">
        <v>2019</v>
      </c>
      <c r="B12813" t="s">
        <v>424</v>
      </c>
      <c r="C12813" t="s">
        <v>21</v>
      </c>
      <c r="D12813" t="s">
        <v>547</v>
      </c>
      <c r="E12813">
        <v>0</v>
      </c>
    </row>
    <row r="12814" spans="1:5">
      <c r="A12814">
        <v>2018</v>
      </c>
      <c r="B12814" t="s">
        <v>434</v>
      </c>
      <c r="C12814" t="s">
        <v>45</v>
      </c>
      <c r="D12814" t="s">
        <v>547</v>
      </c>
      <c r="E12814">
        <v>0</v>
      </c>
    </row>
    <row r="12815" spans="1:5">
      <c r="A12815">
        <v>2018</v>
      </c>
      <c r="B12815" t="s">
        <v>428</v>
      </c>
      <c r="C12815" t="s">
        <v>27</v>
      </c>
      <c r="D12815" t="s">
        <v>547</v>
      </c>
      <c r="E12815">
        <v>0</v>
      </c>
    </row>
    <row r="12816" spans="1:5">
      <c r="A12816">
        <v>2018</v>
      </c>
      <c r="B12816" t="s">
        <v>430</v>
      </c>
      <c r="C12816" t="s">
        <v>33</v>
      </c>
      <c r="D12816" t="s">
        <v>547</v>
      </c>
      <c r="E12816">
        <v>0</v>
      </c>
    </row>
    <row r="12817" spans="1:5">
      <c r="A12817">
        <v>2018</v>
      </c>
      <c r="B12817" t="s">
        <v>420</v>
      </c>
      <c r="C12817" t="s">
        <v>8</v>
      </c>
      <c r="D12817" t="s">
        <v>547</v>
      </c>
      <c r="E12817">
        <v>0</v>
      </c>
    </row>
    <row r="12818" spans="1:5">
      <c r="A12818">
        <v>2018</v>
      </c>
      <c r="B12818" t="s">
        <v>439</v>
      </c>
      <c r="C12818" t="s">
        <v>53</v>
      </c>
      <c r="D12818" t="s">
        <v>547</v>
      </c>
      <c r="E12818">
        <v>0</v>
      </c>
    </row>
    <row r="12819" spans="1:5">
      <c r="A12819">
        <v>2022</v>
      </c>
      <c r="B12819" t="s">
        <v>437</v>
      </c>
      <c r="C12819" t="s">
        <v>51</v>
      </c>
      <c r="D12819" t="s">
        <v>547</v>
      </c>
      <c r="E12819">
        <v>0</v>
      </c>
    </row>
    <row r="12820" spans="1:5">
      <c r="A12820">
        <v>2022</v>
      </c>
      <c r="B12820" t="s">
        <v>425</v>
      </c>
      <c r="C12820" t="s">
        <v>24</v>
      </c>
      <c r="D12820" t="s">
        <v>547</v>
      </c>
      <c r="E12820">
        <v>0</v>
      </c>
    </row>
    <row r="12821" spans="1:5">
      <c r="A12821">
        <v>2022</v>
      </c>
      <c r="B12821" t="s">
        <v>428</v>
      </c>
      <c r="C12821" t="s">
        <v>27</v>
      </c>
      <c r="D12821" t="s">
        <v>547</v>
      </c>
      <c r="E12821">
        <v>0</v>
      </c>
    </row>
    <row r="12822" spans="1:5">
      <c r="A12822">
        <v>2022</v>
      </c>
      <c r="B12822" t="s">
        <v>420</v>
      </c>
      <c r="C12822" t="s">
        <v>8</v>
      </c>
      <c r="D12822" t="s">
        <v>547</v>
      </c>
      <c r="E12822">
        <v>0</v>
      </c>
    </row>
    <row r="12823" spans="1:5">
      <c r="A12823">
        <v>2022</v>
      </c>
      <c r="B12823" t="s">
        <v>423</v>
      </c>
      <c r="C12823" t="s">
        <v>18</v>
      </c>
      <c r="D12823" t="s">
        <v>547</v>
      </c>
      <c r="E12823">
        <v>0</v>
      </c>
    </row>
    <row r="12824" spans="1:5">
      <c r="A12824">
        <v>2021</v>
      </c>
      <c r="B12824" t="s">
        <v>426</v>
      </c>
      <c r="D12824" t="s">
        <v>547</v>
      </c>
      <c r="E12824">
        <v>0</v>
      </c>
    </row>
    <row r="12825" spans="1:5">
      <c r="A12825">
        <v>2021</v>
      </c>
      <c r="B12825" t="s">
        <v>428</v>
      </c>
      <c r="C12825" t="s">
        <v>27</v>
      </c>
      <c r="D12825" t="s">
        <v>547</v>
      </c>
      <c r="E12825">
        <v>0</v>
      </c>
    </row>
    <row r="12826" spans="1:5">
      <c r="A12826">
        <v>2021</v>
      </c>
      <c r="B12826" t="s">
        <v>423</v>
      </c>
      <c r="C12826" t="s">
        <v>18</v>
      </c>
      <c r="D12826" t="s">
        <v>547</v>
      </c>
      <c r="E12826">
        <v>0</v>
      </c>
    </row>
    <row r="12827" spans="1:5">
      <c r="A12827">
        <v>2021</v>
      </c>
      <c r="B12827" t="s">
        <v>431</v>
      </c>
      <c r="C12827" t="s">
        <v>36</v>
      </c>
      <c r="D12827" t="s">
        <v>547</v>
      </c>
      <c r="E12827">
        <v>0</v>
      </c>
    </row>
    <row r="12828" spans="1:5">
      <c r="A12828">
        <v>2021</v>
      </c>
      <c r="B12828" t="s">
        <v>425</v>
      </c>
      <c r="C12828" t="s">
        <v>24</v>
      </c>
      <c r="D12828" t="s">
        <v>547</v>
      </c>
      <c r="E12828">
        <v>0</v>
      </c>
    </row>
    <row r="12829" spans="1:5">
      <c r="A12829">
        <v>2021</v>
      </c>
      <c r="B12829" t="s">
        <v>438</v>
      </c>
      <c r="C12829" t="s">
        <v>52</v>
      </c>
      <c r="D12829" t="s">
        <v>547</v>
      </c>
      <c r="E12829">
        <v>0</v>
      </c>
    </row>
    <row r="12830" spans="1:5">
      <c r="A12830">
        <v>2021</v>
      </c>
      <c r="B12830" t="s">
        <v>436</v>
      </c>
      <c r="C12830" t="s">
        <v>49</v>
      </c>
      <c r="D12830" t="s">
        <v>547</v>
      </c>
      <c r="E12830">
        <v>0</v>
      </c>
    </row>
    <row r="12831" spans="1:5">
      <c r="A12831">
        <v>2021</v>
      </c>
      <c r="B12831" t="s">
        <v>437</v>
      </c>
      <c r="C12831" t="s">
        <v>51</v>
      </c>
      <c r="D12831" t="s">
        <v>547</v>
      </c>
      <c r="E12831">
        <v>0</v>
      </c>
    </row>
    <row r="12832" spans="1:5">
      <c r="A12832">
        <v>2020</v>
      </c>
      <c r="B12832" t="s">
        <v>431</v>
      </c>
      <c r="C12832" t="s">
        <v>36</v>
      </c>
      <c r="D12832" t="s">
        <v>547</v>
      </c>
      <c r="E12832">
        <v>0</v>
      </c>
    </row>
    <row r="12833" spans="1:5">
      <c r="A12833">
        <v>2020</v>
      </c>
      <c r="B12833" t="s">
        <v>426</v>
      </c>
      <c r="D12833" t="s">
        <v>547</v>
      </c>
      <c r="E12833">
        <v>0</v>
      </c>
    </row>
    <row r="12834" spans="1:5">
      <c r="A12834">
        <v>2020</v>
      </c>
      <c r="B12834" t="s">
        <v>433</v>
      </c>
      <c r="C12834" t="s">
        <v>42</v>
      </c>
      <c r="D12834" t="s">
        <v>547</v>
      </c>
      <c r="E12834">
        <v>0</v>
      </c>
    </row>
    <row r="12835" spans="1:5">
      <c r="A12835">
        <v>2020</v>
      </c>
      <c r="B12835" t="s">
        <v>425</v>
      </c>
      <c r="C12835" t="s">
        <v>24</v>
      </c>
      <c r="D12835" t="s">
        <v>547</v>
      </c>
      <c r="E12835">
        <v>0</v>
      </c>
    </row>
    <row r="12836" spans="1:5">
      <c r="A12836">
        <v>2020</v>
      </c>
      <c r="B12836" t="s">
        <v>428</v>
      </c>
      <c r="C12836" t="s">
        <v>27</v>
      </c>
      <c r="D12836" t="s">
        <v>547</v>
      </c>
      <c r="E12836">
        <v>0</v>
      </c>
    </row>
    <row r="12837" spans="1:5">
      <c r="A12837">
        <v>2020</v>
      </c>
      <c r="B12837" t="s">
        <v>438</v>
      </c>
      <c r="C12837" t="s">
        <v>52</v>
      </c>
      <c r="D12837" t="s">
        <v>547</v>
      </c>
      <c r="E12837">
        <v>0</v>
      </c>
    </row>
    <row r="12838" spans="1:5">
      <c r="A12838">
        <v>2020</v>
      </c>
      <c r="B12838" t="s">
        <v>437</v>
      </c>
      <c r="C12838" t="s">
        <v>51</v>
      </c>
      <c r="D12838" t="s">
        <v>547</v>
      </c>
      <c r="E12838">
        <v>0</v>
      </c>
    </row>
    <row r="12839" spans="1:5">
      <c r="A12839">
        <v>2020</v>
      </c>
      <c r="B12839" t="s">
        <v>422</v>
      </c>
      <c r="C12839" t="s">
        <v>15</v>
      </c>
      <c r="D12839" t="s">
        <v>547</v>
      </c>
      <c r="E12839">
        <v>0</v>
      </c>
    </row>
    <row r="12840" spans="1:5">
      <c r="A12840">
        <v>2023</v>
      </c>
      <c r="B12840" t="s">
        <v>434</v>
      </c>
      <c r="C12840" t="s">
        <v>45</v>
      </c>
      <c r="D12840" t="s">
        <v>547</v>
      </c>
      <c r="E12840">
        <v>0</v>
      </c>
    </row>
    <row r="12841" spans="1:5">
      <c r="A12841">
        <v>2023</v>
      </c>
      <c r="B12841" t="s">
        <v>423</v>
      </c>
      <c r="C12841" t="s">
        <v>18</v>
      </c>
      <c r="D12841" t="s">
        <v>547</v>
      </c>
      <c r="E12841">
        <v>0</v>
      </c>
    </row>
    <row r="12842" spans="1:5">
      <c r="A12842">
        <v>2023</v>
      </c>
      <c r="B12842" t="s">
        <v>435</v>
      </c>
      <c r="C12842" t="s">
        <v>48</v>
      </c>
      <c r="D12842" t="s">
        <v>547</v>
      </c>
      <c r="E12842">
        <v>0</v>
      </c>
    </row>
    <row r="12843" spans="1:5">
      <c r="A12843">
        <v>2023</v>
      </c>
      <c r="B12843" t="s">
        <v>430</v>
      </c>
      <c r="C12843" t="s">
        <v>33</v>
      </c>
      <c r="D12843" t="s">
        <v>547</v>
      </c>
      <c r="E12843">
        <v>0</v>
      </c>
    </row>
    <row r="12844" spans="1:5">
      <c r="A12844">
        <v>2023</v>
      </c>
      <c r="B12844" t="s">
        <v>422</v>
      </c>
      <c r="C12844" t="s">
        <v>15</v>
      </c>
      <c r="D12844" t="s">
        <v>547</v>
      </c>
      <c r="E12844">
        <v>0</v>
      </c>
    </row>
    <row r="12845" spans="1:5">
      <c r="A12845">
        <v>2023</v>
      </c>
      <c r="B12845" t="s">
        <v>439</v>
      </c>
      <c r="C12845" t="s">
        <v>53</v>
      </c>
      <c r="D12845" t="s">
        <v>547</v>
      </c>
      <c r="E12845">
        <v>0</v>
      </c>
    </row>
    <row r="12846" spans="1:5">
      <c r="A12846">
        <v>2022</v>
      </c>
      <c r="B12846" t="s">
        <v>433</v>
      </c>
      <c r="C12846" t="s">
        <v>42</v>
      </c>
      <c r="D12846" t="s">
        <v>547</v>
      </c>
      <c r="E12846">
        <v>0</v>
      </c>
    </row>
    <row r="12847" spans="1:5">
      <c r="A12847">
        <v>2022</v>
      </c>
      <c r="B12847" t="s">
        <v>430</v>
      </c>
      <c r="C12847" t="s">
        <v>33</v>
      </c>
      <c r="D12847" t="s">
        <v>547</v>
      </c>
      <c r="E12847">
        <v>0</v>
      </c>
    </row>
    <row r="12848" spans="1:5">
      <c r="A12848">
        <v>2022</v>
      </c>
      <c r="B12848" t="s">
        <v>432</v>
      </c>
      <c r="C12848" t="s">
        <v>39</v>
      </c>
      <c r="D12848" t="s">
        <v>547</v>
      </c>
      <c r="E12848">
        <v>0</v>
      </c>
    </row>
    <row r="12849" spans="1:5">
      <c r="A12849">
        <v>2022</v>
      </c>
      <c r="B12849" t="s">
        <v>426</v>
      </c>
      <c r="D12849" t="s">
        <v>547</v>
      </c>
      <c r="E12849">
        <v>0</v>
      </c>
    </row>
    <row r="12850" spans="1:5">
      <c r="A12850">
        <v>2022</v>
      </c>
      <c r="B12850" t="s">
        <v>424</v>
      </c>
      <c r="C12850" t="s">
        <v>21</v>
      </c>
      <c r="D12850" t="s">
        <v>547</v>
      </c>
      <c r="E12850">
        <v>0</v>
      </c>
    </row>
    <row r="12851" spans="1:5">
      <c r="A12851">
        <v>2021</v>
      </c>
      <c r="B12851" t="s">
        <v>432</v>
      </c>
      <c r="C12851" t="s">
        <v>39</v>
      </c>
      <c r="D12851" t="s">
        <v>547</v>
      </c>
      <c r="E12851">
        <v>0</v>
      </c>
    </row>
    <row r="12852" spans="1:5">
      <c r="A12852">
        <v>2021</v>
      </c>
      <c r="B12852" t="s">
        <v>430</v>
      </c>
      <c r="C12852" t="s">
        <v>33</v>
      </c>
      <c r="D12852" t="s">
        <v>547</v>
      </c>
      <c r="E12852">
        <v>0</v>
      </c>
    </row>
    <row r="12853" spans="1:5">
      <c r="A12853">
        <v>2021</v>
      </c>
      <c r="B12853" t="s">
        <v>433</v>
      </c>
      <c r="C12853" t="s">
        <v>42</v>
      </c>
      <c r="D12853" t="s">
        <v>547</v>
      </c>
      <c r="E12853">
        <v>0</v>
      </c>
    </row>
    <row r="12854" spans="1:5">
      <c r="A12854">
        <v>2021</v>
      </c>
      <c r="B12854" t="s">
        <v>422</v>
      </c>
      <c r="C12854" t="s">
        <v>15</v>
      </c>
      <c r="D12854" t="s">
        <v>547</v>
      </c>
      <c r="E12854">
        <v>0</v>
      </c>
    </row>
    <row r="12855" spans="1:5">
      <c r="A12855">
        <v>2021</v>
      </c>
      <c r="B12855" t="s">
        <v>421</v>
      </c>
      <c r="C12855" t="s">
        <v>13</v>
      </c>
      <c r="D12855" t="s">
        <v>547</v>
      </c>
      <c r="E12855">
        <v>0</v>
      </c>
    </row>
    <row r="12856" spans="1:5">
      <c r="A12856">
        <v>2021</v>
      </c>
      <c r="B12856" t="s">
        <v>439</v>
      </c>
      <c r="C12856" t="s">
        <v>53</v>
      </c>
      <c r="D12856" t="s">
        <v>547</v>
      </c>
      <c r="E12856">
        <v>0</v>
      </c>
    </row>
    <row r="12857" spans="1:5">
      <c r="A12857">
        <v>2021</v>
      </c>
      <c r="B12857" t="s">
        <v>435</v>
      </c>
      <c r="C12857" t="s">
        <v>48</v>
      </c>
      <c r="D12857" t="s">
        <v>547</v>
      </c>
      <c r="E12857">
        <v>0</v>
      </c>
    </row>
    <row r="12858" spans="1:5">
      <c r="A12858">
        <v>2021</v>
      </c>
      <c r="B12858" t="s">
        <v>429</v>
      </c>
      <c r="C12858" t="s">
        <v>30</v>
      </c>
      <c r="D12858" t="s">
        <v>547</v>
      </c>
      <c r="E12858">
        <v>0</v>
      </c>
    </row>
    <row r="12859" spans="1:5">
      <c r="A12859">
        <v>2020</v>
      </c>
      <c r="B12859" t="s">
        <v>435</v>
      </c>
      <c r="C12859" t="s">
        <v>48</v>
      </c>
      <c r="D12859" t="s">
        <v>547</v>
      </c>
      <c r="E12859">
        <v>0</v>
      </c>
    </row>
    <row r="12860" spans="1:5">
      <c r="A12860">
        <v>2020</v>
      </c>
      <c r="B12860" t="s">
        <v>432</v>
      </c>
      <c r="C12860" t="s">
        <v>39</v>
      </c>
      <c r="D12860" t="s">
        <v>547</v>
      </c>
      <c r="E12860">
        <v>0</v>
      </c>
    </row>
    <row r="12861" spans="1:5">
      <c r="A12861">
        <v>2020</v>
      </c>
      <c r="B12861" t="s">
        <v>423</v>
      </c>
      <c r="C12861" t="s">
        <v>18</v>
      </c>
      <c r="D12861" t="s">
        <v>547</v>
      </c>
      <c r="E12861">
        <v>0</v>
      </c>
    </row>
    <row r="12862" spans="1:5">
      <c r="A12862">
        <v>2020</v>
      </c>
      <c r="B12862" t="s">
        <v>420</v>
      </c>
      <c r="C12862" t="s">
        <v>8</v>
      </c>
      <c r="D12862" t="s">
        <v>547</v>
      </c>
      <c r="E12862">
        <v>0</v>
      </c>
    </row>
    <row r="12863" spans="1:5">
      <c r="A12863">
        <v>2020</v>
      </c>
      <c r="B12863" t="s">
        <v>424</v>
      </c>
      <c r="C12863" t="s">
        <v>21</v>
      </c>
      <c r="D12863" t="s">
        <v>547</v>
      </c>
      <c r="E12863">
        <v>0</v>
      </c>
    </row>
    <row r="12864" spans="1:5">
      <c r="A12864">
        <v>2020</v>
      </c>
      <c r="B12864" t="s">
        <v>421</v>
      </c>
      <c r="C12864" t="s">
        <v>13</v>
      </c>
      <c r="D12864" t="s">
        <v>547</v>
      </c>
      <c r="E12864">
        <v>0</v>
      </c>
    </row>
    <row r="12865" spans="1:5">
      <c r="A12865">
        <v>2020</v>
      </c>
      <c r="B12865" t="s">
        <v>436</v>
      </c>
      <c r="C12865" t="s">
        <v>49</v>
      </c>
      <c r="D12865" t="s">
        <v>547</v>
      </c>
      <c r="E12865">
        <v>0</v>
      </c>
    </row>
    <row r="12866" spans="1:5">
      <c r="A12866">
        <v>2020</v>
      </c>
      <c r="B12866" t="s">
        <v>429</v>
      </c>
      <c r="C12866" t="s">
        <v>30</v>
      </c>
      <c r="D12866" t="s">
        <v>547</v>
      </c>
      <c r="E12866">
        <v>0</v>
      </c>
    </row>
    <row r="12867" spans="1:5">
      <c r="A12867">
        <v>2019</v>
      </c>
      <c r="B12867" t="s">
        <v>435</v>
      </c>
      <c r="C12867" t="s">
        <v>48</v>
      </c>
      <c r="D12867" t="s">
        <v>547</v>
      </c>
      <c r="E12867">
        <v>0</v>
      </c>
    </row>
    <row r="12868" spans="1:5">
      <c r="A12868">
        <v>2019</v>
      </c>
      <c r="B12868" t="s">
        <v>426</v>
      </c>
      <c r="D12868" t="s">
        <v>547</v>
      </c>
      <c r="E12868">
        <v>0</v>
      </c>
    </row>
    <row r="12869" spans="1:5">
      <c r="A12869">
        <v>2019</v>
      </c>
      <c r="B12869" t="s">
        <v>432</v>
      </c>
      <c r="C12869" t="s">
        <v>39</v>
      </c>
      <c r="D12869" t="s">
        <v>547</v>
      </c>
      <c r="E12869">
        <v>0</v>
      </c>
    </row>
    <row r="12870" spans="1:5">
      <c r="A12870">
        <v>2019</v>
      </c>
      <c r="B12870" t="s">
        <v>436</v>
      </c>
      <c r="C12870" t="s">
        <v>49</v>
      </c>
      <c r="D12870" t="s">
        <v>547</v>
      </c>
      <c r="E12870">
        <v>0</v>
      </c>
    </row>
    <row r="12871" spans="1:5">
      <c r="A12871">
        <v>2018</v>
      </c>
      <c r="B12871" t="s">
        <v>431</v>
      </c>
      <c r="C12871" t="s">
        <v>36</v>
      </c>
      <c r="D12871" t="s">
        <v>547</v>
      </c>
      <c r="E12871">
        <v>0</v>
      </c>
    </row>
    <row r="12872" spans="1:5">
      <c r="A12872">
        <v>2018</v>
      </c>
      <c r="B12872" t="s">
        <v>426</v>
      </c>
      <c r="D12872" t="s">
        <v>547</v>
      </c>
      <c r="E12872">
        <v>0</v>
      </c>
    </row>
    <row r="12873" spans="1:5">
      <c r="A12873">
        <v>2018</v>
      </c>
      <c r="B12873" t="s">
        <v>421</v>
      </c>
      <c r="C12873" t="s">
        <v>13</v>
      </c>
      <c r="D12873" t="s">
        <v>547</v>
      </c>
      <c r="E12873">
        <v>0</v>
      </c>
    </row>
    <row r="12874" spans="1:5">
      <c r="A12874">
        <v>2018</v>
      </c>
      <c r="B12874" t="s">
        <v>423</v>
      </c>
      <c r="C12874" t="s">
        <v>18</v>
      </c>
      <c r="D12874" t="s">
        <v>547</v>
      </c>
      <c r="E12874">
        <v>0</v>
      </c>
    </row>
    <row r="12875" spans="1:5">
      <c r="A12875">
        <v>2018</v>
      </c>
      <c r="B12875" t="s">
        <v>433</v>
      </c>
      <c r="C12875" t="s">
        <v>42</v>
      </c>
      <c r="D12875" t="s">
        <v>547</v>
      </c>
      <c r="E12875">
        <v>0</v>
      </c>
    </row>
    <row r="12876" spans="1:5">
      <c r="A12876">
        <v>2018</v>
      </c>
      <c r="B12876" t="s">
        <v>425</v>
      </c>
      <c r="C12876" t="s">
        <v>24</v>
      </c>
      <c r="D12876" t="s">
        <v>547</v>
      </c>
      <c r="E12876">
        <v>0</v>
      </c>
    </row>
    <row r="12877" spans="1:5">
      <c r="A12877">
        <v>2018</v>
      </c>
      <c r="B12877" t="s">
        <v>424</v>
      </c>
      <c r="C12877" t="s">
        <v>21</v>
      </c>
      <c r="D12877" t="s">
        <v>547</v>
      </c>
      <c r="E12877">
        <v>0</v>
      </c>
    </row>
    <row r="12878" spans="1:5">
      <c r="A12878">
        <v>2018</v>
      </c>
      <c r="B12878" t="s">
        <v>429</v>
      </c>
      <c r="C12878" t="s">
        <v>30</v>
      </c>
      <c r="D12878" t="s">
        <v>547</v>
      </c>
      <c r="E12878">
        <v>0</v>
      </c>
    </row>
    <row r="12879" spans="1:5">
      <c r="A12879">
        <v>2025</v>
      </c>
      <c r="B12879" t="s">
        <v>407</v>
      </c>
      <c r="D12879" t="s">
        <v>548</v>
      </c>
      <c r="E12879">
        <v>0</v>
      </c>
    </row>
    <row r="12880" spans="1:5">
      <c r="A12880">
        <v>2025</v>
      </c>
      <c r="B12880" t="s">
        <v>438</v>
      </c>
      <c r="D12880" t="s">
        <v>548</v>
      </c>
      <c r="E12880">
        <v>0</v>
      </c>
    </row>
    <row r="12881" spans="1:5">
      <c r="A12881">
        <v>2025</v>
      </c>
      <c r="B12881" t="s">
        <v>425</v>
      </c>
      <c r="D12881" t="s">
        <v>548</v>
      </c>
      <c r="E12881">
        <v>0</v>
      </c>
    </row>
    <row r="12882" spans="1:5">
      <c r="A12882">
        <v>2025</v>
      </c>
      <c r="B12882" t="s">
        <v>421</v>
      </c>
      <c r="D12882" t="s">
        <v>548</v>
      </c>
      <c r="E12882">
        <v>0</v>
      </c>
    </row>
    <row r="12883" spans="1:5">
      <c r="A12883">
        <v>2025</v>
      </c>
      <c r="B12883" t="s">
        <v>432</v>
      </c>
      <c r="D12883" t="s">
        <v>548</v>
      </c>
      <c r="E12883">
        <v>0</v>
      </c>
    </row>
    <row r="12884" spans="1:5">
      <c r="A12884">
        <v>2025</v>
      </c>
      <c r="B12884" t="s">
        <v>429</v>
      </c>
      <c r="D12884" t="s">
        <v>548</v>
      </c>
      <c r="E12884">
        <v>0</v>
      </c>
    </row>
    <row r="12885" spans="1:5">
      <c r="A12885">
        <v>2025</v>
      </c>
      <c r="B12885" t="s">
        <v>431</v>
      </c>
      <c r="D12885" t="s">
        <v>548</v>
      </c>
      <c r="E12885">
        <v>0</v>
      </c>
    </row>
    <row r="12886" spans="1:5">
      <c r="A12886">
        <v>2025</v>
      </c>
      <c r="B12886" t="s">
        <v>428</v>
      </c>
      <c r="D12886" t="s">
        <v>548</v>
      </c>
      <c r="E12886">
        <v>0</v>
      </c>
    </row>
    <row r="12887" spans="1:5">
      <c r="A12887">
        <v>2025</v>
      </c>
      <c r="B12887" t="s">
        <v>436</v>
      </c>
      <c r="D12887" t="s">
        <v>548</v>
      </c>
      <c r="E12887">
        <v>0</v>
      </c>
    </row>
    <row r="12888" spans="1:5">
      <c r="A12888">
        <v>2025</v>
      </c>
      <c r="B12888" t="s">
        <v>433</v>
      </c>
      <c r="D12888" t="s">
        <v>548</v>
      </c>
      <c r="E12888">
        <v>0</v>
      </c>
    </row>
    <row r="12889" spans="1:5">
      <c r="A12889">
        <v>2025</v>
      </c>
      <c r="B12889" t="s">
        <v>426</v>
      </c>
      <c r="D12889" t="s">
        <v>548</v>
      </c>
      <c r="E12889">
        <v>0</v>
      </c>
    </row>
    <row r="12890" spans="1:5">
      <c r="A12890">
        <v>2025</v>
      </c>
      <c r="B12890" t="s">
        <v>437</v>
      </c>
      <c r="D12890" t="s">
        <v>548</v>
      </c>
      <c r="E12890">
        <v>0</v>
      </c>
    </row>
    <row r="12891" spans="1:5">
      <c r="A12891">
        <v>2025</v>
      </c>
      <c r="B12891" t="s">
        <v>420</v>
      </c>
      <c r="D12891" t="s">
        <v>548</v>
      </c>
      <c r="E12891">
        <v>0</v>
      </c>
    </row>
    <row r="12892" spans="1:5">
      <c r="A12892">
        <v>2025</v>
      </c>
      <c r="B12892" t="s">
        <v>424</v>
      </c>
      <c r="D12892" t="s">
        <v>548</v>
      </c>
      <c r="E12892">
        <v>0</v>
      </c>
    </row>
    <row r="12893" spans="1:5">
      <c r="A12893">
        <v>2025</v>
      </c>
      <c r="B12893" t="s">
        <v>434</v>
      </c>
      <c r="D12893" t="s">
        <v>548</v>
      </c>
      <c r="E12893">
        <v>0</v>
      </c>
    </row>
    <row r="12894" spans="1:5">
      <c r="A12894">
        <v>2025</v>
      </c>
      <c r="B12894" t="s">
        <v>423</v>
      </c>
      <c r="D12894" t="s">
        <v>548</v>
      </c>
      <c r="E12894">
        <v>0</v>
      </c>
    </row>
    <row r="12895" spans="1:5">
      <c r="A12895">
        <v>2025</v>
      </c>
      <c r="B12895" t="s">
        <v>435</v>
      </c>
      <c r="D12895" t="s">
        <v>548</v>
      </c>
      <c r="E12895">
        <v>0</v>
      </c>
    </row>
    <row r="12896" spans="1:5">
      <c r="A12896">
        <v>2025</v>
      </c>
      <c r="B12896" t="s">
        <v>430</v>
      </c>
      <c r="D12896" t="s">
        <v>548</v>
      </c>
      <c r="E12896">
        <v>0</v>
      </c>
    </row>
    <row r="12897" spans="1:5">
      <c r="A12897">
        <v>2025</v>
      </c>
      <c r="B12897" t="s">
        <v>422</v>
      </c>
      <c r="D12897" t="s">
        <v>548</v>
      </c>
      <c r="E12897">
        <v>0</v>
      </c>
    </row>
    <row r="12898" spans="1:5">
      <c r="A12898">
        <v>2025</v>
      </c>
      <c r="B12898" t="s">
        <v>439</v>
      </c>
      <c r="D12898" t="s">
        <v>548</v>
      </c>
      <c r="E12898">
        <v>0</v>
      </c>
    </row>
    <row r="12899" spans="1:5">
      <c r="A12899">
        <v>2024</v>
      </c>
      <c r="B12899" t="s">
        <v>407</v>
      </c>
      <c r="C12899" t="s">
        <v>407</v>
      </c>
      <c r="D12899" t="s">
        <v>548</v>
      </c>
      <c r="E12899">
        <v>268</v>
      </c>
    </row>
    <row r="12900" spans="1:5">
      <c r="A12900">
        <v>2024</v>
      </c>
      <c r="B12900" t="s">
        <v>438</v>
      </c>
      <c r="C12900" t="s">
        <v>52</v>
      </c>
      <c r="D12900" t="s">
        <v>548</v>
      </c>
      <c r="E12900">
        <v>0</v>
      </c>
    </row>
    <row r="12901" spans="1:5">
      <c r="A12901">
        <v>2024</v>
      </c>
      <c r="B12901" t="s">
        <v>425</v>
      </c>
      <c r="C12901" t="s">
        <v>24</v>
      </c>
      <c r="D12901" t="s">
        <v>548</v>
      </c>
      <c r="E12901">
        <v>0</v>
      </c>
    </row>
    <row r="12902" spans="1:5">
      <c r="A12902">
        <v>2024</v>
      </c>
      <c r="B12902" t="s">
        <v>421</v>
      </c>
      <c r="C12902" t="s">
        <v>13</v>
      </c>
      <c r="D12902" t="s">
        <v>548</v>
      </c>
      <c r="E12902">
        <v>0</v>
      </c>
    </row>
    <row r="12903" spans="1:5">
      <c r="A12903">
        <v>2024</v>
      </c>
      <c r="B12903" t="s">
        <v>432</v>
      </c>
      <c r="C12903" t="s">
        <v>39</v>
      </c>
      <c r="D12903" t="s">
        <v>548</v>
      </c>
      <c r="E12903">
        <v>0</v>
      </c>
    </row>
    <row r="12904" spans="1:5">
      <c r="A12904">
        <v>2024</v>
      </c>
      <c r="B12904" t="s">
        <v>429</v>
      </c>
      <c r="C12904" t="s">
        <v>30</v>
      </c>
      <c r="D12904" t="s">
        <v>548</v>
      </c>
      <c r="E12904">
        <v>0</v>
      </c>
    </row>
    <row r="12905" spans="1:5">
      <c r="A12905">
        <v>2024</v>
      </c>
      <c r="B12905" t="s">
        <v>431</v>
      </c>
      <c r="C12905" t="s">
        <v>36</v>
      </c>
      <c r="D12905" t="s">
        <v>548</v>
      </c>
      <c r="E12905">
        <v>0</v>
      </c>
    </row>
    <row r="12906" spans="1:5">
      <c r="A12906">
        <v>2024</v>
      </c>
      <c r="B12906" t="s">
        <v>428</v>
      </c>
      <c r="C12906" t="s">
        <v>27</v>
      </c>
      <c r="D12906" t="s">
        <v>548</v>
      </c>
      <c r="E12906">
        <v>0</v>
      </c>
    </row>
    <row r="12907" spans="1:5">
      <c r="A12907">
        <v>2024</v>
      </c>
      <c r="B12907" t="s">
        <v>436</v>
      </c>
      <c r="C12907" t="s">
        <v>49</v>
      </c>
      <c r="D12907" t="s">
        <v>548</v>
      </c>
      <c r="E12907">
        <v>0</v>
      </c>
    </row>
    <row r="12908" spans="1:5">
      <c r="A12908">
        <v>2024</v>
      </c>
      <c r="B12908" t="s">
        <v>433</v>
      </c>
      <c r="C12908" t="s">
        <v>42</v>
      </c>
      <c r="D12908" t="s">
        <v>548</v>
      </c>
      <c r="E12908">
        <v>0</v>
      </c>
    </row>
    <row r="12909" spans="1:5">
      <c r="A12909">
        <v>2024</v>
      </c>
      <c r="B12909" t="s">
        <v>426</v>
      </c>
      <c r="D12909" t="s">
        <v>548</v>
      </c>
      <c r="E12909">
        <v>0</v>
      </c>
    </row>
    <row r="12910" spans="1:5">
      <c r="A12910">
        <v>2024</v>
      </c>
      <c r="B12910" t="s">
        <v>437</v>
      </c>
      <c r="C12910" t="s">
        <v>51</v>
      </c>
      <c r="D12910" t="s">
        <v>548</v>
      </c>
      <c r="E12910">
        <v>0</v>
      </c>
    </row>
    <row r="12911" spans="1:5">
      <c r="A12911">
        <v>2024</v>
      </c>
      <c r="B12911" t="s">
        <v>420</v>
      </c>
      <c r="C12911" t="s">
        <v>8</v>
      </c>
      <c r="D12911" t="s">
        <v>548</v>
      </c>
      <c r="E12911">
        <v>0</v>
      </c>
    </row>
    <row r="12912" spans="1:5">
      <c r="A12912">
        <v>2024</v>
      </c>
      <c r="B12912" t="s">
        <v>424</v>
      </c>
      <c r="C12912" t="s">
        <v>21</v>
      </c>
      <c r="D12912" t="s">
        <v>548</v>
      </c>
      <c r="E12912">
        <v>0</v>
      </c>
    </row>
    <row r="12913" spans="1:5">
      <c r="A12913">
        <v>2024</v>
      </c>
      <c r="B12913" t="s">
        <v>434</v>
      </c>
      <c r="C12913" t="s">
        <v>45</v>
      </c>
      <c r="D12913" t="s">
        <v>548</v>
      </c>
      <c r="E12913">
        <v>0</v>
      </c>
    </row>
    <row r="12914" spans="1:5">
      <c r="A12914">
        <v>2024</v>
      </c>
      <c r="B12914" t="s">
        <v>423</v>
      </c>
      <c r="C12914" t="s">
        <v>18</v>
      </c>
      <c r="D12914" t="s">
        <v>548</v>
      </c>
      <c r="E12914">
        <v>0</v>
      </c>
    </row>
    <row r="12915" spans="1:5">
      <c r="A12915">
        <v>2024</v>
      </c>
      <c r="B12915" t="s">
        <v>435</v>
      </c>
      <c r="C12915" t="s">
        <v>48</v>
      </c>
      <c r="D12915" t="s">
        <v>548</v>
      </c>
      <c r="E12915">
        <v>0</v>
      </c>
    </row>
    <row r="12916" spans="1:5">
      <c r="A12916">
        <v>2024</v>
      </c>
      <c r="B12916" t="s">
        <v>430</v>
      </c>
      <c r="C12916" t="s">
        <v>33</v>
      </c>
      <c r="D12916" t="s">
        <v>548</v>
      </c>
      <c r="E12916">
        <v>0</v>
      </c>
    </row>
    <row r="12917" spans="1:5">
      <c r="A12917">
        <v>2024</v>
      </c>
      <c r="B12917" t="s">
        <v>422</v>
      </c>
      <c r="C12917" t="s">
        <v>15</v>
      </c>
      <c r="D12917" t="s">
        <v>548</v>
      </c>
      <c r="E12917">
        <v>0</v>
      </c>
    </row>
    <row r="12918" spans="1:5">
      <c r="A12918">
        <v>2024</v>
      </c>
      <c r="B12918" t="s">
        <v>439</v>
      </c>
      <c r="C12918" t="s">
        <v>53</v>
      </c>
      <c r="D12918" t="s">
        <v>548</v>
      </c>
      <c r="E12918">
        <v>0</v>
      </c>
    </row>
    <row r="12919" spans="1:5">
      <c r="A12919">
        <v>2019</v>
      </c>
      <c r="B12919" t="s">
        <v>407</v>
      </c>
      <c r="C12919" t="s">
        <v>407</v>
      </c>
      <c r="D12919" t="s">
        <v>548</v>
      </c>
      <c r="E12919">
        <v>0</v>
      </c>
    </row>
    <row r="12920" spans="1:5">
      <c r="A12920">
        <v>2022</v>
      </c>
      <c r="B12920" t="s">
        <v>407</v>
      </c>
      <c r="C12920" t="s">
        <v>407</v>
      </c>
      <c r="D12920" t="s">
        <v>548</v>
      </c>
      <c r="E12920">
        <v>204</v>
      </c>
    </row>
    <row r="12921" spans="1:5">
      <c r="A12921">
        <v>2021</v>
      </c>
      <c r="B12921" t="s">
        <v>407</v>
      </c>
      <c r="C12921" t="s">
        <v>407</v>
      </c>
      <c r="D12921" t="s">
        <v>548</v>
      </c>
      <c r="E12921">
        <v>0</v>
      </c>
    </row>
    <row r="12922" spans="1:5">
      <c r="A12922">
        <v>2023</v>
      </c>
      <c r="B12922" t="s">
        <v>407</v>
      </c>
      <c r="C12922" t="s">
        <v>407</v>
      </c>
      <c r="D12922" t="s">
        <v>548</v>
      </c>
      <c r="E12922">
        <v>247</v>
      </c>
    </row>
    <row r="12923" spans="1:5">
      <c r="A12923">
        <v>2018</v>
      </c>
      <c r="B12923" t="s">
        <v>407</v>
      </c>
      <c r="C12923" t="s">
        <v>407</v>
      </c>
      <c r="D12923" t="s">
        <v>548</v>
      </c>
      <c r="E12923">
        <v>0</v>
      </c>
    </row>
    <row r="12924" spans="1:5">
      <c r="A12924">
        <v>2018</v>
      </c>
      <c r="B12924" t="s">
        <v>407</v>
      </c>
      <c r="C12924" t="s">
        <v>407</v>
      </c>
      <c r="D12924" t="s">
        <v>548</v>
      </c>
      <c r="E12924">
        <v>0</v>
      </c>
    </row>
    <row r="12925" spans="1:5">
      <c r="A12925">
        <v>2018</v>
      </c>
      <c r="B12925" t="s">
        <v>407</v>
      </c>
      <c r="C12925" t="s">
        <v>407</v>
      </c>
      <c r="D12925" t="s">
        <v>548</v>
      </c>
      <c r="E12925">
        <v>0</v>
      </c>
    </row>
    <row r="12926" spans="1:5">
      <c r="A12926">
        <v>2018</v>
      </c>
      <c r="B12926" t="s">
        <v>407</v>
      </c>
      <c r="C12926" t="s">
        <v>407</v>
      </c>
      <c r="D12926" t="s">
        <v>548</v>
      </c>
      <c r="E12926">
        <v>0</v>
      </c>
    </row>
    <row r="12927" spans="1:5">
      <c r="A12927">
        <v>2020</v>
      </c>
      <c r="B12927" t="s">
        <v>407</v>
      </c>
      <c r="C12927" t="s">
        <v>407</v>
      </c>
      <c r="D12927" t="s">
        <v>548</v>
      </c>
      <c r="E12927">
        <v>0</v>
      </c>
    </row>
    <row r="12928" spans="1:5">
      <c r="A12928">
        <v>2023</v>
      </c>
      <c r="B12928" t="s">
        <v>438</v>
      </c>
      <c r="C12928" t="s">
        <v>52</v>
      </c>
      <c r="D12928" t="s">
        <v>548</v>
      </c>
      <c r="E12928">
        <v>0</v>
      </c>
    </row>
    <row r="12929" spans="1:5">
      <c r="A12929">
        <v>2023</v>
      </c>
      <c r="B12929" t="s">
        <v>425</v>
      </c>
      <c r="C12929" t="s">
        <v>24</v>
      </c>
      <c r="D12929" t="s">
        <v>548</v>
      </c>
      <c r="E12929">
        <v>0</v>
      </c>
    </row>
    <row r="12930" spans="1:5">
      <c r="A12930">
        <v>2023</v>
      </c>
      <c r="B12930" t="s">
        <v>421</v>
      </c>
      <c r="C12930" t="s">
        <v>13</v>
      </c>
      <c r="D12930" t="s">
        <v>548</v>
      </c>
      <c r="E12930">
        <v>0</v>
      </c>
    </row>
    <row r="12931" spans="1:5">
      <c r="A12931">
        <v>2023</v>
      </c>
      <c r="B12931" t="s">
        <v>432</v>
      </c>
      <c r="C12931" t="s">
        <v>39</v>
      </c>
      <c r="D12931" t="s">
        <v>548</v>
      </c>
      <c r="E12931">
        <v>0</v>
      </c>
    </row>
    <row r="12932" spans="1:5">
      <c r="A12932">
        <v>2023</v>
      </c>
      <c r="B12932" t="s">
        <v>429</v>
      </c>
      <c r="C12932" t="s">
        <v>30</v>
      </c>
      <c r="D12932" t="s">
        <v>548</v>
      </c>
      <c r="E12932">
        <v>0</v>
      </c>
    </row>
    <row r="12933" spans="1:5">
      <c r="A12933">
        <v>2023</v>
      </c>
      <c r="B12933" t="s">
        <v>431</v>
      </c>
      <c r="C12933" t="s">
        <v>36</v>
      </c>
      <c r="D12933" t="s">
        <v>548</v>
      </c>
      <c r="E12933">
        <v>0</v>
      </c>
    </row>
    <row r="12934" spans="1:5">
      <c r="A12934">
        <v>2023</v>
      </c>
      <c r="B12934" t="s">
        <v>428</v>
      </c>
      <c r="C12934" t="s">
        <v>27</v>
      </c>
      <c r="D12934" t="s">
        <v>548</v>
      </c>
      <c r="E12934">
        <v>0</v>
      </c>
    </row>
    <row r="12935" spans="1:5">
      <c r="A12935">
        <v>2023</v>
      </c>
      <c r="B12935" t="s">
        <v>436</v>
      </c>
      <c r="C12935" t="s">
        <v>49</v>
      </c>
      <c r="D12935" t="s">
        <v>548</v>
      </c>
      <c r="E12935">
        <v>0</v>
      </c>
    </row>
    <row r="12936" spans="1:5">
      <c r="A12936">
        <v>2023</v>
      </c>
      <c r="B12936" t="s">
        <v>433</v>
      </c>
      <c r="C12936" t="s">
        <v>42</v>
      </c>
      <c r="D12936" t="s">
        <v>548</v>
      </c>
      <c r="E12936">
        <v>0</v>
      </c>
    </row>
    <row r="12937" spans="1:5">
      <c r="A12937">
        <v>2023</v>
      </c>
      <c r="B12937" t="s">
        <v>426</v>
      </c>
      <c r="D12937" t="s">
        <v>548</v>
      </c>
      <c r="E12937">
        <v>0</v>
      </c>
    </row>
    <row r="12938" spans="1:5">
      <c r="A12938">
        <v>2023</v>
      </c>
      <c r="B12938" t="s">
        <v>437</v>
      </c>
      <c r="C12938" t="s">
        <v>51</v>
      </c>
      <c r="D12938" t="s">
        <v>548</v>
      </c>
      <c r="E12938">
        <v>0</v>
      </c>
    </row>
    <row r="12939" spans="1:5">
      <c r="A12939">
        <v>2023</v>
      </c>
      <c r="B12939" t="s">
        <v>420</v>
      </c>
      <c r="C12939" t="s">
        <v>8</v>
      </c>
      <c r="D12939" t="s">
        <v>548</v>
      </c>
      <c r="E12939">
        <v>0</v>
      </c>
    </row>
    <row r="12940" spans="1:5">
      <c r="A12940">
        <v>2023</v>
      </c>
      <c r="B12940" t="s">
        <v>424</v>
      </c>
      <c r="C12940" t="s">
        <v>21</v>
      </c>
      <c r="D12940" t="s">
        <v>548</v>
      </c>
      <c r="E12940">
        <v>0</v>
      </c>
    </row>
    <row r="12941" spans="1:5">
      <c r="A12941">
        <v>2022</v>
      </c>
      <c r="B12941" t="s">
        <v>435</v>
      </c>
      <c r="C12941" t="s">
        <v>48</v>
      </c>
      <c r="D12941" t="s">
        <v>548</v>
      </c>
      <c r="E12941">
        <v>0</v>
      </c>
    </row>
    <row r="12942" spans="1:5">
      <c r="A12942">
        <v>2022</v>
      </c>
      <c r="B12942" t="s">
        <v>438</v>
      </c>
      <c r="C12942" t="s">
        <v>52</v>
      </c>
      <c r="D12942" t="s">
        <v>548</v>
      </c>
      <c r="E12942">
        <v>0</v>
      </c>
    </row>
    <row r="12943" spans="1:5">
      <c r="A12943">
        <v>2022</v>
      </c>
      <c r="B12943" t="s">
        <v>436</v>
      </c>
      <c r="C12943" t="s">
        <v>49</v>
      </c>
      <c r="D12943" t="s">
        <v>548</v>
      </c>
      <c r="E12943">
        <v>0</v>
      </c>
    </row>
    <row r="12944" spans="1:5">
      <c r="A12944">
        <v>2022</v>
      </c>
      <c r="B12944" t="s">
        <v>431</v>
      </c>
      <c r="C12944" t="s">
        <v>36</v>
      </c>
      <c r="D12944" t="s">
        <v>548</v>
      </c>
      <c r="E12944">
        <v>0</v>
      </c>
    </row>
    <row r="12945" spans="1:5">
      <c r="A12945">
        <v>2022</v>
      </c>
      <c r="B12945" t="s">
        <v>422</v>
      </c>
      <c r="C12945" t="s">
        <v>15</v>
      </c>
      <c r="D12945" t="s">
        <v>548</v>
      </c>
      <c r="E12945">
        <v>0</v>
      </c>
    </row>
    <row r="12946" spans="1:5">
      <c r="A12946">
        <v>2022</v>
      </c>
      <c r="B12946" t="s">
        <v>439</v>
      </c>
      <c r="C12946" t="s">
        <v>53</v>
      </c>
      <c r="D12946" t="s">
        <v>548</v>
      </c>
      <c r="E12946">
        <v>0</v>
      </c>
    </row>
    <row r="12947" spans="1:5">
      <c r="A12947">
        <v>2022</v>
      </c>
      <c r="B12947" t="s">
        <v>429</v>
      </c>
      <c r="C12947" t="s">
        <v>30</v>
      </c>
      <c r="D12947" t="s">
        <v>548</v>
      </c>
      <c r="E12947">
        <v>0</v>
      </c>
    </row>
    <row r="12948" spans="1:5">
      <c r="A12948">
        <v>2022</v>
      </c>
      <c r="B12948" t="s">
        <v>421</v>
      </c>
      <c r="C12948" t="s">
        <v>13</v>
      </c>
      <c r="D12948" t="s">
        <v>548</v>
      </c>
      <c r="E12948">
        <v>0</v>
      </c>
    </row>
    <row r="12949" spans="1:5">
      <c r="A12949">
        <v>2022</v>
      </c>
      <c r="B12949" t="s">
        <v>434</v>
      </c>
      <c r="C12949" t="s">
        <v>45</v>
      </c>
      <c r="D12949" t="s">
        <v>548</v>
      </c>
      <c r="E12949">
        <v>0</v>
      </c>
    </row>
    <row r="12950" spans="1:5">
      <c r="A12950">
        <v>2021</v>
      </c>
      <c r="B12950" t="s">
        <v>434</v>
      </c>
      <c r="C12950" t="s">
        <v>45</v>
      </c>
      <c r="D12950" t="s">
        <v>548</v>
      </c>
      <c r="E12950">
        <v>0</v>
      </c>
    </row>
    <row r="12951" spans="1:5">
      <c r="A12951">
        <v>2021</v>
      </c>
      <c r="B12951" t="s">
        <v>420</v>
      </c>
      <c r="C12951" t="s">
        <v>8</v>
      </c>
      <c r="D12951" t="s">
        <v>548</v>
      </c>
      <c r="E12951">
        <v>0</v>
      </c>
    </row>
    <row r="12952" spans="1:5">
      <c r="A12952">
        <v>2021</v>
      </c>
      <c r="B12952" t="s">
        <v>424</v>
      </c>
      <c r="C12952" t="s">
        <v>21</v>
      </c>
      <c r="D12952" t="s">
        <v>548</v>
      </c>
      <c r="E12952">
        <v>0</v>
      </c>
    </row>
    <row r="12953" spans="1:5">
      <c r="A12953">
        <v>2020</v>
      </c>
      <c r="B12953" t="s">
        <v>434</v>
      </c>
      <c r="C12953" t="s">
        <v>45</v>
      </c>
      <c r="D12953" t="s">
        <v>548</v>
      </c>
      <c r="E12953">
        <v>0</v>
      </c>
    </row>
    <row r="12954" spans="1:5">
      <c r="A12954">
        <v>2020</v>
      </c>
      <c r="B12954" t="s">
        <v>430</v>
      </c>
      <c r="C12954" t="s">
        <v>33</v>
      </c>
      <c r="D12954" t="s">
        <v>548</v>
      </c>
      <c r="E12954">
        <v>0</v>
      </c>
    </row>
    <row r="12955" spans="1:5">
      <c r="A12955">
        <v>2020</v>
      </c>
      <c r="B12955" t="s">
        <v>439</v>
      </c>
      <c r="C12955" t="s">
        <v>53</v>
      </c>
      <c r="D12955" t="s">
        <v>548</v>
      </c>
      <c r="E12955">
        <v>0</v>
      </c>
    </row>
    <row r="12956" spans="1:5">
      <c r="A12956">
        <v>2019</v>
      </c>
      <c r="B12956" t="s">
        <v>431</v>
      </c>
      <c r="C12956" t="s">
        <v>36</v>
      </c>
      <c r="D12956" t="s">
        <v>548</v>
      </c>
      <c r="E12956">
        <v>0</v>
      </c>
    </row>
    <row r="12957" spans="1:5">
      <c r="A12957">
        <v>2019</v>
      </c>
      <c r="B12957" t="s">
        <v>437</v>
      </c>
      <c r="C12957" t="s">
        <v>51</v>
      </c>
      <c r="D12957" t="s">
        <v>548</v>
      </c>
      <c r="E12957">
        <v>0</v>
      </c>
    </row>
    <row r="12958" spans="1:5">
      <c r="A12958">
        <v>2019</v>
      </c>
      <c r="B12958" t="s">
        <v>439</v>
      </c>
      <c r="C12958" t="s">
        <v>53</v>
      </c>
      <c r="D12958" t="s">
        <v>548</v>
      </c>
      <c r="E12958">
        <v>0</v>
      </c>
    </row>
    <row r="12959" spans="1:5">
      <c r="A12959">
        <v>2019</v>
      </c>
      <c r="B12959" t="s">
        <v>429</v>
      </c>
      <c r="C12959" t="s">
        <v>30</v>
      </c>
      <c r="D12959" t="s">
        <v>548</v>
      </c>
      <c r="E12959">
        <v>0</v>
      </c>
    </row>
    <row r="12960" spans="1:5">
      <c r="A12960">
        <v>2018</v>
      </c>
      <c r="B12960" t="s">
        <v>432</v>
      </c>
      <c r="C12960" t="s">
        <v>39</v>
      </c>
      <c r="D12960" t="s">
        <v>548</v>
      </c>
      <c r="E12960">
        <v>0</v>
      </c>
    </row>
    <row r="12961" spans="1:5">
      <c r="A12961">
        <v>2018</v>
      </c>
      <c r="B12961" t="s">
        <v>435</v>
      </c>
      <c r="C12961" t="s">
        <v>48</v>
      </c>
      <c r="D12961" t="s">
        <v>548</v>
      </c>
      <c r="E12961">
        <v>0</v>
      </c>
    </row>
    <row r="12962" spans="1:5">
      <c r="A12962">
        <v>2018</v>
      </c>
      <c r="B12962" t="s">
        <v>438</v>
      </c>
      <c r="C12962" t="s">
        <v>52</v>
      </c>
      <c r="D12962" t="s">
        <v>548</v>
      </c>
      <c r="E12962">
        <v>0</v>
      </c>
    </row>
    <row r="12963" spans="1:5">
      <c r="A12963">
        <v>2018</v>
      </c>
      <c r="B12963" t="s">
        <v>436</v>
      </c>
      <c r="C12963" t="s">
        <v>49</v>
      </c>
      <c r="D12963" t="s">
        <v>548</v>
      </c>
      <c r="E12963">
        <v>0</v>
      </c>
    </row>
    <row r="12964" spans="1:5">
      <c r="A12964">
        <v>2018</v>
      </c>
      <c r="B12964" t="s">
        <v>437</v>
      </c>
      <c r="C12964" t="s">
        <v>51</v>
      </c>
      <c r="D12964" t="s">
        <v>548</v>
      </c>
      <c r="E12964">
        <v>0</v>
      </c>
    </row>
    <row r="12965" spans="1:5">
      <c r="A12965">
        <v>2018</v>
      </c>
      <c r="B12965" t="s">
        <v>422</v>
      </c>
      <c r="C12965" t="s">
        <v>15</v>
      </c>
      <c r="D12965" t="s">
        <v>548</v>
      </c>
      <c r="E12965">
        <v>0</v>
      </c>
    </row>
    <row r="12966" spans="1:5">
      <c r="A12966">
        <v>2019</v>
      </c>
      <c r="B12966" t="s">
        <v>438</v>
      </c>
      <c r="C12966" t="s">
        <v>52</v>
      </c>
      <c r="D12966" t="s">
        <v>548</v>
      </c>
      <c r="E12966">
        <v>0</v>
      </c>
    </row>
    <row r="12967" spans="1:5">
      <c r="A12967">
        <v>2019</v>
      </c>
      <c r="B12967" t="s">
        <v>430</v>
      </c>
      <c r="C12967" t="s">
        <v>33</v>
      </c>
      <c r="D12967" t="s">
        <v>548</v>
      </c>
      <c r="E12967">
        <v>0</v>
      </c>
    </row>
    <row r="12968" spans="1:5">
      <c r="A12968">
        <v>2019</v>
      </c>
      <c r="B12968" t="s">
        <v>434</v>
      </c>
      <c r="C12968" t="s">
        <v>45</v>
      </c>
      <c r="D12968" t="s">
        <v>548</v>
      </c>
      <c r="E12968">
        <v>0</v>
      </c>
    </row>
    <row r="12969" spans="1:5">
      <c r="A12969">
        <v>2019</v>
      </c>
      <c r="B12969" t="s">
        <v>425</v>
      </c>
      <c r="C12969" t="s">
        <v>24</v>
      </c>
      <c r="D12969" t="s">
        <v>548</v>
      </c>
      <c r="E12969">
        <v>0</v>
      </c>
    </row>
    <row r="12970" spans="1:5">
      <c r="A12970">
        <v>2019</v>
      </c>
      <c r="B12970" t="s">
        <v>420</v>
      </c>
      <c r="C12970" t="s">
        <v>8</v>
      </c>
      <c r="D12970" t="s">
        <v>548</v>
      </c>
      <c r="E12970">
        <v>0</v>
      </c>
    </row>
    <row r="12971" spans="1:5">
      <c r="A12971">
        <v>2019</v>
      </c>
      <c r="B12971" t="s">
        <v>433</v>
      </c>
      <c r="C12971" t="s">
        <v>42</v>
      </c>
      <c r="D12971" t="s">
        <v>548</v>
      </c>
      <c r="E12971">
        <v>0</v>
      </c>
    </row>
    <row r="12972" spans="1:5">
      <c r="A12972">
        <v>2019</v>
      </c>
      <c r="B12972" t="s">
        <v>428</v>
      </c>
      <c r="C12972" t="s">
        <v>27</v>
      </c>
      <c r="D12972" t="s">
        <v>548</v>
      </c>
      <c r="E12972">
        <v>0</v>
      </c>
    </row>
    <row r="12973" spans="1:5">
      <c r="A12973">
        <v>2019</v>
      </c>
      <c r="B12973" t="s">
        <v>423</v>
      </c>
      <c r="C12973" t="s">
        <v>18</v>
      </c>
      <c r="D12973" t="s">
        <v>548</v>
      </c>
      <c r="E12973">
        <v>0</v>
      </c>
    </row>
    <row r="12974" spans="1:5">
      <c r="A12974">
        <v>2019</v>
      </c>
      <c r="B12974" t="s">
        <v>421</v>
      </c>
      <c r="C12974" t="s">
        <v>13</v>
      </c>
      <c r="D12974" t="s">
        <v>548</v>
      </c>
      <c r="E12974">
        <v>0</v>
      </c>
    </row>
    <row r="12975" spans="1:5">
      <c r="A12975">
        <v>2019</v>
      </c>
      <c r="B12975" t="s">
        <v>422</v>
      </c>
      <c r="C12975" t="s">
        <v>15</v>
      </c>
      <c r="D12975" t="s">
        <v>548</v>
      </c>
      <c r="E12975">
        <v>0</v>
      </c>
    </row>
    <row r="12976" spans="1:5">
      <c r="A12976">
        <v>2019</v>
      </c>
      <c r="B12976" t="s">
        <v>424</v>
      </c>
      <c r="C12976" t="s">
        <v>21</v>
      </c>
      <c r="D12976" t="s">
        <v>548</v>
      </c>
      <c r="E12976">
        <v>0</v>
      </c>
    </row>
    <row r="12977" spans="1:5">
      <c r="A12977">
        <v>2018</v>
      </c>
      <c r="B12977" t="s">
        <v>434</v>
      </c>
      <c r="C12977" t="s">
        <v>45</v>
      </c>
      <c r="D12977" t="s">
        <v>548</v>
      </c>
      <c r="E12977">
        <v>0</v>
      </c>
    </row>
    <row r="12978" spans="1:5">
      <c r="A12978">
        <v>2018</v>
      </c>
      <c r="B12978" t="s">
        <v>428</v>
      </c>
      <c r="C12978" t="s">
        <v>27</v>
      </c>
      <c r="D12978" t="s">
        <v>548</v>
      </c>
      <c r="E12978">
        <v>0</v>
      </c>
    </row>
    <row r="12979" spans="1:5">
      <c r="A12979">
        <v>2018</v>
      </c>
      <c r="B12979" t="s">
        <v>430</v>
      </c>
      <c r="C12979" t="s">
        <v>33</v>
      </c>
      <c r="D12979" t="s">
        <v>548</v>
      </c>
      <c r="E12979">
        <v>0</v>
      </c>
    </row>
    <row r="12980" spans="1:5">
      <c r="A12980">
        <v>2018</v>
      </c>
      <c r="B12980" t="s">
        <v>420</v>
      </c>
      <c r="C12980" t="s">
        <v>8</v>
      </c>
      <c r="D12980" t="s">
        <v>548</v>
      </c>
      <c r="E12980">
        <v>0</v>
      </c>
    </row>
    <row r="12981" spans="1:5">
      <c r="A12981">
        <v>2018</v>
      </c>
      <c r="B12981" t="s">
        <v>439</v>
      </c>
      <c r="C12981" t="s">
        <v>53</v>
      </c>
      <c r="D12981" t="s">
        <v>548</v>
      </c>
      <c r="E12981">
        <v>0</v>
      </c>
    </row>
    <row r="12982" spans="1:5">
      <c r="A12982">
        <v>2022</v>
      </c>
      <c r="B12982" t="s">
        <v>437</v>
      </c>
      <c r="C12982" t="s">
        <v>51</v>
      </c>
      <c r="D12982" t="s">
        <v>548</v>
      </c>
      <c r="E12982">
        <v>0</v>
      </c>
    </row>
    <row r="12983" spans="1:5">
      <c r="A12983">
        <v>2022</v>
      </c>
      <c r="B12983" t="s">
        <v>425</v>
      </c>
      <c r="C12983" t="s">
        <v>24</v>
      </c>
      <c r="D12983" t="s">
        <v>548</v>
      </c>
      <c r="E12983">
        <v>0</v>
      </c>
    </row>
    <row r="12984" spans="1:5">
      <c r="A12984">
        <v>2022</v>
      </c>
      <c r="B12984" t="s">
        <v>428</v>
      </c>
      <c r="C12984" t="s">
        <v>27</v>
      </c>
      <c r="D12984" t="s">
        <v>548</v>
      </c>
      <c r="E12984">
        <v>0</v>
      </c>
    </row>
    <row r="12985" spans="1:5">
      <c r="A12985">
        <v>2022</v>
      </c>
      <c r="B12985" t="s">
        <v>420</v>
      </c>
      <c r="C12985" t="s">
        <v>8</v>
      </c>
      <c r="D12985" t="s">
        <v>548</v>
      </c>
      <c r="E12985">
        <v>0</v>
      </c>
    </row>
    <row r="12986" spans="1:5">
      <c r="A12986">
        <v>2022</v>
      </c>
      <c r="B12986" t="s">
        <v>423</v>
      </c>
      <c r="C12986" t="s">
        <v>18</v>
      </c>
      <c r="D12986" t="s">
        <v>548</v>
      </c>
      <c r="E12986">
        <v>0</v>
      </c>
    </row>
    <row r="12987" spans="1:5">
      <c r="A12987">
        <v>2021</v>
      </c>
      <c r="B12987" t="s">
        <v>426</v>
      </c>
      <c r="D12987" t="s">
        <v>548</v>
      </c>
      <c r="E12987">
        <v>0</v>
      </c>
    </row>
    <row r="12988" spans="1:5">
      <c r="A12988">
        <v>2021</v>
      </c>
      <c r="B12988" t="s">
        <v>428</v>
      </c>
      <c r="C12988" t="s">
        <v>27</v>
      </c>
      <c r="D12988" t="s">
        <v>548</v>
      </c>
      <c r="E12988">
        <v>0</v>
      </c>
    </row>
    <row r="12989" spans="1:5">
      <c r="A12989">
        <v>2021</v>
      </c>
      <c r="B12989" t="s">
        <v>423</v>
      </c>
      <c r="C12989" t="s">
        <v>18</v>
      </c>
      <c r="D12989" t="s">
        <v>548</v>
      </c>
      <c r="E12989">
        <v>0</v>
      </c>
    </row>
    <row r="12990" spans="1:5">
      <c r="A12990">
        <v>2021</v>
      </c>
      <c r="B12990" t="s">
        <v>431</v>
      </c>
      <c r="C12990" t="s">
        <v>36</v>
      </c>
      <c r="D12990" t="s">
        <v>548</v>
      </c>
      <c r="E12990">
        <v>0</v>
      </c>
    </row>
    <row r="12991" spans="1:5">
      <c r="A12991">
        <v>2021</v>
      </c>
      <c r="B12991" t="s">
        <v>425</v>
      </c>
      <c r="C12991" t="s">
        <v>24</v>
      </c>
      <c r="D12991" t="s">
        <v>548</v>
      </c>
      <c r="E12991">
        <v>0</v>
      </c>
    </row>
    <row r="12992" spans="1:5">
      <c r="A12992">
        <v>2021</v>
      </c>
      <c r="B12992" t="s">
        <v>438</v>
      </c>
      <c r="C12992" t="s">
        <v>52</v>
      </c>
      <c r="D12992" t="s">
        <v>548</v>
      </c>
      <c r="E12992">
        <v>0</v>
      </c>
    </row>
    <row r="12993" spans="1:5">
      <c r="A12993">
        <v>2021</v>
      </c>
      <c r="B12993" t="s">
        <v>436</v>
      </c>
      <c r="C12993" t="s">
        <v>49</v>
      </c>
      <c r="D12993" t="s">
        <v>548</v>
      </c>
      <c r="E12993">
        <v>0</v>
      </c>
    </row>
    <row r="12994" spans="1:5">
      <c r="A12994">
        <v>2021</v>
      </c>
      <c r="B12994" t="s">
        <v>437</v>
      </c>
      <c r="C12994" t="s">
        <v>51</v>
      </c>
      <c r="D12994" t="s">
        <v>548</v>
      </c>
      <c r="E12994">
        <v>0</v>
      </c>
    </row>
    <row r="12995" spans="1:5">
      <c r="A12995">
        <v>2020</v>
      </c>
      <c r="B12995" t="s">
        <v>431</v>
      </c>
      <c r="C12995" t="s">
        <v>36</v>
      </c>
      <c r="D12995" t="s">
        <v>548</v>
      </c>
      <c r="E12995">
        <v>0</v>
      </c>
    </row>
    <row r="12996" spans="1:5">
      <c r="A12996">
        <v>2020</v>
      </c>
      <c r="B12996" t="s">
        <v>426</v>
      </c>
      <c r="D12996" t="s">
        <v>548</v>
      </c>
      <c r="E12996">
        <v>0</v>
      </c>
    </row>
    <row r="12997" spans="1:5">
      <c r="A12997">
        <v>2020</v>
      </c>
      <c r="B12997" t="s">
        <v>433</v>
      </c>
      <c r="C12997" t="s">
        <v>42</v>
      </c>
      <c r="D12997" t="s">
        <v>548</v>
      </c>
      <c r="E12997">
        <v>0</v>
      </c>
    </row>
    <row r="12998" spans="1:5">
      <c r="A12998">
        <v>2020</v>
      </c>
      <c r="B12998" t="s">
        <v>425</v>
      </c>
      <c r="C12998" t="s">
        <v>24</v>
      </c>
      <c r="D12998" t="s">
        <v>548</v>
      </c>
      <c r="E12998">
        <v>0</v>
      </c>
    </row>
    <row r="12999" spans="1:5">
      <c r="A12999">
        <v>2020</v>
      </c>
      <c r="B12999" t="s">
        <v>428</v>
      </c>
      <c r="C12999" t="s">
        <v>27</v>
      </c>
      <c r="D12999" t="s">
        <v>548</v>
      </c>
      <c r="E12999">
        <v>0</v>
      </c>
    </row>
    <row r="13000" spans="1:5">
      <c r="A13000">
        <v>2020</v>
      </c>
      <c r="B13000" t="s">
        <v>438</v>
      </c>
      <c r="C13000" t="s">
        <v>52</v>
      </c>
      <c r="D13000" t="s">
        <v>548</v>
      </c>
      <c r="E13000">
        <v>0</v>
      </c>
    </row>
    <row r="13001" spans="1:5">
      <c r="A13001">
        <v>2020</v>
      </c>
      <c r="B13001" t="s">
        <v>437</v>
      </c>
      <c r="C13001" t="s">
        <v>51</v>
      </c>
      <c r="D13001" t="s">
        <v>548</v>
      </c>
      <c r="E13001">
        <v>0</v>
      </c>
    </row>
    <row r="13002" spans="1:5">
      <c r="A13002">
        <v>2020</v>
      </c>
      <c r="B13002" t="s">
        <v>422</v>
      </c>
      <c r="C13002" t="s">
        <v>15</v>
      </c>
      <c r="D13002" t="s">
        <v>548</v>
      </c>
      <c r="E13002">
        <v>0</v>
      </c>
    </row>
    <row r="13003" spans="1:5">
      <c r="A13003">
        <v>2023</v>
      </c>
      <c r="B13003" t="s">
        <v>434</v>
      </c>
      <c r="C13003" t="s">
        <v>45</v>
      </c>
      <c r="D13003" t="s">
        <v>548</v>
      </c>
      <c r="E13003">
        <v>0</v>
      </c>
    </row>
    <row r="13004" spans="1:5">
      <c r="A13004">
        <v>2023</v>
      </c>
      <c r="B13004" t="s">
        <v>423</v>
      </c>
      <c r="C13004" t="s">
        <v>18</v>
      </c>
      <c r="D13004" t="s">
        <v>548</v>
      </c>
      <c r="E13004">
        <v>0</v>
      </c>
    </row>
    <row r="13005" spans="1:5">
      <c r="A13005">
        <v>2023</v>
      </c>
      <c r="B13005" t="s">
        <v>435</v>
      </c>
      <c r="C13005" t="s">
        <v>48</v>
      </c>
      <c r="D13005" t="s">
        <v>548</v>
      </c>
      <c r="E13005">
        <v>0</v>
      </c>
    </row>
    <row r="13006" spans="1:5">
      <c r="A13006">
        <v>2023</v>
      </c>
      <c r="B13006" t="s">
        <v>430</v>
      </c>
      <c r="C13006" t="s">
        <v>33</v>
      </c>
      <c r="D13006" t="s">
        <v>548</v>
      </c>
      <c r="E13006">
        <v>0</v>
      </c>
    </row>
    <row r="13007" spans="1:5">
      <c r="A13007">
        <v>2023</v>
      </c>
      <c r="B13007" t="s">
        <v>422</v>
      </c>
      <c r="C13007" t="s">
        <v>15</v>
      </c>
      <c r="D13007" t="s">
        <v>548</v>
      </c>
      <c r="E13007">
        <v>0</v>
      </c>
    </row>
    <row r="13008" spans="1:5">
      <c r="A13008">
        <v>2023</v>
      </c>
      <c r="B13008" t="s">
        <v>439</v>
      </c>
      <c r="C13008" t="s">
        <v>53</v>
      </c>
      <c r="D13008" t="s">
        <v>548</v>
      </c>
      <c r="E13008">
        <v>0</v>
      </c>
    </row>
    <row r="13009" spans="1:5">
      <c r="A13009">
        <v>2022</v>
      </c>
      <c r="B13009" t="s">
        <v>433</v>
      </c>
      <c r="C13009" t="s">
        <v>42</v>
      </c>
      <c r="D13009" t="s">
        <v>548</v>
      </c>
      <c r="E13009">
        <v>0</v>
      </c>
    </row>
    <row r="13010" spans="1:5">
      <c r="A13010">
        <v>2022</v>
      </c>
      <c r="B13010" t="s">
        <v>430</v>
      </c>
      <c r="C13010" t="s">
        <v>33</v>
      </c>
      <c r="D13010" t="s">
        <v>548</v>
      </c>
      <c r="E13010">
        <v>0</v>
      </c>
    </row>
    <row r="13011" spans="1:5">
      <c r="A13011">
        <v>2022</v>
      </c>
      <c r="B13011" t="s">
        <v>432</v>
      </c>
      <c r="C13011" t="s">
        <v>39</v>
      </c>
      <c r="D13011" t="s">
        <v>548</v>
      </c>
      <c r="E13011">
        <v>0</v>
      </c>
    </row>
    <row r="13012" spans="1:5">
      <c r="A13012">
        <v>2022</v>
      </c>
      <c r="B13012" t="s">
        <v>426</v>
      </c>
      <c r="D13012" t="s">
        <v>548</v>
      </c>
      <c r="E13012">
        <v>0</v>
      </c>
    </row>
    <row r="13013" spans="1:5">
      <c r="A13013">
        <v>2022</v>
      </c>
      <c r="B13013" t="s">
        <v>424</v>
      </c>
      <c r="C13013" t="s">
        <v>21</v>
      </c>
      <c r="D13013" t="s">
        <v>548</v>
      </c>
      <c r="E13013">
        <v>0</v>
      </c>
    </row>
    <row r="13014" spans="1:5">
      <c r="A13014">
        <v>2021</v>
      </c>
      <c r="B13014" t="s">
        <v>432</v>
      </c>
      <c r="C13014" t="s">
        <v>39</v>
      </c>
      <c r="D13014" t="s">
        <v>548</v>
      </c>
      <c r="E13014">
        <v>0</v>
      </c>
    </row>
    <row r="13015" spans="1:5">
      <c r="A13015">
        <v>2021</v>
      </c>
      <c r="B13015" t="s">
        <v>430</v>
      </c>
      <c r="C13015" t="s">
        <v>33</v>
      </c>
      <c r="D13015" t="s">
        <v>548</v>
      </c>
      <c r="E13015">
        <v>0</v>
      </c>
    </row>
    <row r="13016" spans="1:5">
      <c r="A13016">
        <v>2021</v>
      </c>
      <c r="B13016" t="s">
        <v>433</v>
      </c>
      <c r="C13016" t="s">
        <v>42</v>
      </c>
      <c r="D13016" t="s">
        <v>548</v>
      </c>
      <c r="E13016">
        <v>0</v>
      </c>
    </row>
    <row r="13017" spans="1:5">
      <c r="A13017">
        <v>2021</v>
      </c>
      <c r="B13017" t="s">
        <v>422</v>
      </c>
      <c r="C13017" t="s">
        <v>15</v>
      </c>
      <c r="D13017" t="s">
        <v>548</v>
      </c>
      <c r="E13017">
        <v>0</v>
      </c>
    </row>
    <row r="13018" spans="1:5">
      <c r="A13018">
        <v>2021</v>
      </c>
      <c r="B13018" t="s">
        <v>421</v>
      </c>
      <c r="C13018" t="s">
        <v>13</v>
      </c>
      <c r="D13018" t="s">
        <v>548</v>
      </c>
      <c r="E13018">
        <v>0</v>
      </c>
    </row>
    <row r="13019" spans="1:5">
      <c r="A13019">
        <v>2021</v>
      </c>
      <c r="B13019" t="s">
        <v>439</v>
      </c>
      <c r="C13019" t="s">
        <v>53</v>
      </c>
      <c r="D13019" t="s">
        <v>548</v>
      </c>
      <c r="E13019">
        <v>0</v>
      </c>
    </row>
    <row r="13020" spans="1:5">
      <c r="A13020">
        <v>2021</v>
      </c>
      <c r="B13020" t="s">
        <v>435</v>
      </c>
      <c r="C13020" t="s">
        <v>48</v>
      </c>
      <c r="D13020" t="s">
        <v>548</v>
      </c>
      <c r="E13020">
        <v>0</v>
      </c>
    </row>
    <row r="13021" spans="1:5">
      <c r="A13021">
        <v>2021</v>
      </c>
      <c r="B13021" t="s">
        <v>429</v>
      </c>
      <c r="C13021" t="s">
        <v>30</v>
      </c>
      <c r="D13021" t="s">
        <v>548</v>
      </c>
      <c r="E13021">
        <v>0</v>
      </c>
    </row>
    <row r="13022" spans="1:5">
      <c r="A13022">
        <v>2020</v>
      </c>
      <c r="B13022" t="s">
        <v>435</v>
      </c>
      <c r="C13022" t="s">
        <v>48</v>
      </c>
      <c r="D13022" t="s">
        <v>548</v>
      </c>
      <c r="E13022">
        <v>0</v>
      </c>
    </row>
    <row r="13023" spans="1:5">
      <c r="A13023">
        <v>2020</v>
      </c>
      <c r="B13023" t="s">
        <v>432</v>
      </c>
      <c r="C13023" t="s">
        <v>39</v>
      </c>
      <c r="D13023" t="s">
        <v>548</v>
      </c>
      <c r="E13023">
        <v>0</v>
      </c>
    </row>
    <row r="13024" spans="1:5">
      <c r="A13024">
        <v>2020</v>
      </c>
      <c r="B13024" t="s">
        <v>423</v>
      </c>
      <c r="C13024" t="s">
        <v>18</v>
      </c>
      <c r="D13024" t="s">
        <v>548</v>
      </c>
      <c r="E13024">
        <v>0</v>
      </c>
    </row>
    <row r="13025" spans="1:5">
      <c r="A13025">
        <v>2020</v>
      </c>
      <c r="B13025" t="s">
        <v>420</v>
      </c>
      <c r="C13025" t="s">
        <v>8</v>
      </c>
      <c r="D13025" t="s">
        <v>548</v>
      </c>
      <c r="E13025">
        <v>0</v>
      </c>
    </row>
    <row r="13026" spans="1:5">
      <c r="A13026">
        <v>2020</v>
      </c>
      <c r="B13026" t="s">
        <v>424</v>
      </c>
      <c r="C13026" t="s">
        <v>21</v>
      </c>
      <c r="D13026" t="s">
        <v>548</v>
      </c>
      <c r="E13026">
        <v>0</v>
      </c>
    </row>
    <row r="13027" spans="1:5">
      <c r="A13027">
        <v>2020</v>
      </c>
      <c r="B13027" t="s">
        <v>421</v>
      </c>
      <c r="C13027" t="s">
        <v>13</v>
      </c>
      <c r="D13027" t="s">
        <v>548</v>
      </c>
      <c r="E13027">
        <v>0</v>
      </c>
    </row>
    <row r="13028" spans="1:5">
      <c r="A13028">
        <v>2020</v>
      </c>
      <c r="B13028" t="s">
        <v>436</v>
      </c>
      <c r="C13028" t="s">
        <v>49</v>
      </c>
      <c r="D13028" t="s">
        <v>548</v>
      </c>
      <c r="E13028">
        <v>0</v>
      </c>
    </row>
    <row r="13029" spans="1:5">
      <c r="A13029">
        <v>2020</v>
      </c>
      <c r="B13029" t="s">
        <v>429</v>
      </c>
      <c r="C13029" t="s">
        <v>30</v>
      </c>
      <c r="D13029" t="s">
        <v>548</v>
      </c>
      <c r="E13029">
        <v>0</v>
      </c>
    </row>
    <row r="13030" spans="1:5">
      <c r="A13030">
        <v>2019</v>
      </c>
      <c r="B13030" t="s">
        <v>435</v>
      </c>
      <c r="C13030" t="s">
        <v>48</v>
      </c>
      <c r="D13030" t="s">
        <v>548</v>
      </c>
      <c r="E13030">
        <v>0</v>
      </c>
    </row>
    <row r="13031" spans="1:5">
      <c r="A13031">
        <v>2019</v>
      </c>
      <c r="B13031" t="s">
        <v>426</v>
      </c>
      <c r="D13031" t="s">
        <v>548</v>
      </c>
      <c r="E13031">
        <v>0</v>
      </c>
    </row>
    <row r="13032" spans="1:5">
      <c r="A13032">
        <v>2019</v>
      </c>
      <c r="B13032" t="s">
        <v>432</v>
      </c>
      <c r="C13032" t="s">
        <v>39</v>
      </c>
      <c r="D13032" t="s">
        <v>548</v>
      </c>
      <c r="E13032">
        <v>0</v>
      </c>
    </row>
    <row r="13033" spans="1:5">
      <c r="A13033">
        <v>2019</v>
      </c>
      <c r="B13033" t="s">
        <v>436</v>
      </c>
      <c r="C13033" t="s">
        <v>49</v>
      </c>
      <c r="D13033" t="s">
        <v>548</v>
      </c>
      <c r="E13033">
        <v>0</v>
      </c>
    </row>
    <row r="13034" spans="1:5">
      <c r="A13034">
        <v>2018</v>
      </c>
      <c r="B13034" t="s">
        <v>431</v>
      </c>
      <c r="C13034" t="s">
        <v>36</v>
      </c>
      <c r="D13034" t="s">
        <v>548</v>
      </c>
      <c r="E13034">
        <v>0</v>
      </c>
    </row>
    <row r="13035" spans="1:5">
      <c r="A13035">
        <v>2018</v>
      </c>
      <c r="B13035" t="s">
        <v>426</v>
      </c>
      <c r="D13035" t="s">
        <v>548</v>
      </c>
      <c r="E13035">
        <v>0</v>
      </c>
    </row>
    <row r="13036" spans="1:5">
      <c r="A13036">
        <v>2018</v>
      </c>
      <c r="B13036" t="s">
        <v>421</v>
      </c>
      <c r="C13036" t="s">
        <v>13</v>
      </c>
      <c r="D13036" t="s">
        <v>548</v>
      </c>
      <c r="E13036">
        <v>0</v>
      </c>
    </row>
    <row r="13037" spans="1:5">
      <c r="A13037">
        <v>2018</v>
      </c>
      <c r="B13037" t="s">
        <v>423</v>
      </c>
      <c r="C13037" t="s">
        <v>18</v>
      </c>
      <c r="D13037" t="s">
        <v>548</v>
      </c>
      <c r="E13037">
        <v>0</v>
      </c>
    </row>
    <row r="13038" spans="1:5">
      <c r="A13038">
        <v>2018</v>
      </c>
      <c r="B13038" t="s">
        <v>433</v>
      </c>
      <c r="C13038" t="s">
        <v>42</v>
      </c>
      <c r="D13038" t="s">
        <v>548</v>
      </c>
      <c r="E13038">
        <v>0</v>
      </c>
    </row>
    <row r="13039" spans="1:5">
      <c r="A13039">
        <v>2018</v>
      </c>
      <c r="B13039" t="s">
        <v>425</v>
      </c>
      <c r="C13039" t="s">
        <v>24</v>
      </c>
      <c r="D13039" t="s">
        <v>548</v>
      </c>
      <c r="E13039">
        <v>0</v>
      </c>
    </row>
    <row r="13040" spans="1:5">
      <c r="A13040">
        <v>2018</v>
      </c>
      <c r="B13040" t="s">
        <v>424</v>
      </c>
      <c r="C13040" t="s">
        <v>21</v>
      </c>
      <c r="D13040" t="s">
        <v>548</v>
      </c>
      <c r="E13040">
        <v>0</v>
      </c>
    </row>
    <row r="13041" spans="1:5">
      <c r="A13041">
        <v>2018</v>
      </c>
      <c r="B13041" t="s">
        <v>429</v>
      </c>
      <c r="C13041" t="s">
        <v>30</v>
      </c>
      <c r="D13041" t="s">
        <v>548</v>
      </c>
      <c r="E13041">
        <v>0</v>
      </c>
    </row>
    <row r="13042" spans="1:5">
      <c r="A13042">
        <v>2025</v>
      </c>
      <c r="B13042" t="s">
        <v>407</v>
      </c>
      <c r="D13042" t="s">
        <v>549</v>
      </c>
      <c r="E13042">
        <v>0</v>
      </c>
    </row>
    <row r="13043" spans="1:5">
      <c r="A13043">
        <v>2025</v>
      </c>
      <c r="B13043" t="s">
        <v>438</v>
      </c>
      <c r="D13043" t="s">
        <v>549</v>
      </c>
      <c r="E13043">
        <v>0</v>
      </c>
    </row>
    <row r="13044" spans="1:5">
      <c r="A13044">
        <v>2025</v>
      </c>
      <c r="B13044" t="s">
        <v>425</v>
      </c>
      <c r="D13044" t="s">
        <v>549</v>
      </c>
      <c r="E13044">
        <v>0</v>
      </c>
    </row>
    <row r="13045" spans="1:5">
      <c r="A13045">
        <v>2025</v>
      </c>
      <c r="B13045" t="s">
        <v>421</v>
      </c>
      <c r="D13045" t="s">
        <v>549</v>
      </c>
      <c r="E13045">
        <v>0</v>
      </c>
    </row>
    <row r="13046" spans="1:5">
      <c r="A13046">
        <v>2025</v>
      </c>
      <c r="B13046" t="s">
        <v>432</v>
      </c>
      <c r="D13046" t="s">
        <v>549</v>
      </c>
      <c r="E13046">
        <v>0</v>
      </c>
    </row>
    <row r="13047" spans="1:5">
      <c r="A13047">
        <v>2025</v>
      </c>
      <c r="B13047" t="s">
        <v>429</v>
      </c>
      <c r="D13047" t="s">
        <v>549</v>
      </c>
      <c r="E13047">
        <v>0</v>
      </c>
    </row>
    <row r="13048" spans="1:5">
      <c r="A13048">
        <v>2025</v>
      </c>
      <c r="B13048" t="s">
        <v>431</v>
      </c>
      <c r="D13048" t="s">
        <v>549</v>
      </c>
      <c r="E13048">
        <v>0</v>
      </c>
    </row>
    <row r="13049" spans="1:5">
      <c r="A13049">
        <v>2025</v>
      </c>
      <c r="B13049" t="s">
        <v>428</v>
      </c>
      <c r="D13049" t="s">
        <v>549</v>
      </c>
      <c r="E13049">
        <v>0</v>
      </c>
    </row>
    <row r="13050" spans="1:5">
      <c r="A13050">
        <v>2025</v>
      </c>
      <c r="B13050" t="s">
        <v>436</v>
      </c>
      <c r="D13050" t="s">
        <v>549</v>
      </c>
      <c r="E13050">
        <v>0</v>
      </c>
    </row>
    <row r="13051" spans="1:5">
      <c r="A13051">
        <v>2025</v>
      </c>
      <c r="B13051" t="s">
        <v>433</v>
      </c>
      <c r="D13051" t="s">
        <v>549</v>
      </c>
      <c r="E13051">
        <v>0</v>
      </c>
    </row>
    <row r="13052" spans="1:5">
      <c r="A13052">
        <v>2025</v>
      </c>
      <c r="B13052" t="s">
        <v>426</v>
      </c>
      <c r="D13052" t="s">
        <v>549</v>
      </c>
      <c r="E13052">
        <v>0</v>
      </c>
    </row>
    <row r="13053" spans="1:5">
      <c r="A13053">
        <v>2025</v>
      </c>
      <c r="B13053" t="s">
        <v>437</v>
      </c>
      <c r="D13053" t="s">
        <v>549</v>
      </c>
      <c r="E13053">
        <v>0</v>
      </c>
    </row>
    <row r="13054" spans="1:5">
      <c r="A13054">
        <v>2025</v>
      </c>
      <c r="B13054" t="s">
        <v>420</v>
      </c>
      <c r="D13054" t="s">
        <v>549</v>
      </c>
      <c r="E13054">
        <v>0</v>
      </c>
    </row>
    <row r="13055" spans="1:5">
      <c r="A13055">
        <v>2025</v>
      </c>
      <c r="B13055" t="s">
        <v>424</v>
      </c>
      <c r="D13055" t="s">
        <v>549</v>
      </c>
      <c r="E13055">
        <v>0</v>
      </c>
    </row>
    <row r="13056" spans="1:5">
      <c r="A13056">
        <v>2025</v>
      </c>
      <c r="B13056" t="s">
        <v>434</v>
      </c>
      <c r="D13056" t="s">
        <v>549</v>
      </c>
      <c r="E13056">
        <v>0</v>
      </c>
    </row>
    <row r="13057" spans="1:5">
      <c r="A13057">
        <v>2025</v>
      </c>
      <c r="B13057" t="s">
        <v>423</v>
      </c>
      <c r="D13057" t="s">
        <v>549</v>
      </c>
      <c r="E13057">
        <v>0</v>
      </c>
    </row>
    <row r="13058" spans="1:5">
      <c r="A13058">
        <v>2025</v>
      </c>
      <c r="B13058" t="s">
        <v>435</v>
      </c>
      <c r="D13058" t="s">
        <v>549</v>
      </c>
      <c r="E13058">
        <v>0</v>
      </c>
    </row>
    <row r="13059" spans="1:5">
      <c r="A13059">
        <v>2025</v>
      </c>
      <c r="B13059" t="s">
        <v>430</v>
      </c>
      <c r="D13059" t="s">
        <v>549</v>
      </c>
      <c r="E13059">
        <v>0</v>
      </c>
    </row>
    <row r="13060" spans="1:5">
      <c r="A13060">
        <v>2025</v>
      </c>
      <c r="B13060" t="s">
        <v>422</v>
      </c>
      <c r="D13060" t="s">
        <v>549</v>
      </c>
      <c r="E13060">
        <v>0</v>
      </c>
    </row>
    <row r="13061" spans="1:5">
      <c r="A13061">
        <v>2025</v>
      </c>
      <c r="B13061" t="s">
        <v>439</v>
      </c>
      <c r="D13061" t="s">
        <v>549</v>
      </c>
      <c r="E13061">
        <v>0</v>
      </c>
    </row>
    <row r="13062" spans="1:5">
      <c r="A13062">
        <v>2024</v>
      </c>
      <c r="B13062" t="s">
        <v>407</v>
      </c>
      <c r="C13062" t="s">
        <v>407</v>
      </c>
      <c r="D13062" t="s">
        <v>549</v>
      </c>
      <c r="E13062">
        <v>42</v>
      </c>
    </row>
    <row r="13063" spans="1:5">
      <c r="A13063">
        <v>2024</v>
      </c>
      <c r="B13063" t="s">
        <v>438</v>
      </c>
      <c r="C13063" t="s">
        <v>52</v>
      </c>
      <c r="D13063" t="s">
        <v>549</v>
      </c>
      <c r="E13063">
        <v>0</v>
      </c>
    </row>
    <row r="13064" spans="1:5">
      <c r="A13064">
        <v>2024</v>
      </c>
      <c r="B13064" t="s">
        <v>425</v>
      </c>
      <c r="C13064" t="s">
        <v>24</v>
      </c>
      <c r="D13064" t="s">
        <v>549</v>
      </c>
      <c r="E13064">
        <v>0</v>
      </c>
    </row>
    <row r="13065" spans="1:5">
      <c r="A13065">
        <v>2024</v>
      </c>
      <c r="B13065" t="s">
        <v>421</v>
      </c>
      <c r="C13065" t="s">
        <v>13</v>
      </c>
      <c r="D13065" t="s">
        <v>549</v>
      </c>
      <c r="E13065">
        <v>0</v>
      </c>
    </row>
    <row r="13066" spans="1:5">
      <c r="A13066">
        <v>2024</v>
      </c>
      <c r="B13066" t="s">
        <v>432</v>
      </c>
      <c r="C13066" t="s">
        <v>39</v>
      </c>
      <c r="D13066" t="s">
        <v>549</v>
      </c>
      <c r="E13066">
        <v>0</v>
      </c>
    </row>
    <row r="13067" spans="1:5">
      <c r="A13067">
        <v>2024</v>
      </c>
      <c r="B13067" t="s">
        <v>429</v>
      </c>
      <c r="C13067" t="s">
        <v>30</v>
      </c>
      <c r="D13067" t="s">
        <v>549</v>
      </c>
      <c r="E13067">
        <v>0</v>
      </c>
    </row>
    <row r="13068" spans="1:5">
      <c r="A13068">
        <v>2024</v>
      </c>
      <c r="B13068" t="s">
        <v>431</v>
      </c>
      <c r="C13068" t="s">
        <v>36</v>
      </c>
      <c r="D13068" t="s">
        <v>549</v>
      </c>
      <c r="E13068">
        <v>0</v>
      </c>
    </row>
    <row r="13069" spans="1:5">
      <c r="A13069">
        <v>2024</v>
      </c>
      <c r="B13069" t="s">
        <v>428</v>
      </c>
      <c r="C13069" t="s">
        <v>27</v>
      </c>
      <c r="D13069" t="s">
        <v>549</v>
      </c>
      <c r="E13069">
        <v>0</v>
      </c>
    </row>
    <row r="13070" spans="1:5">
      <c r="A13070">
        <v>2024</v>
      </c>
      <c r="B13070" t="s">
        <v>436</v>
      </c>
      <c r="C13070" t="s">
        <v>49</v>
      </c>
      <c r="D13070" t="s">
        <v>549</v>
      </c>
      <c r="E13070">
        <v>0</v>
      </c>
    </row>
    <row r="13071" spans="1:5">
      <c r="A13071">
        <v>2024</v>
      </c>
      <c r="B13071" t="s">
        <v>433</v>
      </c>
      <c r="C13071" t="s">
        <v>42</v>
      </c>
      <c r="D13071" t="s">
        <v>549</v>
      </c>
      <c r="E13071">
        <v>0</v>
      </c>
    </row>
    <row r="13072" spans="1:5">
      <c r="A13072">
        <v>2024</v>
      </c>
      <c r="B13072" t="s">
        <v>426</v>
      </c>
      <c r="D13072" t="s">
        <v>549</v>
      </c>
      <c r="E13072">
        <v>0</v>
      </c>
    </row>
    <row r="13073" spans="1:5">
      <c r="A13073">
        <v>2024</v>
      </c>
      <c r="B13073" t="s">
        <v>437</v>
      </c>
      <c r="C13073" t="s">
        <v>51</v>
      </c>
      <c r="D13073" t="s">
        <v>549</v>
      </c>
      <c r="E13073">
        <v>0</v>
      </c>
    </row>
    <row r="13074" spans="1:5">
      <c r="A13074">
        <v>2024</v>
      </c>
      <c r="B13074" t="s">
        <v>420</v>
      </c>
      <c r="C13074" t="s">
        <v>8</v>
      </c>
      <c r="D13074" t="s">
        <v>549</v>
      </c>
      <c r="E13074">
        <v>0</v>
      </c>
    </row>
    <row r="13075" spans="1:5">
      <c r="A13075">
        <v>2024</v>
      </c>
      <c r="B13075" t="s">
        <v>424</v>
      </c>
      <c r="C13075" t="s">
        <v>21</v>
      </c>
      <c r="D13075" t="s">
        <v>549</v>
      </c>
      <c r="E13075">
        <v>0</v>
      </c>
    </row>
    <row r="13076" spans="1:5">
      <c r="A13076">
        <v>2024</v>
      </c>
      <c r="B13076" t="s">
        <v>434</v>
      </c>
      <c r="C13076" t="s">
        <v>45</v>
      </c>
      <c r="D13076" t="s">
        <v>549</v>
      </c>
      <c r="E13076">
        <v>0</v>
      </c>
    </row>
    <row r="13077" spans="1:5">
      <c r="A13077">
        <v>2024</v>
      </c>
      <c r="B13077" t="s">
        <v>423</v>
      </c>
      <c r="C13077" t="s">
        <v>18</v>
      </c>
      <c r="D13077" t="s">
        <v>549</v>
      </c>
      <c r="E13077">
        <v>0</v>
      </c>
    </row>
    <row r="13078" spans="1:5">
      <c r="A13078">
        <v>2024</v>
      </c>
      <c r="B13078" t="s">
        <v>435</v>
      </c>
      <c r="C13078" t="s">
        <v>48</v>
      </c>
      <c r="D13078" t="s">
        <v>549</v>
      </c>
      <c r="E13078">
        <v>0</v>
      </c>
    </row>
    <row r="13079" spans="1:5">
      <c r="A13079">
        <v>2024</v>
      </c>
      <c r="B13079" t="s">
        <v>430</v>
      </c>
      <c r="C13079" t="s">
        <v>33</v>
      </c>
      <c r="D13079" t="s">
        <v>549</v>
      </c>
      <c r="E13079">
        <v>0</v>
      </c>
    </row>
    <row r="13080" spans="1:5">
      <c r="A13080">
        <v>2024</v>
      </c>
      <c r="B13080" t="s">
        <v>422</v>
      </c>
      <c r="C13080" t="s">
        <v>15</v>
      </c>
      <c r="D13080" t="s">
        <v>549</v>
      </c>
      <c r="E13080">
        <v>0</v>
      </c>
    </row>
    <row r="13081" spans="1:5">
      <c r="A13081">
        <v>2024</v>
      </c>
      <c r="B13081" t="s">
        <v>439</v>
      </c>
      <c r="C13081" t="s">
        <v>53</v>
      </c>
      <c r="D13081" t="s">
        <v>549</v>
      </c>
      <c r="E13081">
        <v>0</v>
      </c>
    </row>
    <row r="13082" spans="1:5">
      <c r="A13082">
        <v>2019</v>
      </c>
      <c r="B13082" t="s">
        <v>407</v>
      </c>
      <c r="C13082" t="s">
        <v>407</v>
      </c>
      <c r="D13082" t="s">
        <v>549</v>
      </c>
      <c r="E13082">
        <v>0</v>
      </c>
    </row>
    <row r="13083" spans="1:5">
      <c r="A13083">
        <v>2022</v>
      </c>
      <c r="B13083" t="s">
        <v>407</v>
      </c>
      <c r="C13083" t="s">
        <v>407</v>
      </c>
      <c r="D13083" t="s">
        <v>549</v>
      </c>
      <c r="E13083">
        <v>31</v>
      </c>
    </row>
    <row r="13084" spans="1:5">
      <c r="A13084">
        <v>2021</v>
      </c>
      <c r="B13084" t="s">
        <v>407</v>
      </c>
      <c r="C13084" t="s">
        <v>407</v>
      </c>
      <c r="D13084" t="s">
        <v>549</v>
      </c>
      <c r="E13084">
        <v>0</v>
      </c>
    </row>
    <row r="13085" spans="1:5">
      <c r="A13085">
        <v>2023</v>
      </c>
      <c r="B13085" t="s">
        <v>407</v>
      </c>
      <c r="C13085" t="s">
        <v>407</v>
      </c>
      <c r="D13085" t="s">
        <v>549</v>
      </c>
      <c r="E13085">
        <v>48</v>
      </c>
    </row>
    <row r="13086" spans="1:5">
      <c r="A13086">
        <v>2018</v>
      </c>
      <c r="B13086" t="s">
        <v>407</v>
      </c>
      <c r="C13086" t="s">
        <v>407</v>
      </c>
      <c r="D13086" t="s">
        <v>549</v>
      </c>
      <c r="E13086">
        <v>0</v>
      </c>
    </row>
    <row r="13087" spans="1:5">
      <c r="A13087">
        <v>2018</v>
      </c>
      <c r="B13087" t="s">
        <v>407</v>
      </c>
      <c r="C13087" t="s">
        <v>407</v>
      </c>
      <c r="D13087" t="s">
        <v>549</v>
      </c>
      <c r="E13087">
        <v>0</v>
      </c>
    </row>
    <row r="13088" spans="1:5">
      <c r="A13088">
        <v>2018</v>
      </c>
      <c r="B13088" t="s">
        <v>407</v>
      </c>
      <c r="C13088" t="s">
        <v>407</v>
      </c>
      <c r="D13088" t="s">
        <v>549</v>
      </c>
      <c r="E13088">
        <v>0</v>
      </c>
    </row>
    <row r="13089" spans="1:5">
      <c r="A13089">
        <v>2018</v>
      </c>
      <c r="B13089" t="s">
        <v>407</v>
      </c>
      <c r="C13089" t="s">
        <v>407</v>
      </c>
      <c r="D13089" t="s">
        <v>549</v>
      </c>
      <c r="E13089">
        <v>0</v>
      </c>
    </row>
    <row r="13090" spans="1:5">
      <c r="A13090">
        <v>2020</v>
      </c>
      <c r="B13090" t="s">
        <v>407</v>
      </c>
      <c r="C13090" t="s">
        <v>407</v>
      </c>
      <c r="D13090" t="s">
        <v>549</v>
      </c>
      <c r="E13090">
        <v>0</v>
      </c>
    </row>
    <row r="13091" spans="1:5">
      <c r="A13091">
        <v>2023</v>
      </c>
      <c r="B13091" t="s">
        <v>438</v>
      </c>
      <c r="C13091" t="s">
        <v>52</v>
      </c>
      <c r="D13091" t="s">
        <v>549</v>
      </c>
      <c r="E13091">
        <v>0</v>
      </c>
    </row>
    <row r="13092" spans="1:5">
      <c r="A13092">
        <v>2023</v>
      </c>
      <c r="B13092" t="s">
        <v>425</v>
      </c>
      <c r="C13092" t="s">
        <v>24</v>
      </c>
      <c r="D13092" t="s">
        <v>549</v>
      </c>
      <c r="E13092">
        <v>0</v>
      </c>
    </row>
    <row r="13093" spans="1:5">
      <c r="A13093">
        <v>2023</v>
      </c>
      <c r="B13093" t="s">
        <v>421</v>
      </c>
      <c r="C13093" t="s">
        <v>13</v>
      </c>
      <c r="D13093" t="s">
        <v>549</v>
      </c>
      <c r="E13093">
        <v>0</v>
      </c>
    </row>
    <row r="13094" spans="1:5">
      <c r="A13094">
        <v>2023</v>
      </c>
      <c r="B13094" t="s">
        <v>432</v>
      </c>
      <c r="C13094" t="s">
        <v>39</v>
      </c>
      <c r="D13094" t="s">
        <v>549</v>
      </c>
      <c r="E13094">
        <v>0</v>
      </c>
    </row>
    <row r="13095" spans="1:5">
      <c r="A13095">
        <v>2023</v>
      </c>
      <c r="B13095" t="s">
        <v>429</v>
      </c>
      <c r="C13095" t="s">
        <v>30</v>
      </c>
      <c r="D13095" t="s">
        <v>549</v>
      </c>
      <c r="E13095">
        <v>0</v>
      </c>
    </row>
    <row r="13096" spans="1:5">
      <c r="A13096">
        <v>2023</v>
      </c>
      <c r="B13096" t="s">
        <v>431</v>
      </c>
      <c r="C13096" t="s">
        <v>36</v>
      </c>
      <c r="D13096" t="s">
        <v>549</v>
      </c>
      <c r="E13096">
        <v>0</v>
      </c>
    </row>
    <row r="13097" spans="1:5">
      <c r="A13097">
        <v>2023</v>
      </c>
      <c r="B13097" t="s">
        <v>428</v>
      </c>
      <c r="C13097" t="s">
        <v>27</v>
      </c>
      <c r="D13097" t="s">
        <v>549</v>
      </c>
      <c r="E13097">
        <v>0</v>
      </c>
    </row>
    <row r="13098" spans="1:5">
      <c r="A13098">
        <v>2023</v>
      </c>
      <c r="B13098" t="s">
        <v>436</v>
      </c>
      <c r="C13098" t="s">
        <v>49</v>
      </c>
      <c r="D13098" t="s">
        <v>549</v>
      </c>
      <c r="E13098">
        <v>0</v>
      </c>
    </row>
    <row r="13099" spans="1:5">
      <c r="A13099">
        <v>2023</v>
      </c>
      <c r="B13099" t="s">
        <v>433</v>
      </c>
      <c r="C13099" t="s">
        <v>42</v>
      </c>
      <c r="D13099" t="s">
        <v>549</v>
      </c>
      <c r="E13099">
        <v>0</v>
      </c>
    </row>
    <row r="13100" spans="1:5">
      <c r="A13100">
        <v>2023</v>
      </c>
      <c r="B13100" t="s">
        <v>426</v>
      </c>
      <c r="D13100" t="s">
        <v>549</v>
      </c>
      <c r="E13100">
        <v>0</v>
      </c>
    </row>
    <row r="13101" spans="1:5">
      <c r="A13101">
        <v>2023</v>
      </c>
      <c r="B13101" t="s">
        <v>437</v>
      </c>
      <c r="C13101" t="s">
        <v>51</v>
      </c>
      <c r="D13101" t="s">
        <v>549</v>
      </c>
      <c r="E13101">
        <v>0</v>
      </c>
    </row>
    <row r="13102" spans="1:5">
      <c r="A13102">
        <v>2023</v>
      </c>
      <c r="B13102" t="s">
        <v>420</v>
      </c>
      <c r="C13102" t="s">
        <v>8</v>
      </c>
      <c r="D13102" t="s">
        <v>549</v>
      </c>
      <c r="E13102">
        <v>0</v>
      </c>
    </row>
    <row r="13103" spans="1:5">
      <c r="A13103">
        <v>2023</v>
      </c>
      <c r="B13103" t="s">
        <v>424</v>
      </c>
      <c r="C13103" t="s">
        <v>21</v>
      </c>
      <c r="D13103" t="s">
        <v>549</v>
      </c>
      <c r="E13103">
        <v>0</v>
      </c>
    </row>
    <row r="13104" spans="1:5">
      <c r="A13104">
        <v>2022</v>
      </c>
      <c r="B13104" t="s">
        <v>435</v>
      </c>
      <c r="C13104" t="s">
        <v>48</v>
      </c>
      <c r="D13104" t="s">
        <v>549</v>
      </c>
      <c r="E13104">
        <v>0</v>
      </c>
    </row>
    <row r="13105" spans="1:5">
      <c r="A13105">
        <v>2022</v>
      </c>
      <c r="B13105" t="s">
        <v>438</v>
      </c>
      <c r="C13105" t="s">
        <v>52</v>
      </c>
      <c r="D13105" t="s">
        <v>549</v>
      </c>
      <c r="E13105">
        <v>0</v>
      </c>
    </row>
    <row r="13106" spans="1:5">
      <c r="A13106">
        <v>2022</v>
      </c>
      <c r="B13106" t="s">
        <v>436</v>
      </c>
      <c r="C13106" t="s">
        <v>49</v>
      </c>
      <c r="D13106" t="s">
        <v>549</v>
      </c>
      <c r="E13106">
        <v>0</v>
      </c>
    </row>
    <row r="13107" spans="1:5">
      <c r="A13107">
        <v>2022</v>
      </c>
      <c r="B13107" t="s">
        <v>431</v>
      </c>
      <c r="C13107" t="s">
        <v>36</v>
      </c>
      <c r="D13107" t="s">
        <v>549</v>
      </c>
      <c r="E13107">
        <v>0</v>
      </c>
    </row>
    <row r="13108" spans="1:5">
      <c r="A13108">
        <v>2022</v>
      </c>
      <c r="B13108" t="s">
        <v>422</v>
      </c>
      <c r="C13108" t="s">
        <v>15</v>
      </c>
      <c r="D13108" t="s">
        <v>549</v>
      </c>
      <c r="E13108">
        <v>0</v>
      </c>
    </row>
    <row r="13109" spans="1:5">
      <c r="A13109">
        <v>2022</v>
      </c>
      <c r="B13109" t="s">
        <v>439</v>
      </c>
      <c r="C13109" t="s">
        <v>53</v>
      </c>
      <c r="D13109" t="s">
        <v>549</v>
      </c>
      <c r="E13109">
        <v>0</v>
      </c>
    </row>
    <row r="13110" spans="1:5">
      <c r="A13110">
        <v>2022</v>
      </c>
      <c r="B13110" t="s">
        <v>429</v>
      </c>
      <c r="C13110" t="s">
        <v>30</v>
      </c>
      <c r="D13110" t="s">
        <v>549</v>
      </c>
      <c r="E13110">
        <v>0</v>
      </c>
    </row>
    <row r="13111" spans="1:5">
      <c r="A13111">
        <v>2022</v>
      </c>
      <c r="B13111" t="s">
        <v>421</v>
      </c>
      <c r="C13111" t="s">
        <v>13</v>
      </c>
      <c r="D13111" t="s">
        <v>549</v>
      </c>
      <c r="E13111">
        <v>0</v>
      </c>
    </row>
    <row r="13112" spans="1:5">
      <c r="A13112">
        <v>2022</v>
      </c>
      <c r="B13112" t="s">
        <v>434</v>
      </c>
      <c r="C13112" t="s">
        <v>45</v>
      </c>
      <c r="D13112" t="s">
        <v>549</v>
      </c>
      <c r="E13112">
        <v>0</v>
      </c>
    </row>
    <row r="13113" spans="1:5">
      <c r="A13113">
        <v>2021</v>
      </c>
      <c r="B13113" t="s">
        <v>434</v>
      </c>
      <c r="C13113" t="s">
        <v>45</v>
      </c>
      <c r="D13113" t="s">
        <v>549</v>
      </c>
      <c r="E13113">
        <v>0</v>
      </c>
    </row>
    <row r="13114" spans="1:5">
      <c r="A13114">
        <v>2021</v>
      </c>
      <c r="B13114" t="s">
        <v>420</v>
      </c>
      <c r="C13114" t="s">
        <v>8</v>
      </c>
      <c r="D13114" t="s">
        <v>549</v>
      </c>
      <c r="E13114">
        <v>0</v>
      </c>
    </row>
    <row r="13115" spans="1:5">
      <c r="A13115">
        <v>2021</v>
      </c>
      <c r="B13115" t="s">
        <v>424</v>
      </c>
      <c r="C13115" t="s">
        <v>21</v>
      </c>
      <c r="D13115" t="s">
        <v>549</v>
      </c>
      <c r="E13115">
        <v>0</v>
      </c>
    </row>
    <row r="13116" spans="1:5">
      <c r="A13116">
        <v>2020</v>
      </c>
      <c r="B13116" t="s">
        <v>434</v>
      </c>
      <c r="C13116" t="s">
        <v>45</v>
      </c>
      <c r="D13116" t="s">
        <v>549</v>
      </c>
      <c r="E13116">
        <v>0</v>
      </c>
    </row>
    <row r="13117" spans="1:5">
      <c r="A13117">
        <v>2020</v>
      </c>
      <c r="B13117" t="s">
        <v>430</v>
      </c>
      <c r="C13117" t="s">
        <v>33</v>
      </c>
      <c r="D13117" t="s">
        <v>549</v>
      </c>
      <c r="E13117">
        <v>0</v>
      </c>
    </row>
    <row r="13118" spans="1:5">
      <c r="A13118">
        <v>2020</v>
      </c>
      <c r="B13118" t="s">
        <v>439</v>
      </c>
      <c r="C13118" t="s">
        <v>53</v>
      </c>
      <c r="D13118" t="s">
        <v>549</v>
      </c>
      <c r="E13118">
        <v>0</v>
      </c>
    </row>
    <row r="13119" spans="1:5">
      <c r="A13119">
        <v>2019</v>
      </c>
      <c r="B13119" t="s">
        <v>431</v>
      </c>
      <c r="C13119" t="s">
        <v>36</v>
      </c>
      <c r="D13119" t="s">
        <v>549</v>
      </c>
      <c r="E13119">
        <v>0</v>
      </c>
    </row>
    <row r="13120" spans="1:5">
      <c r="A13120">
        <v>2019</v>
      </c>
      <c r="B13120" t="s">
        <v>437</v>
      </c>
      <c r="C13120" t="s">
        <v>51</v>
      </c>
      <c r="D13120" t="s">
        <v>549</v>
      </c>
      <c r="E13120">
        <v>0</v>
      </c>
    </row>
    <row r="13121" spans="1:5">
      <c r="A13121">
        <v>2019</v>
      </c>
      <c r="B13121" t="s">
        <v>439</v>
      </c>
      <c r="C13121" t="s">
        <v>53</v>
      </c>
      <c r="D13121" t="s">
        <v>549</v>
      </c>
      <c r="E13121">
        <v>0</v>
      </c>
    </row>
    <row r="13122" spans="1:5">
      <c r="A13122">
        <v>2019</v>
      </c>
      <c r="B13122" t="s">
        <v>429</v>
      </c>
      <c r="C13122" t="s">
        <v>30</v>
      </c>
      <c r="D13122" t="s">
        <v>549</v>
      </c>
      <c r="E13122">
        <v>0</v>
      </c>
    </row>
    <row r="13123" spans="1:5">
      <c r="A13123">
        <v>2018</v>
      </c>
      <c r="B13123" t="s">
        <v>432</v>
      </c>
      <c r="C13123" t="s">
        <v>39</v>
      </c>
      <c r="D13123" t="s">
        <v>549</v>
      </c>
      <c r="E13123">
        <v>0</v>
      </c>
    </row>
    <row r="13124" spans="1:5">
      <c r="A13124">
        <v>2018</v>
      </c>
      <c r="B13124" t="s">
        <v>435</v>
      </c>
      <c r="C13124" t="s">
        <v>48</v>
      </c>
      <c r="D13124" t="s">
        <v>549</v>
      </c>
      <c r="E13124">
        <v>0</v>
      </c>
    </row>
    <row r="13125" spans="1:5">
      <c r="A13125">
        <v>2018</v>
      </c>
      <c r="B13125" t="s">
        <v>438</v>
      </c>
      <c r="C13125" t="s">
        <v>52</v>
      </c>
      <c r="D13125" t="s">
        <v>549</v>
      </c>
      <c r="E13125">
        <v>0</v>
      </c>
    </row>
    <row r="13126" spans="1:5">
      <c r="A13126">
        <v>2018</v>
      </c>
      <c r="B13126" t="s">
        <v>436</v>
      </c>
      <c r="C13126" t="s">
        <v>49</v>
      </c>
      <c r="D13126" t="s">
        <v>549</v>
      </c>
      <c r="E13126">
        <v>0</v>
      </c>
    </row>
    <row r="13127" spans="1:5">
      <c r="A13127">
        <v>2018</v>
      </c>
      <c r="B13127" t="s">
        <v>437</v>
      </c>
      <c r="C13127" t="s">
        <v>51</v>
      </c>
      <c r="D13127" t="s">
        <v>549</v>
      </c>
      <c r="E13127">
        <v>0</v>
      </c>
    </row>
    <row r="13128" spans="1:5">
      <c r="A13128">
        <v>2018</v>
      </c>
      <c r="B13128" t="s">
        <v>422</v>
      </c>
      <c r="C13128" t="s">
        <v>15</v>
      </c>
      <c r="D13128" t="s">
        <v>549</v>
      </c>
      <c r="E13128">
        <v>0</v>
      </c>
    </row>
    <row r="13129" spans="1:5">
      <c r="A13129">
        <v>2019</v>
      </c>
      <c r="B13129" t="s">
        <v>438</v>
      </c>
      <c r="C13129" t="s">
        <v>52</v>
      </c>
      <c r="D13129" t="s">
        <v>549</v>
      </c>
      <c r="E13129">
        <v>0</v>
      </c>
    </row>
    <row r="13130" spans="1:5">
      <c r="A13130">
        <v>2019</v>
      </c>
      <c r="B13130" t="s">
        <v>430</v>
      </c>
      <c r="C13130" t="s">
        <v>33</v>
      </c>
      <c r="D13130" t="s">
        <v>549</v>
      </c>
      <c r="E13130">
        <v>0</v>
      </c>
    </row>
    <row r="13131" spans="1:5">
      <c r="A13131">
        <v>2019</v>
      </c>
      <c r="B13131" t="s">
        <v>434</v>
      </c>
      <c r="C13131" t="s">
        <v>45</v>
      </c>
      <c r="D13131" t="s">
        <v>549</v>
      </c>
      <c r="E13131">
        <v>0</v>
      </c>
    </row>
    <row r="13132" spans="1:5">
      <c r="A13132">
        <v>2019</v>
      </c>
      <c r="B13132" t="s">
        <v>425</v>
      </c>
      <c r="C13132" t="s">
        <v>24</v>
      </c>
      <c r="D13132" t="s">
        <v>549</v>
      </c>
      <c r="E13132">
        <v>0</v>
      </c>
    </row>
    <row r="13133" spans="1:5">
      <c r="A13133">
        <v>2019</v>
      </c>
      <c r="B13133" t="s">
        <v>420</v>
      </c>
      <c r="C13133" t="s">
        <v>8</v>
      </c>
      <c r="D13133" t="s">
        <v>549</v>
      </c>
      <c r="E13133">
        <v>0</v>
      </c>
    </row>
    <row r="13134" spans="1:5">
      <c r="A13134">
        <v>2019</v>
      </c>
      <c r="B13134" t="s">
        <v>433</v>
      </c>
      <c r="C13134" t="s">
        <v>42</v>
      </c>
      <c r="D13134" t="s">
        <v>549</v>
      </c>
      <c r="E13134">
        <v>0</v>
      </c>
    </row>
    <row r="13135" spans="1:5">
      <c r="A13135">
        <v>2019</v>
      </c>
      <c r="B13135" t="s">
        <v>428</v>
      </c>
      <c r="C13135" t="s">
        <v>27</v>
      </c>
      <c r="D13135" t="s">
        <v>549</v>
      </c>
      <c r="E13135">
        <v>0</v>
      </c>
    </row>
    <row r="13136" spans="1:5">
      <c r="A13136">
        <v>2019</v>
      </c>
      <c r="B13136" t="s">
        <v>423</v>
      </c>
      <c r="C13136" t="s">
        <v>18</v>
      </c>
      <c r="D13136" t="s">
        <v>549</v>
      </c>
      <c r="E13136">
        <v>0</v>
      </c>
    </row>
    <row r="13137" spans="1:5">
      <c r="A13137">
        <v>2019</v>
      </c>
      <c r="B13137" t="s">
        <v>421</v>
      </c>
      <c r="C13137" t="s">
        <v>13</v>
      </c>
      <c r="D13137" t="s">
        <v>549</v>
      </c>
      <c r="E13137">
        <v>0</v>
      </c>
    </row>
    <row r="13138" spans="1:5">
      <c r="A13138">
        <v>2019</v>
      </c>
      <c r="B13138" t="s">
        <v>422</v>
      </c>
      <c r="C13138" t="s">
        <v>15</v>
      </c>
      <c r="D13138" t="s">
        <v>549</v>
      </c>
      <c r="E13138">
        <v>0</v>
      </c>
    </row>
    <row r="13139" spans="1:5">
      <c r="A13139">
        <v>2019</v>
      </c>
      <c r="B13139" t="s">
        <v>424</v>
      </c>
      <c r="C13139" t="s">
        <v>21</v>
      </c>
      <c r="D13139" t="s">
        <v>549</v>
      </c>
      <c r="E13139">
        <v>0</v>
      </c>
    </row>
    <row r="13140" spans="1:5">
      <c r="A13140">
        <v>2018</v>
      </c>
      <c r="B13140" t="s">
        <v>434</v>
      </c>
      <c r="C13140" t="s">
        <v>45</v>
      </c>
      <c r="D13140" t="s">
        <v>549</v>
      </c>
      <c r="E13140">
        <v>0</v>
      </c>
    </row>
    <row r="13141" spans="1:5">
      <c r="A13141">
        <v>2018</v>
      </c>
      <c r="B13141" t="s">
        <v>428</v>
      </c>
      <c r="C13141" t="s">
        <v>27</v>
      </c>
      <c r="D13141" t="s">
        <v>549</v>
      </c>
      <c r="E13141">
        <v>0</v>
      </c>
    </row>
    <row r="13142" spans="1:5">
      <c r="A13142">
        <v>2018</v>
      </c>
      <c r="B13142" t="s">
        <v>430</v>
      </c>
      <c r="C13142" t="s">
        <v>33</v>
      </c>
      <c r="D13142" t="s">
        <v>549</v>
      </c>
      <c r="E13142">
        <v>0</v>
      </c>
    </row>
    <row r="13143" spans="1:5">
      <c r="A13143">
        <v>2018</v>
      </c>
      <c r="B13143" t="s">
        <v>420</v>
      </c>
      <c r="C13143" t="s">
        <v>8</v>
      </c>
      <c r="D13143" t="s">
        <v>549</v>
      </c>
      <c r="E13143">
        <v>0</v>
      </c>
    </row>
    <row r="13144" spans="1:5">
      <c r="A13144">
        <v>2018</v>
      </c>
      <c r="B13144" t="s">
        <v>439</v>
      </c>
      <c r="C13144" t="s">
        <v>53</v>
      </c>
      <c r="D13144" t="s">
        <v>549</v>
      </c>
      <c r="E13144">
        <v>0</v>
      </c>
    </row>
    <row r="13145" spans="1:5">
      <c r="A13145">
        <v>2022</v>
      </c>
      <c r="B13145" t="s">
        <v>437</v>
      </c>
      <c r="C13145" t="s">
        <v>51</v>
      </c>
      <c r="D13145" t="s">
        <v>549</v>
      </c>
      <c r="E13145">
        <v>0</v>
      </c>
    </row>
    <row r="13146" spans="1:5">
      <c r="A13146">
        <v>2022</v>
      </c>
      <c r="B13146" t="s">
        <v>425</v>
      </c>
      <c r="C13146" t="s">
        <v>24</v>
      </c>
      <c r="D13146" t="s">
        <v>549</v>
      </c>
      <c r="E13146">
        <v>0</v>
      </c>
    </row>
    <row r="13147" spans="1:5">
      <c r="A13147">
        <v>2022</v>
      </c>
      <c r="B13147" t="s">
        <v>428</v>
      </c>
      <c r="C13147" t="s">
        <v>27</v>
      </c>
      <c r="D13147" t="s">
        <v>549</v>
      </c>
      <c r="E13147">
        <v>0</v>
      </c>
    </row>
    <row r="13148" spans="1:5">
      <c r="A13148">
        <v>2022</v>
      </c>
      <c r="B13148" t="s">
        <v>420</v>
      </c>
      <c r="C13148" t="s">
        <v>8</v>
      </c>
      <c r="D13148" t="s">
        <v>549</v>
      </c>
      <c r="E13148">
        <v>0</v>
      </c>
    </row>
    <row r="13149" spans="1:5">
      <c r="A13149">
        <v>2022</v>
      </c>
      <c r="B13149" t="s">
        <v>423</v>
      </c>
      <c r="C13149" t="s">
        <v>18</v>
      </c>
      <c r="D13149" t="s">
        <v>549</v>
      </c>
      <c r="E13149">
        <v>0</v>
      </c>
    </row>
    <row r="13150" spans="1:5">
      <c r="A13150">
        <v>2021</v>
      </c>
      <c r="B13150" t="s">
        <v>426</v>
      </c>
      <c r="D13150" t="s">
        <v>549</v>
      </c>
      <c r="E13150">
        <v>0</v>
      </c>
    </row>
    <row r="13151" spans="1:5">
      <c r="A13151">
        <v>2021</v>
      </c>
      <c r="B13151" t="s">
        <v>428</v>
      </c>
      <c r="C13151" t="s">
        <v>27</v>
      </c>
      <c r="D13151" t="s">
        <v>549</v>
      </c>
      <c r="E13151">
        <v>0</v>
      </c>
    </row>
    <row r="13152" spans="1:5">
      <c r="A13152">
        <v>2021</v>
      </c>
      <c r="B13152" t="s">
        <v>423</v>
      </c>
      <c r="C13152" t="s">
        <v>18</v>
      </c>
      <c r="D13152" t="s">
        <v>549</v>
      </c>
      <c r="E13152">
        <v>0</v>
      </c>
    </row>
    <row r="13153" spans="1:5">
      <c r="A13153">
        <v>2021</v>
      </c>
      <c r="B13153" t="s">
        <v>431</v>
      </c>
      <c r="C13153" t="s">
        <v>36</v>
      </c>
      <c r="D13153" t="s">
        <v>549</v>
      </c>
      <c r="E13153">
        <v>0</v>
      </c>
    </row>
    <row r="13154" spans="1:5">
      <c r="A13154">
        <v>2021</v>
      </c>
      <c r="B13154" t="s">
        <v>425</v>
      </c>
      <c r="C13154" t="s">
        <v>24</v>
      </c>
      <c r="D13154" t="s">
        <v>549</v>
      </c>
      <c r="E13154">
        <v>0</v>
      </c>
    </row>
    <row r="13155" spans="1:5">
      <c r="A13155">
        <v>2021</v>
      </c>
      <c r="B13155" t="s">
        <v>438</v>
      </c>
      <c r="C13155" t="s">
        <v>52</v>
      </c>
      <c r="D13155" t="s">
        <v>549</v>
      </c>
      <c r="E13155">
        <v>0</v>
      </c>
    </row>
    <row r="13156" spans="1:5">
      <c r="A13156">
        <v>2021</v>
      </c>
      <c r="B13156" t="s">
        <v>436</v>
      </c>
      <c r="C13156" t="s">
        <v>49</v>
      </c>
      <c r="D13156" t="s">
        <v>549</v>
      </c>
      <c r="E13156">
        <v>0</v>
      </c>
    </row>
    <row r="13157" spans="1:5">
      <c r="A13157">
        <v>2021</v>
      </c>
      <c r="B13157" t="s">
        <v>437</v>
      </c>
      <c r="C13157" t="s">
        <v>51</v>
      </c>
      <c r="D13157" t="s">
        <v>549</v>
      </c>
      <c r="E13157">
        <v>0</v>
      </c>
    </row>
    <row r="13158" spans="1:5">
      <c r="A13158">
        <v>2020</v>
      </c>
      <c r="B13158" t="s">
        <v>431</v>
      </c>
      <c r="C13158" t="s">
        <v>36</v>
      </c>
      <c r="D13158" t="s">
        <v>549</v>
      </c>
      <c r="E13158">
        <v>0</v>
      </c>
    </row>
    <row r="13159" spans="1:5">
      <c r="A13159">
        <v>2020</v>
      </c>
      <c r="B13159" t="s">
        <v>426</v>
      </c>
      <c r="D13159" t="s">
        <v>549</v>
      </c>
      <c r="E13159">
        <v>0</v>
      </c>
    </row>
    <row r="13160" spans="1:5">
      <c r="A13160">
        <v>2020</v>
      </c>
      <c r="B13160" t="s">
        <v>433</v>
      </c>
      <c r="C13160" t="s">
        <v>42</v>
      </c>
      <c r="D13160" t="s">
        <v>549</v>
      </c>
      <c r="E13160">
        <v>0</v>
      </c>
    </row>
    <row r="13161" spans="1:5">
      <c r="A13161">
        <v>2020</v>
      </c>
      <c r="B13161" t="s">
        <v>425</v>
      </c>
      <c r="C13161" t="s">
        <v>24</v>
      </c>
      <c r="D13161" t="s">
        <v>549</v>
      </c>
      <c r="E13161">
        <v>0</v>
      </c>
    </row>
    <row r="13162" spans="1:5">
      <c r="A13162">
        <v>2020</v>
      </c>
      <c r="B13162" t="s">
        <v>428</v>
      </c>
      <c r="C13162" t="s">
        <v>27</v>
      </c>
      <c r="D13162" t="s">
        <v>549</v>
      </c>
      <c r="E13162">
        <v>0</v>
      </c>
    </row>
    <row r="13163" spans="1:5">
      <c r="A13163">
        <v>2020</v>
      </c>
      <c r="B13163" t="s">
        <v>438</v>
      </c>
      <c r="C13163" t="s">
        <v>52</v>
      </c>
      <c r="D13163" t="s">
        <v>549</v>
      </c>
      <c r="E13163">
        <v>0</v>
      </c>
    </row>
    <row r="13164" spans="1:5">
      <c r="A13164">
        <v>2020</v>
      </c>
      <c r="B13164" t="s">
        <v>437</v>
      </c>
      <c r="C13164" t="s">
        <v>51</v>
      </c>
      <c r="D13164" t="s">
        <v>549</v>
      </c>
      <c r="E13164">
        <v>0</v>
      </c>
    </row>
    <row r="13165" spans="1:5">
      <c r="A13165">
        <v>2020</v>
      </c>
      <c r="B13165" t="s">
        <v>422</v>
      </c>
      <c r="C13165" t="s">
        <v>15</v>
      </c>
      <c r="D13165" t="s">
        <v>549</v>
      </c>
      <c r="E13165">
        <v>0</v>
      </c>
    </row>
    <row r="13166" spans="1:5">
      <c r="A13166">
        <v>2023</v>
      </c>
      <c r="B13166" t="s">
        <v>434</v>
      </c>
      <c r="C13166" t="s">
        <v>45</v>
      </c>
      <c r="D13166" t="s">
        <v>549</v>
      </c>
      <c r="E13166">
        <v>0</v>
      </c>
    </row>
    <row r="13167" spans="1:5">
      <c r="A13167">
        <v>2023</v>
      </c>
      <c r="B13167" t="s">
        <v>423</v>
      </c>
      <c r="C13167" t="s">
        <v>18</v>
      </c>
      <c r="D13167" t="s">
        <v>549</v>
      </c>
      <c r="E13167">
        <v>0</v>
      </c>
    </row>
    <row r="13168" spans="1:5">
      <c r="A13168">
        <v>2023</v>
      </c>
      <c r="B13168" t="s">
        <v>435</v>
      </c>
      <c r="C13168" t="s">
        <v>48</v>
      </c>
      <c r="D13168" t="s">
        <v>549</v>
      </c>
      <c r="E13168">
        <v>0</v>
      </c>
    </row>
    <row r="13169" spans="1:5">
      <c r="A13169">
        <v>2023</v>
      </c>
      <c r="B13169" t="s">
        <v>430</v>
      </c>
      <c r="C13169" t="s">
        <v>33</v>
      </c>
      <c r="D13169" t="s">
        <v>549</v>
      </c>
      <c r="E13169">
        <v>0</v>
      </c>
    </row>
    <row r="13170" spans="1:5">
      <c r="A13170">
        <v>2023</v>
      </c>
      <c r="B13170" t="s">
        <v>422</v>
      </c>
      <c r="C13170" t="s">
        <v>15</v>
      </c>
      <c r="D13170" t="s">
        <v>549</v>
      </c>
      <c r="E13170">
        <v>0</v>
      </c>
    </row>
    <row r="13171" spans="1:5">
      <c r="A13171">
        <v>2023</v>
      </c>
      <c r="B13171" t="s">
        <v>439</v>
      </c>
      <c r="C13171" t="s">
        <v>53</v>
      </c>
      <c r="D13171" t="s">
        <v>549</v>
      </c>
      <c r="E13171">
        <v>0</v>
      </c>
    </row>
    <row r="13172" spans="1:5">
      <c r="A13172">
        <v>2022</v>
      </c>
      <c r="B13172" t="s">
        <v>433</v>
      </c>
      <c r="C13172" t="s">
        <v>42</v>
      </c>
      <c r="D13172" t="s">
        <v>549</v>
      </c>
      <c r="E13172">
        <v>0</v>
      </c>
    </row>
    <row r="13173" spans="1:5">
      <c r="A13173">
        <v>2022</v>
      </c>
      <c r="B13173" t="s">
        <v>430</v>
      </c>
      <c r="C13173" t="s">
        <v>33</v>
      </c>
      <c r="D13173" t="s">
        <v>549</v>
      </c>
      <c r="E13173">
        <v>0</v>
      </c>
    </row>
    <row r="13174" spans="1:5">
      <c r="A13174">
        <v>2022</v>
      </c>
      <c r="B13174" t="s">
        <v>432</v>
      </c>
      <c r="C13174" t="s">
        <v>39</v>
      </c>
      <c r="D13174" t="s">
        <v>549</v>
      </c>
      <c r="E13174">
        <v>0</v>
      </c>
    </row>
    <row r="13175" spans="1:5">
      <c r="A13175">
        <v>2022</v>
      </c>
      <c r="B13175" t="s">
        <v>426</v>
      </c>
      <c r="D13175" t="s">
        <v>549</v>
      </c>
      <c r="E13175">
        <v>0</v>
      </c>
    </row>
    <row r="13176" spans="1:5">
      <c r="A13176">
        <v>2022</v>
      </c>
      <c r="B13176" t="s">
        <v>424</v>
      </c>
      <c r="C13176" t="s">
        <v>21</v>
      </c>
      <c r="D13176" t="s">
        <v>549</v>
      </c>
      <c r="E13176">
        <v>0</v>
      </c>
    </row>
    <row r="13177" spans="1:5">
      <c r="A13177">
        <v>2021</v>
      </c>
      <c r="B13177" t="s">
        <v>432</v>
      </c>
      <c r="C13177" t="s">
        <v>39</v>
      </c>
      <c r="D13177" t="s">
        <v>549</v>
      </c>
      <c r="E13177">
        <v>0</v>
      </c>
    </row>
    <row r="13178" spans="1:5">
      <c r="A13178">
        <v>2021</v>
      </c>
      <c r="B13178" t="s">
        <v>430</v>
      </c>
      <c r="C13178" t="s">
        <v>33</v>
      </c>
      <c r="D13178" t="s">
        <v>549</v>
      </c>
      <c r="E13178">
        <v>0</v>
      </c>
    </row>
    <row r="13179" spans="1:5">
      <c r="A13179">
        <v>2021</v>
      </c>
      <c r="B13179" t="s">
        <v>433</v>
      </c>
      <c r="C13179" t="s">
        <v>42</v>
      </c>
      <c r="D13179" t="s">
        <v>549</v>
      </c>
      <c r="E13179">
        <v>0</v>
      </c>
    </row>
    <row r="13180" spans="1:5">
      <c r="A13180">
        <v>2021</v>
      </c>
      <c r="B13180" t="s">
        <v>422</v>
      </c>
      <c r="C13180" t="s">
        <v>15</v>
      </c>
      <c r="D13180" t="s">
        <v>549</v>
      </c>
      <c r="E13180">
        <v>0</v>
      </c>
    </row>
    <row r="13181" spans="1:5">
      <c r="A13181">
        <v>2021</v>
      </c>
      <c r="B13181" t="s">
        <v>421</v>
      </c>
      <c r="C13181" t="s">
        <v>13</v>
      </c>
      <c r="D13181" t="s">
        <v>549</v>
      </c>
      <c r="E13181">
        <v>0</v>
      </c>
    </row>
    <row r="13182" spans="1:5">
      <c r="A13182">
        <v>2021</v>
      </c>
      <c r="B13182" t="s">
        <v>439</v>
      </c>
      <c r="C13182" t="s">
        <v>53</v>
      </c>
      <c r="D13182" t="s">
        <v>549</v>
      </c>
      <c r="E13182">
        <v>0</v>
      </c>
    </row>
    <row r="13183" spans="1:5">
      <c r="A13183">
        <v>2021</v>
      </c>
      <c r="B13183" t="s">
        <v>435</v>
      </c>
      <c r="C13183" t="s">
        <v>48</v>
      </c>
      <c r="D13183" t="s">
        <v>549</v>
      </c>
      <c r="E13183">
        <v>0</v>
      </c>
    </row>
    <row r="13184" spans="1:5">
      <c r="A13184">
        <v>2021</v>
      </c>
      <c r="B13184" t="s">
        <v>429</v>
      </c>
      <c r="C13184" t="s">
        <v>30</v>
      </c>
      <c r="D13184" t="s">
        <v>549</v>
      </c>
      <c r="E13184">
        <v>0</v>
      </c>
    </row>
    <row r="13185" spans="1:5">
      <c r="A13185">
        <v>2020</v>
      </c>
      <c r="B13185" t="s">
        <v>435</v>
      </c>
      <c r="C13185" t="s">
        <v>48</v>
      </c>
      <c r="D13185" t="s">
        <v>549</v>
      </c>
      <c r="E13185">
        <v>0</v>
      </c>
    </row>
    <row r="13186" spans="1:5">
      <c r="A13186">
        <v>2020</v>
      </c>
      <c r="B13186" t="s">
        <v>432</v>
      </c>
      <c r="C13186" t="s">
        <v>39</v>
      </c>
      <c r="D13186" t="s">
        <v>549</v>
      </c>
      <c r="E13186">
        <v>0</v>
      </c>
    </row>
    <row r="13187" spans="1:5">
      <c r="A13187">
        <v>2020</v>
      </c>
      <c r="B13187" t="s">
        <v>423</v>
      </c>
      <c r="C13187" t="s">
        <v>18</v>
      </c>
      <c r="D13187" t="s">
        <v>549</v>
      </c>
      <c r="E13187">
        <v>0</v>
      </c>
    </row>
    <row r="13188" spans="1:5">
      <c r="A13188">
        <v>2020</v>
      </c>
      <c r="B13188" t="s">
        <v>420</v>
      </c>
      <c r="C13188" t="s">
        <v>8</v>
      </c>
      <c r="D13188" t="s">
        <v>549</v>
      </c>
      <c r="E13188">
        <v>0</v>
      </c>
    </row>
    <row r="13189" spans="1:5">
      <c r="A13189">
        <v>2020</v>
      </c>
      <c r="B13189" t="s">
        <v>424</v>
      </c>
      <c r="C13189" t="s">
        <v>21</v>
      </c>
      <c r="D13189" t="s">
        <v>549</v>
      </c>
      <c r="E13189">
        <v>0</v>
      </c>
    </row>
    <row r="13190" spans="1:5">
      <c r="A13190">
        <v>2020</v>
      </c>
      <c r="B13190" t="s">
        <v>421</v>
      </c>
      <c r="C13190" t="s">
        <v>13</v>
      </c>
      <c r="D13190" t="s">
        <v>549</v>
      </c>
      <c r="E13190">
        <v>0</v>
      </c>
    </row>
    <row r="13191" spans="1:5">
      <c r="A13191">
        <v>2020</v>
      </c>
      <c r="B13191" t="s">
        <v>436</v>
      </c>
      <c r="C13191" t="s">
        <v>49</v>
      </c>
      <c r="D13191" t="s">
        <v>549</v>
      </c>
      <c r="E13191">
        <v>0</v>
      </c>
    </row>
    <row r="13192" spans="1:5">
      <c r="A13192">
        <v>2020</v>
      </c>
      <c r="B13192" t="s">
        <v>429</v>
      </c>
      <c r="C13192" t="s">
        <v>30</v>
      </c>
      <c r="D13192" t="s">
        <v>549</v>
      </c>
      <c r="E13192">
        <v>0</v>
      </c>
    </row>
    <row r="13193" spans="1:5">
      <c r="A13193">
        <v>2019</v>
      </c>
      <c r="B13193" t="s">
        <v>435</v>
      </c>
      <c r="C13193" t="s">
        <v>48</v>
      </c>
      <c r="D13193" t="s">
        <v>549</v>
      </c>
      <c r="E13193">
        <v>0</v>
      </c>
    </row>
    <row r="13194" spans="1:5">
      <c r="A13194">
        <v>2019</v>
      </c>
      <c r="B13194" t="s">
        <v>426</v>
      </c>
      <c r="D13194" t="s">
        <v>549</v>
      </c>
      <c r="E13194">
        <v>0</v>
      </c>
    </row>
    <row r="13195" spans="1:5">
      <c r="A13195">
        <v>2019</v>
      </c>
      <c r="B13195" t="s">
        <v>432</v>
      </c>
      <c r="C13195" t="s">
        <v>39</v>
      </c>
      <c r="D13195" t="s">
        <v>549</v>
      </c>
      <c r="E13195">
        <v>0</v>
      </c>
    </row>
    <row r="13196" spans="1:5">
      <c r="A13196">
        <v>2019</v>
      </c>
      <c r="B13196" t="s">
        <v>436</v>
      </c>
      <c r="C13196" t="s">
        <v>49</v>
      </c>
      <c r="D13196" t="s">
        <v>549</v>
      </c>
      <c r="E13196">
        <v>0</v>
      </c>
    </row>
    <row r="13197" spans="1:5">
      <c r="A13197">
        <v>2018</v>
      </c>
      <c r="B13197" t="s">
        <v>431</v>
      </c>
      <c r="C13197" t="s">
        <v>36</v>
      </c>
      <c r="D13197" t="s">
        <v>549</v>
      </c>
      <c r="E13197">
        <v>0</v>
      </c>
    </row>
    <row r="13198" spans="1:5">
      <c r="A13198">
        <v>2018</v>
      </c>
      <c r="B13198" t="s">
        <v>426</v>
      </c>
      <c r="D13198" t="s">
        <v>549</v>
      </c>
      <c r="E13198">
        <v>0</v>
      </c>
    </row>
    <row r="13199" spans="1:5">
      <c r="A13199">
        <v>2018</v>
      </c>
      <c r="B13199" t="s">
        <v>421</v>
      </c>
      <c r="C13199" t="s">
        <v>13</v>
      </c>
      <c r="D13199" t="s">
        <v>549</v>
      </c>
      <c r="E13199">
        <v>0</v>
      </c>
    </row>
    <row r="13200" spans="1:5">
      <c r="A13200">
        <v>2018</v>
      </c>
      <c r="B13200" t="s">
        <v>423</v>
      </c>
      <c r="C13200" t="s">
        <v>18</v>
      </c>
      <c r="D13200" t="s">
        <v>549</v>
      </c>
      <c r="E13200">
        <v>0</v>
      </c>
    </row>
    <row r="13201" spans="1:5">
      <c r="A13201">
        <v>2018</v>
      </c>
      <c r="B13201" t="s">
        <v>433</v>
      </c>
      <c r="C13201" t="s">
        <v>42</v>
      </c>
      <c r="D13201" t="s">
        <v>549</v>
      </c>
      <c r="E13201">
        <v>0</v>
      </c>
    </row>
    <row r="13202" spans="1:5">
      <c r="A13202">
        <v>2018</v>
      </c>
      <c r="B13202" t="s">
        <v>425</v>
      </c>
      <c r="C13202" t="s">
        <v>24</v>
      </c>
      <c r="D13202" t="s">
        <v>549</v>
      </c>
      <c r="E13202">
        <v>0</v>
      </c>
    </row>
    <row r="13203" spans="1:5">
      <c r="A13203">
        <v>2018</v>
      </c>
      <c r="B13203" t="s">
        <v>424</v>
      </c>
      <c r="C13203" t="s">
        <v>21</v>
      </c>
      <c r="D13203" t="s">
        <v>549</v>
      </c>
      <c r="E13203">
        <v>0</v>
      </c>
    </row>
    <row r="13204" spans="1:5">
      <c r="A13204">
        <v>2018</v>
      </c>
      <c r="B13204" t="s">
        <v>429</v>
      </c>
      <c r="C13204" t="s">
        <v>30</v>
      </c>
      <c r="D13204" t="s">
        <v>549</v>
      </c>
      <c r="E13204">
        <v>0</v>
      </c>
    </row>
    <row r="13205" spans="1:5">
      <c r="A13205">
        <v>2025</v>
      </c>
      <c r="B13205" t="s">
        <v>407</v>
      </c>
      <c r="D13205" t="s">
        <v>550</v>
      </c>
      <c r="E13205">
        <v>0</v>
      </c>
    </row>
    <row r="13206" spans="1:5">
      <c r="A13206">
        <v>2025</v>
      </c>
      <c r="B13206" t="s">
        <v>438</v>
      </c>
      <c r="D13206" t="s">
        <v>550</v>
      </c>
      <c r="E13206">
        <v>0</v>
      </c>
    </row>
    <row r="13207" spans="1:5">
      <c r="A13207">
        <v>2025</v>
      </c>
      <c r="B13207" t="s">
        <v>425</v>
      </c>
      <c r="D13207" t="s">
        <v>550</v>
      </c>
      <c r="E13207">
        <v>0</v>
      </c>
    </row>
    <row r="13208" spans="1:5">
      <c r="A13208">
        <v>2025</v>
      </c>
      <c r="B13208" t="s">
        <v>421</v>
      </c>
      <c r="D13208" t="s">
        <v>550</v>
      </c>
      <c r="E13208">
        <v>0</v>
      </c>
    </row>
    <row r="13209" spans="1:5">
      <c r="A13209">
        <v>2025</v>
      </c>
      <c r="B13209" t="s">
        <v>432</v>
      </c>
      <c r="D13209" t="s">
        <v>550</v>
      </c>
      <c r="E13209">
        <v>0</v>
      </c>
    </row>
    <row r="13210" spans="1:5">
      <c r="A13210">
        <v>2025</v>
      </c>
      <c r="B13210" t="s">
        <v>429</v>
      </c>
      <c r="D13210" t="s">
        <v>550</v>
      </c>
      <c r="E13210">
        <v>0</v>
      </c>
    </row>
    <row r="13211" spans="1:5">
      <c r="A13211">
        <v>2025</v>
      </c>
      <c r="B13211" t="s">
        <v>431</v>
      </c>
      <c r="D13211" t="s">
        <v>550</v>
      </c>
      <c r="E13211">
        <v>0</v>
      </c>
    </row>
    <row r="13212" spans="1:5">
      <c r="A13212">
        <v>2025</v>
      </c>
      <c r="B13212" t="s">
        <v>428</v>
      </c>
      <c r="D13212" t="s">
        <v>550</v>
      </c>
      <c r="E13212">
        <v>0</v>
      </c>
    </row>
    <row r="13213" spans="1:5">
      <c r="A13213">
        <v>2025</v>
      </c>
      <c r="B13213" t="s">
        <v>436</v>
      </c>
      <c r="D13213" t="s">
        <v>550</v>
      </c>
      <c r="E13213">
        <v>0</v>
      </c>
    </row>
    <row r="13214" spans="1:5">
      <c r="A13214">
        <v>2025</v>
      </c>
      <c r="B13214" t="s">
        <v>433</v>
      </c>
      <c r="D13214" t="s">
        <v>550</v>
      </c>
      <c r="E13214">
        <v>0</v>
      </c>
    </row>
    <row r="13215" spans="1:5">
      <c r="A13215">
        <v>2025</v>
      </c>
      <c r="B13215" t="s">
        <v>426</v>
      </c>
      <c r="D13215" t="s">
        <v>550</v>
      </c>
      <c r="E13215">
        <v>0</v>
      </c>
    </row>
    <row r="13216" spans="1:5">
      <c r="A13216">
        <v>2025</v>
      </c>
      <c r="B13216" t="s">
        <v>437</v>
      </c>
      <c r="D13216" t="s">
        <v>550</v>
      </c>
      <c r="E13216">
        <v>0</v>
      </c>
    </row>
    <row r="13217" spans="1:5">
      <c r="A13217">
        <v>2025</v>
      </c>
      <c r="B13217" t="s">
        <v>420</v>
      </c>
      <c r="D13217" t="s">
        <v>550</v>
      </c>
      <c r="E13217">
        <v>0</v>
      </c>
    </row>
    <row r="13218" spans="1:5">
      <c r="A13218">
        <v>2025</v>
      </c>
      <c r="B13218" t="s">
        <v>424</v>
      </c>
      <c r="D13218" t="s">
        <v>550</v>
      </c>
      <c r="E13218">
        <v>0</v>
      </c>
    </row>
    <row r="13219" spans="1:5">
      <c r="A13219">
        <v>2025</v>
      </c>
      <c r="B13219" t="s">
        <v>434</v>
      </c>
      <c r="D13219" t="s">
        <v>550</v>
      </c>
      <c r="E13219">
        <v>0</v>
      </c>
    </row>
    <row r="13220" spans="1:5">
      <c r="A13220">
        <v>2025</v>
      </c>
      <c r="B13220" t="s">
        <v>423</v>
      </c>
      <c r="D13220" t="s">
        <v>550</v>
      </c>
      <c r="E13220">
        <v>0</v>
      </c>
    </row>
    <row r="13221" spans="1:5">
      <c r="A13221">
        <v>2025</v>
      </c>
      <c r="B13221" t="s">
        <v>435</v>
      </c>
      <c r="D13221" t="s">
        <v>550</v>
      </c>
      <c r="E13221">
        <v>0</v>
      </c>
    </row>
    <row r="13222" spans="1:5">
      <c r="A13222">
        <v>2025</v>
      </c>
      <c r="B13222" t="s">
        <v>430</v>
      </c>
      <c r="D13222" t="s">
        <v>550</v>
      </c>
      <c r="E13222">
        <v>0</v>
      </c>
    </row>
    <row r="13223" spans="1:5">
      <c r="A13223">
        <v>2025</v>
      </c>
      <c r="B13223" t="s">
        <v>422</v>
      </c>
      <c r="D13223" t="s">
        <v>550</v>
      </c>
      <c r="E13223">
        <v>0</v>
      </c>
    </row>
    <row r="13224" spans="1:5">
      <c r="A13224">
        <v>2025</v>
      </c>
      <c r="B13224" t="s">
        <v>439</v>
      </c>
      <c r="D13224" t="s">
        <v>550</v>
      </c>
      <c r="E13224">
        <v>0</v>
      </c>
    </row>
    <row r="13225" spans="1:5">
      <c r="A13225">
        <v>2024</v>
      </c>
      <c r="B13225" t="s">
        <v>407</v>
      </c>
      <c r="C13225" t="s">
        <v>407</v>
      </c>
      <c r="D13225" t="s">
        <v>550</v>
      </c>
      <c r="E13225">
        <v>34</v>
      </c>
    </row>
    <row r="13226" spans="1:5">
      <c r="A13226">
        <v>2024</v>
      </c>
      <c r="B13226" t="s">
        <v>438</v>
      </c>
      <c r="C13226" t="s">
        <v>52</v>
      </c>
      <c r="D13226" t="s">
        <v>550</v>
      </c>
      <c r="E13226">
        <v>0</v>
      </c>
    </row>
    <row r="13227" spans="1:5">
      <c r="A13227">
        <v>2024</v>
      </c>
      <c r="B13227" t="s">
        <v>425</v>
      </c>
      <c r="C13227" t="s">
        <v>24</v>
      </c>
      <c r="D13227" t="s">
        <v>550</v>
      </c>
      <c r="E13227">
        <v>0</v>
      </c>
    </row>
    <row r="13228" spans="1:5">
      <c r="A13228">
        <v>2024</v>
      </c>
      <c r="B13228" t="s">
        <v>421</v>
      </c>
      <c r="C13228" t="s">
        <v>13</v>
      </c>
      <c r="D13228" t="s">
        <v>550</v>
      </c>
      <c r="E13228">
        <v>0</v>
      </c>
    </row>
    <row r="13229" spans="1:5">
      <c r="A13229">
        <v>2024</v>
      </c>
      <c r="B13229" t="s">
        <v>432</v>
      </c>
      <c r="C13229" t="s">
        <v>39</v>
      </c>
      <c r="D13229" t="s">
        <v>550</v>
      </c>
      <c r="E13229">
        <v>0</v>
      </c>
    </row>
    <row r="13230" spans="1:5">
      <c r="A13230">
        <v>2024</v>
      </c>
      <c r="B13230" t="s">
        <v>429</v>
      </c>
      <c r="C13230" t="s">
        <v>30</v>
      </c>
      <c r="D13230" t="s">
        <v>550</v>
      </c>
      <c r="E13230">
        <v>0</v>
      </c>
    </row>
    <row r="13231" spans="1:5">
      <c r="A13231">
        <v>2024</v>
      </c>
      <c r="B13231" t="s">
        <v>431</v>
      </c>
      <c r="C13231" t="s">
        <v>36</v>
      </c>
      <c r="D13231" t="s">
        <v>550</v>
      </c>
      <c r="E13231">
        <v>0</v>
      </c>
    </row>
    <row r="13232" spans="1:5">
      <c r="A13232">
        <v>2024</v>
      </c>
      <c r="B13232" t="s">
        <v>428</v>
      </c>
      <c r="C13232" t="s">
        <v>27</v>
      </c>
      <c r="D13232" t="s">
        <v>550</v>
      </c>
      <c r="E13232">
        <v>0</v>
      </c>
    </row>
    <row r="13233" spans="1:5">
      <c r="A13233">
        <v>2024</v>
      </c>
      <c r="B13233" t="s">
        <v>436</v>
      </c>
      <c r="C13233" t="s">
        <v>49</v>
      </c>
      <c r="D13233" t="s">
        <v>550</v>
      </c>
      <c r="E13233">
        <v>0</v>
      </c>
    </row>
    <row r="13234" spans="1:5">
      <c r="A13234">
        <v>2024</v>
      </c>
      <c r="B13234" t="s">
        <v>433</v>
      </c>
      <c r="C13234" t="s">
        <v>42</v>
      </c>
      <c r="D13234" t="s">
        <v>550</v>
      </c>
      <c r="E13234">
        <v>0</v>
      </c>
    </row>
    <row r="13235" spans="1:5">
      <c r="A13235">
        <v>2024</v>
      </c>
      <c r="B13235" t="s">
        <v>426</v>
      </c>
      <c r="D13235" t="s">
        <v>550</v>
      </c>
      <c r="E13235">
        <v>0</v>
      </c>
    </row>
    <row r="13236" spans="1:5">
      <c r="A13236">
        <v>2024</v>
      </c>
      <c r="B13236" t="s">
        <v>437</v>
      </c>
      <c r="C13236" t="s">
        <v>51</v>
      </c>
      <c r="D13236" t="s">
        <v>550</v>
      </c>
      <c r="E13236">
        <v>0</v>
      </c>
    </row>
    <row r="13237" spans="1:5">
      <c r="A13237">
        <v>2024</v>
      </c>
      <c r="B13237" t="s">
        <v>420</v>
      </c>
      <c r="C13237" t="s">
        <v>8</v>
      </c>
      <c r="D13237" t="s">
        <v>550</v>
      </c>
      <c r="E13237">
        <v>0</v>
      </c>
    </row>
    <row r="13238" spans="1:5">
      <c r="A13238">
        <v>2024</v>
      </c>
      <c r="B13238" t="s">
        <v>424</v>
      </c>
      <c r="C13238" t="s">
        <v>21</v>
      </c>
      <c r="D13238" t="s">
        <v>550</v>
      </c>
      <c r="E13238">
        <v>0</v>
      </c>
    </row>
    <row r="13239" spans="1:5">
      <c r="A13239">
        <v>2024</v>
      </c>
      <c r="B13239" t="s">
        <v>434</v>
      </c>
      <c r="C13239" t="s">
        <v>45</v>
      </c>
      <c r="D13239" t="s">
        <v>550</v>
      </c>
      <c r="E13239">
        <v>0</v>
      </c>
    </row>
    <row r="13240" spans="1:5">
      <c r="A13240">
        <v>2024</v>
      </c>
      <c r="B13240" t="s">
        <v>423</v>
      </c>
      <c r="C13240" t="s">
        <v>18</v>
      </c>
      <c r="D13240" t="s">
        <v>550</v>
      </c>
      <c r="E13240">
        <v>0</v>
      </c>
    </row>
    <row r="13241" spans="1:5">
      <c r="A13241">
        <v>2024</v>
      </c>
      <c r="B13241" t="s">
        <v>435</v>
      </c>
      <c r="C13241" t="s">
        <v>48</v>
      </c>
      <c r="D13241" t="s">
        <v>550</v>
      </c>
      <c r="E13241">
        <v>0</v>
      </c>
    </row>
    <row r="13242" spans="1:5">
      <c r="A13242">
        <v>2024</v>
      </c>
      <c r="B13242" t="s">
        <v>430</v>
      </c>
      <c r="C13242" t="s">
        <v>33</v>
      </c>
      <c r="D13242" t="s">
        <v>550</v>
      </c>
      <c r="E13242">
        <v>0</v>
      </c>
    </row>
    <row r="13243" spans="1:5">
      <c r="A13243">
        <v>2024</v>
      </c>
      <c r="B13243" t="s">
        <v>422</v>
      </c>
      <c r="C13243" t="s">
        <v>15</v>
      </c>
      <c r="D13243" t="s">
        <v>550</v>
      </c>
      <c r="E13243">
        <v>0</v>
      </c>
    </row>
    <row r="13244" spans="1:5">
      <c r="A13244">
        <v>2024</v>
      </c>
      <c r="B13244" t="s">
        <v>439</v>
      </c>
      <c r="C13244" t="s">
        <v>53</v>
      </c>
      <c r="D13244" t="s">
        <v>550</v>
      </c>
      <c r="E13244">
        <v>0</v>
      </c>
    </row>
    <row r="13245" spans="1:5">
      <c r="A13245">
        <v>2019</v>
      </c>
      <c r="B13245" t="s">
        <v>407</v>
      </c>
      <c r="C13245" t="s">
        <v>407</v>
      </c>
      <c r="D13245" t="s">
        <v>550</v>
      </c>
      <c r="E13245">
        <v>0</v>
      </c>
    </row>
    <row r="13246" spans="1:5">
      <c r="A13246">
        <v>2022</v>
      </c>
      <c r="B13246" t="s">
        <v>407</v>
      </c>
      <c r="C13246" t="s">
        <v>407</v>
      </c>
      <c r="D13246" t="s">
        <v>550</v>
      </c>
      <c r="E13246">
        <v>4</v>
      </c>
    </row>
    <row r="13247" spans="1:5">
      <c r="A13247">
        <v>2021</v>
      </c>
      <c r="B13247" t="s">
        <v>407</v>
      </c>
      <c r="C13247" t="s">
        <v>407</v>
      </c>
      <c r="D13247" t="s">
        <v>550</v>
      </c>
      <c r="E13247">
        <v>0</v>
      </c>
    </row>
    <row r="13248" spans="1:5">
      <c r="A13248">
        <v>2023</v>
      </c>
      <c r="B13248" t="s">
        <v>407</v>
      </c>
      <c r="C13248" t="s">
        <v>407</v>
      </c>
      <c r="D13248" t="s">
        <v>550</v>
      </c>
      <c r="E13248">
        <v>10</v>
      </c>
    </row>
    <row r="13249" spans="1:5">
      <c r="A13249">
        <v>2018</v>
      </c>
      <c r="B13249" t="s">
        <v>407</v>
      </c>
      <c r="C13249" t="s">
        <v>407</v>
      </c>
      <c r="D13249" t="s">
        <v>550</v>
      </c>
      <c r="E13249">
        <v>0</v>
      </c>
    </row>
    <row r="13250" spans="1:5">
      <c r="A13250">
        <v>2018</v>
      </c>
      <c r="B13250" t="s">
        <v>407</v>
      </c>
      <c r="C13250" t="s">
        <v>407</v>
      </c>
      <c r="D13250" t="s">
        <v>550</v>
      </c>
      <c r="E13250">
        <v>0</v>
      </c>
    </row>
    <row r="13251" spans="1:5">
      <c r="A13251">
        <v>2018</v>
      </c>
      <c r="B13251" t="s">
        <v>407</v>
      </c>
      <c r="C13251" t="s">
        <v>407</v>
      </c>
      <c r="D13251" t="s">
        <v>550</v>
      </c>
      <c r="E13251">
        <v>0</v>
      </c>
    </row>
    <row r="13252" spans="1:5">
      <c r="A13252">
        <v>2018</v>
      </c>
      <c r="B13252" t="s">
        <v>407</v>
      </c>
      <c r="C13252" t="s">
        <v>407</v>
      </c>
      <c r="D13252" t="s">
        <v>550</v>
      </c>
      <c r="E13252">
        <v>0</v>
      </c>
    </row>
    <row r="13253" spans="1:5">
      <c r="A13253">
        <v>2020</v>
      </c>
      <c r="B13253" t="s">
        <v>407</v>
      </c>
      <c r="C13253" t="s">
        <v>407</v>
      </c>
      <c r="D13253" t="s">
        <v>550</v>
      </c>
      <c r="E13253">
        <v>0</v>
      </c>
    </row>
    <row r="13254" spans="1:5">
      <c r="A13254">
        <v>2023</v>
      </c>
      <c r="B13254" t="s">
        <v>438</v>
      </c>
      <c r="C13254" t="s">
        <v>52</v>
      </c>
      <c r="D13254" t="s">
        <v>550</v>
      </c>
      <c r="E13254">
        <v>0</v>
      </c>
    </row>
    <row r="13255" spans="1:5">
      <c r="A13255">
        <v>2023</v>
      </c>
      <c r="B13255" t="s">
        <v>425</v>
      </c>
      <c r="C13255" t="s">
        <v>24</v>
      </c>
      <c r="D13255" t="s">
        <v>550</v>
      </c>
      <c r="E13255">
        <v>0</v>
      </c>
    </row>
    <row r="13256" spans="1:5">
      <c r="A13256">
        <v>2023</v>
      </c>
      <c r="B13256" t="s">
        <v>421</v>
      </c>
      <c r="C13256" t="s">
        <v>13</v>
      </c>
      <c r="D13256" t="s">
        <v>550</v>
      </c>
      <c r="E13256">
        <v>0</v>
      </c>
    </row>
    <row r="13257" spans="1:5">
      <c r="A13257">
        <v>2023</v>
      </c>
      <c r="B13257" t="s">
        <v>432</v>
      </c>
      <c r="C13257" t="s">
        <v>39</v>
      </c>
      <c r="D13257" t="s">
        <v>550</v>
      </c>
      <c r="E13257">
        <v>0</v>
      </c>
    </row>
    <row r="13258" spans="1:5">
      <c r="A13258">
        <v>2023</v>
      </c>
      <c r="B13258" t="s">
        <v>429</v>
      </c>
      <c r="C13258" t="s">
        <v>30</v>
      </c>
      <c r="D13258" t="s">
        <v>550</v>
      </c>
      <c r="E13258">
        <v>0</v>
      </c>
    </row>
    <row r="13259" spans="1:5">
      <c r="A13259">
        <v>2023</v>
      </c>
      <c r="B13259" t="s">
        <v>431</v>
      </c>
      <c r="C13259" t="s">
        <v>36</v>
      </c>
      <c r="D13259" t="s">
        <v>550</v>
      </c>
      <c r="E13259">
        <v>0</v>
      </c>
    </row>
    <row r="13260" spans="1:5">
      <c r="A13260">
        <v>2023</v>
      </c>
      <c r="B13260" t="s">
        <v>428</v>
      </c>
      <c r="C13260" t="s">
        <v>27</v>
      </c>
      <c r="D13260" t="s">
        <v>550</v>
      </c>
      <c r="E13260">
        <v>0</v>
      </c>
    </row>
    <row r="13261" spans="1:5">
      <c r="A13261">
        <v>2023</v>
      </c>
      <c r="B13261" t="s">
        <v>436</v>
      </c>
      <c r="C13261" t="s">
        <v>49</v>
      </c>
      <c r="D13261" t="s">
        <v>550</v>
      </c>
      <c r="E13261">
        <v>0</v>
      </c>
    </row>
    <row r="13262" spans="1:5">
      <c r="A13262">
        <v>2023</v>
      </c>
      <c r="B13262" t="s">
        <v>433</v>
      </c>
      <c r="C13262" t="s">
        <v>42</v>
      </c>
      <c r="D13262" t="s">
        <v>550</v>
      </c>
      <c r="E13262">
        <v>0</v>
      </c>
    </row>
    <row r="13263" spans="1:5">
      <c r="A13263">
        <v>2023</v>
      </c>
      <c r="B13263" t="s">
        <v>426</v>
      </c>
      <c r="D13263" t="s">
        <v>550</v>
      </c>
      <c r="E13263">
        <v>0</v>
      </c>
    </row>
    <row r="13264" spans="1:5">
      <c r="A13264">
        <v>2023</v>
      </c>
      <c r="B13264" t="s">
        <v>437</v>
      </c>
      <c r="C13264" t="s">
        <v>51</v>
      </c>
      <c r="D13264" t="s">
        <v>550</v>
      </c>
      <c r="E13264">
        <v>0</v>
      </c>
    </row>
    <row r="13265" spans="1:5">
      <c r="A13265">
        <v>2023</v>
      </c>
      <c r="B13265" t="s">
        <v>420</v>
      </c>
      <c r="C13265" t="s">
        <v>8</v>
      </c>
      <c r="D13265" t="s">
        <v>550</v>
      </c>
      <c r="E13265">
        <v>0</v>
      </c>
    </row>
    <row r="13266" spans="1:5">
      <c r="A13266">
        <v>2023</v>
      </c>
      <c r="B13266" t="s">
        <v>424</v>
      </c>
      <c r="C13266" t="s">
        <v>21</v>
      </c>
      <c r="D13266" t="s">
        <v>550</v>
      </c>
      <c r="E13266">
        <v>0</v>
      </c>
    </row>
    <row r="13267" spans="1:5">
      <c r="A13267">
        <v>2022</v>
      </c>
      <c r="B13267" t="s">
        <v>435</v>
      </c>
      <c r="C13267" t="s">
        <v>48</v>
      </c>
      <c r="D13267" t="s">
        <v>550</v>
      </c>
      <c r="E13267">
        <v>0</v>
      </c>
    </row>
    <row r="13268" spans="1:5">
      <c r="A13268">
        <v>2022</v>
      </c>
      <c r="B13268" t="s">
        <v>438</v>
      </c>
      <c r="C13268" t="s">
        <v>52</v>
      </c>
      <c r="D13268" t="s">
        <v>550</v>
      </c>
      <c r="E13268">
        <v>0</v>
      </c>
    </row>
    <row r="13269" spans="1:5">
      <c r="A13269">
        <v>2022</v>
      </c>
      <c r="B13269" t="s">
        <v>436</v>
      </c>
      <c r="C13269" t="s">
        <v>49</v>
      </c>
      <c r="D13269" t="s">
        <v>550</v>
      </c>
      <c r="E13269">
        <v>0</v>
      </c>
    </row>
    <row r="13270" spans="1:5">
      <c r="A13270">
        <v>2022</v>
      </c>
      <c r="B13270" t="s">
        <v>431</v>
      </c>
      <c r="C13270" t="s">
        <v>36</v>
      </c>
      <c r="D13270" t="s">
        <v>550</v>
      </c>
      <c r="E13270">
        <v>0</v>
      </c>
    </row>
    <row r="13271" spans="1:5">
      <c r="A13271">
        <v>2022</v>
      </c>
      <c r="B13271" t="s">
        <v>422</v>
      </c>
      <c r="C13271" t="s">
        <v>15</v>
      </c>
      <c r="D13271" t="s">
        <v>550</v>
      </c>
      <c r="E13271">
        <v>0</v>
      </c>
    </row>
    <row r="13272" spans="1:5">
      <c r="A13272">
        <v>2022</v>
      </c>
      <c r="B13272" t="s">
        <v>439</v>
      </c>
      <c r="C13272" t="s">
        <v>53</v>
      </c>
      <c r="D13272" t="s">
        <v>550</v>
      </c>
      <c r="E13272">
        <v>0</v>
      </c>
    </row>
    <row r="13273" spans="1:5">
      <c r="A13273">
        <v>2022</v>
      </c>
      <c r="B13273" t="s">
        <v>429</v>
      </c>
      <c r="C13273" t="s">
        <v>30</v>
      </c>
      <c r="D13273" t="s">
        <v>550</v>
      </c>
      <c r="E13273">
        <v>0</v>
      </c>
    </row>
    <row r="13274" spans="1:5">
      <c r="A13274">
        <v>2022</v>
      </c>
      <c r="B13274" t="s">
        <v>421</v>
      </c>
      <c r="C13274" t="s">
        <v>13</v>
      </c>
      <c r="D13274" t="s">
        <v>550</v>
      </c>
      <c r="E13274">
        <v>0</v>
      </c>
    </row>
    <row r="13275" spans="1:5">
      <c r="A13275">
        <v>2022</v>
      </c>
      <c r="B13275" t="s">
        <v>434</v>
      </c>
      <c r="C13275" t="s">
        <v>45</v>
      </c>
      <c r="D13275" t="s">
        <v>550</v>
      </c>
      <c r="E13275">
        <v>0</v>
      </c>
    </row>
    <row r="13276" spans="1:5">
      <c r="A13276">
        <v>2021</v>
      </c>
      <c r="B13276" t="s">
        <v>434</v>
      </c>
      <c r="C13276" t="s">
        <v>45</v>
      </c>
      <c r="D13276" t="s">
        <v>550</v>
      </c>
      <c r="E13276">
        <v>0</v>
      </c>
    </row>
    <row r="13277" spans="1:5">
      <c r="A13277">
        <v>2021</v>
      </c>
      <c r="B13277" t="s">
        <v>420</v>
      </c>
      <c r="C13277" t="s">
        <v>8</v>
      </c>
      <c r="D13277" t="s">
        <v>550</v>
      </c>
      <c r="E13277">
        <v>0</v>
      </c>
    </row>
    <row r="13278" spans="1:5">
      <c r="A13278">
        <v>2021</v>
      </c>
      <c r="B13278" t="s">
        <v>424</v>
      </c>
      <c r="C13278" t="s">
        <v>21</v>
      </c>
      <c r="D13278" t="s">
        <v>550</v>
      </c>
      <c r="E13278">
        <v>0</v>
      </c>
    </row>
    <row r="13279" spans="1:5">
      <c r="A13279">
        <v>2020</v>
      </c>
      <c r="B13279" t="s">
        <v>434</v>
      </c>
      <c r="C13279" t="s">
        <v>45</v>
      </c>
      <c r="D13279" t="s">
        <v>550</v>
      </c>
      <c r="E13279">
        <v>0</v>
      </c>
    </row>
    <row r="13280" spans="1:5">
      <c r="A13280">
        <v>2020</v>
      </c>
      <c r="B13280" t="s">
        <v>430</v>
      </c>
      <c r="C13280" t="s">
        <v>33</v>
      </c>
      <c r="D13280" t="s">
        <v>550</v>
      </c>
      <c r="E13280">
        <v>0</v>
      </c>
    </row>
    <row r="13281" spans="1:5">
      <c r="A13281">
        <v>2020</v>
      </c>
      <c r="B13281" t="s">
        <v>439</v>
      </c>
      <c r="C13281" t="s">
        <v>53</v>
      </c>
      <c r="D13281" t="s">
        <v>550</v>
      </c>
      <c r="E13281">
        <v>0</v>
      </c>
    </row>
    <row r="13282" spans="1:5">
      <c r="A13282">
        <v>2019</v>
      </c>
      <c r="B13282" t="s">
        <v>431</v>
      </c>
      <c r="C13282" t="s">
        <v>36</v>
      </c>
      <c r="D13282" t="s">
        <v>550</v>
      </c>
      <c r="E13282">
        <v>0</v>
      </c>
    </row>
    <row r="13283" spans="1:5">
      <c r="A13283">
        <v>2019</v>
      </c>
      <c r="B13283" t="s">
        <v>437</v>
      </c>
      <c r="C13283" t="s">
        <v>51</v>
      </c>
      <c r="D13283" t="s">
        <v>550</v>
      </c>
      <c r="E13283">
        <v>0</v>
      </c>
    </row>
    <row r="13284" spans="1:5">
      <c r="A13284">
        <v>2019</v>
      </c>
      <c r="B13284" t="s">
        <v>439</v>
      </c>
      <c r="C13284" t="s">
        <v>53</v>
      </c>
      <c r="D13284" t="s">
        <v>550</v>
      </c>
      <c r="E13284">
        <v>0</v>
      </c>
    </row>
    <row r="13285" spans="1:5">
      <c r="A13285">
        <v>2019</v>
      </c>
      <c r="B13285" t="s">
        <v>429</v>
      </c>
      <c r="C13285" t="s">
        <v>30</v>
      </c>
      <c r="D13285" t="s">
        <v>550</v>
      </c>
      <c r="E13285">
        <v>0</v>
      </c>
    </row>
    <row r="13286" spans="1:5">
      <c r="A13286">
        <v>2018</v>
      </c>
      <c r="B13286" t="s">
        <v>432</v>
      </c>
      <c r="C13286" t="s">
        <v>39</v>
      </c>
      <c r="D13286" t="s">
        <v>550</v>
      </c>
      <c r="E13286">
        <v>0</v>
      </c>
    </row>
    <row r="13287" spans="1:5">
      <c r="A13287">
        <v>2018</v>
      </c>
      <c r="B13287" t="s">
        <v>435</v>
      </c>
      <c r="C13287" t="s">
        <v>48</v>
      </c>
      <c r="D13287" t="s">
        <v>550</v>
      </c>
      <c r="E13287">
        <v>0</v>
      </c>
    </row>
    <row r="13288" spans="1:5">
      <c r="A13288">
        <v>2018</v>
      </c>
      <c r="B13288" t="s">
        <v>438</v>
      </c>
      <c r="C13288" t="s">
        <v>52</v>
      </c>
      <c r="D13288" t="s">
        <v>550</v>
      </c>
      <c r="E13288">
        <v>0</v>
      </c>
    </row>
    <row r="13289" spans="1:5">
      <c r="A13289">
        <v>2018</v>
      </c>
      <c r="B13289" t="s">
        <v>436</v>
      </c>
      <c r="C13289" t="s">
        <v>49</v>
      </c>
      <c r="D13289" t="s">
        <v>550</v>
      </c>
      <c r="E13289">
        <v>0</v>
      </c>
    </row>
    <row r="13290" spans="1:5">
      <c r="A13290">
        <v>2018</v>
      </c>
      <c r="B13290" t="s">
        <v>437</v>
      </c>
      <c r="C13290" t="s">
        <v>51</v>
      </c>
      <c r="D13290" t="s">
        <v>550</v>
      </c>
      <c r="E13290">
        <v>0</v>
      </c>
    </row>
    <row r="13291" spans="1:5">
      <c r="A13291">
        <v>2018</v>
      </c>
      <c r="B13291" t="s">
        <v>422</v>
      </c>
      <c r="C13291" t="s">
        <v>15</v>
      </c>
      <c r="D13291" t="s">
        <v>550</v>
      </c>
      <c r="E13291">
        <v>0</v>
      </c>
    </row>
    <row r="13292" spans="1:5">
      <c r="A13292">
        <v>2019</v>
      </c>
      <c r="B13292" t="s">
        <v>438</v>
      </c>
      <c r="C13292" t="s">
        <v>52</v>
      </c>
      <c r="D13292" t="s">
        <v>550</v>
      </c>
      <c r="E13292">
        <v>0</v>
      </c>
    </row>
    <row r="13293" spans="1:5">
      <c r="A13293">
        <v>2019</v>
      </c>
      <c r="B13293" t="s">
        <v>430</v>
      </c>
      <c r="C13293" t="s">
        <v>33</v>
      </c>
      <c r="D13293" t="s">
        <v>550</v>
      </c>
      <c r="E13293">
        <v>0</v>
      </c>
    </row>
    <row r="13294" spans="1:5">
      <c r="A13294">
        <v>2019</v>
      </c>
      <c r="B13294" t="s">
        <v>434</v>
      </c>
      <c r="C13294" t="s">
        <v>45</v>
      </c>
      <c r="D13294" t="s">
        <v>550</v>
      </c>
      <c r="E13294">
        <v>0</v>
      </c>
    </row>
    <row r="13295" spans="1:5">
      <c r="A13295">
        <v>2019</v>
      </c>
      <c r="B13295" t="s">
        <v>425</v>
      </c>
      <c r="C13295" t="s">
        <v>24</v>
      </c>
      <c r="D13295" t="s">
        <v>550</v>
      </c>
      <c r="E13295">
        <v>0</v>
      </c>
    </row>
    <row r="13296" spans="1:5">
      <c r="A13296">
        <v>2019</v>
      </c>
      <c r="B13296" t="s">
        <v>420</v>
      </c>
      <c r="C13296" t="s">
        <v>8</v>
      </c>
      <c r="D13296" t="s">
        <v>550</v>
      </c>
      <c r="E13296">
        <v>0</v>
      </c>
    </row>
    <row r="13297" spans="1:5">
      <c r="A13297">
        <v>2019</v>
      </c>
      <c r="B13297" t="s">
        <v>433</v>
      </c>
      <c r="C13297" t="s">
        <v>42</v>
      </c>
      <c r="D13297" t="s">
        <v>550</v>
      </c>
      <c r="E13297">
        <v>0</v>
      </c>
    </row>
    <row r="13298" spans="1:5">
      <c r="A13298">
        <v>2019</v>
      </c>
      <c r="B13298" t="s">
        <v>428</v>
      </c>
      <c r="C13298" t="s">
        <v>27</v>
      </c>
      <c r="D13298" t="s">
        <v>550</v>
      </c>
      <c r="E13298">
        <v>0</v>
      </c>
    </row>
    <row r="13299" spans="1:5">
      <c r="A13299">
        <v>2019</v>
      </c>
      <c r="B13299" t="s">
        <v>423</v>
      </c>
      <c r="C13299" t="s">
        <v>18</v>
      </c>
      <c r="D13299" t="s">
        <v>550</v>
      </c>
      <c r="E13299">
        <v>0</v>
      </c>
    </row>
    <row r="13300" spans="1:5">
      <c r="A13300">
        <v>2019</v>
      </c>
      <c r="B13300" t="s">
        <v>421</v>
      </c>
      <c r="C13300" t="s">
        <v>13</v>
      </c>
      <c r="D13300" t="s">
        <v>550</v>
      </c>
      <c r="E13300">
        <v>0</v>
      </c>
    </row>
    <row r="13301" spans="1:5">
      <c r="A13301">
        <v>2019</v>
      </c>
      <c r="B13301" t="s">
        <v>422</v>
      </c>
      <c r="C13301" t="s">
        <v>15</v>
      </c>
      <c r="D13301" t="s">
        <v>550</v>
      </c>
      <c r="E13301">
        <v>0</v>
      </c>
    </row>
    <row r="13302" spans="1:5">
      <c r="A13302">
        <v>2019</v>
      </c>
      <c r="B13302" t="s">
        <v>424</v>
      </c>
      <c r="C13302" t="s">
        <v>21</v>
      </c>
      <c r="D13302" t="s">
        <v>550</v>
      </c>
      <c r="E13302">
        <v>0</v>
      </c>
    </row>
    <row r="13303" spans="1:5">
      <c r="A13303">
        <v>2018</v>
      </c>
      <c r="B13303" t="s">
        <v>434</v>
      </c>
      <c r="C13303" t="s">
        <v>45</v>
      </c>
      <c r="D13303" t="s">
        <v>550</v>
      </c>
      <c r="E13303">
        <v>0</v>
      </c>
    </row>
    <row r="13304" spans="1:5">
      <c r="A13304">
        <v>2018</v>
      </c>
      <c r="B13304" t="s">
        <v>428</v>
      </c>
      <c r="C13304" t="s">
        <v>27</v>
      </c>
      <c r="D13304" t="s">
        <v>550</v>
      </c>
      <c r="E13304">
        <v>0</v>
      </c>
    </row>
    <row r="13305" spans="1:5">
      <c r="A13305">
        <v>2018</v>
      </c>
      <c r="B13305" t="s">
        <v>430</v>
      </c>
      <c r="C13305" t="s">
        <v>33</v>
      </c>
      <c r="D13305" t="s">
        <v>550</v>
      </c>
      <c r="E13305">
        <v>0</v>
      </c>
    </row>
    <row r="13306" spans="1:5">
      <c r="A13306">
        <v>2018</v>
      </c>
      <c r="B13306" t="s">
        <v>420</v>
      </c>
      <c r="C13306" t="s">
        <v>8</v>
      </c>
      <c r="D13306" t="s">
        <v>550</v>
      </c>
      <c r="E13306">
        <v>0</v>
      </c>
    </row>
    <row r="13307" spans="1:5">
      <c r="A13307">
        <v>2018</v>
      </c>
      <c r="B13307" t="s">
        <v>439</v>
      </c>
      <c r="C13307" t="s">
        <v>53</v>
      </c>
      <c r="D13307" t="s">
        <v>550</v>
      </c>
      <c r="E13307">
        <v>0</v>
      </c>
    </row>
    <row r="13308" spans="1:5">
      <c r="A13308">
        <v>2022</v>
      </c>
      <c r="B13308" t="s">
        <v>437</v>
      </c>
      <c r="C13308" t="s">
        <v>51</v>
      </c>
      <c r="D13308" t="s">
        <v>550</v>
      </c>
      <c r="E13308">
        <v>0</v>
      </c>
    </row>
    <row r="13309" spans="1:5">
      <c r="A13309">
        <v>2022</v>
      </c>
      <c r="B13309" t="s">
        <v>425</v>
      </c>
      <c r="C13309" t="s">
        <v>24</v>
      </c>
      <c r="D13309" t="s">
        <v>550</v>
      </c>
      <c r="E13309">
        <v>0</v>
      </c>
    </row>
    <row r="13310" spans="1:5">
      <c r="A13310">
        <v>2022</v>
      </c>
      <c r="B13310" t="s">
        <v>428</v>
      </c>
      <c r="C13310" t="s">
        <v>27</v>
      </c>
      <c r="D13310" t="s">
        <v>550</v>
      </c>
      <c r="E13310">
        <v>0</v>
      </c>
    </row>
    <row r="13311" spans="1:5">
      <c r="A13311">
        <v>2022</v>
      </c>
      <c r="B13311" t="s">
        <v>420</v>
      </c>
      <c r="C13311" t="s">
        <v>8</v>
      </c>
      <c r="D13311" t="s">
        <v>550</v>
      </c>
      <c r="E13311">
        <v>0</v>
      </c>
    </row>
    <row r="13312" spans="1:5">
      <c r="A13312">
        <v>2022</v>
      </c>
      <c r="B13312" t="s">
        <v>423</v>
      </c>
      <c r="C13312" t="s">
        <v>18</v>
      </c>
      <c r="D13312" t="s">
        <v>550</v>
      </c>
      <c r="E13312">
        <v>0</v>
      </c>
    </row>
    <row r="13313" spans="1:5">
      <c r="A13313">
        <v>2021</v>
      </c>
      <c r="B13313" t="s">
        <v>426</v>
      </c>
      <c r="D13313" t="s">
        <v>550</v>
      </c>
      <c r="E13313">
        <v>0</v>
      </c>
    </row>
    <row r="13314" spans="1:5">
      <c r="A13314">
        <v>2021</v>
      </c>
      <c r="B13314" t="s">
        <v>428</v>
      </c>
      <c r="C13314" t="s">
        <v>27</v>
      </c>
      <c r="D13314" t="s">
        <v>550</v>
      </c>
      <c r="E13314">
        <v>0</v>
      </c>
    </row>
    <row r="13315" spans="1:5">
      <c r="A13315">
        <v>2021</v>
      </c>
      <c r="B13315" t="s">
        <v>423</v>
      </c>
      <c r="C13315" t="s">
        <v>18</v>
      </c>
      <c r="D13315" t="s">
        <v>550</v>
      </c>
      <c r="E13315">
        <v>0</v>
      </c>
    </row>
    <row r="13316" spans="1:5">
      <c r="A13316">
        <v>2021</v>
      </c>
      <c r="B13316" t="s">
        <v>431</v>
      </c>
      <c r="C13316" t="s">
        <v>36</v>
      </c>
      <c r="D13316" t="s">
        <v>550</v>
      </c>
      <c r="E13316">
        <v>0</v>
      </c>
    </row>
    <row r="13317" spans="1:5">
      <c r="A13317">
        <v>2021</v>
      </c>
      <c r="B13317" t="s">
        <v>425</v>
      </c>
      <c r="C13317" t="s">
        <v>24</v>
      </c>
      <c r="D13317" t="s">
        <v>550</v>
      </c>
      <c r="E13317">
        <v>0</v>
      </c>
    </row>
    <row r="13318" spans="1:5">
      <c r="A13318">
        <v>2021</v>
      </c>
      <c r="B13318" t="s">
        <v>438</v>
      </c>
      <c r="C13318" t="s">
        <v>52</v>
      </c>
      <c r="D13318" t="s">
        <v>550</v>
      </c>
      <c r="E13318">
        <v>0</v>
      </c>
    </row>
    <row r="13319" spans="1:5">
      <c r="A13319">
        <v>2021</v>
      </c>
      <c r="B13319" t="s">
        <v>436</v>
      </c>
      <c r="C13319" t="s">
        <v>49</v>
      </c>
      <c r="D13319" t="s">
        <v>550</v>
      </c>
      <c r="E13319">
        <v>0</v>
      </c>
    </row>
    <row r="13320" spans="1:5">
      <c r="A13320">
        <v>2021</v>
      </c>
      <c r="B13320" t="s">
        <v>437</v>
      </c>
      <c r="C13320" t="s">
        <v>51</v>
      </c>
      <c r="D13320" t="s">
        <v>550</v>
      </c>
      <c r="E13320">
        <v>0</v>
      </c>
    </row>
    <row r="13321" spans="1:5">
      <c r="A13321">
        <v>2020</v>
      </c>
      <c r="B13321" t="s">
        <v>431</v>
      </c>
      <c r="C13321" t="s">
        <v>36</v>
      </c>
      <c r="D13321" t="s">
        <v>550</v>
      </c>
      <c r="E13321">
        <v>0</v>
      </c>
    </row>
    <row r="13322" spans="1:5">
      <c r="A13322">
        <v>2020</v>
      </c>
      <c r="B13322" t="s">
        <v>426</v>
      </c>
      <c r="D13322" t="s">
        <v>550</v>
      </c>
      <c r="E13322">
        <v>0</v>
      </c>
    </row>
    <row r="13323" spans="1:5">
      <c r="A13323">
        <v>2020</v>
      </c>
      <c r="B13323" t="s">
        <v>433</v>
      </c>
      <c r="C13323" t="s">
        <v>42</v>
      </c>
      <c r="D13323" t="s">
        <v>550</v>
      </c>
      <c r="E13323">
        <v>0</v>
      </c>
    </row>
    <row r="13324" spans="1:5">
      <c r="A13324">
        <v>2020</v>
      </c>
      <c r="B13324" t="s">
        <v>425</v>
      </c>
      <c r="C13324" t="s">
        <v>24</v>
      </c>
      <c r="D13324" t="s">
        <v>550</v>
      </c>
      <c r="E13324">
        <v>0</v>
      </c>
    </row>
    <row r="13325" spans="1:5">
      <c r="A13325">
        <v>2020</v>
      </c>
      <c r="B13325" t="s">
        <v>428</v>
      </c>
      <c r="C13325" t="s">
        <v>27</v>
      </c>
      <c r="D13325" t="s">
        <v>550</v>
      </c>
      <c r="E13325">
        <v>0</v>
      </c>
    </row>
    <row r="13326" spans="1:5">
      <c r="A13326">
        <v>2020</v>
      </c>
      <c r="B13326" t="s">
        <v>438</v>
      </c>
      <c r="C13326" t="s">
        <v>52</v>
      </c>
      <c r="D13326" t="s">
        <v>550</v>
      </c>
      <c r="E13326">
        <v>0</v>
      </c>
    </row>
    <row r="13327" spans="1:5">
      <c r="A13327">
        <v>2020</v>
      </c>
      <c r="B13327" t="s">
        <v>437</v>
      </c>
      <c r="C13327" t="s">
        <v>51</v>
      </c>
      <c r="D13327" t="s">
        <v>550</v>
      </c>
      <c r="E13327">
        <v>0</v>
      </c>
    </row>
    <row r="13328" spans="1:5">
      <c r="A13328">
        <v>2020</v>
      </c>
      <c r="B13328" t="s">
        <v>422</v>
      </c>
      <c r="C13328" t="s">
        <v>15</v>
      </c>
      <c r="D13328" t="s">
        <v>550</v>
      </c>
      <c r="E13328">
        <v>0</v>
      </c>
    </row>
    <row r="13329" spans="1:5">
      <c r="A13329">
        <v>2023</v>
      </c>
      <c r="B13329" t="s">
        <v>434</v>
      </c>
      <c r="C13329" t="s">
        <v>45</v>
      </c>
      <c r="D13329" t="s">
        <v>550</v>
      </c>
      <c r="E13329">
        <v>0</v>
      </c>
    </row>
    <row r="13330" spans="1:5">
      <c r="A13330">
        <v>2023</v>
      </c>
      <c r="B13330" t="s">
        <v>423</v>
      </c>
      <c r="C13330" t="s">
        <v>18</v>
      </c>
      <c r="D13330" t="s">
        <v>550</v>
      </c>
      <c r="E13330">
        <v>0</v>
      </c>
    </row>
    <row r="13331" spans="1:5">
      <c r="A13331">
        <v>2023</v>
      </c>
      <c r="B13331" t="s">
        <v>435</v>
      </c>
      <c r="C13331" t="s">
        <v>48</v>
      </c>
      <c r="D13331" t="s">
        <v>550</v>
      </c>
      <c r="E13331">
        <v>0</v>
      </c>
    </row>
    <row r="13332" spans="1:5">
      <c r="A13332">
        <v>2023</v>
      </c>
      <c r="B13332" t="s">
        <v>430</v>
      </c>
      <c r="C13332" t="s">
        <v>33</v>
      </c>
      <c r="D13332" t="s">
        <v>550</v>
      </c>
      <c r="E13332">
        <v>0</v>
      </c>
    </row>
    <row r="13333" spans="1:5">
      <c r="A13333">
        <v>2023</v>
      </c>
      <c r="B13333" t="s">
        <v>422</v>
      </c>
      <c r="C13333" t="s">
        <v>15</v>
      </c>
      <c r="D13333" t="s">
        <v>550</v>
      </c>
      <c r="E13333">
        <v>0</v>
      </c>
    </row>
    <row r="13334" spans="1:5">
      <c r="A13334">
        <v>2023</v>
      </c>
      <c r="B13334" t="s">
        <v>439</v>
      </c>
      <c r="C13334" t="s">
        <v>53</v>
      </c>
      <c r="D13334" t="s">
        <v>550</v>
      </c>
      <c r="E13334">
        <v>0</v>
      </c>
    </row>
    <row r="13335" spans="1:5">
      <c r="A13335">
        <v>2022</v>
      </c>
      <c r="B13335" t="s">
        <v>433</v>
      </c>
      <c r="C13335" t="s">
        <v>42</v>
      </c>
      <c r="D13335" t="s">
        <v>550</v>
      </c>
      <c r="E13335">
        <v>0</v>
      </c>
    </row>
    <row r="13336" spans="1:5">
      <c r="A13336">
        <v>2022</v>
      </c>
      <c r="B13336" t="s">
        <v>430</v>
      </c>
      <c r="C13336" t="s">
        <v>33</v>
      </c>
      <c r="D13336" t="s">
        <v>550</v>
      </c>
      <c r="E13336">
        <v>0</v>
      </c>
    </row>
    <row r="13337" spans="1:5">
      <c r="A13337">
        <v>2022</v>
      </c>
      <c r="B13337" t="s">
        <v>432</v>
      </c>
      <c r="C13337" t="s">
        <v>39</v>
      </c>
      <c r="D13337" t="s">
        <v>550</v>
      </c>
      <c r="E13337">
        <v>0</v>
      </c>
    </row>
    <row r="13338" spans="1:5">
      <c r="A13338">
        <v>2022</v>
      </c>
      <c r="B13338" t="s">
        <v>426</v>
      </c>
      <c r="D13338" t="s">
        <v>550</v>
      </c>
      <c r="E13338">
        <v>0</v>
      </c>
    </row>
    <row r="13339" spans="1:5">
      <c r="A13339">
        <v>2022</v>
      </c>
      <c r="B13339" t="s">
        <v>424</v>
      </c>
      <c r="C13339" t="s">
        <v>21</v>
      </c>
      <c r="D13339" t="s">
        <v>550</v>
      </c>
      <c r="E13339">
        <v>0</v>
      </c>
    </row>
    <row r="13340" spans="1:5">
      <c r="A13340">
        <v>2021</v>
      </c>
      <c r="B13340" t="s">
        <v>432</v>
      </c>
      <c r="C13340" t="s">
        <v>39</v>
      </c>
      <c r="D13340" t="s">
        <v>550</v>
      </c>
      <c r="E13340">
        <v>0</v>
      </c>
    </row>
    <row r="13341" spans="1:5">
      <c r="A13341">
        <v>2021</v>
      </c>
      <c r="B13341" t="s">
        <v>430</v>
      </c>
      <c r="C13341" t="s">
        <v>33</v>
      </c>
      <c r="D13341" t="s">
        <v>550</v>
      </c>
      <c r="E13341">
        <v>0</v>
      </c>
    </row>
    <row r="13342" spans="1:5">
      <c r="A13342">
        <v>2021</v>
      </c>
      <c r="B13342" t="s">
        <v>433</v>
      </c>
      <c r="C13342" t="s">
        <v>42</v>
      </c>
      <c r="D13342" t="s">
        <v>550</v>
      </c>
      <c r="E13342">
        <v>0</v>
      </c>
    </row>
    <row r="13343" spans="1:5">
      <c r="A13343">
        <v>2021</v>
      </c>
      <c r="B13343" t="s">
        <v>422</v>
      </c>
      <c r="C13343" t="s">
        <v>15</v>
      </c>
      <c r="D13343" t="s">
        <v>550</v>
      </c>
      <c r="E13343">
        <v>0</v>
      </c>
    </row>
    <row r="13344" spans="1:5">
      <c r="A13344">
        <v>2021</v>
      </c>
      <c r="B13344" t="s">
        <v>421</v>
      </c>
      <c r="C13344" t="s">
        <v>13</v>
      </c>
      <c r="D13344" t="s">
        <v>550</v>
      </c>
      <c r="E13344">
        <v>0</v>
      </c>
    </row>
    <row r="13345" spans="1:5">
      <c r="A13345">
        <v>2021</v>
      </c>
      <c r="B13345" t="s">
        <v>439</v>
      </c>
      <c r="C13345" t="s">
        <v>53</v>
      </c>
      <c r="D13345" t="s">
        <v>550</v>
      </c>
      <c r="E13345">
        <v>0</v>
      </c>
    </row>
    <row r="13346" spans="1:5">
      <c r="A13346">
        <v>2021</v>
      </c>
      <c r="B13346" t="s">
        <v>435</v>
      </c>
      <c r="C13346" t="s">
        <v>48</v>
      </c>
      <c r="D13346" t="s">
        <v>550</v>
      </c>
      <c r="E13346">
        <v>0</v>
      </c>
    </row>
    <row r="13347" spans="1:5">
      <c r="A13347">
        <v>2021</v>
      </c>
      <c r="B13347" t="s">
        <v>429</v>
      </c>
      <c r="C13347" t="s">
        <v>30</v>
      </c>
      <c r="D13347" t="s">
        <v>550</v>
      </c>
      <c r="E13347">
        <v>0</v>
      </c>
    </row>
    <row r="13348" spans="1:5">
      <c r="A13348">
        <v>2020</v>
      </c>
      <c r="B13348" t="s">
        <v>435</v>
      </c>
      <c r="C13348" t="s">
        <v>48</v>
      </c>
      <c r="D13348" t="s">
        <v>550</v>
      </c>
      <c r="E13348">
        <v>0</v>
      </c>
    </row>
    <row r="13349" spans="1:5">
      <c r="A13349">
        <v>2020</v>
      </c>
      <c r="B13349" t="s">
        <v>432</v>
      </c>
      <c r="C13349" t="s">
        <v>39</v>
      </c>
      <c r="D13349" t="s">
        <v>550</v>
      </c>
      <c r="E13349">
        <v>0</v>
      </c>
    </row>
    <row r="13350" spans="1:5">
      <c r="A13350">
        <v>2020</v>
      </c>
      <c r="B13350" t="s">
        <v>423</v>
      </c>
      <c r="C13350" t="s">
        <v>18</v>
      </c>
      <c r="D13350" t="s">
        <v>550</v>
      </c>
      <c r="E13350">
        <v>0</v>
      </c>
    </row>
    <row r="13351" spans="1:5">
      <c r="A13351">
        <v>2020</v>
      </c>
      <c r="B13351" t="s">
        <v>420</v>
      </c>
      <c r="C13351" t="s">
        <v>8</v>
      </c>
      <c r="D13351" t="s">
        <v>550</v>
      </c>
      <c r="E13351">
        <v>0</v>
      </c>
    </row>
    <row r="13352" spans="1:5">
      <c r="A13352">
        <v>2020</v>
      </c>
      <c r="B13352" t="s">
        <v>424</v>
      </c>
      <c r="C13352" t="s">
        <v>21</v>
      </c>
      <c r="D13352" t="s">
        <v>550</v>
      </c>
      <c r="E13352">
        <v>0</v>
      </c>
    </row>
    <row r="13353" spans="1:5">
      <c r="A13353">
        <v>2020</v>
      </c>
      <c r="B13353" t="s">
        <v>421</v>
      </c>
      <c r="C13353" t="s">
        <v>13</v>
      </c>
      <c r="D13353" t="s">
        <v>550</v>
      </c>
      <c r="E13353">
        <v>0</v>
      </c>
    </row>
    <row r="13354" spans="1:5">
      <c r="A13354">
        <v>2020</v>
      </c>
      <c r="B13354" t="s">
        <v>436</v>
      </c>
      <c r="C13354" t="s">
        <v>49</v>
      </c>
      <c r="D13354" t="s">
        <v>550</v>
      </c>
      <c r="E13354">
        <v>0</v>
      </c>
    </row>
    <row r="13355" spans="1:5">
      <c r="A13355">
        <v>2020</v>
      </c>
      <c r="B13355" t="s">
        <v>429</v>
      </c>
      <c r="C13355" t="s">
        <v>30</v>
      </c>
      <c r="D13355" t="s">
        <v>550</v>
      </c>
      <c r="E13355">
        <v>0</v>
      </c>
    </row>
    <row r="13356" spans="1:5">
      <c r="A13356">
        <v>2019</v>
      </c>
      <c r="B13356" t="s">
        <v>435</v>
      </c>
      <c r="C13356" t="s">
        <v>48</v>
      </c>
      <c r="D13356" t="s">
        <v>550</v>
      </c>
      <c r="E13356">
        <v>0</v>
      </c>
    </row>
    <row r="13357" spans="1:5">
      <c r="A13357">
        <v>2019</v>
      </c>
      <c r="B13357" t="s">
        <v>426</v>
      </c>
      <c r="D13357" t="s">
        <v>550</v>
      </c>
      <c r="E13357">
        <v>0</v>
      </c>
    </row>
    <row r="13358" spans="1:5">
      <c r="A13358">
        <v>2019</v>
      </c>
      <c r="B13358" t="s">
        <v>432</v>
      </c>
      <c r="C13358" t="s">
        <v>39</v>
      </c>
      <c r="D13358" t="s">
        <v>550</v>
      </c>
      <c r="E13358">
        <v>0</v>
      </c>
    </row>
    <row r="13359" spans="1:5">
      <c r="A13359">
        <v>2019</v>
      </c>
      <c r="B13359" t="s">
        <v>436</v>
      </c>
      <c r="C13359" t="s">
        <v>49</v>
      </c>
      <c r="D13359" t="s">
        <v>550</v>
      </c>
      <c r="E13359">
        <v>0</v>
      </c>
    </row>
    <row r="13360" spans="1:5">
      <c r="A13360">
        <v>2018</v>
      </c>
      <c r="B13360" t="s">
        <v>431</v>
      </c>
      <c r="C13360" t="s">
        <v>36</v>
      </c>
      <c r="D13360" t="s">
        <v>550</v>
      </c>
      <c r="E13360">
        <v>0</v>
      </c>
    </row>
    <row r="13361" spans="1:5">
      <c r="A13361">
        <v>2018</v>
      </c>
      <c r="B13361" t="s">
        <v>426</v>
      </c>
      <c r="D13361" t="s">
        <v>550</v>
      </c>
      <c r="E13361">
        <v>0</v>
      </c>
    </row>
    <row r="13362" spans="1:5">
      <c r="A13362">
        <v>2018</v>
      </c>
      <c r="B13362" t="s">
        <v>421</v>
      </c>
      <c r="C13362" t="s">
        <v>13</v>
      </c>
      <c r="D13362" t="s">
        <v>550</v>
      </c>
      <c r="E13362">
        <v>0</v>
      </c>
    </row>
    <row r="13363" spans="1:5">
      <c r="A13363">
        <v>2018</v>
      </c>
      <c r="B13363" t="s">
        <v>423</v>
      </c>
      <c r="C13363" t="s">
        <v>18</v>
      </c>
      <c r="D13363" t="s">
        <v>550</v>
      </c>
      <c r="E13363">
        <v>0</v>
      </c>
    </row>
    <row r="13364" spans="1:5">
      <c r="A13364">
        <v>2018</v>
      </c>
      <c r="B13364" t="s">
        <v>433</v>
      </c>
      <c r="C13364" t="s">
        <v>42</v>
      </c>
      <c r="D13364" t="s">
        <v>550</v>
      </c>
      <c r="E13364">
        <v>0</v>
      </c>
    </row>
    <row r="13365" spans="1:5">
      <c r="A13365">
        <v>2018</v>
      </c>
      <c r="B13365" t="s">
        <v>425</v>
      </c>
      <c r="C13365" t="s">
        <v>24</v>
      </c>
      <c r="D13365" t="s">
        <v>550</v>
      </c>
      <c r="E13365">
        <v>0</v>
      </c>
    </row>
    <row r="13366" spans="1:5">
      <c r="A13366">
        <v>2018</v>
      </c>
      <c r="B13366" t="s">
        <v>424</v>
      </c>
      <c r="C13366" t="s">
        <v>21</v>
      </c>
      <c r="D13366" t="s">
        <v>550</v>
      </c>
      <c r="E13366">
        <v>0</v>
      </c>
    </row>
    <row r="13367" spans="1:5">
      <c r="A13367">
        <v>2018</v>
      </c>
      <c r="B13367" t="s">
        <v>429</v>
      </c>
      <c r="C13367" t="s">
        <v>30</v>
      </c>
      <c r="D13367" t="s">
        <v>550</v>
      </c>
      <c r="E13367">
        <v>0</v>
      </c>
    </row>
    <row r="13368" spans="1:5">
      <c r="A13368">
        <v>2025</v>
      </c>
      <c r="B13368" t="s">
        <v>407</v>
      </c>
      <c r="D13368" t="s">
        <v>551</v>
      </c>
      <c r="E13368">
        <v>0</v>
      </c>
    </row>
    <row r="13369" spans="1:5">
      <c r="A13369">
        <v>2025</v>
      </c>
      <c r="B13369" t="s">
        <v>438</v>
      </c>
      <c r="D13369" t="s">
        <v>551</v>
      </c>
      <c r="E13369">
        <v>0</v>
      </c>
    </row>
    <row r="13370" spans="1:5">
      <c r="A13370">
        <v>2025</v>
      </c>
      <c r="B13370" t="s">
        <v>425</v>
      </c>
      <c r="D13370" t="s">
        <v>551</v>
      </c>
      <c r="E13370">
        <v>0</v>
      </c>
    </row>
    <row r="13371" spans="1:5">
      <c r="A13371">
        <v>2025</v>
      </c>
      <c r="B13371" t="s">
        <v>421</v>
      </c>
      <c r="D13371" t="s">
        <v>551</v>
      </c>
      <c r="E13371">
        <v>0</v>
      </c>
    </row>
    <row r="13372" spans="1:5">
      <c r="A13372">
        <v>2025</v>
      </c>
      <c r="B13372" t="s">
        <v>432</v>
      </c>
      <c r="D13372" t="s">
        <v>551</v>
      </c>
      <c r="E13372">
        <v>0</v>
      </c>
    </row>
    <row r="13373" spans="1:5">
      <c r="A13373">
        <v>2025</v>
      </c>
      <c r="B13373" t="s">
        <v>429</v>
      </c>
      <c r="D13373" t="s">
        <v>551</v>
      </c>
      <c r="E13373">
        <v>0</v>
      </c>
    </row>
    <row r="13374" spans="1:5">
      <c r="A13374">
        <v>2025</v>
      </c>
      <c r="B13374" t="s">
        <v>431</v>
      </c>
      <c r="D13374" t="s">
        <v>551</v>
      </c>
      <c r="E13374">
        <v>0</v>
      </c>
    </row>
    <row r="13375" spans="1:5">
      <c r="A13375">
        <v>2025</v>
      </c>
      <c r="B13375" t="s">
        <v>428</v>
      </c>
      <c r="D13375" t="s">
        <v>551</v>
      </c>
      <c r="E13375">
        <v>0</v>
      </c>
    </row>
    <row r="13376" spans="1:5">
      <c r="A13376">
        <v>2025</v>
      </c>
      <c r="B13376" t="s">
        <v>436</v>
      </c>
      <c r="D13376" t="s">
        <v>551</v>
      </c>
      <c r="E13376">
        <v>0</v>
      </c>
    </row>
    <row r="13377" spans="1:5">
      <c r="A13377">
        <v>2025</v>
      </c>
      <c r="B13377" t="s">
        <v>433</v>
      </c>
      <c r="D13377" t="s">
        <v>551</v>
      </c>
      <c r="E13377">
        <v>0</v>
      </c>
    </row>
    <row r="13378" spans="1:5">
      <c r="A13378">
        <v>2025</v>
      </c>
      <c r="B13378" t="s">
        <v>426</v>
      </c>
      <c r="D13378" t="s">
        <v>551</v>
      </c>
      <c r="E13378">
        <v>0</v>
      </c>
    </row>
    <row r="13379" spans="1:5">
      <c r="A13379">
        <v>2025</v>
      </c>
      <c r="B13379" t="s">
        <v>437</v>
      </c>
      <c r="D13379" t="s">
        <v>551</v>
      </c>
      <c r="E13379">
        <v>0</v>
      </c>
    </row>
    <row r="13380" spans="1:5">
      <c r="A13380">
        <v>2025</v>
      </c>
      <c r="B13380" t="s">
        <v>420</v>
      </c>
      <c r="D13380" t="s">
        <v>551</v>
      </c>
      <c r="E13380">
        <v>0</v>
      </c>
    </row>
    <row r="13381" spans="1:5">
      <c r="A13381">
        <v>2025</v>
      </c>
      <c r="B13381" t="s">
        <v>424</v>
      </c>
      <c r="D13381" t="s">
        <v>551</v>
      </c>
      <c r="E13381">
        <v>0</v>
      </c>
    </row>
    <row r="13382" spans="1:5">
      <c r="A13382">
        <v>2025</v>
      </c>
      <c r="B13382" t="s">
        <v>434</v>
      </c>
      <c r="D13382" t="s">
        <v>551</v>
      </c>
      <c r="E13382">
        <v>0</v>
      </c>
    </row>
    <row r="13383" spans="1:5">
      <c r="A13383">
        <v>2025</v>
      </c>
      <c r="B13383" t="s">
        <v>423</v>
      </c>
      <c r="D13383" t="s">
        <v>551</v>
      </c>
      <c r="E13383">
        <v>0</v>
      </c>
    </row>
    <row r="13384" spans="1:5">
      <c r="A13384">
        <v>2025</v>
      </c>
      <c r="B13384" t="s">
        <v>435</v>
      </c>
      <c r="D13384" t="s">
        <v>551</v>
      </c>
      <c r="E13384">
        <v>0</v>
      </c>
    </row>
    <row r="13385" spans="1:5">
      <c r="A13385">
        <v>2025</v>
      </c>
      <c r="B13385" t="s">
        <v>430</v>
      </c>
      <c r="D13385" t="s">
        <v>551</v>
      </c>
      <c r="E13385">
        <v>0</v>
      </c>
    </row>
    <row r="13386" spans="1:5">
      <c r="A13386">
        <v>2025</v>
      </c>
      <c r="B13386" t="s">
        <v>422</v>
      </c>
      <c r="D13386" t="s">
        <v>551</v>
      </c>
      <c r="E13386">
        <v>0</v>
      </c>
    </row>
    <row r="13387" spans="1:5">
      <c r="A13387">
        <v>2025</v>
      </c>
      <c r="B13387" t="s">
        <v>439</v>
      </c>
      <c r="D13387" t="s">
        <v>551</v>
      </c>
      <c r="E13387">
        <v>0</v>
      </c>
    </row>
    <row r="13388" spans="1:5">
      <c r="A13388">
        <v>2024</v>
      </c>
      <c r="B13388" t="s">
        <v>407</v>
      </c>
      <c r="C13388" t="s">
        <v>407</v>
      </c>
      <c r="D13388" t="s">
        <v>551</v>
      </c>
      <c r="E13388">
        <v>7</v>
      </c>
    </row>
    <row r="13389" spans="1:5">
      <c r="A13389">
        <v>2024</v>
      </c>
      <c r="B13389" t="s">
        <v>438</v>
      </c>
      <c r="C13389" t="s">
        <v>52</v>
      </c>
      <c r="D13389" t="s">
        <v>551</v>
      </c>
      <c r="E13389">
        <v>0</v>
      </c>
    </row>
    <row r="13390" spans="1:5">
      <c r="A13390">
        <v>2024</v>
      </c>
      <c r="B13390" t="s">
        <v>425</v>
      </c>
      <c r="C13390" t="s">
        <v>24</v>
      </c>
      <c r="D13390" t="s">
        <v>551</v>
      </c>
      <c r="E13390">
        <v>1</v>
      </c>
    </row>
    <row r="13391" spans="1:5">
      <c r="A13391">
        <v>2024</v>
      </c>
      <c r="B13391" t="s">
        <v>421</v>
      </c>
      <c r="C13391" t="s">
        <v>13</v>
      </c>
      <c r="D13391" t="s">
        <v>551</v>
      </c>
      <c r="E13391">
        <v>0</v>
      </c>
    </row>
    <row r="13392" spans="1:5">
      <c r="A13392">
        <v>2024</v>
      </c>
      <c r="B13392" t="s">
        <v>432</v>
      </c>
      <c r="C13392" t="s">
        <v>39</v>
      </c>
      <c r="D13392" t="s">
        <v>551</v>
      </c>
      <c r="E13392">
        <v>1</v>
      </c>
    </row>
    <row r="13393" spans="1:5">
      <c r="A13393">
        <v>2024</v>
      </c>
      <c r="B13393" t="s">
        <v>429</v>
      </c>
      <c r="C13393" t="s">
        <v>30</v>
      </c>
      <c r="D13393" t="s">
        <v>551</v>
      </c>
      <c r="E13393">
        <v>1</v>
      </c>
    </row>
    <row r="13394" spans="1:5">
      <c r="A13394">
        <v>2024</v>
      </c>
      <c r="B13394" t="s">
        <v>431</v>
      </c>
      <c r="C13394" t="s">
        <v>36</v>
      </c>
      <c r="D13394" t="s">
        <v>551</v>
      </c>
      <c r="E13394">
        <v>0</v>
      </c>
    </row>
    <row r="13395" spans="1:5">
      <c r="A13395">
        <v>2024</v>
      </c>
      <c r="B13395" t="s">
        <v>428</v>
      </c>
      <c r="C13395" t="s">
        <v>27</v>
      </c>
      <c r="D13395" t="s">
        <v>551</v>
      </c>
      <c r="E13395">
        <v>0</v>
      </c>
    </row>
    <row r="13396" spans="1:5">
      <c r="A13396">
        <v>2024</v>
      </c>
      <c r="B13396" t="s">
        <v>436</v>
      </c>
      <c r="C13396" t="s">
        <v>49</v>
      </c>
      <c r="D13396" t="s">
        <v>551</v>
      </c>
      <c r="E13396">
        <v>0</v>
      </c>
    </row>
    <row r="13397" spans="1:5">
      <c r="A13397">
        <v>2024</v>
      </c>
      <c r="B13397" t="s">
        <v>433</v>
      </c>
      <c r="C13397" t="s">
        <v>42</v>
      </c>
      <c r="D13397" t="s">
        <v>551</v>
      </c>
      <c r="E13397">
        <v>0</v>
      </c>
    </row>
    <row r="13398" spans="1:5">
      <c r="A13398">
        <v>2024</v>
      </c>
      <c r="B13398" t="s">
        <v>426</v>
      </c>
      <c r="D13398" t="s">
        <v>551</v>
      </c>
      <c r="E13398">
        <v>0</v>
      </c>
    </row>
    <row r="13399" spans="1:5">
      <c r="A13399">
        <v>2024</v>
      </c>
      <c r="B13399" t="s">
        <v>437</v>
      </c>
      <c r="C13399" t="s">
        <v>51</v>
      </c>
      <c r="D13399" t="s">
        <v>551</v>
      </c>
      <c r="E13399">
        <v>1</v>
      </c>
    </row>
    <row r="13400" spans="1:5">
      <c r="A13400">
        <v>2024</v>
      </c>
      <c r="B13400" t="s">
        <v>420</v>
      </c>
      <c r="C13400" t="s">
        <v>8</v>
      </c>
      <c r="D13400" t="s">
        <v>551</v>
      </c>
      <c r="E13400">
        <v>1</v>
      </c>
    </row>
    <row r="13401" spans="1:5">
      <c r="A13401">
        <v>2024</v>
      </c>
      <c r="B13401" t="s">
        <v>424</v>
      </c>
      <c r="C13401" t="s">
        <v>21</v>
      </c>
      <c r="D13401" t="s">
        <v>551</v>
      </c>
      <c r="E13401">
        <v>1</v>
      </c>
    </row>
    <row r="13402" spans="1:5">
      <c r="A13402">
        <v>2024</v>
      </c>
      <c r="B13402" t="s">
        <v>434</v>
      </c>
      <c r="C13402" t="s">
        <v>45</v>
      </c>
      <c r="D13402" t="s">
        <v>551</v>
      </c>
      <c r="E13402">
        <v>0</v>
      </c>
    </row>
    <row r="13403" spans="1:5">
      <c r="A13403">
        <v>2024</v>
      </c>
      <c r="B13403" t="s">
        <v>423</v>
      </c>
      <c r="C13403" t="s">
        <v>18</v>
      </c>
      <c r="D13403" t="s">
        <v>551</v>
      </c>
      <c r="E13403">
        <v>0</v>
      </c>
    </row>
    <row r="13404" spans="1:5">
      <c r="A13404">
        <v>2024</v>
      </c>
      <c r="B13404" t="s">
        <v>435</v>
      </c>
      <c r="C13404" t="s">
        <v>48</v>
      </c>
      <c r="D13404" t="s">
        <v>551</v>
      </c>
      <c r="E13404">
        <v>0</v>
      </c>
    </row>
    <row r="13405" spans="1:5">
      <c r="A13405">
        <v>2024</v>
      </c>
      <c r="B13405" t="s">
        <v>430</v>
      </c>
      <c r="C13405" t="s">
        <v>33</v>
      </c>
      <c r="D13405" t="s">
        <v>551</v>
      </c>
      <c r="E13405">
        <v>1</v>
      </c>
    </row>
    <row r="13406" spans="1:5">
      <c r="A13406">
        <v>2024</v>
      </c>
      <c r="B13406" t="s">
        <v>422</v>
      </c>
      <c r="C13406" t="s">
        <v>15</v>
      </c>
      <c r="D13406" t="s">
        <v>551</v>
      </c>
      <c r="E13406">
        <v>0</v>
      </c>
    </row>
    <row r="13407" spans="1:5">
      <c r="A13407">
        <v>2024</v>
      </c>
      <c r="B13407" t="s">
        <v>439</v>
      </c>
      <c r="C13407" t="s">
        <v>53</v>
      </c>
      <c r="D13407" t="s">
        <v>551</v>
      </c>
      <c r="E13407">
        <v>0</v>
      </c>
    </row>
    <row r="13408" spans="1:5">
      <c r="A13408">
        <v>2019</v>
      </c>
      <c r="B13408" t="s">
        <v>407</v>
      </c>
      <c r="C13408" t="s">
        <v>407</v>
      </c>
      <c r="D13408" t="s">
        <v>551</v>
      </c>
      <c r="E13408">
        <v>0</v>
      </c>
    </row>
    <row r="13409" spans="1:5">
      <c r="A13409">
        <v>2022</v>
      </c>
      <c r="B13409" t="s">
        <v>407</v>
      </c>
      <c r="C13409" t="s">
        <v>407</v>
      </c>
      <c r="D13409" t="s">
        <v>551</v>
      </c>
      <c r="E13409">
        <v>8</v>
      </c>
    </row>
    <row r="13410" spans="1:5">
      <c r="A13410">
        <v>2021</v>
      </c>
      <c r="B13410" t="s">
        <v>407</v>
      </c>
      <c r="C13410" t="s">
        <v>407</v>
      </c>
      <c r="D13410" t="s">
        <v>551</v>
      </c>
      <c r="E13410">
        <v>9</v>
      </c>
    </row>
    <row r="13411" spans="1:5">
      <c r="A13411">
        <v>2023</v>
      </c>
      <c r="B13411" t="s">
        <v>407</v>
      </c>
      <c r="C13411" t="s">
        <v>407</v>
      </c>
      <c r="D13411" t="s">
        <v>551</v>
      </c>
      <c r="E13411">
        <v>7</v>
      </c>
    </row>
    <row r="13412" spans="1:5">
      <c r="A13412">
        <v>2018</v>
      </c>
      <c r="B13412" t="s">
        <v>407</v>
      </c>
      <c r="C13412" t="s">
        <v>407</v>
      </c>
      <c r="D13412" t="s">
        <v>551</v>
      </c>
      <c r="E13412">
        <v>0</v>
      </c>
    </row>
    <row r="13413" spans="1:5">
      <c r="A13413">
        <v>2018</v>
      </c>
      <c r="B13413" t="s">
        <v>407</v>
      </c>
      <c r="C13413" t="s">
        <v>407</v>
      </c>
      <c r="D13413" t="s">
        <v>551</v>
      </c>
      <c r="E13413">
        <v>0</v>
      </c>
    </row>
    <row r="13414" spans="1:5">
      <c r="A13414">
        <v>2018</v>
      </c>
      <c r="B13414" t="s">
        <v>407</v>
      </c>
      <c r="C13414" t="s">
        <v>407</v>
      </c>
      <c r="D13414" t="s">
        <v>551</v>
      </c>
      <c r="E13414">
        <v>0</v>
      </c>
    </row>
    <row r="13415" spans="1:5">
      <c r="A13415">
        <v>2018</v>
      </c>
      <c r="B13415" t="s">
        <v>407</v>
      </c>
      <c r="C13415" t="s">
        <v>407</v>
      </c>
      <c r="D13415" t="s">
        <v>551</v>
      </c>
      <c r="E13415">
        <v>0</v>
      </c>
    </row>
    <row r="13416" spans="1:5">
      <c r="A13416">
        <v>2020</v>
      </c>
      <c r="B13416" t="s">
        <v>407</v>
      </c>
      <c r="C13416" t="s">
        <v>407</v>
      </c>
      <c r="D13416" t="s">
        <v>551</v>
      </c>
      <c r="E13416">
        <v>8</v>
      </c>
    </row>
    <row r="13417" spans="1:5">
      <c r="A13417">
        <v>2023</v>
      </c>
      <c r="B13417" t="s">
        <v>438</v>
      </c>
      <c r="C13417" t="s">
        <v>52</v>
      </c>
      <c r="D13417" t="s">
        <v>551</v>
      </c>
      <c r="E13417">
        <v>0</v>
      </c>
    </row>
    <row r="13418" spans="1:5">
      <c r="A13418">
        <v>2023</v>
      </c>
      <c r="B13418" t="s">
        <v>425</v>
      </c>
      <c r="C13418" t="s">
        <v>24</v>
      </c>
      <c r="D13418" t="s">
        <v>551</v>
      </c>
      <c r="E13418">
        <v>1</v>
      </c>
    </row>
    <row r="13419" spans="1:5">
      <c r="A13419">
        <v>2023</v>
      </c>
      <c r="B13419" t="s">
        <v>421</v>
      </c>
      <c r="C13419" t="s">
        <v>13</v>
      </c>
      <c r="D13419" t="s">
        <v>551</v>
      </c>
      <c r="E13419">
        <v>0</v>
      </c>
    </row>
    <row r="13420" spans="1:5">
      <c r="A13420">
        <v>2023</v>
      </c>
      <c r="B13420" t="s">
        <v>432</v>
      </c>
      <c r="C13420" t="s">
        <v>39</v>
      </c>
      <c r="D13420" t="s">
        <v>551</v>
      </c>
      <c r="E13420">
        <v>1</v>
      </c>
    </row>
    <row r="13421" spans="1:5">
      <c r="A13421">
        <v>2023</v>
      </c>
      <c r="B13421" t="s">
        <v>429</v>
      </c>
      <c r="C13421" t="s">
        <v>30</v>
      </c>
      <c r="D13421" t="s">
        <v>551</v>
      </c>
      <c r="E13421">
        <v>1</v>
      </c>
    </row>
    <row r="13422" spans="1:5">
      <c r="A13422">
        <v>2023</v>
      </c>
      <c r="B13422" t="s">
        <v>431</v>
      </c>
      <c r="C13422" t="s">
        <v>36</v>
      </c>
      <c r="D13422" t="s">
        <v>551</v>
      </c>
      <c r="E13422">
        <v>0</v>
      </c>
    </row>
    <row r="13423" spans="1:5">
      <c r="A13423">
        <v>2023</v>
      </c>
      <c r="B13423" t="s">
        <v>428</v>
      </c>
      <c r="C13423" t="s">
        <v>27</v>
      </c>
      <c r="D13423" t="s">
        <v>551</v>
      </c>
      <c r="E13423">
        <v>0</v>
      </c>
    </row>
    <row r="13424" spans="1:5">
      <c r="A13424">
        <v>2023</v>
      </c>
      <c r="B13424" t="s">
        <v>436</v>
      </c>
      <c r="C13424" t="s">
        <v>49</v>
      </c>
      <c r="D13424" t="s">
        <v>551</v>
      </c>
      <c r="E13424">
        <v>0</v>
      </c>
    </row>
    <row r="13425" spans="1:5">
      <c r="A13425">
        <v>2023</v>
      </c>
      <c r="B13425" t="s">
        <v>433</v>
      </c>
      <c r="C13425" t="s">
        <v>42</v>
      </c>
      <c r="D13425" t="s">
        <v>551</v>
      </c>
      <c r="E13425">
        <v>0</v>
      </c>
    </row>
    <row r="13426" spans="1:5">
      <c r="A13426">
        <v>2023</v>
      </c>
      <c r="B13426" t="s">
        <v>426</v>
      </c>
      <c r="D13426" t="s">
        <v>551</v>
      </c>
      <c r="E13426">
        <v>0</v>
      </c>
    </row>
    <row r="13427" spans="1:5">
      <c r="A13427">
        <v>2023</v>
      </c>
      <c r="B13427" t="s">
        <v>437</v>
      </c>
      <c r="C13427" t="s">
        <v>51</v>
      </c>
      <c r="D13427" t="s">
        <v>551</v>
      </c>
      <c r="E13427">
        <v>1</v>
      </c>
    </row>
    <row r="13428" spans="1:5">
      <c r="A13428">
        <v>2023</v>
      </c>
      <c r="B13428" t="s">
        <v>420</v>
      </c>
      <c r="C13428" t="s">
        <v>8</v>
      </c>
      <c r="D13428" t="s">
        <v>551</v>
      </c>
      <c r="E13428">
        <v>1</v>
      </c>
    </row>
    <row r="13429" spans="1:5">
      <c r="A13429">
        <v>2023</v>
      </c>
      <c r="B13429" t="s">
        <v>424</v>
      </c>
      <c r="C13429" t="s">
        <v>21</v>
      </c>
      <c r="D13429" t="s">
        <v>551</v>
      </c>
      <c r="E13429">
        <v>1</v>
      </c>
    </row>
    <row r="13430" spans="1:5">
      <c r="A13430">
        <v>2022</v>
      </c>
      <c r="B13430" t="s">
        <v>435</v>
      </c>
      <c r="C13430" t="s">
        <v>48</v>
      </c>
      <c r="D13430" t="s">
        <v>551</v>
      </c>
      <c r="E13430">
        <v>0</v>
      </c>
    </row>
    <row r="13431" spans="1:5">
      <c r="A13431">
        <v>2022</v>
      </c>
      <c r="B13431" t="s">
        <v>438</v>
      </c>
      <c r="C13431" t="s">
        <v>52</v>
      </c>
      <c r="D13431" t="s">
        <v>551</v>
      </c>
      <c r="E13431">
        <v>0</v>
      </c>
    </row>
    <row r="13432" spans="1:5">
      <c r="A13432">
        <v>2022</v>
      </c>
      <c r="B13432" t="s">
        <v>436</v>
      </c>
      <c r="C13432" t="s">
        <v>49</v>
      </c>
      <c r="D13432" t="s">
        <v>551</v>
      </c>
      <c r="E13432">
        <v>0</v>
      </c>
    </row>
    <row r="13433" spans="1:5">
      <c r="A13433">
        <v>2022</v>
      </c>
      <c r="B13433" t="s">
        <v>431</v>
      </c>
      <c r="C13433" t="s">
        <v>36</v>
      </c>
      <c r="D13433" t="s">
        <v>551</v>
      </c>
      <c r="E13433">
        <v>0</v>
      </c>
    </row>
    <row r="13434" spans="1:5">
      <c r="A13434">
        <v>2022</v>
      </c>
      <c r="B13434" t="s">
        <v>422</v>
      </c>
      <c r="C13434" t="s">
        <v>15</v>
      </c>
      <c r="D13434" t="s">
        <v>551</v>
      </c>
      <c r="E13434">
        <v>0</v>
      </c>
    </row>
    <row r="13435" spans="1:5">
      <c r="A13435">
        <v>2022</v>
      </c>
      <c r="B13435" t="s">
        <v>439</v>
      </c>
      <c r="C13435" t="s">
        <v>53</v>
      </c>
      <c r="D13435" t="s">
        <v>551</v>
      </c>
      <c r="E13435">
        <v>0</v>
      </c>
    </row>
    <row r="13436" spans="1:5">
      <c r="A13436">
        <v>2022</v>
      </c>
      <c r="B13436" t="s">
        <v>429</v>
      </c>
      <c r="C13436" t="s">
        <v>30</v>
      </c>
      <c r="D13436" t="s">
        <v>551</v>
      </c>
      <c r="E13436">
        <v>1</v>
      </c>
    </row>
    <row r="13437" spans="1:5">
      <c r="A13437">
        <v>2022</v>
      </c>
      <c r="B13437" t="s">
        <v>421</v>
      </c>
      <c r="C13437" t="s">
        <v>13</v>
      </c>
      <c r="D13437" t="s">
        <v>551</v>
      </c>
      <c r="E13437">
        <v>0</v>
      </c>
    </row>
    <row r="13438" spans="1:5">
      <c r="A13438">
        <v>2022</v>
      </c>
      <c r="B13438" t="s">
        <v>434</v>
      </c>
      <c r="C13438" t="s">
        <v>45</v>
      </c>
      <c r="D13438" t="s">
        <v>551</v>
      </c>
      <c r="E13438">
        <v>0</v>
      </c>
    </row>
    <row r="13439" spans="1:5">
      <c r="A13439">
        <v>2021</v>
      </c>
      <c r="B13439" t="s">
        <v>434</v>
      </c>
      <c r="C13439" t="s">
        <v>45</v>
      </c>
      <c r="D13439" t="s">
        <v>551</v>
      </c>
      <c r="E13439">
        <v>0</v>
      </c>
    </row>
    <row r="13440" spans="1:5">
      <c r="A13440">
        <v>2021</v>
      </c>
      <c r="B13440" t="s">
        <v>420</v>
      </c>
      <c r="C13440" t="s">
        <v>8</v>
      </c>
      <c r="D13440" t="s">
        <v>551</v>
      </c>
      <c r="E13440">
        <v>2</v>
      </c>
    </row>
    <row r="13441" spans="1:5">
      <c r="A13441">
        <v>2021</v>
      </c>
      <c r="B13441" t="s">
        <v>424</v>
      </c>
      <c r="C13441" t="s">
        <v>21</v>
      </c>
      <c r="D13441" t="s">
        <v>551</v>
      </c>
      <c r="E13441">
        <v>1</v>
      </c>
    </row>
    <row r="13442" spans="1:5">
      <c r="A13442">
        <v>2020</v>
      </c>
      <c r="B13442" t="s">
        <v>434</v>
      </c>
      <c r="C13442" t="s">
        <v>45</v>
      </c>
      <c r="D13442" t="s">
        <v>551</v>
      </c>
      <c r="E13442">
        <v>0</v>
      </c>
    </row>
    <row r="13443" spans="1:5">
      <c r="A13443">
        <v>2020</v>
      </c>
      <c r="B13443" t="s">
        <v>430</v>
      </c>
      <c r="C13443" t="s">
        <v>33</v>
      </c>
      <c r="D13443" t="s">
        <v>551</v>
      </c>
      <c r="E13443">
        <v>1</v>
      </c>
    </row>
    <row r="13444" spans="1:5">
      <c r="A13444">
        <v>2020</v>
      </c>
      <c r="B13444" t="s">
        <v>439</v>
      </c>
      <c r="C13444" t="s">
        <v>53</v>
      </c>
      <c r="D13444" t="s">
        <v>551</v>
      </c>
      <c r="E13444">
        <v>0</v>
      </c>
    </row>
    <row r="13445" spans="1:5">
      <c r="A13445">
        <v>2019</v>
      </c>
      <c r="B13445" t="s">
        <v>431</v>
      </c>
      <c r="C13445" t="s">
        <v>36</v>
      </c>
      <c r="D13445" t="s">
        <v>551</v>
      </c>
      <c r="E13445">
        <v>0</v>
      </c>
    </row>
    <row r="13446" spans="1:5">
      <c r="A13446">
        <v>2019</v>
      </c>
      <c r="B13446" t="s">
        <v>437</v>
      </c>
      <c r="C13446" t="s">
        <v>51</v>
      </c>
      <c r="D13446" t="s">
        <v>551</v>
      </c>
      <c r="E13446">
        <v>0</v>
      </c>
    </row>
    <row r="13447" spans="1:5">
      <c r="A13447">
        <v>2019</v>
      </c>
      <c r="B13447" t="s">
        <v>439</v>
      </c>
      <c r="C13447" t="s">
        <v>53</v>
      </c>
      <c r="D13447" t="s">
        <v>551</v>
      </c>
      <c r="E13447">
        <v>0</v>
      </c>
    </row>
    <row r="13448" spans="1:5">
      <c r="A13448">
        <v>2019</v>
      </c>
      <c r="B13448" t="s">
        <v>429</v>
      </c>
      <c r="C13448" t="s">
        <v>30</v>
      </c>
      <c r="D13448" t="s">
        <v>551</v>
      </c>
      <c r="E13448">
        <v>0</v>
      </c>
    </row>
    <row r="13449" spans="1:5">
      <c r="A13449">
        <v>2018</v>
      </c>
      <c r="B13449" t="s">
        <v>432</v>
      </c>
      <c r="C13449" t="s">
        <v>39</v>
      </c>
      <c r="D13449" t="s">
        <v>551</v>
      </c>
      <c r="E13449">
        <v>0</v>
      </c>
    </row>
    <row r="13450" spans="1:5">
      <c r="A13450">
        <v>2018</v>
      </c>
      <c r="B13450" t="s">
        <v>435</v>
      </c>
      <c r="C13450" t="s">
        <v>48</v>
      </c>
      <c r="D13450" t="s">
        <v>551</v>
      </c>
      <c r="E13450">
        <v>0</v>
      </c>
    </row>
    <row r="13451" spans="1:5">
      <c r="A13451">
        <v>2018</v>
      </c>
      <c r="B13451" t="s">
        <v>438</v>
      </c>
      <c r="C13451" t="s">
        <v>52</v>
      </c>
      <c r="D13451" t="s">
        <v>551</v>
      </c>
      <c r="E13451">
        <v>0</v>
      </c>
    </row>
    <row r="13452" spans="1:5">
      <c r="A13452">
        <v>2018</v>
      </c>
      <c r="B13452" t="s">
        <v>436</v>
      </c>
      <c r="C13452" t="s">
        <v>49</v>
      </c>
      <c r="D13452" t="s">
        <v>551</v>
      </c>
      <c r="E13452">
        <v>0</v>
      </c>
    </row>
    <row r="13453" spans="1:5">
      <c r="A13453">
        <v>2018</v>
      </c>
      <c r="B13453" t="s">
        <v>437</v>
      </c>
      <c r="C13453" t="s">
        <v>51</v>
      </c>
      <c r="D13453" t="s">
        <v>551</v>
      </c>
      <c r="E13453">
        <v>0</v>
      </c>
    </row>
    <row r="13454" spans="1:5">
      <c r="A13454">
        <v>2018</v>
      </c>
      <c r="B13454" t="s">
        <v>422</v>
      </c>
      <c r="C13454" t="s">
        <v>15</v>
      </c>
      <c r="D13454" t="s">
        <v>551</v>
      </c>
      <c r="E13454">
        <v>0</v>
      </c>
    </row>
    <row r="13455" spans="1:5">
      <c r="A13455">
        <v>2019</v>
      </c>
      <c r="B13455" t="s">
        <v>438</v>
      </c>
      <c r="C13455" t="s">
        <v>52</v>
      </c>
      <c r="D13455" t="s">
        <v>551</v>
      </c>
      <c r="E13455">
        <v>0</v>
      </c>
    </row>
    <row r="13456" spans="1:5">
      <c r="A13456">
        <v>2019</v>
      </c>
      <c r="B13456" t="s">
        <v>430</v>
      </c>
      <c r="C13456" t="s">
        <v>33</v>
      </c>
      <c r="D13456" t="s">
        <v>551</v>
      </c>
      <c r="E13456">
        <v>0</v>
      </c>
    </row>
    <row r="13457" spans="1:5">
      <c r="A13457">
        <v>2019</v>
      </c>
      <c r="B13457" t="s">
        <v>434</v>
      </c>
      <c r="C13457" t="s">
        <v>45</v>
      </c>
      <c r="D13457" t="s">
        <v>551</v>
      </c>
      <c r="E13457">
        <v>0</v>
      </c>
    </row>
    <row r="13458" spans="1:5">
      <c r="A13458">
        <v>2019</v>
      </c>
      <c r="B13458" t="s">
        <v>425</v>
      </c>
      <c r="C13458" t="s">
        <v>24</v>
      </c>
      <c r="D13458" t="s">
        <v>551</v>
      </c>
      <c r="E13458">
        <v>0</v>
      </c>
    </row>
    <row r="13459" spans="1:5">
      <c r="A13459">
        <v>2019</v>
      </c>
      <c r="B13459" t="s">
        <v>420</v>
      </c>
      <c r="C13459" t="s">
        <v>8</v>
      </c>
      <c r="D13459" t="s">
        <v>551</v>
      </c>
      <c r="E13459">
        <v>0</v>
      </c>
    </row>
    <row r="13460" spans="1:5">
      <c r="A13460">
        <v>2019</v>
      </c>
      <c r="B13460" t="s">
        <v>433</v>
      </c>
      <c r="C13460" t="s">
        <v>42</v>
      </c>
      <c r="D13460" t="s">
        <v>551</v>
      </c>
      <c r="E13460">
        <v>0</v>
      </c>
    </row>
    <row r="13461" spans="1:5">
      <c r="A13461">
        <v>2019</v>
      </c>
      <c r="B13461" t="s">
        <v>428</v>
      </c>
      <c r="C13461" t="s">
        <v>27</v>
      </c>
      <c r="D13461" t="s">
        <v>551</v>
      </c>
      <c r="E13461">
        <v>0</v>
      </c>
    </row>
    <row r="13462" spans="1:5">
      <c r="A13462">
        <v>2019</v>
      </c>
      <c r="B13462" t="s">
        <v>423</v>
      </c>
      <c r="C13462" t="s">
        <v>18</v>
      </c>
      <c r="D13462" t="s">
        <v>551</v>
      </c>
      <c r="E13462">
        <v>0</v>
      </c>
    </row>
    <row r="13463" spans="1:5">
      <c r="A13463">
        <v>2019</v>
      </c>
      <c r="B13463" t="s">
        <v>421</v>
      </c>
      <c r="C13463" t="s">
        <v>13</v>
      </c>
      <c r="D13463" t="s">
        <v>551</v>
      </c>
      <c r="E13463">
        <v>0</v>
      </c>
    </row>
    <row r="13464" spans="1:5">
      <c r="A13464">
        <v>2019</v>
      </c>
      <c r="B13464" t="s">
        <v>422</v>
      </c>
      <c r="C13464" t="s">
        <v>15</v>
      </c>
      <c r="D13464" t="s">
        <v>551</v>
      </c>
      <c r="E13464">
        <v>0</v>
      </c>
    </row>
    <row r="13465" spans="1:5">
      <c r="A13465">
        <v>2019</v>
      </c>
      <c r="B13465" t="s">
        <v>424</v>
      </c>
      <c r="C13465" t="s">
        <v>21</v>
      </c>
      <c r="D13465" t="s">
        <v>551</v>
      </c>
      <c r="E13465">
        <v>0</v>
      </c>
    </row>
    <row r="13466" spans="1:5">
      <c r="A13466">
        <v>2018</v>
      </c>
      <c r="B13466" t="s">
        <v>434</v>
      </c>
      <c r="C13466" t="s">
        <v>45</v>
      </c>
      <c r="D13466" t="s">
        <v>551</v>
      </c>
      <c r="E13466">
        <v>0</v>
      </c>
    </row>
    <row r="13467" spans="1:5">
      <c r="A13467">
        <v>2018</v>
      </c>
      <c r="B13467" t="s">
        <v>428</v>
      </c>
      <c r="C13467" t="s">
        <v>27</v>
      </c>
      <c r="D13467" t="s">
        <v>551</v>
      </c>
      <c r="E13467">
        <v>0</v>
      </c>
    </row>
    <row r="13468" spans="1:5">
      <c r="A13468">
        <v>2018</v>
      </c>
      <c r="B13468" t="s">
        <v>430</v>
      </c>
      <c r="C13468" t="s">
        <v>33</v>
      </c>
      <c r="D13468" t="s">
        <v>551</v>
      </c>
      <c r="E13468">
        <v>0</v>
      </c>
    </row>
    <row r="13469" spans="1:5">
      <c r="A13469">
        <v>2018</v>
      </c>
      <c r="B13469" t="s">
        <v>420</v>
      </c>
      <c r="C13469" t="s">
        <v>8</v>
      </c>
      <c r="D13469" t="s">
        <v>551</v>
      </c>
      <c r="E13469">
        <v>0</v>
      </c>
    </row>
    <row r="13470" spans="1:5">
      <c r="A13470">
        <v>2018</v>
      </c>
      <c r="B13470" t="s">
        <v>439</v>
      </c>
      <c r="C13470" t="s">
        <v>53</v>
      </c>
      <c r="D13470" t="s">
        <v>551</v>
      </c>
      <c r="E13470">
        <v>0</v>
      </c>
    </row>
    <row r="13471" spans="1:5">
      <c r="A13471">
        <v>2022</v>
      </c>
      <c r="B13471" t="s">
        <v>437</v>
      </c>
      <c r="C13471" t="s">
        <v>51</v>
      </c>
      <c r="D13471" t="s">
        <v>551</v>
      </c>
      <c r="E13471">
        <v>1</v>
      </c>
    </row>
    <row r="13472" spans="1:5">
      <c r="A13472">
        <v>2022</v>
      </c>
      <c r="B13472" t="s">
        <v>425</v>
      </c>
      <c r="C13472" t="s">
        <v>24</v>
      </c>
      <c r="D13472" t="s">
        <v>551</v>
      </c>
      <c r="E13472">
        <v>2</v>
      </c>
    </row>
    <row r="13473" spans="1:5">
      <c r="A13473">
        <v>2022</v>
      </c>
      <c r="B13473" t="s">
        <v>428</v>
      </c>
      <c r="C13473" t="s">
        <v>27</v>
      </c>
      <c r="D13473" t="s">
        <v>551</v>
      </c>
      <c r="E13473">
        <v>0</v>
      </c>
    </row>
    <row r="13474" spans="1:5">
      <c r="A13474">
        <v>2022</v>
      </c>
      <c r="B13474" t="s">
        <v>420</v>
      </c>
      <c r="C13474" t="s">
        <v>8</v>
      </c>
      <c r="D13474" t="s">
        <v>551</v>
      </c>
      <c r="E13474">
        <v>1</v>
      </c>
    </row>
    <row r="13475" spans="1:5">
      <c r="A13475">
        <v>2022</v>
      </c>
      <c r="B13475" t="s">
        <v>423</v>
      </c>
      <c r="C13475" t="s">
        <v>18</v>
      </c>
      <c r="D13475" t="s">
        <v>551</v>
      </c>
      <c r="E13475">
        <v>0</v>
      </c>
    </row>
    <row r="13476" spans="1:5">
      <c r="A13476">
        <v>2021</v>
      </c>
      <c r="B13476" t="s">
        <v>426</v>
      </c>
      <c r="D13476" t="s">
        <v>551</v>
      </c>
      <c r="E13476">
        <v>0</v>
      </c>
    </row>
    <row r="13477" spans="1:5">
      <c r="A13477">
        <v>2021</v>
      </c>
      <c r="B13477" t="s">
        <v>428</v>
      </c>
      <c r="C13477" t="s">
        <v>27</v>
      </c>
      <c r="D13477" t="s">
        <v>551</v>
      </c>
      <c r="E13477">
        <v>0</v>
      </c>
    </row>
    <row r="13478" spans="1:5">
      <c r="A13478">
        <v>2021</v>
      </c>
      <c r="B13478" t="s">
        <v>423</v>
      </c>
      <c r="C13478" t="s">
        <v>18</v>
      </c>
      <c r="D13478" t="s">
        <v>551</v>
      </c>
      <c r="E13478">
        <v>0</v>
      </c>
    </row>
    <row r="13479" spans="1:5">
      <c r="A13479">
        <v>2021</v>
      </c>
      <c r="B13479" t="s">
        <v>431</v>
      </c>
      <c r="C13479" t="s">
        <v>36</v>
      </c>
      <c r="D13479" t="s">
        <v>551</v>
      </c>
      <c r="E13479">
        <v>0</v>
      </c>
    </row>
    <row r="13480" spans="1:5">
      <c r="A13480">
        <v>2021</v>
      </c>
      <c r="B13480" t="s">
        <v>425</v>
      </c>
      <c r="C13480" t="s">
        <v>24</v>
      </c>
      <c r="D13480" t="s">
        <v>551</v>
      </c>
      <c r="E13480">
        <v>2</v>
      </c>
    </row>
    <row r="13481" spans="1:5">
      <c r="A13481">
        <v>2021</v>
      </c>
      <c r="B13481" t="s">
        <v>438</v>
      </c>
      <c r="C13481" t="s">
        <v>52</v>
      </c>
      <c r="D13481" t="s">
        <v>551</v>
      </c>
      <c r="E13481">
        <v>0</v>
      </c>
    </row>
    <row r="13482" spans="1:5">
      <c r="A13482">
        <v>2021</v>
      </c>
      <c r="B13482" t="s">
        <v>436</v>
      </c>
      <c r="C13482" t="s">
        <v>49</v>
      </c>
      <c r="D13482" t="s">
        <v>551</v>
      </c>
      <c r="E13482">
        <v>0</v>
      </c>
    </row>
    <row r="13483" spans="1:5">
      <c r="A13483">
        <v>2021</v>
      </c>
      <c r="B13483" t="s">
        <v>437</v>
      </c>
      <c r="C13483" t="s">
        <v>51</v>
      </c>
      <c r="D13483" t="s">
        <v>551</v>
      </c>
      <c r="E13483">
        <v>1</v>
      </c>
    </row>
    <row r="13484" spans="1:5">
      <c r="A13484">
        <v>2020</v>
      </c>
      <c r="B13484" t="s">
        <v>431</v>
      </c>
      <c r="C13484" t="s">
        <v>36</v>
      </c>
      <c r="D13484" t="s">
        <v>551</v>
      </c>
      <c r="E13484">
        <v>0</v>
      </c>
    </row>
    <row r="13485" spans="1:5">
      <c r="A13485">
        <v>2020</v>
      </c>
      <c r="B13485" t="s">
        <v>426</v>
      </c>
      <c r="D13485" t="s">
        <v>551</v>
      </c>
      <c r="E13485">
        <v>0</v>
      </c>
    </row>
    <row r="13486" spans="1:5">
      <c r="A13486">
        <v>2020</v>
      </c>
      <c r="B13486" t="s">
        <v>433</v>
      </c>
      <c r="C13486" t="s">
        <v>42</v>
      </c>
      <c r="D13486" t="s">
        <v>551</v>
      </c>
      <c r="E13486">
        <v>0</v>
      </c>
    </row>
    <row r="13487" spans="1:5">
      <c r="A13487">
        <v>2020</v>
      </c>
      <c r="B13487" t="s">
        <v>425</v>
      </c>
      <c r="C13487" t="s">
        <v>24</v>
      </c>
      <c r="D13487" t="s">
        <v>551</v>
      </c>
      <c r="E13487">
        <v>1</v>
      </c>
    </row>
    <row r="13488" spans="1:5">
      <c r="A13488">
        <v>2020</v>
      </c>
      <c r="B13488" t="s">
        <v>428</v>
      </c>
      <c r="C13488" t="s">
        <v>27</v>
      </c>
      <c r="D13488" t="s">
        <v>551</v>
      </c>
      <c r="E13488">
        <v>0</v>
      </c>
    </row>
    <row r="13489" spans="1:5">
      <c r="A13489">
        <v>2020</v>
      </c>
      <c r="B13489" t="s">
        <v>438</v>
      </c>
      <c r="C13489" t="s">
        <v>52</v>
      </c>
      <c r="D13489" t="s">
        <v>551</v>
      </c>
      <c r="E13489">
        <v>0</v>
      </c>
    </row>
    <row r="13490" spans="1:5">
      <c r="A13490">
        <v>2020</v>
      </c>
      <c r="B13490" t="s">
        <v>437</v>
      </c>
      <c r="C13490" t="s">
        <v>51</v>
      </c>
      <c r="D13490" t="s">
        <v>551</v>
      </c>
      <c r="E13490">
        <v>2</v>
      </c>
    </row>
    <row r="13491" spans="1:5">
      <c r="A13491">
        <v>2020</v>
      </c>
      <c r="B13491" t="s">
        <v>422</v>
      </c>
      <c r="C13491" t="s">
        <v>15</v>
      </c>
      <c r="D13491" t="s">
        <v>551</v>
      </c>
      <c r="E13491">
        <v>0</v>
      </c>
    </row>
    <row r="13492" spans="1:5">
      <c r="A13492">
        <v>2023</v>
      </c>
      <c r="B13492" t="s">
        <v>434</v>
      </c>
      <c r="C13492" t="s">
        <v>45</v>
      </c>
      <c r="D13492" t="s">
        <v>551</v>
      </c>
      <c r="E13492">
        <v>0</v>
      </c>
    </row>
    <row r="13493" spans="1:5">
      <c r="A13493">
        <v>2023</v>
      </c>
      <c r="B13493" t="s">
        <v>423</v>
      </c>
      <c r="C13493" t="s">
        <v>18</v>
      </c>
      <c r="D13493" t="s">
        <v>551</v>
      </c>
      <c r="E13493">
        <v>0</v>
      </c>
    </row>
    <row r="13494" spans="1:5">
      <c r="A13494">
        <v>2023</v>
      </c>
      <c r="B13494" t="s">
        <v>435</v>
      </c>
      <c r="C13494" t="s">
        <v>48</v>
      </c>
      <c r="D13494" t="s">
        <v>551</v>
      </c>
      <c r="E13494">
        <v>0</v>
      </c>
    </row>
    <row r="13495" spans="1:5">
      <c r="A13495">
        <v>2023</v>
      </c>
      <c r="B13495" t="s">
        <v>430</v>
      </c>
      <c r="C13495" t="s">
        <v>33</v>
      </c>
      <c r="D13495" t="s">
        <v>551</v>
      </c>
      <c r="E13495">
        <v>1</v>
      </c>
    </row>
    <row r="13496" spans="1:5">
      <c r="A13496">
        <v>2023</v>
      </c>
      <c r="B13496" t="s">
        <v>422</v>
      </c>
      <c r="C13496" t="s">
        <v>15</v>
      </c>
      <c r="D13496" t="s">
        <v>551</v>
      </c>
      <c r="E13496">
        <v>0</v>
      </c>
    </row>
    <row r="13497" spans="1:5">
      <c r="A13497">
        <v>2023</v>
      </c>
      <c r="B13497" t="s">
        <v>439</v>
      </c>
      <c r="C13497" t="s">
        <v>53</v>
      </c>
      <c r="D13497" t="s">
        <v>551</v>
      </c>
      <c r="E13497">
        <v>0</v>
      </c>
    </row>
    <row r="13498" spans="1:5">
      <c r="A13498">
        <v>2022</v>
      </c>
      <c r="B13498" t="s">
        <v>433</v>
      </c>
      <c r="C13498" t="s">
        <v>42</v>
      </c>
      <c r="D13498" t="s">
        <v>551</v>
      </c>
      <c r="E13498">
        <v>0</v>
      </c>
    </row>
    <row r="13499" spans="1:5">
      <c r="A13499">
        <v>2022</v>
      </c>
      <c r="B13499" t="s">
        <v>430</v>
      </c>
      <c r="C13499" t="s">
        <v>33</v>
      </c>
      <c r="D13499" t="s">
        <v>551</v>
      </c>
      <c r="E13499">
        <v>1</v>
      </c>
    </row>
    <row r="13500" spans="1:5">
      <c r="A13500">
        <v>2022</v>
      </c>
      <c r="B13500" t="s">
        <v>432</v>
      </c>
      <c r="C13500" t="s">
        <v>39</v>
      </c>
      <c r="D13500" t="s">
        <v>551</v>
      </c>
      <c r="E13500">
        <v>1</v>
      </c>
    </row>
    <row r="13501" spans="1:5">
      <c r="A13501">
        <v>2022</v>
      </c>
      <c r="B13501" t="s">
        <v>426</v>
      </c>
      <c r="D13501" t="s">
        <v>551</v>
      </c>
      <c r="E13501">
        <v>0</v>
      </c>
    </row>
    <row r="13502" spans="1:5">
      <c r="A13502">
        <v>2022</v>
      </c>
      <c r="B13502" t="s">
        <v>424</v>
      </c>
      <c r="C13502" t="s">
        <v>21</v>
      </c>
      <c r="D13502" t="s">
        <v>551</v>
      </c>
      <c r="E13502">
        <v>1</v>
      </c>
    </row>
    <row r="13503" spans="1:5">
      <c r="A13503">
        <v>2021</v>
      </c>
      <c r="B13503" t="s">
        <v>432</v>
      </c>
      <c r="C13503" t="s">
        <v>39</v>
      </c>
      <c r="D13503" t="s">
        <v>551</v>
      </c>
      <c r="E13503">
        <v>1</v>
      </c>
    </row>
    <row r="13504" spans="1:5">
      <c r="A13504">
        <v>2021</v>
      </c>
      <c r="B13504" t="s">
        <v>430</v>
      </c>
      <c r="C13504" t="s">
        <v>33</v>
      </c>
      <c r="D13504" t="s">
        <v>551</v>
      </c>
      <c r="E13504">
        <v>1</v>
      </c>
    </row>
    <row r="13505" spans="1:5">
      <c r="A13505">
        <v>2021</v>
      </c>
      <c r="B13505" t="s">
        <v>433</v>
      </c>
      <c r="C13505" t="s">
        <v>42</v>
      </c>
      <c r="D13505" t="s">
        <v>551</v>
      </c>
      <c r="E13505">
        <v>0</v>
      </c>
    </row>
    <row r="13506" spans="1:5">
      <c r="A13506">
        <v>2021</v>
      </c>
      <c r="B13506" t="s">
        <v>422</v>
      </c>
      <c r="C13506" t="s">
        <v>15</v>
      </c>
      <c r="D13506" t="s">
        <v>551</v>
      </c>
      <c r="E13506">
        <v>0</v>
      </c>
    </row>
    <row r="13507" spans="1:5">
      <c r="A13507">
        <v>2021</v>
      </c>
      <c r="B13507" t="s">
        <v>421</v>
      </c>
      <c r="C13507" t="s">
        <v>13</v>
      </c>
      <c r="D13507" t="s">
        <v>551</v>
      </c>
      <c r="E13507">
        <v>0</v>
      </c>
    </row>
    <row r="13508" spans="1:5">
      <c r="A13508">
        <v>2021</v>
      </c>
      <c r="B13508" t="s">
        <v>439</v>
      </c>
      <c r="C13508" t="s">
        <v>53</v>
      </c>
      <c r="D13508" t="s">
        <v>551</v>
      </c>
      <c r="E13508">
        <v>0</v>
      </c>
    </row>
    <row r="13509" spans="1:5">
      <c r="A13509">
        <v>2021</v>
      </c>
      <c r="B13509" t="s">
        <v>435</v>
      </c>
      <c r="C13509" t="s">
        <v>48</v>
      </c>
      <c r="D13509" t="s">
        <v>551</v>
      </c>
      <c r="E13509">
        <v>0</v>
      </c>
    </row>
    <row r="13510" spans="1:5">
      <c r="A13510">
        <v>2021</v>
      </c>
      <c r="B13510" t="s">
        <v>429</v>
      </c>
      <c r="C13510" t="s">
        <v>30</v>
      </c>
      <c r="D13510" t="s">
        <v>551</v>
      </c>
      <c r="E13510">
        <v>1</v>
      </c>
    </row>
    <row r="13511" spans="1:5">
      <c r="A13511">
        <v>2020</v>
      </c>
      <c r="B13511" t="s">
        <v>435</v>
      </c>
      <c r="C13511" t="s">
        <v>48</v>
      </c>
      <c r="D13511" t="s">
        <v>551</v>
      </c>
      <c r="E13511">
        <v>0</v>
      </c>
    </row>
    <row r="13512" spans="1:5">
      <c r="A13512">
        <v>2020</v>
      </c>
      <c r="B13512" t="s">
        <v>432</v>
      </c>
      <c r="C13512" t="s">
        <v>39</v>
      </c>
      <c r="D13512" t="s">
        <v>551</v>
      </c>
      <c r="E13512">
        <v>1</v>
      </c>
    </row>
    <row r="13513" spans="1:5">
      <c r="A13513">
        <v>2020</v>
      </c>
      <c r="B13513" t="s">
        <v>423</v>
      </c>
      <c r="C13513" t="s">
        <v>18</v>
      </c>
      <c r="D13513" t="s">
        <v>551</v>
      </c>
      <c r="E13513">
        <v>0</v>
      </c>
    </row>
    <row r="13514" spans="1:5">
      <c r="A13514">
        <v>2020</v>
      </c>
      <c r="B13514" t="s">
        <v>420</v>
      </c>
      <c r="C13514" t="s">
        <v>8</v>
      </c>
      <c r="D13514" t="s">
        <v>551</v>
      </c>
      <c r="E13514">
        <v>1</v>
      </c>
    </row>
    <row r="13515" spans="1:5">
      <c r="A13515">
        <v>2020</v>
      </c>
      <c r="B13515" t="s">
        <v>424</v>
      </c>
      <c r="C13515" t="s">
        <v>21</v>
      </c>
      <c r="D13515" t="s">
        <v>551</v>
      </c>
      <c r="E13515">
        <v>1</v>
      </c>
    </row>
    <row r="13516" spans="1:5">
      <c r="A13516">
        <v>2020</v>
      </c>
      <c r="B13516" t="s">
        <v>421</v>
      </c>
      <c r="C13516" t="s">
        <v>13</v>
      </c>
      <c r="D13516" t="s">
        <v>551</v>
      </c>
      <c r="E13516">
        <v>0</v>
      </c>
    </row>
    <row r="13517" spans="1:5">
      <c r="A13517">
        <v>2020</v>
      </c>
      <c r="B13517" t="s">
        <v>436</v>
      </c>
      <c r="C13517" t="s">
        <v>49</v>
      </c>
      <c r="D13517" t="s">
        <v>551</v>
      </c>
      <c r="E13517">
        <v>0</v>
      </c>
    </row>
    <row r="13518" spans="1:5">
      <c r="A13518">
        <v>2020</v>
      </c>
      <c r="B13518" t="s">
        <v>429</v>
      </c>
      <c r="C13518" t="s">
        <v>30</v>
      </c>
      <c r="D13518" t="s">
        <v>551</v>
      </c>
      <c r="E13518">
        <v>1</v>
      </c>
    </row>
    <row r="13519" spans="1:5">
      <c r="A13519">
        <v>2019</v>
      </c>
      <c r="B13519" t="s">
        <v>435</v>
      </c>
      <c r="C13519" t="s">
        <v>48</v>
      </c>
      <c r="D13519" t="s">
        <v>551</v>
      </c>
      <c r="E13519">
        <v>0</v>
      </c>
    </row>
    <row r="13520" spans="1:5">
      <c r="A13520">
        <v>2019</v>
      </c>
      <c r="B13520" t="s">
        <v>426</v>
      </c>
      <c r="D13520" t="s">
        <v>551</v>
      </c>
      <c r="E13520">
        <v>0</v>
      </c>
    </row>
    <row r="13521" spans="1:5">
      <c r="A13521">
        <v>2019</v>
      </c>
      <c r="B13521" t="s">
        <v>432</v>
      </c>
      <c r="C13521" t="s">
        <v>39</v>
      </c>
      <c r="D13521" t="s">
        <v>551</v>
      </c>
      <c r="E13521">
        <v>0</v>
      </c>
    </row>
    <row r="13522" spans="1:5">
      <c r="A13522">
        <v>2019</v>
      </c>
      <c r="B13522" t="s">
        <v>436</v>
      </c>
      <c r="C13522" t="s">
        <v>49</v>
      </c>
      <c r="D13522" t="s">
        <v>551</v>
      </c>
      <c r="E13522">
        <v>0</v>
      </c>
    </row>
    <row r="13523" spans="1:5">
      <c r="A13523">
        <v>2018</v>
      </c>
      <c r="B13523" t="s">
        <v>431</v>
      </c>
      <c r="C13523" t="s">
        <v>36</v>
      </c>
      <c r="D13523" t="s">
        <v>551</v>
      </c>
      <c r="E13523">
        <v>0</v>
      </c>
    </row>
    <row r="13524" spans="1:5">
      <c r="A13524">
        <v>2018</v>
      </c>
      <c r="B13524" t="s">
        <v>426</v>
      </c>
      <c r="D13524" t="s">
        <v>551</v>
      </c>
      <c r="E13524">
        <v>0</v>
      </c>
    </row>
    <row r="13525" spans="1:5">
      <c r="A13525">
        <v>2018</v>
      </c>
      <c r="B13525" t="s">
        <v>421</v>
      </c>
      <c r="C13525" t="s">
        <v>13</v>
      </c>
      <c r="D13525" t="s">
        <v>551</v>
      </c>
      <c r="E13525">
        <v>0</v>
      </c>
    </row>
    <row r="13526" spans="1:5">
      <c r="A13526">
        <v>2018</v>
      </c>
      <c r="B13526" t="s">
        <v>423</v>
      </c>
      <c r="C13526" t="s">
        <v>18</v>
      </c>
      <c r="D13526" t="s">
        <v>551</v>
      </c>
      <c r="E13526">
        <v>0</v>
      </c>
    </row>
    <row r="13527" spans="1:5">
      <c r="A13527">
        <v>2018</v>
      </c>
      <c r="B13527" t="s">
        <v>433</v>
      </c>
      <c r="C13527" t="s">
        <v>42</v>
      </c>
      <c r="D13527" t="s">
        <v>551</v>
      </c>
      <c r="E13527">
        <v>0</v>
      </c>
    </row>
    <row r="13528" spans="1:5">
      <c r="A13528">
        <v>2018</v>
      </c>
      <c r="B13528" t="s">
        <v>425</v>
      </c>
      <c r="C13528" t="s">
        <v>24</v>
      </c>
      <c r="D13528" t="s">
        <v>551</v>
      </c>
      <c r="E13528">
        <v>0</v>
      </c>
    </row>
    <row r="13529" spans="1:5">
      <c r="A13529">
        <v>2018</v>
      </c>
      <c r="B13529" t="s">
        <v>424</v>
      </c>
      <c r="C13529" t="s">
        <v>21</v>
      </c>
      <c r="D13529" t="s">
        <v>551</v>
      </c>
      <c r="E13529">
        <v>0</v>
      </c>
    </row>
    <row r="13530" spans="1:5">
      <c r="A13530">
        <v>2018</v>
      </c>
      <c r="B13530" t="s">
        <v>429</v>
      </c>
      <c r="C13530" t="s">
        <v>30</v>
      </c>
      <c r="D13530" t="s">
        <v>551</v>
      </c>
      <c r="E13530">
        <v>0</v>
      </c>
    </row>
    <row r="13531" spans="1:5">
      <c r="A13531">
        <v>2025</v>
      </c>
      <c r="B13531" t="s">
        <v>407</v>
      </c>
      <c r="D13531" t="s">
        <v>552</v>
      </c>
      <c r="E13531">
        <v>0</v>
      </c>
    </row>
    <row r="13532" spans="1:5">
      <c r="A13532">
        <v>2025</v>
      </c>
      <c r="B13532" t="s">
        <v>438</v>
      </c>
      <c r="D13532" t="s">
        <v>552</v>
      </c>
      <c r="E13532">
        <v>0</v>
      </c>
    </row>
    <row r="13533" spans="1:5">
      <c r="A13533">
        <v>2025</v>
      </c>
      <c r="B13533" t="s">
        <v>425</v>
      </c>
      <c r="D13533" t="s">
        <v>552</v>
      </c>
      <c r="E13533">
        <v>0</v>
      </c>
    </row>
    <row r="13534" spans="1:5">
      <c r="A13534">
        <v>2025</v>
      </c>
      <c r="B13534" t="s">
        <v>421</v>
      </c>
      <c r="D13534" t="s">
        <v>552</v>
      </c>
      <c r="E13534">
        <v>0</v>
      </c>
    </row>
    <row r="13535" spans="1:5">
      <c r="A13535">
        <v>2025</v>
      </c>
      <c r="B13535" t="s">
        <v>432</v>
      </c>
      <c r="D13535" t="s">
        <v>552</v>
      </c>
      <c r="E13535">
        <v>0</v>
      </c>
    </row>
    <row r="13536" spans="1:5">
      <c r="A13536">
        <v>2025</v>
      </c>
      <c r="B13536" t="s">
        <v>429</v>
      </c>
      <c r="D13536" t="s">
        <v>552</v>
      </c>
      <c r="E13536">
        <v>0</v>
      </c>
    </row>
    <row r="13537" spans="1:5">
      <c r="A13537">
        <v>2025</v>
      </c>
      <c r="B13537" t="s">
        <v>431</v>
      </c>
      <c r="D13537" t="s">
        <v>552</v>
      </c>
      <c r="E13537">
        <v>0</v>
      </c>
    </row>
    <row r="13538" spans="1:5">
      <c r="A13538">
        <v>2025</v>
      </c>
      <c r="B13538" t="s">
        <v>428</v>
      </c>
      <c r="D13538" t="s">
        <v>552</v>
      </c>
      <c r="E13538">
        <v>0</v>
      </c>
    </row>
    <row r="13539" spans="1:5">
      <c r="A13539">
        <v>2025</v>
      </c>
      <c r="B13539" t="s">
        <v>436</v>
      </c>
      <c r="D13539" t="s">
        <v>552</v>
      </c>
      <c r="E13539">
        <v>0</v>
      </c>
    </row>
    <row r="13540" spans="1:5">
      <c r="A13540">
        <v>2025</v>
      </c>
      <c r="B13540" t="s">
        <v>433</v>
      </c>
      <c r="D13540" t="s">
        <v>552</v>
      </c>
      <c r="E13540">
        <v>0</v>
      </c>
    </row>
    <row r="13541" spans="1:5">
      <c r="A13541">
        <v>2025</v>
      </c>
      <c r="B13541" t="s">
        <v>426</v>
      </c>
      <c r="D13541" t="s">
        <v>552</v>
      </c>
      <c r="E13541">
        <v>0</v>
      </c>
    </row>
    <row r="13542" spans="1:5">
      <c r="A13542">
        <v>2025</v>
      </c>
      <c r="B13542" t="s">
        <v>437</v>
      </c>
      <c r="D13542" t="s">
        <v>552</v>
      </c>
      <c r="E13542">
        <v>0</v>
      </c>
    </row>
    <row r="13543" spans="1:5">
      <c r="A13543">
        <v>2025</v>
      </c>
      <c r="B13543" t="s">
        <v>420</v>
      </c>
      <c r="D13543" t="s">
        <v>552</v>
      </c>
      <c r="E13543">
        <v>0</v>
      </c>
    </row>
    <row r="13544" spans="1:5">
      <c r="A13544">
        <v>2025</v>
      </c>
      <c r="B13544" t="s">
        <v>424</v>
      </c>
      <c r="D13544" t="s">
        <v>552</v>
      </c>
      <c r="E13544">
        <v>0</v>
      </c>
    </row>
    <row r="13545" spans="1:5">
      <c r="A13545">
        <v>2025</v>
      </c>
      <c r="B13545" t="s">
        <v>434</v>
      </c>
      <c r="D13545" t="s">
        <v>552</v>
      </c>
      <c r="E13545">
        <v>0</v>
      </c>
    </row>
    <row r="13546" spans="1:5">
      <c r="A13546">
        <v>2025</v>
      </c>
      <c r="B13546" t="s">
        <v>423</v>
      </c>
      <c r="D13546" t="s">
        <v>552</v>
      </c>
      <c r="E13546">
        <v>0</v>
      </c>
    </row>
    <row r="13547" spans="1:5">
      <c r="A13547">
        <v>2025</v>
      </c>
      <c r="B13547" t="s">
        <v>435</v>
      </c>
      <c r="D13547" t="s">
        <v>552</v>
      </c>
      <c r="E13547">
        <v>0</v>
      </c>
    </row>
    <row r="13548" spans="1:5">
      <c r="A13548">
        <v>2025</v>
      </c>
      <c r="B13548" t="s">
        <v>430</v>
      </c>
      <c r="D13548" t="s">
        <v>552</v>
      </c>
      <c r="E13548">
        <v>0</v>
      </c>
    </row>
    <row r="13549" spans="1:5">
      <c r="A13549">
        <v>2025</v>
      </c>
      <c r="B13549" t="s">
        <v>422</v>
      </c>
      <c r="D13549" t="s">
        <v>552</v>
      </c>
      <c r="E13549">
        <v>0</v>
      </c>
    </row>
    <row r="13550" spans="1:5">
      <c r="A13550">
        <v>2025</v>
      </c>
      <c r="B13550" t="s">
        <v>439</v>
      </c>
      <c r="D13550" t="s">
        <v>552</v>
      </c>
      <c r="E13550">
        <v>0</v>
      </c>
    </row>
    <row r="13551" spans="1:5">
      <c r="A13551">
        <v>2024</v>
      </c>
      <c r="B13551" t="s">
        <v>407</v>
      </c>
      <c r="C13551" t="s">
        <v>407</v>
      </c>
      <c r="D13551" t="s">
        <v>552</v>
      </c>
      <c r="E13551">
        <v>3706</v>
      </c>
    </row>
    <row r="13552" spans="1:5">
      <c r="A13552">
        <v>2024</v>
      </c>
      <c r="B13552" t="s">
        <v>438</v>
      </c>
      <c r="C13552" t="s">
        <v>52</v>
      </c>
      <c r="D13552" t="s">
        <v>552</v>
      </c>
      <c r="E13552">
        <v>0</v>
      </c>
    </row>
    <row r="13553" spans="1:5">
      <c r="A13553">
        <v>2024</v>
      </c>
      <c r="B13553" t="s">
        <v>425</v>
      </c>
      <c r="C13553" t="s">
        <v>24</v>
      </c>
      <c r="D13553" t="s">
        <v>552</v>
      </c>
      <c r="E13553">
        <v>269</v>
      </c>
    </row>
    <row r="13554" spans="1:5">
      <c r="A13554">
        <v>2024</v>
      </c>
      <c r="B13554" t="s">
        <v>421</v>
      </c>
      <c r="C13554" t="s">
        <v>13</v>
      </c>
      <c r="D13554" t="s">
        <v>552</v>
      </c>
      <c r="E13554">
        <v>0</v>
      </c>
    </row>
    <row r="13555" spans="1:5">
      <c r="A13555">
        <v>2024</v>
      </c>
      <c r="B13555" t="s">
        <v>432</v>
      </c>
      <c r="C13555" t="s">
        <v>39</v>
      </c>
      <c r="D13555" t="s">
        <v>552</v>
      </c>
      <c r="E13555">
        <v>720</v>
      </c>
    </row>
    <row r="13556" spans="1:5">
      <c r="A13556">
        <v>2024</v>
      </c>
      <c r="B13556" t="s">
        <v>429</v>
      </c>
      <c r="C13556" t="s">
        <v>30</v>
      </c>
      <c r="D13556" t="s">
        <v>552</v>
      </c>
      <c r="E13556">
        <v>437</v>
      </c>
    </row>
    <row r="13557" spans="1:5">
      <c r="A13557">
        <v>2024</v>
      </c>
      <c r="B13557" t="s">
        <v>431</v>
      </c>
      <c r="C13557" t="s">
        <v>36</v>
      </c>
      <c r="D13557" t="s">
        <v>552</v>
      </c>
      <c r="E13557">
        <v>0</v>
      </c>
    </row>
    <row r="13558" spans="1:5">
      <c r="A13558">
        <v>2024</v>
      </c>
      <c r="B13558" t="s">
        <v>428</v>
      </c>
      <c r="C13558" t="s">
        <v>27</v>
      </c>
      <c r="D13558" t="s">
        <v>552</v>
      </c>
      <c r="E13558">
        <v>0</v>
      </c>
    </row>
    <row r="13559" spans="1:5">
      <c r="A13559">
        <v>2024</v>
      </c>
      <c r="B13559" t="s">
        <v>436</v>
      </c>
      <c r="C13559" t="s">
        <v>49</v>
      </c>
      <c r="D13559" t="s">
        <v>552</v>
      </c>
      <c r="E13559">
        <v>0</v>
      </c>
    </row>
    <row r="13560" spans="1:5">
      <c r="A13560">
        <v>2024</v>
      </c>
      <c r="B13560" t="s">
        <v>433</v>
      </c>
      <c r="C13560" t="s">
        <v>42</v>
      </c>
      <c r="D13560" t="s">
        <v>552</v>
      </c>
      <c r="E13560">
        <v>0</v>
      </c>
    </row>
    <row r="13561" spans="1:5">
      <c r="A13561">
        <v>2024</v>
      </c>
      <c r="B13561" t="s">
        <v>426</v>
      </c>
      <c r="D13561" t="s">
        <v>552</v>
      </c>
      <c r="E13561">
        <v>0</v>
      </c>
    </row>
    <row r="13562" spans="1:5">
      <c r="A13562">
        <v>2024</v>
      </c>
      <c r="B13562" t="s">
        <v>437</v>
      </c>
      <c r="C13562" t="s">
        <v>51</v>
      </c>
      <c r="D13562" t="s">
        <v>552</v>
      </c>
      <c r="E13562">
        <v>261</v>
      </c>
    </row>
    <row r="13563" spans="1:5">
      <c r="A13563">
        <v>2024</v>
      </c>
      <c r="B13563" t="s">
        <v>420</v>
      </c>
      <c r="C13563" t="s">
        <v>8</v>
      </c>
      <c r="D13563" t="s">
        <v>552</v>
      </c>
      <c r="E13563">
        <v>579</v>
      </c>
    </row>
    <row r="13564" spans="1:5">
      <c r="A13564">
        <v>2024</v>
      </c>
      <c r="B13564" t="s">
        <v>424</v>
      </c>
      <c r="C13564" t="s">
        <v>21</v>
      </c>
      <c r="D13564" t="s">
        <v>552</v>
      </c>
      <c r="E13564">
        <v>774</v>
      </c>
    </row>
    <row r="13565" spans="1:5">
      <c r="A13565">
        <v>2024</v>
      </c>
      <c r="B13565" t="s">
        <v>434</v>
      </c>
      <c r="C13565" t="s">
        <v>45</v>
      </c>
      <c r="D13565" t="s">
        <v>552</v>
      </c>
      <c r="E13565">
        <v>0</v>
      </c>
    </row>
    <row r="13566" spans="1:5">
      <c r="A13566">
        <v>2024</v>
      </c>
      <c r="B13566" t="s">
        <v>423</v>
      </c>
      <c r="C13566" t="s">
        <v>18</v>
      </c>
      <c r="D13566" t="s">
        <v>552</v>
      </c>
      <c r="E13566">
        <v>0</v>
      </c>
    </row>
    <row r="13567" spans="1:5">
      <c r="A13567">
        <v>2024</v>
      </c>
      <c r="B13567" t="s">
        <v>435</v>
      </c>
      <c r="C13567" t="s">
        <v>48</v>
      </c>
      <c r="D13567" t="s">
        <v>552</v>
      </c>
      <c r="E13567">
        <v>0</v>
      </c>
    </row>
    <row r="13568" spans="1:5">
      <c r="A13568">
        <v>2024</v>
      </c>
      <c r="B13568" t="s">
        <v>430</v>
      </c>
      <c r="C13568" t="s">
        <v>33</v>
      </c>
      <c r="D13568" t="s">
        <v>552</v>
      </c>
      <c r="E13568">
        <v>666</v>
      </c>
    </row>
    <row r="13569" spans="1:5">
      <c r="A13569">
        <v>2024</v>
      </c>
      <c r="B13569" t="s">
        <v>422</v>
      </c>
      <c r="C13569" t="s">
        <v>15</v>
      </c>
      <c r="D13569" t="s">
        <v>552</v>
      </c>
      <c r="E13569">
        <v>0</v>
      </c>
    </row>
    <row r="13570" spans="1:5">
      <c r="A13570">
        <v>2024</v>
      </c>
      <c r="B13570" t="s">
        <v>439</v>
      </c>
      <c r="C13570" t="s">
        <v>53</v>
      </c>
      <c r="D13570" t="s">
        <v>552</v>
      </c>
      <c r="E13570">
        <v>0</v>
      </c>
    </row>
    <row r="13571" spans="1:5">
      <c r="A13571">
        <v>2019</v>
      </c>
      <c r="B13571" t="s">
        <v>407</v>
      </c>
      <c r="C13571" t="s">
        <v>407</v>
      </c>
      <c r="D13571" t="s">
        <v>552</v>
      </c>
      <c r="E13571">
        <v>0</v>
      </c>
    </row>
    <row r="13572" spans="1:5">
      <c r="A13572">
        <v>2022</v>
      </c>
      <c r="B13572" t="s">
        <v>407</v>
      </c>
      <c r="C13572" t="s">
        <v>407</v>
      </c>
      <c r="D13572" t="s">
        <v>552</v>
      </c>
      <c r="E13572">
        <v>3902.25</v>
      </c>
    </row>
    <row r="13573" spans="1:5">
      <c r="A13573">
        <v>2021</v>
      </c>
      <c r="B13573" t="s">
        <v>407</v>
      </c>
      <c r="C13573" t="s">
        <v>407</v>
      </c>
      <c r="D13573" t="s">
        <v>552</v>
      </c>
      <c r="E13573">
        <v>4265.97</v>
      </c>
    </row>
    <row r="13574" spans="1:5">
      <c r="A13574">
        <v>2023</v>
      </c>
      <c r="B13574" t="s">
        <v>407</v>
      </c>
      <c r="C13574" t="s">
        <v>407</v>
      </c>
      <c r="D13574" t="s">
        <v>552</v>
      </c>
      <c r="E13574">
        <v>3753.75</v>
      </c>
    </row>
    <row r="13575" spans="1:5">
      <c r="A13575">
        <v>2018</v>
      </c>
      <c r="B13575" t="s">
        <v>407</v>
      </c>
      <c r="C13575" t="s">
        <v>407</v>
      </c>
      <c r="D13575" t="s">
        <v>552</v>
      </c>
      <c r="E13575">
        <v>0</v>
      </c>
    </row>
    <row r="13576" spans="1:5">
      <c r="A13576">
        <v>2018</v>
      </c>
      <c r="B13576" t="s">
        <v>407</v>
      </c>
      <c r="C13576" t="s">
        <v>407</v>
      </c>
      <c r="D13576" t="s">
        <v>552</v>
      </c>
      <c r="E13576">
        <v>0</v>
      </c>
    </row>
    <row r="13577" spans="1:5">
      <c r="A13577">
        <v>2018</v>
      </c>
      <c r="B13577" t="s">
        <v>407</v>
      </c>
      <c r="C13577" t="s">
        <v>407</v>
      </c>
      <c r="D13577" t="s">
        <v>552</v>
      </c>
      <c r="E13577">
        <v>0</v>
      </c>
    </row>
    <row r="13578" spans="1:5">
      <c r="A13578">
        <v>2018</v>
      </c>
      <c r="B13578" t="s">
        <v>407</v>
      </c>
      <c r="C13578" t="s">
        <v>407</v>
      </c>
      <c r="D13578" t="s">
        <v>552</v>
      </c>
      <c r="E13578">
        <v>0</v>
      </c>
    </row>
    <row r="13579" spans="1:5">
      <c r="A13579">
        <v>2020</v>
      </c>
      <c r="B13579" t="s">
        <v>407</v>
      </c>
      <c r="C13579" t="s">
        <v>407</v>
      </c>
      <c r="D13579" t="s">
        <v>552</v>
      </c>
      <c r="E13579">
        <v>3370.64</v>
      </c>
    </row>
    <row r="13580" spans="1:5">
      <c r="A13580">
        <v>2023</v>
      </c>
      <c r="B13580" t="s">
        <v>438</v>
      </c>
      <c r="C13580" t="s">
        <v>52</v>
      </c>
      <c r="D13580" t="s">
        <v>552</v>
      </c>
      <c r="E13580">
        <v>0</v>
      </c>
    </row>
    <row r="13581" spans="1:5">
      <c r="A13581">
        <v>2023</v>
      </c>
      <c r="B13581" t="s">
        <v>425</v>
      </c>
      <c r="C13581" t="s">
        <v>24</v>
      </c>
      <c r="D13581" t="s">
        <v>552</v>
      </c>
      <c r="E13581">
        <v>303</v>
      </c>
    </row>
    <row r="13582" spans="1:5">
      <c r="A13582">
        <v>2023</v>
      </c>
      <c r="B13582" t="s">
        <v>421</v>
      </c>
      <c r="C13582" t="s">
        <v>13</v>
      </c>
      <c r="D13582" t="s">
        <v>552</v>
      </c>
      <c r="E13582">
        <v>0</v>
      </c>
    </row>
    <row r="13583" spans="1:5">
      <c r="A13583">
        <v>2023</v>
      </c>
      <c r="B13583" t="s">
        <v>432</v>
      </c>
      <c r="C13583" t="s">
        <v>39</v>
      </c>
      <c r="D13583" t="s">
        <v>552</v>
      </c>
      <c r="E13583">
        <v>729</v>
      </c>
    </row>
    <row r="13584" spans="1:5">
      <c r="A13584">
        <v>2023</v>
      </c>
      <c r="B13584" t="s">
        <v>429</v>
      </c>
      <c r="C13584" t="s">
        <v>30</v>
      </c>
      <c r="D13584" t="s">
        <v>552</v>
      </c>
      <c r="E13584">
        <v>533.25</v>
      </c>
    </row>
    <row r="13585" spans="1:5">
      <c r="A13585">
        <v>2023</v>
      </c>
      <c r="B13585" t="s">
        <v>431</v>
      </c>
      <c r="C13585" t="s">
        <v>36</v>
      </c>
      <c r="D13585" t="s">
        <v>552</v>
      </c>
      <c r="E13585">
        <v>0</v>
      </c>
    </row>
    <row r="13586" spans="1:5">
      <c r="A13586">
        <v>2023</v>
      </c>
      <c r="B13586" t="s">
        <v>428</v>
      </c>
      <c r="C13586" t="s">
        <v>27</v>
      </c>
      <c r="D13586" t="s">
        <v>552</v>
      </c>
      <c r="E13586">
        <v>0</v>
      </c>
    </row>
    <row r="13587" spans="1:5">
      <c r="A13587">
        <v>2023</v>
      </c>
      <c r="B13587" t="s">
        <v>436</v>
      </c>
      <c r="C13587" t="s">
        <v>49</v>
      </c>
      <c r="D13587" t="s">
        <v>552</v>
      </c>
      <c r="E13587">
        <v>0</v>
      </c>
    </row>
    <row r="13588" spans="1:5">
      <c r="A13588">
        <v>2023</v>
      </c>
      <c r="B13588" t="s">
        <v>433</v>
      </c>
      <c r="C13588" t="s">
        <v>42</v>
      </c>
      <c r="D13588" t="s">
        <v>552</v>
      </c>
      <c r="E13588">
        <v>0</v>
      </c>
    </row>
    <row r="13589" spans="1:5">
      <c r="A13589">
        <v>2023</v>
      </c>
      <c r="B13589" t="s">
        <v>426</v>
      </c>
      <c r="D13589" t="s">
        <v>552</v>
      </c>
      <c r="E13589">
        <v>0</v>
      </c>
    </row>
    <row r="13590" spans="1:5">
      <c r="A13590">
        <v>2023</v>
      </c>
      <c r="B13590" t="s">
        <v>437</v>
      </c>
      <c r="C13590" t="s">
        <v>51</v>
      </c>
      <c r="D13590" t="s">
        <v>552</v>
      </c>
      <c r="E13590">
        <v>267</v>
      </c>
    </row>
    <row r="13591" spans="1:5">
      <c r="A13591">
        <v>2023</v>
      </c>
      <c r="B13591" t="s">
        <v>420</v>
      </c>
      <c r="C13591" t="s">
        <v>8</v>
      </c>
      <c r="D13591" t="s">
        <v>552</v>
      </c>
      <c r="E13591">
        <v>607.5</v>
      </c>
    </row>
    <row r="13592" spans="1:5">
      <c r="A13592">
        <v>2023</v>
      </c>
      <c r="B13592" t="s">
        <v>424</v>
      </c>
      <c r="C13592" t="s">
        <v>21</v>
      </c>
      <c r="D13592" t="s">
        <v>552</v>
      </c>
      <c r="E13592">
        <v>765</v>
      </c>
    </row>
    <row r="13593" spans="1:5">
      <c r="A13593">
        <v>2022</v>
      </c>
      <c r="B13593" t="s">
        <v>435</v>
      </c>
      <c r="C13593" t="s">
        <v>48</v>
      </c>
      <c r="D13593" t="s">
        <v>552</v>
      </c>
      <c r="E13593">
        <v>0</v>
      </c>
    </row>
    <row r="13594" spans="1:5">
      <c r="A13594">
        <v>2022</v>
      </c>
      <c r="B13594" t="s">
        <v>438</v>
      </c>
      <c r="C13594" t="s">
        <v>52</v>
      </c>
      <c r="D13594" t="s">
        <v>552</v>
      </c>
      <c r="E13594">
        <v>0</v>
      </c>
    </row>
    <row r="13595" spans="1:5">
      <c r="A13595">
        <v>2022</v>
      </c>
      <c r="B13595" t="s">
        <v>436</v>
      </c>
      <c r="C13595" t="s">
        <v>49</v>
      </c>
      <c r="D13595" t="s">
        <v>552</v>
      </c>
      <c r="E13595">
        <v>0</v>
      </c>
    </row>
    <row r="13596" spans="1:5">
      <c r="A13596">
        <v>2022</v>
      </c>
      <c r="B13596" t="s">
        <v>431</v>
      </c>
      <c r="C13596" t="s">
        <v>36</v>
      </c>
      <c r="D13596" t="s">
        <v>552</v>
      </c>
      <c r="E13596">
        <v>0</v>
      </c>
    </row>
    <row r="13597" spans="1:5">
      <c r="A13597">
        <v>2022</v>
      </c>
      <c r="B13597" t="s">
        <v>422</v>
      </c>
      <c r="C13597" t="s">
        <v>15</v>
      </c>
      <c r="D13597" t="s">
        <v>552</v>
      </c>
      <c r="E13597">
        <v>0</v>
      </c>
    </row>
    <row r="13598" spans="1:5">
      <c r="A13598">
        <v>2022</v>
      </c>
      <c r="B13598" t="s">
        <v>439</v>
      </c>
      <c r="C13598" t="s">
        <v>53</v>
      </c>
      <c r="D13598" t="s">
        <v>552</v>
      </c>
      <c r="E13598">
        <v>0</v>
      </c>
    </row>
    <row r="13599" spans="1:5">
      <c r="A13599">
        <v>2022</v>
      </c>
      <c r="B13599" t="s">
        <v>429</v>
      </c>
      <c r="C13599" t="s">
        <v>30</v>
      </c>
      <c r="D13599" t="s">
        <v>552</v>
      </c>
      <c r="E13599">
        <v>613.25</v>
      </c>
    </row>
    <row r="13600" spans="1:5">
      <c r="A13600">
        <v>2022</v>
      </c>
      <c r="B13600" t="s">
        <v>421</v>
      </c>
      <c r="C13600" t="s">
        <v>13</v>
      </c>
      <c r="D13600" t="s">
        <v>552</v>
      </c>
      <c r="E13600">
        <v>0</v>
      </c>
    </row>
    <row r="13601" spans="1:5">
      <c r="A13601">
        <v>2022</v>
      </c>
      <c r="B13601" t="s">
        <v>434</v>
      </c>
      <c r="C13601" t="s">
        <v>45</v>
      </c>
      <c r="D13601" t="s">
        <v>552</v>
      </c>
      <c r="E13601">
        <v>0</v>
      </c>
    </row>
    <row r="13602" spans="1:5">
      <c r="A13602">
        <v>2021</v>
      </c>
      <c r="B13602" t="s">
        <v>434</v>
      </c>
      <c r="C13602" t="s">
        <v>45</v>
      </c>
      <c r="D13602" t="s">
        <v>552</v>
      </c>
      <c r="E13602">
        <v>0</v>
      </c>
    </row>
    <row r="13603" spans="1:5">
      <c r="A13603">
        <v>2021</v>
      </c>
      <c r="B13603" t="s">
        <v>420</v>
      </c>
      <c r="C13603" t="s">
        <v>8</v>
      </c>
      <c r="D13603" t="s">
        <v>552</v>
      </c>
      <c r="E13603">
        <v>1168.5</v>
      </c>
    </row>
    <row r="13604" spans="1:5">
      <c r="A13604">
        <v>2021</v>
      </c>
      <c r="B13604" t="s">
        <v>424</v>
      </c>
      <c r="C13604" t="s">
        <v>21</v>
      </c>
      <c r="D13604" t="s">
        <v>552</v>
      </c>
      <c r="E13604">
        <v>567</v>
      </c>
    </row>
    <row r="13605" spans="1:5">
      <c r="A13605">
        <v>2020</v>
      </c>
      <c r="B13605" t="s">
        <v>434</v>
      </c>
      <c r="C13605" t="s">
        <v>45</v>
      </c>
      <c r="D13605" t="s">
        <v>552</v>
      </c>
      <c r="E13605">
        <v>0</v>
      </c>
    </row>
    <row r="13606" spans="1:5">
      <c r="A13606">
        <v>2020</v>
      </c>
      <c r="B13606" t="s">
        <v>430</v>
      </c>
      <c r="C13606" t="s">
        <v>33</v>
      </c>
      <c r="D13606" t="s">
        <v>552</v>
      </c>
      <c r="E13606">
        <v>439.5</v>
      </c>
    </row>
    <row r="13607" spans="1:5">
      <c r="A13607">
        <v>2020</v>
      </c>
      <c r="B13607" t="s">
        <v>439</v>
      </c>
      <c r="C13607" t="s">
        <v>53</v>
      </c>
      <c r="D13607" t="s">
        <v>552</v>
      </c>
      <c r="E13607">
        <v>0</v>
      </c>
    </row>
    <row r="13608" spans="1:5">
      <c r="A13608">
        <v>2019</v>
      </c>
      <c r="B13608" t="s">
        <v>431</v>
      </c>
      <c r="C13608" t="s">
        <v>36</v>
      </c>
      <c r="D13608" t="s">
        <v>552</v>
      </c>
      <c r="E13608">
        <v>0</v>
      </c>
    </row>
    <row r="13609" spans="1:5">
      <c r="A13609">
        <v>2019</v>
      </c>
      <c r="B13609" t="s">
        <v>437</v>
      </c>
      <c r="C13609" t="s">
        <v>51</v>
      </c>
      <c r="D13609" t="s">
        <v>552</v>
      </c>
      <c r="E13609">
        <v>0</v>
      </c>
    </row>
    <row r="13610" spans="1:5">
      <c r="A13610">
        <v>2019</v>
      </c>
      <c r="B13610" t="s">
        <v>439</v>
      </c>
      <c r="C13610" t="s">
        <v>53</v>
      </c>
      <c r="D13610" t="s">
        <v>552</v>
      </c>
      <c r="E13610">
        <v>0</v>
      </c>
    </row>
    <row r="13611" spans="1:5">
      <c r="A13611">
        <v>2019</v>
      </c>
      <c r="B13611" t="s">
        <v>429</v>
      </c>
      <c r="C13611" t="s">
        <v>30</v>
      </c>
      <c r="D13611" t="s">
        <v>552</v>
      </c>
      <c r="E13611">
        <v>0</v>
      </c>
    </row>
    <row r="13612" spans="1:5">
      <c r="A13612">
        <v>2018</v>
      </c>
      <c r="B13612" t="s">
        <v>432</v>
      </c>
      <c r="C13612" t="s">
        <v>39</v>
      </c>
      <c r="D13612" t="s">
        <v>552</v>
      </c>
      <c r="E13612">
        <v>0</v>
      </c>
    </row>
    <row r="13613" spans="1:5">
      <c r="A13613">
        <v>2018</v>
      </c>
      <c r="B13613" t="s">
        <v>435</v>
      </c>
      <c r="C13613" t="s">
        <v>48</v>
      </c>
      <c r="D13613" t="s">
        <v>552</v>
      </c>
      <c r="E13613">
        <v>0</v>
      </c>
    </row>
    <row r="13614" spans="1:5">
      <c r="A13614">
        <v>2018</v>
      </c>
      <c r="B13614" t="s">
        <v>438</v>
      </c>
      <c r="C13614" t="s">
        <v>52</v>
      </c>
      <c r="D13614" t="s">
        <v>552</v>
      </c>
      <c r="E13614">
        <v>0</v>
      </c>
    </row>
    <row r="13615" spans="1:5">
      <c r="A13615">
        <v>2018</v>
      </c>
      <c r="B13615" t="s">
        <v>436</v>
      </c>
      <c r="C13615" t="s">
        <v>49</v>
      </c>
      <c r="D13615" t="s">
        <v>552</v>
      </c>
      <c r="E13615">
        <v>0</v>
      </c>
    </row>
    <row r="13616" spans="1:5">
      <c r="A13616">
        <v>2018</v>
      </c>
      <c r="B13616" t="s">
        <v>437</v>
      </c>
      <c r="C13616" t="s">
        <v>51</v>
      </c>
      <c r="D13616" t="s">
        <v>552</v>
      </c>
      <c r="E13616">
        <v>0</v>
      </c>
    </row>
    <row r="13617" spans="1:5">
      <c r="A13617">
        <v>2018</v>
      </c>
      <c r="B13617" t="s">
        <v>422</v>
      </c>
      <c r="C13617" t="s">
        <v>15</v>
      </c>
      <c r="D13617" t="s">
        <v>552</v>
      </c>
      <c r="E13617">
        <v>0</v>
      </c>
    </row>
    <row r="13618" spans="1:5">
      <c r="A13618">
        <v>2019</v>
      </c>
      <c r="B13618" t="s">
        <v>438</v>
      </c>
      <c r="C13618" t="s">
        <v>52</v>
      </c>
      <c r="D13618" t="s">
        <v>552</v>
      </c>
      <c r="E13618">
        <v>0</v>
      </c>
    </row>
    <row r="13619" spans="1:5">
      <c r="A13619">
        <v>2019</v>
      </c>
      <c r="B13619" t="s">
        <v>430</v>
      </c>
      <c r="C13619" t="s">
        <v>33</v>
      </c>
      <c r="D13619" t="s">
        <v>552</v>
      </c>
      <c r="E13619">
        <v>0</v>
      </c>
    </row>
    <row r="13620" spans="1:5">
      <c r="A13620">
        <v>2019</v>
      </c>
      <c r="B13620" t="s">
        <v>434</v>
      </c>
      <c r="C13620" t="s">
        <v>45</v>
      </c>
      <c r="D13620" t="s">
        <v>552</v>
      </c>
      <c r="E13620">
        <v>0</v>
      </c>
    </row>
    <row r="13621" spans="1:5">
      <c r="A13621">
        <v>2019</v>
      </c>
      <c r="B13621" t="s">
        <v>425</v>
      </c>
      <c r="C13621" t="s">
        <v>24</v>
      </c>
      <c r="D13621" t="s">
        <v>552</v>
      </c>
      <c r="E13621">
        <v>0</v>
      </c>
    </row>
    <row r="13622" spans="1:5">
      <c r="A13622">
        <v>2019</v>
      </c>
      <c r="B13622" t="s">
        <v>420</v>
      </c>
      <c r="C13622" t="s">
        <v>8</v>
      </c>
      <c r="D13622" t="s">
        <v>552</v>
      </c>
      <c r="E13622">
        <v>0</v>
      </c>
    </row>
    <row r="13623" spans="1:5">
      <c r="A13623">
        <v>2019</v>
      </c>
      <c r="B13623" t="s">
        <v>433</v>
      </c>
      <c r="C13623" t="s">
        <v>42</v>
      </c>
      <c r="D13623" t="s">
        <v>552</v>
      </c>
      <c r="E13623">
        <v>0</v>
      </c>
    </row>
    <row r="13624" spans="1:5">
      <c r="A13624">
        <v>2019</v>
      </c>
      <c r="B13624" t="s">
        <v>428</v>
      </c>
      <c r="C13624" t="s">
        <v>27</v>
      </c>
      <c r="D13624" t="s">
        <v>552</v>
      </c>
      <c r="E13624">
        <v>0</v>
      </c>
    </row>
    <row r="13625" spans="1:5">
      <c r="A13625">
        <v>2019</v>
      </c>
      <c r="B13625" t="s">
        <v>423</v>
      </c>
      <c r="C13625" t="s">
        <v>18</v>
      </c>
      <c r="D13625" t="s">
        <v>552</v>
      </c>
      <c r="E13625">
        <v>0</v>
      </c>
    </row>
    <row r="13626" spans="1:5">
      <c r="A13626">
        <v>2019</v>
      </c>
      <c r="B13626" t="s">
        <v>421</v>
      </c>
      <c r="C13626" t="s">
        <v>13</v>
      </c>
      <c r="D13626" t="s">
        <v>552</v>
      </c>
      <c r="E13626">
        <v>0</v>
      </c>
    </row>
    <row r="13627" spans="1:5">
      <c r="A13627">
        <v>2019</v>
      </c>
      <c r="B13627" t="s">
        <v>422</v>
      </c>
      <c r="C13627" t="s">
        <v>15</v>
      </c>
      <c r="D13627" t="s">
        <v>552</v>
      </c>
      <c r="E13627">
        <v>0</v>
      </c>
    </row>
    <row r="13628" spans="1:5">
      <c r="A13628">
        <v>2019</v>
      </c>
      <c r="B13628" t="s">
        <v>424</v>
      </c>
      <c r="C13628" t="s">
        <v>21</v>
      </c>
      <c r="D13628" t="s">
        <v>552</v>
      </c>
      <c r="E13628">
        <v>0</v>
      </c>
    </row>
    <row r="13629" spans="1:5">
      <c r="A13629">
        <v>2018</v>
      </c>
      <c r="B13629" t="s">
        <v>434</v>
      </c>
      <c r="C13629" t="s">
        <v>45</v>
      </c>
      <c r="D13629" t="s">
        <v>552</v>
      </c>
      <c r="E13629">
        <v>0</v>
      </c>
    </row>
    <row r="13630" spans="1:5">
      <c r="A13630">
        <v>2018</v>
      </c>
      <c r="B13630" t="s">
        <v>428</v>
      </c>
      <c r="C13630" t="s">
        <v>27</v>
      </c>
      <c r="D13630" t="s">
        <v>552</v>
      </c>
      <c r="E13630">
        <v>0</v>
      </c>
    </row>
    <row r="13631" spans="1:5">
      <c r="A13631">
        <v>2018</v>
      </c>
      <c r="B13631" t="s">
        <v>430</v>
      </c>
      <c r="C13631" t="s">
        <v>33</v>
      </c>
      <c r="D13631" t="s">
        <v>552</v>
      </c>
      <c r="E13631">
        <v>0</v>
      </c>
    </row>
    <row r="13632" spans="1:5">
      <c r="A13632">
        <v>2018</v>
      </c>
      <c r="B13632" t="s">
        <v>420</v>
      </c>
      <c r="C13632" t="s">
        <v>8</v>
      </c>
      <c r="D13632" t="s">
        <v>552</v>
      </c>
      <c r="E13632">
        <v>0</v>
      </c>
    </row>
    <row r="13633" spans="1:5">
      <c r="A13633">
        <v>2018</v>
      </c>
      <c r="B13633" t="s">
        <v>439</v>
      </c>
      <c r="C13633" t="s">
        <v>53</v>
      </c>
      <c r="D13633" t="s">
        <v>552</v>
      </c>
      <c r="E13633">
        <v>0</v>
      </c>
    </row>
    <row r="13634" spans="1:5">
      <c r="A13634">
        <v>2022</v>
      </c>
      <c r="B13634" t="s">
        <v>437</v>
      </c>
      <c r="C13634" t="s">
        <v>51</v>
      </c>
      <c r="D13634" t="s">
        <v>552</v>
      </c>
      <c r="E13634">
        <v>270</v>
      </c>
    </row>
    <row r="13635" spans="1:5">
      <c r="A13635">
        <v>2022</v>
      </c>
      <c r="B13635" t="s">
        <v>425</v>
      </c>
      <c r="C13635" t="s">
        <v>24</v>
      </c>
      <c r="D13635" t="s">
        <v>552</v>
      </c>
      <c r="E13635">
        <v>538</v>
      </c>
    </row>
    <row r="13636" spans="1:5">
      <c r="A13636">
        <v>2022</v>
      </c>
      <c r="B13636" t="s">
        <v>428</v>
      </c>
      <c r="C13636" t="s">
        <v>27</v>
      </c>
      <c r="D13636" t="s">
        <v>552</v>
      </c>
      <c r="E13636">
        <v>0</v>
      </c>
    </row>
    <row r="13637" spans="1:5">
      <c r="A13637">
        <v>2022</v>
      </c>
      <c r="B13637" t="s">
        <v>420</v>
      </c>
      <c r="C13637" t="s">
        <v>8</v>
      </c>
      <c r="D13637" t="s">
        <v>552</v>
      </c>
      <c r="E13637">
        <v>568.5</v>
      </c>
    </row>
    <row r="13638" spans="1:5">
      <c r="A13638">
        <v>2022</v>
      </c>
      <c r="B13638" t="s">
        <v>423</v>
      </c>
      <c r="C13638" t="s">
        <v>18</v>
      </c>
      <c r="D13638" t="s">
        <v>552</v>
      </c>
      <c r="E13638">
        <v>0</v>
      </c>
    </row>
    <row r="13639" spans="1:5">
      <c r="A13639">
        <v>2021</v>
      </c>
      <c r="B13639" t="s">
        <v>426</v>
      </c>
      <c r="D13639" t="s">
        <v>552</v>
      </c>
      <c r="E13639">
        <v>0</v>
      </c>
    </row>
    <row r="13640" spans="1:5">
      <c r="A13640">
        <v>2021</v>
      </c>
      <c r="B13640" t="s">
        <v>428</v>
      </c>
      <c r="C13640" t="s">
        <v>27</v>
      </c>
      <c r="D13640" t="s">
        <v>552</v>
      </c>
      <c r="E13640">
        <v>0</v>
      </c>
    </row>
    <row r="13641" spans="1:5">
      <c r="A13641">
        <v>2021</v>
      </c>
      <c r="B13641" t="s">
        <v>423</v>
      </c>
      <c r="C13641" t="s">
        <v>18</v>
      </c>
      <c r="D13641" t="s">
        <v>552</v>
      </c>
      <c r="E13641">
        <v>0</v>
      </c>
    </row>
    <row r="13642" spans="1:5">
      <c r="A13642">
        <v>2021</v>
      </c>
      <c r="B13642" t="s">
        <v>431</v>
      </c>
      <c r="C13642" t="s">
        <v>36</v>
      </c>
      <c r="D13642" t="s">
        <v>552</v>
      </c>
      <c r="E13642">
        <v>0</v>
      </c>
    </row>
    <row r="13643" spans="1:5">
      <c r="A13643">
        <v>2021</v>
      </c>
      <c r="B13643" t="s">
        <v>425</v>
      </c>
      <c r="C13643" t="s">
        <v>24</v>
      </c>
      <c r="D13643" t="s">
        <v>552</v>
      </c>
      <c r="E13643">
        <v>505</v>
      </c>
    </row>
    <row r="13644" spans="1:5">
      <c r="A13644">
        <v>2021</v>
      </c>
      <c r="B13644" t="s">
        <v>438</v>
      </c>
      <c r="C13644" t="s">
        <v>52</v>
      </c>
      <c r="D13644" t="s">
        <v>552</v>
      </c>
      <c r="E13644">
        <v>0</v>
      </c>
    </row>
    <row r="13645" spans="1:5">
      <c r="A13645">
        <v>2021</v>
      </c>
      <c r="B13645" t="s">
        <v>436</v>
      </c>
      <c r="C13645" t="s">
        <v>49</v>
      </c>
      <c r="D13645" t="s">
        <v>552</v>
      </c>
      <c r="E13645">
        <v>0</v>
      </c>
    </row>
    <row r="13646" spans="1:5">
      <c r="A13646">
        <v>2021</v>
      </c>
      <c r="B13646" t="s">
        <v>437</v>
      </c>
      <c r="C13646" t="s">
        <v>51</v>
      </c>
      <c r="D13646" t="s">
        <v>552</v>
      </c>
      <c r="E13646">
        <v>273</v>
      </c>
    </row>
    <row r="13647" spans="1:5">
      <c r="A13647">
        <v>2020</v>
      </c>
      <c r="B13647" t="s">
        <v>431</v>
      </c>
      <c r="C13647" t="s">
        <v>36</v>
      </c>
      <c r="D13647" t="s">
        <v>552</v>
      </c>
      <c r="E13647">
        <v>0</v>
      </c>
    </row>
    <row r="13648" spans="1:5">
      <c r="A13648">
        <v>2020</v>
      </c>
      <c r="B13648" t="s">
        <v>426</v>
      </c>
      <c r="D13648" t="s">
        <v>552</v>
      </c>
      <c r="E13648">
        <v>0</v>
      </c>
    </row>
    <row r="13649" spans="1:5">
      <c r="A13649">
        <v>2020</v>
      </c>
      <c r="B13649" t="s">
        <v>433</v>
      </c>
      <c r="C13649" t="s">
        <v>42</v>
      </c>
      <c r="D13649" t="s">
        <v>552</v>
      </c>
      <c r="E13649">
        <v>0</v>
      </c>
    </row>
    <row r="13650" spans="1:5">
      <c r="A13650">
        <v>2020</v>
      </c>
      <c r="B13650" t="s">
        <v>425</v>
      </c>
      <c r="C13650" t="s">
        <v>24</v>
      </c>
      <c r="D13650" t="s">
        <v>552</v>
      </c>
      <c r="E13650">
        <v>123</v>
      </c>
    </row>
    <row r="13651" spans="1:5">
      <c r="A13651">
        <v>2020</v>
      </c>
      <c r="B13651" t="s">
        <v>428</v>
      </c>
      <c r="C13651" t="s">
        <v>27</v>
      </c>
      <c r="D13651" t="s">
        <v>552</v>
      </c>
      <c r="E13651">
        <v>0</v>
      </c>
    </row>
    <row r="13652" spans="1:5">
      <c r="A13652">
        <v>2020</v>
      </c>
      <c r="B13652" t="s">
        <v>438</v>
      </c>
      <c r="C13652" t="s">
        <v>52</v>
      </c>
      <c r="D13652" t="s">
        <v>552</v>
      </c>
      <c r="E13652">
        <v>0</v>
      </c>
    </row>
    <row r="13653" spans="1:5">
      <c r="A13653">
        <v>2020</v>
      </c>
      <c r="B13653" t="s">
        <v>437</v>
      </c>
      <c r="C13653" t="s">
        <v>51</v>
      </c>
      <c r="D13653" t="s">
        <v>552</v>
      </c>
      <c r="E13653">
        <v>478.5</v>
      </c>
    </row>
    <row r="13654" spans="1:5">
      <c r="A13654">
        <v>2020</v>
      </c>
      <c r="B13654" t="s">
        <v>422</v>
      </c>
      <c r="C13654" t="s">
        <v>15</v>
      </c>
      <c r="D13654" t="s">
        <v>552</v>
      </c>
      <c r="E13654">
        <v>0</v>
      </c>
    </row>
    <row r="13655" spans="1:5">
      <c r="A13655">
        <v>2023</v>
      </c>
      <c r="B13655" t="s">
        <v>434</v>
      </c>
      <c r="C13655" t="s">
        <v>45</v>
      </c>
      <c r="D13655" t="s">
        <v>552</v>
      </c>
      <c r="E13655">
        <v>0</v>
      </c>
    </row>
    <row r="13656" spans="1:5">
      <c r="A13656">
        <v>2023</v>
      </c>
      <c r="B13656" t="s">
        <v>423</v>
      </c>
      <c r="C13656" t="s">
        <v>18</v>
      </c>
      <c r="D13656" t="s">
        <v>552</v>
      </c>
      <c r="E13656">
        <v>0</v>
      </c>
    </row>
    <row r="13657" spans="1:5">
      <c r="A13657">
        <v>2023</v>
      </c>
      <c r="B13657" t="s">
        <v>435</v>
      </c>
      <c r="C13657" t="s">
        <v>48</v>
      </c>
      <c r="D13657" t="s">
        <v>552</v>
      </c>
      <c r="E13657">
        <v>0</v>
      </c>
    </row>
    <row r="13658" spans="1:5">
      <c r="A13658">
        <v>2023</v>
      </c>
      <c r="B13658" t="s">
        <v>430</v>
      </c>
      <c r="C13658" t="s">
        <v>33</v>
      </c>
      <c r="D13658" t="s">
        <v>552</v>
      </c>
      <c r="E13658">
        <v>549</v>
      </c>
    </row>
    <row r="13659" spans="1:5">
      <c r="A13659">
        <v>2023</v>
      </c>
      <c r="B13659" t="s">
        <v>422</v>
      </c>
      <c r="C13659" t="s">
        <v>15</v>
      </c>
      <c r="D13659" t="s">
        <v>552</v>
      </c>
      <c r="E13659">
        <v>0</v>
      </c>
    </row>
    <row r="13660" spans="1:5">
      <c r="A13660">
        <v>2023</v>
      </c>
      <c r="B13660" t="s">
        <v>439</v>
      </c>
      <c r="C13660" t="s">
        <v>53</v>
      </c>
      <c r="D13660" t="s">
        <v>552</v>
      </c>
      <c r="E13660">
        <v>0</v>
      </c>
    </row>
    <row r="13661" spans="1:5">
      <c r="A13661">
        <v>2022</v>
      </c>
      <c r="B13661" t="s">
        <v>433</v>
      </c>
      <c r="C13661" t="s">
        <v>42</v>
      </c>
      <c r="D13661" t="s">
        <v>552</v>
      </c>
      <c r="E13661">
        <v>0</v>
      </c>
    </row>
    <row r="13662" spans="1:5">
      <c r="A13662">
        <v>2022</v>
      </c>
      <c r="B13662" t="s">
        <v>430</v>
      </c>
      <c r="C13662" t="s">
        <v>33</v>
      </c>
      <c r="D13662" t="s">
        <v>552</v>
      </c>
      <c r="E13662">
        <v>540</v>
      </c>
    </row>
    <row r="13663" spans="1:5">
      <c r="A13663">
        <v>2022</v>
      </c>
      <c r="B13663" t="s">
        <v>432</v>
      </c>
      <c r="C13663" t="s">
        <v>39</v>
      </c>
      <c r="D13663" t="s">
        <v>552</v>
      </c>
      <c r="E13663">
        <v>639</v>
      </c>
    </row>
    <row r="13664" spans="1:5">
      <c r="A13664">
        <v>2022</v>
      </c>
      <c r="B13664" t="s">
        <v>426</v>
      </c>
      <c r="D13664" t="s">
        <v>552</v>
      </c>
      <c r="E13664">
        <v>0</v>
      </c>
    </row>
    <row r="13665" spans="1:5">
      <c r="A13665">
        <v>2022</v>
      </c>
      <c r="B13665" t="s">
        <v>424</v>
      </c>
      <c r="C13665" t="s">
        <v>21</v>
      </c>
      <c r="D13665" t="s">
        <v>552</v>
      </c>
      <c r="E13665">
        <v>733.5</v>
      </c>
    </row>
    <row r="13666" spans="1:5">
      <c r="A13666">
        <v>2021</v>
      </c>
      <c r="B13666" t="s">
        <v>432</v>
      </c>
      <c r="C13666" t="s">
        <v>39</v>
      </c>
      <c r="D13666" t="s">
        <v>552</v>
      </c>
      <c r="E13666">
        <v>594</v>
      </c>
    </row>
    <row r="13667" spans="1:5">
      <c r="A13667">
        <v>2021</v>
      </c>
      <c r="B13667" t="s">
        <v>430</v>
      </c>
      <c r="C13667" t="s">
        <v>33</v>
      </c>
      <c r="D13667" t="s">
        <v>552</v>
      </c>
      <c r="E13667">
        <v>535.5</v>
      </c>
    </row>
    <row r="13668" spans="1:5">
      <c r="A13668">
        <v>2021</v>
      </c>
      <c r="B13668" t="s">
        <v>433</v>
      </c>
      <c r="C13668" t="s">
        <v>42</v>
      </c>
      <c r="D13668" t="s">
        <v>552</v>
      </c>
      <c r="E13668">
        <v>0</v>
      </c>
    </row>
    <row r="13669" spans="1:5">
      <c r="A13669">
        <v>2021</v>
      </c>
      <c r="B13669" t="s">
        <v>422</v>
      </c>
      <c r="C13669" t="s">
        <v>15</v>
      </c>
      <c r="D13669" t="s">
        <v>552</v>
      </c>
      <c r="E13669">
        <v>0</v>
      </c>
    </row>
    <row r="13670" spans="1:5">
      <c r="A13670">
        <v>2021</v>
      </c>
      <c r="B13670" t="s">
        <v>421</v>
      </c>
      <c r="C13670" t="s">
        <v>13</v>
      </c>
      <c r="D13670" t="s">
        <v>552</v>
      </c>
      <c r="E13670">
        <v>0</v>
      </c>
    </row>
    <row r="13671" spans="1:5">
      <c r="A13671">
        <v>2021</v>
      </c>
      <c r="B13671" t="s">
        <v>439</v>
      </c>
      <c r="C13671" t="s">
        <v>53</v>
      </c>
      <c r="D13671" t="s">
        <v>552</v>
      </c>
      <c r="E13671">
        <v>0</v>
      </c>
    </row>
    <row r="13672" spans="1:5">
      <c r="A13672">
        <v>2021</v>
      </c>
      <c r="B13672" t="s">
        <v>435</v>
      </c>
      <c r="C13672" t="s">
        <v>48</v>
      </c>
      <c r="D13672" t="s">
        <v>552</v>
      </c>
      <c r="E13672">
        <v>0</v>
      </c>
    </row>
    <row r="13673" spans="1:5">
      <c r="A13673">
        <v>2021</v>
      </c>
      <c r="B13673" t="s">
        <v>429</v>
      </c>
      <c r="C13673" t="s">
        <v>30</v>
      </c>
      <c r="D13673" t="s">
        <v>552</v>
      </c>
      <c r="E13673">
        <v>622.97</v>
      </c>
    </row>
    <row r="13674" spans="1:5">
      <c r="A13674">
        <v>2020</v>
      </c>
      <c r="B13674" t="s">
        <v>435</v>
      </c>
      <c r="C13674" t="s">
        <v>48</v>
      </c>
      <c r="D13674" t="s">
        <v>552</v>
      </c>
      <c r="E13674">
        <v>0</v>
      </c>
    </row>
    <row r="13675" spans="1:5">
      <c r="A13675">
        <v>2020</v>
      </c>
      <c r="B13675" t="s">
        <v>432</v>
      </c>
      <c r="C13675" t="s">
        <v>39</v>
      </c>
      <c r="D13675" t="s">
        <v>552</v>
      </c>
      <c r="E13675">
        <v>512</v>
      </c>
    </row>
    <row r="13676" spans="1:5">
      <c r="A13676">
        <v>2020</v>
      </c>
      <c r="B13676" t="s">
        <v>423</v>
      </c>
      <c r="C13676" t="s">
        <v>18</v>
      </c>
      <c r="D13676" t="s">
        <v>552</v>
      </c>
      <c r="E13676">
        <v>0</v>
      </c>
    </row>
    <row r="13677" spans="1:5">
      <c r="A13677">
        <v>2020</v>
      </c>
      <c r="B13677" t="s">
        <v>420</v>
      </c>
      <c r="C13677" t="s">
        <v>8</v>
      </c>
      <c r="D13677" t="s">
        <v>552</v>
      </c>
      <c r="E13677">
        <v>594</v>
      </c>
    </row>
    <row r="13678" spans="1:5">
      <c r="A13678">
        <v>2020</v>
      </c>
      <c r="B13678" t="s">
        <v>424</v>
      </c>
      <c r="C13678" t="s">
        <v>21</v>
      </c>
      <c r="D13678" t="s">
        <v>552</v>
      </c>
      <c r="E13678">
        <v>562.5</v>
      </c>
    </row>
    <row r="13679" spans="1:5">
      <c r="A13679">
        <v>2020</v>
      </c>
      <c r="B13679" t="s">
        <v>421</v>
      </c>
      <c r="C13679" t="s">
        <v>13</v>
      </c>
      <c r="D13679" t="s">
        <v>552</v>
      </c>
      <c r="E13679">
        <v>0</v>
      </c>
    </row>
    <row r="13680" spans="1:5">
      <c r="A13680">
        <v>2020</v>
      </c>
      <c r="B13680" t="s">
        <v>436</v>
      </c>
      <c r="C13680" t="s">
        <v>49</v>
      </c>
      <c r="D13680" t="s">
        <v>552</v>
      </c>
      <c r="E13680">
        <v>0</v>
      </c>
    </row>
    <row r="13681" spans="1:5">
      <c r="A13681">
        <v>2020</v>
      </c>
      <c r="B13681" t="s">
        <v>429</v>
      </c>
      <c r="C13681" t="s">
        <v>30</v>
      </c>
      <c r="D13681" t="s">
        <v>552</v>
      </c>
      <c r="E13681">
        <v>661.14</v>
      </c>
    </row>
    <row r="13682" spans="1:5">
      <c r="A13682">
        <v>2019</v>
      </c>
      <c r="B13682" t="s">
        <v>435</v>
      </c>
      <c r="C13682" t="s">
        <v>48</v>
      </c>
      <c r="D13682" t="s">
        <v>552</v>
      </c>
      <c r="E13682">
        <v>0</v>
      </c>
    </row>
    <row r="13683" spans="1:5">
      <c r="A13683">
        <v>2019</v>
      </c>
      <c r="B13683" t="s">
        <v>426</v>
      </c>
      <c r="D13683" t="s">
        <v>552</v>
      </c>
      <c r="E13683">
        <v>0</v>
      </c>
    </row>
    <row r="13684" spans="1:5">
      <c r="A13684">
        <v>2019</v>
      </c>
      <c r="B13684" t="s">
        <v>432</v>
      </c>
      <c r="C13684" t="s">
        <v>39</v>
      </c>
      <c r="D13684" t="s">
        <v>552</v>
      </c>
      <c r="E13684">
        <v>0</v>
      </c>
    </row>
    <row r="13685" spans="1:5">
      <c r="A13685">
        <v>2019</v>
      </c>
      <c r="B13685" t="s">
        <v>436</v>
      </c>
      <c r="C13685" t="s">
        <v>49</v>
      </c>
      <c r="D13685" t="s">
        <v>552</v>
      </c>
      <c r="E13685">
        <v>0</v>
      </c>
    </row>
    <row r="13686" spans="1:5">
      <c r="A13686">
        <v>2018</v>
      </c>
      <c r="B13686" t="s">
        <v>431</v>
      </c>
      <c r="C13686" t="s">
        <v>36</v>
      </c>
      <c r="D13686" t="s">
        <v>552</v>
      </c>
      <c r="E13686">
        <v>0</v>
      </c>
    </row>
    <row r="13687" spans="1:5">
      <c r="A13687">
        <v>2018</v>
      </c>
      <c r="B13687" t="s">
        <v>426</v>
      </c>
      <c r="D13687" t="s">
        <v>552</v>
      </c>
      <c r="E13687">
        <v>0</v>
      </c>
    </row>
    <row r="13688" spans="1:5">
      <c r="A13688">
        <v>2018</v>
      </c>
      <c r="B13688" t="s">
        <v>421</v>
      </c>
      <c r="C13688" t="s">
        <v>13</v>
      </c>
      <c r="D13688" t="s">
        <v>552</v>
      </c>
      <c r="E13688">
        <v>0</v>
      </c>
    </row>
    <row r="13689" spans="1:5">
      <c r="A13689">
        <v>2018</v>
      </c>
      <c r="B13689" t="s">
        <v>423</v>
      </c>
      <c r="C13689" t="s">
        <v>18</v>
      </c>
      <c r="D13689" t="s">
        <v>552</v>
      </c>
      <c r="E13689">
        <v>0</v>
      </c>
    </row>
    <row r="13690" spans="1:5">
      <c r="A13690">
        <v>2018</v>
      </c>
      <c r="B13690" t="s">
        <v>433</v>
      </c>
      <c r="C13690" t="s">
        <v>42</v>
      </c>
      <c r="D13690" t="s">
        <v>552</v>
      </c>
      <c r="E13690">
        <v>0</v>
      </c>
    </row>
    <row r="13691" spans="1:5">
      <c r="A13691">
        <v>2018</v>
      </c>
      <c r="B13691" t="s">
        <v>425</v>
      </c>
      <c r="C13691" t="s">
        <v>24</v>
      </c>
      <c r="D13691" t="s">
        <v>552</v>
      </c>
      <c r="E13691">
        <v>0</v>
      </c>
    </row>
    <row r="13692" spans="1:5">
      <c r="A13692">
        <v>2018</v>
      </c>
      <c r="B13692" t="s">
        <v>424</v>
      </c>
      <c r="C13692" t="s">
        <v>21</v>
      </c>
      <c r="D13692" t="s">
        <v>552</v>
      </c>
      <c r="E13692">
        <v>0</v>
      </c>
    </row>
    <row r="13693" spans="1:5">
      <c r="A13693">
        <v>2018</v>
      </c>
      <c r="B13693" t="s">
        <v>429</v>
      </c>
      <c r="C13693" t="s">
        <v>30</v>
      </c>
      <c r="D13693" t="s">
        <v>552</v>
      </c>
      <c r="E13693">
        <v>0</v>
      </c>
    </row>
    <row r="13694" spans="1:5">
      <c r="A13694">
        <v>2025</v>
      </c>
      <c r="B13694" t="s">
        <v>407</v>
      </c>
      <c r="D13694" t="s">
        <v>553</v>
      </c>
      <c r="E13694">
        <v>0</v>
      </c>
    </row>
    <row r="13695" spans="1:5">
      <c r="A13695">
        <v>2025</v>
      </c>
      <c r="B13695" t="s">
        <v>438</v>
      </c>
      <c r="D13695" t="s">
        <v>553</v>
      </c>
      <c r="E13695">
        <v>0</v>
      </c>
    </row>
    <row r="13696" spans="1:5">
      <c r="A13696">
        <v>2025</v>
      </c>
      <c r="B13696" t="s">
        <v>425</v>
      </c>
      <c r="D13696" t="s">
        <v>553</v>
      </c>
      <c r="E13696">
        <v>0</v>
      </c>
    </row>
    <row r="13697" spans="1:5">
      <c r="A13697">
        <v>2025</v>
      </c>
      <c r="B13697" t="s">
        <v>421</v>
      </c>
      <c r="D13697" t="s">
        <v>553</v>
      </c>
      <c r="E13697">
        <v>0</v>
      </c>
    </row>
    <row r="13698" spans="1:5">
      <c r="A13698">
        <v>2025</v>
      </c>
      <c r="B13698" t="s">
        <v>432</v>
      </c>
      <c r="D13698" t="s">
        <v>553</v>
      </c>
      <c r="E13698">
        <v>0</v>
      </c>
    </row>
    <row r="13699" spans="1:5">
      <c r="A13699">
        <v>2025</v>
      </c>
      <c r="B13699" t="s">
        <v>429</v>
      </c>
      <c r="D13699" t="s">
        <v>553</v>
      </c>
      <c r="E13699">
        <v>0</v>
      </c>
    </row>
    <row r="13700" spans="1:5">
      <c r="A13700">
        <v>2025</v>
      </c>
      <c r="B13700" t="s">
        <v>431</v>
      </c>
      <c r="D13700" t="s">
        <v>553</v>
      </c>
      <c r="E13700">
        <v>0</v>
      </c>
    </row>
    <row r="13701" spans="1:5">
      <c r="A13701">
        <v>2025</v>
      </c>
      <c r="B13701" t="s">
        <v>428</v>
      </c>
      <c r="D13701" t="s">
        <v>553</v>
      </c>
      <c r="E13701">
        <v>0</v>
      </c>
    </row>
    <row r="13702" spans="1:5">
      <c r="A13702">
        <v>2025</v>
      </c>
      <c r="B13702" t="s">
        <v>436</v>
      </c>
      <c r="D13702" t="s">
        <v>553</v>
      </c>
      <c r="E13702">
        <v>0</v>
      </c>
    </row>
    <row r="13703" spans="1:5">
      <c r="A13703">
        <v>2025</v>
      </c>
      <c r="B13703" t="s">
        <v>433</v>
      </c>
      <c r="D13703" t="s">
        <v>553</v>
      </c>
      <c r="E13703">
        <v>0</v>
      </c>
    </row>
    <row r="13704" spans="1:5">
      <c r="A13704">
        <v>2025</v>
      </c>
      <c r="B13704" t="s">
        <v>426</v>
      </c>
      <c r="D13704" t="s">
        <v>553</v>
      </c>
      <c r="E13704">
        <v>0</v>
      </c>
    </row>
    <row r="13705" spans="1:5">
      <c r="A13705">
        <v>2025</v>
      </c>
      <c r="B13705" t="s">
        <v>437</v>
      </c>
      <c r="D13705" t="s">
        <v>553</v>
      </c>
      <c r="E13705">
        <v>0</v>
      </c>
    </row>
    <row r="13706" spans="1:5">
      <c r="A13706">
        <v>2025</v>
      </c>
      <c r="B13706" t="s">
        <v>420</v>
      </c>
      <c r="D13706" t="s">
        <v>553</v>
      </c>
      <c r="E13706">
        <v>0</v>
      </c>
    </row>
    <row r="13707" spans="1:5">
      <c r="A13707">
        <v>2025</v>
      </c>
      <c r="B13707" t="s">
        <v>424</v>
      </c>
      <c r="D13707" t="s">
        <v>553</v>
      </c>
      <c r="E13707">
        <v>0</v>
      </c>
    </row>
    <row r="13708" spans="1:5">
      <c r="A13708">
        <v>2025</v>
      </c>
      <c r="B13708" t="s">
        <v>434</v>
      </c>
      <c r="D13708" t="s">
        <v>553</v>
      </c>
      <c r="E13708">
        <v>0</v>
      </c>
    </row>
    <row r="13709" spans="1:5">
      <c r="A13709">
        <v>2025</v>
      </c>
      <c r="B13709" t="s">
        <v>423</v>
      </c>
      <c r="D13709" t="s">
        <v>553</v>
      </c>
      <c r="E13709">
        <v>0</v>
      </c>
    </row>
    <row r="13710" spans="1:5">
      <c r="A13710">
        <v>2025</v>
      </c>
      <c r="B13710" t="s">
        <v>435</v>
      </c>
      <c r="D13710" t="s">
        <v>553</v>
      </c>
      <c r="E13710">
        <v>0</v>
      </c>
    </row>
    <row r="13711" spans="1:5">
      <c r="A13711">
        <v>2025</v>
      </c>
      <c r="B13711" t="s">
        <v>430</v>
      </c>
      <c r="D13711" t="s">
        <v>553</v>
      </c>
      <c r="E13711">
        <v>0</v>
      </c>
    </row>
    <row r="13712" spans="1:5">
      <c r="A13712">
        <v>2025</v>
      </c>
      <c r="B13712" t="s">
        <v>422</v>
      </c>
      <c r="D13712" t="s">
        <v>553</v>
      </c>
      <c r="E13712">
        <v>0</v>
      </c>
    </row>
    <row r="13713" spans="1:5">
      <c r="A13713">
        <v>2025</v>
      </c>
      <c r="B13713" t="s">
        <v>439</v>
      </c>
      <c r="D13713" t="s">
        <v>553</v>
      </c>
      <c r="E13713">
        <v>0</v>
      </c>
    </row>
    <row r="13714" spans="1:5">
      <c r="A13714">
        <v>2024</v>
      </c>
      <c r="B13714" t="s">
        <v>407</v>
      </c>
      <c r="C13714" t="s">
        <v>407</v>
      </c>
      <c r="D13714" t="s">
        <v>553</v>
      </c>
      <c r="E13714">
        <v>2545</v>
      </c>
    </row>
    <row r="13715" spans="1:5">
      <c r="A13715">
        <v>2024</v>
      </c>
      <c r="B13715" t="s">
        <v>438</v>
      </c>
      <c r="C13715" t="s">
        <v>52</v>
      </c>
      <c r="D13715" t="s">
        <v>553</v>
      </c>
      <c r="E13715">
        <v>0</v>
      </c>
    </row>
    <row r="13716" spans="1:5">
      <c r="A13716">
        <v>2024</v>
      </c>
      <c r="B13716" t="s">
        <v>425</v>
      </c>
      <c r="C13716" t="s">
        <v>24</v>
      </c>
      <c r="D13716" t="s">
        <v>553</v>
      </c>
      <c r="E13716">
        <v>204</v>
      </c>
    </row>
    <row r="13717" spans="1:5">
      <c r="A13717">
        <v>2024</v>
      </c>
      <c r="B13717" t="s">
        <v>421</v>
      </c>
      <c r="C13717" t="s">
        <v>13</v>
      </c>
      <c r="D13717" t="s">
        <v>553</v>
      </c>
      <c r="E13717">
        <v>0</v>
      </c>
    </row>
    <row r="13718" spans="1:5">
      <c r="A13718">
        <v>2024</v>
      </c>
      <c r="B13718" t="s">
        <v>432</v>
      </c>
      <c r="C13718" t="s">
        <v>39</v>
      </c>
      <c r="D13718" t="s">
        <v>553</v>
      </c>
      <c r="E13718">
        <v>480</v>
      </c>
    </row>
    <row r="13719" spans="1:5">
      <c r="A13719">
        <v>2024</v>
      </c>
      <c r="B13719" t="s">
        <v>429</v>
      </c>
      <c r="C13719" t="s">
        <v>30</v>
      </c>
      <c r="D13719" t="s">
        <v>553</v>
      </c>
      <c r="E13719">
        <v>320</v>
      </c>
    </row>
    <row r="13720" spans="1:5">
      <c r="A13720">
        <v>2024</v>
      </c>
      <c r="B13720" t="s">
        <v>431</v>
      </c>
      <c r="C13720" t="s">
        <v>36</v>
      </c>
      <c r="D13720" t="s">
        <v>553</v>
      </c>
      <c r="E13720">
        <v>0</v>
      </c>
    </row>
    <row r="13721" spans="1:5">
      <c r="A13721">
        <v>2024</v>
      </c>
      <c r="B13721" t="s">
        <v>428</v>
      </c>
      <c r="C13721" t="s">
        <v>27</v>
      </c>
      <c r="D13721" t="s">
        <v>553</v>
      </c>
      <c r="E13721">
        <v>0</v>
      </c>
    </row>
    <row r="13722" spans="1:5">
      <c r="A13722">
        <v>2024</v>
      </c>
      <c r="B13722" t="s">
        <v>436</v>
      </c>
      <c r="C13722" t="s">
        <v>49</v>
      </c>
      <c r="D13722" t="s">
        <v>553</v>
      </c>
      <c r="E13722">
        <v>0</v>
      </c>
    </row>
    <row r="13723" spans="1:5">
      <c r="A13723">
        <v>2024</v>
      </c>
      <c r="B13723" t="s">
        <v>433</v>
      </c>
      <c r="C13723" t="s">
        <v>42</v>
      </c>
      <c r="D13723" t="s">
        <v>553</v>
      </c>
      <c r="E13723">
        <v>0</v>
      </c>
    </row>
    <row r="13724" spans="1:5">
      <c r="A13724">
        <v>2024</v>
      </c>
      <c r="B13724" t="s">
        <v>426</v>
      </c>
      <c r="D13724" t="s">
        <v>553</v>
      </c>
      <c r="E13724">
        <v>0</v>
      </c>
    </row>
    <row r="13725" spans="1:5">
      <c r="A13725">
        <v>2024</v>
      </c>
      <c r="B13725" t="s">
        <v>437</v>
      </c>
      <c r="C13725" t="s">
        <v>51</v>
      </c>
      <c r="D13725" t="s">
        <v>553</v>
      </c>
      <c r="E13725">
        <v>195</v>
      </c>
    </row>
    <row r="13726" spans="1:5">
      <c r="A13726">
        <v>2024</v>
      </c>
      <c r="B13726" t="s">
        <v>420</v>
      </c>
      <c r="C13726" t="s">
        <v>8</v>
      </c>
      <c r="D13726" t="s">
        <v>553</v>
      </c>
      <c r="E13726">
        <v>386</v>
      </c>
    </row>
    <row r="13727" spans="1:5">
      <c r="A13727">
        <v>2024</v>
      </c>
      <c r="B13727" t="s">
        <v>424</v>
      </c>
      <c r="C13727" t="s">
        <v>21</v>
      </c>
      <c r="D13727" t="s">
        <v>553</v>
      </c>
      <c r="E13727">
        <v>516</v>
      </c>
    </row>
    <row r="13728" spans="1:5">
      <c r="A13728">
        <v>2024</v>
      </c>
      <c r="B13728" t="s">
        <v>434</v>
      </c>
      <c r="C13728" t="s">
        <v>45</v>
      </c>
      <c r="D13728" t="s">
        <v>553</v>
      </c>
      <c r="E13728">
        <v>0</v>
      </c>
    </row>
    <row r="13729" spans="1:5">
      <c r="A13729">
        <v>2024</v>
      </c>
      <c r="B13729" t="s">
        <v>423</v>
      </c>
      <c r="C13729" t="s">
        <v>18</v>
      </c>
      <c r="D13729" t="s">
        <v>553</v>
      </c>
      <c r="E13729">
        <v>0</v>
      </c>
    </row>
    <row r="13730" spans="1:5">
      <c r="A13730">
        <v>2024</v>
      </c>
      <c r="B13730" t="s">
        <v>435</v>
      </c>
      <c r="C13730" t="s">
        <v>48</v>
      </c>
      <c r="D13730" t="s">
        <v>553</v>
      </c>
      <c r="E13730">
        <v>0</v>
      </c>
    </row>
    <row r="13731" spans="1:5">
      <c r="A13731">
        <v>2024</v>
      </c>
      <c r="B13731" t="s">
        <v>430</v>
      </c>
      <c r="C13731" t="s">
        <v>33</v>
      </c>
      <c r="D13731" t="s">
        <v>553</v>
      </c>
      <c r="E13731">
        <v>444</v>
      </c>
    </row>
    <row r="13732" spans="1:5">
      <c r="A13732">
        <v>2024</v>
      </c>
      <c r="B13732" t="s">
        <v>422</v>
      </c>
      <c r="C13732" t="s">
        <v>15</v>
      </c>
      <c r="D13732" t="s">
        <v>553</v>
      </c>
      <c r="E13732">
        <v>0</v>
      </c>
    </row>
    <row r="13733" spans="1:5">
      <c r="A13733">
        <v>2024</v>
      </c>
      <c r="B13733" t="s">
        <v>439</v>
      </c>
      <c r="C13733" t="s">
        <v>53</v>
      </c>
      <c r="D13733" t="s">
        <v>553</v>
      </c>
      <c r="E13733">
        <v>0</v>
      </c>
    </row>
    <row r="13734" spans="1:5">
      <c r="A13734">
        <v>2019</v>
      </c>
      <c r="B13734" t="s">
        <v>407</v>
      </c>
      <c r="C13734" t="s">
        <v>407</v>
      </c>
      <c r="D13734" t="s">
        <v>553</v>
      </c>
      <c r="E13734">
        <v>0</v>
      </c>
    </row>
    <row r="13735" spans="1:5">
      <c r="A13735">
        <v>2022</v>
      </c>
      <c r="B13735" t="s">
        <v>407</v>
      </c>
      <c r="C13735" t="s">
        <v>407</v>
      </c>
      <c r="D13735" t="s">
        <v>553</v>
      </c>
      <c r="E13735">
        <v>2704.5</v>
      </c>
    </row>
    <row r="13736" spans="1:5">
      <c r="A13736">
        <v>2021</v>
      </c>
      <c r="B13736" t="s">
        <v>407</v>
      </c>
      <c r="C13736" t="s">
        <v>407</v>
      </c>
      <c r="D13736" t="s">
        <v>553</v>
      </c>
      <c r="E13736">
        <v>2954.5</v>
      </c>
    </row>
    <row r="13737" spans="1:5">
      <c r="A13737">
        <v>2023</v>
      </c>
      <c r="B13737" t="s">
        <v>407</v>
      </c>
      <c r="C13737" t="s">
        <v>407</v>
      </c>
      <c r="D13737" t="s">
        <v>553</v>
      </c>
      <c r="E13737">
        <v>2559</v>
      </c>
    </row>
    <row r="13738" spans="1:5">
      <c r="A13738">
        <v>2018</v>
      </c>
      <c r="B13738" t="s">
        <v>407</v>
      </c>
      <c r="C13738" t="s">
        <v>407</v>
      </c>
      <c r="D13738" t="s">
        <v>553</v>
      </c>
      <c r="E13738">
        <v>0</v>
      </c>
    </row>
    <row r="13739" spans="1:5">
      <c r="A13739">
        <v>2018</v>
      </c>
      <c r="B13739" t="s">
        <v>407</v>
      </c>
      <c r="C13739" t="s">
        <v>407</v>
      </c>
      <c r="D13739" t="s">
        <v>553</v>
      </c>
      <c r="E13739">
        <v>0</v>
      </c>
    </row>
    <row r="13740" spans="1:5">
      <c r="A13740">
        <v>2018</v>
      </c>
      <c r="B13740" t="s">
        <v>407</v>
      </c>
      <c r="C13740" t="s">
        <v>407</v>
      </c>
      <c r="D13740" t="s">
        <v>553</v>
      </c>
      <c r="E13740">
        <v>0</v>
      </c>
    </row>
    <row r="13741" spans="1:5">
      <c r="A13741">
        <v>2018</v>
      </c>
      <c r="B13741" t="s">
        <v>407</v>
      </c>
      <c r="C13741" t="s">
        <v>407</v>
      </c>
      <c r="D13741" t="s">
        <v>553</v>
      </c>
      <c r="E13741">
        <v>0</v>
      </c>
    </row>
    <row r="13742" spans="1:5">
      <c r="A13742">
        <v>2020</v>
      </c>
      <c r="B13742" t="s">
        <v>407</v>
      </c>
      <c r="C13742" t="s">
        <v>407</v>
      </c>
      <c r="D13742" t="s">
        <v>553</v>
      </c>
      <c r="E13742">
        <v>2300</v>
      </c>
    </row>
    <row r="13743" spans="1:5">
      <c r="A13743">
        <v>2023</v>
      </c>
      <c r="B13743" t="s">
        <v>438</v>
      </c>
      <c r="C13743" t="s">
        <v>52</v>
      </c>
      <c r="D13743" t="s">
        <v>553</v>
      </c>
      <c r="E13743">
        <v>0</v>
      </c>
    </row>
    <row r="13744" spans="1:5">
      <c r="A13744">
        <v>2023</v>
      </c>
      <c r="B13744" t="s">
        <v>425</v>
      </c>
      <c r="C13744" t="s">
        <v>24</v>
      </c>
      <c r="D13744" t="s">
        <v>553</v>
      </c>
      <c r="E13744">
        <v>202</v>
      </c>
    </row>
    <row r="13745" spans="1:5">
      <c r="A13745">
        <v>2023</v>
      </c>
      <c r="B13745" t="s">
        <v>421</v>
      </c>
      <c r="C13745" t="s">
        <v>13</v>
      </c>
      <c r="D13745" t="s">
        <v>553</v>
      </c>
      <c r="E13745">
        <v>0</v>
      </c>
    </row>
    <row r="13746" spans="1:5">
      <c r="A13746">
        <v>2023</v>
      </c>
      <c r="B13746" t="s">
        <v>432</v>
      </c>
      <c r="C13746" t="s">
        <v>39</v>
      </c>
      <c r="D13746" t="s">
        <v>553</v>
      </c>
      <c r="E13746">
        <v>486</v>
      </c>
    </row>
    <row r="13747" spans="1:5">
      <c r="A13747">
        <v>2023</v>
      </c>
      <c r="B13747" t="s">
        <v>429</v>
      </c>
      <c r="C13747" t="s">
        <v>30</v>
      </c>
      <c r="D13747" t="s">
        <v>553</v>
      </c>
      <c r="E13747">
        <v>390</v>
      </c>
    </row>
    <row r="13748" spans="1:5">
      <c r="A13748">
        <v>2023</v>
      </c>
      <c r="B13748" t="s">
        <v>431</v>
      </c>
      <c r="C13748" t="s">
        <v>36</v>
      </c>
      <c r="D13748" t="s">
        <v>553</v>
      </c>
      <c r="E13748">
        <v>0</v>
      </c>
    </row>
    <row r="13749" spans="1:5">
      <c r="A13749">
        <v>2023</v>
      </c>
      <c r="B13749" t="s">
        <v>428</v>
      </c>
      <c r="C13749" t="s">
        <v>27</v>
      </c>
      <c r="D13749" t="s">
        <v>553</v>
      </c>
      <c r="E13749">
        <v>0</v>
      </c>
    </row>
    <row r="13750" spans="1:5">
      <c r="A13750">
        <v>2023</v>
      </c>
      <c r="B13750" t="s">
        <v>436</v>
      </c>
      <c r="C13750" t="s">
        <v>49</v>
      </c>
      <c r="D13750" t="s">
        <v>553</v>
      </c>
      <c r="E13750">
        <v>0</v>
      </c>
    </row>
    <row r="13751" spans="1:5">
      <c r="A13751">
        <v>2023</v>
      </c>
      <c r="B13751" t="s">
        <v>433</v>
      </c>
      <c r="C13751" t="s">
        <v>42</v>
      </c>
      <c r="D13751" t="s">
        <v>553</v>
      </c>
      <c r="E13751">
        <v>0</v>
      </c>
    </row>
    <row r="13752" spans="1:5">
      <c r="A13752">
        <v>2023</v>
      </c>
      <c r="B13752" t="s">
        <v>426</v>
      </c>
      <c r="D13752" t="s">
        <v>553</v>
      </c>
      <c r="E13752">
        <v>0</v>
      </c>
    </row>
    <row r="13753" spans="1:5">
      <c r="A13753">
        <v>2023</v>
      </c>
      <c r="B13753" t="s">
        <v>437</v>
      </c>
      <c r="C13753" t="s">
        <v>51</v>
      </c>
      <c r="D13753" t="s">
        <v>553</v>
      </c>
      <c r="E13753">
        <v>200</v>
      </c>
    </row>
    <row r="13754" spans="1:5">
      <c r="A13754">
        <v>2023</v>
      </c>
      <c r="B13754" t="s">
        <v>420</v>
      </c>
      <c r="C13754" t="s">
        <v>8</v>
      </c>
      <c r="D13754" t="s">
        <v>553</v>
      </c>
      <c r="E13754">
        <v>405</v>
      </c>
    </row>
    <row r="13755" spans="1:5">
      <c r="A13755">
        <v>2023</v>
      </c>
      <c r="B13755" t="s">
        <v>424</v>
      </c>
      <c r="C13755" t="s">
        <v>21</v>
      </c>
      <c r="D13755" t="s">
        <v>553</v>
      </c>
      <c r="E13755">
        <v>510</v>
      </c>
    </row>
    <row r="13756" spans="1:5">
      <c r="A13756">
        <v>2022</v>
      </c>
      <c r="B13756" t="s">
        <v>435</v>
      </c>
      <c r="C13756" t="s">
        <v>48</v>
      </c>
      <c r="D13756" t="s">
        <v>553</v>
      </c>
      <c r="E13756">
        <v>0</v>
      </c>
    </row>
    <row r="13757" spans="1:5">
      <c r="A13757">
        <v>2022</v>
      </c>
      <c r="B13757" t="s">
        <v>438</v>
      </c>
      <c r="C13757" t="s">
        <v>52</v>
      </c>
      <c r="D13757" t="s">
        <v>553</v>
      </c>
      <c r="E13757">
        <v>0</v>
      </c>
    </row>
    <row r="13758" spans="1:5">
      <c r="A13758">
        <v>2022</v>
      </c>
      <c r="B13758" t="s">
        <v>436</v>
      </c>
      <c r="C13758" t="s">
        <v>49</v>
      </c>
      <c r="D13758" t="s">
        <v>553</v>
      </c>
      <c r="E13758">
        <v>0</v>
      </c>
    </row>
    <row r="13759" spans="1:5">
      <c r="A13759">
        <v>2022</v>
      </c>
      <c r="B13759" t="s">
        <v>431</v>
      </c>
      <c r="C13759" t="s">
        <v>36</v>
      </c>
      <c r="D13759" t="s">
        <v>553</v>
      </c>
      <c r="E13759">
        <v>0</v>
      </c>
    </row>
    <row r="13760" spans="1:5">
      <c r="A13760">
        <v>2022</v>
      </c>
      <c r="B13760" t="s">
        <v>422</v>
      </c>
      <c r="C13760" t="s">
        <v>15</v>
      </c>
      <c r="D13760" t="s">
        <v>553</v>
      </c>
      <c r="E13760">
        <v>0</v>
      </c>
    </row>
    <row r="13761" spans="1:5">
      <c r="A13761">
        <v>2022</v>
      </c>
      <c r="B13761" t="s">
        <v>439</v>
      </c>
      <c r="C13761" t="s">
        <v>53</v>
      </c>
      <c r="D13761" t="s">
        <v>553</v>
      </c>
      <c r="E13761">
        <v>0</v>
      </c>
    </row>
    <row r="13762" spans="1:5">
      <c r="A13762">
        <v>2022</v>
      </c>
      <c r="B13762" t="s">
        <v>429</v>
      </c>
      <c r="C13762" t="s">
        <v>30</v>
      </c>
      <c r="D13762" t="s">
        <v>553</v>
      </c>
      <c r="E13762">
        <v>445</v>
      </c>
    </row>
    <row r="13763" spans="1:5">
      <c r="A13763">
        <v>2022</v>
      </c>
      <c r="B13763" t="s">
        <v>421</v>
      </c>
      <c r="C13763" t="s">
        <v>13</v>
      </c>
      <c r="D13763" t="s">
        <v>553</v>
      </c>
      <c r="E13763">
        <v>0</v>
      </c>
    </row>
    <row r="13764" spans="1:5">
      <c r="A13764">
        <v>2022</v>
      </c>
      <c r="B13764" t="s">
        <v>434</v>
      </c>
      <c r="C13764" t="s">
        <v>45</v>
      </c>
      <c r="D13764" t="s">
        <v>553</v>
      </c>
      <c r="E13764">
        <v>0</v>
      </c>
    </row>
    <row r="13765" spans="1:5">
      <c r="A13765">
        <v>2021</v>
      </c>
      <c r="B13765" t="s">
        <v>434</v>
      </c>
      <c r="C13765" t="s">
        <v>45</v>
      </c>
      <c r="D13765" t="s">
        <v>553</v>
      </c>
      <c r="E13765">
        <v>0</v>
      </c>
    </row>
    <row r="13766" spans="1:5">
      <c r="A13766">
        <v>2021</v>
      </c>
      <c r="B13766" t="s">
        <v>420</v>
      </c>
      <c r="C13766" t="s">
        <v>8</v>
      </c>
      <c r="D13766" t="s">
        <v>553</v>
      </c>
      <c r="E13766">
        <v>779</v>
      </c>
    </row>
    <row r="13767" spans="1:5">
      <c r="A13767">
        <v>2021</v>
      </c>
      <c r="B13767" t="s">
        <v>424</v>
      </c>
      <c r="C13767" t="s">
        <v>21</v>
      </c>
      <c r="D13767" t="s">
        <v>553</v>
      </c>
      <c r="E13767">
        <v>378</v>
      </c>
    </row>
    <row r="13768" spans="1:5">
      <c r="A13768">
        <v>2020</v>
      </c>
      <c r="B13768" t="s">
        <v>434</v>
      </c>
      <c r="C13768" t="s">
        <v>45</v>
      </c>
      <c r="D13768" t="s">
        <v>553</v>
      </c>
      <c r="E13768">
        <v>0</v>
      </c>
    </row>
    <row r="13769" spans="1:5">
      <c r="A13769">
        <v>2020</v>
      </c>
      <c r="B13769" t="s">
        <v>430</v>
      </c>
      <c r="C13769" t="s">
        <v>33</v>
      </c>
      <c r="D13769" t="s">
        <v>553</v>
      </c>
      <c r="E13769">
        <v>293</v>
      </c>
    </row>
    <row r="13770" spans="1:5">
      <c r="A13770">
        <v>2020</v>
      </c>
      <c r="B13770" t="s">
        <v>439</v>
      </c>
      <c r="C13770" t="s">
        <v>53</v>
      </c>
      <c r="D13770" t="s">
        <v>553</v>
      </c>
      <c r="E13770">
        <v>0</v>
      </c>
    </row>
    <row r="13771" spans="1:5">
      <c r="A13771">
        <v>2019</v>
      </c>
      <c r="B13771" t="s">
        <v>431</v>
      </c>
      <c r="C13771" t="s">
        <v>36</v>
      </c>
      <c r="D13771" t="s">
        <v>553</v>
      </c>
      <c r="E13771">
        <v>0</v>
      </c>
    </row>
    <row r="13772" spans="1:5">
      <c r="A13772">
        <v>2019</v>
      </c>
      <c r="B13772" t="s">
        <v>437</v>
      </c>
      <c r="C13772" t="s">
        <v>51</v>
      </c>
      <c r="D13772" t="s">
        <v>553</v>
      </c>
      <c r="E13772">
        <v>0</v>
      </c>
    </row>
    <row r="13773" spans="1:5">
      <c r="A13773">
        <v>2019</v>
      </c>
      <c r="B13773" t="s">
        <v>439</v>
      </c>
      <c r="C13773" t="s">
        <v>53</v>
      </c>
      <c r="D13773" t="s">
        <v>553</v>
      </c>
      <c r="E13773">
        <v>0</v>
      </c>
    </row>
    <row r="13774" spans="1:5">
      <c r="A13774">
        <v>2019</v>
      </c>
      <c r="B13774" t="s">
        <v>429</v>
      </c>
      <c r="C13774" t="s">
        <v>30</v>
      </c>
      <c r="D13774" t="s">
        <v>553</v>
      </c>
      <c r="E13774">
        <v>0</v>
      </c>
    </row>
    <row r="13775" spans="1:5">
      <c r="A13775">
        <v>2018</v>
      </c>
      <c r="B13775" t="s">
        <v>432</v>
      </c>
      <c r="C13775" t="s">
        <v>39</v>
      </c>
      <c r="D13775" t="s">
        <v>553</v>
      </c>
      <c r="E13775">
        <v>0</v>
      </c>
    </row>
    <row r="13776" spans="1:5">
      <c r="A13776">
        <v>2018</v>
      </c>
      <c r="B13776" t="s">
        <v>435</v>
      </c>
      <c r="C13776" t="s">
        <v>48</v>
      </c>
      <c r="D13776" t="s">
        <v>553</v>
      </c>
      <c r="E13776">
        <v>0</v>
      </c>
    </row>
    <row r="13777" spans="1:5">
      <c r="A13777">
        <v>2018</v>
      </c>
      <c r="B13777" t="s">
        <v>438</v>
      </c>
      <c r="C13777" t="s">
        <v>52</v>
      </c>
      <c r="D13777" t="s">
        <v>553</v>
      </c>
      <c r="E13777">
        <v>0</v>
      </c>
    </row>
    <row r="13778" spans="1:5">
      <c r="A13778">
        <v>2018</v>
      </c>
      <c r="B13778" t="s">
        <v>436</v>
      </c>
      <c r="C13778" t="s">
        <v>49</v>
      </c>
      <c r="D13778" t="s">
        <v>553</v>
      </c>
      <c r="E13778">
        <v>0</v>
      </c>
    </row>
    <row r="13779" spans="1:5">
      <c r="A13779">
        <v>2018</v>
      </c>
      <c r="B13779" t="s">
        <v>437</v>
      </c>
      <c r="C13779" t="s">
        <v>51</v>
      </c>
      <c r="D13779" t="s">
        <v>553</v>
      </c>
      <c r="E13779">
        <v>0</v>
      </c>
    </row>
    <row r="13780" spans="1:5">
      <c r="A13780">
        <v>2018</v>
      </c>
      <c r="B13780" t="s">
        <v>422</v>
      </c>
      <c r="C13780" t="s">
        <v>15</v>
      </c>
      <c r="D13780" t="s">
        <v>553</v>
      </c>
      <c r="E13780">
        <v>0</v>
      </c>
    </row>
    <row r="13781" spans="1:5">
      <c r="A13781">
        <v>2019</v>
      </c>
      <c r="B13781" t="s">
        <v>438</v>
      </c>
      <c r="C13781" t="s">
        <v>52</v>
      </c>
      <c r="D13781" t="s">
        <v>553</v>
      </c>
      <c r="E13781">
        <v>0</v>
      </c>
    </row>
    <row r="13782" spans="1:5">
      <c r="A13782">
        <v>2019</v>
      </c>
      <c r="B13782" t="s">
        <v>430</v>
      </c>
      <c r="C13782" t="s">
        <v>33</v>
      </c>
      <c r="D13782" t="s">
        <v>553</v>
      </c>
      <c r="E13782">
        <v>0</v>
      </c>
    </row>
    <row r="13783" spans="1:5">
      <c r="A13783">
        <v>2019</v>
      </c>
      <c r="B13783" t="s">
        <v>434</v>
      </c>
      <c r="C13783" t="s">
        <v>45</v>
      </c>
      <c r="D13783" t="s">
        <v>553</v>
      </c>
      <c r="E13783">
        <v>0</v>
      </c>
    </row>
    <row r="13784" spans="1:5">
      <c r="A13784">
        <v>2019</v>
      </c>
      <c r="B13784" t="s">
        <v>425</v>
      </c>
      <c r="C13784" t="s">
        <v>24</v>
      </c>
      <c r="D13784" t="s">
        <v>553</v>
      </c>
      <c r="E13784">
        <v>0</v>
      </c>
    </row>
    <row r="13785" spans="1:5">
      <c r="A13785">
        <v>2019</v>
      </c>
      <c r="B13785" t="s">
        <v>420</v>
      </c>
      <c r="C13785" t="s">
        <v>8</v>
      </c>
      <c r="D13785" t="s">
        <v>553</v>
      </c>
      <c r="E13785">
        <v>0</v>
      </c>
    </row>
    <row r="13786" spans="1:5">
      <c r="A13786">
        <v>2019</v>
      </c>
      <c r="B13786" t="s">
        <v>433</v>
      </c>
      <c r="C13786" t="s">
        <v>42</v>
      </c>
      <c r="D13786" t="s">
        <v>553</v>
      </c>
      <c r="E13786">
        <v>0</v>
      </c>
    </row>
    <row r="13787" spans="1:5">
      <c r="A13787">
        <v>2019</v>
      </c>
      <c r="B13787" t="s">
        <v>428</v>
      </c>
      <c r="C13787" t="s">
        <v>27</v>
      </c>
      <c r="D13787" t="s">
        <v>553</v>
      </c>
      <c r="E13787">
        <v>0</v>
      </c>
    </row>
    <row r="13788" spans="1:5">
      <c r="A13788">
        <v>2019</v>
      </c>
      <c r="B13788" t="s">
        <v>423</v>
      </c>
      <c r="C13788" t="s">
        <v>18</v>
      </c>
      <c r="D13788" t="s">
        <v>553</v>
      </c>
      <c r="E13788">
        <v>0</v>
      </c>
    </row>
    <row r="13789" spans="1:5">
      <c r="A13789">
        <v>2019</v>
      </c>
      <c r="B13789" t="s">
        <v>421</v>
      </c>
      <c r="C13789" t="s">
        <v>13</v>
      </c>
      <c r="D13789" t="s">
        <v>553</v>
      </c>
      <c r="E13789">
        <v>0</v>
      </c>
    </row>
    <row r="13790" spans="1:5">
      <c r="A13790">
        <v>2019</v>
      </c>
      <c r="B13790" t="s">
        <v>422</v>
      </c>
      <c r="C13790" t="s">
        <v>15</v>
      </c>
      <c r="D13790" t="s">
        <v>553</v>
      </c>
      <c r="E13790">
        <v>0</v>
      </c>
    </row>
    <row r="13791" spans="1:5">
      <c r="A13791">
        <v>2019</v>
      </c>
      <c r="B13791" t="s">
        <v>424</v>
      </c>
      <c r="C13791" t="s">
        <v>21</v>
      </c>
      <c r="D13791" t="s">
        <v>553</v>
      </c>
      <c r="E13791">
        <v>0</v>
      </c>
    </row>
    <row r="13792" spans="1:5">
      <c r="A13792">
        <v>2018</v>
      </c>
      <c r="B13792" t="s">
        <v>434</v>
      </c>
      <c r="C13792" t="s">
        <v>45</v>
      </c>
      <c r="D13792" t="s">
        <v>553</v>
      </c>
      <c r="E13792">
        <v>0</v>
      </c>
    </row>
    <row r="13793" spans="1:5">
      <c r="A13793">
        <v>2018</v>
      </c>
      <c r="B13793" t="s">
        <v>428</v>
      </c>
      <c r="C13793" t="s">
        <v>27</v>
      </c>
      <c r="D13793" t="s">
        <v>553</v>
      </c>
      <c r="E13793">
        <v>0</v>
      </c>
    </row>
    <row r="13794" spans="1:5">
      <c r="A13794">
        <v>2018</v>
      </c>
      <c r="B13794" t="s">
        <v>430</v>
      </c>
      <c r="C13794" t="s">
        <v>33</v>
      </c>
      <c r="D13794" t="s">
        <v>553</v>
      </c>
      <c r="E13794">
        <v>0</v>
      </c>
    </row>
    <row r="13795" spans="1:5">
      <c r="A13795">
        <v>2018</v>
      </c>
      <c r="B13795" t="s">
        <v>420</v>
      </c>
      <c r="C13795" t="s">
        <v>8</v>
      </c>
      <c r="D13795" t="s">
        <v>553</v>
      </c>
      <c r="E13795">
        <v>0</v>
      </c>
    </row>
    <row r="13796" spans="1:5">
      <c r="A13796">
        <v>2018</v>
      </c>
      <c r="B13796" t="s">
        <v>439</v>
      </c>
      <c r="C13796" t="s">
        <v>53</v>
      </c>
      <c r="D13796" t="s">
        <v>553</v>
      </c>
      <c r="E13796">
        <v>0</v>
      </c>
    </row>
    <row r="13797" spans="1:5">
      <c r="A13797">
        <v>2022</v>
      </c>
      <c r="B13797" t="s">
        <v>437</v>
      </c>
      <c r="C13797" t="s">
        <v>51</v>
      </c>
      <c r="D13797" t="s">
        <v>553</v>
      </c>
      <c r="E13797">
        <v>197.5</v>
      </c>
    </row>
    <row r="13798" spans="1:5">
      <c r="A13798">
        <v>2022</v>
      </c>
      <c r="B13798" t="s">
        <v>425</v>
      </c>
      <c r="C13798" t="s">
        <v>24</v>
      </c>
      <c r="D13798" t="s">
        <v>553</v>
      </c>
      <c r="E13798">
        <v>408</v>
      </c>
    </row>
    <row r="13799" spans="1:5">
      <c r="A13799">
        <v>2022</v>
      </c>
      <c r="B13799" t="s">
        <v>428</v>
      </c>
      <c r="C13799" t="s">
        <v>27</v>
      </c>
      <c r="D13799" t="s">
        <v>553</v>
      </c>
      <c r="E13799">
        <v>0</v>
      </c>
    </row>
    <row r="13800" spans="1:5">
      <c r="A13800">
        <v>2022</v>
      </c>
      <c r="B13800" t="s">
        <v>420</v>
      </c>
      <c r="C13800" t="s">
        <v>8</v>
      </c>
      <c r="D13800" t="s">
        <v>553</v>
      </c>
      <c r="E13800">
        <v>379</v>
      </c>
    </row>
    <row r="13801" spans="1:5">
      <c r="A13801">
        <v>2022</v>
      </c>
      <c r="B13801" t="s">
        <v>423</v>
      </c>
      <c r="C13801" t="s">
        <v>18</v>
      </c>
      <c r="D13801" t="s">
        <v>553</v>
      </c>
      <c r="E13801">
        <v>0</v>
      </c>
    </row>
    <row r="13802" spans="1:5">
      <c r="A13802">
        <v>2021</v>
      </c>
      <c r="B13802" t="s">
        <v>426</v>
      </c>
      <c r="D13802" t="s">
        <v>553</v>
      </c>
      <c r="E13802">
        <v>0</v>
      </c>
    </row>
    <row r="13803" spans="1:5">
      <c r="A13803">
        <v>2021</v>
      </c>
      <c r="B13803" t="s">
        <v>428</v>
      </c>
      <c r="C13803" t="s">
        <v>27</v>
      </c>
      <c r="D13803" t="s">
        <v>553</v>
      </c>
      <c r="E13803">
        <v>0</v>
      </c>
    </row>
    <row r="13804" spans="1:5">
      <c r="A13804">
        <v>2021</v>
      </c>
      <c r="B13804" t="s">
        <v>423</v>
      </c>
      <c r="C13804" t="s">
        <v>18</v>
      </c>
      <c r="D13804" t="s">
        <v>553</v>
      </c>
      <c r="E13804">
        <v>0</v>
      </c>
    </row>
    <row r="13805" spans="1:5">
      <c r="A13805">
        <v>2021</v>
      </c>
      <c r="B13805" t="s">
        <v>431</v>
      </c>
      <c r="C13805" t="s">
        <v>36</v>
      </c>
      <c r="D13805" t="s">
        <v>553</v>
      </c>
      <c r="E13805">
        <v>0</v>
      </c>
    </row>
    <row r="13806" spans="1:5">
      <c r="A13806">
        <v>2021</v>
      </c>
      <c r="B13806" t="s">
        <v>425</v>
      </c>
      <c r="C13806" t="s">
        <v>24</v>
      </c>
      <c r="D13806" t="s">
        <v>553</v>
      </c>
      <c r="E13806">
        <v>382</v>
      </c>
    </row>
    <row r="13807" spans="1:5">
      <c r="A13807">
        <v>2021</v>
      </c>
      <c r="B13807" t="s">
        <v>438</v>
      </c>
      <c r="C13807" t="s">
        <v>52</v>
      </c>
      <c r="D13807" t="s">
        <v>553</v>
      </c>
      <c r="E13807">
        <v>0</v>
      </c>
    </row>
    <row r="13808" spans="1:5">
      <c r="A13808">
        <v>2021</v>
      </c>
      <c r="B13808" t="s">
        <v>436</v>
      </c>
      <c r="C13808" t="s">
        <v>49</v>
      </c>
      <c r="D13808" t="s">
        <v>553</v>
      </c>
      <c r="E13808">
        <v>0</v>
      </c>
    </row>
    <row r="13809" spans="1:5">
      <c r="A13809">
        <v>2021</v>
      </c>
      <c r="B13809" t="s">
        <v>437</v>
      </c>
      <c r="C13809" t="s">
        <v>51</v>
      </c>
      <c r="D13809" t="s">
        <v>553</v>
      </c>
      <c r="E13809">
        <v>205</v>
      </c>
    </row>
    <row r="13810" spans="1:5">
      <c r="A13810">
        <v>2020</v>
      </c>
      <c r="B13810" t="s">
        <v>431</v>
      </c>
      <c r="C13810" t="s">
        <v>36</v>
      </c>
      <c r="D13810" t="s">
        <v>553</v>
      </c>
      <c r="E13810">
        <v>0</v>
      </c>
    </row>
    <row r="13811" spans="1:5">
      <c r="A13811">
        <v>2020</v>
      </c>
      <c r="B13811" t="s">
        <v>426</v>
      </c>
      <c r="D13811" t="s">
        <v>553</v>
      </c>
      <c r="E13811">
        <v>0</v>
      </c>
    </row>
    <row r="13812" spans="1:5">
      <c r="A13812">
        <v>2020</v>
      </c>
      <c r="B13812" t="s">
        <v>433</v>
      </c>
      <c r="C13812" t="s">
        <v>42</v>
      </c>
      <c r="D13812" t="s">
        <v>553</v>
      </c>
      <c r="E13812">
        <v>0</v>
      </c>
    </row>
    <row r="13813" spans="1:5">
      <c r="A13813">
        <v>2020</v>
      </c>
      <c r="B13813" t="s">
        <v>425</v>
      </c>
      <c r="C13813" t="s">
        <v>24</v>
      </c>
      <c r="D13813" t="s">
        <v>553</v>
      </c>
      <c r="E13813">
        <v>82</v>
      </c>
    </row>
    <row r="13814" spans="1:5">
      <c r="A13814">
        <v>2020</v>
      </c>
      <c r="B13814" t="s">
        <v>428</v>
      </c>
      <c r="C13814" t="s">
        <v>27</v>
      </c>
      <c r="D13814" t="s">
        <v>553</v>
      </c>
      <c r="E13814">
        <v>0</v>
      </c>
    </row>
    <row r="13815" spans="1:5">
      <c r="A13815">
        <v>2020</v>
      </c>
      <c r="B13815" t="s">
        <v>438</v>
      </c>
      <c r="C13815" t="s">
        <v>52</v>
      </c>
      <c r="D13815" t="s">
        <v>553</v>
      </c>
      <c r="E13815">
        <v>0</v>
      </c>
    </row>
    <row r="13816" spans="1:5">
      <c r="A13816">
        <v>2020</v>
      </c>
      <c r="B13816" t="s">
        <v>437</v>
      </c>
      <c r="C13816" t="s">
        <v>51</v>
      </c>
      <c r="D13816" t="s">
        <v>553</v>
      </c>
      <c r="E13816">
        <v>347.5</v>
      </c>
    </row>
    <row r="13817" spans="1:5">
      <c r="A13817">
        <v>2020</v>
      </c>
      <c r="B13817" t="s">
        <v>422</v>
      </c>
      <c r="C13817" t="s">
        <v>15</v>
      </c>
      <c r="D13817" t="s">
        <v>553</v>
      </c>
      <c r="E13817">
        <v>0</v>
      </c>
    </row>
    <row r="13818" spans="1:5">
      <c r="A13818">
        <v>2023</v>
      </c>
      <c r="B13818" t="s">
        <v>434</v>
      </c>
      <c r="C13818" t="s">
        <v>45</v>
      </c>
      <c r="D13818" t="s">
        <v>553</v>
      </c>
      <c r="E13818">
        <v>0</v>
      </c>
    </row>
    <row r="13819" spans="1:5">
      <c r="A13819">
        <v>2023</v>
      </c>
      <c r="B13819" t="s">
        <v>423</v>
      </c>
      <c r="C13819" t="s">
        <v>18</v>
      </c>
      <c r="D13819" t="s">
        <v>553</v>
      </c>
      <c r="E13819">
        <v>0</v>
      </c>
    </row>
    <row r="13820" spans="1:5">
      <c r="A13820">
        <v>2023</v>
      </c>
      <c r="B13820" t="s">
        <v>435</v>
      </c>
      <c r="C13820" t="s">
        <v>48</v>
      </c>
      <c r="D13820" t="s">
        <v>553</v>
      </c>
      <c r="E13820">
        <v>0</v>
      </c>
    </row>
    <row r="13821" spans="1:5">
      <c r="A13821">
        <v>2023</v>
      </c>
      <c r="B13821" t="s">
        <v>430</v>
      </c>
      <c r="C13821" t="s">
        <v>33</v>
      </c>
      <c r="D13821" t="s">
        <v>553</v>
      </c>
      <c r="E13821">
        <v>366</v>
      </c>
    </row>
    <row r="13822" spans="1:5">
      <c r="A13822">
        <v>2023</v>
      </c>
      <c r="B13822" t="s">
        <v>422</v>
      </c>
      <c r="C13822" t="s">
        <v>15</v>
      </c>
      <c r="D13822" t="s">
        <v>553</v>
      </c>
      <c r="E13822">
        <v>0</v>
      </c>
    </row>
    <row r="13823" spans="1:5">
      <c r="A13823">
        <v>2023</v>
      </c>
      <c r="B13823" t="s">
        <v>439</v>
      </c>
      <c r="C13823" t="s">
        <v>53</v>
      </c>
      <c r="D13823" t="s">
        <v>553</v>
      </c>
      <c r="E13823">
        <v>0</v>
      </c>
    </row>
    <row r="13824" spans="1:5">
      <c r="A13824">
        <v>2022</v>
      </c>
      <c r="B13824" t="s">
        <v>433</v>
      </c>
      <c r="C13824" t="s">
        <v>42</v>
      </c>
      <c r="D13824" t="s">
        <v>553</v>
      </c>
      <c r="E13824">
        <v>0</v>
      </c>
    </row>
    <row r="13825" spans="1:5">
      <c r="A13825">
        <v>2022</v>
      </c>
      <c r="B13825" t="s">
        <v>430</v>
      </c>
      <c r="C13825" t="s">
        <v>33</v>
      </c>
      <c r="D13825" t="s">
        <v>553</v>
      </c>
      <c r="E13825">
        <v>360</v>
      </c>
    </row>
    <row r="13826" spans="1:5">
      <c r="A13826">
        <v>2022</v>
      </c>
      <c r="B13826" t="s">
        <v>432</v>
      </c>
      <c r="C13826" t="s">
        <v>39</v>
      </c>
      <c r="D13826" t="s">
        <v>553</v>
      </c>
      <c r="E13826">
        <v>426</v>
      </c>
    </row>
    <row r="13827" spans="1:5">
      <c r="A13827">
        <v>2022</v>
      </c>
      <c r="B13827" t="s">
        <v>426</v>
      </c>
      <c r="D13827" t="s">
        <v>553</v>
      </c>
      <c r="E13827">
        <v>0</v>
      </c>
    </row>
    <row r="13828" spans="1:5">
      <c r="A13828">
        <v>2022</v>
      </c>
      <c r="B13828" t="s">
        <v>424</v>
      </c>
      <c r="C13828" t="s">
        <v>21</v>
      </c>
      <c r="D13828" t="s">
        <v>553</v>
      </c>
      <c r="E13828">
        <v>489</v>
      </c>
    </row>
    <row r="13829" spans="1:5">
      <c r="A13829">
        <v>2021</v>
      </c>
      <c r="B13829" t="s">
        <v>432</v>
      </c>
      <c r="C13829" t="s">
        <v>39</v>
      </c>
      <c r="D13829" t="s">
        <v>553</v>
      </c>
      <c r="E13829">
        <v>396</v>
      </c>
    </row>
    <row r="13830" spans="1:5">
      <c r="A13830">
        <v>2021</v>
      </c>
      <c r="B13830" t="s">
        <v>430</v>
      </c>
      <c r="C13830" t="s">
        <v>33</v>
      </c>
      <c r="D13830" t="s">
        <v>553</v>
      </c>
      <c r="E13830">
        <v>357</v>
      </c>
    </row>
    <row r="13831" spans="1:5">
      <c r="A13831">
        <v>2021</v>
      </c>
      <c r="B13831" t="s">
        <v>433</v>
      </c>
      <c r="C13831" t="s">
        <v>42</v>
      </c>
      <c r="D13831" t="s">
        <v>553</v>
      </c>
      <c r="E13831">
        <v>0</v>
      </c>
    </row>
    <row r="13832" spans="1:5">
      <c r="A13832">
        <v>2021</v>
      </c>
      <c r="B13832" t="s">
        <v>422</v>
      </c>
      <c r="C13832" t="s">
        <v>15</v>
      </c>
      <c r="D13832" t="s">
        <v>553</v>
      </c>
      <c r="E13832">
        <v>0</v>
      </c>
    </row>
    <row r="13833" spans="1:5">
      <c r="A13833">
        <v>2021</v>
      </c>
      <c r="B13833" t="s">
        <v>421</v>
      </c>
      <c r="C13833" t="s">
        <v>13</v>
      </c>
      <c r="D13833" t="s">
        <v>553</v>
      </c>
      <c r="E13833">
        <v>0</v>
      </c>
    </row>
    <row r="13834" spans="1:5">
      <c r="A13834">
        <v>2021</v>
      </c>
      <c r="B13834" t="s">
        <v>439</v>
      </c>
      <c r="C13834" t="s">
        <v>53</v>
      </c>
      <c r="D13834" t="s">
        <v>553</v>
      </c>
      <c r="E13834">
        <v>0</v>
      </c>
    </row>
    <row r="13835" spans="1:5">
      <c r="A13835">
        <v>2021</v>
      </c>
      <c r="B13835" t="s">
        <v>435</v>
      </c>
      <c r="C13835" t="s">
        <v>48</v>
      </c>
      <c r="D13835" t="s">
        <v>553</v>
      </c>
      <c r="E13835">
        <v>0</v>
      </c>
    </row>
    <row r="13836" spans="1:5">
      <c r="A13836">
        <v>2021</v>
      </c>
      <c r="B13836" t="s">
        <v>429</v>
      </c>
      <c r="C13836" t="s">
        <v>30</v>
      </c>
      <c r="D13836" t="s">
        <v>553</v>
      </c>
      <c r="E13836">
        <v>457.5</v>
      </c>
    </row>
    <row r="13837" spans="1:5">
      <c r="A13837">
        <v>2020</v>
      </c>
      <c r="B13837" t="s">
        <v>435</v>
      </c>
      <c r="C13837" t="s">
        <v>48</v>
      </c>
      <c r="D13837" t="s">
        <v>553</v>
      </c>
      <c r="E13837">
        <v>0</v>
      </c>
    </row>
    <row r="13838" spans="1:5">
      <c r="A13838">
        <v>2020</v>
      </c>
      <c r="B13838" t="s">
        <v>432</v>
      </c>
      <c r="C13838" t="s">
        <v>39</v>
      </c>
      <c r="D13838" t="s">
        <v>553</v>
      </c>
      <c r="E13838">
        <v>354</v>
      </c>
    </row>
    <row r="13839" spans="1:5">
      <c r="A13839">
        <v>2020</v>
      </c>
      <c r="B13839" t="s">
        <v>423</v>
      </c>
      <c r="C13839" t="s">
        <v>18</v>
      </c>
      <c r="D13839" t="s">
        <v>553</v>
      </c>
      <c r="E13839">
        <v>0</v>
      </c>
    </row>
    <row r="13840" spans="1:5">
      <c r="A13840">
        <v>2020</v>
      </c>
      <c r="B13840" t="s">
        <v>420</v>
      </c>
      <c r="C13840" t="s">
        <v>8</v>
      </c>
      <c r="D13840" t="s">
        <v>553</v>
      </c>
      <c r="E13840">
        <v>396</v>
      </c>
    </row>
    <row r="13841" spans="1:5">
      <c r="A13841">
        <v>2020</v>
      </c>
      <c r="B13841" t="s">
        <v>424</v>
      </c>
      <c r="C13841" t="s">
        <v>21</v>
      </c>
      <c r="D13841" t="s">
        <v>553</v>
      </c>
      <c r="E13841">
        <v>375</v>
      </c>
    </row>
    <row r="13842" spans="1:5">
      <c r="A13842">
        <v>2020</v>
      </c>
      <c r="B13842" t="s">
        <v>421</v>
      </c>
      <c r="C13842" t="s">
        <v>13</v>
      </c>
      <c r="D13842" t="s">
        <v>553</v>
      </c>
      <c r="E13842">
        <v>0</v>
      </c>
    </row>
    <row r="13843" spans="1:5">
      <c r="A13843">
        <v>2020</v>
      </c>
      <c r="B13843" t="s">
        <v>436</v>
      </c>
      <c r="C13843" t="s">
        <v>49</v>
      </c>
      <c r="D13843" t="s">
        <v>553</v>
      </c>
      <c r="E13843">
        <v>0</v>
      </c>
    </row>
    <row r="13844" spans="1:5">
      <c r="A13844">
        <v>2020</v>
      </c>
      <c r="B13844" t="s">
        <v>429</v>
      </c>
      <c r="C13844" t="s">
        <v>30</v>
      </c>
      <c r="D13844" t="s">
        <v>553</v>
      </c>
      <c r="E13844">
        <v>452.5</v>
      </c>
    </row>
    <row r="13845" spans="1:5">
      <c r="A13845">
        <v>2019</v>
      </c>
      <c r="B13845" t="s">
        <v>435</v>
      </c>
      <c r="C13845" t="s">
        <v>48</v>
      </c>
      <c r="D13845" t="s">
        <v>553</v>
      </c>
      <c r="E13845">
        <v>0</v>
      </c>
    </row>
    <row r="13846" spans="1:5">
      <c r="A13846">
        <v>2019</v>
      </c>
      <c r="B13846" t="s">
        <v>426</v>
      </c>
      <c r="D13846" t="s">
        <v>553</v>
      </c>
      <c r="E13846">
        <v>0</v>
      </c>
    </row>
    <row r="13847" spans="1:5">
      <c r="A13847">
        <v>2019</v>
      </c>
      <c r="B13847" t="s">
        <v>432</v>
      </c>
      <c r="C13847" t="s">
        <v>39</v>
      </c>
      <c r="D13847" t="s">
        <v>553</v>
      </c>
      <c r="E13847">
        <v>0</v>
      </c>
    </row>
    <row r="13848" spans="1:5">
      <c r="A13848">
        <v>2019</v>
      </c>
      <c r="B13848" t="s">
        <v>436</v>
      </c>
      <c r="C13848" t="s">
        <v>49</v>
      </c>
      <c r="D13848" t="s">
        <v>553</v>
      </c>
      <c r="E13848">
        <v>0</v>
      </c>
    </row>
    <row r="13849" spans="1:5">
      <c r="A13849">
        <v>2018</v>
      </c>
      <c r="B13849" t="s">
        <v>431</v>
      </c>
      <c r="C13849" t="s">
        <v>36</v>
      </c>
      <c r="D13849" t="s">
        <v>553</v>
      </c>
      <c r="E13849">
        <v>0</v>
      </c>
    </row>
    <row r="13850" spans="1:5">
      <c r="A13850">
        <v>2018</v>
      </c>
      <c r="B13850" t="s">
        <v>426</v>
      </c>
      <c r="D13850" t="s">
        <v>553</v>
      </c>
      <c r="E13850">
        <v>0</v>
      </c>
    </row>
    <row r="13851" spans="1:5">
      <c r="A13851">
        <v>2018</v>
      </c>
      <c r="B13851" t="s">
        <v>421</v>
      </c>
      <c r="C13851" t="s">
        <v>13</v>
      </c>
      <c r="D13851" t="s">
        <v>553</v>
      </c>
      <c r="E13851">
        <v>0</v>
      </c>
    </row>
    <row r="13852" spans="1:5">
      <c r="A13852">
        <v>2018</v>
      </c>
      <c r="B13852" t="s">
        <v>423</v>
      </c>
      <c r="C13852" t="s">
        <v>18</v>
      </c>
      <c r="D13852" t="s">
        <v>553</v>
      </c>
      <c r="E13852">
        <v>0</v>
      </c>
    </row>
    <row r="13853" spans="1:5">
      <c r="A13853">
        <v>2018</v>
      </c>
      <c r="B13853" t="s">
        <v>433</v>
      </c>
      <c r="C13853" t="s">
        <v>42</v>
      </c>
      <c r="D13853" t="s">
        <v>553</v>
      </c>
      <c r="E13853">
        <v>0</v>
      </c>
    </row>
    <row r="13854" spans="1:5">
      <c r="A13854">
        <v>2018</v>
      </c>
      <c r="B13854" t="s">
        <v>425</v>
      </c>
      <c r="C13854" t="s">
        <v>24</v>
      </c>
      <c r="D13854" t="s">
        <v>553</v>
      </c>
      <c r="E13854">
        <v>0</v>
      </c>
    </row>
    <row r="13855" spans="1:5">
      <c r="A13855">
        <v>2018</v>
      </c>
      <c r="B13855" t="s">
        <v>424</v>
      </c>
      <c r="C13855" t="s">
        <v>21</v>
      </c>
      <c r="D13855" t="s">
        <v>553</v>
      </c>
      <c r="E13855">
        <v>0</v>
      </c>
    </row>
    <row r="13856" spans="1:5">
      <c r="A13856">
        <v>2018</v>
      </c>
      <c r="B13856" t="s">
        <v>429</v>
      </c>
      <c r="C13856" t="s">
        <v>30</v>
      </c>
      <c r="D13856" t="s">
        <v>553</v>
      </c>
      <c r="E13856">
        <v>0</v>
      </c>
    </row>
    <row r="13857" spans="1:5">
      <c r="A13857">
        <v>2025</v>
      </c>
      <c r="B13857" t="s">
        <v>407</v>
      </c>
      <c r="D13857" t="s">
        <v>554</v>
      </c>
      <c r="E13857">
        <v>0</v>
      </c>
    </row>
    <row r="13858" spans="1:5">
      <c r="A13858">
        <v>2025</v>
      </c>
      <c r="B13858" t="s">
        <v>438</v>
      </c>
      <c r="D13858" t="s">
        <v>554</v>
      </c>
      <c r="E13858">
        <v>0</v>
      </c>
    </row>
    <row r="13859" spans="1:5">
      <c r="A13859">
        <v>2025</v>
      </c>
      <c r="B13859" t="s">
        <v>425</v>
      </c>
      <c r="D13859" t="s">
        <v>554</v>
      </c>
      <c r="E13859">
        <v>0</v>
      </c>
    </row>
    <row r="13860" spans="1:5">
      <c r="A13860">
        <v>2025</v>
      </c>
      <c r="B13860" t="s">
        <v>421</v>
      </c>
      <c r="D13860" t="s">
        <v>554</v>
      </c>
      <c r="E13860">
        <v>0</v>
      </c>
    </row>
    <row r="13861" spans="1:5">
      <c r="A13861">
        <v>2025</v>
      </c>
      <c r="B13861" t="s">
        <v>432</v>
      </c>
      <c r="D13861" t="s">
        <v>554</v>
      </c>
      <c r="E13861">
        <v>0</v>
      </c>
    </row>
    <row r="13862" spans="1:5">
      <c r="A13862">
        <v>2025</v>
      </c>
      <c r="B13862" t="s">
        <v>429</v>
      </c>
      <c r="D13862" t="s">
        <v>554</v>
      </c>
      <c r="E13862">
        <v>0</v>
      </c>
    </row>
    <row r="13863" spans="1:5">
      <c r="A13863">
        <v>2025</v>
      </c>
      <c r="B13863" t="s">
        <v>431</v>
      </c>
      <c r="D13863" t="s">
        <v>554</v>
      </c>
      <c r="E13863">
        <v>0</v>
      </c>
    </row>
    <row r="13864" spans="1:5">
      <c r="A13864">
        <v>2025</v>
      </c>
      <c r="B13864" t="s">
        <v>428</v>
      </c>
      <c r="D13864" t="s">
        <v>554</v>
      </c>
      <c r="E13864">
        <v>0</v>
      </c>
    </row>
    <row r="13865" spans="1:5">
      <c r="A13865">
        <v>2025</v>
      </c>
      <c r="B13865" t="s">
        <v>436</v>
      </c>
      <c r="D13865" t="s">
        <v>554</v>
      </c>
      <c r="E13865">
        <v>0</v>
      </c>
    </row>
    <row r="13866" spans="1:5">
      <c r="A13866">
        <v>2025</v>
      </c>
      <c r="B13866" t="s">
        <v>433</v>
      </c>
      <c r="D13866" t="s">
        <v>554</v>
      </c>
      <c r="E13866">
        <v>0</v>
      </c>
    </row>
    <row r="13867" spans="1:5">
      <c r="A13867">
        <v>2025</v>
      </c>
      <c r="B13867" t="s">
        <v>426</v>
      </c>
      <c r="D13867" t="s">
        <v>554</v>
      </c>
      <c r="E13867">
        <v>0</v>
      </c>
    </row>
    <row r="13868" spans="1:5">
      <c r="A13868">
        <v>2025</v>
      </c>
      <c r="B13868" t="s">
        <v>437</v>
      </c>
      <c r="D13868" t="s">
        <v>554</v>
      </c>
      <c r="E13868">
        <v>0</v>
      </c>
    </row>
    <row r="13869" spans="1:5">
      <c r="A13869">
        <v>2025</v>
      </c>
      <c r="B13869" t="s">
        <v>420</v>
      </c>
      <c r="D13869" t="s">
        <v>554</v>
      </c>
      <c r="E13869">
        <v>0</v>
      </c>
    </row>
    <row r="13870" spans="1:5">
      <c r="A13870">
        <v>2025</v>
      </c>
      <c r="B13870" t="s">
        <v>424</v>
      </c>
      <c r="D13870" t="s">
        <v>554</v>
      </c>
      <c r="E13870">
        <v>0</v>
      </c>
    </row>
    <row r="13871" spans="1:5">
      <c r="A13871">
        <v>2025</v>
      </c>
      <c r="B13871" t="s">
        <v>434</v>
      </c>
      <c r="D13871" t="s">
        <v>554</v>
      </c>
      <c r="E13871">
        <v>0</v>
      </c>
    </row>
    <row r="13872" spans="1:5">
      <c r="A13872">
        <v>2025</v>
      </c>
      <c r="B13872" t="s">
        <v>423</v>
      </c>
      <c r="D13872" t="s">
        <v>554</v>
      </c>
      <c r="E13872">
        <v>0</v>
      </c>
    </row>
    <row r="13873" spans="1:5">
      <c r="A13873">
        <v>2025</v>
      </c>
      <c r="B13873" t="s">
        <v>435</v>
      </c>
      <c r="D13873" t="s">
        <v>554</v>
      </c>
      <c r="E13873">
        <v>0</v>
      </c>
    </row>
    <row r="13874" spans="1:5">
      <c r="A13874">
        <v>2025</v>
      </c>
      <c r="B13874" t="s">
        <v>430</v>
      </c>
      <c r="D13874" t="s">
        <v>554</v>
      </c>
      <c r="E13874">
        <v>0</v>
      </c>
    </row>
    <row r="13875" spans="1:5">
      <c r="A13875">
        <v>2025</v>
      </c>
      <c r="B13875" t="s">
        <v>422</v>
      </c>
      <c r="D13875" t="s">
        <v>554</v>
      </c>
      <c r="E13875">
        <v>0</v>
      </c>
    </row>
    <row r="13876" spans="1:5">
      <c r="A13876">
        <v>2025</v>
      </c>
      <c r="B13876" t="s">
        <v>439</v>
      </c>
      <c r="D13876" t="s">
        <v>554</v>
      </c>
      <c r="E13876">
        <v>0</v>
      </c>
    </row>
    <row r="13877" spans="1:5">
      <c r="A13877">
        <v>2024</v>
      </c>
      <c r="B13877" t="s">
        <v>407</v>
      </c>
      <c r="C13877" t="s">
        <v>407</v>
      </c>
      <c r="D13877" t="s">
        <v>554</v>
      </c>
      <c r="E13877">
        <v>125.32</v>
      </c>
    </row>
    <row r="13878" spans="1:5">
      <c r="A13878">
        <v>2024</v>
      </c>
      <c r="B13878" t="s">
        <v>438</v>
      </c>
      <c r="C13878" t="s">
        <v>52</v>
      </c>
      <c r="D13878" t="s">
        <v>554</v>
      </c>
      <c r="E13878">
        <v>0</v>
      </c>
    </row>
    <row r="13879" spans="1:5">
      <c r="A13879">
        <v>2024</v>
      </c>
      <c r="B13879" t="s">
        <v>425</v>
      </c>
      <c r="C13879" t="s">
        <v>24</v>
      </c>
      <c r="D13879" t="s">
        <v>554</v>
      </c>
      <c r="E13879">
        <v>0</v>
      </c>
    </row>
    <row r="13880" spans="1:5">
      <c r="A13880">
        <v>2024</v>
      </c>
      <c r="B13880" t="s">
        <v>421</v>
      </c>
      <c r="C13880" t="s">
        <v>13</v>
      </c>
      <c r="D13880" t="s">
        <v>554</v>
      </c>
      <c r="E13880">
        <v>0</v>
      </c>
    </row>
    <row r="13881" spans="1:5">
      <c r="A13881">
        <v>2024</v>
      </c>
      <c r="B13881" t="s">
        <v>432</v>
      </c>
      <c r="C13881" t="s">
        <v>39</v>
      </c>
      <c r="D13881" t="s">
        <v>554</v>
      </c>
      <c r="E13881">
        <v>46.75</v>
      </c>
    </row>
    <row r="13882" spans="1:5">
      <c r="A13882">
        <v>2024</v>
      </c>
      <c r="B13882" t="s">
        <v>429</v>
      </c>
      <c r="C13882" t="s">
        <v>30</v>
      </c>
      <c r="D13882" t="s">
        <v>554</v>
      </c>
      <c r="E13882">
        <v>21.9</v>
      </c>
    </row>
    <row r="13883" spans="1:5">
      <c r="A13883">
        <v>2024</v>
      </c>
      <c r="B13883" t="s">
        <v>431</v>
      </c>
      <c r="C13883" t="s">
        <v>36</v>
      </c>
      <c r="D13883" t="s">
        <v>554</v>
      </c>
      <c r="E13883">
        <v>0</v>
      </c>
    </row>
    <row r="13884" spans="1:5">
      <c r="A13884">
        <v>2024</v>
      </c>
      <c r="B13884" t="s">
        <v>428</v>
      </c>
      <c r="C13884" t="s">
        <v>27</v>
      </c>
      <c r="D13884" t="s">
        <v>554</v>
      </c>
      <c r="E13884">
        <v>0</v>
      </c>
    </row>
    <row r="13885" spans="1:5">
      <c r="A13885">
        <v>2024</v>
      </c>
      <c r="B13885" t="s">
        <v>436</v>
      </c>
      <c r="C13885" t="s">
        <v>49</v>
      </c>
      <c r="D13885" t="s">
        <v>554</v>
      </c>
      <c r="E13885">
        <v>0</v>
      </c>
    </row>
    <row r="13886" spans="1:5">
      <c r="A13886">
        <v>2024</v>
      </c>
      <c r="B13886" t="s">
        <v>433</v>
      </c>
      <c r="C13886" t="s">
        <v>42</v>
      </c>
      <c r="D13886" t="s">
        <v>554</v>
      </c>
      <c r="E13886">
        <v>0</v>
      </c>
    </row>
    <row r="13887" spans="1:5">
      <c r="A13887">
        <v>2024</v>
      </c>
      <c r="B13887" t="s">
        <v>426</v>
      </c>
      <c r="D13887" t="s">
        <v>554</v>
      </c>
      <c r="E13887">
        <v>0</v>
      </c>
    </row>
    <row r="13888" spans="1:5">
      <c r="A13888">
        <v>2024</v>
      </c>
      <c r="B13888" t="s">
        <v>437</v>
      </c>
      <c r="C13888" t="s">
        <v>51</v>
      </c>
      <c r="D13888" t="s">
        <v>554</v>
      </c>
      <c r="E13888">
        <v>0</v>
      </c>
    </row>
    <row r="13889" spans="1:5">
      <c r="A13889">
        <v>2024</v>
      </c>
      <c r="B13889" t="s">
        <v>420</v>
      </c>
      <c r="C13889" t="s">
        <v>8</v>
      </c>
      <c r="D13889" t="s">
        <v>554</v>
      </c>
      <c r="E13889">
        <v>0</v>
      </c>
    </row>
    <row r="13890" spans="1:5">
      <c r="A13890">
        <v>2024</v>
      </c>
      <c r="B13890" t="s">
        <v>424</v>
      </c>
      <c r="C13890" t="s">
        <v>21</v>
      </c>
      <c r="D13890" t="s">
        <v>554</v>
      </c>
      <c r="E13890">
        <v>14</v>
      </c>
    </row>
    <row r="13891" spans="1:5">
      <c r="A13891">
        <v>2024</v>
      </c>
      <c r="B13891" t="s">
        <v>434</v>
      </c>
      <c r="C13891" t="s">
        <v>45</v>
      </c>
      <c r="D13891" t="s">
        <v>554</v>
      </c>
      <c r="E13891">
        <v>0</v>
      </c>
    </row>
    <row r="13892" spans="1:5">
      <c r="A13892">
        <v>2024</v>
      </c>
      <c r="B13892" t="s">
        <v>423</v>
      </c>
      <c r="C13892" t="s">
        <v>18</v>
      </c>
      <c r="D13892" t="s">
        <v>554</v>
      </c>
      <c r="E13892">
        <v>0</v>
      </c>
    </row>
    <row r="13893" spans="1:5">
      <c r="A13893">
        <v>2024</v>
      </c>
      <c r="B13893" t="s">
        <v>435</v>
      </c>
      <c r="C13893" t="s">
        <v>48</v>
      </c>
      <c r="D13893" t="s">
        <v>554</v>
      </c>
      <c r="E13893">
        <v>0</v>
      </c>
    </row>
    <row r="13894" spans="1:5">
      <c r="A13894">
        <v>2024</v>
      </c>
      <c r="B13894" t="s">
        <v>430</v>
      </c>
      <c r="C13894" t="s">
        <v>33</v>
      </c>
      <c r="D13894" t="s">
        <v>554</v>
      </c>
      <c r="E13894">
        <v>42.67</v>
      </c>
    </row>
    <row r="13895" spans="1:5">
      <c r="A13895">
        <v>2024</v>
      </c>
      <c r="B13895" t="s">
        <v>422</v>
      </c>
      <c r="C13895" t="s">
        <v>15</v>
      </c>
      <c r="D13895" t="s">
        <v>554</v>
      </c>
      <c r="E13895">
        <v>0</v>
      </c>
    </row>
    <row r="13896" spans="1:5">
      <c r="A13896">
        <v>2024</v>
      </c>
      <c r="B13896" t="s">
        <v>439</v>
      </c>
      <c r="C13896" t="s">
        <v>53</v>
      </c>
      <c r="D13896" t="s">
        <v>554</v>
      </c>
      <c r="E13896">
        <v>0</v>
      </c>
    </row>
    <row r="13897" spans="1:5">
      <c r="A13897">
        <v>2019</v>
      </c>
      <c r="B13897" t="s">
        <v>407</v>
      </c>
      <c r="C13897" t="s">
        <v>407</v>
      </c>
      <c r="D13897" t="s">
        <v>554</v>
      </c>
      <c r="E13897">
        <v>0</v>
      </c>
    </row>
    <row r="13898" spans="1:5">
      <c r="A13898">
        <v>2022</v>
      </c>
      <c r="B13898" t="s">
        <v>407</v>
      </c>
      <c r="C13898" t="s">
        <v>407</v>
      </c>
      <c r="D13898" t="s">
        <v>554</v>
      </c>
      <c r="E13898">
        <v>125.43</v>
      </c>
    </row>
    <row r="13899" spans="1:5">
      <c r="A13899">
        <v>2021</v>
      </c>
      <c r="B13899" t="s">
        <v>407</v>
      </c>
      <c r="C13899" t="s">
        <v>407</v>
      </c>
      <c r="D13899" t="s">
        <v>554</v>
      </c>
      <c r="E13899">
        <v>91.4</v>
      </c>
    </row>
    <row r="13900" spans="1:5">
      <c r="A13900">
        <v>2023</v>
      </c>
      <c r="B13900" t="s">
        <v>407</v>
      </c>
      <c r="C13900" t="s">
        <v>407</v>
      </c>
      <c r="D13900" t="s">
        <v>554</v>
      </c>
      <c r="E13900">
        <v>130.02000000000001</v>
      </c>
    </row>
    <row r="13901" spans="1:5">
      <c r="A13901">
        <v>2018</v>
      </c>
      <c r="B13901" t="s">
        <v>407</v>
      </c>
      <c r="C13901" t="s">
        <v>407</v>
      </c>
      <c r="D13901" t="s">
        <v>554</v>
      </c>
      <c r="E13901">
        <v>0</v>
      </c>
    </row>
    <row r="13902" spans="1:5">
      <c r="A13902">
        <v>2018</v>
      </c>
      <c r="B13902" t="s">
        <v>407</v>
      </c>
      <c r="C13902" t="s">
        <v>407</v>
      </c>
      <c r="D13902" t="s">
        <v>554</v>
      </c>
      <c r="E13902">
        <v>0</v>
      </c>
    </row>
    <row r="13903" spans="1:5">
      <c r="A13903">
        <v>2018</v>
      </c>
      <c r="B13903" t="s">
        <v>407</v>
      </c>
      <c r="C13903" t="s">
        <v>407</v>
      </c>
      <c r="D13903" t="s">
        <v>554</v>
      </c>
      <c r="E13903">
        <v>0</v>
      </c>
    </row>
    <row r="13904" spans="1:5">
      <c r="A13904">
        <v>2018</v>
      </c>
      <c r="B13904" t="s">
        <v>407</v>
      </c>
      <c r="C13904" t="s">
        <v>407</v>
      </c>
      <c r="D13904" t="s">
        <v>554</v>
      </c>
      <c r="E13904">
        <v>0</v>
      </c>
    </row>
    <row r="13905" spans="1:5">
      <c r="A13905">
        <v>2020</v>
      </c>
      <c r="B13905" t="s">
        <v>407</v>
      </c>
      <c r="C13905" t="s">
        <v>407</v>
      </c>
      <c r="D13905" t="s">
        <v>554</v>
      </c>
      <c r="E13905">
        <v>72.19</v>
      </c>
    </row>
    <row r="13906" spans="1:5">
      <c r="A13906">
        <v>2023</v>
      </c>
      <c r="B13906" t="s">
        <v>438</v>
      </c>
      <c r="C13906" t="s">
        <v>52</v>
      </c>
      <c r="D13906" t="s">
        <v>554</v>
      </c>
      <c r="E13906">
        <v>0</v>
      </c>
    </row>
    <row r="13907" spans="1:5">
      <c r="A13907">
        <v>2023</v>
      </c>
      <c r="B13907" t="s">
        <v>425</v>
      </c>
      <c r="C13907" t="s">
        <v>24</v>
      </c>
      <c r="D13907" t="s">
        <v>554</v>
      </c>
      <c r="E13907">
        <v>0</v>
      </c>
    </row>
    <row r="13908" spans="1:5">
      <c r="A13908">
        <v>2023</v>
      </c>
      <c r="B13908" t="s">
        <v>421</v>
      </c>
      <c r="C13908" t="s">
        <v>13</v>
      </c>
      <c r="D13908" t="s">
        <v>554</v>
      </c>
      <c r="E13908">
        <v>0</v>
      </c>
    </row>
    <row r="13909" spans="1:5">
      <c r="A13909">
        <v>2023</v>
      </c>
      <c r="B13909" t="s">
        <v>432</v>
      </c>
      <c r="C13909" t="s">
        <v>39</v>
      </c>
      <c r="D13909" t="s">
        <v>554</v>
      </c>
      <c r="E13909">
        <v>40.520000000000003</v>
      </c>
    </row>
    <row r="13910" spans="1:5">
      <c r="A13910">
        <v>2023</v>
      </c>
      <c r="B13910" t="s">
        <v>429</v>
      </c>
      <c r="C13910" t="s">
        <v>30</v>
      </c>
      <c r="D13910" t="s">
        <v>554</v>
      </c>
      <c r="E13910">
        <v>26.3</v>
      </c>
    </row>
    <row r="13911" spans="1:5">
      <c r="A13911">
        <v>2023</v>
      </c>
      <c r="B13911" t="s">
        <v>431</v>
      </c>
      <c r="C13911" t="s">
        <v>36</v>
      </c>
      <c r="D13911" t="s">
        <v>554</v>
      </c>
      <c r="E13911">
        <v>0</v>
      </c>
    </row>
    <row r="13912" spans="1:5">
      <c r="A13912">
        <v>2023</v>
      </c>
      <c r="B13912" t="s">
        <v>428</v>
      </c>
      <c r="C13912" t="s">
        <v>27</v>
      </c>
      <c r="D13912" t="s">
        <v>554</v>
      </c>
      <c r="E13912">
        <v>0</v>
      </c>
    </row>
    <row r="13913" spans="1:5">
      <c r="A13913">
        <v>2023</v>
      </c>
      <c r="B13913" t="s">
        <v>436</v>
      </c>
      <c r="C13913" t="s">
        <v>49</v>
      </c>
      <c r="D13913" t="s">
        <v>554</v>
      </c>
      <c r="E13913">
        <v>0</v>
      </c>
    </row>
    <row r="13914" spans="1:5">
      <c r="A13914">
        <v>2023</v>
      </c>
      <c r="B13914" t="s">
        <v>433</v>
      </c>
      <c r="C13914" t="s">
        <v>42</v>
      </c>
      <c r="D13914" t="s">
        <v>554</v>
      </c>
      <c r="E13914">
        <v>0</v>
      </c>
    </row>
    <row r="13915" spans="1:5">
      <c r="A13915">
        <v>2023</v>
      </c>
      <c r="B13915" t="s">
        <v>426</v>
      </c>
      <c r="D13915" t="s">
        <v>554</v>
      </c>
      <c r="E13915">
        <v>0</v>
      </c>
    </row>
    <row r="13916" spans="1:5">
      <c r="A13916">
        <v>2023</v>
      </c>
      <c r="B13916" t="s">
        <v>437</v>
      </c>
      <c r="C13916" t="s">
        <v>51</v>
      </c>
      <c r="D13916" t="s">
        <v>554</v>
      </c>
      <c r="E13916">
        <v>0</v>
      </c>
    </row>
    <row r="13917" spans="1:5">
      <c r="A13917">
        <v>2023</v>
      </c>
      <c r="B13917" t="s">
        <v>420</v>
      </c>
      <c r="C13917" t="s">
        <v>8</v>
      </c>
      <c r="D13917" t="s">
        <v>554</v>
      </c>
      <c r="E13917">
        <v>0</v>
      </c>
    </row>
    <row r="13918" spans="1:5">
      <c r="A13918">
        <v>2023</v>
      </c>
      <c r="B13918" t="s">
        <v>424</v>
      </c>
      <c r="C13918" t="s">
        <v>21</v>
      </c>
      <c r="D13918" t="s">
        <v>554</v>
      </c>
      <c r="E13918">
        <v>20</v>
      </c>
    </row>
    <row r="13919" spans="1:5">
      <c r="A13919">
        <v>2022</v>
      </c>
      <c r="B13919" t="s">
        <v>435</v>
      </c>
      <c r="C13919" t="s">
        <v>48</v>
      </c>
      <c r="D13919" t="s">
        <v>554</v>
      </c>
      <c r="E13919">
        <v>0</v>
      </c>
    </row>
    <row r="13920" spans="1:5">
      <c r="A13920">
        <v>2022</v>
      </c>
      <c r="B13920" t="s">
        <v>438</v>
      </c>
      <c r="C13920" t="s">
        <v>52</v>
      </c>
      <c r="D13920" t="s">
        <v>554</v>
      </c>
      <c r="E13920">
        <v>0</v>
      </c>
    </row>
    <row r="13921" spans="1:5">
      <c r="A13921">
        <v>2022</v>
      </c>
      <c r="B13921" t="s">
        <v>436</v>
      </c>
      <c r="C13921" t="s">
        <v>49</v>
      </c>
      <c r="D13921" t="s">
        <v>554</v>
      </c>
      <c r="E13921">
        <v>0</v>
      </c>
    </row>
    <row r="13922" spans="1:5">
      <c r="A13922">
        <v>2022</v>
      </c>
      <c r="B13922" t="s">
        <v>431</v>
      </c>
      <c r="C13922" t="s">
        <v>36</v>
      </c>
      <c r="D13922" t="s">
        <v>554</v>
      </c>
      <c r="E13922">
        <v>0</v>
      </c>
    </row>
    <row r="13923" spans="1:5">
      <c r="A13923">
        <v>2022</v>
      </c>
      <c r="B13923" t="s">
        <v>422</v>
      </c>
      <c r="C13923" t="s">
        <v>15</v>
      </c>
      <c r="D13923" t="s">
        <v>554</v>
      </c>
      <c r="E13923">
        <v>0</v>
      </c>
    </row>
    <row r="13924" spans="1:5">
      <c r="A13924">
        <v>2022</v>
      </c>
      <c r="B13924" t="s">
        <v>439</v>
      </c>
      <c r="C13924" t="s">
        <v>53</v>
      </c>
      <c r="D13924" t="s">
        <v>554</v>
      </c>
      <c r="E13924">
        <v>0</v>
      </c>
    </row>
    <row r="13925" spans="1:5">
      <c r="A13925">
        <v>2022</v>
      </c>
      <c r="B13925" t="s">
        <v>429</v>
      </c>
      <c r="C13925" t="s">
        <v>30</v>
      </c>
      <c r="D13925" t="s">
        <v>554</v>
      </c>
      <c r="E13925">
        <v>45</v>
      </c>
    </row>
    <row r="13926" spans="1:5">
      <c r="A13926">
        <v>2022</v>
      </c>
      <c r="B13926" t="s">
        <v>421</v>
      </c>
      <c r="C13926" t="s">
        <v>13</v>
      </c>
      <c r="D13926" t="s">
        <v>554</v>
      </c>
      <c r="E13926">
        <v>0</v>
      </c>
    </row>
    <row r="13927" spans="1:5">
      <c r="A13927">
        <v>2022</v>
      </c>
      <c r="B13927" t="s">
        <v>434</v>
      </c>
      <c r="C13927" t="s">
        <v>45</v>
      </c>
      <c r="D13927" t="s">
        <v>554</v>
      </c>
      <c r="E13927">
        <v>0</v>
      </c>
    </row>
    <row r="13928" spans="1:5">
      <c r="A13928">
        <v>2021</v>
      </c>
      <c r="B13928" t="s">
        <v>434</v>
      </c>
      <c r="C13928" t="s">
        <v>45</v>
      </c>
      <c r="D13928" t="s">
        <v>554</v>
      </c>
      <c r="E13928">
        <v>0</v>
      </c>
    </row>
    <row r="13929" spans="1:5">
      <c r="A13929">
        <v>2021</v>
      </c>
      <c r="B13929" t="s">
        <v>420</v>
      </c>
      <c r="C13929" t="s">
        <v>8</v>
      </c>
      <c r="D13929" t="s">
        <v>554</v>
      </c>
      <c r="E13929">
        <v>0</v>
      </c>
    </row>
    <row r="13930" spans="1:5">
      <c r="A13930">
        <v>2021</v>
      </c>
      <c r="B13930" t="s">
        <v>424</v>
      </c>
      <c r="C13930" t="s">
        <v>21</v>
      </c>
      <c r="D13930" t="s">
        <v>554</v>
      </c>
      <c r="E13930">
        <v>0</v>
      </c>
    </row>
    <row r="13931" spans="1:5">
      <c r="A13931">
        <v>2020</v>
      </c>
      <c r="B13931" t="s">
        <v>434</v>
      </c>
      <c r="C13931" t="s">
        <v>45</v>
      </c>
      <c r="D13931" t="s">
        <v>554</v>
      </c>
      <c r="E13931">
        <v>0</v>
      </c>
    </row>
    <row r="13932" spans="1:5">
      <c r="A13932">
        <v>2020</v>
      </c>
      <c r="B13932" t="s">
        <v>430</v>
      </c>
      <c r="C13932" t="s">
        <v>33</v>
      </c>
      <c r="D13932" t="s">
        <v>554</v>
      </c>
      <c r="E13932">
        <v>28.27</v>
      </c>
    </row>
    <row r="13933" spans="1:5">
      <c r="A13933">
        <v>2020</v>
      </c>
      <c r="B13933" t="s">
        <v>439</v>
      </c>
      <c r="C13933" t="s">
        <v>53</v>
      </c>
      <c r="D13933" t="s">
        <v>554</v>
      </c>
      <c r="E13933">
        <v>0</v>
      </c>
    </row>
    <row r="13934" spans="1:5">
      <c r="A13934">
        <v>2019</v>
      </c>
      <c r="B13934" t="s">
        <v>431</v>
      </c>
      <c r="C13934" t="s">
        <v>36</v>
      </c>
      <c r="D13934" t="s">
        <v>554</v>
      </c>
      <c r="E13934">
        <v>0</v>
      </c>
    </row>
    <row r="13935" spans="1:5">
      <c r="A13935">
        <v>2019</v>
      </c>
      <c r="B13935" t="s">
        <v>437</v>
      </c>
      <c r="C13935" t="s">
        <v>51</v>
      </c>
      <c r="D13935" t="s">
        <v>554</v>
      </c>
      <c r="E13935">
        <v>0</v>
      </c>
    </row>
    <row r="13936" spans="1:5">
      <c r="A13936">
        <v>2019</v>
      </c>
      <c r="B13936" t="s">
        <v>439</v>
      </c>
      <c r="C13936" t="s">
        <v>53</v>
      </c>
      <c r="D13936" t="s">
        <v>554</v>
      </c>
      <c r="E13936">
        <v>0</v>
      </c>
    </row>
    <row r="13937" spans="1:5">
      <c r="A13937">
        <v>2019</v>
      </c>
      <c r="B13937" t="s">
        <v>429</v>
      </c>
      <c r="C13937" t="s">
        <v>30</v>
      </c>
      <c r="D13937" t="s">
        <v>554</v>
      </c>
      <c r="E13937">
        <v>0</v>
      </c>
    </row>
    <row r="13938" spans="1:5">
      <c r="A13938">
        <v>2018</v>
      </c>
      <c r="B13938" t="s">
        <v>432</v>
      </c>
      <c r="C13938" t="s">
        <v>39</v>
      </c>
      <c r="D13938" t="s">
        <v>554</v>
      </c>
      <c r="E13938">
        <v>0</v>
      </c>
    </row>
    <row r="13939" spans="1:5">
      <c r="A13939">
        <v>2018</v>
      </c>
      <c r="B13939" t="s">
        <v>435</v>
      </c>
      <c r="C13939" t="s">
        <v>48</v>
      </c>
      <c r="D13939" t="s">
        <v>554</v>
      </c>
      <c r="E13939">
        <v>0</v>
      </c>
    </row>
    <row r="13940" spans="1:5">
      <c r="A13940">
        <v>2018</v>
      </c>
      <c r="B13940" t="s">
        <v>438</v>
      </c>
      <c r="C13940" t="s">
        <v>52</v>
      </c>
      <c r="D13940" t="s">
        <v>554</v>
      </c>
      <c r="E13940">
        <v>0</v>
      </c>
    </row>
    <row r="13941" spans="1:5">
      <c r="A13941">
        <v>2018</v>
      </c>
      <c r="B13941" t="s">
        <v>436</v>
      </c>
      <c r="C13941" t="s">
        <v>49</v>
      </c>
      <c r="D13941" t="s">
        <v>554</v>
      </c>
      <c r="E13941">
        <v>0</v>
      </c>
    </row>
    <row r="13942" spans="1:5">
      <c r="A13942">
        <v>2018</v>
      </c>
      <c r="B13942" t="s">
        <v>437</v>
      </c>
      <c r="C13942" t="s">
        <v>51</v>
      </c>
      <c r="D13942" t="s">
        <v>554</v>
      </c>
      <c r="E13942">
        <v>0</v>
      </c>
    </row>
    <row r="13943" spans="1:5">
      <c r="A13943">
        <v>2018</v>
      </c>
      <c r="B13943" t="s">
        <v>422</v>
      </c>
      <c r="C13943" t="s">
        <v>15</v>
      </c>
      <c r="D13943" t="s">
        <v>554</v>
      </c>
      <c r="E13943">
        <v>0</v>
      </c>
    </row>
    <row r="13944" spans="1:5">
      <c r="A13944">
        <v>2019</v>
      </c>
      <c r="B13944" t="s">
        <v>438</v>
      </c>
      <c r="C13944" t="s">
        <v>52</v>
      </c>
      <c r="D13944" t="s">
        <v>554</v>
      </c>
      <c r="E13944">
        <v>0</v>
      </c>
    </row>
    <row r="13945" spans="1:5">
      <c r="A13945">
        <v>2019</v>
      </c>
      <c r="B13945" t="s">
        <v>430</v>
      </c>
      <c r="C13945" t="s">
        <v>33</v>
      </c>
      <c r="D13945" t="s">
        <v>554</v>
      </c>
      <c r="E13945">
        <v>0</v>
      </c>
    </row>
    <row r="13946" spans="1:5">
      <c r="A13946">
        <v>2019</v>
      </c>
      <c r="B13946" t="s">
        <v>434</v>
      </c>
      <c r="C13946" t="s">
        <v>45</v>
      </c>
      <c r="D13946" t="s">
        <v>554</v>
      </c>
      <c r="E13946">
        <v>0</v>
      </c>
    </row>
    <row r="13947" spans="1:5">
      <c r="A13947">
        <v>2019</v>
      </c>
      <c r="B13947" t="s">
        <v>425</v>
      </c>
      <c r="C13947" t="s">
        <v>24</v>
      </c>
      <c r="D13947" t="s">
        <v>554</v>
      </c>
      <c r="E13947">
        <v>0</v>
      </c>
    </row>
    <row r="13948" spans="1:5">
      <c r="A13948">
        <v>2019</v>
      </c>
      <c r="B13948" t="s">
        <v>420</v>
      </c>
      <c r="C13948" t="s">
        <v>8</v>
      </c>
      <c r="D13948" t="s">
        <v>554</v>
      </c>
      <c r="E13948">
        <v>0</v>
      </c>
    </row>
    <row r="13949" spans="1:5">
      <c r="A13949">
        <v>2019</v>
      </c>
      <c r="B13949" t="s">
        <v>433</v>
      </c>
      <c r="C13949" t="s">
        <v>42</v>
      </c>
      <c r="D13949" t="s">
        <v>554</v>
      </c>
      <c r="E13949">
        <v>0</v>
      </c>
    </row>
    <row r="13950" spans="1:5">
      <c r="A13950">
        <v>2019</v>
      </c>
      <c r="B13950" t="s">
        <v>428</v>
      </c>
      <c r="C13950" t="s">
        <v>27</v>
      </c>
      <c r="D13950" t="s">
        <v>554</v>
      </c>
      <c r="E13950">
        <v>0</v>
      </c>
    </row>
    <row r="13951" spans="1:5">
      <c r="A13951">
        <v>2019</v>
      </c>
      <c r="B13951" t="s">
        <v>423</v>
      </c>
      <c r="C13951" t="s">
        <v>18</v>
      </c>
      <c r="D13951" t="s">
        <v>554</v>
      </c>
      <c r="E13951">
        <v>0</v>
      </c>
    </row>
    <row r="13952" spans="1:5">
      <c r="A13952">
        <v>2019</v>
      </c>
      <c r="B13952" t="s">
        <v>421</v>
      </c>
      <c r="C13952" t="s">
        <v>13</v>
      </c>
      <c r="D13952" t="s">
        <v>554</v>
      </c>
      <c r="E13952">
        <v>0</v>
      </c>
    </row>
    <row r="13953" spans="1:5">
      <c r="A13953">
        <v>2019</v>
      </c>
      <c r="B13953" t="s">
        <v>422</v>
      </c>
      <c r="C13953" t="s">
        <v>15</v>
      </c>
      <c r="D13953" t="s">
        <v>554</v>
      </c>
      <c r="E13953">
        <v>0</v>
      </c>
    </row>
    <row r="13954" spans="1:5">
      <c r="A13954">
        <v>2019</v>
      </c>
      <c r="B13954" t="s">
        <v>424</v>
      </c>
      <c r="C13954" t="s">
        <v>21</v>
      </c>
      <c r="D13954" t="s">
        <v>554</v>
      </c>
      <c r="E13954">
        <v>0</v>
      </c>
    </row>
    <row r="13955" spans="1:5">
      <c r="A13955">
        <v>2018</v>
      </c>
      <c r="B13955" t="s">
        <v>434</v>
      </c>
      <c r="C13955" t="s">
        <v>45</v>
      </c>
      <c r="D13955" t="s">
        <v>554</v>
      </c>
      <c r="E13955">
        <v>0</v>
      </c>
    </row>
    <row r="13956" spans="1:5">
      <c r="A13956">
        <v>2018</v>
      </c>
      <c r="B13956" t="s">
        <v>428</v>
      </c>
      <c r="C13956" t="s">
        <v>27</v>
      </c>
      <c r="D13956" t="s">
        <v>554</v>
      </c>
      <c r="E13956">
        <v>0</v>
      </c>
    </row>
    <row r="13957" spans="1:5">
      <c r="A13957">
        <v>2018</v>
      </c>
      <c r="B13957" t="s">
        <v>430</v>
      </c>
      <c r="C13957" t="s">
        <v>33</v>
      </c>
      <c r="D13957" t="s">
        <v>554</v>
      </c>
      <c r="E13957">
        <v>0</v>
      </c>
    </row>
    <row r="13958" spans="1:5">
      <c r="A13958">
        <v>2018</v>
      </c>
      <c r="B13958" t="s">
        <v>420</v>
      </c>
      <c r="C13958" t="s">
        <v>8</v>
      </c>
      <c r="D13958" t="s">
        <v>554</v>
      </c>
      <c r="E13958">
        <v>0</v>
      </c>
    </row>
    <row r="13959" spans="1:5">
      <c r="A13959">
        <v>2018</v>
      </c>
      <c r="B13959" t="s">
        <v>439</v>
      </c>
      <c r="C13959" t="s">
        <v>53</v>
      </c>
      <c r="D13959" t="s">
        <v>554</v>
      </c>
      <c r="E13959">
        <v>0</v>
      </c>
    </row>
    <row r="13960" spans="1:5">
      <c r="A13960">
        <v>2022</v>
      </c>
      <c r="B13960" t="s">
        <v>437</v>
      </c>
      <c r="C13960" t="s">
        <v>51</v>
      </c>
      <c r="D13960" t="s">
        <v>554</v>
      </c>
      <c r="E13960">
        <v>0</v>
      </c>
    </row>
    <row r="13961" spans="1:5">
      <c r="A13961">
        <v>2022</v>
      </c>
      <c r="B13961" t="s">
        <v>425</v>
      </c>
      <c r="C13961" t="s">
        <v>24</v>
      </c>
      <c r="D13961" t="s">
        <v>554</v>
      </c>
      <c r="E13961">
        <v>0</v>
      </c>
    </row>
    <row r="13962" spans="1:5">
      <c r="A13962">
        <v>2022</v>
      </c>
      <c r="B13962" t="s">
        <v>428</v>
      </c>
      <c r="C13962" t="s">
        <v>27</v>
      </c>
      <c r="D13962" t="s">
        <v>554</v>
      </c>
      <c r="E13962">
        <v>0</v>
      </c>
    </row>
    <row r="13963" spans="1:5">
      <c r="A13963">
        <v>2022</v>
      </c>
      <c r="B13963" t="s">
        <v>420</v>
      </c>
      <c r="C13963" t="s">
        <v>8</v>
      </c>
      <c r="D13963" t="s">
        <v>554</v>
      </c>
      <c r="E13963">
        <v>0</v>
      </c>
    </row>
    <row r="13964" spans="1:5">
      <c r="A13964">
        <v>2022</v>
      </c>
      <c r="B13964" t="s">
        <v>423</v>
      </c>
      <c r="C13964" t="s">
        <v>18</v>
      </c>
      <c r="D13964" t="s">
        <v>554</v>
      </c>
      <c r="E13964">
        <v>0</v>
      </c>
    </row>
    <row r="13965" spans="1:5">
      <c r="A13965">
        <v>2021</v>
      </c>
      <c r="B13965" t="s">
        <v>426</v>
      </c>
      <c r="D13965" t="s">
        <v>554</v>
      </c>
      <c r="E13965">
        <v>0</v>
      </c>
    </row>
    <row r="13966" spans="1:5">
      <c r="A13966">
        <v>2021</v>
      </c>
      <c r="B13966" t="s">
        <v>428</v>
      </c>
      <c r="C13966" t="s">
        <v>27</v>
      </c>
      <c r="D13966" t="s">
        <v>554</v>
      </c>
      <c r="E13966">
        <v>0</v>
      </c>
    </row>
    <row r="13967" spans="1:5">
      <c r="A13967">
        <v>2021</v>
      </c>
      <c r="B13967" t="s">
        <v>423</v>
      </c>
      <c r="C13967" t="s">
        <v>18</v>
      </c>
      <c r="D13967" t="s">
        <v>554</v>
      </c>
      <c r="E13967">
        <v>0</v>
      </c>
    </row>
    <row r="13968" spans="1:5">
      <c r="A13968">
        <v>2021</v>
      </c>
      <c r="B13968" t="s">
        <v>431</v>
      </c>
      <c r="C13968" t="s">
        <v>36</v>
      </c>
      <c r="D13968" t="s">
        <v>554</v>
      </c>
      <c r="E13968">
        <v>0</v>
      </c>
    </row>
    <row r="13969" spans="1:5">
      <c r="A13969">
        <v>2021</v>
      </c>
      <c r="B13969" t="s">
        <v>425</v>
      </c>
      <c r="C13969" t="s">
        <v>24</v>
      </c>
      <c r="D13969" t="s">
        <v>554</v>
      </c>
      <c r="E13969">
        <v>0</v>
      </c>
    </row>
    <row r="13970" spans="1:5">
      <c r="A13970">
        <v>2021</v>
      </c>
      <c r="B13970" t="s">
        <v>438</v>
      </c>
      <c r="C13970" t="s">
        <v>52</v>
      </c>
      <c r="D13970" t="s">
        <v>554</v>
      </c>
      <c r="E13970">
        <v>0</v>
      </c>
    </row>
    <row r="13971" spans="1:5">
      <c r="A13971">
        <v>2021</v>
      </c>
      <c r="B13971" t="s">
        <v>436</v>
      </c>
      <c r="C13971" t="s">
        <v>49</v>
      </c>
      <c r="D13971" t="s">
        <v>554</v>
      </c>
      <c r="E13971">
        <v>0</v>
      </c>
    </row>
    <row r="13972" spans="1:5">
      <c r="A13972">
        <v>2021</v>
      </c>
      <c r="B13972" t="s">
        <v>437</v>
      </c>
      <c r="C13972" t="s">
        <v>51</v>
      </c>
      <c r="D13972" t="s">
        <v>554</v>
      </c>
      <c r="E13972">
        <v>0</v>
      </c>
    </row>
    <row r="13973" spans="1:5">
      <c r="A13973">
        <v>2020</v>
      </c>
      <c r="B13973" t="s">
        <v>431</v>
      </c>
      <c r="C13973" t="s">
        <v>36</v>
      </c>
      <c r="D13973" t="s">
        <v>554</v>
      </c>
      <c r="E13973">
        <v>0</v>
      </c>
    </row>
    <row r="13974" spans="1:5">
      <c r="A13974">
        <v>2020</v>
      </c>
      <c r="B13974" t="s">
        <v>426</v>
      </c>
      <c r="D13974" t="s">
        <v>554</v>
      </c>
      <c r="E13974">
        <v>0</v>
      </c>
    </row>
    <row r="13975" spans="1:5">
      <c r="A13975">
        <v>2020</v>
      </c>
      <c r="B13975" t="s">
        <v>433</v>
      </c>
      <c r="C13975" t="s">
        <v>42</v>
      </c>
      <c r="D13975" t="s">
        <v>554</v>
      </c>
      <c r="E13975">
        <v>0</v>
      </c>
    </row>
    <row r="13976" spans="1:5">
      <c r="A13976">
        <v>2020</v>
      </c>
      <c r="B13976" t="s">
        <v>425</v>
      </c>
      <c r="C13976" t="s">
        <v>24</v>
      </c>
      <c r="D13976" t="s">
        <v>554</v>
      </c>
      <c r="E13976">
        <v>0</v>
      </c>
    </row>
    <row r="13977" spans="1:5">
      <c r="A13977">
        <v>2020</v>
      </c>
      <c r="B13977" t="s">
        <v>428</v>
      </c>
      <c r="C13977" t="s">
        <v>27</v>
      </c>
      <c r="D13977" t="s">
        <v>554</v>
      </c>
      <c r="E13977">
        <v>0</v>
      </c>
    </row>
    <row r="13978" spans="1:5">
      <c r="A13978">
        <v>2020</v>
      </c>
      <c r="B13978" t="s">
        <v>438</v>
      </c>
      <c r="C13978" t="s">
        <v>52</v>
      </c>
      <c r="D13978" t="s">
        <v>554</v>
      </c>
      <c r="E13978">
        <v>0</v>
      </c>
    </row>
    <row r="13979" spans="1:5">
      <c r="A13979">
        <v>2020</v>
      </c>
      <c r="B13979" t="s">
        <v>437</v>
      </c>
      <c r="C13979" t="s">
        <v>51</v>
      </c>
      <c r="D13979" t="s">
        <v>554</v>
      </c>
      <c r="E13979">
        <v>0</v>
      </c>
    </row>
    <row r="13980" spans="1:5">
      <c r="A13980">
        <v>2020</v>
      </c>
      <c r="B13980" t="s">
        <v>422</v>
      </c>
      <c r="C13980" t="s">
        <v>15</v>
      </c>
      <c r="D13980" t="s">
        <v>554</v>
      </c>
      <c r="E13980">
        <v>0</v>
      </c>
    </row>
    <row r="13981" spans="1:5">
      <c r="A13981">
        <v>2023</v>
      </c>
      <c r="B13981" t="s">
        <v>434</v>
      </c>
      <c r="C13981" t="s">
        <v>45</v>
      </c>
      <c r="D13981" t="s">
        <v>554</v>
      </c>
      <c r="E13981">
        <v>0</v>
      </c>
    </row>
    <row r="13982" spans="1:5">
      <c r="A13982">
        <v>2023</v>
      </c>
      <c r="B13982" t="s">
        <v>423</v>
      </c>
      <c r="C13982" t="s">
        <v>18</v>
      </c>
      <c r="D13982" t="s">
        <v>554</v>
      </c>
      <c r="E13982">
        <v>0</v>
      </c>
    </row>
    <row r="13983" spans="1:5">
      <c r="A13983">
        <v>2023</v>
      </c>
      <c r="B13983" t="s">
        <v>435</v>
      </c>
      <c r="C13983" t="s">
        <v>48</v>
      </c>
      <c r="D13983" t="s">
        <v>554</v>
      </c>
      <c r="E13983">
        <v>0</v>
      </c>
    </row>
    <row r="13984" spans="1:5">
      <c r="A13984">
        <v>2023</v>
      </c>
      <c r="B13984" t="s">
        <v>430</v>
      </c>
      <c r="C13984" t="s">
        <v>33</v>
      </c>
      <c r="D13984" t="s">
        <v>554</v>
      </c>
      <c r="E13984">
        <v>43.2</v>
      </c>
    </row>
    <row r="13985" spans="1:5">
      <c r="A13985">
        <v>2023</v>
      </c>
      <c r="B13985" t="s">
        <v>422</v>
      </c>
      <c r="C13985" t="s">
        <v>15</v>
      </c>
      <c r="D13985" t="s">
        <v>554</v>
      </c>
      <c r="E13985">
        <v>0</v>
      </c>
    </row>
    <row r="13986" spans="1:5">
      <c r="A13986">
        <v>2023</v>
      </c>
      <c r="B13986" t="s">
        <v>439</v>
      </c>
      <c r="C13986" t="s">
        <v>53</v>
      </c>
      <c r="D13986" t="s">
        <v>554</v>
      </c>
      <c r="E13986">
        <v>0</v>
      </c>
    </row>
    <row r="13987" spans="1:5">
      <c r="A13987">
        <v>2022</v>
      </c>
      <c r="B13987" t="s">
        <v>433</v>
      </c>
      <c r="C13987" t="s">
        <v>42</v>
      </c>
      <c r="D13987" t="s">
        <v>554</v>
      </c>
      <c r="E13987">
        <v>0</v>
      </c>
    </row>
    <row r="13988" spans="1:5">
      <c r="A13988">
        <v>2022</v>
      </c>
      <c r="B13988" t="s">
        <v>430</v>
      </c>
      <c r="C13988" t="s">
        <v>33</v>
      </c>
      <c r="D13988" t="s">
        <v>554</v>
      </c>
      <c r="E13988">
        <v>42.93</v>
      </c>
    </row>
    <row r="13989" spans="1:5">
      <c r="A13989">
        <v>2022</v>
      </c>
      <c r="B13989" t="s">
        <v>432</v>
      </c>
      <c r="C13989" t="s">
        <v>39</v>
      </c>
      <c r="D13989" t="s">
        <v>554</v>
      </c>
      <c r="E13989">
        <v>26.5</v>
      </c>
    </row>
    <row r="13990" spans="1:5">
      <c r="A13990">
        <v>2022</v>
      </c>
      <c r="B13990" t="s">
        <v>426</v>
      </c>
      <c r="D13990" t="s">
        <v>554</v>
      </c>
      <c r="E13990">
        <v>0</v>
      </c>
    </row>
    <row r="13991" spans="1:5">
      <c r="A13991">
        <v>2022</v>
      </c>
      <c r="B13991" t="s">
        <v>424</v>
      </c>
      <c r="C13991" t="s">
        <v>21</v>
      </c>
      <c r="D13991" t="s">
        <v>554</v>
      </c>
      <c r="E13991">
        <v>11</v>
      </c>
    </row>
    <row r="13992" spans="1:5">
      <c r="A13992">
        <v>2021</v>
      </c>
      <c r="B13992" t="s">
        <v>432</v>
      </c>
      <c r="C13992" t="s">
        <v>39</v>
      </c>
      <c r="D13992" t="s">
        <v>554</v>
      </c>
      <c r="E13992">
        <v>19</v>
      </c>
    </row>
    <row r="13993" spans="1:5">
      <c r="A13993">
        <v>2021</v>
      </c>
      <c r="B13993" t="s">
        <v>430</v>
      </c>
      <c r="C13993" t="s">
        <v>33</v>
      </c>
      <c r="D13993" t="s">
        <v>554</v>
      </c>
      <c r="E13993">
        <v>41.87</v>
      </c>
    </row>
    <row r="13994" spans="1:5">
      <c r="A13994">
        <v>2021</v>
      </c>
      <c r="B13994" t="s">
        <v>433</v>
      </c>
      <c r="C13994" t="s">
        <v>42</v>
      </c>
      <c r="D13994" t="s">
        <v>554</v>
      </c>
      <c r="E13994">
        <v>0</v>
      </c>
    </row>
    <row r="13995" spans="1:5">
      <c r="A13995">
        <v>2021</v>
      </c>
      <c r="B13995" t="s">
        <v>422</v>
      </c>
      <c r="C13995" t="s">
        <v>15</v>
      </c>
      <c r="D13995" t="s">
        <v>554</v>
      </c>
      <c r="E13995">
        <v>0</v>
      </c>
    </row>
    <row r="13996" spans="1:5">
      <c r="A13996">
        <v>2021</v>
      </c>
      <c r="B13996" t="s">
        <v>421</v>
      </c>
      <c r="C13996" t="s">
        <v>13</v>
      </c>
      <c r="D13996" t="s">
        <v>554</v>
      </c>
      <c r="E13996">
        <v>0</v>
      </c>
    </row>
    <row r="13997" spans="1:5">
      <c r="A13997">
        <v>2021</v>
      </c>
      <c r="B13997" t="s">
        <v>439</v>
      </c>
      <c r="C13997" t="s">
        <v>53</v>
      </c>
      <c r="D13997" t="s">
        <v>554</v>
      </c>
      <c r="E13997">
        <v>0</v>
      </c>
    </row>
    <row r="13998" spans="1:5">
      <c r="A13998">
        <v>2021</v>
      </c>
      <c r="B13998" t="s">
        <v>435</v>
      </c>
      <c r="C13998" t="s">
        <v>48</v>
      </c>
      <c r="D13998" t="s">
        <v>554</v>
      </c>
      <c r="E13998">
        <v>0</v>
      </c>
    </row>
    <row r="13999" spans="1:5">
      <c r="A13999">
        <v>2021</v>
      </c>
      <c r="B13999" t="s">
        <v>429</v>
      </c>
      <c r="C13999" t="s">
        <v>30</v>
      </c>
      <c r="D13999" t="s">
        <v>554</v>
      </c>
      <c r="E13999">
        <v>30.53</v>
      </c>
    </row>
    <row r="14000" spans="1:5">
      <c r="A14000">
        <v>2020</v>
      </c>
      <c r="B14000" t="s">
        <v>435</v>
      </c>
      <c r="C14000" t="s">
        <v>48</v>
      </c>
      <c r="D14000" t="s">
        <v>554</v>
      </c>
      <c r="E14000">
        <v>0</v>
      </c>
    </row>
    <row r="14001" spans="1:5">
      <c r="A14001">
        <v>2020</v>
      </c>
      <c r="B14001" t="s">
        <v>432</v>
      </c>
      <c r="C14001" t="s">
        <v>39</v>
      </c>
      <c r="D14001" t="s">
        <v>554</v>
      </c>
      <c r="E14001">
        <v>24.5</v>
      </c>
    </row>
    <row r="14002" spans="1:5">
      <c r="A14002">
        <v>2020</v>
      </c>
      <c r="B14002" t="s">
        <v>423</v>
      </c>
      <c r="C14002" t="s">
        <v>18</v>
      </c>
      <c r="D14002" t="s">
        <v>554</v>
      </c>
      <c r="E14002">
        <v>0</v>
      </c>
    </row>
    <row r="14003" spans="1:5">
      <c r="A14003">
        <v>2020</v>
      </c>
      <c r="B14003" t="s">
        <v>420</v>
      </c>
      <c r="C14003" t="s">
        <v>8</v>
      </c>
      <c r="D14003" t="s">
        <v>554</v>
      </c>
      <c r="E14003">
        <v>0</v>
      </c>
    </row>
    <row r="14004" spans="1:5">
      <c r="A14004">
        <v>2020</v>
      </c>
      <c r="B14004" t="s">
        <v>424</v>
      </c>
      <c r="C14004" t="s">
        <v>21</v>
      </c>
      <c r="D14004" t="s">
        <v>554</v>
      </c>
      <c r="E14004">
        <v>0</v>
      </c>
    </row>
    <row r="14005" spans="1:5">
      <c r="A14005">
        <v>2020</v>
      </c>
      <c r="B14005" t="s">
        <v>421</v>
      </c>
      <c r="C14005" t="s">
        <v>13</v>
      </c>
      <c r="D14005" t="s">
        <v>554</v>
      </c>
      <c r="E14005">
        <v>0</v>
      </c>
    </row>
    <row r="14006" spans="1:5">
      <c r="A14006">
        <v>2020</v>
      </c>
      <c r="B14006" t="s">
        <v>436</v>
      </c>
      <c r="C14006" t="s">
        <v>49</v>
      </c>
      <c r="D14006" t="s">
        <v>554</v>
      </c>
      <c r="E14006">
        <v>0</v>
      </c>
    </row>
    <row r="14007" spans="1:5">
      <c r="A14007">
        <v>2020</v>
      </c>
      <c r="B14007" t="s">
        <v>429</v>
      </c>
      <c r="C14007" t="s">
        <v>30</v>
      </c>
      <c r="D14007" t="s">
        <v>554</v>
      </c>
      <c r="E14007">
        <v>19.420000000000002</v>
      </c>
    </row>
    <row r="14008" spans="1:5">
      <c r="A14008">
        <v>2019</v>
      </c>
      <c r="B14008" t="s">
        <v>435</v>
      </c>
      <c r="C14008" t="s">
        <v>48</v>
      </c>
      <c r="D14008" t="s">
        <v>554</v>
      </c>
      <c r="E14008">
        <v>0</v>
      </c>
    </row>
    <row r="14009" spans="1:5">
      <c r="A14009">
        <v>2019</v>
      </c>
      <c r="B14009" t="s">
        <v>426</v>
      </c>
      <c r="D14009" t="s">
        <v>554</v>
      </c>
      <c r="E14009">
        <v>0</v>
      </c>
    </row>
    <row r="14010" spans="1:5">
      <c r="A14010">
        <v>2019</v>
      </c>
      <c r="B14010" t="s">
        <v>432</v>
      </c>
      <c r="C14010" t="s">
        <v>39</v>
      </c>
      <c r="D14010" t="s">
        <v>554</v>
      </c>
      <c r="E14010">
        <v>0</v>
      </c>
    </row>
    <row r="14011" spans="1:5">
      <c r="A14011">
        <v>2019</v>
      </c>
      <c r="B14011" t="s">
        <v>436</v>
      </c>
      <c r="C14011" t="s">
        <v>49</v>
      </c>
      <c r="D14011" t="s">
        <v>554</v>
      </c>
      <c r="E14011">
        <v>0</v>
      </c>
    </row>
    <row r="14012" spans="1:5">
      <c r="A14012">
        <v>2018</v>
      </c>
      <c r="B14012" t="s">
        <v>431</v>
      </c>
      <c r="C14012" t="s">
        <v>36</v>
      </c>
      <c r="D14012" t="s">
        <v>554</v>
      </c>
      <c r="E14012">
        <v>0</v>
      </c>
    </row>
    <row r="14013" spans="1:5">
      <c r="A14013">
        <v>2018</v>
      </c>
      <c r="B14013" t="s">
        <v>426</v>
      </c>
      <c r="D14013" t="s">
        <v>554</v>
      </c>
      <c r="E14013">
        <v>0</v>
      </c>
    </row>
    <row r="14014" spans="1:5">
      <c r="A14014">
        <v>2018</v>
      </c>
      <c r="B14014" t="s">
        <v>421</v>
      </c>
      <c r="C14014" t="s">
        <v>13</v>
      </c>
      <c r="D14014" t="s">
        <v>554</v>
      </c>
      <c r="E14014">
        <v>0</v>
      </c>
    </row>
    <row r="14015" spans="1:5">
      <c r="A14015">
        <v>2018</v>
      </c>
      <c r="B14015" t="s">
        <v>423</v>
      </c>
      <c r="C14015" t="s">
        <v>18</v>
      </c>
      <c r="D14015" t="s">
        <v>554</v>
      </c>
      <c r="E14015">
        <v>0</v>
      </c>
    </row>
    <row r="14016" spans="1:5">
      <c r="A14016">
        <v>2018</v>
      </c>
      <c r="B14016" t="s">
        <v>433</v>
      </c>
      <c r="C14016" t="s">
        <v>42</v>
      </c>
      <c r="D14016" t="s">
        <v>554</v>
      </c>
      <c r="E14016">
        <v>0</v>
      </c>
    </row>
    <row r="14017" spans="1:5">
      <c r="A14017">
        <v>2018</v>
      </c>
      <c r="B14017" t="s">
        <v>425</v>
      </c>
      <c r="C14017" t="s">
        <v>24</v>
      </c>
      <c r="D14017" t="s">
        <v>554</v>
      </c>
      <c r="E14017">
        <v>0</v>
      </c>
    </row>
    <row r="14018" spans="1:5">
      <c r="A14018">
        <v>2018</v>
      </c>
      <c r="B14018" t="s">
        <v>424</v>
      </c>
      <c r="C14018" t="s">
        <v>21</v>
      </c>
      <c r="D14018" t="s">
        <v>554</v>
      </c>
      <c r="E14018">
        <v>0</v>
      </c>
    </row>
    <row r="14019" spans="1:5">
      <c r="A14019">
        <v>2018</v>
      </c>
      <c r="B14019" t="s">
        <v>429</v>
      </c>
      <c r="C14019" t="s">
        <v>30</v>
      </c>
      <c r="D14019" t="s">
        <v>554</v>
      </c>
      <c r="E14019">
        <v>0</v>
      </c>
    </row>
    <row r="14020" spans="1:5">
      <c r="A14020">
        <v>2025</v>
      </c>
      <c r="B14020" t="s">
        <v>407</v>
      </c>
      <c r="D14020" t="s">
        <v>555</v>
      </c>
      <c r="E14020">
        <v>0</v>
      </c>
    </row>
    <row r="14021" spans="1:5">
      <c r="A14021">
        <v>2025</v>
      </c>
      <c r="B14021" t="s">
        <v>438</v>
      </c>
      <c r="D14021" t="s">
        <v>555</v>
      </c>
      <c r="E14021">
        <v>0</v>
      </c>
    </row>
    <row r="14022" spans="1:5">
      <c r="A14022">
        <v>2025</v>
      </c>
      <c r="B14022" t="s">
        <v>425</v>
      </c>
      <c r="D14022" t="s">
        <v>555</v>
      </c>
      <c r="E14022">
        <v>0</v>
      </c>
    </row>
    <row r="14023" spans="1:5">
      <c r="A14023">
        <v>2025</v>
      </c>
      <c r="B14023" t="s">
        <v>421</v>
      </c>
      <c r="D14023" t="s">
        <v>555</v>
      </c>
      <c r="E14023">
        <v>0</v>
      </c>
    </row>
    <row r="14024" spans="1:5">
      <c r="A14024">
        <v>2025</v>
      </c>
      <c r="B14024" t="s">
        <v>432</v>
      </c>
      <c r="D14024" t="s">
        <v>555</v>
      </c>
      <c r="E14024">
        <v>0</v>
      </c>
    </row>
    <row r="14025" spans="1:5">
      <c r="A14025">
        <v>2025</v>
      </c>
      <c r="B14025" t="s">
        <v>429</v>
      </c>
      <c r="D14025" t="s">
        <v>555</v>
      </c>
      <c r="E14025">
        <v>0</v>
      </c>
    </row>
    <row r="14026" spans="1:5">
      <c r="A14026">
        <v>2025</v>
      </c>
      <c r="B14026" t="s">
        <v>431</v>
      </c>
      <c r="D14026" t="s">
        <v>555</v>
      </c>
      <c r="E14026">
        <v>0</v>
      </c>
    </row>
    <row r="14027" spans="1:5">
      <c r="A14027">
        <v>2025</v>
      </c>
      <c r="B14027" t="s">
        <v>428</v>
      </c>
      <c r="D14027" t="s">
        <v>555</v>
      </c>
      <c r="E14027">
        <v>0</v>
      </c>
    </row>
    <row r="14028" spans="1:5">
      <c r="A14028">
        <v>2025</v>
      </c>
      <c r="B14028" t="s">
        <v>436</v>
      </c>
      <c r="D14028" t="s">
        <v>555</v>
      </c>
      <c r="E14028">
        <v>0</v>
      </c>
    </row>
    <row r="14029" spans="1:5">
      <c r="A14029">
        <v>2025</v>
      </c>
      <c r="B14029" t="s">
        <v>433</v>
      </c>
      <c r="D14029" t="s">
        <v>555</v>
      </c>
      <c r="E14029">
        <v>0</v>
      </c>
    </row>
    <row r="14030" spans="1:5">
      <c r="A14030">
        <v>2025</v>
      </c>
      <c r="B14030" t="s">
        <v>426</v>
      </c>
      <c r="D14030" t="s">
        <v>555</v>
      </c>
      <c r="E14030">
        <v>0</v>
      </c>
    </row>
    <row r="14031" spans="1:5">
      <c r="A14031">
        <v>2025</v>
      </c>
      <c r="B14031" t="s">
        <v>437</v>
      </c>
      <c r="D14031" t="s">
        <v>555</v>
      </c>
      <c r="E14031">
        <v>0</v>
      </c>
    </row>
    <row r="14032" spans="1:5">
      <c r="A14032">
        <v>2025</v>
      </c>
      <c r="B14032" t="s">
        <v>420</v>
      </c>
      <c r="D14032" t="s">
        <v>555</v>
      </c>
      <c r="E14032">
        <v>0</v>
      </c>
    </row>
    <row r="14033" spans="1:5">
      <c r="A14033">
        <v>2025</v>
      </c>
      <c r="B14033" t="s">
        <v>424</v>
      </c>
      <c r="D14033" t="s">
        <v>555</v>
      </c>
      <c r="E14033">
        <v>0</v>
      </c>
    </row>
    <row r="14034" spans="1:5">
      <c r="A14034">
        <v>2025</v>
      </c>
      <c r="B14034" t="s">
        <v>434</v>
      </c>
      <c r="D14034" t="s">
        <v>555</v>
      </c>
      <c r="E14034">
        <v>0</v>
      </c>
    </row>
    <row r="14035" spans="1:5">
      <c r="A14035">
        <v>2025</v>
      </c>
      <c r="B14035" t="s">
        <v>423</v>
      </c>
      <c r="D14035" t="s">
        <v>555</v>
      </c>
      <c r="E14035">
        <v>0</v>
      </c>
    </row>
    <row r="14036" spans="1:5">
      <c r="A14036">
        <v>2025</v>
      </c>
      <c r="B14036" t="s">
        <v>435</v>
      </c>
      <c r="D14036" t="s">
        <v>555</v>
      </c>
      <c r="E14036">
        <v>0</v>
      </c>
    </row>
    <row r="14037" spans="1:5">
      <c r="A14037">
        <v>2025</v>
      </c>
      <c r="B14037" t="s">
        <v>430</v>
      </c>
      <c r="D14037" t="s">
        <v>555</v>
      </c>
      <c r="E14037">
        <v>0</v>
      </c>
    </row>
    <row r="14038" spans="1:5">
      <c r="A14038">
        <v>2025</v>
      </c>
      <c r="B14038" t="s">
        <v>422</v>
      </c>
      <c r="D14038" t="s">
        <v>555</v>
      </c>
      <c r="E14038">
        <v>0</v>
      </c>
    </row>
    <row r="14039" spans="1:5">
      <c r="A14039">
        <v>2025</v>
      </c>
      <c r="B14039" t="s">
        <v>439</v>
      </c>
      <c r="D14039" t="s">
        <v>555</v>
      </c>
      <c r="E14039">
        <v>0</v>
      </c>
    </row>
    <row r="14040" spans="1:5">
      <c r="A14040">
        <v>2024</v>
      </c>
      <c r="B14040" t="s">
        <v>407</v>
      </c>
      <c r="C14040" t="s">
        <v>407</v>
      </c>
      <c r="D14040" t="s">
        <v>555</v>
      </c>
      <c r="E14040">
        <v>63</v>
      </c>
    </row>
    <row r="14041" spans="1:5">
      <c r="A14041">
        <v>2024</v>
      </c>
      <c r="B14041" t="s">
        <v>438</v>
      </c>
      <c r="C14041" t="s">
        <v>52</v>
      </c>
      <c r="D14041" t="s">
        <v>555</v>
      </c>
      <c r="E14041">
        <v>0</v>
      </c>
    </row>
    <row r="14042" spans="1:5">
      <c r="A14042">
        <v>2024</v>
      </c>
      <c r="B14042" t="s">
        <v>425</v>
      </c>
      <c r="C14042" t="s">
        <v>24</v>
      </c>
      <c r="D14042" t="s">
        <v>555</v>
      </c>
      <c r="E14042">
        <v>4</v>
      </c>
    </row>
    <row r="14043" spans="1:5">
      <c r="A14043">
        <v>2024</v>
      </c>
      <c r="B14043" t="s">
        <v>421</v>
      </c>
      <c r="C14043" t="s">
        <v>13</v>
      </c>
      <c r="D14043" t="s">
        <v>555</v>
      </c>
      <c r="E14043">
        <v>0</v>
      </c>
    </row>
    <row r="14044" spans="1:5">
      <c r="A14044">
        <v>2024</v>
      </c>
      <c r="B14044" t="s">
        <v>432</v>
      </c>
      <c r="C14044" t="s">
        <v>39</v>
      </c>
      <c r="D14044" t="s">
        <v>555</v>
      </c>
      <c r="E14044">
        <v>23</v>
      </c>
    </row>
    <row r="14045" spans="1:5">
      <c r="A14045">
        <v>2024</v>
      </c>
      <c r="B14045" t="s">
        <v>429</v>
      </c>
      <c r="C14045" t="s">
        <v>30</v>
      </c>
      <c r="D14045" t="s">
        <v>555</v>
      </c>
      <c r="E14045">
        <v>6</v>
      </c>
    </row>
    <row r="14046" spans="1:5">
      <c r="A14046">
        <v>2024</v>
      </c>
      <c r="B14046" t="s">
        <v>431</v>
      </c>
      <c r="C14046" t="s">
        <v>36</v>
      </c>
      <c r="D14046" t="s">
        <v>555</v>
      </c>
      <c r="E14046">
        <v>0</v>
      </c>
    </row>
    <row r="14047" spans="1:5">
      <c r="A14047">
        <v>2024</v>
      </c>
      <c r="B14047" t="s">
        <v>428</v>
      </c>
      <c r="C14047" t="s">
        <v>27</v>
      </c>
      <c r="D14047" t="s">
        <v>555</v>
      </c>
      <c r="E14047">
        <v>0</v>
      </c>
    </row>
    <row r="14048" spans="1:5">
      <c r="A14048">
        <v>2024</v>
      </c>
      <c r="B14048" t="s">
        <v>436</v>
      </c>
      <c r="C14048" t="s">
        <v>49</v>
      </c>
      <c r="D14048" t="s">
        <v>555</v>
      </c>
      <c r="E14048">
        <v>0</v>
      </c>
    </row>
    <row r="14049" spans="1:5">
      <c r="A14049">
        <v>2024</v>
      </c>
      <c r="B14049" t="s">
        <v>433</v>
      </c>
      <c r="C14049" t="s">
        <v>42</v>
      </c>
      <c r="D14049" t="s">
        <v>555</v>
      </c>
      <c r="E14049">
        <v>0</v>
      </c>
    </row>
    <row r="14050" spans="1:5">
      <c r="A14050">
        <v>2024</v>
      </c>
      <c r="B14050" t="s">
        <v>426</v>
      </c>
      <c r="D14050" t="s">
        <v>555</v>
      </c>
      <c r="E14050">
        <v>0</v>
      </c>
    </row>
    <row r="14051" spans="1:5">
      <c r="A14051">
        <v>2024</v>
      </c>
      <c r="B14051" t="s">
        <v>437</v>
      </c>
      <c r="C14051" t="s">
        <v>51</v>
      </c>
      <c r="D14051" t="s">
        <v>555</v>
      </c>
      <c r="E14051">
        <v>4</v>
      </c>
    </row>
    <row r="14052" spans="1:5">
      <c r="A14052">
        <v>2024</v>
      </c>
      <c r="B14052" t="s">
        <v>420</v>
      </c>
      <c r="C14052" t="s">
        <v>8</v>
      </c>
      <c r="D14052" t="s">
        <v>555</v>
      </c>
      <c r="E14052">
        <v>10</v>
      </c>
    </row>
    <row r="14053" spans="1:5">
      <c r="A14053">
        <v>2024</v>
      </c>
      <c r="B14053" t="s">
        <v>424</v>
      </c>
      <c r="C14053" t="s">
        <v>21</v>
      </c>
      <c r="D14053" t="s">
        <v>555</v>
      </c>
      <c r="E14053">
        <v>10</v>
      </c>
    </row>
    <row r="14054" spans="1:5">
      <c r="A14054">
        <v>2024</v>
      </c>
      <c r="B14054" t="s">
        <v>434</v>
      </c>
      <c r="C14054" t="s">
        <v>45</v>
      </c>
      <c r="D14054" t="s">
        <v>555</v>
      </c>
      <c r="E14054">
        <v>0</v>
      </c>
    </row>
    <row r="14055" spans="1:5">
      <c r="A14055">
        <v>2024</v>
      </c>
      <c r="B14055" t="s">
        <v>423</v>
      </c>
      <c r="C14055" t="s">
        <v>18</v>
      </c>
      <c r="D14055" t="s">
        <v>555</v>
      </c>
      <c r="E14055">
        <v>0</v>
      </c>
    </row>
    <row r="14056" spans="1:5">
      <c r="A14056">
        <v>2024</v>
      </c>
      <c r="B14056" t="s">
        <v>435</v>
      </c>
      <c r="C14056" t="s">
        <v>48</v>
      </c>
      <c r="D14056" t="s">
        <v>555</v>
      </c>
      <c r="E14056">
        <v>0</v>
      </c>
    </row>
    <row r="14057" spans="1:5">
      <c r="A14057">
        <v>2024</v>
      </c>
      <c r="B14057" t="s">
        <v>430</v>
      </c>
      <c r="C14057" t="s">
        <v>33</v>
      </c>
      <c r="D14057" t="s">
        <v>555</v>
      </c>
      <c r="E14057">
        <v>6</v>
      </c>
    </row>
    <row r="14058" spans="1:5">
      <c r="A14058">
        <v>2024</v>
      </c>
      <c r="B14058" t="s">
        <v>422</v>
      </c>
      <c r="C14058" t="s">
        <v>15</v>
      </c>
      <c r="D14058" t="s">
        <v>555</v>
      </c>
      <c r="E14058">
        <v>0</v>
      </c>
    </row>
    <row r="14059" spans="1:5">
      <c r="A14059">
        <v>2024</v>
      </c>
      <c r="B14059" t="s">
        <v>439</v>
      </c>
      <c r="C14059" t="s">
        <v>53</v>
      </c>
      <c r="D14059" t="s">
        <v>555</v>
      </c>
      <c r="E14059">
        <v>0</v>
      </c>
    </row>
    <row r="14060" spans="1:5">
      <c r="A14060">
        <v>2019</v>
      </c>
      <c r="B14060" t="s">
        <v>407</v>
      </c>
      <c r="C14060" t="s">
        <v>407</v>
      </c>
      <c r="D14060" t="s">
        <v>555</v>
      </c>
      <c r="E14060">
        <v>0</v>
      </c>
    </row>
    <row r="14061" spans="1:5">
      <c r="A14061">
        <v>2022</v>
      </c>
      <c r="B14061" t="s">
        <v>407</v>
      </c>
      <c r="C14061" t="s">
        <v>407</v>
      </c>
      <c r="D14061" t="s">
        <v>555</v>
      </c>
      <c r="E14061">
        <v>52</v>
      </c>
    </row>
    <row r="14062" spans="1:5">
      <c r="A14062">
        <v>2021</v>
      </c>
      <c r="B14062" t="s">
        <v>407</v>
      </c>
      <c r="C14062" t="s">
        <v>407</v>
      </c>
      <c r="D14062" t="s">
        <v>555</v>
      </c>
      <c r="E14062">
        <v>79</v>
      </c>
    </row>
    <row r="14063" spans="1:5">
      <c r="A14063">
        <v>2023</v>
      </c>
      <c r="B14063" t="s">
        <v>407</v>
      </c>
      <c r="C14063" t="s">
        <v>407</v>
      </c>
      <c r="D14063" t="s">
        <v>555</v>
      </c>
      <c r="E14063">
        <v>60</v>
      </c>
    </row>
    <row r="14064" spans="1:5">
      <c r="A14064">
        <v>2018</v>
      </c>
      <c r="B14064" t="s">
        <v>407</v>
      </c>
      <c r="C14064" t="s">
        <v>407</v>
      </c>
      <c r="D14064" t="s">
        <v>555</v>
      </c>
      <c r="E14064">
        <v>0</v>
      </c>
    </row>
    <row r="14065" spans="1:5">
      <c r="A14065">
        <v>2018</v>
      </c>
      <c r="B14065" t="s">
        <v>407</v>
      </c>
      <c r="C14065" t="s">
        <v>407</v>
      </c>
      <c r="D14065" t="s">
        <v>555</v>
      </c>
      <c r="E14065">
        <v>0</v>
      </c>
    </row>
    <row r="14066" spans="1:5">
      <c r="A14066">
        <v>2018</v>
      </c>
      <c r="B14066" t="s">
        <v>407</v>
      </c>
      <c r="C14066" t="s">
        <v>407</v>
      </c>
      <c r="D14066" t="s">
        <v>555</v>
      </c>
      <c r="E14066">
        <v>0</v>
      </c>
    </row>
    <row r="14067" spans="1:5">
      <c r="A14067">
        <v>2018</v>
      </c>
      <c r="B14067" t="s">
        <v>407</v>
      </c>
      <c r="C14067" t="s">
        <v>407</v>
      </c>
      <c r="D14067" t="s">
        <v>555</v>
      </c>
      <c r="E14067">
        <v>0</v>
      </c>
    </row>
    <row r="14068" spans="1:5">
      <c r="A14068">
        <v>2020</v>
      </c>
      <c r="B14068" t="s">
        <v>407</v>
      </c>
      <c r="C14068" t="s">
        <v>407</v>
      </c>
      <c r="D14068" t="s">
        <v>555</v>
      </c>
      <c r="E14068">
        <v>78</v>
      </c>
    </row>
    <row r="14069" spans="1:5">
      <c r="A14069">
        <v>2023</v>
      </c>
      <c r="B14069" t="s">
        <v>438</v>
      </c>
      <c r="C14069" t="s">
        <v>52</v>
      </c>
      <c r="D14069" t="s">
        <v>555</v>
      </c>
      <c r="E14069">
        <v>0</v>
      </c>
    </row>
    <row r="14070" spans="1:5">
      <c r="A14070">
        <v>2023</v>
      </c>
      <c r="B14070" t="s">
        <v>425</v>
      </c>
      <c r="C14070" t="s">
        <v>24</v>
      </c>
      <c r="D14070" t="s">
        <v>555</v>
      </c>
      <c r="E14070">
        <v>4</v>
      </c>
    </row>
    <row r="14071" spans="1:5">
      <c r="A14071">
        <v>2023</v>
      </c>
      <c r="B14071" t="s">
        <v>421</v>
      </c>
      <c r="C14071" t="s">
        <v>13</v>
      </c>
      <c r="D14071" t="s">
        <v>555</v>
      </c>
      <c r="E14071">
        <v>0</v>
      </c>
    </row>
    <row r="14072" spans="1:5">
      <c r="A14072">
        <v>2023</v>
      </c>
      <c r="B14072" t="s">
        <v>432</v>
      </c>
      <c r="C14072" t="s">
        <v>39</v>
      </c>
      <c r="D14072" t="s">
        <v>555</v>
      </c>
      <c r="E14072">
        <v>21</v>
      </c>
    </row>
    <row r="14073" spans="1:5">
      <c r="A14073">
        <v>2023</v>
      </c>
      <c r="B14073" t="s">
        <v>429</v>
      </c>
      <c r="C14073" t="s">
        <v>30</v>
      </c>
      <c r="D14073" t="s">
        <v>555</v>
      </c>
      <c r="E14073">
        <v>6</v>
      </c>
    </row>
    <row r="14074" spans="1:5">
      <c r="A14074">
        <v>2023</v>
      </c>
      <c r="B14074" t="s">
        <v>431</v>
      </c>
      <c r="C14074" t="s">
        <v>36</v>
      </c>
      <c r="D14074" t="s">
        <v>555</v>
      </c>
      <c r="E14074">
        <v>0</v>
      </c>
    </row>
    <row r="14075" spans="1:5">
      <c r="A14075">
        <v>2023</v>
      </c>
      <c r="B14075" t="s">
        <v>428</v>
      </c>
      <c r="C14075" t="s">
        <v>27</v>
      </c>
      <c r="D14075" t="s">
        <v>555</v>
      </c>
      <c r="E14075">
        <v>0</v>
      </c>
    </row>
    <row r="14076" spans="1:5">
      <c r="A14076">
        <v>2023</v>
      </c>
      <c r="B14076" t="s">
        <v>436</v>
      </c>
      <c r="C14076" t="s">
        <v>49</v>
      </c>
      <c r="D14076" t="s">
        <v>555</v>
      </c>
      <c r="E14076">
        <v>0</v>
      </c>
    </row>
    <row r="14077" spans="1:5">
      <c r="A14077">
        <v>2023</v>
      </c>
      <c r="B14077" t="s">
        <v>433</v>
      </c>
      <c r="C14077" t="s">
        <v>42</v>
      </c>
      <c r="D14077" t="s">
        <v>555</v>
      </c>
      <c r="E14077">
        <v>0</v>
      </c>
    </row>
    <row r="14078" spans="1:5">
      <c r="A14078">
        <v>2023</v>
      </c>
      <c r="B14078" t="s">
        <v>426</v>
      </c>
      <c r="D14078" t="s">
        <v>555</v>
      </c>
      <c r="E14078">
        <v>0</v>
      </c>
    </row>
    <row r="14079" spans="1:5">
      <c r="A14079">
        <v>2023</v>
      </c>
      <c r="B14079" t="s">
        <v>437</v>
      </c>
      <c r="C14079" t="s">
        <v>51</v>
      </c>
      <c r="D14079" t="s">
        <v>555</v>
      </c>
      <c r="E14079">
        <v>4</v>
      </c>
    </row>
    <row r="14080" spans="1:5">
      <c r="A14080">
        <v>2023</v>
      </c>
      <c r="B14080" t="s">
        <v>420</v>
      </c>
      <c r="C14080" t="s">
        <v>8</v>
      </c>
      <c r="D14080" t="s">
        <v>555</v>
      </c>
      <c r="E14080">
        <v>9</v>
      </c>
    </row>
    <row r="14081" spans="1:5">
      <c r="A14081">
        <v>2023</v>
      </c>
      <c r="B14081" t="s">
        <v>424</v>
      </c>
      <c r="C14081" t="s">
        <v>21</v>
      </c>
      <c r="D14081" t="s">
        <v>555</v>
      </c>
      <c r="E14081">
        <v>10</v>
      </c>
    </row>
    <row r="14082" spans="1:5">
      <c r="A14082">
        <v>2022</v>
      </c>
      <c r="B14082" t="s">
        <v>435</v>
      </c>
      <c r="C14082" t="s">
        <v>48</v>
      </c>
      <c r="D14082" t="s">
        <v>555</v>
      </c>
      <c r="E14082">
        <v>0</v>
      </c>
    </row>
    <row r="14083" spans="1:5">
      <c r="A14083">
        <v>2022</v>
      </c>
      <c r="B14083" t="s">
        <v>438</v>
      </c>
      <c r="C14083" t="s">
        <v>52</v>
      </c>
      <c r="D14083" t="s">
        <v>555</v>
      </c>
      <c r="E14083">
        <v>0</v>
      </c>
    </row>
    <row r="14084" spans="1:5">
      <c r="A14084">
        <v>2022</v>
      </c>
      <c r="B14084" t="s">
        <v>436</v>
      </c>
      <c r="C14084" t="s">
        <v>49</v>
      </c>
      <c r="D14084" t="s">
        <v>555</v>
      </c>
      <c r="E14084">
        <v>0</v>
      </c>
    </row>
    <row r="14085" spans="1:5">
      <c r="A14085">
        <v>2022</v>
      </c>
      <c r="B14085" t="s">
        <v>431</v>
      </c>
      <c r="C14085" t="s">
        <v>36</v>
      </c>
      <c r="D14085" t="s">
        <v>555</v>
      </c>
      <c r="E14085">
        <v>0</v>
      </c>
    </row>
    <row r="14086" spans="1:5">
      <c r="A14086">
        <v>2022</v>
      </c>
      <c r="B14086" t="s">
        <v>422</v>
      </c>
      <c r="C14086" t="s">
        <v>15</v>
      </c>
      <c r="D14086" t="s">
        <v>555</v>
      </c>
      <c r="E14086">
        <v>0</v>
      </c>
    </row>
    <row r="14087" spans="1:5">
      <c r="A14087">
        <v>2022</v>
      </c>
      <c r="B14087" t="s">
        <v>439</v>
      </c>
      <c r="C14087" t="s">
        <v>53</v>
      </c>
      <c r="D14087" t="s">
        <v>555</v>
      </c>
      <c r="E14087">
        <v>0</v>
      </c>
    </row>
    <row r="14088" spans="1:5">
      <c r="A14088">
        <v>2022</v>
      </c>
      <c r="B14088" t="s">
        <v>429</v>
      </c>
      <c r="C14088" t="s">
        <v>30</v>
      </c>
      <c r="D14088" t="s">
        <v>555</v>
      </c>
      <c r="E14088">
        <v>8</v>
      </c>
    </row>
    <row r="14089" spans="1:5">
      <c r="A14089">
        <v>2022</v>
      </c>
      <c r="B14089" t="s">
        <v>421</v>
      </c>
      <c r="C14089" t="s">
        <v>13</v>
      </c>
      <c r="D14089" t="s">
        <v>555</v>
      </c>
      <c r="E14089">
        <v>0</v>
      </c>
    </row>
    <row r="14090" spans="1:5">
      <c r="A14090">
        <v>2022</v>
      </c>
      <c r="B14090" t="s">
        <v>434</v>
      </c>
      <c r="C14090" t="s">
        <v>45</v>
      </c>
      <c r="D14090" t="s">
        <v>555</v>
      </c>
      <c r="E14090">
        <v>0</v>
      </c>
    </row>
    <row r="14091" spans="1:5">
      <c r="A14091">
        <v>2021</v>
      </c>
      <c r="B14091" t="s">
        <v>434</v>
      </c>
      <c r="C14091" t="s">
        <v>45</v>
      </c>
      <c r="D14091" t="s">
        <v>555</v>
      </c>
      <c r="E14091">
        <v>0</v>
      </c>
    </row>
    <row r="14092" spans="1:5">
      <c r="A14092">
        <v>2021</v>
      </c>
      <c r="B14092" t="s">
        <v>420</v>
      </c>
      <c r="C14092" t="s">
        <v>8</v>
      </c>
      <c r="D14092" t="s">
        <v>555</v>
      </c>
      <c r="E14092">
        <v>14</v>
      </c>
    </row>
    <row r="14093" spans="1:5">
      <c r="A14093">
        <v>2021</v>
      </c>
      <c r="B14093" t="s">
        <v>424</v>
      </c>
      <c r="C14093" t="s">
        <v>21</v>
      </c>
      <c r="D14093" t="s">
        <v>555</v>
      </c>
      <c r="E14093">
        <v>8</v>
      </c>
    </row>
    <row r="14094" spans="1:5">
      <c r="A14094">
        <v>2020</v>
      </c>
      <c r="B14094" t="s">
        <v>434</v>
      </c>
      <c r="C14094" t="s">
        <v>45</v>
      </c>
      <c r="D14094" t="s">
        <v>555</v>
      </c>
      <c r="E14094">
        <v>0</v>
      </c>
    </row>
    <row r="14095" spans="1:5">
      <c r="A14095">
        <v>2020</v>
      </c>
      <c r="B14095" t="s">
        <v>430</v>
      </c>
      <c r="C14095" t="s">
        <v>33</v>
      </c>
      <c r="D14095" t="s">
        <v>555</v>
      </c>
      <c r="E14095">
        <v>6</v>
      </c>
    </row>
    <row r="14096" spans="1:5">
      <c r="A14096">
        <v>2020</v>
      </c>
      <c r="B14096" t="s">
        <v>439</v>
      </c>
      <c r="C14096" t="s">
        <v>53</v>
      </c>
      <c r="D14096" t="s">
        <v>555</v>
      </c>
      <c r="E14096">
        <v>0</v>
      </c>
    </row>
    <row r="14097" spans="1:5">
      <c r="A14097">
        <v>2019</v>
      </c>
      <c r="B14097" t="s">
        <v>431</v>
      </c>
      <c r="C14097" t="s">
        <v>36</v>
      </c>
      <c r="D14097" t="s">
        <v>555</v>
      </c>
      <c r="E14097">
        <v>0</v>
      </c>
    </row>
    <row r="14098" spans="1:5">
      <c r="A14098">
        <v>2019</v>
      </c>
      <c r="B14098" t="s">
        <v>437</v>
      </c>
      <c r="C14098" t="s">
        <v>51</v>
      </c>
      <c r="D14098" t="s">
        <v>555</v>
      </c>
      <c r="E14098">
        <v>0</v>
      </c>
    </row>
    <row r="14099" spans="1:5">
      <c r="A14099">
        <v>2019</v>
      </c>
      <c r="B14099" t="s">
        <v>439</v>
      </c>
      <c r="C14099" t="s">
        <v>53</v>
      </c>
      <c r="D14099" t="s">
        <v>555</v>
      </c>
      <c r="E14099">
        <v>0</v>
      </c>
    </row>
    <row r="14100" spans="1:5">
      <c r="A14100">
        <v>2019</v>
      </c>
      <c r="B14100" t="s">
        <v>429</v>
      </c>
      <c r="C14100" t="s">
        <v>30</v>
      </c>
      <c r="D14100" t="s">
        <v>555</v>
      </c>
      <c r="E14100">
        <v>0</v>
      </c>
    </row>
    <row r="14101" spans="1:5">
      <c r="A14101">
        <v>2018</v>
      </c>
      <c r="B14101" t="s">
        <v>432</v>
      </c>
      <c r="C14101" t="s">
        <v>39</v>
      </c>
      <c r="D14101" t="s">
        <v>555</v>
      </c>
      <c r="E14101">
        <v>0</v>
      </c>
    </row>
    <row r="14102" spans="1:5">
      <c r="A14102">
        <v>2018</v>
      </c>
      <c r="B14102" t="s">
        <v>435</v>
      </c>
      <c r="C14102" t="s">
        <v>48</v>
      </c>
      <c r="D14102" t="s">
        <v>555</v>
      </c>
      <c r="E14102">
        <v>0</v>
      </c>
    </row>
    <row r="14103" spans="1:5">
      <c r="A14103">
        <v>2018</v>
      </c>
      <c r="B14103" t="s">
        <v>438</v>
      </c>
      <c r="C14103" t="s">
        <v>52</v>
      </c>
      <c r="D14103" t="s">
        <v>555</v>
      </c>
      <c r="E14103">
        <v>0</v>
      </c>
    </row>
    <row r="14104" spans="1:5">
      <c r="A14104">
        <v>2018</v>
      </c>
      <c r="B14104" t="s">
        <v>436</v>
      </c>
      <c r="C14104" t="s">
        <v>49</v>
      </c>
      <c r="D14104" t="s">
        <v>555</v>
      </c>
      <c r="E14104">
        <v>0</v>
      </c>
    </row>
    <row r="14105" spans="1:5">
      <c r="A14105">
        <v>2018</v>
      </c>
      <c r="B14105" t="s">
        <v>437</v>
      </c>
      <c r="C14105" t="s">
        <v>51</v>
      </c>
      <c r="D14105" t="s">
        <v>555</v>
      </c>
      <c r="E14105">
        <v>0</v>
      </c>
    </row>
    <row r="14106" spans="1:5">
      <c r="A14106">
        <v>2018</v>
      </c>
      <c r="B14106" t="s">
        <v>422</v>
      </c>
      <c r="C14106" t="s">
        <v>15</v>
      </c>
      <c r="D14106" t="s">
        <v>555</v>
      </c>
      <c r="E14106">
        <v>0</v>
      </c>
    </row>
    <row r="14107" spans="1:5">
      <c r="A14107">
        <v>2019</v>
      </c>
      <c r="B14107" t="s">
        <v>438</v>
      </c>
      <c r="C14107" t="s">
        <v>52</v>
      </c>
      <c r="D14107" t="s">
        <v>555</v>
      </c>
      <c r="E14107">
        <v>0</v>
      </c>
    </row>
    <row r="14108" spans="1:5">
      <c r="A14108">
        <v>2019</v>
      </c>
      <c r="B14108" t="s">
        <v>430</v>
      </c>
      <c r="C14108" t="s">
        <v>33</v>
      </c>
      <c r="D14108" t="s">
        <v>555</v>
      </c>
      <c r="E14108">
        <v>0</v>
      </c>
    </row>
    <row r="14109" spans="1:5">
      <c r="A14109">
        <v>2019</v>
      </c>
      <c r="B14109" t="s">
        <v>434</v>
      </c>
      <c r="C14109" t="s">
        <v>45</v>
      </c>
      <c r="D14109" t="s">
        <v>555</v>
      </c>
      <c r="E14109">
        <v>0</v>
      </c>
    </row>
    <row r="14110" spans="1:5">
      <c r="A14110">
        <v>2019</v>
      </c>
      <c r="B14110" t="s">
        <v>425</v>
      </c>
      <c r="C14110" t="s">
        <v>24</v>
      </c>
      <c r="D14110" t="s">
        <v>555</v>
      </c>
      <c r="E14110">
        <v>0</v>
      </c>
    </row>
    <row r="14111" spans="1:5">
      <c r="A14111">
        <v>2019</v>
      </c>
      <c r="B14111" t="s">
        <v>420</v>
      </c>
      <c r="C14111" t="s">
        <v>8</v>
      </c>
      <c r="D14111" t="s">
        <v>555</v>
      </c>
      <c r="E14111">
        <v>0</v>
      </c>
    </row>
    <row r="14112" spans="1:5">
      <c r="A14112">
        <v>2019</v>
      </c>
      <c r="B14112" t="s">
        <v>433</v>
      </c>
      <c r="C14112" t="s">
        <v>42</v>
      </c>
      <c r="D14112" t="s">
        <v>555</v>
      </c>
      <c r="E14112">
        <v>0</v>
      </c>
    </row>
    <row r="14113" spans="1:5">
      <c r="A14113">
        <v>2019</v>
      </c>
      <c r="B14113" t="s">
        <v>428</v>
      </c>
      <c r="C14113" t="s">
        <v>27</v>
      </c>
      <c r="D14113" t="s">
        <v>555</v>
      </c>
      <c r="E14113">
        <v>0</v>
      </c>
    </row>
    <row r="14114" spans="1:5">
      <c r="A14114">
        <v>2019</v>
      </c>
      <c r="B14114" t="s">
        <v>423</v>
      </c>
      <c r="C14114" t="s">
        <v>18</v>
      </c>
      <c r="D14114" t="s">
        <v>555</v>
      </c>
      <c r="E14114">
        <v>0</v>
      </c>
    </row>
    <row r="14115" spans="1:5">
      <c r="A14115">
        <v>2019</v>
      </c>
      <c r="B14115" t="s">
        <v>421</v>
      </c>
      <c r="C14115" t="s">
        <v>13</v>
      </c>
      <c r="D14115" t="s">
        <v>555</v>
      </c>
      <c r="E14115">
        <v>0</v>
      </c>
    </row>
    <row r="14116" spans="1:5">
      <c r="A14116">
        <v>2019</v>
      </c>
      <c r="B14116" t="s">
        <v>422</v>
      </c>
      <c r="C14116" t="s">
        <v>15</v>
      </c>
      <c r="D14116" t="s">
        <v>555</v>
      </c>
      <c r="E14116">
        <v>0</v>
      </c>
    </row>
    <row r="14117" spans="1:5">
      <c r="A14117">
        <v>2019</v>
      </c>
      <c r="B14117" t="s">
        <v>424</v>
      </c>
      <c r="C14117" t="s">
        <v>21</v>
      </c>
      <c r="D14117" t="s">
        <v>555</v>
      </c>
      <c r="E14117">
        <v>0</v>
      </c>
    </row>
    <row r="14118" spans="1:5">
      <c r="A14118">
        <v>2018</v>
      </c>
      <c r="B14118" t="s">
        <v>434</v>
      </c>
      <c r="C14118" t="s">
        <v>45</v>
      </c>
      <c r="D14118" t="s">
        <v>555</v>
      </c>
      <c r="E14118">
        <v>0</v>
      </c>
    </row>
    <row r="14119" spans="1:5">
      <c r="A14119">
        <v>2018</v>
      </c>
      <c r="B14119" t="s">
        <v>428</v>
      </c>
      <c r="C14119" t="s">
        <v>27</v>
      </c>
      <c r="D14119" t="s">
        <v>555</v>
      </c>
      <c r="E14119">
        <v>0</v>
      </c>
    </row>
    <row r="14120" spans="1:5">
      <c r="A14120">
        <v>2018</v>
      </c>
      <c r="B14120" t="s">
        <v>430</v>
      </c>
      <c r="C14120" t="s">
        <v>33</v>
      </c>
      <c r="D14120" t="s">
        <v>555</v>
      </c>
      <c r="E14120">
        <v>0</v>
      </c>
    </row>
    <row r="14121" spans="1:5">
      <c r="A14121">
        <v>2018</v>
      </c>
      <c r="B14121" t="s">
        <v>420</v>
      </c>
      <c r="C14121" t="s">
        <v>8</v>
      </c>
      <c r="D14121" t="s">
        <v>555</v>
      </c>
      <c r="E14121">
        <v>0</v>
      </c>
    </row>
    <row r="14122" spans="1:5">
      <c r="A14122">
        <v>2018</v>
      </c>
      <c r="B14122" t="s">
        <v>439</v>
      </c>
      <c r="C14122" t="s">
        <v>53</v>
      </c>
      <c r="D14122" t="s">
        <v>555</v>
      </c>
      <c r="E14122">
        <v>0</v>
      </c>
    </row>
    <row r="14123" spans="1:5">
      <c r="A14123">
        <v>2022</v>
      </c>
      <c r="B14123" t="s">
        <v>437</v>
      </c>
      <c r="C14123" t="s">
        <v>51</v>
      </c>
      <c r="D14123" t="s">
        <v>555</v>
      </c>
      <c r="E14123">
        <v>4</v>
      </c>
    </row>
    <row r="14124" spans="1:5">
      <c r="A14124">
        <v>2022</v>
      </c>
      <c r="B14124" t="s">
        <v>425</v>
      </c>
      <c r="C14124" t="s">
        <v>24</v>
      </c>
      <c r="D14124" t="s">
        <v>555</v>
      </c>
      <c r="E14124">
        <v>8</v>
      </c>
    </row>
    <row r="14125" spans="1:5">
      <c r="A14125">
        <v>2022</v>
      </c>
      <c r="B14125" t="s">
        <v>428</v>
      </c>
      <c r="C14125" t="s">
        <v>27</v>
      </c>
      <c r="D14125" t="s">
        <v>555</v>
      </c>
      <c r="E14125">
        <v>0</v>
      </c>
    </row>
    <row r="14126" spans="1:5">
      <c r="A14126">
        <v>2022</v>
      </c>
      <c r="B14126" t="s">
        <v>420</v>
      </c>
      <c r="C14126" t="s">
        <v>8</v>
      </c>
      <c r="D14126" t="s">
        <v>555</v>
      </c>
      <c r="E14126">
        <v>7</v>
      </c>
    </row>
    <row r="14127" spans="1:5">
      <c r="A14127">
        <v>2022</v>
      </c>
      <c r="B14127" t="s">
        <v>423</v>
      </c>
      <c r="C14127" t="s">
        <v>18</v>
      </c>
      <c r="D14127" t="s">
        <v>555</v>
      </c>
      <c r="E14127">
        <v>0</v>
      </c>
    </row>
    <row r="14128" spans="1:5">
      <c r="A14128">
        <v>2021</v>
      </c>
      <c r="B14128" t="s">
        <v>426</v>
      </c>
      <c r="D14128" t="s">
        <v>555</v>
      </c>
      <c r="E14128">
        <v>0</v>
      </c>
    </row>
    <row r="14129" spans="1:5">
      <c r="A14129">
        <v>2021</v>
      </c>
      <c r="B14129" t="s">
        <v>428</v>
      </c>
      <c r="C14129" t="s">
        <v>27</v>
      </c>
      <c r="D14129" t="s">
        <v>555</v>
      </c>
      <c r="E14129">
        <v>0</v>
      </c>
    </row>
    <row r="14130" spans="1:5">
      <c r="A14130">
        <v>2021</v>
      </c>
      <c r="B14130" t="s">
        <v>423</v>
      </c>
      <c r="C14130" t="s">
        <v>18</v>
      </c>
      <c r="D14130" t="s">
        <v>555</v>
      </c>
      <c r="E14130">
        <v>0</v>
      </c>
    </row>
    <row r="14131" spans="1:5">
      <c r="A14131">
        <v>2021</v>
      </c>
      <c r="B14131" t="s">
        <v>431</v>
      </c>
      <c r="C14131" t="s">
        <v>36</v>
      </c>
      <c r="D14131" t="s">
        <v>555</v>
      </c>
      <c r="E14131">
        <v>0</v>
      </c>
    </row>
    <row r="14132" spans="1:5">
      <c r="A14132">
        <v>2021</v>
      </c>
      <c r="B14132" t="s">
        <v>425</v>
      </c>
      <c r="C14132" t="s">
        <v>24</v>
      </c>
      <c r="D14132" t="s">
        <v>555</v>
      </c>
      <c r="E14132">
        <v>8</v>
      </c>
    </row>
    <row r="14133" spans="1:5">
      <c r="A14133">
        <v>2021</v>
      </c>
      <c r="B14133" t="s">
        <v>438</v>
      </c>
      <c r="C14133" t="s">
        <v>52</v>
      </c>
      <c r="D14133" t="s">
        <v>555</v>
      </c>
      <c r="E14133">
        <v>0</v>
      </c>
    </row>
    <row r="14134" spans="1:5">
      <c r="A14134">
        <v>2021</v>
      </c>
      <c r="B14134" t="s">
        <v>436</v>
      </c>
      <c r="C14134" t="s">
        <v>49</v>
      </c>
      <c r="D14134" t="s">
        <v>555</v>
      </c>
      <c r="E14134">
        <v>0</v>
      </c>
    </row>
    <row r="14135" spans="1:5">
      <c r="A14135">
        <v>2021</v>
      </c>
      <c r="B14135" t="s">
        <v>437</v>
      </c>
      <c r="C14135" t="s">
        <v>51</v>
      </c>
      <c r="D14135" t="s">
        <v>555</v>
      </c>
      <c r="E14135">
        <v>8</v>
      </c>
    </row>
    <row r="14136" spans="1:5">
      <c r="A14136">
        <v>2020</v>
      </c>
      <c r="B14136" t="s">
        <v>431</v>
      </c>
      <c r="C14136" t="s">
        <v>36</v>
      </c>
      <c r="D14136" t="s">
        <v>555</v>
      </c>
      <c r="E14136">
        <v>0</v>
      </c>
    </row>
    <row r="14137" spans="1:5">
      <c r="A14137">
        <v>2020</v>
      </c>
      <c r="B14137" t="s">
        <v>426</v>
      </c>
      <c r="D14137" t="s">
        <v>555</v>
      </c>
      <c r="E14137">
        <v>0</v>
      </c>
    </row>
    <row r="14138" spans="1:5">
      <c r="A14138">
        <v>2020</v>
      </c>
      <c r="B14138" t="s">
        <v>433</v>
      </c>
      <c r="C14138" t="s">
        <v>42</v>
      </c>
      <c r="D14138" t="s">
        <v>555</v>
      </c>
      <c r="E14138">
        <v>0</v>
      </c>
    </row>
    <row r="14139" spans="1:5">
      <c r="A14139">
        <v>2020</v>
      </c>
      <c r="B14139" t="s">
        <v>425</v>
      </c>
      <c r="C14139" t="s">
        <v>24</v>
      </c>
      <c r="D14139" t="s">
        <v>555</v>
      </c>
      <c r="E14139">
        <v>3</v>
      </c>
    </row>
    <row r="14140" spans="1:5">
      <c r="A14140">
        <v>2020</v>
      </c>
      <c r="B14140" t="s">
        <v>428</v>
      </c>
      <c r="C14140" t="s">
        <v>27</v>
      </c>
      <c r="D14140" t="s">
        <v>555</v>
      </c>
      <c r="E14140">
        <v>0</v>
      </c>
    </row>
    <row r="14141" spans="1:5">
      <c r="A14141">
        <v>2020</v>
      </c>
      <c r="B14141" t="s">
        <v>438</v>
      </c>
      <c r="C14141" t="s">
        <v>52</v>
      </c>
      <c r="D14141" t="s">
        <v>555</v>
      </c>
      <c r="E14141">
        <v>0</v>
      </c>
    </row>
    <row r="14142" spans="1:5">
      <c r="A14142">
        <v>2020</v>
      </c>
      <c r="B14142" t="s">
        <v>437</v>
      </c>
      <c r="C14142" t="s">
        <v>51</v>
      </c>
      <c r="D14142" t="s">
        <v>555</v>
      </c>
      <c r="E14142">
        <v>16</v>
      </c>
    </row>
    <row r="14143" spans="1:5">
      <c r="A14143">
        <v>2020</v>
      </c>
      <c r="B14143" t="s">
        <v>422</v>
      </c>
      <c r="C14143" t="s">
        <v>15</v>
      </c>
      <c r="D14143" t="s">
        <v>555</v>
      </c>
      <c r="E14143">
        <v>0</v>
      </c>
    </row>
    <row r="14144" spans="1:5">
      <c r="A14144">
        <v>2023</v>
      </c>
      <c r="B14144" t="s">
        <v>434</v>
      </c>
      <c r="C14144" t="s">
        <v>45</v>
      </c>
      <c r="D14144" t="s">
        <v>555</v>
      </c>
      <c r="E14144">
        <v>0</v>
      </c>
    </row>
    <row r="14145" spans="1:5">
      <c r="A14145">
        <v>2023</v>
      </c>
      <c r="B14145" t="s">
        <v>423</v>
      </c>
      <c r="C14145" t="s">
        <v>18</v>
      </c>
      <c r="D14145" t="s">
        <v>555</v>
      </c>
      <c r="E14145">
        <v>0</v>
      </c>
    </row>
    <row r="14146" spans="1:5">
      <c r="A14146">
        <v>2023</v>
      </c>
      <c r="B14146" t="s">
        <v>435</v>
      </c>
      <c r="C14146" t="s">
        <v>48</v>
      </c>
      <c r="D14146" t="s">
        <v>555</v>
      </c>
      <c r="E14146">
        <v>0</v>
      </c>
    </row>
    <row r="14147" spans="1:5">
      <c r="A14147">
        <v>2023</v>
      </c>
      <c r="B14147" t="s">
        <v>430</v>
      </c>
      <c r="C14147" t="s">
        <v>33</v>
      </c>
      <c r="D14147" t="s">
        <v>555</v>
      </c>
      <c r="E14147">
        <v>6</v>
      </c>
    </row>
    <row r="14148" spans="1:5">
      <c r="A14148">
        <v>2023</v>
      </c>
      <c r="B14148" t="s">
        <v>422</v>
      </c>
      <c r="C14148" t="s">
        <v>15</v>
      </c>
      <c r="D14148" t="s">
        <v>555</v>
      </c>
      <c r="E14148">
        <v>0</v>
      </c>
    </row>
    <row r="14149" spans="1:5">
      <c r="A14149">
        <v>2023</v>
      </c>
      <c r="B14149" t="s">
        <v>439</v>
      </c>
      <c r="C14149" t="s">
        <v>53</v>
      </c>
      <c r="D14149" t="s">
        <v>555</v>
      </c>
      <c r="E14149">
        <v>0</v>
      </c>
    </row>
    <row r="14150" spans="1:5">
      <c r="A14150">
        <v>2022</v>
      </c>
      <c r="B14150" t="s">
        <v>433</v>
      </c>
      <c r="C14150" t="s">
        <v>42</v>
      </c>
      <c r="D14150" t="s">
        <v>555</v>
      </c>
      <c r="E14150">
        <v>0</v>
      </c>
    </row>
    <row r="14151" spans="1:5">
      <c r="A14151">
        <v>2022</v>
      </c>
      <c r="B14151" t="s">
        <v>430</v>
      </c>
      <c r="C14151" t="s">
        <v>33</v>
      </c>
      <c r="D14151" t="s">
        <v>555</v>
      </c>
      <c r="E14151">
        <v>6</v>
      </c>
    </row>
    <row r="14152" spans="1:5">
      <c r="A14152">
        <v>2022</v>
      </c>
      <c r="B14152" t="s">
        <v>432</v>
      </c>
      <c r="C14152" t="s">
        <v>39</v>
      </c>
      <c r="D14152" t="s">
        <v>555</v>
      </c>
      <c r="E14152">
        <v>9</v>
      </c>
    </row>
    <row r="14153" spans="1:5">
      <c r="A14153">
        <v>2022</v>
      </c>
      <c r="B14153" t="s">
        <v>426</v>
      </c>
      <c r="D14153" t="s">
        <v>555</v>
      </c>
      <c r="E14153">
        <v>0</v>
      </c>
    </row>
    <row r="14154" spans="1:5">
      <c r="A14154">
        <v>2022</v>
      </c>
      <c r="B14154" t="s">
        <v>424</v>
      </c>
      <c r="C14154" t="s">
        <v>21</v>
      </c>
      <c r="D14154" t="s">
        <v>555</v>
      </c>
      <c r="E14154">
        <v>10</v>
      </c>
    </row>
    <row r="14155" spans="1:5">
      <c r="A14155">
        <v>2021</v>
      </c>
      <c r="B14155" t="s">
        <v>432</v>
      </c>
      <c r="C14155" t="s">
        <v>39</v>
      </c>
      <c r="D14155" t="s">
        <v>555</v>
      </c>
      <c r="E14155">
        <v>15</v>
      </c>
    </row>
    <row r="14156" spans="1:5">
      <c r="A14156">
        <v>2021</v>
      </c>
      <c r="B14156" t="s">
        <v>430</v>
      </c>
      <c r="C14156" t="s">
        <v>33</v>
      </c>
      <c r="D14156" t="s">
        <v>555</v>
      </c>
      <c r="E14156">
        <v>18</v>
      </c>
    </row>
    <row r="14157" spans="1:5">
      <c r="A14157">
        <v>2021</v>
      </c>
      <c r="B14157" t="s">
        <v>433</v>
      </c>
      <c r="C14157" t="s">
        <v>42</v>
      </c>
      <c r="D14157" t="s">
        <v>555</v>
      </c>
      <c r="E14157">
        <v>0</v>
      </c>
    </row>
    <row r="14158" spans="1:5">
      <c r="A14158">
        <v>2021</v>
      </c>
      <c r="B14158" t="s">
        <v>422</v>
      </c>
      <c r="C14158" t="s">
        <v>15</v>
      </c>
      <c r="D14158" t="s">
        <v>555</v>
      </c>
      <c r="E14158">
        <v>0</v>
      </c>
    </row>
    <row r="14159" spans="1:5">
      <c r="A14159">
        <v>2021</v>
      </c>
      <c r="B14159" t="s">
        <v>421</v>
      </c>
      <c r="C14159" t="s">
        <v>13</v>
      </c>
      <c r="D14159" t="s">
        <v>555</v>
      </c>
      <c r="E14159">
        <v>0</v>
      </c>
    </row>
    <row r="14160" spans="1:5">
      <c r="A14160">
        <v>2021</v>
      </c>
      <c r="B14160" t="s">
        <v>439</v>
      </c>
      <c r="C14160" t="s">
        <v>53</v>
      </c>
      <c r="D14160" t="s">
        <v>555</v>
      </c>
      <c r="E14160">
        <v>0</v>
      </c>
    </row>
    <row r="14161" spans="1:5">
      <c r="A14161">
        <v>2021</v>
      </c>
      <c r="B14161" t="s">
        <v>435</v>
      </c>
      <c r="C14161" t="s">
        <v>48</v>
      </c>
      <c r="D14161" t="s">
        <v>555</v>
      </c>
      <c r="E14161">
        <v>0</v>
      </c>
    </row>
    <row r="14162" spans="1:5">
      <c r="A14162">
        <v>2021</v>
      </c>
      <c r="B14162" t="s">
        <v>429</v>
      </c>
      <c r="C14162" t="s">
        <v>30</v>
      </c>
      <c r="D14162" t="s">
        <v>555</v>
      </c>
      <c r="E14162">
        <v>8</v>
      </c>
    </row>
    <row r="14163" spans="1:5">
      <c r="A14163">
        <v>2020</v>
      </c>
      <c r="B14163" t="s">
        <v>435</v>
      </c>
      <c r="C14163" t="s">
        <v>48</v>
      </c>
      <c r="D14163" t="s">
        <v>555</v>
      </c>
      <c r="E14163">
        <v>0</v>
      </c>
    </row>
    <row r="14164" spans="1:5">
      <c r="A14164">
        <v>2020</v>
      </c>
      <c r="B14164" t="s">
        <v>432</v>
      </c>
      <c r="C14164" t="s">
        <v>39</v>
      </c>
      <c r="D14164" t="s">
        <v>555</v>
      </c>
      <c r="E14164">
        <v>14</v>
      </c>
    </row>
    <row r="14165" spans="1:5">
      <c r="A14165">
        <v>2020</v>
      </c>
      <c r="B14165" t="s">
        <v>423</v>
      </c>
      <c r="C14165" t="s">
        <v>18</v>
      </c>
      <c r="D14165" t="s">
        <v>555</v>
      </c>
      <c r="E14165">
        <v>0</v>
      </c>
    </row>
    <row r="14166" spans="1:5">
      <c r="A14166">
        <v>2020</v>
      </c>
      <c r="B14166" t="s">
        <v>420</v>
      </c>
      <c r="C14166" t="s">
        <v>8</v>
      </c>
      <c r="D14166" t="s">
        <v>555</v>
      </c>
      <c r="E14166">
        <v>7</v>
      </c>
    </row>
    <row r="14167" spans="1:5">
      <c r="A14167">
        <v>2020</v>
      </c>
      <c r="B14167" t="s">
        <v>424</v>
      </c>
      <c r="C14167" t="s">
        <v>21</v>
      </c>
      <c r="D14167" t="s">
        <v>555</v>
      </c>
      <c r="E14167">
        <v>8</v>
      </c>
    </row>
    <row r="14168" spans="1:5">
      <c r="A14168">
        <v>2020</v>
      </c>
      <c r="B14168" t="s">
        <v>421</v>
      </c>
      <c r="C14168" t="s">
        <v>13</v>
      </c>
      <c r="D14168" t="s">
        <v>555</v>
      </c>
      <c r="E14168">
        <v>0</v>
      </c>
    </row>
    <row r="14169" spans="1:5">
      <c r="A14169">
        <v>2020</v>
      </c>
      <c r="B14169" t="s">
        <v>436</v>
      </c>
      <c r="C14169" t="s">
        <v>49</v>
      </c>
      <c r="D14169" t="s">
        <v>555</v>
      </c>
      <c r="E14169">
        <v>0</v>
      </c>
    </row>
    <row r="14170" spans="1:5">
      <c r="A14170">
        <v>2020</v>
      </c>
      <c r="B14170" t="s">
        <v>429</v>
      </c>
      <c r="C14170" t="s">
        <v>30</v>
      </c>
      <c r="D14170" t="s">
        <v>555</v>
      </c>
      <c r="E14170">
        <v>24</v>
      </c>
    </row>
    <row r="14171" spans="1:5">
      <c r="A14171">
        <v>2019</v>
      </c>
      <c r="B14171" t="s">
        <v>435</v>
      </c>
      <c r="C14171" t="s">
        <v>48</v>
      </c>
      <c r="D14171" t="s">
        <v>555</v>
      </c>
      <c r="E14171">
        <v>0</v>
      </c>
    </row>
    <row r="14172" spans="1:5">
      <c r="A14172">
        <v>2019</v>
      </c>
      <c r="B14172" t="s">
        <v>426</v>
      </c>
      <c r="D14172" t="s">
        <v>555</v>
      </c>
      <c r="E14172">
        <v>0</v>
      </c>
    </row>
    <row r="14173" spans="1:5">
      <c r="A14173">
        <v>2019</v>
      </c>
      <c r="B14173" t="s">
        <v>432</v>
      </c>
      <c r="C14173" t="s">
        <v>39</v>
      </c>
      <c r="D14173" t="s">
        <v>555</v>
      </c>
      <c r="E14173">
        <v>0</v>
      </c>
    </row>
    <row r="14174" spans="1:5">
      <c r="A14174">
        <v>2019</v>
      </c>
      <c r="B14174" t="s">
        <v>436</v>
      </c>
      <c r="C14174" t="s">
        <v>49</v>
      </c>
      <c r="D14174" t="s">
        <v>555</v>
      </c>
      <c r="E14174">
        <v>0</v>
      </c>
    </row>
    <row r="14175" spans="1:5">
      <c r="A14175">
        <v>2018</v>
      </c>
      <c r="B14175" t="s">
        <v>431</v>
      </c>
      <c r="C14175" t="s">
        <v>36</v>
      </c>
      <c r="D14175" t="s">
        <v>555</v>
      </c>
      <c r="E14175">
        <v>0</v>
      </c>
    </row>
    <row r="14176" spans="1:5">
      <c r="A14176">
        <v>2018</v>
      </c>
      <c r="B14176" t="s">
        <v>426</v>
      </c>
      <c r="D14176" t="s">
        <v>555</v>
      </c>
      <c r="E14176">
        <v>0</v>
      </c>
    </row>
    <row r="14177" spans="1:5">
      <c r="A14177">
        <v>2018</v>
      </c>
      <c r="B14177" t="s">
        <v>421</v>
      </c>
      <c r="C14177" t="s">
        <v>13</v>
      </c>
      <c r="D14177" t="s">
        <v>555</v>
      </c>
      <c r="E14177">
        <v>0</v>
      </c>
    </row>
    <row r="14178" spans="1:5">
      <c r="A14178">
        <v>2018</v>
      </c>
      <c r="B14178" t="s">
        <v>423</v>
      </c>
      <c r="C14178" t="s">
        <v>18</v>
      </c>
      <c r="D14178" t="s">
        <v>555</v>
      </c>
      <c r="E14178">
        <v>0</v>
      </c>
    </row>
    <row r="14179" spans="1:5">
      <c r="A14179">
        <v>2018</v>
      </c>
      <c r="B14179" t="s">
        <v>433</v>
      </c>
      <c r="C14179" t="s">
        <v>42</v>
      </c>
      <c r="D14179" t="s">
        <v>555</v>
      </c>
      <c r="E14179">
        <v>0</v>
      </c>
    </row>
    <row r="14180" spans="1:5">
      <c r="A14180">
        <v>2018</v>
      </c>
      <c r="B14180" t="s">
        <v>425</v>
      </c>
      <c r="C14180" t="s">
        <v>24</v>
      </c>
      <c r="D14180" t="s">
        <v>555</v>
      </c>
      <c r="E14180">
        <v>0</v>
      </c>
    </row>
    <row r="14181" spans="1:5">
      <c r="A14181">
        <v>2018</v>
      </c>
      <c r="B14181" t="s">
        <v>424</v>
      </c>
      <c r="C14181" t="s">
        <v>21</v>
      </c>
      <c r="D14181" t="s">
        <v>555</v>
      </c>
      <c r="E14181">
        <v>0</v>
      </c>
    </row>
    <row r="14182" spans="1:5">
      <c r="A14182">
        <v>2018</v>
      </c>
      <c r="B14182" t="s">
        <v>429</v>
      </c>
      <c r="C14182" t="s">
        <v>30</v>
      </c>
      <c r="D14182" t="s">
        <v>555</v>
      </c>
      <c r="E14182">
        <v>0</v>
      </c>
    </row>
    <row r="14183" spans="1:5">
      <c r="A14183">
        <v>2025</v>
      </c>
      <c r="B14183" t="s">
        <v>407</v>
      </c>
      <c r="D14183" t="s">
        <v>556</v>
      </c>
      <c r="E14183">
        <v>0</v>
      </c>
    </row>
    <row r="14184" spans="1:5">
      <c r="A14184">
        <v>2025</v>
      </c>
      <c r="B14184" t="s">
        <v>438</v>
      </c>
      <c r="D14184" t="s">
        <v>556</v>
      </c>
      <c r="E14184">
        <v>0</v>
      </c>
    </row>
    <row r="14185" spans="1:5">
      <c r="A14185">
        <v>2025</v>
      </c>
      <c r="B14185" t="s">
        <v>425</v>
      </c>
      <c r="D14185" t="s">
        <v>556</v>
      </c>
      <c r="E14185">
        <v>0</v>
      </c>
    </row>
    <row r="14186" spans="1:5">
      <c r="A14186">
        <v>2025</v>
      </c>
      <c r="B14186" t="s">
        <v>421</v>
      </c>
      <c r="D14186" t="s">
        <v>556</v>
      </c>
      <c r="E14186">
        <v>0</v>
      </c>
    </row>
    <row r="14187" spans="1:5">
      <c r="A14187">
        <v>2025</v>
      </c>
      <c r="B14187" t="s">
        <v>432</v>
      </c>
      <c r="D14187" t="s">
        <v>556</v>
      </c>
      <c r="E14187">
        <v>0</v>
      </c>
    </row>
    <row r="14188" spans="1:5">
      <c r="A14188">
        <v>2025</v>
      </c>
      <c r="B14188" t="s">
        <v>429</v>
      </c>
      <c r="D14188" t="s">
        <v>556</v>
      </c>
      <c r="E14188">
        <v>0</v>
      </c>
    </row>
    <row r="14189" spans="1:5">
      <c r="A14189">
        <v>2025</v>
      </c>
      <c r="B14189" t="s">
        <v>431</v>
      </c>
      <c r="D14189" t="s">
        <v>556</v>
      </c>
      <c r="E14189">
        <v>0</v>
      </c>
    </row>
    <row r="14190" spans="1:5">
      <c r="A14190">
        <v>2025</v>
      </c>
      <c r="B14190" t="s">
        <v>428</v>
      </c>
      <c r="D14190" t="s">
        <v>556</v>
      </c>
      <c r="E14190">
        <v>0</v>
      </c>
    </row>
    <row r="14191" spans="1:5">
      <c r="A14191">
        <v>2025</v>
      </c>
      <c r="B14191" t="s">
        <v>436</v>
      </c>
      <c r="D14191" t="s">
        <v>556</v>
      </c>
      <c r="E14191">
        <v>0</v>
      </c>
    </row>
    <row r="14192" spans="1:5">
      <c r="A14192">
        <v>2025</v>
      </c>
      <c r="B14192" t="s">
        <v>433</v>
      </c>
      <c r="D14192" t="s">
        <v>556</v>
      </c>
      <c r="E14192">
        <v>0</v>
      </c>
    </row>
    <row r="14193" spans="1:5">
      <c r="A14193">
        <v>2025</v>
      </c>
      <c r="B14193" t="s">
        <v>426</v>
      </c>
      <c r="D14193" t="s">
        <v>556</v>
      </c>
      <c r="E14193">
        <v>0</v>
      </c>
    </row>
    <row r="14194" spans="1:5">
      <c r="A14194">
        <v>2025</v>
      </c>
      <c r="B14194" t="s">
        <v>437</v>
      </c>
      <c r="D14194" t="s">
        <v>556</v>
      </c>
      <c r="E14194">
        <v>0</v>
      </c>
    </row>
    <row r="14195" spans="1:5">
      <c r="A14195">
        <v>2025</v>
      </c>
      <c r="B14195" t="s">
        <v>420</v>
      </c>
      <c r="D14195" t="s">
        <v>556</v>
      </c>
      <c r="E14195">
        <v>0</v>
      </c>
    </row>
    <row r="14196" spans="1:5">
      <c r="A14196">
        <v>2025</v>
      </c>
      <c r="B14196" t="s">
        <v>424</v>
      </c>
      <c r="D14196" t="s">
        <v>556</v>
      </c>
      <c r="E14196">
        <v>0</v>
      </c>
    </row>
    <row r="14197" spans="1:5">
      <c r="A14197">
        <v>2025</v>
      </c>
      <c r="B14197" t="s">
        <v>434</v>
      </c>
      <c r="D14197" t="s">
        <v>556</v>
      </c>
      <c r="E14197">
        <v>0</v>
      </c>
    </row>
    <row r="14198" spans="1:5">
      <c r="A14198">
        <v>2025</v>
      </c>
      <c r="B14198" t="s">
        <v>423</v>
      </c>
      <c r="D14198" t="s">
        <v>556</v>
      </c>
      <c r="E14198">
        <v>0</v>
      </c>
    </row>
    <row r="14199" spans="1:5">
      <c r="A14199">
        <v>2025</v>
      </c>
      <c r="B14199" t="s">
        <v>435</v>
      </c>
      <c r="D14199" t="s">
        <v>556</v>
      </c>
      <c r="E14199">
        <v>0</v>
      </c>
    </row>
    <row r="14200" spans="1:5">
      <c r="A14200">
        <v>2025</v>
      </c>
      <c r="B14200" t="s">
        <v>430</v>
      </c>
      <c r="D14200" t="s">
        <v>556</v>
      </c>
      <c r="E14200">
        <v>0</v>
      </c>
    </row>
    <row r="14201" spans="1:5">
      <c r="A14201">
        <v>2025</v>
      </c>
      <c r="B14201" t="s">
        <v>422</v>
      </c>
      <c r="D14201" t="s">
        <v>556</v>
      </c>
      <c r="E14201">
        <v>0</v>
      </c>
    </row>
    <row r="14202" spans="1:5">
      <c r="A14202">
        <v>2025</v>
      </c>
      <c r="B14202" t="s">
        <v>439</v>
      </c>
      <c r="D14202" t="s">
        <v>556</v>
      </c>
      <c r="E14202">
        <v>0</v>
      </c>
    </row>
    <row r="14203" spans="1:5">
      <c r="A14203">
        <v>2024</v>
      </c>
      <c r="B14203" t="s">
        <v>407</v>
      </c>
      <c r="C14203" t="s">
        <v>407</v>
      </c>
      <c r="D14203" t="s">
        <v>556</v>
      </c>
      <c r="E14203">
        <v>832</v>
      </c>
    </row>
    <row r="14204" spans="1:5">
      <c r="A14204">
        <v>2024</v>
      </c>
      <c r="B14204" t="s">
        <v>438</v>
      </c>
      <c r="C14204" t="s">
        <v>52</v>
      </c>
      <c r="D14204" t="s">
        <v>556</v>
      </c>
      <c r="E14204">
        <v>0</v>
      </c>
    </row>
    <row r="14205" spans="1:5">
      <c r="A14205">
        <v>2024</v>
      </c>
      <c r="B14205" t="s">
        <v>425</v>
      </c>
      <c r="C14205" t="s">
        <v>24</v>
      </c>
      <c r="D14205" t="s">
        <v>556</v>
      </c>
      <c r="E14205">
        <v>37</v>
      </c>
    </row>
    <row r="14206" spans="1:5">
      <c r="A14206">
        <v>2024</v>
      </c>
      <c r="B14206" t="s">
        <v>421</v>
      </c>
      <c r="C14206" t="s">
        <v>13</v>
      </c>
      <c r="D14206" t="s">
        <v>556</v>
      </c>
      <c r="E14206">
        <v>0</v>
      </c>
    </row>
    <row r="14207" spans="1:5">
      <c r="A14207">
        <v>2024</v>
      </c>
      <c r="B14207" t="s">
        <v>432</v>
      </c>
      <c r="C14207" t="s">
        <v>39</v>
      </c>
      <c r="D14207" t="s">
        <v>556</v>
      </c>
      <c r="E14207">
        <v>165</v>
      </c>
    </row>
    <row r="14208" spans="1:5">
      <c r="A14208">
        <v>2024</v>
      </c>
      <c r="B14208" t="s">
        <v>429</v>
      </c>
      <c r="C14208" t="s">
        <v>30</v>
      </c>
      <c r="D14208" t="s">
        <v>556</v>
      </c>
      <c r="E14208">
        <v>168</v>
      </c>
    </row>
    <row r="14209" spans="1:5">
      <c r="A14209">
        <v>2024</v>
      </c>
      <c r="B14209" t="s">
        <v>431</v>
      </c>
      <c r="C14209" t="s">
        <v>36</v>
      </c>
      <c r="D14209" t="s">
        <v>556</v>
      </c>
      <c r="E14209">
        <v>0</v>
      </c>
    </row>
    <row r="14210" spans="1:5">
      <c r="A14210">
        <v>2024</v>
      </c>
      <c r="B14210" t="s">
        <v>428</v>
      </c>
      <c r="C14210" t="s">
        <v>27</v>
      </c>
      <c r="D14210" t="s">
        <v>556</v>
      </c>
      <c r="E14210">
        <v>0</v>
      </c>
    </row>
    <row r="14211" spans="1:5">
      <c r="A14211">
        <v>2024</v>
      </c>
      <c r="B14211" t="s">
        <v>436</v>
      </c>
      <c r="C14211" t="s">
        <v>49</v>
      </c>
      <c r="D14211" t="s">
        <v>556</v>
      </c>
      <c r="E14211">
        <v>0</v>
      </c>
    </row>
    <row r="14212" spans="1:5">
      <c r="A14212">
        <v>2024</v>
      </c>
      <c r="B14212" t="s">
        <v>433</v>
      </c>
      <c r="C14212" t="s">
        <v>42</v>
      </c>
      <c r="D14212" t="s">
        <v>556</v>
      </c>
      <c r="E14212">
        <v>0</v>
      </c>
    </row>
    <row r="14213" spans="1:5">
      <c r="A14213">
        <v>2024</v>
      </c>
      <c r="B14213" t="s">
        <v>426</v>
      </c>
      <c r="D14213" t="s">
        <v>556</v>
      </c>
      <c r="E14213">
        <v>0</v>
      </c>
    </row>
    <row r="14214" spans="1:5">
      <c r="A14214">
        <v>2024</v>
      </c>
      <c r="B14214" t="s">
        <v>437</v>
      </c>
      <c r="C14214" t="s">
        <v>51</v>
      </c>
      <c r="D14214" t="s">
        <v>556</v>
      </c>
      <c r="E14214">
        <v>63</v>
      </c>
    </row>
    <row r="14215" spans="1:5">
      <c r="A14215">
        <v>2024</v>
      </c>
      <c r="B14215" t="s">
        <v>420</v>
      </c>
      <c r="C14215" t="s">
        <v>8</v>
      </c>
      <c r="D14215" t="s">
        <v>556</v>
      </c>
      <c r="E14215">
        <v>120</v>
      </c>
    </row>
    <row r="14216" spans="1:5">
      <c r="A14216">
        <v>2024</v>
      </c>
      <c r="B14216" t="s">
        <v>424</v>
      </c>
      <c r="C14216" t="s">
        <v>21</v>
      </c>
      <c r="D14216" t="s">
        <v>556</v>
      </c>
      <c r="E14216">
        <v>160</v>
      </c>
    </row>
    <row r="14217" spans="1:5">
      <c r="A14217">
        <v>2024</v>
      </c>
      <c r="B14217" t="s">
        <v>434</v>
      </c>
      <c r="C14217" t="s">
        <v>45</v>
      </c>
      <c r="D14217" t="s">
        <v>556</v>
      </c>
      <c r="E14217">
        <v>0</v>
      </c>
    </row>
    <row r="14218" spans="1:5">
      <c r="A14218">
        <v>2024</v>
      </c>
      <c r="B14218" t="s">
        <v>423</v>
      </c>
      <c r="C14218" t="s">
        <v>18</v>
      </c>
      <c r="D14218" t="s">
        <v>556</v>
      </c>
      <c r="E14218">
        <v>0</v>
      </c>
    </row>
    <row r="14219" spans="1:5">
      <c r="A14219">
        <v>2024</v>
      </c>
      <c r="B14219" t="s">
        <v>435</v>
      </c>
      <c r="C14219" t="s">
        <v>48</v>
      </c>
      <c r="D14219" t="s">
        <v>556</v>
      </c>
      <c r="E14219">
        <v>0</v>
      </c>
    </row>
    <row r="14220" spans="1:5">
      <c r="A14220">
        <v>2024</v>
      </c>
      <c r="B14220" t="s">
        <v>430</v>
      </c>
      <c r="C14220" t="s">
        <v>33</v>
      </c>
      <c r="D14220" t="s">
        <v>556</v>
      </c>
      <c r="E14220">
        <v>119</v>
      </c>
    </row>
    <row r="14221" spans="1:5">
      <c r="A14221">
        <v>2024</v>
      </c>
      <c r="B14221" t="s">
        <v>422</v>
      </c>
      <c r="C14221" t="s">
        <v>15</v>
      </c>
      <c r="D14221" t="s">
        <v>556</v>
      </c>
      <c r="E14221">
        <v>0</v>
      </c>
    </row>
    <row r="14222" spans="1:5">
      <c r="A14222">
        <v>2024</v>
      </c>
      <c r="B14222" t="s">
        <v>439</v>
      </c>
      <c r="C14222" t="s">
        <v>53</v>
      </c>
      <c r="D14222" t="s">
        <v>556</v>
      </c>
      <c r="E14222">
        <v>0</v>
      </c>
    </row>
    <row r="14223" spans="1:5">
      <c r="A14223">
        <v>2019</v>
      </c>
      <c r="B14223" t="s">
        <v>407</v>
      </c>
      <c r="C14223" t="s">
        <v>407</v>
      </c>
      <c r="D14223" t="s">
        <v>556</v>
      </c>
      <c r="E14223">
        <v>0</v>
      </c>
    </row>
    <row r="14224" spans="1:5">
      <c r="A14224">
        <v>2022</v>
      </c>
      <c r="B14224" t="s">
        <v>407</v>
      </c>
      <c r="C14224" t="s">
        <v>407</v>
      </c>
      <c r="D14224" t="s">
        <v>556</v>
      </c>
      <c r="E14224">
        <v>773</v>
      </c>
    </row>
    <row r="14225" spans="1:5">
      <c r="A14225">
        <v>2021</v>
      </c>
      <c r="B14225" t="s">
        <v>407</v>
      </c>
      <c r="C14225" t="s">
        <v>407</v>
      </c>
      <c r="D14225" t="s">
        <v>556</v>
      </c>
      <c r="E14225">
        <v>639</v>
      </c>
    </row>
    <row r="14226" spans="1:5">
      <c r="A14226">
        <v>2023</v>
      </c>
      <c r="B14226" t="s">
        <v>407</v>
      </c>
      <c r="C14226" t="s">
        <v>407</v>
      </c>
      <c r="D14226" t="s">
        <v>556</v>
      </c>
      <c r="E14226">
        <v>943</v>
      </c>
    </row>
    <row r="14227" spans="1:5">
      <c r="A14227">
        <v>2018</v>
      </c>
      <c r="B14227" t="s">
        <v>407</v>
      </c>
      <c r="C14227" t="s">
        <v>407</v>
      </c>
      <c r="D14227" t="s">
        <v>556</v>
      </c>
      <c r="E14227">
        <v>0</v>
      </c>
    </row>
    <row r="14228" spans="1:5">
      <c r="A14228">
        <v>2018</v>
      </c>
      <c r="B14228" t="s">
        <v>407</v>
      </c>
      <c r="C14228" t="s">
        <v>407</v>
      </c>
      <c r="D14228" t="s">
        <v>556</v>
      </c>
      <c r="E14228">
        <v>0</v>
      </c>
    </row>
    <row r="14229" spans="1:5">
      <c r="A14229">
        <v>2018</v>
      </c>
      <c r="B14229" t="s">
        <v>407</v>
      </c>
      <c r="C14229" t="s">
        <v>407</v>
      </c>
      <c r="D14229" t="s">
        <v>556</v>
      </c>
      <c r="E14229">
        <v>0</v>
      </c>
    </row>
    <row r="14230" spans="1:5">
      <c r="A14230">
        <v>2018</v>
      </c>
      <c r="B14230" t="s">
        <v>407</v>
      </c>
      <c r="C14230" t="s">
        <v>407</v>
      </c>
      <c r="D14230" t="s">
        <v>556</v>
      </c>
      <c r="E14230">
        <v>0</v>
      </c>
    </row>
    <row r="14231" spans="1:5">
      <c r="A14231">
        <v>2020</v>
      </c>
      <c r="B14231" t="s">
        <v>407</v>
      </c>
      <c r="C14231" t="s">
        <v>407</v>
      </c>
      <c r="D14231" t="s">
        <v>556</v>
      </c>
      <c r="E14231">
        <v>627</v>
      </c>
    </row>
    <row r="14232" spans="1:5">
      <c r="A14232">
        <v>2023</v>
      </c>
      <c r="B14232" t="s">
        <v>438</v>
      </c>
      <c r="C14232" t="s">
        <v>52</v>
      </c>
      <c r="D14232" t="s">
        <v>556</v>
      </c>
      <c r="E14232">
        <v>0</v>
      </c>
    </row>
    <row r="14233" spans="1:5">
      <c r="A14233">
        <v>2023</v>
      </c>
      <c r="B14233" t="s">
        <v>425</v>
      </c>
      <c r="C14233" t="s">
        <v>24</v>
      </c>
      <c r="D14233" t="s">
        <v>556</v>
      </c>
      <c r="E14233">
        <v>54</v>
      </c>
    </row>
    <row r="14234" spans="1:5">
      <c r="A14234">
        <v>2023</v>
      </c>
      <c r="B14234" t="s">
        <v>421</v>
      </c>
      <c r="C14234" t="s">
        <v>13</v>
      </c>
      <c r="D14234" t="s">
        <v>556</v>
      </c>
      <c r="E14234">
        <v>0</v>
      </c>
    </row>
    <row r="14235" spans="1:5">
      <c r="A14235">
        <v>2023</v>
      </c>
      <c r="B14235" t="s">
        <v>432</v>
      </c>
      <c r="C14235" t="s">
        <v>39</v>
      </c>
      <c r="D14235" t="s">
        <v>556</v>
      </c>
      <c r="E14235">
        <v>129</v>
      </c>
    </row>
    <row r="14236" spans="1:5">
      <c r="A14236">
        <v>2023</v>
      </c>
      <c r="B14236" t="s">
        <v>429</v>
      </c>
      <c r="C14236" t="s">
        <v>30</v>
      </c>
      <c r="D14236" t="s">
        <v>556</v>
      </c>
      <c r="E14236">
        <v>189</v>
      </c>
    </row>
    <row r="14237" spans="1:5">
      <c r="A14237">
        <v>2023</v>
      </c>
      <c r="B14237" t="s">
        <v>431</v>
      </c>
      <c r="C14237" t="s">
        <v>36</v>
      </c>
      <c r="D14237" t="s">
        <v>556</v>
      </c>
      <c r="E14237">
        <v>0</v>
      </c>
    </row>
    <row r="14238" spans="1:5">
      <c r="A14238">
        <v>2023</v>
      </c>
      <c r="B14238" t="s">
        <v>428</v>
      </c>
      <c r="C14238" t="s">
        <v>27</v>
      </c>
      <c r="D14238" t="s">
        <v>556</v>
      </c>
      <c r="E14238">
        <v>0</v>
      </c>
    </row>
    <row r="14239" spans="1:5">
      <c r="A14239">
        <v>2023</v>
      </c>
      <c r="B14239" t="s">
        <v>436</v>
      </c>
      <c r="C14239" t="s">
        <v>49</v>
      </c>
      <c r="D14239" t="s">
        <v>556</v>
      </c>
      <c r="E14239">
        <v>0</v>
      </c>
    </row>
    <row r="14240" spans="1:5">
      <c r="A14240">
        <v>2023</v>
      </c>
      <c r="B14240" t="s">
        <v>433</v>
      </c>
      <c r="C14240" t="s">
        <v>42</v>
      </c>
      <c r="D14240" t="s">
        <v>556</v>
      </c>
      <c r="E14240">
        <v>0</v>
      </c>
    </row>
    <row r="14241" spans="1:5">
      <c r="A14241">
        <v>2023</v>
      </c>
      <c r="B14241" t="s">
        <v>426</v>
      </c>
      <c r="D14241" t="s">
        <v>556</v>
      </c>
      <c r="E14241">
        <v>0</v>
      </c>
    </row>
    <row r="14242" spans="1:5">
      <c r="A14242">
        <v>2023</v>
      </c>
      <c r="B14242" t="s">
        <v>437</v>
      </c>
      <c r="C14242" t="s">
        <v>51</v>
      </c>
      <c r="D14242" t="s">
        <v>556</v>
      </c>
      <c r="E14242">
        <v>86</v>
      </c>
    </row>
    <row r="14243" spans="1:5">
      <c r="A14243">
        <v>2023</v>
      </c>
      <c r="B14243" t="s">
        <v>420</v>
      </c>
      <c r="C14243" t="s">
        <v>8</v>
      </c>
      <c r="D14243" t="s">
        <v>556</v>
      </c>
      <c r="E14243">
        <v>108</v>
      </c>
    </row>
    <row r="14244" spans="1:5">
      <c r="A14244">
        <v>2023</v>
      </c>
      <c r="B14244" t="s">
        <v>424</v>
      </c>
      <c r="C14244" t="s">
        <v>21</v>
      </c>
      <c r="D14244" t="s">
        <v>556</v>
      </c>
      <c r="E14244">
        <v>125</v>
      </c>
    </row>
    <row r="14245" spans="1:5">
      <c r="A14245">
        <v>2022</v>
      </c>
      <c r="B14245" t="s">
        <v>435</v>
      </c>
      <c r="C14245" t="s">
        <v>48</v>
      </c>
      <c r="D14245" t="s">
        <v>556</v>
      </c>
      <c r="E14245">
        <v>0</v>
      </c>
    </row>
    <row r="14246" spans="1:5">
      <c r="A14246">
        <v>2022</v>
      </c>
      <c r="B14246" t="s">
        <v>438</v>
      </c>
      <c r="C14246" t="s">
        <v>52</v>
      </c>
      <c r="D14246" t="s">
        <v>556</v>
      </c>
      <c r="E14246">
        <v>0</v>
      </c>
    </row>
    <row r="14247" spans="1:5">
      <c r="A14247">
        <v>2022</v>
      </c>
      <c r="B14247" t="s">
        <v>436</v>
      </c>
      <c r="C14247" t="s">
        <v>49</v>
      </c>
      <c r="D14247" t="s">
        <v>556</v>
      </c>
      <c r="E14247">
        <v>0</v>
      </c>
    </row>
    <row r="14248" spans="1:5">
      <c r="A14248">
        <v>2022</v>
      </c>
      <c r="B14248" t="s">
        <v>431</v>
      </c>
      <c r="C14248" t="s">
        <v>36</v>
      </c>
      <c r="D14248" t="s">
        <v>556</v>
      </c>
      <c r="E14248">
        <v>0</v>
      </c>
    </row>
    <row r="14249" spans="1:5">
      <c r="A14249">
        <v>2022</v>
      </c>
      <c r="B14249" t="s">
        <v>422</v>
      </c>
      <c r="C14249" t="s">
        <v>15</v>
      </c>
      <c r="D14249" t="s">
        <v>556</v>
      </c>
      <c r="E14249">
        <v>0</v>
      </c>
    </row>
    <row r="14250" spans="1:5">
      <c r="A14250">
        <v>2022</v>
      </c>
      <c r="B14250" t="s">
        <v>439</v>
      </c>
      <c r="C14250" t="s">
        <v>53</v>
      </c>
      <c r="D14250" t="s">
        <v>556</v>
      </c>
      <c r="E14250">
        <v>0</v>
      </c>
    </row>
    <row r="14251" spans="1:5">
      <c r="A14251">
        <v>2022</v>
      </c>
      <c r="B14251" t="s">
        <v>429</v>
      </c>
      <c r="C14251" t="s">
        <v>30</v>
      </c>
      <c r="D14251" t="s">
        <v>556</v>
      </c>
      <c r="E14251">
        <v>144</v>
      </c>
    </row>
    <row r="14252" spans="1:5">
      <c r="A14252">
        <v>2022</v>
      </c>
      <c r="B14252" t="s">
        <v>421</v>
      </c>
      <c r="C14252" t="s">
        <v>13</v>
      </c>
      <c r="D14252" t="s">
        <v>556</v>
      </c>
      <c r="E14252">
        <v>0</v>
      </c>
    </row>
    <row r="14253" spans="1:5">
      <c r="A14253">
        <v>2022</v>
      </c>
      <c r="B14253" t="s">
        <v>434</v>
      </c>
      <c r="C14253" t="s">
        <v>45</v>
      </c>
      <c r="D14253" t="s">
        <v>556</v>
      </c>
      <c r="E14253">
        <v>0</v>
      </c>
    </row>
    <row r="14254" spans="1:5">
      <c r="A14254">
        <v>2021</v>
      </c>
      <c r="B14254" t="s">
        <v>434</v>
      </c>
      <c r="C14254" t="s">
        <v>45</v>
      </c>
      <c r="D14254" t="s">
        <v>556</v>
      </c>
      <c r="E14254">
        <v>0</v>
      </c>
    </row>
    <row r="14255" spans="1:5">
      <c r="A14255">
        <v>2021</v>
      </c>
      <c r="B14255" t="s">
        <v>420</v>
      </c>
      <c r="C14255" t="s">
        <v>8</v>
      </c>
      <c r="D14255" t="s">
        <v>556</v>
      </c>
      <c r="E14255">
        <v>184</v>
      </c>
    </row>
    <row r="14256" spans="1:5">
      <c r="A14256">
        <v>2021</v>
      </c>
      <c r="B14256" t="s">
        <v>424</v>
      </c>
      <c r="C14256" t="s">
        <v>21</v>
      </c>
      <c r="D14256" t="s">
        <v>556</v>
      </c>
      <c r="E14256">
        <v>63</v>
      </c>
    </row>
    <row r="14257" spans="1:5">
      <c r="A14257">
        <v>2020</v>
      </c>
      <c r="B14257" t="s">
        <v>434</v>
      </c>
      <c r="C14257" t="s">
        <v>45</v>
      </c>
      <c r="D14257" t="s">
        <v>556</v>
      </c>
      <c r="E14257">
        <v>0</v>
      </c>
    </row>
    <row r="14258" spans="1:5">
      <c r="A14258">
        <v>2020</v>
      </c>
      <c r="B14258" t="s">
        <v>430</v>
      </c>
      <c r="C14258" t="s">
        <v>33</v>
      </c>
      <c r="D14258" t="s">
        <v>556</v>
      </c>
      <c r="E14258">
        <v>163</v>
      </c>
    </row>
    <row r="14259" spans="1:5">
      <c r="A14259">
        <v>2020</v>
      </c>
      <c r="B14259" t="s">
        <v>439</v>
      </c>
      <c r="C14259" t="s">
        <v>53</v>
      </c>
      <c r="D14259" t="s">
        <v>556</v>
      </c>
      <c r="E14259">
        <v>0</v>
      </c>
    </row>
    <row r="14260" spans="1:5">
      <c r="A14260">
        <v>2019</v>
      </c>
      <c r="B14260" t="s">
        <v>431</v>
      </c>
      <c r="C14260" t="s">
        <v>36</v>
      </c>
      <c r="D14260" t="s">
        <v>556</v>
      </c>
      <c r="E14260">
        <v>0</v>
      </c>
    </row>
    <row r="14261" spans="1:5">
      <c r="A14261">
        <v>2019</v>
      </c>
      <c r="B14261" t="s">
        <v>437</v>
      </c>
      <c r="C14261" t="s">
        <v>51</v>
      </c>
      <c r="D14261" t="s">
        <v>556</v>
      </c>
      <c r="E14261">
        <v>0</v>
      </c>
    </row>
    <row r="14262" spans="1:5">
      <c r="A14262">
        <v>2019</v>
      </c>
      <c r="B14262" t="s">
        <v>439</v>
      </c>
      <c r="C14262" t="s">
        <v>53</v>
      </c>
      <c r="D14262" t="s">
        <v>556</v>
      </c>
      <c r="E14262">
        <v>0</v>
      </c>
    </row>
    <row r="14263" spans="1:5">
      <c r="A14263">
        <v>2019</v>
      </c>
      <c r="B14263" t="s">
        <v>429</v>
      </c>
      <c r="C14263" t="s">
        <v>30</v>
      </c>
      <c r="D14263" t="s">
        <v>556</v>
      </c>
      <c r="E14263">
        <v>0</v>
      </c>
    </row>
    <row r="14264" spans="1:5">
      <c r="A14264">
        <v>2018</v>
      </c>
      <c r="B14264" t="s">
        <v>432</v>
      </c>
      <c r="C14264" t="s">
        <v>39</v>
      </c>
      <c r="D14264" t="s">
        <v>556</v>
      </c>
      <c r="E14264">
        <v>0</v>
      </c>
    </row>
    <row r="14265" spans="1:5">
      <c r="A14265">
        <v>2018</v>
      </c>
      <c r="B14265" t="s">
        <v>435</v>
      </c>
      <c r="C14265" t="s">
        <v>48</v>
      </c>
      <c r="D14265" t="s">
        <v>556</v>
      </c>
      <c r="E14265">
        <v>0</v>
      </c>
    </row>
    <row r="14266" spans="1:5">
      <c r="A14266">
        <v>2018</v>
      </c>
      <c r="B14266" t="s">
        <v>438</v>
      </c>
      <c r="C14266" t="s">
        <v>52</v>
      </c>
      <c r="D14266" t="s">
        <v>556</v>
      </c>
      <c r="E14266">
        <v>0</v>
      </c>
    </row>
    <row r="14267" spans="1:5">
      <c r="A14267">
        <v>2018</v>
      </c>
      <c r="B14267" t="s">
        <v>436</v>
      </c>
      <c r="C14267" t="s">
        <v>49</v>
      </c>
      <c r="D14267" t="s">
        <v>556</v>
      </c>
      <c r="E14267">
        <v>0</v>
      </c>
    </row>
    <row r="14268" spans="1:5">
      <c r="A14268">
        <v>2018</v>
      </c>
      <c r="B14268" t="s">
        <v>437</v>
      </c>
      <c r="C14268" t="s">
        <v>51</v>
      </c>
      <c r="D14268" t="s">
        <v>556</v>
      </c>
      <c r="E14268">
        <v>0</v>
      </c>
    </row>
    <row r="14269" spans="1:5">
      <c r="A14269">
        <v>2018</v>
      </c>
      <c r="B14269" t="s">
        <v>422</v>
      </c>
      <c r="C14269" t="s">
        <v>15</v>
      </c>
      <c r="D14269" t="s">
        <v>556</v>
      </c>
      <c r="E14269">
        <v>0</v>
      </c>
    </row>
    <row r="14270" spans="1:5">
      <c r="A14270">
        <v>2019</v>
      </c>
      <c r="B14270" t="s">
        <v>438</v>
      </c>
      <c r="C14270" t="s">
        <v>52</v>
      </c>
      <c r="D14270" t="s">
        <v>556</v>
      </c>
      <c r="E14270">
        <v>0</v>
      </c>
    </row>
    <row r="14271" spans="1:5">
      <c r="A14271">
        <v>2019</v>
      </c>
      <c r="B14271" t="s">
        <v>430</v>
      </c>
      <c r="C14271" t="s">
        <v>33</v>
      </c>
      <c r="D14271" t="s">
        <v>556</v>
      </c>
      <c r="E14271">
        <v>0</v>
      </c>
    </row>
    <row r="14272" spans="1:5">
      <c r="A14272">
        <v>2019</v>
      </c>
      <c r="B14272" t="s">
        <v>434</v>
      </c>
      <c r="C14272" t="s">
        <v>45</v>
      </c>
      <c r="D14272" t="s">
        <v>556</v>
      </c>
      <c r="E14272">
        <v>0</v>
      </c>
    </row>
    <row r="14273" spans="1:5">
      <c r="A14273">
        <v>2019</v>
      </c>
      <c r="B14273" t="s">
        <v>425</v>
      </c>
      <c r="C14273" t="s">
        <v>24</v>
      </c>
      <c r="D14273" t="s">
        <v>556</v>
      </c>
      <c r="E14273">
        <v>0</v>
      </c>
    </row>
    <row r="14274" spans="1:5">
      <c r="A14274">
        <v>2019</v>
      </c>
      <c r="B14274" t="s">
        <v>420</v>
      </c>
      <c r="C14274" t="s">
        <v>8</v>
      </c>
      <c r="D14274" t="s">
        <v>556</v>
      </c>
      <c r="E14274">
        <v>0</v>
      </c>
    </row>
    <row r="14275" spans="1:5">
      <c r="A14275">
        <v>2019</v>
      </c>
      <c r="B14275" t="s">
        <v>433</v>
      </c>
      <c r="C14275" t="s">
        <v>42</v>
      </c>
      <c r="D14275" t="s">
        <v>556</v>
      </c>
      <c r="E14275">
        <v>0</v>
      </c>
    </row>
    <row r="14276" spans="1:5">
      <c r="A14276">
        <v>2019</v>
      </c>
      <c r="B14276" t="s">
        <v>428</v>
      </c>
      <c r="C14276" t="s">
        <v>27</v>
      </c>
      <c r="D14276" t="s">
        <v>556</v>
      </c>
      <c r="E14276">
        <v>0</v>
      </c>
    </row>
    <row r="14277" spans="1:5">
      <c r="A14277">
        <v>2019</v>
      </c>
      <c r="B14277" t="s">
        <v>423</v>
      </c>
      <c r="C14277" t="s">
        <v>18</v>
      </c>
      <c r="D14277" t="s">
        <v>556</v>
      </c>
      <c r="E14277">
        <v>0</v>
      </c>
    </row>
    <row r="14278" spans="1:5">
      <c r="A14278">
        <v>2019</v>
      </c>
      <c r="B14278" t="s">
        <v>421</v>
      </c>
      <c r="C14278" t="s">
        <v>13</v>
      </c>
      <c r="D14278" t="s">
        <v>556</v>
      </c>
      <c r="E14278">
        <v>0</v>
      </c>
    </row>
    <row r="14279" spans="1:5">
      <c r="A14279">
        <v>2019</v>
      </c>
      <c r="B14279" t="s">
        <v>422</v>
      </c>
      <c r="C14279" t="s">
        <v>15</v>
      </c>
      <c r="D14279" t="s">
        <v>556</v>
      </c>
      <c r="E14279">
        <v>0</v>
      </c>
    </row>
    <row r="14280" spans="1:5">
      <c r="A14280">
        <v>2019</v>
      </c>
      <c r="B14280" t="s">
        <v>424</v>
      </c>
      <c r="C14280" t="s">
        <v>21</v>
      </c>
      <c r="D14280" t="s">
        <v>556</v>
      </c>
      <c r="E14280">
        <v>0</v>
      </c>
    </row>
    <row r="14281" spans="1:5">
      <c r="A14281">
        <v>2018</v>
      </c>
      <c r="B14281" t="s">
        <v>434</v>
      </c>
      <c r="C14281" t="s">
        <v>45</v>
      </c>
      <c r="D14281" t="s">
        <v>556</v>
      </c>
      <c r="E14281">
        <v>0</v>
      </c>
    </row>
    <row r="14282" spans="1:5">
      <c r="A14282">
        <v>2018</v>
      </c>
      <c r="B14282" t="s">
        <v>428</v>
      </c>
      <c r="C14282" t="s">
        <v>27</v>
      </c>
      <c r="D14282" t="s">
        <v>556</v>
      </c>
      <c r="E14282">
        <v>0</v>
      </c>
    </row>
    <row r="14283" spans="1:5">
      <c r="A14283">
        <v>2018</v>
      </c>
      <c r="B14283" t="s">
        <v>430</v>
      </c>
      <c r="C14283" t="s">
        <v>33</v>
      </c>
      <c r="D14283" t="s">
        <v>556</v>
      </c>
      <c r="E14283">
        <v>0</v>
      </c>
    </row>
    <row r="14284" spans="1:5">
      <c r="A14284">
        <v>2018</v>
      </c>
      <c r="B14284" t="s">
        <v>420</v>
      </c>
      <c r="C14284" t="s">
        <v>8</v>
      </c>
      <c r="D14284" t="s">
        <v>556</v>
      </c>
      <c r="E14284">
        <v>0</v>
      </c>
    </row>
    <row r="14285" spans="1:5">
      <c r="A14285">
        <v>2018</v>
      </c>
      <c r="B14285" t="s">
        <v>439</v>
      </c>
      <c r="C14285" t="s">
        <v>53</v>
      </c>
      <c r="D14285" t="s">
        <v>556</v>
      </c>
      <c r="E14285">
        <v>0</v>
      </c>
    </row>
    <row r="14286" spans="1:5">
      <c r="A14286">
        <v>2022</v>
      </c>
      <c r="B14286" t="s">
        <v>437</v>
      </c>
      <c r="C14286" t="s">
        <v>51</v>
      </c>
      <c r="D14286" t="s">
        <v>556</v>
      </c>
      <c r="E14286">
        <v>90</v>
      </c>
    </row>
    <row r="14287" spans="1:5">
      <c r="A14287">
        <v>2022</v>
      </c>
      <c r="B14287" t="s">
        <v>425</v>
      </c>
      <c r="C14287" t="s">
        <v>24</v>
      </c>
      <c r="D14287" t="s">
        <v>556</v>
      </c>
      <c r="E14287">
        <v>64</v>
      </c>
    </row>
    <row r="14288" spans="1:5">
      <c r="A14288">
        <v>2022</v>
      </c>
      <c r="B14288" t="s">
        <v>428</v>
      </c>
      <c r="C14288" t="s">
        <v>27</v>
      </c>
      <c r="D14288" t="s">
        <v>556</v>
      </c>
      <c r="E14288">
        <v>0</v>
      </c>
    </row>
    <row r="14289" spans="1:5">
      <c r="A14289">
        <v>2022</v>
      </c>
      <c r="B14289" t="s">
        <v>420</v>
      </c>
      <c r="C14289" t="s">
        <v>8</v>
      </c>
      <c r="D14289" t="s">
        <v>556</v>
      </c>
      <c r="E14289">
        <v>116</v>
      </c>
    </row>
    <row r="14290" spans="1:5">
      <c r="A14290">
        <v>2022</v>
      </c>
      <c r="B14290" t="s">
        <v>423</v>
      </c>
      <c r="C14290" t="s">
        <v>18</v>
      </c>
      <c r="D14290" t="s">
        <v>556</v>
      </c>
      <c r="E14290">
        <v>0</v>
      </c>
    </row>
    <row r="14291" spans="1:5">
      <c r="A14291">
        <v>2021</v>
      </c>
      <c r="B14291" t="s">
        <v>426</v>
      </c>
      <c r="D14291" t="s">
        <v>556</v>
      </c>
      <c r="E14291">
        <v>0</v>
      </c>
    </row>
    <row r="14292" spans="1:5">
      <c r="A14292">
        <v>2021</v>
      </c>
      <c r="B14292" t="s">
        <v>428</v>
      </c>
      <c r="C14292" t="s">
        <v>27</v>
      </c>
      <c r="D14292" t="s">
        <v>556</v>
      </c>
      <c r="E14292">
        <v>0</v>
      </c>
    </row>
    <row r="14293" spans="1:5">
      <c r="A14293">
        <v>2021</v>
      </c>
      <c r="B14293" t="s">
        <v>423</v>
      </c>
      <c r="C14293" t="s">
        <v>18</v>
      </c>
      <c r="D14293" t="s">
        <v>556</v>
      </c>
      <c r="E14293">
        <v>0</v>
      </c>
    </row>
    <row r="14294" spans="1:5">
      <c r="A14294">
        <v>2021</v>
      </c>
      <c r="B14294" t="s">
        <v>431</v>
      </c>
      <c r="C14294" t="s">
        <v>36</v>
      </c>
      <c r="D14294" t="s">
        <v>556</v>
      </c>
      <c r="E14294">
        <v>0</v>
      </c>
    </row>
    <row r="14295" spans="1:5">
      <c r="A14295">
        <v>2021</v>
      </c>
      <c r="B14295" t="s">
        <v>425</v>
      </c>
      <c r="C14295" t="s">
        <v>24</v>
      </c>
      <c r="D14295" t="s">
        <v>556</v>
      </c>
      <c r="E14295">
        <v>52</v>
      </c>
    </row>
    <row r="14296" spans="1:5">
      <c r="A14296">
        <v>2021</v>
      </c>
      <c r="B14296" t="s">
        <v>438</v>
      </c>
      <c r="C14296" t="s">
        <v>52</v>
      </c>
      <c r="D14296" t="s">
        <v>556</v>
      </c>
      <c r="E14296">
        <v>0</v>
      </c>
    </row>
    <row r="14297" spans="1:5">
      <c r="A14297">
        <v>2021</v>
      </c>
      <c r="B14297" t="s">
        <v>436</v>
      </c>
      <c r="C14297" t="s">
        <v>49</v>
      </c>
      <c r="D14297" t="s">
        <v>556</v>
      </c>
      <c r="E14297">
        <v>0</v>
      </c>
    </row>
    <row r="14298" spans="1:5">
      <c r="A14298">
        <v>2021</v>
      </c>
      <c r="B14298" t="s">
        <v>437</v>
      </c>
      <c r="C14298" t="s">
        <v>51</v>
      </c>
      <c r="D14298" t="s">
        <v>556</v>
      </c>
      <c r="E14298">
        <v>59</v>
      </c>
    </row>
    <row r="14299" spans="1:5">
      <c r="A14299">
        <v>2020</v>
      </c>
      <c r="B14299" t="s">
        <v>431</v>
      </c>
      <c r="C14299" t="s">
        <v>36</v>
      </c>
      <c r="D14299" t="s">
        <v>556</v>
      </c>
      <c r="E14299">
        <v>0</v>
      </c>
    </row>
    <row r="14300" spans="1:5">
      <c r="A14300">
        <v>2020</v>
      </c>
      <c r="B14300" t="s">
        <v>426</v>
      </c>
      <c r="D14300" t="s">
        <v>556</v>
      </c>
      <c r="E14300">
        <v>0</v>
      </c>
    </row>
    <row r="14301" spans="1:5">
      <c r="A14301">
        <v>2020</v>
      </c>
      <c r="B14301" t="s">
        <v>433</v>
      </c>
      <c r="C14301" t="s">
        <v>42</v>
      </c>
      <c r="D14301" t="s">
        <v>556</v>
      </c>
      <c r="E14301">
        <v>0</v>
      </c>
    </row>
    <row r="14302" spans="1:5">
      <c r="A14302">
        <v>2020</v>
      </c>
      <c r="B14302" t="s">
        <v>425</v>
      </c>
      <c r="C14302" t="s">
        <v>24</v>
      </c>
      <c r="D14302" t="s">
        <v>556</v>
      </c>
      <c r="E14302">
        <v>18</v>
      </c>
    </row>
    <row r="14303" spans="1:5">
      <c r="A14303">
        <v>2020</v>
      </c>
      <c r="B14303" t="s">
        <v>428</v>
      </c>
      <c r="C14303" t="s">
        <v>27</v>
      </c>
      <c r="D14303" t="s">
        <v>556</v>
      </c>
      <c r="E14303">
        <v>0</v>
      </c>
    </row>
    <row r="14304" spans="1:5">
      <c r="A14304">
        <v>2020</v>
      </c>
      <c r="B14304" t="s">
        <v>438</v>
      </c>
      <c r="C14304" t="s">
        <v>52</v>
      </c>
      <c r="D14304" t="s">
        <v>556</v>
      </c>
      <c r="E14304">
        <v>0</v>
      </c>
    </row>
    <row r="14305" spans="1:5">
      <c r="A14305">
        <v>2020</v>
      </c>
      <c r="B14305" t="s">
        <v>437</v>
      </c>
      <c r="C14305" t="s">
        <v>51</v>
      </c>
      <c r="D14305" t="s">
        <v>556</v>
      </c>
      <c r="E14305">
        <v>74</v>
      </c>
    </row>
    <row r="14306" spans="1:5">
      <c r="A14306">
        <v>2020</v>
      </c>
      <c r="B14306" t="s">
        <v>422</v>
      </c>
      <c r="C14306" t="s">
        <v>15</v>
      </c>
      <c r="D14306" t="s">
        <v>556</v>
      </c>
      <c r="E14306">
        <v>0</v>
      </c>
    </row>
    <row r="14307" spans="1:5">
      <c r="A14307">
        <v>2023</v>
      </c>
      <c r="B14307" t="s">
        <v>434</v>
      </c>
      <c r="C14307" t="s">
        <v>45</v>
      </c>
      <c r="D14307" t="s">
        <v>556</v>
      </c>
      <c r="E14307">
        <v>0</v>
      </c>
    </row>
    <row r="14308" spans="1:5">
      <c r="A14308">
        <v>2023</v>
      </c>
      <c r="B14308" t="s">
        <v>423</v>
      </c>
      <c r="C14308" t="s">
        <v>18</v>
      </c>
      <c r="D14308" t="s">
        <v>556</v>
      </c>
      <c r="E14308">
        <v>0</v>
      </c>
    </row>
    <row r="14309" spans="1:5">
      <c r="A14309">
        <v>2023</v>
      </c>
      <c r="B14309" t="s">
        <v>435</v>
      </c>
      <c r="C14309" t="s">
        <v>48</v>
      </c>
      <c r="D14309" t="s">
        <v>556</v>
      </c>
      <c r="E14309">
        <v>0</v>
      </c>
    </row>
    <row r="14310" spans="1:5">
      <c r="A14310">
        <v>2023</v>
      </c>
      <c r="B14310" t="s">
        <v>430</v>
      </c>
      <c r="C14310" t="s">
        <v>33</v>
      </c>
      <c r="D14310" t="s">
        <v>556</v>
      </c>
      <c r="E14310">
        <v>252</v>
      </c>
    </row>
    <row r="14311" spans="1:5">
      <c r="A14311">
        <v>2023</v>
      </c>
      <c r="B14311" t="s">
        <v>422</v>
      </c>
      <c r="C14311" t="s">
        <v>15</v>
      </c>
      <c r="D14311" t="s">
        <v>556</v>
      </c>
      <c r="E14311">
        <v>0</v>
      </c>
    </row>
    <row r="14312" spans="1:5">
      <c r="A14312">
        <v>2023</v>
      </c>
      <c r="B14312" t="s">
        <v>439</v>
      </c>
      <c r="C14312" t="s">
        <v>53</v>
      </c>
      <c r="D14312" t="s">
        <v>556</v>
      </c>
      <c r="E14312">
        <v>0</v>
      </c>
    </row>
    <row r="14313" spans="1:5">
      <c r="A14313">
        <v>2022</v>
      </c>
      <c r="B14313" t="s">
        <v>433</v>
      </c>
      <c r="C14313" t="s">
        <v>42</v>
      </c>
      <c r="D14313" t="s">
        <v>556</v>
      </c>
      <c r="E14313">
        <v>0</v>
      </c>
    </row>
    <row r="14314" spans="1:5">
      <c r="A14314">
        <v>2022</v>
      </c>
      <c r="B14314" t="s">
        <v>430</v>
      </c>
      <c r="C14314" t="s">
        <v>33</v>
      </c>
      <c r="D14314" t="s">
        <v>556</v>
      </c>
      <c r="E14314">
        <v>177</v>
      </c>
    </row>
    <row r="14315" spans="1:5">
      <c r="A14315">
        <v>2022</v>
      </c>
      <c r="B14315" t="s">
        <v>432</v>
      </c>
      <c r="C14315" t="s">
        <v>39</v>
      </c>
      <c r="D14315" t="s">
        <v>556</v>
      </c>
      <c r="E14315">
        <v>94</v>
      </c>
    </row>
    <row r="14316" spans="1:5">
      <c r="A14316">
        <v>2022</v>
      </c>
      <c r="B14316" t="s">
        <v>426</v>
      </c>
      <c r="D14316" t="s">
        <v>556</v>
      </c>
      <c r="E14316">
        <v>0</v>
      </c>
    </row>
    <row r="14317" spans="1:5">
      <c r="A14317">
        <v>2022</v>
      </c>
      <c r="B14317" t="s">
        <v>424</v>
      </c>
      <c r="C14317" t="s">
        <v>21</v>
      </c>
      <c r="D14317" t="s">
        <v>556</v>
      </c>
      <c r="E14317">
        <v>88</v>
      </c>
    </row>
    <row r="14318" spans="1:5">
      <c r="A14318">
        <v>2021</v>
      </c>
      <c r="B14318" t="s">
        <v>432</v>
      </c>
      <c r="C14318" t="s">
        <v>39</v>
      </c>
      <c r="D14318" t="s">
        <v>556</v>
      </c>
      <c r="E14318">
        <v>53</v>
      </c>
    </row>
    <row r="14319" spans="1:5">
      <c r="A14319">
        <v>2021</v>
      </c>
      <c r="B14319" t="s">
        <v>430</v>
      </c>
      <c r="C14319" t="s">
        <v>33</v>
      </c>
      <c r="D14319" t="s">
        <v>556</v>
      </c>
      <c r="E14319">
        <v>123</v>
      </c>
    </row>
    <row r="14320" spans="1:5">
      <c r="A14320">
        <v>2021</v>
      </c>
      <c r="B14320" t="s">
        <v>433</v>
      </c>
      <c r="C14320" t="s">
        <v>42</v>
      </c>
      <c r="D14320" t="s">
        <v>556</v>
      </c>
      <c r="E14320">
        <v>0</v>
      </c>
    </row>
    <row r="14321" spans="1:5">
      <c r="A14321">
        <v>2021</v>
      </c>
      <c r="B14321" t="s">
        <v>422</v>
      </c>
      <c r="C14321" t="s">
        <v>15</v>
      </c>
      <c r="D14321" t="s">
        <v>556</v>
      </c>
      <c r="E14321">
        <v>0</v>
      </c>
    </row>
    <row r="14322" spans="1:5">
      <c r="A14322">
        <v>2021</v>
      </c>
      <c r="B14322" t="s">
        <v>421</v>
      </c>
      <c r="C14322" t="s">
        <v>13</v>
      </c>
      <c r="D14322" t="s">
        <v>556</v>
      </c>
      <c r="E14322">
        <v>0</v>
      </c>
    </row>
    <row r="14323" spans="1:5">
      <c r="A14323">
        <v>2021</v>
      </c>
      <c r="B14323" t="s">
        <v>439</v>
      </c>
      <c r="C14323" t="s">
        <v>53</v>
      </c>
      <c r="D14323" t="s">
        <v>556</v>
      </c>
      <c r="E14323">
        <v>0</v>
      </c>
    </row>
    <row r="14324" spans="1:5">
      <c r="A14324">
        <v>2021</v>
      </c>
      <c r="B14324" t="s">
        <v>435</v>
      </c>
      <c r="C14324" t="s">
        <v>48</v>
      </c>
      <c r="D14324" t="s">
        <v>556</v>
      </c>
      <c r="E14324">
        <v>0</v>
      </c>
    </row>
    <row r="14325" spans="1:5">
      <c r="A14325">
        <v>2021</v>
      </c>
      <c r="B14325" t="s">
        <v>429</v>
      </c>
      <c r="C14325" t="s">
        <v>30</v>
      </c>
      <c r="D14325" t="s">
        <v>556</v>
      </c>
      <c r="E14325">
        <v>105</v>
      </c>
    </row>
    <row r="14326" spans="1:5">
      <c r="A14326">
        <v>2020</v>
      </c>
      <c r="B14326" t="s">
        <v>435</v>
      </c>
      <c r="C14326" t="s">
        <v>48</v>
      </c>
      <c r="D14326" t="s">
        <v>556</v>
      </c>
      <c r="E14326">
        <v>0</v>
      </c>
    </row>
    <row r="14327" spans="1:5">
      <c r="A14327">
        <v>2020</v>
      </c>
      <c r="B14327" t="s">
        <v>432</v>
      </c>
      <c r="C14327" t="s">
        <v>39</v>
      </c>
      <c r="D14327" t="s">
        <v>556</v>
      </c>
      <c r="E14327">
        <v>86</v>
      </c>
    </row>
    <row r="14328" spans="1:5">
      <c r="A14328">
        <v>2020</v>
      </c>
      <c r="B14328" t="s">
        <v>423</v>
      </c>
      <c r="C14328" t="s">
        <v>18</v>
      </c>
      <c r="D14328" t="s">
        <v>556</v>
      </c>
      <c r="E14328">
        <v>0</v>
      </c>
    </row>
    <row r="14329" spans="1:5">
      <c r="A14329">
        <v>2020</v>
      </c>
      <c r="B14329" t="s">
        <v>420</v>
      </c>
      <c r="C14329" t="s">
        <v>8</v>
      </c>
      <c r="D14329" t="s">
        <v>556</v>
      </c>
      <c r="E14329">
        <v>80</v>
      </c>
    </row>
    <row r="14330" spans="1:5">
      <c r="A14330">
        <v>2020</v>
      </c>
      <c r="B14330" t="s">
        <v>424</v>
      </c>
      <c r="C14330" t="s">
        <v>21</v>
      </c>
      <c r="D14330" t="s">
        <v>556</v>
      </c>
      <c r="E14330">
        <v>75</v>
      </c>
    </row>
    <row r="14331" spans="1:5">
      <c r="A14331">
        <v>2020</v>
      </c>
      <c r="B14331" t="s">
        <v>421</v>
      </c>
      <c r="C14331" t="s">
        <v>13</v>
      </c>
      <c r="D14331" t="s">
        <v>556</v>
      </c>
      <c r="E14331">
        <v>0</v>
      </c>
    </row>
    <row r="14332" spans="1:5">
      <c r="A14332">
        <v>2020</v>
      </c>
      <c r="B14332" t="s">
        <v>436</v>
      </c>
      <c r="C14332" t="s">
        <v>49</v>
      </c>
      <c r="D14332" t="s">
        <v>556</v>
      </c>
      <c r="E14332">
        <v>0</v>
      </c>
    </row>
    <row r="14333" spans="1:5">
      <c r="A14333">
        <v>2020</v>
      </c>
      <c r="B14333" t="s">
        <v>429</v>
      </c>
      <c r="C14333" t="s">
        <v>30</v>
      </c>
      <c r="D14333" t="s">
        <v>556</v>
      </c>
      <c r="E14333">
        <v>131</v>
      </c>
    </row>
    <row r="14334" spans="1:5">
      <c r="A14334">
        <v>2019</v>
      </c>
      <c r="B14334" t="s">
        <v>435</v>
      </c>
      <c r="C14334" t="s">
        <v>48</v>
      </c>
      <c r="D14334" t="s">
        <v>556</v>
      </c>
      <c r="E14334">
        <v>0</v>
      </c>
    </row>
    <row r="14335" spans="1:5">
      <c r="A14335">
        <v>2019</v>
      </c>
      <c r="B14335" t="s">
        <v>426</v>
      </c>
      <c r="D14335" t="s">
        <v>556</v>
      </c>
      <c r="E14335">
        <v>0</v>
      </c>
    </row>
    <row r="14336" spans="1:5">
      <c r="A14336">
        <v>2019</v>
      </c>
      <c r="B14336" t="s">
        <v>432</v>
      </c>
      <c r="C14336" t="s">
        <v>39</v>
      </c>
      <c r="D14336" t="s">
        <v>556</v>
      </c>
      <c r="E14336">
        <v>0</v>
      </c>
    </row>
    <row r="14337" spans="1:5">
      <c r="A14337">
        <v>2019</v>
      </c>
      <c r="B14337" t="s">
        <v>436</v>
      </c>
      <c r="C14337" t="s">
        <v>49</v>
      </c>
      <c r="D14337" t="s">
        <v>556</v>
      </c>
      <c r="E14337">
        <v>0</v>
      </c>
    </row>
    <row r="14338" spans="1:5">
      <c r="A14338">
        <v>2018</v>
      </c>
      <c r="B14338" t="s">
        <v>431</v>
      </c>
      <c r="C14338" t="s">
        <v>36</v>
      </c>
      <c r="D14338" t="s">
        <v>556</v>
      </c>
      <c r="E14338">
        <v>0</v>
      </c>
    </row>
    <row r="14339" spans="1:5">
      <c r="A14339">
        <v>2018</v>
      </c>
      <c r="B14339" t="s">
        <v>426</v>
      </c>
      <c r="D14339" t="s">
        <v>556</v>
      </c>
      <c r="E14339">
        <v>0</v>
      </c>
    </row>
    <row r="14340" spans="1:5">
      <c r="A14340">
        <v>2018</v>
      </c>
      <c r="B14340" t="s">
        <v>421</v>
      </c>
      <c r="C14340" t="s">
        <v>13</v>
      </c>
      <c r="D14340" t="s">
        <v>556</v>
      </c>
      <c r="E14340">
        <v>0</v>
      </c>
    </row>
    <row r="14341" spans="1:5">
      <c r="A14341">
        <v>2018</v>
      </c>
      <c r="B14341" t="s">
        <v>423</v>
      </c>
      <c r="C14341" t="s">
        <v>18</v>
      </c>
      <c r="D14341" t="s">
        <v>556</v>
      </c>
      <c r="E14341">
        <v>0</v>
      </c>
    </row>
    <row r="14342" spans="1:5">
      <c r="A14342">
        <v>2018</v>
      </c>
      <c r="B14342" t="s">
        <v>433</v>
      </c>
      <c r="C14342" t="s">
        <v>42</v>
      </c>
      <c r="D14342" t="s">
        <v>556</v>
      </c>
      <c r="E14342">
        <v>0</v>
      </c>
    </row>
    <row r="14343" spans="1:5">
      <c r="A14343">
        <v>2018</v>
      </c>
      <c r="B14343" t="s">
        <v>425</v>
      </c>
      <c r="C14343" t="s">
        <v>24</v>
      </c>
      <c r="D14343" t="s">
        <v>556</v>
      </c>
      <c r="E14343">
        <v>0</v>
      </c>
    </row>
    <row r="14344" spans="1:5">
      <c r="A14344">
        <v>2018</v>
      </c>
      <c r="B14344" t="s">
        <v>424</v>
      </c>
      <c r="C14344" t="s">
        <v>21</v>
      </c>
      <c r="D14344" t="s">
        <v>556</v>
      </c>
      <c r="E14344">
        <v>0</v>
      </c>
    </row>
    <row r="14345" spans="1:5">
      <c r="A14345">
        <v>2018</v>
      </c>
      <c r="B14345" t="s">
        <v>429</v>
      </c>
      <c r="C14345" t="s">
        <v>30</v>
      </c>
      <c r="D14345" t="s">
        <v>556</v>
      </c>
      <c r="E14345">
        <v>0</v>
      </c>
    </row>
    <row r="14346" spans="1:5">
      <c r="A14346">
        <v>2025</v>
      </c>
      <c r="B14346" t="s">
        <v>407</v>
      </c>
      <c r="D14346" t="s">
        <v>557</v>
      </c>
      <c r="E14346">
        <v>0</v>
      </c>
    </row>
    <row r="14347" spans="1:5">
      <c r="A14347">
        <v>2025</v>
      </c>
      <c r="B14347" t="s">
        <v>438</v>
      </c>
      <c r="D14347" t="s">
        <v>557</v>
      </c>
      <c r="E14347">
        <v>0</v>
      </c>
    </row>
    <row r="14348" spans="1:5">
      <c r="A14348">
        <v>2025</v>
      </c>
      <c r="B14348" t="s">
        <v>425</v>
      </c>
      <c r="D14348" t="s">
        <v>557</v>
      </c>
      <c r="E14348">
        <v>0</v>
      </c>
    </row>
    <row r="14349" spans="1:5">
      <c r="A14349">
        <v>2025</v>
      </c>
      <c r="B14349" t="s">
        <v>421</v>
      </c>
      <c r="D14349" t="s">
        <v>557</v>
      </c>
      <c r="E14349">
        <v>0</v>
      </c>
    </row>
    <row r="14350" spans="1:5">
      <c r="A14350">
        <v>2025</v>
      </c>
      <c r="B14350" t="s">
        <v>432</v>
      </c>
      <c r="D14350" t="s">
        <v>557</v>
      </c>
      <c r="E14350">
        <v>0</v>
      </c>
    </row>
    <row r="14351" spans="1:5">
      <c r="A14351">
        <v>2025</v>
      </c>
      <c r="B14351" t="s">
        <v>429</v>
      </c>
      <c r="D14351" t="s">
        <v>557</v>
      </c>
      <c r="E14351">
        <v>0</v>
      </c>
    </row>
    <row r="14352" spans="1:5">
      <c r="A14352">
        <v>2025</v>
      </c>
      <c r="B14352" t="s">
        <v>431</v>
      </c>
      <c r="D14352" t="s">
        <v>557</v>
      </c>
      <c r="E14352">
        <v>0</v>
      </c>
    </row>
    <row r="14353" spans="1:5">
      <c r="A14353">
        <v>2025</v>
      </c>
      <c r="B14353" t="s">
        <v>428</v>
      </c>
      <c r="D14353" t="s">
        <v>557</v>
      </c>
      <c r="E14353">
        <v>0</v>
      </c>
    </row>
    <row r="14354" spans="1:5">
      <c r="A14354">
        <v>2025</v>
      </c>
      <c r="B14354" t="s">
        <v>436</v>
      </c>
      <c r="D14354" t="s">
        <v>557</v>
      </c>
      <c r="E14354">
        <v>0</v>
      </c>
    </row>
    <row r="14355" spans="1:5">
      <c r="A14355">
        <v>2025</v>
      </c>
      <c r="B14355" t="s">
        <v>433</v>
      </c>
      <c r="D14355" t="s">
        <v>557</v>
      </c>
      <c r="E14355">
        <v>0</v>
      </c>
    </row>
    <row r="14356" spans="1:5">
      <c r="A14356">
        <v>2025</v>
      </c>
      <c r="B14356" t="s">
        <v>426</v>
      </c>
      <c r="D14356" t="s">
        <v>557</v>
      </c>
      <c r="E14356">
        <v>0</v>
      </c>
    </row>
    <row r="14357" spans="1:5">
      <c r="A14357">
        <v>2025</v>
      </c>
      <c r="B14357" t="s">
        <v>437</v>
      </c>
      <c r="D14357" t="s">
        <v>557</v>
      </c>
      <c r="E14357">
        <v>0</v>
      </c>
    </row>
    <row r="14358" spans="1:5">
      <c r="A14358">
        <v>2025</v>
      </c>
      <c r="B14358" t="s">
        <v>420</v>
      </c>
      <c r="D14358" t="s">
        <v>557</v>
      </c>
      <c r="E14358">
        <v>0</v>
      </c>
    </row>
    <row r="14359" spans="1:5">
      <c r="A14359">
        <v>2025</v>
      </c>
      <c r="B14359" t="s">
        <v>424</v>
      </c>
      <c r="D14359" t="s">
        <v>557</v>
      </c>
      <c r="E14359">
        <v>0</v>
      </c>
    </row>
    <row r="14360" spans="1:5">
      <c r="A14360">
        <v>2025</v>
      </c>
      <c r="B14360" t="s">
        <v>434</v>
      </c>
      <c r="D14360" t="s">
        <v>557</v>
      </c>
      <c r="E14360">
        <v>0</v>
      </c>
    </row>
    <row r="14361" spans="1:5">
      <c r="A14361">
        <v>2025</v>
      </c>
      <c r="B14361" t="s">
        <v>423</v>
      </c>
      <c r="D14361" t="s">
        <v>557</v>
      </c>
      <c r="E14361">
        <v>0</v>
      </c>
    </row>
    <row r="14362" spans="1:5">
      <c r="A14362">
        <v>2025</v>
      </c>
      <c r="B14362" t="s">
        <v>435</v>
      </c>
      <c r="D14362" t="s">
        <v>557</v>
      </c>
      <c r="E14362">
        <v>0</v>
      </c>
    </row>
    <row r="14363" spans="1:5">
      <c r="A14363">
        <v>2025</v>
      </c>
      <c r="B14363" t="s">
        <v>430</v>
      </c>
      <c r="D14363" t="s">
        <v>557</v>
      </c>
      <c r="E14363">
        <v>0</v>
      </c>
    </row>
    <row r="14364" spans="1:5">
      <c r="A14364">
        <v>2025</v>
      </c>
      <c r="B14364" t="s">
        <v>422</v>
      </c>
      <c r="D14364" t="s">
        <v>557</v>
      </c>
      <c r="E14364">
        <v>0</v>
      </c>
    </row>
    <row r="14365" spans="1:5">
      <c r="A14365">
        <v>2025</v>
      </c>
      <c r="B14365" t="s">
        <v>439</v>
      </c>
      <c r="D14365" t="s">
        <v>557</v>
      </c>
      <c r="E14365">
        <v>0</v>
      </c>
    </row>
    <row r="14366" spans="1:5">
      <c r="A14366">
        <v>2024</v>
      </c>
      <c r="B14366" t="s">
        <v>407</v>
      </c>
      <c r="C14366" t="s">
        <v>407</v>
      </c>
      <c r="D14366" t="s">
        <v>557</v>
      </c>
      <c r="E14366">
        <v>859</v>
      </c>
    </row>
    <row r="14367" spans="1:5">
      <c r="A14367">
        <v>2024</v>
      </c>
      <c r="B14367" t="s">
        <v>438</v>
      </c>
      <c r="C14367" t="s">
        <v>52</v>
      </c>
      <c r="D14367" t="s">
        <v>557</v>
      </c>
      <c r="E14367">
        <v>0</v>
      </c>
    </row>
    <row r="14368" spans="1:5">
      <c r="A14368">
        <v>2024</v>
      </c>
      <c r="B14368" t="s">
        <v>425</v>
      </c>
      <c r="C14368" t="s">
        <v>24</v>
      </c>
      <c r="D14368" t="s">
        <v>557</v>
      </c>
      <c r="E14368">
        <v>45</v>
      </c>
    </row>
    <row r="14369" spans="1:5">
      <c r="A14369">
        <v>2024</v>
      </c>
      <c r="B14369" t="s">
        <v>421</v>
      </c>
      <c r="C14369" t="s">
        <v>13</v>
      </c>
      <c r="D14369" t="s">
        <v>557</v>
      </c>
      <c r="E14369">
        <v>0</v>
      </c>
    </row>
    <row r="14370" spans="1:5">
      <c r="A14370">
        <v>2024</v>
      </c>
      <c r="B14370" t="s">
        <v>432</v>
      </c>
      <c r="C14370" t="s">
        <v>39</v>
      </c>
      <c r="D14370" t="s">
        <v>557</v>
      </c>
      <c r="E14370">
        <v>172</v>
      </c>
    </row>
    <row r="14371" spans="1:5">
      <c r="A14371">
        <v>2024</v>
      </c>
      <c r="B14371" t="s">
        <v>429</v>
      </c>
      <c r="C14371" t="s">
        <v>30</v>
      </c>
      <c r="D14371" t="s">
        <v>557</v>
      </c>
      <c r="E14371">
        <v>182</v>
      </c>
    </row>
    <row r="14372" spans="1:5">
      <c r="A14372">
        <v>2024</v>
      </c>
      <c r="B14372" t="s">
        <v>431</v>
      </c>
      <c r="C14372" t="s">
        <v>36</v>
      </c>
      <c r="D14372" t="s">
        <v>557</v>
      </c>
      <c r="E14372">
        <v>0</v>
      </c>
    </row>
    <row r="14373" spans="1:5">
      <c r="A14373">
        <v>2024</v>
      </c>
      <c r="B14373" t="s">
        <v>428</v>
      </c>
      <c r="C14373" t="s">
        <v>27</v>
      </c>
      <c r="D14373" t="s">
        <v>557</v>
      </c>
      <c r="E14373">
        <v>0</v>
      </c>
    </row>
    <row r="14374" spans="1:5">
      <c r="A14374">
        <v>2024</v>
      </c>
      <c r="B14374" t="s">
        <v>436</v>
      </c>
      <c r="C14374" t="s">
        <v>49</v>
      </c>
      <c r="D14374" t="s">
        <v>557</v>
      </c>
      <c r="E14374">
        <v>0</v>
      </c>
    </row>
    <row r="14375" spans="1:5">
      <c r="A14375">
        <v>2024</v>
      </c>
      <c r="B14375" t="s">
        <v>433</v>
      </c>
      <c r="C14375" t="s">
        <v>42</v>
      </c>
      <c r="D14375" t="s">
        <v>557</v>
      </c>
      <c r="E14375">
        <v>0</v>
      </c>
    </row>
    <row r="14376" spans="1:5">
      <c r="A14376">
        <v>2024</v>
      </c>
      <c r="B14376" t="s">
        <v>426</v>
      </c>
      <c r="D14376" t="s">
        <v>557</v>
      </c>
      <c r="E14376">
        <v>0</v>
      </c>
    </row>
    <row r="14377" spans="1:5">
      <c r="A14377">
        <v>2024</v>
      </c>
      <c r="B14377" t="s">
        <v>437</v>
      </c>
      <c r="C14377" t="s">
        <v>51</v>
      </c>
      <c r="D14377" t="s">
        <v>557</v>
      </c>
      <c r="E14377">
        <v>75</v>
      </c>
    </row>
    <row r="14378" spans="1:5">
      <c r="A14378">
        <v>2024</v>
      </c>
      <c r="B14378" t="s">
        <v>420</v>
      </c>
      <c r="C14378" t="s">
        <v>8</v>
      </c>
      <c r="D14378" t="s">
        <v>557</v>
      </c>
      <c r="E14378">
        <v>123</v>
      </c>
    </row>
    <row r="14379" spans="1:5">
      <c r="A14379">
        <v>2024</v>
      </c>
      <c r="B14379" t="s">
        <v>424</v>
      </c>
      <c r="C14379" t="s">
        <v>21</v>
      </c>
      <c r="D14379" t="s">
        <v>557</v>
      </c>
      <c r="E14379">
        <v>148</v>
      </c>
    </row>
    <row r="14380" spans="1:5">
      <c r="A14380">
        <v>2024</v>
      </c>
      <c r="B14380" t="s">
        <v>434</v>
      </c>
      <c r="C14380" t="s">
        <v>45</v>
      </c>
      <c r="D14380" t="s">
        <v>557</v>
      </c>
      <c r="E14380">
        <v>0</v>
      </c>
    </row>
    <row r="14381" spans="1:5">
      <c r="A14381">
        <v>2024</v>
      </c>
      <c r="B14381" t="s">
        <v>423</v>
      </c>
      <c r="C14381" t="s">
        <v>18</v>
      </c>
      <c r="D14381" t="s">
        <v>557</v>
      </c>
      <c r="E14381">
        <v>0</v>
      </c>
    </row>
    <row r="14382" spans="1:5">
      <c r="A14382">
        <v>2024</v>
      </c>
      <c r="B14382" t="s">
        <v>435</v>
      </c>
      <c r="C14382" t="s">
        <v>48</v>
      </c>
      <c r="D14382" t="s">
        <v>557</v>
      </c>
      <c r="E14382">
        <v>0</v>
      </c>
    </row>
    <row r="14383" spans="1:5">
      <c r="A14383">
        <v>2024</v>
      </c>
      <c r="B14383" t="s">
        <v>430</v>
      </c>
      <c r="C14383" t="s">
        <v>33</v>
      </c>
      <c r="D14383" t="s">
        <v>557</v>
      </c>
      <c r="E14383">
        <v>114</v>
      </c>
    </row>
    <row r="14384" spans="1:5">
      <c r="A14384">
        <v>2024</v>
      </c>
      <c r="B14384" t="s">
        <v>422</v>
      </c>
      <c r="C14384" t="s">
        <v>15</v>
      </c>
      <c r="D14384" t="s">
        <v>557</v>
      </c>
      <c r="E14384">
        <v>0</v>
      </c>
    </row>
    <row r="14385" spans="1:5">
      <c r="A14385">
        <v>2024</v>
      </c>
      <c r="B14385" t="s">
        <v>439</v>
      </c>
      <c r="C14385" t="s">
        <v>53</v>
      </c>
      <c r="D14385" t="s">
        <v>557</v>
      </c>
      <c r="E14385">
        <v>0</v>
      </c>
    </row>
    <row r="14386" spans="1:5">
      <c r="A14386">
        <v>2019</v>
      </c>
      <c r="B14386" t="s">
        <v>407</v>
      </c>
      <c r="C14386" t="s">
        <v>407</v>
      </c>
      <c r="D14386" t="s">
        <v>557</v>
      </c>
      <c r="E14386">
        <v>0</v>
      </c>
    </row>
    <row r="14387" spans="1:5">
      <c r="A14387">
        <v>2022</v>
      </c>
      <c r="B14387" t="s">
        <v>407</v>
      </c>
      <c r="C14387" t="s">
        <v>407</v>
      </c>
      <c r="D14387" t="s">
        <v>557</v>
      </c>
      <c r="E14387">
        <v>850</v>
      </c>
    </row>
    <row r="14388" spans="1:5">
      <c r="A14388">
        <v>2021</v>
      </c>
      <c r="B14388" t="s">
        <v>407</v>
      </c>
      <c r="C14388" t="s">
        <v>407</v>
      </c>
      <c r="D14388" t="s">
        <v>557</v>
      </c>
      <c r="E14388">
        <v>689</v>
      </c>
    </row>
    <row r="14389" spans="1:5">
      <c r="A14389">
        <v>2023</v>
      </c>
      <c r="B14389" t="s">
        <v>407</v>
      </c>
      <c r="C14389" t="s">
        <v>407</v>
      </c>
      <c r="D14389" t="s">
        <v>557</v>
      </c>
      <c r="E14389">
        <v>932</v>
      </c>
    </row>
    <row r="14390" spans="1:5">
      <c r="A14390">
        <v>2018</v>
      </c>
      <c r="B14390" t="s">
        <v>407</v>
      </c>
      <c r="C14390" t="s">
        <v>407</v>
      </c>
      <c r="D14390" t="s">
        <v>557</v>
      </c>
      <c r="E14390">
        <v>0</v>
      </c>
    </row>
    <row r="14391" spans="1:5">
      <c r="A14391">
        <v>2018</v>
      </c>
      <c r="B14391" t="s">
        <v>407</v>
      </c>
      <c r="C14391" t="s">
        <v>407</v>
      </c>
      <c r="D14391" t="s">
        <v>557</v>
      </c>
      <c r="E14391">
        <v>0</v>
      </c>
    </row>
    <row r="14392" spans="1:5">
      <c r="A14392">
        <v>2018</v>
      </c>
      <c r="B14392" t="s">
        <v>407</v>
      </c>
      <c r="C14392" t="s">
        <v>407</v>
      </c>
      <c r="D14392" t="s">
        <v>557</v>
      </c>
      <c r="E14392">
        <v>0</v>
      </c>
    </row>
    <row r="14393" spans="1:5">
      <c r="A14393">
        <v>2018</v>
      </c>
      <c r="B14393" t="s">
        <v>407</v>
      </c>
      <c r="C14393" t="s">
        <v>407</v>
      </c>
      <c r="D14393" t="s">
        <v>557</v>
      </c>
      <c r="E14393">
        <v>0</v>
      </c>
    </row>
    <row r="14394" spans="1:5">
      <c r="A14394">
        <v>2020</v>
      </c>
      <c r="B14394" t="s">
        <v>407</v>
      </c>
      <c r="C14394" t="s">
        <v>407</v>
      </c>
      <c r="D14394" t="s">
        <v>557</v>
      </c>
      <c r="E14394">
        <v>670</v>
      </c>
    </row>
    <row r="14395" spans="1:5">
      <c r="A14395">
        <v>2023</v>
      </c>
      <c r="B14395" t="s">
        <v>438</v>
      </c>
      <c r="C14395" t="s">
        <v>52</v>
      </c>
      <c r="D14395" t="s">
        <v>557</v>
      </c>
      <c r="E14395">
        <v>0</v>
      </c>
    </row>
    <row r="14396" spans="1:5">
      <c r="A14396">
        <v>2023</v>
      </c>
      <c r="B14396" t="s">
        <v>425</v>
      </c>
      <c r="C14396" t="s">
        <v>24</v>
      </c>
      <c r="D14396" t="s">
        <v>557</v>
      </c>
      <c r="E14396">
        <v>59</v>
      </c>
    </row>
    <row r="14397" spans="1:5">
      <c r="A14397">
        <v>2023</v>
      </c>
      <c r="B14397" t="s">
        <v>421</v>
      </c>
      <c r="C14397" t="s">
        <v>13</v>
      </c>
      <c r="D14397" t="s">
        <v>557</v>
      </c>
      <c r="E14397">
        <v>0</v>
      </c>
    </row>
    <row r="14398" spans="1:5">
      <c r="A14398">
        <v>2023</v>
      </c>
      <c r="B14398" t="s">
        <v>432</v>
      </c>
      <c r="C14398" t="s">
        <v>39</v>
      </c>
      <c r="D14398" t="s">
        <v>557</v>
      </c>
      <c r="E14398">
        <v>144</v>
      </c>
    </row>
    <row r="14399" spans="1:5">
      <c r="A14399">
        <v>2023</v>
      </c>
      <c r="B14399" t="s">
        <v>429</v>
      </c>
      <c r="C14399" t="s">
        <v>30</v>
      </c>
      <c r="D14399" t="s">
        <v>557</v>
      </c>
      <c r="E14399">
        <v>200</v>
      </c>
    </row>
    <row r="14400" spans="1:5">
      <c r="A14400">
        <v>2023</v>
      </c>
      <c r="B14400" t="s">
        <v>431</v>
      </c>
      <c r="C14400" t="s">
        <v>36</v>
      </c>
      <c r="D14400" t="s">
        <v>557</v>
      </c>
      <c r="E14400">
        <v>0</v>
      </c>
    </row>
    <row r="14401" spans="1:5">
      <c r="A14401">
        <v>2023</v>
      </c>
      <c r="B14401" t="s">
        <v>428</v>
      </c>
      <c r="C14401" t="s">
        <v>27</v>
      </c>
      <c r="D14401" t="s">
        <v>557</v>
      </c>
      <c r="E14401">
        <v>0</v>
      </c>
    </row>
    <row r="14402" spans="1:5">
      <c r="A14402">
        <v>2023</v>
      </c>
      <c r="B14402" t="s">
        <v>436</v>
      </c>
      <c r="C14402" t="s">
        <v>49</v>
      </c>
      <c r="D14402" t="s">
        <v>557</v>
      </c>
      <c r="E14402">
        <v>0</v>
      </c>
    </row>
    <row r="14403" spans="1:5">
      <c r="A14403">
        <v>2023</v>
      </c>
      <c r="B14403" t="s">
        <v>433</v>
      </c>
      <c r="C14403" t="s">
        <v>42</v>
      </c>
      <c r="D14403" t="s">
        <v>557</v>
      </c>
      <c r="E14403">
        <v>0</v>
      </c>
    </row>
    <row r="14404" spans="1:5">
      <c r="A14404">
        <v>2023</v>
      </c>
      <c r="B14404" t="s">
        <v>426</v>
      </c>
      <c r="D14404" t="s">
        <v>557</v>
      </c>
      <c r="E14404">
        <v>0</v>
      </c>
    </row>
    <row r="14405" spans="1:5">
      <c r="A14405">
        <v>2023</v>
      </c>
      <c r="B14405" t="s">
        <v>437</v>
      </c>
      <c r="C14405" t="s">
        <v>51</v>
      </c>
      <c r="D14405" t="s">
        <v>557</v>
      </c>
      <c r="E14405">
        <v>98</v>
      </c>
    </row>
    <row r="14406" spans="1:5">
      <c r="A14406">
        <v>2023</v>
      </c>
      <c r="B14406" t="s">
        <v>420</v>
      </c>
      <c r="C14406" t="s">
        <v>8</v>
      </c>
      <c r="D14406" t="s">
        <v>557</v>
      </c>
      <c r="E14406">
        <v>112</v>
      </c>
    </row>
    <row r="14407" spans="1:5">
      <c r="A14407">
        <v>2023</v>
      </c>
      <c r="B14407" t="s">
        <v>424</v>
      </c>
      <c r="C14407" t="s">
        <v>21</v>
      </c>
      <c r="D14407" t="s">
        <v>557</v>
      </c>
      <c r="E14407">
        <v>131</v>
      </c>
    </row>
    <row r="14408" spans="1:5">
      <c r="A14408">
        <v>2022</v>
      </c>
      <c r="B14408" t="s">
        <v>435</v>
      </c>
      <c r="C14408" t="s">
        <v>48</v>
      </c>
      <c r="D14408" t="s">
        <v>557</v>
      </c>
      <c r="E14408">
        <v>0</v>
      </c>
    </row>
    <row r="14409" spans="1:5">
      <c r="A14409">
        <v>2022</v>
      </c>
      <c r="B14409" t="s">
        <v>438</v>
      </c>
      <c r="C14409" t="s">
        <v>52</v>
      </c>
      <c r="D14409" t="s">
        <v>557</v>
      </c>
      <c r="E14409">
        <v>0</v>
      </c>
    </row>
    <row r="14410" spans="1:5">
      <c r="A14410">
        <v>2022</v>
      </c>
      <c r="B14410" t="s">
        <v>436</v>
      </c>
      <c r="C14410" t="s">
        <v>49</v>
      </c>
      <c r="D14410" t="s">
        <v>557</v>
      </c>
      <c r="E14410">
        <v>0</v>
      </c>
    </row>
    <row r="14411" spans="1:5">
      <c r="A14411">
        <v>2022</v>
      </c>
      <c r="B14411" t="s">
        <v>431</v>
      </c>
      <c r="C14411" t="s">
        <v>36</v>
      </c>
      <c r="D14411" t="s">
        <v>557</v>
      </c>
      <c r="E14411">
        <v>0</v>
      </c>
    </row>
    <row r="14412" spans="1:5">
      <c r="A14412">
        <v>2022</v>
      </c>
      <c r="B14412" t="s">
        <v>422</v>
      </c>
      <c r="C14412" t="s">
        <v>15</v>
      </c>
      <c r="D14412" t="s">
        <v>557</v>
      </c>
      <c r="E14412">
        <v>0</v>
      </c>
    </row>
    <row r="14413" spans="1:5">
      <c r="A14413">
        <v>2022</v>
      </c>
      <c r="B14413" t="s">
        <v>439</v>
      </c>
      <c r="C14413" t="s">
        <v>53</v>
      </c>
      <c r="D14413" t="s">
        <v>557</v>
      </c>
      <c r="E14413">
        <v>0</v>
      </c>
    </row>
    <row r="14414" spans="1:5">
      <c r="A14414">
        <v>2022</v>
      </c>
      <c r="B14414" t="s">
        <v>429</v>
      </c>
      <c r="C14414" t="s">
        <v>30</v>
      </c>
      <c r="D14414" t="s">
        <v>557</v>
      </c>
      <c r="E14414">
        <v>153</v>
      </c>
    </row>
    <row r="14415" spans="1:5">
      <c r="A14415">
        <v>2022</v>
      </c>
      <c r="B14415" t="s">
        <v>421</v>
      </c>
      <c r="C14415" t="s">
        <v>13</v>
      </c>
      <c r="D14415" t="s">
        <v>557</v>
      </c>
      <c r="E14415">
        <v>0</v>
      </c>
    </row>
    <row r="14416" spans="1:5">
      <c r="A14416">
        <v>2022</v>
      </c>
      <c r="B14416" t="s">
        <v>434</v>
      </c>
      <c r="C14416" t="s">
        <v>45</v>
      </c>
      <c r="D14416" t="s">
        <v>557</v>
      </c>
      <c r="E14416">
        <v>0</v>
      </c>
    </row>
    <row r="14417" spans="1:5">
      <c r="A14417">
        <v>2021</v>
      </c>
      <c r="B14417" t="s">
        <v>434</v>
      </c>
      <c r="C14417" t="s">
        <v>45</v>
      </c>
      <c r="D14417" t="s">
        <v>557</v>
      </c>
      <c r="E14417">
        <v>0</v>
      </c>
    </row>
    <row r="14418" spans="1:5">
      <c r="A14418">
        <v>2021</v>
      </c>
      <c r="B14418" t="s">
        <v>420</v>
      </c>
      <c r="C14418" t="s">
        <v>8</v>
      </c>
      <c r="D14418" t="s">
        <v>557</v>
      </c>
      <c r="E14418">
        <v>182</v>
      </c>
    </row>
    <row r="14419" spans="1:5">
      <c r="A14419">
        <v>2021</v>
      </c>
      <c r="B14419" t="s">
        <v>424</v>
      </c>
      <c r="C14419" t="s">
        <v>21</v>
      </c>
      <c r="D14419" t="s">
        <v>557</v>
      </c>
      <c r="E14419">
        <v>71</v>
      </c>
    </row>
    <row r="14420" spans="1:5">
      <c r="A14420">
        <v>2020</v>
      </c>
      <c r="B14420" t="s">
        <v>434</v>
      </c>
      <c r="C14420" t="s">
        <v>45</v>
      </c>
      <c r="D14420" t="s">
        <v>557</v>
      </c>
      <c r="E14420">
        <v>0</v>
      </c>
    </row>
    <row r="14421" spans="1:5">
      <c r="A14421">
        <v>2020</v>
      </c>
      <c r="B14421" t="s">
        <v>430</v>
      </c>
      <c r="C14421" t="s">
        <v>33</v>
      </c>
      <c r="D14421" t="s">
        <v>557</v>
      </c>
      <c r="E14421">
        <v>176</v>
      </c>
    </row>
    <row r="14422" spans="1:5">
      <c r="A14422">
        <v>2020</v>
      </c>
      <c r="B14422" t="s">
        <v>439</v>
      </c>
      <c r="C14422" t="s">
        <v>53</v>
      </c>
      <c r="D14422" t="s">
        <v>557</v>
      </c>
      <c r="E14422">
        <v>0</v>
      </c>
    </row>
    <row r="14423" spans="1:5">
      <c r="A14423">
        <v>2019</v>
      </c>
      <c r="B14423" t="s">
        <v>431</v>
      </c>
      <c r="C14423" t="s">
        <v>36</v>
      </c>
      <c r="D14423" t="s">
        <v>557</v>
      </c>
      <c r="E14423">
        <v>0</v>
      </c>
    </row>
    <row r="14424" spans="1:5">
      <c r="A14424">
        <v>2019</v>
      </c>
      <c r="B14424" t="s">
        <v>437</v>
      </c>
      <c r="C14424" t="s">
        <v>51</v>
      </c>
      <c r="D14424" t="s">
        <v>557</v>
      </c>
      <c r="E14424">
        <v>0</v>
      </c>
    </row>
    <row r="14425" spans="1:5">
      <c r="A14425">
        <v>2019</v>
      </c>
      <c r="B14425" t="s">
        <v>439</v>
      </c>
      <c r="C14425" t="s">
        <v>53</v>
      </c>
      <c r="D14425" t="s">
        <v>557</v>
      </c>
      <c r="E14425">
        <v>0</v>
      </c>
    </row>
    <row r="14426" spans="1:5">
      <c r="A14426">
        <v>2019</v>
      </c>
      <c r="B14426" t="s">
        <v>429</v>
      </c>
      <c r="C14426" t="s">
        <v>30</v>
      </c>
      <c r="D14426" t="s">
        <v>557</v>
      </c>
      <c r="E14426">
        <v>0</v>
      </c>
    </row>
    <row r="14427" spans="1:5">
      <c r="A14427">
        <v>2018</v>
      </c>
      <c r="B14427" t="s">
        <v>432</v>
      </c>
      <c r="C14427" t="s">
        <v>39</v>
      </c>
      <c r="D14427" t="s">
        <v>557</v>
      </c>
      <c r="E14427">
        <v>0</v>
      </c>
    </row>
    <row r="14428" spans="1:5">
      <c r="A14428">
        <v>2018</v>
      </c>
      <c r="B14428" t="s">
        <v>435</v>
      </c>
      <c r="C14428" t="s">
        <v>48</v>
      </c>
      <c r="D14428" t="s">
        <v>557</v>
      </c>
      <c r="E14428">
        <v>0</v>
      </c>
    </row>
    <row r="14429" spans="1:5">
      <c r="A14429">
        <v>2018</v>
      </c>
      <c r="B14429" t="s">
        <v>438</v>
      </c>
      <c r="C14429" t="s">
        <v>52</v>
      </c>
      <c r="D14429" t="s">
        <v>557</v>
      </c>
      <c r="E14429">
        <v>0</v>
      </c>
    </row>
    <row r="14430" spans="1:5">
      <c r="A14430">
        <v>2018</v>
      </c>
      <c r="B14430" t="s">
        <v>436</v>
      </c>
      <c r="C14430" t="s">
        <v>49</v>
      </c>
      <c r="D14430" t="s">
        <v>557</v>
      </c>
      <c r="E14430">
        <v>0</v>
      </c>
    </row>
    <row r="14431" spans="1:5">
      <c r="A14431">
        <v>2018</v>
      </c>
      <c r="B14431" t="s">
        <v>437</v>
      </c>
      <c r="C14431" t="s">
        <v>51</v>
      </c>
      <c r="D14431" t="s">
        <v>557</v>
      </c>
      <c r="E14431">
        <v>0</v>
      </c>
    </row>
    <row r="14432" spans="1:5">
      <c r="A14432">
        <v>2018</v>
      </c>
      <c r="B14432" t="s">
        <v>422</v>
      </c>
      <c r="C14432" t="s">
        <v>15</v>
      </c>
      <c r="D14432" t="s">
        <v>557</v>
      </c>
      <c r="E14432">
        <v>0</v>
      </c>
    </row>
    <row r="14433" spans="1:5">
      <c r="A14433">
        <v>2019</v>
      </c>
      <c r="B14433" t="s">
        <v>438</v>
      </c>
      <c r="C14433" t="s">
        <v>52</v>
      </c>
      <c r="D14433" t="s">
        <v>557</v>
      </c>
      <c r="E14433">
        <v>0</v>
      </c>
    </row>
    <row r="14434" spans="1:5">
      <c r="A14434">
        <v>2019</v>
      </c>
      <c r="B14434" t="s">
        <v>430</v>
      </c>
      <c r="C14434" t="s">
        <v>33</v>
      </c>
      <c r="D14434" t="s">
        <v>557</v>
      </c>
      <c r="E14434">
        <v>0</v>
      </c>
    </row>
    <row r="14435" spans="1:5">
      <c r="A14435">
        <v>2019</v>
      </c>
      <c r="B14435" t="s">
        <v>434</v>
      </c>
      <c r="C14435" t="s">
        <v>45</v>
      </c>
      <c r="D14435" t="s">
        <v>557</v>
      </c>
      <c r="E14435">
        <v>0</v>
      </c>
    </row>
    <row r="14436" spans="1:5">
      <c r="A14436">
        <v>2019</v>
      </c>
      <c r="B14436" t="s">
        <v>425</v>
      </c>
      <c r="C14436" t="s">
        <v>24</v>
      </c>
      <c r="D14436" t="s">
        <v>557</v>
      </c>
      <c r="E14436">
        <v>0</v>
      </c>
    </row>
    <row r="14437" spans="1:5">
      <c r="A14437">
        <v>2019</v>
      </c>
      <c r="B14437" t="s">
        <v>420</v>
      </c>
      <c r="C14437" t="s">
        <v>8</v>
      </c>
      <c r="D14437" t="s">
        <v>557</v>
      </c>
      <c r="E14437">
        <v>0</v>
      </c>
    </row>
    <row r="14438" spans="1:5">
      <c r="A14438">
        <v>2019</v>
      </c>
      <c r="B14438" t="s">
        <v>433</v>
      </c>
      <c r="C14438" t="s">
        <v>42</v>
      </c>
      <c r="D14438" t="s">
        <v>557</v>
      </c>
      <c r="E14438">
        <v>0</v>
      </c>
    </row>
    <row r="14439" spans="1:5">
      <c r="A14439">
        <v>2019</v>
      </c>
      <c r="B14439" t="s">
        <v>428</v>
      </c>
      <c r="C14439" t="s">
        <v>27</v>
      </c>
      <c r="D14439" t="s">
        <v>557</v>
      </c>
      <c r="E14439">
        <v>0</v>
      </c>
    </row>
    <row r="14440" spans="1:5">
      <c r="A14440">
        <v>2019</v>
      </c>
      <c r="B14440" t="s">
        <v>423</v>
      </c>
      <c r="C14440" t="s">
        <v>18</v>
      </c>
      <c r="D14440" t="s">
        <v>557</v>
      </c>
      <c r="E14440">
        <v>0</v>
      </c>
    </row>
    <row r="14441" spans="1:5">
      <c r="A14441">
        <v>2019</v>
      </c>
      <c r="B14441" t="s">
        <v>421</v>
      </c>
      <c r="C14441" t="s">
        <v>13</v>
      </c>
      <c r="D14441" t="s">
        <v>557</v>
      </c>
      <c r="E14441">
        <v>0</v>
      </c>
    </row>
    <row r="14442" spans="1:5">
      <c r="A14442">
        <v>2019</v>
      </c>
      <c r="B14442" t="s">
        <v>422</v>
      </c>
      <c r="C14442" t="s">
        <v>15</v>
      </c>
      <c r="D14442" t="s">
        <v>557</v>
      </c>
      <c r="E14442">
        <v>0</v>
      </c>
    </row>
    <row r="14443" spans="1:5">
      <c r="A14443">
        <v>2019</v>
      </c>
      <c r="B14443" t="s">
        <v>424</v>
      </c>
      <c r="C14443" t="s">
        <v>21</v>
      </c>
      <c r="D14443" t="s">
        <v>557</v>
      </c>
      <c r="E14443">
        <v>0</v>
      </c>
    </row>
    <row r="14444" spans="1:5">
      <c r="A14444">
        <v>2018</v>
      </c>
      <c r="B14444" t="s">
        <v>434</v>
      </c>
      <c r="C14444" t="s">
        <v>45</v>
      </c>
      <c r="D14444" t="s">
        <v>557</v>
      </c>
      <c r="E14444">
        <v>0</v>
      </c>
    </row>
    <row r="14445" spans="1:5">
      <c r="A14445">
        <v>2018</v>
      </c>
      <c r="B14445" t="s">
        <v>428</v>
      </c>
      <c r="C14445" t="s">
        <v>27</v>
      </c>
      <c r="D14445" t="s">
        <v>557</v>
      </c>
      <c r="E14445">
        <v>0</v>
      </c>
    </row>
    <row r="14446" spans="1:5">
      <c r="A14446">
        <v>2018</v>
      </c>
      <c r="B14446" t="s">
        <v>430</v>
      </c>
      <c r="C14446" t="s">
        <v>33</v>
      </c>
      <c r="D14446" t="s">
        <v>557</v>
      </c>
      <c r="E14446">
        <v>0</v>
      </c>
    </row>
    <row r="14447" spans="1:5">
      <c r="A14447">
        <v>2018</v>
      </c>
      <c r="B14447" t="s">
        <v>420</v>
      </c>
      <c r="C14447" t="s">
        <v>8</v>
      </c>
      <c r="D14447" t="s">
        <v>557</v>
      </c>
      <c r="E14447">
        <v>0</v>
      </c>
    </row>
    <row r="14448" spans="1:5">
      <c r="A14448">
        <v>2018</v>
      </c>
      <c r="B14448" t="s">
        <v>439</v>
      </c>
      <c r="C14448" t="s">
        <v>53</v>
      </c>
      <c r="D14448" t="s">
        <v>557</v>
      </c>
      <c r="E14448">
        <v>0</v>
      </c>
    </row>
    <row r="14449" spans="1:5">
      <c r="A14449">
        <v>2022</v>
      </c>
      <c r="B14449" t="s">
        <v>437</v>
      </c>
      <c r="C14449" t="s">
        <v>51</v>
      </c>
      <c r="D14449" t="s">
        <v>557</v>
      </c>
      <c r="E14449">
        <v>101</v>
      </c>
    </row>
    <row r="14450" spans="1:5">
      <c r="A14450">
        <v>2022</v>
      </c>
      <c r="B14450" t="s">
        <v>425</v>
      </c>
      <c r="C14450" t="s">
        <v>24</v>
      </c>
      <c r="D14450" t="s">
        <v>557</v>
      </c>
      <c r="E14450">
        <v>98</v>
      </c>
    </row>
    <row r="14451" spans="1:5">
      <c r="A14451">
        <v>2022</v>
      </c>
      <c r="B14451" t="s">
        <v>428</v>
      </c>
      <c r="C14451" t="s">
        <v>27</v>
      </c>
      <c r="D14451" t="s">
        <v>557</v>
      </c>
      <c r="E14451">
        <v>0</v>
      </c>
    </row>
    <row r="14452" spans="1:5">
      <c r="A14452">
        <v>2022</v>
      </c>
      <c r="B14452" t="s">
        <v>420</v>
      </c>
      <c r="C14452" t="s">
        <v>8</v>
      </c>
      <c r="D14452" t="s">
        <v>557</v>
      </c>
      <c r="E14452">
        <v>129</v>
      </c>
    </row>
    <row r="14453" spans="1:5">
      <c r="A14453">
        <v>2022</v>
      </c>
      <c r="B14453" t="s">
        <v>423</v>
      </c>
      <c r="C14453" t="s">
        <v>18</v>
      </c>
      <c r="D14453" t="s">
        <v>557</v>
      </c>
      <c r="E14453">
        <v>0</v>
      </c>
    </row>
    <row r="14454" spans="1:5">
      <c r="A14454">
        <v>2021</v>
      </c>
      <c r="B14454" t="s">
        <v>426</v>
      </c>
      <c r="D14454" t="s">
        <v>557</v>
      </c>
      <c r="E14454">
        <v>0</v>
      </c>
    </row>
    <row r="14455" spans="1:5">
      <c r="A14455">
        <v>2021</v>
      </c>
      <c r="B14455" t="s">
        <v>428</v>
      </c>
      <c r="C14455" t="s">
        <v>27</v>
      </c>
      <c r="D14455" t="s">
        <v>557</v>
      </c>
      <c r="E14455">
        <v>0</v>
      </c>
    </row>
    <row r="14456" spans="1:5">
      <c r="A14456">
        <v>2021</v>
      </c>
      <c r="B14456" t="s">
        <v>423</v>
      </c>
      <c r="C14456" t="s">
        <v>18</v>
      </c>
      <c r="D14456" t="s">
        <v>557</v>
      </c>
      <c r="E14456">
        <v>0</v>
      </c>
    </row>
    <row r="14457" spans="1:5">
      <c r="A14457">
        <v>2021</v>
      </c>
      <c r="B14457" t="s">
        <v>431</v>
      </c>
      <c r="C14457" t="s">
        <v>36</v>
      </c>
      <c r="D14457" t="s">
        <v>557</v>
      </c>
      <c r="E14457">
        <v>0</v>
      </c>
    </row>
    <row r="14458" spans="1:5">
      <c r="A14458">
        <v>2021</v>
      </c>
      <c r="B14458" t="s">
        <v>425</v>
      </c>
      <c r="C14458" t="s">
        <v>24</v>
      </c>
      <c r="D14458" t="s">
        <v>557</v>
      </c>
      <c r="E14458">
        <v>76</v>
      </c>
    </row>
    <row r="14459" spans="1:5">
      <c r="A14459">
        <v>2021</v>
      </c>
      <c r="B14459" t="s">
        <v>438</v>
      </c>
      <c r="C14459" t="s">
        <v>52</v>
      </c>
      <c r="D14459" t="s">
        <v>557</v>
      </c>
      <c r="E14459">
        <v>0</v>
      </c>
    </row>
    <row r="14460" spans="1:5">
      <c r="A14460">
        <v>2021</v>
      </c>
      <c r="B14460" t="s">
        <v>436</v>
      </c>
      <c r="C14460" t="s">
        <v>49</v>
      </c>
      <c r="D14460" t="s">
        <v>557</v>
      </c>
      <c r="E14460">
        <v>0</v>
      </c>
    </row>
    <row r="14461" spans="1:5">
      <c r="A14461">
        <v>2021</v>
      </c>
      <c r="B14461" t="s">
        <v>437</v>
      </c>
      <c r="C14461" t="s">
        <v>51</v>
      </c>
      <c r="D14461" t="s">
        <v>557</v>
      </c>
      <c r="E14461">
        <v>75</v>
      </c>
    </row>
    <row r="14462" spans="1:5">
      <c r="A14462">
        <v>2020</v>
      </c>
      <c r="B14462" t="s">
        <v>431</v>
      </c>
      <c r="C14462" t="s">
        <v>36</v>
      </c>
      <c r="D14462" t="s">
        <v>557</v>
      </c>
      <c r="E14462">
        <v>0</v>
      </c>
    </row>
    <row r="14463" spans="1:5">
      <c r="A14463">
        <v>2020</v>
      </c>
      <c r="B14463" t="s">
        <v>426</v>
      </c>
      <c r="D14463" t="s">
        <v>557</v>
      </c>
      <c r="E14463">
        <v>0</v>
      </c>
    </row>
    <row r="14464" spans="1:5">
      <c r="A14464">
        <v>2020</v>
      </c>
      <c r="B14464" t="s">
        <v>433</v>
      </c>
      <c r="C14464" t="s">
        <v>42</v>
      </c>
      <c r="D14464" t="s">
        <v>557</v>
      </c>
      <c r="E14464">
        <v>0</v>
      </c>
    </row>
    <row r="14465" spans="1:5">
      <c r="A14465">
        <v>2020</v>
      </c>
      <c r="B14465" t="s">
        <v>425</v>
      </c>
      <c r="C14465" t="s">
        <v>24</v>
      </c>
      <c r="D14465" t="s">
        <v>557</v>
      </c>
      <c r="E14465">
        <v>21</v>
      </c>
    </row>
    <row r="14466" spans="1:5">
      <c r="A14466">
        <v>2020</v>
      </c>
      <c r="B14466" t="s">
        <v>428</v>
      </c>
      <c r="C14466" t="s">
        <v>27</v>
      </c>
      <c r="D14466" t="s">
        <v>557</v>
      </c>
      <c r="E14466">
        <v>0</v>
      </c>
    </row>
    <row r="14467" spans="1:5">
      <c r="A14467">
        <v>2020</v>
      </c>
      <c r="B14467" t="s">
        <v>438</v>
      </c>
      <c r="C14467" t="s">
        <v>52</v>
      </c>
      <c r="D14467" t="s">
        <v>557</v>
      </c>
      <c r="E14467">
        <v>0</v>
      </c>
    </row>
    <row r="14468" spans="1:5">
      <c r="A14468">
        <v>2020</v>
      </c>
      <c r="B14468" t="s">
        <v>437</v>
      </c>
      <c r="C14468" t="s">
        <v>51</v>
      </c>
      <c r="D14468" t="s">
        <v>557</v>
      </c>
      <c r="E14468">
        <v>90</v>
      </c>
    </row>
    <row r="14469" spans="1:5">
      <c r="A14469">
        <v>2020</v>
      </c>
      <c r="B14469" t="s">
        <v>422</v>
      </c>
      <c r="C14469" t="s">
        <v>15</v>
      </c>
      <c r="D14469" t="s">
        <v>557</v>
      </c>
      <c r="E14469">
        <v>0</v>
      </c>
    </row>
    <row r="14470" spans="1:5">
      <c r="A14470">
        <v>2023</v>
      </c>
      <c r="B14470" t="s">
        <v>434</v>
      </c>
      <c r="C14470" t="s">
        <v>45</v>
      </c>
      <c r="D14470" t="s">
        <v>557</v>
      </c>
      <c r="E14470">
        <v>0</v>
      </c>
    </row>
    <row r="14471" spans="1:5">
      <c r="A14471">
        <v>2023</v>
      </c>
      <c r="B14471" t="s">
        <v>423</v>
      </c>
      <c r="C14471" t="s">
        <v>18</v>
      </c>
      <c r="D14471" t="s">
        <v>557</v>
      </c>
      <c r="E14471">
        <v>0</v>
      </c>
    </row>
    <row r="14472" spans="1:5">
      <c r="A14472">
        <v>2023</v>
      </c>
      <c r="B14472" t="s">
        <v>435</v>
      </c>
      <c r="C14472" t="s">
        <v>48</v>
      </c>
      <c r="D14472" t="s">
        <v>557</v>
      </c>
      <c r="E14472">
        <v>0</v>
      </c>
    </row>
    <row r="14473" spans="1:5">
      <c r="A14473">
        <v>2023</v>
      </c>
      <c r="B14473" t="s">
        <v>430</v>
      </c>
      <c r="C14473" t="s">
        <v>33</v>
      </c>
      <c r="D14473" t="s">
        <v>557</v>
      </c>
      <c r="E14473">
        <v>188</v>
      </c>
    </row>
    <row r="14474" spans="1:5">
      <c r="A14474">
        <v>2023</v>
      </c>
      <c r="B14474" t="s">
        <v>422</v>
      </c>
      <c r="C14474" t="s">
        <v>15</v>
      </c>
      <c r="D14474" t="s">
        <v>557</v>
      </c>
      <c r="E14474">
        <v>0</v>
      </c>
    </row>
    <row r="14475" spans="1:5">
      <c r="A14475">
        <v>2023</v>
      </c>
      <c r="B14475" t="s">
        <v>439</v>
      </c>
      <c r="C14475" t="s">
        <v>53</v>
      </c>
      <c r="D14475" t="s">
        <v>557</v>
      </c>
      <c r="E14475">
        <v>0</v>
      </c>
    </row>
    <row r="14476" spans="1:5">
      <c r="A14476">
        <v>2022</v>
      </c>
      <c r="B14476" t="s">
        <v>433</v>
      </c>
      <c r="C14476" t="s">
        <v>42</v>
      </c>
      <c r="D14476" t="s">
        <v>557</v>
      </c>
      <c r="E14476">
        <v>0</v>
      </c>
    </row>
    <row r="14477" spans="1:5">
      <c r="A14477">
        <v>2022</v>
      </c>
      <c r="B14477" t="s">
        <v>430</v>
      </c>
      <c r="C14477" t="s">
        <v>33</v>
      </c>
      <c r="D14477" t="s">
        <v>557</v>
      </c>
      <c r="E14477">
        <v>176</v>
      </c>
    </row>
    <row r="14478" spans="1:5">
      <c r="A14478">
        <v>2022</v>
      </c>
      <c r="B14478" t="s">
        <v>432</v>
      </c>
      <c r="C14478" t="s">
        <v>39</v>
      </c>
      <c r="D14478" t="s">
        <v>557</v>
      </c>
      <c r="E14478">
        <v>87</v>
      </c>
    </row>
    <row r="14479" spans="1:5">
      <c r="A14479">
        <v>2022</v>
      </c>
      <c r="B14479" t="s">
        <v>426</v>
      </c>
      <c r="D14479" t="s">
        <v>557</v>
      </c>
      <c r="E14479">
        <v>0</v>
      </c>
    </row>
    <row r="14480" spans="1:5">
      <c r="A14480">
        <v>2022</v>
      </c>
      <c r="B14480" t="s">
        <v>424</v>
      </c>
      <c r="C14480" t="s">
        <v>21</v>
      </c>
      <c r="D14480" t="s">
        <v>557</v>
      </c>
      <c r="E14480">
        <v>106</v>
      </c>
    </row>
    <row r="14481" spans="1:5">
      <c r="A14481">
        <v>2021</v>
      </c>
      <c r="B14481" t="s">
        <v>432</v>
      </c>
      <c r="C14481" t="s">
        <v>39</v>
      </c>
      <c r="D14481" t="s">
        <v>557</v>
      </c>
      <c r="E14481">
        <v>58</v>
      </c>
    </row>
    <row r="14482" spans="1:5">
      <c r="A14482">
        <v>2021</v>
      </c>
      <c r="B14482" t="s">
        <v>430</v>
      </c>
      <c r="C14482" t="s">
        <v>33</v>
      </c>
      <c r="D14482" t="s">
        <v>557</v>
      </c>
      <c r="E14482">
        <v>118</v>
      </c>
    </row>
    <row r="14483" spans="1:5">
      <c r="A14483">
        <v>2021</v>
      </c>
      <c r="B14483" t="s">
        <v>433</v>
      </c>
      <c r="C14483" t="s">
        <v>42</v>
      </c>
      <c r="D14483" t="s">
        <v>557</v>
      </c>
      <c r="E14483">
        <v>0</v>
      </c>
    </row>
    <row r="14484" spans="1:5">
      <c r="A14484">
        <v>2021</v>
      </c>
      <c r="B14484" t="s">
        <v>422</v>
      </c>
      <c r="C14484" t="s">
        <v>15</v>
      </c>
      <c r="D14484" t="s">
        <v>557</v>
      </c>
      <c r="E14484">
        <v>0</v>
      </c>
    </row>
    <row r="14485" spans="1:5">
      <c r="A14485">
        <v>2021</v>
      </c>
      <c r="B14485" t="s">
        <v>421</v>
      </c>
      <c r="C14485" t="s">
        <v>13</v>
      </c>
      <c r="D14485" t="s">
        <v>557</v>
      </c>
      <c r="E14485">
        <v>0</v>
      </c>
    </row>
    <row r="14486" spans="1:5">
      <c r="A14486">
        <v>2021</v>
      </c>
      <c r="B14486" t="s">
        <v>439</v>
      </c>
      <c r="C14486" t="s">
        <v>53</v>
      </c>
      <c r="D14486" t="s">
        <v>557</v>
      </c>
      <c r="E14486">
        <v>0</v>
      </c>
    </row>
    <row r="14487" spans="1:5">
      <c r="A14487">
        <v>2021</v>
      </c>
      <c r="B14487" t="s">
        <v>435</v>
      </c>
      <c r="C14487" t="s">
        <v>48</v>
      </c>
      <c r="D14487" t="s">
        <v>557</v>
      </c>
      <c r="E14487">
        <v>0</v>
      </c>
    </row>
    <row r="14488" spans="1:5">
      <c r="A14488">
        <v>2021</v>
      </c>
      <c r="B14488" t="s">
        <v>429</v>
      </c>
      <c r="C14488" t="s">
        <v>30</v>
      </c>
      <c r="D14488" t="s">
        <v>557</v>
      </c>
      <c r="E14488">
        <v>109</v>
      </c>
    </row>
    <row r="14489" spans="1:5">
      <c r="A14489">
        <v>2020</v>
      </c>
      <c r="B14489" t="s">
        <v>435</v>
      </c>
      <c r="C14489" t="s">
        <v>48</v>
      </c>
      <c r="D14489" t="s">
        <v>557</v>
      </c>
      <c r="E14489">
        <v>0</v>
      </c>
    </row>
    <row r="14490" spans="1:5">
      <c r="A14490">
        <v>2020</v>
      </c>
      <c r="B14490" t="s">
        <v>432</v>
      </c>
      <c r="C14490" t="s">
        <v>39</v>
      </c>
      <c r="D14490" t="s">
        <v>557</v>
      </c>
      <c r="E14490">
        <v>56</v>
      </c>
    </row>
    <row r="14491" spans="1:5">
      <c r="A14491">
        <v>2020</v>
      </c>
      <c r="B14491" t="s">
        <v>423</v>
      </c>
      <c r="C14491" t="s">
        <v>18</v>
      </c>
      <c r="D14491" t="s">
        <v>557</v>
      </c>
      <c r="E14491">
        <v>0</v>
      </c>
    </row>
    <row r="14492" spans="1:5">
      <c r="A14492">
        <v>2020</v>
      </c>
      <c r="B14492" t="s">
        <v>420</v>
      </c>
      <c r="C14492" t="s">
        <v>8</v>
      </c>
      <c r="D14492" t="s">
        <v>557</v>
      </c>
      <c r="E14492">
        <v>88</v>
      </c>
    </row>
    <row r="14493" spans="1:5">
      <c r="A14493">
        <v>2020</v>
      </c>
      <c r="B14493" t="s">
        <v>424</v>
      </c>
      <c r="C14493" t="s">
        <v>21</v>
      </c>
      <c r="D14493" t="s">
        <v>557</v>
      </c>
      <c r="E14493">
        <v>81</v>
      </c>
    </row>
    <row r="14494" spans="1:5">
      <c r="A14494">
        <v>2020</v>
      </c>
      <c r="B14494" t="s">
        <v>421</v>
      </c>
      <c r="C14494" t="s">
        <v>13</v>
      </c>
      <c r="D14494" t="s">
        <v>557</v>
      </c>
      <c r="E14494">
        <v>0</v>
      </c>
    </row>
    <row r="14495" spans="1:5">
      <c r="A14495">
        <v>2020</v>
      </c>
      <c r="B14495" t="s">
        <v>436</v>
      </c>
      <c r="C14495" t="s">
        <v>49</v>
      </c>
      <c r="D14495" t="s">
        <v>557</v>
      </c>
      <c r="E14495">
        <v>0</v>
      </c>
    </row>
    <row r="14496" spans="1:5">
      <c r="A14496">
        <v>2020</v>
      </c>
      <c r="B14496" t="s">
        <v>429</v>
      </c>
      <c r="C14496" t="s">
        <v>30</v>
      </c>
      <c r="D14496" t="s">
        <v>557</v>
      </c>
      <c r="E14496">
        <v>158</v>
      </c>
    </row>
    <row r="14497" spans="1:5">
      <c r="A14497">
        <v>2019</v>
      </c>
      <c r="B14497" t="s">
        <v>435</v>
      </c>
      <c r="C14497" t="s">
        <v>48</v>
      </c>
      <c r="D14497" t="s">
        <v>557</v>
      </c>
      <c r="E14497">
        <v>0</v>
      </c>
    </row>
    <row r="14498" spans="1:5">
      <c r="A14498">
        <v>2019</v>
      </c>
      <c r="B14498" t="s">
        <v>426</v>
      </c>
      <c r="D14498" t="s">
        <v>557</v>
      </c>
      <c r="E14498">
        <v>0</v>
      </c>
    </row>
    <row r="14499" spans="1:5">
      <c r="A14499">
        <v>2019</v>
      </c>
      <c r="B14499" t="s">
        <v>432</v>
      </c>
      <c r="C14499" t="s">
        <v>39</v>
      </c>
      <c r="D14499" t="s">
        <v>557</v>
      </c>
      <c r="E14499">
        <v>0</v>
      </c>
    </row>
    <row r="14500" spans="1:5">
      <c r="A14500">
        <v>2019</v>
      </c>
      <c r="B14500" t="s">
        <v>436</v>
      </c>
      <c r="C14500" t="s">
        <v>49</v>
      </c>
      <c r="D14500" t="s">
        <v>557</v>
      </c>
      <c r="E14500">
        <v>0</v>
      </c>
    </row>
    <row r="14501" spans="1:5">
      <c r="A14501">
        <v>2018</v>
      </c>
      <c r="B14501" t="s">
        <v>431</v>
      </c>
      <c r="C14501" t="s">
        <v>36</v>
      </c>
      <c r="D14501" t="s">
        <v>557</v>
      </c>
      <c r="E14501">
        <v>0</v>
      </c>
    </row>
    <row r="14502" spans="1:5">
      <c r="A14502">
        <v>2018</v>
      </c>
      <c r="B14502" t="s">
        <v>426</v>
      </c>
      <c r="D14502" t="s">
        <v>557</v>
      </c>
      <c r="E14502">
        <v>0</v>
      </c>
    </row>
    <row r="14503" spans="1:5">
      <c r="A14503">
        <v>2018</v>
      </c>
      <c r="B14503" t="s">
        <v>421</v>
      </c>
      <c r="C14503" t="s">
        <v>13</v>
      </c>
      <c r="D14503" t="s">
        <v>557</v>
      </c>
      <c r="E14503">
        <v>0</v>
      </c>
    </row>
    <row r="14504" spans="1:5">
      <c r="A14504">
        <v>2018</v>
      </c>
      <c r="B14504" t="s">
        <v>423</v>
      </c>
      <c r="C14504" t="s">
        <v>18</v>
      </c>
      <c r="D14504" t="s">
        <v>557</v>
      </c>
      <c r="E14504">
        <v>0</v>
      </c>
    </row>
    <row r="14505" spans="1:5">
      <c r="A14505">
        <v>2018</v>
      </c>
      <c r="B14505" t="s">
        <v>433</v>
      </c>
      <c r="C14505" t="s">
        <v>42</v>
      </c>
      <c r="D14505" t="s">
        <v>557</v>
      </c>
      <c r="E14505">
        <v>0</v>
      </c>
    </row>
    <row r="14506" spans="1:5">
      <c r="A14506">
        <v>2018</v>
      </c>
      <c r="B14506" t="s">
        <v>425</v>
      </c>
      <c r="C14506" t="s">
        <v>24</v>
      </c>
      <c r="D14506" t="s">
        <v>557</v>
      </c>
      <c r="E14506">
        <v>0</v>
      </c>
    </row>
    <row r="14507" spans="1:5">
      <c r="A14507">
        <v>2018</v>
      </c>
      <c r="B14507" t="s">
        <v>424</v>
      </c>
      <c r="C14507" t="s">
        <v>21</v>
      </c>
      <c r="D14507" t="s">
        <v>557</v>
      </c>
      <c r="E14507">
        <v>0</v>
      </c>
    </row>
    <row r="14508" spans="1:5">
      <c r="A14508">
        <v>2018</v>
      </c>
      <c r="B14508" t="s">
        <v>429</v>
      </c>
      <c r="C14508" t="s">
        <v>30</v>
      </c>
      <c r="D14508" t="s">
        <v>557</v>
      </c>
      <c r="E14508">
        <v>0</v>
      </c>
    </row>
    <row r="14509" spans="1:5">
      <c r="A14509">
        <v>2025</v>
      </c>
      <c r="B14509" t="s">
        <v>407</v>
      </c>
      <c r="D14509" t="s">
        <v>558</v>
      </c>
      <c r="E14509">
        <v>0</v>
      </c>
    </row>
    <row r="14510" spans="1:5">
      <c r="A14510">
        <v>2025</v>
      </c>
      <c r="B14510" t="s">
        <v>438</v>
      </c>
      <c r="D14510" t="s">
        <v>558</v>
      </c>
      <c r="E14510">
        <v>0</v>
      </c>
    </row>
    <row r="14511" spans="1:5">
      <c r="A14511">
        <v>2025</v>
      </c>
      <c r="B14511" t="s">
        <v>425</v>
      </c>
      <c r="D14511" t="s">
        <v>558</v>
      </c>
      <c r="E14511">
        <v>0</v>
      </c>
    </row>
    <row r="14512" spans="1:5">
      <c r="A14512">
        <v>2025</v>
      </c>
      <c r="B14512" t="s">
        <v>421</v>
      </c>
      <c r="D14512" t="s">
        <v>558</v>
      </c>
      <c r="E14512">
        <v>0</v>
      </c>
    </row>
    <row r="14513" spans="1:5">
      <c r="A14513">
        <v>2025</v>
      </c>
      <c r="B14513" t="s">
        <v>432</v>
      </c>
      <c r="D14513" t="s">
        <v>558</v>
      </c>
      <c r="E14513">
        <v>0</v>
      </c>
    </row>
    <row r="14514" spans="1:5">
      <c r="A14514">
        <v>2025</v>
      </c>
      <c r="B14514" t="s">
        <v>429</v>
      </c>
      <c r="D14514" t="s">
        <v>558</v>
      </c>
      <c r="E14514">
        <v>0</v>
      </c>
    </row>
    <row r="14515" spans="1:5">
      <c r="A14515">
        <v>2025</v>
      </c>
      <c r="B14515" t="s">
        <v>431</v>
      </c>
      <c r="D14515" t="s">
        <v>558</v>
      </c>
      <c r="E14515">
        <v>0</v>
      </c>
    </row>
    <row r="14516" spans="1:5">
      <c r="A14516">
        <v>2025</v>
      </c>
      <c r="B14516" t="s">
        <v>428</v>
      </c>
      <c r="D14516" t="s">
        <v>558</v>
      </c>
      <c r="E14516">
        <v>0</v>
      </c>
    </row>
    <row r="14517" spans="1:5">
      <c r="A14517">
        <v>2025</v>
      </c>
      <c r="B14517" t="s">
        <v>436</v>
      </c>
      <c r="D14517" t="s">
        <v>558</v>
      </c>
      <c r="E14517">
        <v>0</v>
      </c>
    </row>
    <row r="14518" spans="1:5">
      <c r="A14518">
        <v>2025</v>
      </c>
      <c r="B14518" t="s">
        <v>433</v>
      </c>
      <c r="D14518" t="s">
        <v>558</v>
      </c>
      <c r="E14518">
        <v>0</v>
      </c>
    </row>
    <row r="14519" spans="1:5">
      <c r="A14519">
        <v>2025</v>
      </c>
      <c r="B14519" t="s">
        <v>426</v>
      </c>
      <c r="D14519" t="s">
        <v>558</v>
      </c>
      <c r="E14519">
        <v>0</v>
      </c>
    </row>
    <row r="14520" spans="1:5">
      <c r="A14520">
        <v>2025</v>
      </c>
      <c r="B14520" t="s">
        <v>437</v>
      </c>
      <c r="D14520" t="s">
        <v>558</v>
      </c>
      <c r="E14520">
        <v>0</v>
      </c>
    </row>
    <row r="14521" spans="1:5">
      <c r="A14521">
        <v>2025</v>
      </c>
      <c r="B14521" t="s">
        <v>420</v>
      </c>
      <c r="D14521" t="s">
        <v>558</v>
      </c>
      <c r="E14521">
        <v>0</v>
      </c>
    </row>
    <row r="14522" spans="1:5">
      <c r="A14522">
        <v>2025</v>
      </c>
      <c r="B14522" t="s">
        <v>424</v>
      </c>
      <c r="D14522" t="s">
        <v>558</v>
      </c>
      <c r="E14522">
        <v>0</v>
      </c>
    </row>
    <row r="14523" spans="1:5">
      <c r="A14523">
        <v>2025</v>
      </c>
      <c r="B14523" t="s">
        <v>434</v>
      </c>
      <c r="D14523" t="s">
        <v>558</v>
      </c>
      <c r="E14523">
        <v>0</v>
      </c>
    </row>
    <row r="14524" spans="1:5">
      <c r="A14524">
        <v>2025</v>
      </c>
      <c r="B14524" t="s">
        <v>423</v>
      </c>
      <c r="D14524" t="s">
        <v>558</v>
      </c>
      <c r="E14524">
        <v>0</v>
      </c>
    </row>
    <row r="14525" spans="1:5">
      <c r="A14525">
        <v>2025</v>
      </c>
      <c r="B14525" t="s">
        <v>435</v>
      </c>
      <c r="D14525" t="s">
        <v>558</v>
      </c>
      <c r="E14525">
        <v>0</v>
      </c>
    </row>
    <row r="14526" spans="1:5">
      <c r="A14526">
        <v>2025</v>
      </c>
      <c r="B14526" t="s">
        <v>430</v>
      </c>
      <c r="D14526" t="s">
        <v>558</v>
      </c>
      <c r="E14526">
        <v>0</v>
      </c>
    </row>
    <row r="14527" spans="1:5">
      <c r="A14527">
        <v>2025</v>
      </c>
      <c r="B14527" t="s">
        <v>422</v>
      </c>
      <c r="D14527" t="s">
        <v>558</v>
      </c>
      <c r="E14527">
        <v>0</v>
      </c>
    </row>
    <row r="14528" spans="1:5">
      <c r="A14528">
        <v>2025</v>
      </c>
      <c r="B14528" t="s">
        <v>439</v>
      </c>
      <c r="D14528" t="s">
        <v>558</v>
      </c>
      <c r="E14528">
        <v>0</v>
      </c>
    </row>
    <row r="14529" spans="1:5">
      <c r="A14529">
        <v>2024</v>
      </c>
      <c r="B14529" t="s">
        <v>407</v>
      </c>
      <c r="C14529" t="s">
        <v>407</v>
      </c>
      <c r="D14529" t="s">
        <v>558</v>
      </c>
      <c r="E14529">
        <v>121</v>
      </c>
    </row>
    <row r="14530" spans="1:5">
      <c r="A14530">
        <v>2024</v>
      </c>
      <c r="B14530" t="s">
        <v>438</v>
      </c>
      <c r="C14530" t="s">
        <v>52</v>
      </c>
      <c r="D14530" t="s">
        <v>558</v>
      </c>
      <c r="E14530">
        <v>0</v>
      </c>
    </row>
    <row r="14531" spans="1:5">
      <c r="A14531">
        <v>2024</v>
      </c>
      <c r="B14531" t="s">
        <v>425</v>
      </c>
      <c r="C14531" t="s">
        <v>24</v>
      </c>
      <c r="D14531" t="s">
        <v>558</v>
      </c>
      <c r="E14531">
        <v>2</v>
      </c>
    </row>
    <row r="14532" spans="1:5">
      <c r="A14532">
        <v>2024</v>
      </c>
      <c r="B14532" t="s">
        <v>421</v>
      </c>
      <c r="C14532" t="s">
        <v>13</v>
      </c>
      <c r="D14532" t="s">
        <v>558</v>
      </c>
      <c r="E14532">
        <v>0</v>
      </c>
    </row>
    <row r="14533" spans="1:5">
      <c r="A14533">
        <v>2024</v>
      </c>
      <c r="B14533" t="s">
        <v>432</v>
      </c>
      <c r="C14533" t="s">
        <v>39</v>
      </c>
      <c r="D14533" t="s">
        <v>558</v>
      </c>
      <c r="E14533">
        <v>37</v>
      </c>
    </row>
    <row r="14534" spans="1:5">
      <c r="A14534">
        <v>2024</v>
      </c>
      <c r="B14534" t="s">
        <v>429</v>
      </c>
      <c r="C14534" t="s">
        <v>30</v>
      </c>
      <c r="D14534" t="s">
        <v>558</v>
      </c>
      <c r="E14534">
        <v>8</v>
      </c>
    </row>
    <row r="14535" spans="1:5">
      <c r="A14535">
        <v>2024</v>
      </c>
      <c r="B14535" t="s">
        <v>431</v>
      </c>
      <c r="C14535" t="s">
        <v>36</v>
      </c>
      <c r="D14535" t="s">
        <v>558</v>
      </c>
      <c r="E14535">
        <v>0</v>
      </c>
    </row>
    <row r="14536" spans="1:5">
      <c r="A14536">
        <v>2024</v>
      </c>
      <c r="B14536" t="s">
        <v>428</v>
      </c>
      <c r="C14536" t="s">
        <v>27</v>
      </c>
      <c r="D14536" t="s">
        <v>558</v>
      </c>
      <c r="E14536">
        <v>0</v>
      </c>
    </row>
    <row r="14537" spans="1:5">
      <c r="A14537">
        <v>2024</v>
      </c>
      <c r="B14537" t="s">
        <v>436</v>
      </c>
      <c r="C14537" t="s">
        <v>49</v>
      </c>
      <c r="D14537" t="s">
        <v>558</v>
      </c>
      <c r="E14537">
        <v>0</v>
      </c>
    </row>
    <row r="14538" spans="1:5">
      <c r="A14538">
        <v>2024</v>
      </c>
      <c r="B14538" t="s">
        <v>433</v>
      </c>
      <c r="C14538" t="s">
        <v>42</v>
      </c>
      <c r="D14538" t="s">
        <v>558</v>
      </c>
      <c r="E14538">
        <v>0</v>
      </c>
    </row>
    <row r="14539" spans="1:5">
      <c r="A14539">
        <v>2024</v>
      </c>
      <c r="B14539" t="s">
        <v>426</v>
      </c>
      <c r="D14539" t="s">
        <v>558</v>
      </c>
      <c r="E14539">
        <v>0</v>
      </c>
    </row>
    <row r="14540" spans="1:5">
      <c r="A14540">
        <v>2024</v>
      </c>
      <c r="B14540" t="s">
        <v>437</v>
      </c>
      <c r="C14540" t="s">
        <v>51</v>
      </c>
      <c r="D14540" t="s">
        <v>558</v>
      </c>
      <c r="E14540">
        <v>20</v>
      </c>
    </row>
    <row r="14541" spans="1:5">
      <c r="A14541">
        <v>2024</v>
      </c>
      <c r="B14541" t="s">
        <v>420</v>
      </c>
      <c r="C14541" t="s">
        <v>8</v>
      </c>
      <c r="D14541" t="s">
        <v>558</v>
      </c>
      <c r="E14541">
        <v>8</v>
      </c>
    </row>
    <row r="14542" spans="1:5">
      <c r="A14542">
        <v>2024</v>
      </c>
      <c r="B14542" t="s">
        <v>424</v>
      </c>
      <c r="C14542" t="s">
        <v>21</v>
      </c>
      <c r="D14542" t="s">
        <v>558</v>
      </c>
      <c r="E14542">
        <v>27</v>
      </c>
    </row>
    <row r="14543" spans="1:5">
      <c r="A14543">
        <v>2024</v>
      </c>
      <c r="B14543" t="s">
        <v>434</v>
      </c>
      <c r="C14543" t="s">
        <v>45</v>
      </c>
      <c r="D14543" t="s">
        <v>558</v>
      </c>
      <c r="E14543">
        <v>0</v>
      </c>
    </row>
    <row r="14544" spans="1:5">
      <c r="A14544">
        <v>2024</v>
      </c>
      <c r="B14544" t="s">
        <v>423</v>
      </c>
      <c r="C14544" t="s">
        <v>18</v>
      </c>
      <c r="D14544" t="s">
        <v>558</v>
      </c>
      <c r="E14544">
        <v>0</v>
      </c>
    </row>
    <row r="14545" spans="1:5">
      <c r="A14545">
        <v>2024</v>
      </c>
      <c r="B14545" t="s">
        <v>435</v>
      </c>
      <c r="C14545" t="s">
        <v>48</v>
      </c>
      <c r="D14545" t="s">
        <v>558</v>
      </c>
      <c r="E14545">
        <v>0</v>
      </c>
    </row>
    <row r="14546" spans="1:5">
      <c r="A14546">
        <v>2024</v>
      </c>
      <c r="B14546" t="s">
        <v>430</v>
      </c>
      <c r="C14546" t="s">
        <v>33</v>
      </c>
      <c r="D14546" t="s">
        <v>558</v>
      </c>
      <c r="E14546">
        <v>19</v>
      </c>
    </row>
    <row r="14547" spans="1:5">
      <c r="A14547">
        <v>2024</v>
      </c>
      <c r="B14547" t="s">
        <v>422</v>
      </c>
      <c r="C14547" t="s">
        <v>15</v>
      </c>
      <c r="D14547" t="s">
        <v>558</v>
      </c>
      <c r="E14547">
        <v>0</v>
      </c>
    </row>
    <row r="14548" spans="1:5">
      <c r="A14548">
        <v>2024</v>
      </c>
      <c r="B14548" t="s">
        <v>439</v>
      </c>
      <c r="C14548" t="s">
        <v>53</v>
      </c>
      <c r="D14548" t="s">
        <v>558</v>
      </c>
      <c r="E14548">
        <v>0</v>
      </c>
    </row>
    <row r="14549" spans="1:5">
      <c r="A14549">
        <v>2019</v>
      </c>
      <c r="B14549" t="s">
        <v>407</v>
      </c>
      <c r="C14549" t="s">
        <v>407</v>
      </c>
      <c r="D14549" t="s">
        <v>558</v>
      </c>
      <c r="E14549">
        <v>0</v>
      </c>
    </row>
    <row r="14550" spans="1:5">
      <c r="A14550">
        <v>2022</v>
      </c>
      <c r="B14550" t="s">
        <v>407</v>
      </c>
      <c r="C14550" t="s">
        <v>407</v>
      </c>
      <c r="D14550" t="s">
        <v>558</v>
      </c>
      <c r="E14550">
        <v>113</v>
      </c>
    </row>
    <row r="14551" spans="1:5">
      <c r="A14551">
        <v>2021</v>
      </c>
      <c r="B14551" t="s">
        <v>407</v>
      </c>
      <c r="C14551" t="s">
        <v>407</v>
      </c>
      <c r="D14551" t="s">
        <v>558</v>
      </c>
      <c r="E14551">
        <v>91</v>
      </c>
    </row>
    <row r="14552" spans="1:5">
      <c r="A14552">
        <v>2023</v>
      </c>
      <c r="B14552" t="s">
        <v>407</v>
      </c>
      <c r="C14552" t="s">
        <v>407</v>
      </c>
      <c r="D14552" t="s">
        <v>558</v>
      </c>
      <c r="E14552">
        <v>119</v>
      </c>
    </row>
    <row r="14553" spans="1:5">
      <c r="A14553">
        <v>2018</v>
      </c>
      <c r="B14553" t="s">
        <v>407</v>
      </c>
      <c r="C14553" t="s">
        <v>407</v>
      </c>
      <c r="D14553" t="s">
        <v>558</v>
      </c>
      <c r="E14553">
        <v>0</v>
      </c>
    </row>
    <row r="14554" spans="1:5">
      <c r="A14554">
        <v>2018</v>
      </c>
      <c r="B14554" t="s">
        <v>407</v>
      </c>
      <c r="C14554" t="s">
        <v>407</v>
      </c>
      <c r="D14554" t="s">
        <v>558</v>
      </c>
      <c r="E14554">
        <v>0</v>
      </c>
    </row>
    <row r="14555" spans="1:5">
      <c r="A14555">
        <v>2018</v>
      </c>
      <c r="B14555" t="s">
        <v>407</v>
      </c>
      <c r="C14555" t="s">
        <v>407</v>
      </c>
      <c r="D14555" t="s">
        <v>558</v>
      </c>
      <c r="E14555">
        <v>0</v>
      </c>
    </row>
    <row r="14556" spans="1:5">
      <c r="A14556">
        <v>2018</v>
      </c>
      <c r="B14556" t="s">
        <v>407</v>
      </c>
      <c r="C14556" t="s">
        <v>407</v>
      </c>
      <c r="D14556" t="s">
        <v>558</v>
      </c>
      <c r="E14556">
        <v>0</v>
      </c>
    </row>
    <row r="14557" spans="1:5">
      <c r="A14557">
        <v>2020</v>
      </c>
      <c r="B14557" t="s">
        <v>407</v>
      </c>
      <c r="C14557" t="s">
        <v>407</v>
      </c>
      <c r="D14557" t="s">
        <v>558</v>
      </c>
      <c r="E14557">
        <v>100</v>
      </c>
    </row>
    <row r="14558" spans="1:5">
      <c r="A14558">
        <v>2023</v>
      </c>
      <c r="B14558" t="s">
        <v>438</v>
      </c>
      <c r="C14558" t="s">
        <v>52</v>
      </c>
      <c r="D14558" t="s">
        <v>558</v>
      </c>
      <c r="E14558">
        <v>0</v>
      </c>
    </row>
    <row r="14559" spans="1:5">
      <c r="A14559">
        <v>2023</v>
      </c>
      <c r="B14559" t="s">
        <v>425</v>
      </c>
      <c r="C14559" t="s">
        <v>24</v>
      </c>
      <c r="D14559" t="s">
        <v>558</v>
      </c>
      <c r="E14559">
        <v>3</v>
      </c>
    </row>
    <row r="14560" spans="1:5">
      <c r="A14560">
        <v>2023</v>
      </c>
      <c r="B14560" t="s">
        <v>421</v>
      </c>
      <c r="C14560" t="s">
        <v>13</v>
      </c>
      <c r="D14560" t="s">
        <v>558</v>
      </c>
      <c r="E14560">
        <v>0</v>
      </c>
    </row>
    <row r="14561" spans="1:5">
      <c r="A14561">
        <v>2023</v>
      </c>
      <c r="B14561" t="s">
        <v>432</v>
      </c>
      <c r="C14561" t="s">
        <v>39</v>
      </c>
      <c r="D14561" t="s">
        <v>558</v>
      </c>
      <c r="E14561">
        <v>24</v>
      </c>
    </row>
    <row r="14562" spans="1:5">
      <c r="A14562">
        <v>2023</v>
      </c>
      <c r="B14562" t="s">
        <v>429</v>
      </c>
      <c r="C14562" t="s">
        <v>30</v>
      </c>
      <c r="D14562" t="s">
        <v>558</v>
      </c>
      <c r="E14562">
        <v>11</v>
      </c>
    </row>
    <row r="14563" spans="1:5">
      <c r="A14563">
        <v>2023</v>
      </c>
      <c r="B14563" t="s">
        <v>431</v>
      </c>
      <c r="C14563" t="s">
        <v>36</v>
      </c>
      <c r="D14563" t="s">
        <v>558</v>
      </c>
      <c r="E14563">
        <v>0</v>
      </c>
    </row>
    <row r="14564" spans="1:5">
      <c r="A14564">
        <v>2023</v>
      </c>
      <c r="B14564" t="s">
        <v>428</v>
      </c>
      <c r="C14564" t="s">
        <v>27</v>
      </c>
      <c r="D14564" t="s">
        <v>558</v>
      </c>
      <c r="E14564">
        <v>0</v>
      </c>
    </row>
    <row r="14565" spans="1:5">
      <c r="A14565">
        <v>2023</v>
      </c>
      <c r="B14565" t="s">
        <v>436</v>
      </c>
      <c r="C14565" t="s">
        <v>49</v>
      </c>
      <c r="D14565" t="s">
        <v>558</v>
      </c>
      <c r="E14565">
        <v>0</v>
      </c>
    </row>
    <row r="14566" spans="1:5">
      <c r="A14566">
        <v>2023</v>
      </c>
      <c r="B14566" t="s">
        <v>433</v>
      </c>
      <c r="C14566" t="s">
        <v>42</v>
      </c>
      <c r="D14566" t="s">
        <v>558</v>
      </c>
      <c r="E14566">
        <v>0</v>
      </c>
    </row>
    <row r="14567" spans="1:5">
      <c r="A14567">
        <v>2023</v>
      </c>
      <c r="B14567" t="s">
        <v>426</v>
      </c>
      <c r="D14567" t="s">
        <v>558</v>
      </c>
      <c r="E14567">
        <v>0</v>
      </c>
    </row>
    <row r="14568" spans="1:5">
      <c r="A14568">
        <v>2023</v>
      </c>
      <c r="B14568" t="s">
        <v>437</v>
      </c>
      <c r="C14568" t="s">
        <v>51</v>
      </c>
      <c r="D14568" t="s">
        <v>558</v>
      </c>
      <c r="E14568">
        <v>28</v>
      </c>
    </row>
    <row r="14569" spans="1:5">
      <c r="A14569">
        <v>2023</v>
      </c>
      <c r="B14569" t="s">
        <v>420</v>
      </c>
      <c r="C14569" t="s">
        <v>8</v>
      </c>
      <c r="D14569" t="s">
        <v>558</v>
      </c>
      <c r="E14569">
        <v>12</v>
      </c>
    </row>
    <row r="14570" spans="1:5">
      <c r="A14570">
        <v>2023</v>
      </c>
      <c r="B14570" t="s">
        <v>424</v>
      </c>
      <c r="C14570" t="s">
        <v>21</v>
      </c>
      <c r="D14570" t="s">
        <v>558</v>
      </c>
      <c r="E14570">
        <v>15</v>
      </c>
    </row>
    <row r="14571" spans="1:5">
      <c r="A14571">
        <v>2022</v>
      </c>
      <c r="B14571" t="s">
        <v>435</v>
      </c>
      <c r="C14571" t="s">
        <v>48</v>
      </c>
      <c r="D14571" t="s">
        <v>558</v>
      </c>
      <c r="E14571">
        <v>0</v>
      </c>
    </row>
    <row r="14572" spans="1:5">
      <c r="A14572">
        <v>2022</v>
      </c>
      <c r="B14572" t="s">
        <v>438</v>
      </c>
      <c r="C14572" t="s">
        <v>52</v>
      </c>
      <c r="D14572" t="s">
        <v>558</v>
      </c>
      <c r="E14572">
        <v>0</v>
      </c>
    </row>
    <row r="14573" spans="1:5">
      <c r="A14573">
        <v>2022</v>
      </c>
      <c r="B14573" t="s">
        <v>436</v>
      </c>
      <c r="C14573" t="s">
        <v>49</v>
      </c>
      <c r="D14573" t="s">
        <v>558</v>
      </c>
      <c r="E14573">
        <v>0</v>
      </c>
    </row>
    <row r="14574" spans="1:5">
      <c r="A14574">
        <v>2022</v>
      </c>
      <c r="B14574" t="s">
        <v>431</v>
      </c>
      <c r="C14574" t="s">
        <v>36</v>
      </c>
      <c r="D14574" t="s">
        <v>558</v>
      </c>
      <c r="E14574">
        <v>0</v>
      </c>
    </row>
    <row r="14575" spans="1:5">
      <c r="A14575">
        <v>2022</v>
      </c>
      <c r="B14575" t="s">
        <v>422</v>
      </c>
      <c r="C14575" t="s">
        <v>15</v>
      </c>
      <c r="D14575" t="s">
        <v>558</v>
      </c>
      <c r="E14575">
        <v>0</v>
      </c>
    </row>
    <row r="14576" spans="1:5">
      <c r="A14576">
        <v>2022</v>
      </c>
      <c r="B14576" t="s">
        <v>439</v>
      </c>
      <c r="C14576" t="s">
        <v>53</v>
      </c>
      <c r="D14576" t="s">
        <v>558</v>
      </c>
      <c r="E14576">
        <v>0</v>
      </c>
    </row>
    <row r="14577" spans="1:5">
      <c r="A14577">
        <v>2022</v>
      </c>
      <c r="B14577" t="s">
        <v>429</v>
      </c>
      <c r="C14577" t="s">
        <v>30</v>
      </c>
      <c r="D14577" t="s">
        <v>558</v>
      </c>
      <c r="E14577">
        <v>16</v>
      </c>
    </row>
    <row r="14578" spans="1:5">
      <c r="A14578">
        <v>2022</v>
      </c>
      <c r="B14578" t="s">
        <v>421</v>
      </c>
      <c r="C14578" t="s">
        <v>13</v>
      </c>
      <c r="D14578" t="s">
        <v>558</v>
      </c>
      <c r="E14578">
        <v>0</v>
      </c>
    </row>
    <row r="14579" spans="1:5">
      <c r="A14579">
        <v>2022</v>
      </c>
      <c r="B14579" t="s">
        <v>434</v>
      </c>
      <c r="C14579" t="s">
        <v>45</v>
      </c>
      <c r="D14579" t="s">
        <v>558</v>
      </c>
      <c r="E14579">
        <v>0</v>
      </c>
    </row>
    <row r="14580" spans="1:5">
      <c r="A14580">
        <v>2021</v>
      </c>
      <c r="B14580" t="s">
        <v>434</v>
      </c>
      <c r="C14580" t="s">
        <v>45</v>
      </c>
      <c r="D14580" t="s">
        <v>558</v>
      </c>
      <c r="E14580">
        <v>0</v>
      </c>
    </row>
    <row r="14581" spans="1:5">
      <c r="A14581">
        <v>2021</v>
      </c>
      <c r="B14581" t="s">
        <v>420</v>
      </c>
      <c r="C14581" t="s">
        <v>8</v>
      </c>
      <c r="D14581" t="s">
        <v>558</v>
      </c>
      <c r="E14581">
        <v>12</v>
      </c>
    </row>
    <row r="14582" spans="1:5">
      <c r="A14582">
        <v>2021</v>
      </c>
      <c r="B14582" t="s">
        <v>424</v>
      </c>
      <c r="C14582" t="s">
        <v>21</v>
      </c>
      <c r="D14582" t="s">
        <v>558</v>
      </c>
      <c r="E14582">
        <v>12</v>
      </c>
    </row>
    <row r="14583" spans="1:5">
      <c r="A14583">
        <v>2020</v>
      </c>
      <c r="B14583" t="s">
        <v>434</v>
      </c>
      <c r="C14583" t="s">
        <v>45</v>
      </c>
      <c r="D14583" t="s">
        <v>558</v>
      </c>
      <c r="E14583">
        <v>0</v>
      </c>
    </row>
    <row r="14584" spans="1:5">
      <c r="A14584">
        <v>2020</v>
      </c>
      <c r="B14584" t="s">
        <v>430</v>
      </c>
      <c r="C14584" t="s">
        <v>33</v>
      </c>
      <c r="D14584" t="s">
        <v>558</v>
      </c>
      <c r="E14584">
        <v>7</v>
      </c>
    </row>
    <row r="14585" spans="1:5">
      <c r="A14585">
        <v>2020</v>
      </c>
      <c r="B14585" t="s">
        <v>439</v>
      </c>
      <c r="C14585" t="s">
        <v>53</v>
      </c>
      <c r="D14585" t="s">
        <v>558</v>
      </c>
      <c r="E14585">
        <v>0</v>
      </c>
    </row>
    <row r="14586" spans="1:5">
      <c r="A14586">
        <v>2019</v>
      </c>
      <c r="B14586" t="s">
        <v>431</v>
      </c>
      <c r="C14586" t="s">
        <v>36</v>
      </c>
      <c r="D14586" t="s">
        <v>558</v>
      </c>
      <c r="E14586">
        <v>0</v>
      </c>
    </row>
    <row r="14587" spans="1:5">
      <c r="A14587">
        <v>2019</v>
      </c>
      <c r="B14587" t="s">
        <v>437</v>
      </c>
      <c r="C14587" t="s">
        <v>51</v>
      </c>
      <c r="D14587" t="s">
        <v>558</v>
      </c>
      <c r="E14587">
        <v>0</v>
      </c>
    </row>
    <row r="14588" spans="1:5">
      <c r="A14588">
        <v>2019</v>
      </c>
      <c r="B14588" t="s">
        <v>439</v>
      </c>
      <c r="C14588" t="s">
        <v>53</v>
      </c>
      <c r="D14588" t="s">
        <v>558</v>
      </c>
      <c r="E14588">
        <v>0</v>
      </c>
    </row>
    <row r="14589" spans="1:5">
      <c r="A14589">
        <v>2019</v>
      </c>
      <c r="B14589" t="s">
        <v>429</v>
      </c>
      <c r="C14589" t="s">
        <v>30</v>
      </c>
      <c r="D14589" t="s">
        <v>558</v>
      </c>
      <c r="E14589">
        <v>0</v>
      </c>
    </row>
    <row r="14590" spans="1:5">
      <c r="A14590">
        <v>2018</v>
      </c>
      <c r="B14590" t="s">
        <v>432</v>
      </c>
      <c r="C14590" t="s">
        <v>39</v>
      </c>
      <c r="D14590" t="s">
        <v>558</v>
      </c>
      <c r="E14590">
        <v>0</v>
      </c>
    </row>
    <row r="14591" spans="1:5">
      <c r="A14591">
        <v>2018</v>
      </c>
      <c r="B14591" t="s">
        <v>435</v>
      </c>
      <c r="C14591" t="s">
        <v>48</v>
      </c>
      <c r="D14591" t="s">
        <v>558</v>
      </c>
      <c r="E14591">
        <v>0</v>
      </c>
    </row>
    <row r="14592" spans="1:5">
      <c r="A14592">
        <v>2018</v>
      </c>
      <c r="B14592" t="s">
        <v>438</v>
      </c>
      <c r="C14592" t="s">
        <v>52</v>
      </c>
      <c r="D14592" t="s">
        <v>558</v>
      </c>
      <c r="E14592">
        <v>0</v>
      </c>
    </row>
    <row r="14593" spans="1:5">
      <c r="A14593">
        <v>2018</v>
      </c>
      <c r="B14593" t="s">
        <v>436</v>
      </c>
      <c r="C14593" t="s">
        <v>49</v>
      </c>
      <c r="D14593" t="s">
        <v>558</v>
      </c>
      <c r="E14593">
        <v>0</v>
      </c>
    </row>
    <row r="14594" spans="1:5">
      <c r="A14594">
        <v>2018</v>
      </c>
      <c r="B14594" t="s">
        <v>437</v>
      </c>
      <c r="C14594" t="s">
        <v>51</v>
      </c>
      <c r="D14594" t="s">
        <v>558</v>
      </c>
      <c r="E14594">
        <v>0</v>
      </c>
    </row>
    <row r="14595" spans="1:5">
      <c r="A14595">
        <v>2018</v>
      </c>
      <c r="B14595" t="s">
        <v>422</v>
      </c>
      <c r="C14595" t="s">
        <v>15</v>
      </c>
      <c r="D14595" t="s">
        <v>558</v>
      </c>
      <c r="E14595">
        <v>0</v>
      </c>
    </row>
    <row r="14596" spans="1:5">
      <c r="A14596">
        <v>2019</v>
      </c>
      <c r="B14596" t="s">
        <v>438</v>
      </c>
      <c r="C14596" t="s">
        <v>52</v>
      </c>
      <c r="D14596" t="s">
        <v>558</v>
      </c>
      <c r="E14596">
        <v>0</v>
      </c>
    </row>
    <row r="14597" spans="1:5">
      <c r="A14597">
        <v>2019</v>
      </c>
      <c r="B14597" t="s">
        <v>430</v>
      </c>
      <c r="C14597" t="s">
        <v>33</v>
      </c>
      <c r="D14597" t="s">
        <v>558</v>
      </c>
      <c r="E14597">
        <v>0</v>
      </c>
    </row>
    <row r="14598" spans="1:5">
      <c r="A14598">
        <v>2019</v>
      </c>
      <c r="B14598" t="s">
        <v>434</v>
      </c>
      <c r="C14598" t="s">
        <v>45</v>
      </c>
      <c r="D14598" t="s">
        <v>558</v>
      </c>
      <c r="E14598">
        <v>0</v>
      </c>
    </row>
    <row r="14599" spans="1:5">
      <c r="A14599">
        <v>2019</v>
      </c>
      <c r="B14599" t="s">
        <v>425</v>
      </c>
      <c r="C14599" t="s">
        <v>24</v>
      </c>
      <c r="D14599" t="s">
        <v>558</v>
      </c>
      <c r="E14599">
        <v>0</v>
      </c>
    </row>
    <row r="14600" spans="1:5">
      <c r="A14600">
        <v>2019</v>
      </c>
      <c r="B14600" t="s">
        <v>420</v>
      </c>
      <c r="C14600" t="s">
        <v>8</v>
      </c>
      <c r="D14600" t="s">
        <v>558</v>
      </c>
      <c r="E14600">
        <v>0</v>
      </c>
    </row>
    <row r="14601" spans="1:5">
      <c r="A14601">
        <v>2019</v>
      </c>
      <c r="B14601" t="s">
        <v>433</v>
      </c>
      <c r="C14601" t="s">
        <v>42</v>
      </c>
      <c r="D14601" t="s">
        <v>558</v>
      </c>
      <c r="E14601">
        <v>0</v>
      </c>
    </row>
    <row r="14602" spans="1:5">
      <c r="A14602">
        <v>2019</v>
      </c>
      <c r="B14602" t="s">
        <v>428</v>
      </c>
      <c r="C14602" t="s">
        <v>27</v>
      </c>
      <c r="D14602" t="s">
        <v>558</v>
      </c>
      <c r="E14602">
        <v>0</v>
      </c>
    </row>
    <row r="14603" spans="1:5">
      <c r="A14603">
        <v>2019</v>
      </c>
      <c r="B14603" t="s">
        <v>423</v>
      </c>
      <c r="C14603" t="s">
        <v>18</v>
      </c>
      <c r="D14603" t="s">
        <v>558</v>
      </c>
      <c r="E14603">
        <v>0</v>
      </c>
    </row>
    <row r="14604" spans="1:5">
      <c r="A14604">
        <v>2019</v>
      </c>
      <c r="B14604" t="s">
        <v>421</v>
      </c>
      <c r="C14604" t="s">
        <v>13</v>
      </c>
      <c r="D14604" t="s">
        <v>558</v>
      </c>
      <c r="E14604">
        <v>0</v>
      </c>
    </row>
    <row r="14605" spans="1:5">
      <c r="A14605">
        <v>2019</v>
      </c>
      <c r="B14605" t="s">
        <v>422</v>
      </c>
      <c r="C14605" t="s">
        <v>15</v>
      </c>
      <c r="D14605" t="s">
        <v>558</v>
      </c>
      <c r="E14605">
        <v>0</v>
      </c>
    </row>
    <row r="14606" spans="1:5">
      <c r="A14606">
        <v>2019</v>
      </c>
      <c r="B14606" t="s">
        <v>424</v>
      </c>
      <c r="C14606" t="s">
        <v>21</v>
      </c>
      <c r="D14606" t="s">
        <v>558</v>
      </c>
      <c r="E14606">
        <v>0</v>
      </c>
    </row>
    <row r="14607" spans="1:5">
      <c r="A14607">
        <v>2018</v>
      </c>
      <c r="B14607" t="s">
        <v>434</v>
      </c>
      <c r="C14607" t="s">
        <v>45</v>
      </c>
      <c r="D14607" t="s">
        <v>558</v>
      </c>
      <c r="E14607">
        <v>0</v>
      </c>
    </row>
    <row r="14608" spans="1:5">
      <c r="A14608">
        <v>2018</v>
      </c>
      <c r="B14608" t="s">
        <v>428</v>
      </c>
      <c r="C14608" t="s">
        <v>27</v>
      </c>
      <c r="D14608" t="s">
        <v>558</v>
      </c>
      <c r="E14608">
        <v>0</v>
      </c>
    </row>
    <row r="14609" spans="1:5">
      <c r="A14609">
        <v>2018</v>
      </c>
      <c r="B14609" t="s">
        <v>430</v>
      </c>
      <c r="C14609" t="s">
        <v>33</v>
      </c>
      <c r="D14609" t="s">
        <v>558</v>
      </c>
      <c r="E14609">
        <v>0</v>
      </c>
    </row>
    <row r="14610" spans="1:5">
      <c r="A14610">
        <v>2018</v>
      </c>
      <c r="B14610" t="s">
        <v>420</v>
      </c>
      <c r="C14610" t="s">
        <v>8</v>
      </c>
      <c r="D14610" t="s">
        <v>558</v>
      </c>
      <c r="E14610">
        <v>0</v>
      </c>
    </row>
    <row r="14611" spans="1:5">
      <c r="A14611">
        <v>2018</v>
      </c>
      <c r="B14611" t="s">
        <v>439</v>
      </c>
      <c r="C14611" t="s">
        <v>53</v>
      </c>
      <c r="D14611" t="s">
        <v>558</v>
      </c>
      <c r="E14611">
        <v>0</v>
      </c>
    </row>
    <row r="14612" spans="1:5">
      <c r="A14612">
        <v>2022</v>
      </c>
      <c r="B14612" t="s">
        <v>437</v>
      </c>
      <c r="C14612" t="s">
        <v>51</v>
      </c>
      <c r="D14612" t="s">
        <v>558</v>
      </c>
      <c r="E14612">
        <v>26</v>
      </c>
    </row>
    <row r="14613" spans="1:5">
      <c r="A14613">
        <v>2022</v>
      </c>
      <c r="B14613" t="s">
        <v>425</v>
      </c>
      <c r="C14613" t="s">
        <v>24</v>
      </c>
      <c r="D14613" t="s">
        <v>558</v>
      </c>
      <c r="E14613">
        <v>2</v>
      </c>
    </row>
    <row r="14614" spans="1:5">
      <c r="A14614">
        <v>2022</v>
      </c>
      <c r="B14614" t="s">
        <v>428</v>
      </c>
      <c r="C14614" t="s">
        <v>27</v>
      </c>
      <c r="D14614" t="s">
        <v>558</v>
      </c>
      <c r="E14614">
        <v>0</v>
      </c>
    </row>
    <row r="14615" spans="1:5">
      <c r="A14615">
        <v>2022</v>
      </c>
      <c r="B14615" t="s">
        <v>420</v>
      </c>
      <c r="C14615" t="s">
        <v>8</v>
      </c>
      <c r="D14615" t="s">
        <v>558</v>
      </c>
      <c r="E14615">
        <v>2</v>
      </c>
    </row>
    <row r="14616" spans="1:5">
      <c r="A14616">
        <v>2022</v>
      </c>
      <c r="B14616" t="s">
        <v>423</v>
      </c>
      <c r="C14616" t="s">
        <v>18</v>
      </c>
      <c r="D14616" t="s">
        <v>558</v>
      </c>
      <c r="E14616">
        <v>0</v>
      </c>
    </row>
    <row r="14617" spans="1:5">
      <c r="A14617">
        <v>2021</v>
      </c>
      <c r="B14617" t="s">
        <v>426</v>
      </c>
      <c r="D14617" t="s">
        <v>558</v>
      </c>
      <c r="E14617">
        <v>0</v>
      </c>
    </row>
    <row r="14618" spans="1:5">
      <c r="A14618">
        <v>2021</v>
      </c>
      <c r="B14618" t="s">
        <v>428</v>
      </c>
      <c r="C14618" t="s">
        <v>27</v>
      </c>
      <c r="D14618" t="s">
        <v>558</v>
      </c>
      <c r="E14618">
        <v>0</v>
      </c>
    </row>
    <row r="14619" spans="1:5">
      <c r="A14619">
        <v>2021</v>
      </c>
      <c r="B14619" t="s">
        <v>423</v>
      </c>
      <c r="C14619" t="s">
        <v>18</v>
      </c>
      <c r="D14619" t="s">
        <v>558</v>
      </c>
      <c r="E14619">
        <v>0</v>
      </c>
    </row>
    <row r="14620" spans="1:5">
      <c r="A14620">
        <v>2021</v>
      </c>
      <c r="B14620" t="s">
        <v>431</v>
      </c>
      <c r="C14620" t="s">
        <v>36</v>
      </c>
      <c r="D14620" t="s">
        <v>558</v>
      </c>
      <c r="E14620">
        <v>0</v>
      </c>
    </row>
    <row r="14621" spans="1:5">
      <c r="A14621">
        <v>2021</v>
      </c>
      <c r="B14621" t="s">
        <v>425</v>
      </c>
      <c r="C14621" t="s">
        <v>24</v>
      </c>
      <c r="D14621" t="s">
        <v>558</v>
      </c>
      <c r="E14621">
        <v>2</v>
      </c>
    </row>
    <row r="14622" spans="1:5">
      <c r="A14622">
        <v>2021</v>
      </c>
      <c r="B14622" t="s">
        <v>438</v>
      </c>
      <c r="C14622" t="s">
        <v>52</v>
      </c>
      <c r="D14622" t="s">
        <v>558</v>
      </c>
      <c r="E14622">
        <v>0</v>
      </c>
    </row>
    <row r="14623" spans="1:5">
      <c r="A14623">
        <v>2021</v>
      </c>
      <c r="B14623" t="s">
        <v>436</v>
      </c>
      <c r="C14623" t="s">
        <v>49</v>
      </c>
      <c r="D14623" t="s">
        <v>558</v>
      </c>
      <c r="E14623">
        <v>0</v>
      </c>
    </row>
    <row r="14624" spans="1:5">
      <c r="A14624">
        <v>2021</v>
      </c>
      <c r="B14624" t="s">
        <v>437</v>
      </c>
      <c r="C14624" t="s">
        <v>51</v>
      </c>
      <c r="D14624" t="s">
        <v>558</v>
      </c>
      <c r="E14624">
        <v>10</v>
      </c>
    </row>
    <row r="14625" spans="1:5">
      <c r="A14625">
        <v>2020</v>
      </c>
      <c r="B14625" t="s">
        <v>431</v>
      </c>
      <c r="C14625" t="s">
        <v>36</v>
      </c>
      <c r="D14625" t="s">
        <v>558</v>
      </c>
      <c r="E14625">
        <v>0</v>
      </c>
    </row>
    <row r="14626" spans="1:5">
      <c r="A14626">
        <v>2020</v>
      </c>
      <c r="B14626" t="s">
        <v>426</v>
      </c>
      <c r="D14626" t="s">
        <v>558</v>
      </c>
      <c r="E14626">
        <v>0</v>
      </c>
    </row>
    <row r="14627" spans="1:5">
      <c r="A14627">
        <v>2020</v>
      </c>
      <c r="B14627" t="s">
        <v>433</v>
      </c>
      <c r="C14627" t="s">
        <v>42</v>
      </c>
      <c r="D14627" t="s">
        <v>558</v>
      </c>
      <c r="E14627">
        <v>0</v>
      </c>
    </row>
    <row r="14628" spans="1:5">
      <c r="A14628">
        <v>2020</v>
      </c>
      <c r="B14628" t="s">
        <v>425</v>
      </c>
      <c r="C14628" t="s">
        <v>24</v>
      </c>
      <c r="D14628" t="s">
        <v>558</v>
      </c>
      <c r="E14628">
        <v>1</v>
      </c>
    </row>
    <row r="14629" spans="1:5">
      <c r="A14629">
        <v>2020</v>
      </c>
      <c r="B14629" t="s">
        <v>428</v>
      </c>
      <c r="C14629" t="s">
        <v>27</v>
      </c>
      <c r="D14629" t="s">
        <v>558</v>
      </c>
      <c r="E14629">
        <v>0</v>
      </c>
    </row>
    <row r="14630" spans="1:5">
      <c r="A14630">
        <v>2020</v>
      </c>
      <c r="B14630" t="s">
        <v>438</v>
      </c>
      <c r="C14630" t="s">
        <v>52</v>
      </c>
      <c r="D14630" t="s">
        <v>558</v>
      </c>
      <c r="E14630">
        <v>0</v>
      </c>
    </row>
    <row r="14631" spans="1:5">
      <c r="A14631">
        <v>2020</v>
      </c>
      <c r="B14631" t="s">
        <v>437</v>
      </c>
      <c r="C14631" t="s">
        <v>51</v>
      </c>
      <c r="D14631" t="s">
        <v>558</v>
      </c>
      <c r="E14631">
        <v>10</v>
      </c>
    </row>
    <row r="14632" spans="1:5">
      <c r="A14632">
        <v>2020</v>
      </c>
      <c r="B14632" t="s">
        <v>422</v>
      </c>
      <c r="C14632" t="s">
        <v>15</v>
      </c>
      <c r="D14632" t="s">
        <v>558</v>
      </c>
      <c r="E14632">
        <v>0</v>
      </c>
    </row>
    <row r="14633" spans="1:5">
      <c r="A14633">
        <v>2023</v>
      </c>
      <c r="B14633" t="s">
        <v>434</v>
      </c>
      <c r="C14633" t="s">
        <v>45</v>
      </c>
      <c r="D14633" t="s">
        <v>558</v>
      </c>
      <c r="E14633">
        <v>0</v>
      </c>
    </row>
    <row r="14634" spans="1:5">
      <c r="A14634">
        <v>2023</v>
      </c>
      <c r="B14634" t="s">
        <v>423</v>
      </c>
      <c r="C14634" t="s">
        <v>18</v>
      </c>
      <c r="D14634" t="s">
        <v>558</v>
      </c>
      <c r="E14634">
        <v>0</v>
      </c>
    </row>
    <row r="14635" spans="1:5">
      <c r="A14635">
        <v>2023</v>
      </c>
      <c r="B14635" t="s">
        <v>435</v>
      </c>
      <c r="C14635" t="s">
        <v>48</v>
      </c>
      <c r="D14635" t="s">
        <v>558</v>
      </c>
      <c r="E14635">
        <v>0</v>
      </c>
    </row>
    <row r="14636" spans="1:5">
      <c r="A14636">
        <v>2023</v>
      </c>
      <c r="B14636" t="s">
        <v>430</v>
      </c>
      <c r="C14636" t="s">
        <v>33</v>
      </c>
      <c r="D14636" t="s">
        <v>558</v>
      </c>
      <c r="E14636">
        <v>26</v>
      </c>
    </row>
    <row r="14637" spans="1:5">
      <c r="A14637">
        <v>2023</v>
      </c>
      <c r="B14637" t="s">
        <v>422</v>
      </c>
      <c r="C14637" t="s">
        <v>15</v>
      </c>
      <c r="D14637" t="s">
        <v>558</v>
      </c>
      <c r="E14637">
        <v>0</v>
      </c>
    </row>
    <row r="14638" spans="1:5">
      <c r="A14638">
        <v>2023</v>
      </c>
      <c r="B14638" t="s">
        <v>439</v>
      </c>
      <c r="C14638" t="s">
        <v>53</v>
      </c>
      <c r="D14638" t="s">
        <v>558</v>
      </c>
      <c r="E14638">
        <v>0</v>
      </c>
    </row>
    <row r="14639" spans="1:5">
      <c r="A14639">
        <v>2022</v>
      </c>
      <c r="B14639" t="s">
        <v>433</v>
      </c>
      <c r="C14639" t="s">
        <v>42</v>
      </c>
      <c r="D14639" t="s">
        <v>558</v>
      </c>
      <c r="E14639">
        <v>0</v>
      </c>
    </row>
    <row r="14640" spans="1:5">
      <c r="A14640">
        <v>2022</v>
      </c>
      <c r="B14640" t="s">
        <v>430</v>
      </c>
      <c r="C14640" t="s">
        <v>33</v>
      </c>
      <c r="D14640" t="s">
        <v>558</v>
      </c>
      <c r="E14640">
        <v>22</v>
      </c>
    </row>
    <row r="14641" spans="1:5">
      <c r="A14641">
        <v>2022</v>
      </c>
      <c r="B14641" t="s">
        <v>432</v>
      </c>
      <c r="C14641" t="s">
        <v>39</v>
      </c>
      <c r="D14641" t="s">
        <v>558</v>
      </c>
      <c r="E14641">
        <v>38</v>
      </c>
    </row>
    <row r="14642" spans="1:5">
      <c r="A14642">
        <v>2022</v>
      </c>
      <c r="B14642" t="s">
        <v>426</v>
      </c>
      <c r="D14642" t="s">
        <v>558</v>
      </c>
      <c r="E14642">
        <v>0</v>
      </c>
    </row>
    <row r="14643" spans="1:5">
      <c r="A14643">
        <v>2022</v>
      </c>
      <c r="B14643" t="s">
        <v>424</v>
      </c>
      <c r="C14643" t="s">
        <v>21</v>
      </c>
      <c r="D14643" t="s">
        <v>558</v>
      </c>
      <c r="E14643">
        <v>7</v>
      </c>
    </row>
    <row r="14644" spans="1:5">
      <c r="A14644">
        <v>2021</v>
      </c>
      <c r="B14644" t="s">
        <v>432</v>
      </c>
      <c r="C14644" t="s">
        <v>39</v>
      </c>
      <c r="D14644" t="s">
        <v>558</v>
      </c>
      <c r="E14644">
        <v>19</v>
      </c>
    </row>
    <row r="14645" spans="1:5">
      <c r="A14645">
        <v>2021</v>
      </c>
      <c r="B14645" t="s">
        <v>430</v>
      </c>
      <c r="C14645" t="s">
        <v>33</v>
      </c>
      <c r="D14645" t="s">
        <v>558</v>
      </c>
      <c r="E14645">
        <v>19</v>
      </c>
    </row>
    <row r="14646" spans="1:5">
      <c r="A14646">
        <v>2021</v>
      </c>
      <c r="B14646" t="s">
        <v>433</v>
      </c>
      <c r="C14646" t="s">
        <v>42</v>
      </c>
      <c r="D14646" t="s">
        <v>558</v>
      </c>
      <c r="E14646">
        <v>0</v>
      </c>
    </row>
    <row r="14647" spans="1:5">
      <c r="A14647">
        <v>2021</v>
      </c>
      <c r="B14647" t="s">
        <v>422</v>
      </c>
      <c r="C14647" t="s">
        <v>15</v>
      </c>
      <c r="D14647" t="s">
        <v>558</v>
      </c>
      <c r="E14647">
        <v>0</v>
      </c>
    </row>
    <row r="14648" spans="1:5">
      <c r="A14648">
        <v>2021</v>
      </c>
      <c r="B14648" t="s">
        <v>421</v>
      </c>
      <c r="C14648" t="s">
        <v>13</v>
      </c>
      <c r="D14648" t="s">
        <v>558</v>
      </c>
      <c r="E14648">
        <v>0</v>
      </c>
    </row>
    <row r="14649" spans="1:5">
      <c r="A14649">
        <v>2021</v>
      </c>
      <c r="B14649" t="s">
        <v>439</v>
      </c>
      <c r="C14649" t="s">
        <v>53</v>
      </c>
      <c r="D14649" t="s">
        <v>558</v>
      </c>
      <c r="E14649">
        <v>0</v>
      </c>
    </row>
    <row r="14650" spans="1:5">
      <c r="A14650">
        <v>2021</v>
      </c>
      <c r="B14650" t="s">
        <v>435</v>
      </c>
      <c r="C14650" t="s">
        <v>48</v>
      </c>
      <c r="D14650" t="s">
        <v>558</v>
      </c>
      <c r="E14650">
        <v>0</v>
      </c>
    </row>
    <row r="14651" spans="1:5">
      <c r="A14651">
        <v>2021</v>
      </c>
      <c r="B14651" t="s">
        <v>429</v>
      </c>
      <c r="C14651" t="s">
        <v>30</v>
      </c>
      <c r="D14651" t="s">
        <v>558</v>
      </c>
      <c r="E14651">
        <v>17</v>
      </c>
    </row>
    <row r="14652" spans="1:5">
      <c r="A14652">
        <v>2020</v>
      </c>
      <c r="B14652" t="s">
        <v>435</v>
      </c>
      <c r="C14652" t="s">
        <v>48</v>
      </c>
      <c r="D14652" t="s">
        <v>558</v>
      </c>
      <c r="E14652">
        <v>0</v>
      </c>
    </row>
    <row r="14653" spans="1:5">
      <c r="A14653">
        <v>2020</v>
      </c>
      <c r="B14653" t="s">
        <v>432</v>
      </c>
      <c r="C14653" t="s">
        <v>39</v>
      </c>
      <c r="D14653" t="s">
        <v>558</v>
      </c>
      <c r="E14653">
        <v>55</v>
      </c>
    </row>
    <row r="14654" spans="1:5">
      <c r="A14654">
        <v>2020</v>
      </c>
      <c r="B14654" t="s">
        <v>423</v>
      </c>
      <c r="C14654" t="s">
        <v>18</v>
      </c>
      <c r="D14654" t="s">
        <v>558</v>
      </c>
      <c r="E14654">
        <v>0</v>
      </c>
    </row>
    <row r="14655" spans="1:5">
      <c r="A14655">
        <v>2020</v>
      </c>
      <c r="B14655" t="s">
        <v>420</v>
      </c>
      <c r="C14655" t="s">
        <v>8</v>
      </c>
      <c r="D14655" t="s">
        <v>558</v>
      </c>
      <c r="E14655">
        <v>2</v>
      </c>
    </row>
    <row r="14656" spans="1:5">
      <c r="A14656">
        <v>2020</v>
      </c>
      <c r="B14656" t="s">
        <v>424</v>
      </c>
      <c r="C14656" t="s">
        <v>21</v>
      </c>
      <c r="D14656" t="s">
        <v>558</v>
      </c>
      <c r="E14656">
        <v>13</v>
      </c>
    </row>
    <row r="14657" spans="1:5">
      <c r="A14657">
        <v>2020</v>
      </c>
      <c r="B14657" t="s">
        <v>421</v>
      </c>
      <c r="C14657" t="s">
        <v>13</v>
      </c>
      <c r="D14657" t="s">
        <v>558</v>
      </c>
      <c r="E14657">
        <v>0</v>
      </c>
    </row>
    <row r="14658" spans="1:5">
      <c r="A14658">
        <v>2020</v>
      </c>
      <c r="B14658" t="s">
        <v>436</v>
      </c>
      <c r="C14658" t="s">
        <v>49</v>
      </c>
      <c r="D14658" t="s">
        <v>558</v>
      </c>
      <c r="E14658">
        <v>0</v>
      </c>
    </row>
    <row r="14659" spans="1:5">
      <c r="A14659">
        <v>2020</v>
      </c>
      <c r="B14659" t="s">
        <v>429</v>
      </c>
      <c r="C14659" t="s">
        <v>30</v>
      </c>
      <c r="D14659" t="s">
        <v>558</v>
      </c>
      <c r="E14659">
        <v>12</v>
      </c>
    </row>
    <row r="14660" spans="1:5">
      <c r="A14660">
        <v>2019</v>
      </c>
      <c r="B14660" t="s">
        <v>435</v>
      </c>
      <c r="C14660" t="s">
        <v>48</v>
      </c>
      <c r="D14660" t="s">
        <v>558</v>
      </c>
      <c r="E14660">
        <v>0</v>
      </c>
    </row>
    <row r="14661" spans="1:5">
      <c r="A14661">
        <v>2019</v>
      </c>
      <c r="B14661" t="s">
        <v>426</v>
      </c>
      <c r="D14661" t="s">
        <v>558</v>
      </c>
      <c r="E14661">
        <v>0</v>
      </c>
    </row>
    <row r="14662" spans="1:5">
      <c r="A14662">
        <v>2019</v>
      </c>
      <c r="B14662" t="s">
        <v>432</v>
      </c>
      <c r="C14662" t="s">
        <v>39</v>
      </c>
      <c r="D14662" t="s">
        <v>558</v>
      </c>
      <c r="E14662">
        <v>0</v>
      </c>
    </row>
    <row r="14663" spans="1:5">
      <c r="A14663">
        <v>2019</v>
      </c>
      <c r="B14663" t="s">
        <v>436</v>
      </c>
      <c r="C14663" t="s">
        <v>49</v>
      </c>
      <c r="D14663" t="s">
        <v>558</v>
      </c>
      <c r="E14663">
        <v>0</v>
      </c>
    </row>
    <row r="14664" spans="1:5">
      <c r="A14664">
        <v>2018</v>
      </c>
      <c r="B14664" t="s">
        <v>431</v>
      </c>
      <c r="C14664" t="s">
        <v>36</v>
      </c>
      <c r="D14664" t="s">
        <v>558</v>
      </c>
      <c r="E14664">
        <v>0</v>
      </c>
    </row>
    <row r="14665" spans="1:5">
      <c r="A14665">
        <v>2018</v>
      </c>
      <c r="B14665" t="s">
        <v>426</v>
      </c>
      <c r="D14665" t="s">
        <v>558</v>
      </c>
      <c r="E14665">
        <v>0</v>
      </c>
    </row>
    <row r="14666" spans="1:5">
      <c r="A14666">
        <v>2018</v>
      </c>
      <c r="B14666" t="s">
        <v>421</v>
      </c>
      <c r="C14666" t="s">
        <v>13</v>
      </c>
      <c r="D14666" t="s">
        <v>558</v>
      </c>
      <c r="E14666">
        <v>0</v>
      </c>
    </row>
    <row r="14667" spans="1:5">
      <c r="A14667">
        <v>2018</v>
      </c>
      <c r="B14667" t="s">
        <v>423</v>
      </c>
      <c r="C14667" t="s">
        <v>18</v>
      </c>
      <c r="D14667" t="s">
        <v>558</v>
      </c>
      <c r="E14667">
        <v>0</v>
      </c>
    </row>
    <row r="14668" spans="1:5">
      <c r="A14668">
        <v>2018</v>
      </c>
      <c r="B14668" t="s">
        <v>433</v>
      </c>
      <c r="C14668" t="s">
        <v>42</v>
      </c>
      <c r="D14668" t="s">
        <v>558</v>
      </c>
      <c r="E14668">
        <v>0</v>
      </c>
    </row>
    <row r="14669" spans="1:5">
      <c r="A14669">
        <v>2018</v>
      </c>
      <c r="B14669" t="s">
        <v>425</v>
      </c>
      <c r="C14669" t="s">
        <v>24</v>
      </c>
      <c r="D14669" t="s">
        <v>558</v>
      </c>
      <c r="E14669">
        <v>0</v>
      </c>
    </row>
    <row r="14670" spans="1:5">
      <c r="A14670">
        <v>2018</v>
      </c>
      <c r="B14670" t="s">
        <v>424</v>
      </c>
      <c r="C14670" t="s">
        <v>21</v>
      </c>
      <c r="D14670" t="s">
        <v>558</v>
      </c>
      <c r="E14670">
        <v>0</v>
      </c>
    </row>
    <row r="14671" spans="1:5">
      <c r="A14671">
        <v>2018</v>
      </c>
      <c r="B14671" t="s">
        <v>429</v>
      </c>
      <c r="C14671" t="s">
        <v>30</v>
      </c>
      <c r="D14671" t="s">
        <v>558</v>
      </c>
      <c r="E14671">
        <v>0</v>
      </c>
    </row>
    <row r="14672" spans="1:5">
      <c r="A14672">
        <v>2025</v>
      </c>
      <c r="B14672" t="s">
        <v>407</v>
      </c>
      <c r="D14672" t="s">
        <v>559</v>
      </c>
      <c r="E14672">
        <v>0</v>
      </c>
    </row>
    <row r="14673" spans="1:5">
      <c r="A14673">
        <v>2025</v>
      </c>
      <c r="B14673" t="s">
        <v>438</v>
      </c>
      <c r="D14673" t="s">
        <v>559</v>
      </c>
      <c r="E14673">
        <v>0</v>
      </c>
    </row>
    <row r="14674" spans="1:5">
      <c r="A14674">
        <v>2025</v>
      </c>
      <c r="B14674" t="s">
        <v>425</v>
      </c>
      <c r="D14674" t="s">
        <v>559</v>
      </c>
      <c r="E14674">
        <v>0</v>
      </c>
    </row>
    <row r="14675" spans="1:5">
      <c r="A14675">
        <v>2025</v>
      </c>
      <c r="B14675" t="s">
        <v>421</v>
      </c>
      <c r="D14675" t="s">
        <v>559</v>
      </c>
      <c r="E14675">
        <v>0</v>
      </c>
    </row>
    <row r="14676" spans="1:5">
      <c r="A14676">
        <v>2025</v>
      </c>
      <c r="B14676" t="s">
        <v>432</v>
      </c>
      <c r="D14676" t="s">
        <v>559</v>
      </c>
      <c r="E14676">
        <v>0</v>
      </c>
    </row>
    <row r="14677" spans="1:5">
      <c r="A14677">
        <v>2025</v>
      </c>
      <c r="B14677" t="s">
        <v>429</v>
      </c>
      <c r="D14677" t="s">
        <v>559</v>
      </c>
      <c r="E14677">
        <v>0</v>
      </c>
    </row>
    <row r="14678" spans="1:5">
      <c r="A14678">
        <v>2025</v>
      </c>
      <c r="B14678" t="s">
        <v>431</v>
      </c>
      <c r="D14678" t="s">
        <v>559</v>
      </c>
      <c r="E14678">
        <v>0</v>
      </c>
    </row>
    <row r="14679" spans="1:5">
      <c r="A14679">
        <v>2025</v>
      </c>
      <c r="B14679" t="s">
        <v>428</v>
      </c>
      <c r="D14679" t="s">
        <v>559</v>
      </c>
      <c r="E14679">
        <v>0</v>
      </c>
    </row>
    <row r="14680" spans="1:5">
      <c r="A14680">
        <v>2025</v>
      </c>
      <c r="B14680" t="s">
        <v>436</v>
      </c>
      <c r="D14680" t="s">
        <v>559</v>
      </c>
      <c r="E14680">
        <v>0</v>
      </c>
    </row>
    <row r="14681" spans="1:5">
      <c r="A14681">
        <v>2025</v>
      </c>
      <c r="B14681" t="s">
        <v>433</v>
      </c>
      <c r="D14681" t="s">
        <v>559</v>
      </c>
      <c r="E14681">
        <v>0</v>
      </c>
    </row>
    <row r="14682" spans="1:5">
      <c r="A14682">
        <v>2025</v>
      </c>
      <c r="B14682" t="s">
        <v>426</v>
      </c>
      <c r="D14682" t="s">
        <v>559</v>
      </c>
      <c r="E14682">
        <v>0</v>
      </c>
    </row>
    <row r="14683" spans="1:5">
      <c r="A14683">
        <v>2025</v>
      </c>
      <c r="B14683" t="s">
        <v>437</v>
      </c>
      <c r="D14683" t="s">
        <v>559</v>
      </c>
      <c r="E14683">
        <v>0</v>
      </c>
    </row>
    <row r="14684" spans="1:5">
      <c r="A14684">
        <v>2025</v>
      </c>
      <c r="B14684" t="s">
        <v>420</v>
      </c>
      <c r="D14684" t="s">
        <v>559</v>
      </c>
      <c r="E14684">
        <v>0</v>
      </c>
    </row>
    <row r="14685" spans="1:5">
      <c r="A14685">
        <v>2025</v>
      </c>
      <c r="B14685" t="s">
        <v>424</v>
      </c>
      <c r="D14685" t="s">
        <v>559</v>
      </c>
      <c r="E14685">
        <v>0</v>
      </c>
    </row>
    <row r="14686" spans="1:5">
      <c r="A14686">
        <v>2025</v>
      </c>
      <c r="B14686" t="s">
        <v>434</v>
      </c>
      <c r="D14686" t="s">
        <v>559</v>
      </c>
      <c r="E14686">
        <v>0</v>
      </c>
    </row>
    <row r="14687" spans="1:5">
      <c r="A14687">
        <v>2025</v>
      </c>
      <c r="B14687" t="s">
        <v>423</v>
      </c>
      <c r="D14687" t="s">
        <v>559</v>
      </c>
      <c r="E14687">
        <v>0</v>
      </c>
    </row>
    <row r="14688" spans="1:5">
      <c r="A14688">
        <v>2025</v>
      </c>
      <c r="B14688" t="s">
        <v>435</v>
      </c>
      <c r="D14688" t="s">
        <v>559</v>
      </c>
      <c r="E14688">
        <v>0</v>
      </c>
    </row>
    <row r="14689" spans="1:5">
      <c r="A14689">
        <v>2025</v>
      </c>
      <c r="B14689" t="s">
        <v>430</v>
      </c>
      <c r="D14689" t="s">
        <v>559</v>
      </c>
      <c r="E14689">
        <v>0</v>
      </c>
    </row>
    <row r="14690" spans="1:5">
      <c r="A14690">
        <v>2025</v>
      </c>
      <c r="B14690" t="s">
        <v>422</v>
      </c>
      <c r="D14690" t="s">
        <v>559</v>
      </c>
      <c r="E14690">
        <v>0</v>
      </c>
    </row>
    <row r="14691" spans="1:5">
      <c r="A14691">
        <v>2025</v>
      </c>
      <c r="B14691" t="s">
        <v>439</v>
      </c>
      <c r="D14691" t="s">
        <v>559</v>
      </c>
      <c r="E14691">
        <v>0</v>
      </c>
    </row>
    <row r="14692" spans="1:5">
      <c r="A14692">
        <v>2024</v>
      </c>
      <c r="B14692" t="s">
        <v>407</v>
      </c>
      <c r="C14692" t="s">
        <v>407</v>
      </c>
      <c r="D14692" t="s">
        <v>559</v>
      </c>
      <c r="E14692">
        <v>16</v>
      </c>
    </row>
    <row r="14693" spans="1:5">
      <c r="A14693">
        <v>2024</v>
      </c>
      <c r="B14693" t="s">
        <v>438</v>
      </c>
      <c r="C14693" t="s">
        <v>52</v>
      </c>
      <c r="D14693" t="s">
        <v>559</v>
      </c>
      <c r="E14693">
        <v>0</v>
      </c>
    </row>
    <row r="14694" spans="1:5">
      <c r="A14694">
        <v>2024</v>
      </c>
      <c r="B14694" t="s">
        <v>425</v>
      </c>
      <c r="C14694" t="s">
        <v>24</v>
      </c>
      <c r="D14694" t="s">
        <v>559</v>
      </c>
      <c r="E14694">
        <v>1</v>
      </c>
    </row>
    <row r="14695" spans="1:5">
      <c r="A14695">
        <v>2024</v>
      </c>
      <c r="B14695" t="s">
        <v>421</v>
      </c>
      <c r="C14695" t="s">
        <v>13</v>
      </c>
      <c r="D14695" t="s">
        <v>559</v>
      </c>
      <c r="E14695">
        <v>1</v>
      </c>
    </row>
    <row r="14696" spans="1:5">
      <c r="A14696">
        <v>2024</v>
      </c>
      <c r="B14696" t="s">
        <v>432</v>
      </c>
      <c r="C14696" t="s">
        <v>39</v>
      </c>
      <c r="D14696" t="s">
        <v>559</v>
      </c>
      <c r="E14696">
        <v>0</v>
      </c>
    </row>
    <row r="14697" spans="1:5">
      <c r="A14697">
        <v>2024</v>
      </c>
      <c r="B14697" t="s">
        <v>429</v>
      </c>
      <c r="C14697" t="s">
        <v>30</v>
      </c>
      <c r="D14697" t="s">
        <v>559</v>
      </c>
      <c r="E14697">
        <v>3</v>
      </c>
    </row>
    <row r="14698" spans="1:5">
      <c r="A14698">
        <v>2024</v>
      </c>
      <c r="B14698" t="s">
        <v>431</v>
      </c>
      <c r="C14698" t="s">
        <v>36</v>
      </c>
      <c r="D14698" t="s">
        <v>559</v>
      </c>
      <c r="E14698">
        <v>0</v>
      </c>
    </row>
    <row r="14699" spans="1:5">
      <c r="A14699">
        <v>2024</v>
      </c>
      <c r="B14699" t="s">
        <v>428</v>
      </c>
      <c r="C14699" t="s">
        <v>27</v>
      </c>
      <c r="D14699" t="s">
        <v>559</v>
      </c>
      <c r="E14699">
        <v>1</v>
      </c>
    </row>
    <row r="14700" spans="1:5">
      <c r="A14700">
        <v>2024</v>
      </c>
      <c r="B14700" t="s">
        <v>436</v>
      </c>
      <c r="C14700" t="s">
        <v>49</v>
      </c>
      <c r="D14700" t="s">
        <v>559</v>
      </c>
      <c r="E14700">
        <v>0</v>
      </c>
    </row>
    <row r="14701" spans="1:5">
      <c r="A14701">
        <v>2024</v>
      </c>
      <c r="B14701" t="s">
        <v>433</v>
      </c>
      <c r="C14701" t="s">
        <v>42</v>
      </c>
      <c r="D14701" t="s">
        <v>559</v>
      </c>
      <c r="E14701">
        <v>0</v>
      </c>
    </row>
    <row r="14702" spans="1:5">
      <c r="A14702">
        <v>2024</v>
      </c>
      <c r="B14702" t="s">
        <v>426</v>
      </c>
      <c r="D14702" t="s">
        <v>559</v>
      </c>
      <c r="E14702">
        <v>0</v>
      </c>
    </row>
    <row r="14703" spans="1:5">
      <c r="A14703">
        <v>2024</v>
      </c>
      <c r="B14703" t="s">
        <v>437</v>
      </c>
      <c r="C14703" t="s">
        <v>51</v>
      </c>
      <c r="D14703" t="s">
        <v>559</v>
      </c>
      <c r="E14703">
        <v>0</v>
      </c>
    </row>
    <row r="14704" spans="1:5">
      <c r="A14704">
        <v>2024</v>
      </c>
      <c r="B14704" t="s">
        <v>420</v>
      </c>
      <c r="C14704" t="s">
        <v>8</v>
      </c>
      <c r="D14704" t="s">
        <v>559</v>
      </c>
      <c r="E14704">
        <v>2</v>
      </c>
    </row>
    <row r="14705" spans="1:5">
      <c r="A14705">
        <v>2024</v>
      </c>
      <c r="B14705" t="s">
        <v>424</v>
      </c>
      <c r="C14705" t="s">
        <v>21</v>
      </c>
      <c r="D14705" t="s">
        <v>559</v>
      </c>
      <c r="E14705">
        <v>1</v>
      </c>
    </row>
    <row r="14706" spans="1:5">
      <c r="A14706">
        <v>2024</v>
      </c>
      <c r="B14706" t="s">
        <v>434</v>
      </c>
      <c r="C14706" t="s">
        <v>45</v>
      </c>
      <c r="D14706" t="s">
        <v>559</v>
      </c>
      <c r="E14706">
        <v>0</v>
      </c>
    </row>
    <row r="14707" spans="1:5">
      <c r="A14707">
        <v>2024</v>
      </c>
      <c r="B14707" t="s">
        <v>423</v>
      </c>
      <c r="C14707" t="s">
        <v>18</v>
      </c>
      <c r="D14707" t="s">
        <v>559</v>
      </c>
      <c r="E14707">
        <v>0</v>
      </c>
    </row>
    <row r="14708" spans="1:5">
      <c r="A14708">
        <v>2024</v>
      </c>
      <c r="B14708" t="s">
        <v>435</v>
      </c>
      <c r="C14708" t="s">
        <v>48</v>
      </c>
      <c r="D14708" t="s">
        <v>559</v>
      </c>
      <c r="E14708">
        <v>1</v>
      </c>
    </row>
    <row r="14709" spans="1:5">
      <c r="A14709">
        <v>2024</v>
      </c>
      <c r="B14709" t="s">
        <v>430</v>
      </c>
      <c r="C14709" t="s">
        <v>33</v>
      </c>
      <c r="D14709" t="s">
        <v>559</v>
      </c>
      <c r="E14709">
        <v>1</v>
      </c>
    </row>
    <row r="14710" spans="1:5">
      <c r="A14710">
        <v>2024</v>
      </c>
      <c r="B14710" t="s">
        <v>422</v>
      </c>
      <c r="C14710" t="s">
        <v>15</v>
      </c>
      <c r="D14710" t="s">
        <v>559</v>
      </c>
      <c r="E14710">
        <v>4</v>
      </c>
    </row>
    <row r="14711" spans="1:5">
      <c r="A14711">
        <v>2024</v>
      </c>
      <c r="B14711" t="s">
        <v>439</v>
      </c>
      <c r="C14711" t="s">
        <v>53</v>
      </c>
      <c r="D14711" t="s">
        <v>559</v>
      </c>
      <c r="E14711">
        <v>1</v>
      </c>
    </row>
    <row r="14712" spans="1:5">
      <c r="A14712">
        <v>2019</v>
      </c>
      <c r="B14712" t="s">
        <v>407</v>
      </c>
      <c r="C14712" t="s">
        <v>407</v>
      </c>
      <c r="D14712" t="s">
        <v>559</v>
      </c>
      <c r="E14712">
        <v>0</v>
      </c>
    </row>
    <row r="14713" spans="1:5">
      <c r="A14713">
        <v>2022</v>
      </c>
      <c r="B14713" t="s">
        <v>407</v>
      </c>
      <c r="C14713" t="s">
        <v>407</v>
      </c>
      <c r="D14713" t="s">
        <v>559</v>
      </c>
      <c r="E14713">
        <v>16</v>
      </c>
    </row>
    <row r="14714" spans="1:5">
      <c r="A14714">
        <v>2021</v>
      </c>
      <c r="B14714" t="s">
        <v>407</v>
      </c>
      <c r="C14714" t="s">
        <v>407</v>
      </c>
      <c r="D14714" t="s">
        <v>559</v>
      </c>
      <c r="E14714">
        <v>16</v>
      </c>
    </row>
    <row r="14715" spans="1:5">
      <c r="A14715">
        <v>2023</v>
      </c>
      <c r="B14715" t="s">
        <v>407</v>
      </c>
      <c r="C14715" t="s">
        <v>407</v>
      </c>
      <c r="D14715" t="s">
        <v>559</v>
      </c>
      <c r="E14715">
        <v>16</v>
      </c>
    </row>
    <row r="14716" spans="1:5">
      <c r="A14716">
        <v>2018</v>
      </c>
      <c r="B14716" t="s">
        <v>407</v>
      </c>
      <c r="C14716" t="s">
        <v>407</v>
      </c>
      <c r="D14716" t="s">
        <v>559</v>
      </c>
      <c r="E14716">
        <v>0</v>
      </c>
    </row>
    <row r="14717" spans="1:5">
      <c r="A14717">
        <v>2018</v>
      </c>
      <c r="B14717" t="s">
        <v>407</v>
      </c>
      <c r="C14717" t="s">
        <v>407</v>
      </c>
      <c r="D14717" t="s">
        <v>559</v>
      </c>
      <c r="E14717">
        <v>0</v>
      </c>
    </row>
    <row r="14718" spans="1:5">
      <c r="A14718">
        <v>2018</v>
      </c>
      <c r="B14718" t="s">
        <v>407</v>
      </c>
      <c r="C14718" t="s">
        <v>407</v>
      </c>
      <c r="D14718" t="s">
        <v>559</v>
      </c>
      <c r="E14718">
        <v>0</v>
      </c>
    </row>
    <row r="14719" spans="1:5">
      <c r="A14719">
        <v>2018</v>
      </c>
      <c r="B14719" t="s">
        <v>407</v>
      </c>
      <c r="C14719" t="s">
        <v>407</v>
      </c>
      <c r="D14719" t="s">
        <v>559</v>
      </c>
      <c r="E14719">
        <v>0</v>
      </c>
    </row>
    <row r="14720" spans="1:5">
      <c r="A14720">
        <v>2020</v>
      </c>
      <c r="B14720" t="s">
        <v>407</v>
      </c>
      <c r="C14720" t="s">
        <v>407</v>
      </c>
      <c r="D14720" t="s">
        <v>559</v>
      </c>
      <c r="E14720">
        <v>0</v>
      </c>
    </row>
    <row r="14721" spans="1:5">
      <c r="A14721">
        <v>2023</v>
      </c>
      <c r="B14721" t="s">
        <v>438</v>
      </c>
      <c r="C14721" t="s">
        <v>52</v>
      </c>
      <c r="D14721" t="s">
        <v>559</v>
      </c>
      <c r="E14721">
        <v>0</v>
      </c>
    </row>
    <row r="14722" spans="1:5">
      <c r="A14722">
        <v>2023</v>
      </c>
      <c r="B14722" t="s">
        <v>425</v>
      </c>
      <c r="C14722" t="s">
        <v>24</v>
      </c>
      <c r="D14722" t="s">
        <v>559</v>
      </c>
      <c r="E14722">
        <v>1</v>
      </c>
    </row>
    <row r="14723" spans="1:5">
      <c r="A14723">
        <v>2023</v>
      </c>
      <c r="B14723" t="s">
        <v>421</v>
      </c>
      <c r="C14723" t="s">
        <v>13</v>
      </c>
      <c r="D14723" t="s">
        <v>559</v>
      </c>
      <c r="E14723">
        <v>1</v>
      </c>
    </row>
    <row r="14724" spans="1:5">
      <c r="A14724">
        <v>2023</v>
      </c>
      <c r="B14724" t="s">
        <v>432</v>
      </c>
      <c r="C14724" t="s">
        <v>39</v>
      </c>
      <c r="D14724" t="s">
        <v>559</v>
      </c>
      <c r="E14724">
        <v>0</v>
      </c>
    </row>
    <row r="14725" spans="1:5">
      <c r="A14725">
        <v>2023</v>
      </c>
      <c r="B14725" t="s">
        <v>429</v>
      </c>
      <c r="C14725" t="s">
        <v>30</v>
      </c>
      <c r="D14725" t="s">
        <v>559</v>
      </c>
      <c r="E14725">
        <v>3</v>
      </c>
    </row>
    <row r="14726" spans="1:5">
      <c r="A14726">
        <v>2023</v>
      </c>
      <c r="B14726" t="s">
        <v>431</v>
      </c>
      <c r="C14726" t="s">
        <v>36</v>
      </c>
      <c r="D14726" t="s">
        <v>559</v>
      </c>
      <c r="E14726">
        <v>0</v>
      </c>
    </row>
    <row r="14727" spans="1:5">
      <c r="A14727">
        <v>2023</v>
      </c>
      <c r="B14727" t="s">
        <v>428</v>
      </c>
      <c r="C14727" t="s">
        <v>27</v>
      </c>
      <c r="D14727" t="s">
        <v>559</v>
      </c>
      <c r="E14727">
        <v>1</v>
      </c>
    </row>
    <row r="14728" spans="1:5">
      <c r="A14728">
        <v>2023</v>
      </c>
      <c r="B14728" t="s">
        <v>436</v>
      </c>
      <c r="C14728" t="s">
        <v>49</v>
      </c>
      <c r="D14728" t="s">
        <v>559</v>
      </c>
      <c r="E14728">
        <v>0</v>
      </c>
    </row>
    <row r="14729" spans="1:5">
      <c r="A14729">
        <v>2023</v>
      </c>
      <c r="B14729" t="s">
        <v>433</v>
      </c>
      <c r="C14729" t="s">
        <v>42</v>
      </c>
      <c r="D14729" t="s">
        <v>559</v>
      </c>
      <c r="E14729">
        <v>0</v>
      </c>
    </row>
    <row r="14730" spans="1:5">
      <c r="A14730">
        <v>2023</v>
      </c>
      <c r="B14730" t="s">
        <v>426</v>
      </c>
      <c r="D14730" t="s">
        <v>559</v>
      </c>
      <c r="E14730">
        <v>0</v>
      </c>
    </row>
    <row r="14731" spans="1:5">
      <c r="A14731">
        <v>2023</v>
      </c>
      <c r="B14731" t="s">
        <v>437</v>
      </c>
      <c r="C14731" t="s">
        <v>51</v>
      </c>
      <c r="D14731" t="s">
        <v>559</v>
      </c>
      <c r="E14731">
        <v>0</v>
      </c>
    </row>
    <row r="14732" spans="1:5">
      <c r="A14732">
        <v>2023</v>
      </c>
      <c r="B14732" t="s">
        <v>420</v>
      </c>
      <c r="C14732" t="s">
        <v>8</v>
      </c>
      <c r="D14732" t="s">
        <v>559</v>
      </c>
      <c r="E14732">
        <v>2</v>
      </c>
    </row>
    <row r="14733" spans="1:5">
      <c r="A14733">
        <v>2023</v>
      </c>
      <c r="B14733" t="s">
        <v>424</v>
      </c>
      <c r="C14733" t="s">
        <v>21</v>
      </c>
      <c r="D14733" t="s">
        <v>559</v>
      </c>
      <c r="E14733">
        <v>1</v>
      </c>
    </row>
    <row r="14734" spans="1:5">
      <c r="A14734">
        <v>2022</v>
      </c>
      <c r="B14734" t="s">
        <v>435</v>
      </c>
      <c r="C14734" t="s">
        <v>48</v>
      </c>
      <c r="D14734" t="s">
        <v>559</v>
      </c>
      <c r="E14734">
        <v>1</v>
      </c>
    </row>
    <row r="14735" spans="1:5">
      <c r="A14735">
        <v>2022</v>
      </c>
      <c r="B14735" t="s">
        <v>438</v>
      </c>
      <c r="C14735" t="s">
        <v>52</v>
      </c>
      <c r="D14735" t="s">
        <v>559</v>
      </c>
      <c r="E14735">
        <v>0</v>
      </c>
    </row>
    <row r="14736" spans="1:5">
      <c r="A14736">
        <v>2022</v>
      </c>
      <c r="B14736" t="s">
        <v>436</v>
      </c>
      <c r="C14736" t="s">
        <v>49</v>
      </c>
      <c r="D14736" t="s">
        <v>559</v>
      </c>
      <c r="E14736">
        <v>0</v>
      </c>
    </row>
    <row r="14737" spans="1:5">
      <c r="A14737">
        <v>2022</v>
      </c>
      <c r="B14737" t="s">
        <v>431</v>
      </c>
      <c r="C14737" t="s">
        <v>36</v>
      </c>
      <c r="D14737" t="s">
        <v>559</v>
      </c>
      <c r="E14737">
        <v>0</v>
      </c>
    </row>
    <row r="14738" spans="1:5">
      <c r="A14738">
        <v>2022</v>
      </c>
      <c r="B14738" t="s">
        <v>422</v>
      </c>
      <c r="C14738" t="s">
        <v>15</v>
      </c>
      <c r="D14738" t="s">
        <v>559</v>
      </c>
      <c r="E14738">
        <v>4</v>
      </c>
    </row>
    <row r="14739" spans="1:5">
      <c r="A14739">
        <v>2022</v>
      </c>
      <c r="B14739" t="s">
        <v>439</v>
      </c>
      <c r="C14739" t="s">
        <v>53</v>
      </c>
      <c r="D14739" t="s">
        <v>559</v>
      </c>
      <c r="E14739">
        <v>1</v>
      </c>
    </row>
    <row r="14740" spans="1:5">
      <c r="A14740">
        <v>2022</v>
      </c>
      <c r="B14740" t="s">
        <v>429</v>
      </c>
      <c r="C14740" t="s">
        <v>30</v>
      </c>
      <c r="D14740" t="s">
        <v>559</v>
      </c>
      <c r="E14740">
        <v>3</v>
      </c>
    </row>
    <row r="14741" spans="1:5">
      <c r="A14741">
        <v>2022</v>
      </c>
      <c r="B14741" t="s">
        <v>421</v>
      </c>
      <c r="C14741" t="s">
        <v>13</v>
      </c>
      <c r="D14741" t="s">
        <v>559</v>
      </c>
      <c r="E14741">
        <v>1</v>
      </c>
    </row>
    <row r="14742" spans="1:5">
      <c r="A14742">
        <v>2022</v>
      </c>
      <c r="B14742" t="s">
        <v>434</v>
      </c>
      <c r="C14742" t="s">
        <v>45</v>
      </c>
      <c r="D14742" t="s">
        <v>559</v>
      </c>
      <c r="E14742">
        <v>0</v>
      </c>
    </row>
    <row r="14743" spans="1:5">
      <c r="A14743">
        <v>2021</v>
      </c>
      <c r="B14743" t="s">
        <v>434</v>
      </c>
      <c r="C14743" t="s">
        <v>45</v>
      </c>
      <c r="D14743" t="s">
        <v>559</v>
      </c>
      <c r="E14743">
        <v>0</v>
      </c>
    </row>
    <row r="14744" spans="1:5">
      <c r="A14744">
        <v>2021</v>
      </c>
      <c r="B14744" t="s">
        <v>420</v>
      </c>
      <c r="C14744" t="s">
        <v>8</v>
      </c>
      <c r="D14744" t="s">
        <v>559</v>
      </c>
      <c r="E14744">
        <v>2</v>
      </c>
    </row>
    <row r="14745" spans="1:5">
      <c r="A14745">
        <v>2021</v>
      </c>
      <c r="B14745" t="s">
        <v>424</v>
      </c>
      <c r="C14745" t="s">
        <v>21</v>
      </c>
      <c r="D14745" t="s">
        <v>559</v>
      </c>
      <c r="E14745">
        <v>1</v>
      </c>
    </row>
    <row r="14746" spans="1:5">
      <c r="A14746">
        <v>2020</v>
      </c>
      <c r="B14746" t="s">
        <v>434</v>
      </c>
      <c r="C14746" t="s">
        <v>45</v>
      </c>
      <c r="D14746" t="s">
        <v>559</v>
      </c>
      <c r="E14746">
        <v>0</v>
      </c>
    </row>
    <row r="14747" spans="1:5">
      <c r="A14747">
        <v>2020</v>
      </c>
      <c r="B14747" t="s">
        <v>430</v>
      </c>
      <c r="C14747" t="s">
        <v>33</v>
      </c>
      <c r="D14747" t="s">
        <v>559</v>
      </c>
      <c r="E14747">
        <v>0</v>
      </c>
    </row>
    <row r="14748" spans="1:5">
      <c r="A14748">
        <v>2020</v>
      </c>
      <c r="B14748" t="s">
        <v>439</v>
      </c>
      <c r="C14748" t="s">
        <v>53</v>
      </c>
      <c r="D14748" t="s">
        <v>559</v>
      </c>
      <c r="E14748">
        <v>0</v>
      </c>
    </row>
    <row r="14749" spans="1:5">
      <c r="A14749">
        <v>2019</v>
      </c>
      <c r="B14749" t="s">
        <v>431</v>
      </c>
      <c r="C14749" t="s">
        <v>36</v>
      </c>
      <c r="D14749" t="s">
        <v>559</v>
      </c>
      <c r="E14749">
        <v>0</v>
      </c>
    </row>
    <row r="14750" spans="1:5">
      <c r="A14750">
        <v>2019</v>
      </c>
      <c r="B14750" t="s">
        <v>437</v>
      </c>
      <c r="C14750" t="s">
        <v>51</v>
      </c>
      <c r="D14750" t="s">
        <v>559</v>
      </c>
      <c r="E14750">
        <v>0</v>
      </c>
    </row>
    <row r="14751" spans="1:5">
      <c r="A14751">
        <v>2019</v>
      </c>
      <c r="B14751" t="s">
        <v>439</v>
      </c>
      <c r="C14751" t="s">
        <v>53</v>
      </c>
      <c r="D14751" t="s">
        <v>559</v>
      </c>
      <c r="E14751">
        <v>0</v>
      </c>
    </row>
    <row r="14752" spans="1:5">
      <c r="A14752">
        <v>2019</v>
      </c>
      <c r="B14752" t="s">
        <v>429</v>
      </c>
      <c r="C14752" t="s">
        <v>30</v>
      </c>
      <c r="D14752" t="s">
        <v>559</v>
      </c>
      <c r="E14752">
        <v>0</v>
      </c>
    </row>
    <row r="14753" spans="1:5">
      <c r="A14753">
        <v>2018</v>
      </c>
      <c r="B14753" t="s">
        <v>432</v>
      </c>
      <c r="C14753" t="s">
        <v>39</v>
      </c>
      <c r="D14753" t="s">
        <v>559</v>
      </c>
      <c r="E14753">
        <v>0</v>
      </c>
    </row>
    <row r="14754" spans="1:5">
      <c r="A14754">
        <v>2018</v>
      </c>
      <c r="B14754" t="s">
        <v>435</v>
      </c>
      <c r="C14754" t="s">
        <v>48</v>
      </c>
      <c r="D14754" t="s">
        <v>559</v>
      </c>
      <c r="E14754">
        <v>0</v>
      </c>
    </row>
    <row r="14755" spans="1:5">
      <c r="A14755">
        <v>2018</v>
      </c>
      <c r="B14755" t="s">
        <v>438</v>
      </c>
      <c r="C14755" t="s">
        <v>52</v>
      </c>
      <c r="D14755" t="s">
        <v>559</v>
      </c>
      <c r="E14755">
        <v>0</v>
      </c>
    </row>
    <row r="14756" spans="1:5">
      <c r="A14756">
        <v>2018</v>
      </c>
      <c r="B14756" t="s">
        <v>436</v>
      </c>
      <c r="C14756" t="s">
        <v>49</v>
      </c>
      <c r="D14756" t="s">
        <v>559</v>
      </c>
      <c r="E14756">
        <v>0</v>
      </c>
    </row>
    <row r="14757" spans="1:5">
      <c r="A14757">
        <v>2018</v>
      </c>
      <c r="B14757" t="s">
        <v>437</v>
      </c>
      <c r="C14757" t="s">
        <v>51</v>
      </c>
      <c r="D14757" t="s">
        <v>559</v>
      </c>
      <c r="E14757">
        <v>0</v>
      </c>
    </row>
    <row r="14758" spans="1:5">
      <c r="A14758">
        <v>2018</v>
      </c>
      <c r="B14758" t="s">
        <v>422</v>
      </c>
      <c r="C14758" t="s">
        <v>15</v>
      </c>
      <c r="D14758" t="s">
        <v>559</v>
      </c>
      <c r="E14758">
        <v>0</v>
      </c>
    </row>
    <row r="14759" spans="1:5">
      <c r="A14759">
        <v>2019</v>
      </c>
      <c r="B14759" t="s">
        <v>438</v>
      </c>
      <c r="C14759" t="s">
        <v>52</v>
      </c>
      <c r="D14759" t="s">
        <v>559</v>
      </c>
      <c r="E14759">
        <v>0</v>
      </c>
    </row>
    <row r="14760" spans="1:5">
      <c r="A14760">
        <v>2019</v>
      </c>
      <c r="B14760" t="s">
        <v>430</v>
      </c>
      <c r="C14760" t="s">
        <v>33</v>
      </c>
      <c r="D14760" t="s">
        <v>559</v>
      </c>
      <c r="E14760">
        <v>0</v>
      </c>
    </row>
    <row r="14761" spans="1:5">
      <c r="A14761">
        <v>2019</v>
      </c>
      <c r="B14761" t="s">
        <v>434</v>
      </c>
      <c r="C14761" t="s">
        <v>45</v>
      </c>
      <c r="D14761" t="s">
        <v>559</v>
      </c>
      <c r="E14761">
        <v>0</v>
      </c>
    </row>
    <row r="14762" spans="1:5">
      <c r="A14762">
        <v>2019</v>
      </c>
      <c r="B14762" t="s">
        <v>425</v>
      </c>
      <c r="C14762" t="s">
        <v>24</v>
      </c>
      <c r="D14762" t="s">
        <v>559</v>
      </c>
      <c r="E14762">
        <v>0</v>
      </c>
    </row>
    <row r="14763" spans="1:5">
      <c r="A14763">
        <v>2019</v>
      </c>
      <c r="B14763" t="s">
        <v>420</v>
      </c>
      <c r="C14763" t="s">
        <v>8</v>
      </c>
      <c r="D14763" t="s">
        <v>559</v>
      </c>
      <c r="E14763">
        <v>0</v>
      </c>
    </row>
    <row r="14764" spans="1:5">
      <c r="A14764">
        <v>2019</v>
      </c>
      <c r="B14764" t="s">
        <v>433</v>
      </c>
      <c r="C14764" t="s">
        <v>42</v>
      </c>
      <c r="D14764" t="s">
        <v>559</v>
      </c>
      <c r="E14764">
        <v>0</v>
      </c>
    </row>
    <row r="14765" spans="1:5">
      <c r="A14765">
        <v>2019</v>
      </c>
      <c r="B14765" t="s">
        <v>428</v>
      </c>
      <c r="C14765" t="s">
        <v>27</v>
      </c>
      <c r="D14765" t="s">
        <v>559</v>
      </c>
      <c r="E14765">
        <v>0</v>
      </c>
    </row>
    <row r="14766" spans="1:5">
      <c r="A14766">
        <v>2019</v>
      </c>
      <c r="B14766" t="s">
        <v>423</v>
      </c>
      <c r="C14766" t="s">
        <v>18</v>
      </c>
      <c r="D14766" t="s">
        <v>559</v>
      </c>
      <c r="E14766">
        <v>0</v>
      </c>
    </row>
    <row r="14767" spans="1:5">
      <c r="A14767">
        <v>2019</v>
      </c>
      <c r="B14767" t="s">
        <v>421</v>
      </c>
      <c r="C14767" t="s">
        <v>13</v>
      </c>
      <c r="D14767" t="s">
        <v>559</v>
      </c>
      <c r="E14767">
        <v>0</v>
      </c>
    </row>
    <row r="14768" spans="1:5">
      <c r="A14768">
        <v>2019</v>
      </c>
      <c r="B14768" t="s">
        <v>422</v>
      </c>
      <c r="C14768" t="s">
        <v>15</v>
      </c>
      <c r="D14768" t="s">
        <v>559</v>
      </c>
      <c r="E14768">
        <v>0</v>
      </c>
    </row>
    <row r="14769" spans="1:5">
      <c r="A14769">
        <v>2019</v>
      </c>
      <c r="B14769" t="s">
        <v>424</v>
      </c>
      <c r="C14769" t="s">
        <v>21</v>
      </c>
      <c r="D14769" t="s">
        <v>559</v>
      </c>
      <c r="E14769">
        <v>0</v>
      </c>
    </row>
    <row r="14770" spans="1:5">
      <c r="A14770">
        <v>2018</v>
      </c>
      <c r="B14770" t="s">
        <v>434</v>
      </c>
      <c r="C14770" t="s">
        <v>45</v>
      </c>
      <c r="D14770" t="s">
        <v>559</v>
      </c>
      <c r="E14770">
        <v>0</v>
      </c>
    </row>
    <row r="14771" spans="1:5">
      <c r="A14771">
        <v>2018</v>
      </c>
      <c r="B14771" t="s">
        <v>428</v>
      </c>
      <c r="C14771" t="s">
        <v>27</v>
      </c>
      <c r="D14771" t="s">
        <v>559</v>
      </c>
      <c r="E14771">
        <v>0</v>
      </c>
    </row>
    <row r="14772" spans="1:5">
      <c r="A14772">
        <v>2018</v>
      </c>
      <c r="B14772" t="s">
        <v>430</v>
      </c>
      <c r="C14772" t="s">
        <v>33</v>
      </c>
      <c r="D14772" t="s">
        <v>559</v>
      </c>
      <c r="E14772">
        <v>0</v>
      </c>
    </row>
    <row r="14773" spans="1:5">
      <c r="A14773">
        <v>2018</v>
      </c>
      <c r="B14773" t="s">
        <v>420</v>
      </c>
      <c r="C14773" t="s">
        <v>8</v>
      </c>
      <c r="D14773" t="s">
        <v>559</v>
      </c>
      <c r="E14773">
        <v>0</v>
      </c>
    </row>
    <row r="14774" spans="1:5">
      <c r="A14774">
        <v>2018</v>
      </c>
      <c r="B14774" t="s">
        <v>439</v>
      </c>
      <c r="C14774" t="s">
        <v>53</v>
      </c>
      <c r="D14774" t="s">
        <v>559</v>
      </c>
      <c r="E14774">
        <v>0</v>
      </c>
    </row>
    <row r="14775" spans="1:5">
      <c r="A14775">
        <v>2022</v>
      </c>
      <c r="B14775" t="s">
        <v>437</v>
      </c>
      <c r="C14775" t="s">
        <v>51</v>
      </c>
      <c r="D14775" t="s">
        <v>559</v>
      </c>
      <c r="E14775">
        <v>0</v>
      </c>
    </row>
    <row r="14776" spans="1:5">
      <c r="A14776">
        <v>2022</v>
      </c>
      <c r="B14776" t="s">
        <v>425</v>
      </c>
      <c r="C14776" t="s">
        <v>24</v>
      </c>
      <c r="D14776" t="s">
        <v>559</v>
      </c>
      <c r="E14776">
        <v>1</v>
      </c>
    </row>
    <row r="14777" spans="1:5">
      <c r="A14777">
        <v>2022</v>
      </c>
      <c r="B14777" t="s">
        <v>428</v>
      </c>
      <c r="C14777" t="s">
        <v>27</v>
      </c>
      <c r="D14777" t="s">
        <v>559</v>
      </c>
      <c r="E14777">
        <v>1</v>
      </c>
    </row>
    <row r="14778" spans="1:5">
      <c r="A14778">
        <v>2022</v>
      </c>
      <c r="B14778" t="s">
        <v>420</v>
      </c>
      <c r="C14778" t="s">
        <v>8</v>
      </c>
      <c r="D14778" t="s">
        <v>559</v>
      </c>
      <c r="E14778">
        <v>2</v>
      </c>
    </row>
    <row r="14779" spans="1:5">
      <c r="A14779">
        <v>2022</v>
      </c>
      <c r="B14779" t="s">
        <v>423</v>
      </c>
      <c r="C14779" t="s">
        <v>18</v>
      </c>
      <c r="D14779" t="s">
        <v>559</v>
      </c>
      <c r="E14779">
        <v>0</v>
      </c>
    </row>
    <row r="14780" spans="1:5">
      <c r="A14780">
        <v>2021</v>
      </c>
      <c r="B14780" t="s">
        <v>426</v>
      </c>
      <c r="D14780" t="s">
        <v>559</v>
      </c>
      <c r="E14780">
        <v>0</v>
      </c>
    </row>
    <row r="14781" spans="1:5">
      <c r="A14781">
        <v>2021</v>
      </c>
      <c r="B14781" t="s">
        <v>428</v>
      </c>
      <c r="C14781" t="s">
        <v>27</v>
      </c>
      <c r="D14781" t="s">
        <v>559</v>
      </c>
      <c r="E14781">
        <v>1</v>
      </c>
    </row>
    <row r="14782" spans="1:5">
      <c r="A14782">
        <v>2021</v>
      </c>
      <c r="B14782" t="s">
        <v>423</v>
      </c>
      <c r="C14782" t="s">
        <v>18</v>
      </c>
      <c r="D14782" t="s">
        <v>559</v>
      </c>
      <c r="E14782">
        <v>0</v>
      </c>
    </row>
    <row r="14783" spans="1:5">
      <c r="A14783">
        <v>2021</v>
      </c>
      <c r="B14783" t="s">
        <v>431</v>
      </c>
      <c r="C14783" t="s">
        <v>36</v>
      </c>
      <c r="D14783" t="s">
        <v>559</v>
      </c>
      <c r="E14783">
        <v>0</v>
      </c>
    </row>
    <row r="14784" spans="1:5">
      <c r="A14784">
        <v>2021</v>
      </c>
      <c r="B14784" t="s">
        <v>425</v>
      </c>
      <c r="C14784" t="s">
        <v>24</v>
      </c>
      <c r="D14784" t="s">
        <v>559</v>
      </c>
      <c r="E14784">
        <v>1</v>
      </c>
    </row>
    <row r="14785" spans="1:5">
      <c r="A14785">
        <v>2021</v>
      </c>
      <c r="B14785" t="s">
        <v>438</v>
      </c>
      <c r="C14785" t="s">
        <v>52</v>
      </c>
      <c r="D14785" t="s">
        <v>559</v>
      </c>
      <c r="E14785">
        <v>0</v>
      </c>
    </row>
    <row r="14786" spans="1:5">
      <c r="A14786">
        <v>2021</v>
      </c>
      <c r="B14786" t="s">
        <v>436</v>
      </c>
      <c r="C14786" t="s">
        <v>49</v>
      </c>
      <c r="D14786" t="s">
        <v>559</v>
      </c>
      <c r="E14786">
        <v>0</v>
      </c>
    </row>
    <row r="14787" spans="1:5">
      <c r="A14787">
        <v>2021</v>
      </c>
      <c r="B14787" t="s">
        <v>437</v>
      </c>
      <c r="C14787" t="s">
        <v>51</v>
      </c>
      <c r="D14787" t="s">
        <v>559</v>
      </c>
      <c r="E14787">
        <v>0</v>
      </c>
    </row>
    <row r="14788" spans="1:5">
      <c r="A14788">
        <v>2020</v>
      </c>
      <c r="B14788" t="s">
        <v>431</v>
      </c>
      <c r="C14788" t="s">
        <v>36</v>
      </c>
      <c r="D14788" t="s">
        <v>559</v>
      </c>
      <c r="E14788">
        <v>0</v>
      </c>
    </row>
    <row r="14789" spans="1:5">
      <c r="A14789">
        <v>2020</v>
      </c>
      <c r="B14789" t="s">
        <v>426</v>
      </c>
      <c r="D14789" t="s">
        <v>559</v>
      </c>
      <c r="E14789">
        <v>0</v>
      </c>
    </row>
    <row r="14790" spans="1:5">
      <c r="A14790">
        <v>2020</v>
      </c>
      <c r="B14790" t="s">
        <v>433</v>
      </c>
      <c r="C14790" t="s">
        <v>42</v>
      </c>
      <c r="D14790" t="s">
        <v>559</v>
      </c>
      <c r="E14790">
        <v>0</v>
      </c>
    </row>
    <row r="14791" spans="1:5">
      <c r="A14791">
        <v>2020</v>
      </c>
      <c r="B14791" t="s">
        <v>425</v>
      </c>
      <c r="C14791" t="s">
        <v>24</v>
      </c>
      <c r="D14791" t="s">
        <v>559</v>
      </c>
      <c r="E14791">
        <v>0</v>
      </c>
    </row>
    <row r="14792" spans="1:5">
      <c r="A14792">
        <v>2020</v>
      </c>
      <c r="B14792" t="s">
        <v>428</v>
      </c>
      <c r="C14792" t="s">
        <v>27</v>
      </c>
      <c r="D14792" t="s">
        <v>559</v>
      </c>
      <c r="E14792">
        <v>0</v>
      </c>
    </row>
    <row r="14793" spans="1:5">
      <c r="A14793">
        <v>2020</v>
      </c>
      <c r="B14793" t="s">
        <v>438</v>
      </c>
      <c r="C14793" t="s">
        <v>52</v>
      </c>
      <c r="D14793" t="s">
        <v>559</v>
      </c>
      <c r="E14793">
        <v>0</v>
      </c>
    </row>
    <row r="14794" spans="1:5">
      <c r="A14794">
        <v>2020</v>
      </c>
      <c r="B14794" t="s">
        <v>437</v>
      </c>
      <c r="C14794" t="s">
        <v>51</v>
      </c>
      <c r="D14794" t="s">
        <v>559</v>
      </c>
      <c r="E14794">
        <v>0</v>
      </c>
    </row>
    <row r="14795" spans="1:5">
      <c r="A14795">
        <v>2020</v>
      </c>
      <c r="B14795" t="s">
        <v>422</v>
      </c>
      <c r="C14795" t="s">
        <v>15</v>
      </c>
      <c r="D14795" t="s">
        <v>559</v>
      </c>
      <c r="E14795">
        <v>0</v>
      </c>
    </row>
    <row r="14796" spans="1:5">
      <c r="A14796">
        <v>2023</v>
      </c>
      <c r="B14796" t="s">
        <v>434</v>
      </c>
      <c r="C14796" t="s">
        <v>45</v>
      </c>
      <c r="D14796" t="s">
        <v>559</v>
      </c>
      <c r="E14796">
        <v>0</v>
      </c>
    </row>
    <row r="14797" spans="1:5">
      <c r="A14797">
        <v>2023</v>
      </c>
      <c r="B14797" t="s">
        <v>423</v>
      </c>
      <c r="C14797" t="s">
        <v>18</v>
      </c>
      <c r="D14797" t="s">
        <v>559</v>
      </c>
      <c r="E14797">
        <v>0</v>
      </c>
    </row>
    <row r="14798" spans="1:5">
      <c r="A14798">
        <v>2023</v>
      </c>
      <c r="B14798" t="s">
        <v>435</v>
      </c>
      <c r="C14798" t="s">
        <v>48</v>
      </c>
      <c r="D14798" t="s">
        <v>559</v>
      </c>
      <c r="E14798">
        <v>1</v>
      </c>
    </row>
    <row r="14799" spans="1:5">
      <c r="A14799">
        <v>2023</v>
      </c>
      <c r="B14799" t="s">
        <v>430</v>
      </c>
      <c r="C14799" t="s">
        <v>33</v>
      </c>
      <c r="D14799" t="s">
        <v>559</v>
      </c>
      <c r="E14799">
        <v>1</v>
      </c>
    </row>
    <row r="14800" spans="1:5">
      <c r="A14800">
        <v>2023</v>
      </c>
      <c r="B14800" t="s">
        <v>422</v>
      </c>
      <c r="C14800" t="s">
        <v>15</v>
      </c>
      <c r="D14800" t="s">
        <v>559</v>
      </c>
      <c r="E14800">
        <v>4</v>
      </c>
    </row>
    <row r="14801" spans="1:5">
      <c r="A14801">
        <v>2023</v>
      </c>
      <c r="B14801" t="s">
        <v>439</v>
      </c>
      <c r="C14801" t="s">
        <v>53</v>
      </c>
      <c r="D14801" t="s">
        <v>559</v>
      </c>
      <c r="E14801">
        <v>1</v>
      </c>
    </row>
    <row r="14802" spans="1:5">
      <c r="A14802">
        <v>2022</v>
      </c>
      <c r="B14802" t="s">
        <v>433</v>
      </c>
      <c r="C14802" t="s">
        <v>42</v>
      </c>
      <c r="D14802" t="s">
        <v>559</v>
      </c>
      <c r="E14802">
        <v>0</v>
      </c>
    </row>
    <row r="14803" spans="1:5">
      <c r="A14803">
        <v>2022</v>
      </c>
      <c r="B14803" t="s">
        <v>430</v>
      </c>
      <c r="C14803" t="s">
        <v>33</v>
      </c>
      <c r="D14803" t="s">
        <v>559</v>
      </c>
      <c r="E14803">
        <v>1</v>
      </c>
    </row>
    <row r="14804" spans="1:5">
      <c r="A14804">
        <v>2022</v>
      </c>
      <c r="B14804" t="s">
        <v>432</v>
      </c>
      <c r="C14804" t="s">
        <v>39</v>
      </c>
      <c r="D14804" t="s">
        <v>559</v>
      </c>
      <c r="E14804">
        <v>0</v>
      </c>
    </row>
    <row r="14805" spans="1:5">
      <c r="A14805">
        <v>2022</v>
      </c>
      <c r="B14805" t="s">
        <v>426</v>
      </c>
      <c r="D14805" t="s">
        <v>559</v>
      </c>
      <c r="E14805">
        <v>0</v>
      </c>
    </row>
    <row r="14806" spans="1:5">
      <c r="A14806">
        <v>2022</v>
      </c>
      <c r="B14806" t="s">
        <v>424</v>
      </c>
      <c r="C14806" t="s">
        <v>21</v>
      </c>
      <c r="D14806" t="s">
        <v>559</v>
      </c>
      <c r="E14806">
        <v>1</v>
      </c>
    </row>
    <row r="14807" spans="1:5">
      <c r="A14807">
        <v>2021</v>
      </c>
      <c r="B14807" t="s">
        <v>432</v>
      </c>
      <c r="C14807" t="s">
        <v>39</v>
      </c>
      <c r="D14807" t="s">
        <v>559</v>
      </c>
      <c r="E14807">
        <v>0</v>
      </c>
    </row>
    <row r="14808" spans="1:5">
      <c r="A14808">
        <v>2021</v>
      </c>
      <c r="B14808" t="s">
        <v>430</v>
      </c>
      <c r="C14808" t="s">
        <v>33</v>
      </c>
      <c r="D14808" t="s">
        <v>559</v>
      </c>
      <c r="E14808">
        <v>1</v>
      </c>
    </row>
    <row r="14809" spans="1:5">
      <c r="A14809">
        <v>2021</v>
      </c>
      <c r="B14809" t="s">
        <v>433</v>
      </c>
      <c r="C14809" t="s">
        <v>42</v>
      </c>
      <c r="D14809" t="s">
        <v>559</v>
      </c>
      <c r="E14809">
        <v>0</v>
      </c>
    </row>
    <row r="14810" spans="1:5">
      <c r="A14810">
        <v>2021</v>
      </c>
      <c r="B14810" t="s">
        <v>422</v>
      </c>
      <c r="C14810" t="s">
        <v>15</v>
      </c>
      <c r="D14810" t="s">
        <v>559</v>
      </c>
      <c r="E14810">
        <v>4</v>
      </c>
    </row>
    <row r="14811" spans="1:5">
      <c r="A14811">
        <v>2021</v>
      </c>
      <c r="B14811" t="s">
        <v>421</v>
      </c>
      <c r="C14811" t="s">
        <v>13</v>
      </c>
      <c r="D14811" t="s">
        <v>559</v>
      </c>
      <c r="E14811">
        <v>1</v>
      </c>
    </row>
    <row r="14812" spans="1:5">
      <c r="A14812">
        <v>2021</v>
      </c>
      <c r="B14812" t="s">
        <v>439</v>
      </c>
      <c r="C14812" t="s">
        <v>53</v>
      </c>
      <c r="D14812" t="s">
        <v>559</v>
      </c>
      <c r="E14812">
        <v>1</v>
      </c>
    </row>
    <row r="14813" spans="1:5">
      <c r="A14813">
        <v>2021</v>
      </c>
      <c r="B14813" t="s">
        <v>435</v>
      </c>
      <c r="C14813" t="s">
        <v>48</v>
      </c>
      <c r="D14813" t="s">
        <v>559</v>
      </c>
      <c r="E14813">
        <v>1</v>
      </c>
    </row>
    <row r="14814" spans="1:5">
      <c r="A14814">
        <v>2021</v>
      </c>
      <c r="B14814" t="s">
        <v>429</v>
      </c>
      <c r="C14814" t="s">
        <v>30</v>
      </c>
      <c r="D14814" t="s">
        <v>559</v>
      </c>
      <c r="E14814">
        <v>3</v>
      </c>
    </row>
    <row r="14815" spans="1:5">
      <c r="A14815">
        <v>2020</v>
      </c>
      <c r="B14815" t="s">
        <v>435</v>
      </c>
      <c r="C14815" t="s">
        <v>48</v>
      </c>
      <c r="D14815" t="s">
        <v>559</v>
      </c>
      <c r="E14815">
        <v>0</v>
      </c>
    </row>
    <row r="14816" spans="1:5">
      <c r="A14816">
        <v>2020</v>
      </c>
      <c r="B14816" t="s">
        <v>432</v>
      </c>
      <c r="C14816" t="s">
        <v>39</v>
      </c>
      <c r="D14816" t="s">
        <v>559</v>
      </c>
      <c r="E14816">
        <v>0</v>
      </c>
    </row>
    <row r="14817" spans="1:5">
      <c r="A14817">
        <v>2020</v>
      </c>
      <c r="B14817" t="s">
        <v>423</v>
      </c>
      <c r="C14817" t="s">
        <v>18</v>
      </c>
      <c r="D14817" t="s">
        <v>559</v>
      </c>
      <c r="E14817">
        <v>0</v>
      </c>
    </row>
    <row r="14818" spans="1:5">
      <c r="A14818">
        <v>2020</v>
      </c>
      <c r="B14818" t="s">
        <v>420</v>
      </c>
      <c r="C14818" t="s">
        <v>8</v>
      </c>
      <c r="D14818" t="s">
        <v>559</v>
      </c>
      <c r="E14818">
        <v>0</v>
      </c>
    </row>
    <row r="14819" spans="1:5">
      <c r="A14819">
        <v>2020</v>
      </c>
      <c r="B14819" t="s">
        <v>424</v>
      </c>
      <c r="C14819" t="s">
        <v>21</v>
      </c>
      <c r="D14819" t="s">
        <v>559</v>
      </c>
      <c r="E14819">
        <v>0</v>
      </c>
    </row>
    <row r="14820" spans="1:5">
      <c r="A14820">
        <v>2020</v>
      </c>
      <c r="B14820" t="s">
        <v>421</v>
      </c>
      <c r="C14820" t="s">
        <v>13</v>
      </c>
      <c r="D14820" t="s">
        <v>559</v>
      </c>
      <c r="E14820">
        <v>0</v>
      </c>
    </row>
    <row r="14821" spans="1:5">
      <c r="A14821">
        <v>2020</v>
      </c>
      <c r="B14821" t="s">
        <v>436</v>
      </c>
      <c r="C14821" t="s">
        <v>49</v>
      </c>
      <c r="D14821" t="s">
        <v>559</v>
      </c>
      <c r="E14821">
        <v>0</v>
      </c>
    </row>
    <row r="14822" spans="1:5">
      <c r="A14822">
        <v>2020</v>
      </c>
      <c r="B14822" t="s">
        <v>429</v>
      </c>
      <c r="C14822" t="s">
        <v>30</v>
      </c>
      <c r="D14822" t="s">
        <v>559</v>
      </c>
      <c r="E14822">
        <v>0</v>
      </c>
    </row>
    <row r="14823" spans="1:5">
      <c r="A14823">
        <v>2019</v>
      </c>
      <c r="B14823" t="s">
        <v>435</v>
      </c>
      <c r="C14823" t="s">
        <v>48</v>
      </c>
      <c r="D14823" t="s">
        <v>559</v>
      </c>
      <c r="E14823">
        <v>0</v>
      </c>
    </row>
    <row r="14824" spans="1:5">
      <c r="A14824">
        <v>2019</v>
      </c>
      <c r="B14824" t="s">
        <v>426</v>
      </c>
      <c r="D14824" t="s">
        <v>559</v>
      </c>
      <c r="E14824">
        <v>0</v>
      </c>
    </row>
    <row r="14825" spans="1:5">
      <c r="A14825">
        <v>2019</v>
      </c>
      <c r="B14825" t="s">
        <v>432</v>
      </c>
      <c r="C14825" t="s">
        <v>39</v>
      </c>
      <c r="D14825" t="s">
        <v>559</v>
      </c>
      <c r="E14825">
        <v>0</v>
      </c>
    </row>
    <row r="14826" spans="1:5">
      <c r="A14826">
        <v>2019</v>
      </c>
      <c r="B14826" t="s">
        <v>436</v>
      </c>
      <c r="C14826" t="s">
        <v>49</v>
      </c>
      <c r="D14826" t="s">
        <v>559</v>
      </c>
      <c r="E14826">
        <v>0</v>
      </c>
    </row>
    <row r="14827" spans="1:5">
      <c r="A14827">
        <v>2018</v>
      </c>
      <c r="B14827" t="s">
        <v>431</v>
      </c>
      <c r="C14827" t="s">
        <v>36</v>
      </c>
      <c r="D14827" t="s">
        <v>559</v>
      </c>
      <c r="E14827">
        <v>0</v>
      </c>
    </row>
    <row r="14828" spans="1:5">
      <c r="A14828">
        <v>2018</v>
      </c>
      <c r="B14828" t="s">
        <v>426</v>
      </c>
      <c r="D14828" t="s">
        <v>559</v>
      </c>
      <c r="E14828">
        <v>0</v>
      </c>
    </row>
    <row r="14829" spans="1:5">
      <c r="A14829">
        <v>2018</v>
      </c>
      <c r="B14829" t="s">
        <v>421</v>
      </c>
      <c r="C14829" t="s">
        <v>13</v>
      </c>
      <c r="D14829" t="s">
        <v>559</v>
      </c>
      <c r="E14829">
        <v>0</v>
      </c>
    </row>
    <row r="14830" spans="1:5">
      <c r="A14830">
        <v>2018</v>
      </c>
      <c r="B14830" t="s">
        <v>423</v>
      </c>
      <c r="C14830" t="s">
        <v>18</v>
      </c>
      <c r="D14830" t="s">
        <v>559</v>
      </c>
      <c r="E14830">
        <v>0</v>
      </c>
    </row>
    <row r="14831" spans="1:5">
      <c r="A14831">
        <v>2018</v>
      </c>
      <c r="B14831" t="s">
        <v>433</v>
      </c>
      <c r="C14831" t="s">
        <v>42</v>
      </c>
      <c r="D14831" t="s">
        <v>559</v>
      </c>
      <c r="E14831">
        <v>0</v>
      </c>
    </row>
    <row r="14832" spans="1:5">
      <c r="A14832">
        <v>2018</v>
      </c>
      <c r="B14832" t="s">
        <v>425</v>
      </c>
      <c r="C14832" t="s">
        <v>24</v>
      </c>
      <c r="D14832" t="s">
        <v>559</v>
      </c>
      <c r="E14832">
        <v>0</v>
      </c>
    </row>
    <row r="14833" spans="1:5">
      <c r="A14833">
        <v>2018</v>
      </c>
      <c r="B14833" t="s">
        <v>424</v>
      </c>
      <c r="C14833" t="s">
        <v>21</v>
      </c>
      <c r="D14833" t="s">
        <v>559</v>
      </c>
      <c r="E14833">
        <v>0</v>
      </c>
    </row>
    <row r="14834" spans="1:5">
      <c r="A14834">
        <v>2018</v>
      </c>
      <c r="B14834" t="s">
        <v>429</v>
      </c>
      <c r="C14834" t="s">
        <v>30</v>
      </c>
      <c r="D14834" t="s">
        <v>559</v>
      </c>
      <c r="E14834">
        <v>0</v>
      </c>
    </row>
    <row r="14835" spans="1:5">
      <c r="A14835">
        <v>2025</v>
      </c>
      <c r="B14835" t="s">
        <v>407</v>
      </c>
      <c r="D14835" t="s">
        <v>560</v>
      </c>
      <c r="E14835">
        <v>0</v>
      </c>
    </row>
    <row r="14836" spans="1:5">
      <c r="A14836">
        <v>2025</v>
      </c>
      <c r="B14836" t="s">
        <v>438</v>
      </c>
      <c r="D14836" t="s">
        <v>560</v>
      </c>
      <c r="E14836">
        <v>0</v>
      </c>
    </row>
    <row r="14837" spans="1:5">
      <c r="A14837">
        <v>2025</v>
      </c>
      <c r="B14837" t="s">
        <v>425</v>
      </c>
      <c r="D14837" t="s">
        <v>560</v>
      </c>
      <c r="E14837">
        <v>0</v>
      </c>
    </row>
    <row r="14838" spans="1:5">
      <c r="A14838">
        <v>2025</v>
      </c>
      <c r="B14838" t="s">
        <v>421</v>
      </c>
      <c r="D14838" t="s">
        <v>560</v>
      </c>
      <c r="E14838">
        <v>0</v>
      </c>
    </row>
    <row r="14839" spans="1:5">
      <c r="A14839">
        <v>2025</v>
      </c>
      <c r="B14839" t="s">
        <v>432</v>
      </c>
      <c r="D14839" t="s">
        <v>560</v>
      </c>
      <c r="E14839">
        <v>0</v>
      </c>
    </row>
    <row r="14840" spans="1:5">
      <c r="A14840">
        <v>2025</v>
      </c>
      <c r="B14840" t="s">
        <v>429</v>
      </c>
      <c r="D14840" t="s">
        <v>560</v>
      </c>
      <c r="E14840">
        <v>0</v>
      </c>
    </row>
    <row r="14841" spans="1:5">
      <c r="A14841">
        <v>2025</v>
      </c>
      <c r="B14841" t="s">
        <v>431</v>
      </c>
      <c r="D14841" t="s">
        <v>560</v>
      </c>
      <c r="E14841">
        <v>0</v>
      </c>
    </row>
    <row r="14842" spans="1:5">
      <c r="A14842">
        <v>2025</v>
      </c>
      <c r="B14842" t="s">
        <v>428</v>
      </c>
      <c r="D14842" t="s">
        <v>560</v>
      </c>
      <c r="E14842">
        <v>0</v>
      </c>
    </row>
    <row r="14843" spans="1:5">
      <c r="A14843">
        <v>2025</v>
      </c>
      <c r="B14843" t="s">
        <v>436</v>
      </c>
      <c r="D14843" t="s">
        <v>560</v>
      </c>
      <c r="E14843">
        <v>0</v>
      </c>
    </row>
    <row r="14844" spans="1:5">
      <c r="A14844">
        <v>2025</v>
      </c>
      <c r="B14844" t="s">
        <v>433</v>
      </c>
      <c r="D14844" t="s">
        <v>560</v>
      </c>
      <c r="E14844">
        <v>0</v>
      </c>
    </row>
    <row r="14845" spans="1:5">
      <c r="A14845">
        <v>2025</v>
      </c>
      <c r="B14845" t="s">
        <v>426</v>
      </c>
      <c r="D14845" t="s">
        <v>560</v>
      </c>
      <c r="E14845">
        <v>0</v>
      </c>
    </row>
    <row r="14846" spans="1:5">
      <c r="A14846">
        <v>2025</v>
      </c>
      <c r="B14846" t="s">
        <v>437</v>
      </c>
      <c r="D14846" t="s">
        <v>560</v>
      </c>
      <c r="E14846">
        <v>0</v>
      </c>
    </row>
    <row r="14847" spans="1:5">
      <c r="A14847">
        <v>2025</v>
      </c>
      <c r="B14847" t="s">
        <v>420</v>
      </c>
      <c r="D14847" t="s">
        <v>560</v>
      </c>
      <c r="E14847">
        <v>0</v>
      </c>
    </row>
    <row r="14848" spans="1:5">
      <c r="A14848">
        <v>2025</v>
      </c>
      <c r="B14848" t="s">
        <v>424</v>
      </c>
      <c r="D14848" t="s">
        <v>560</v>
      </c>
      <c r="E14848">
        <v>0</v>
      </c>
    </row>
    <row r="14849" spans="1:5">
      <c r="A14849">
        <v>2025</v>
      </c>
      <c r="B14849" t="s">
        <v>434</v>
      </c>
      <c r="D14849" t="s">
        <v>560</v>
      </c>
      <c r="E14849">
        <v>0</v>
      </c>
    </row>
    <row r="14850" spans="1:5">
      <c r="A14850">
        <v>2025</v>
      </c>
      <c r="B14850" t="s">
        <v>423</v>
      </c>
      <c r="D14850" t="s">
        <v>560</v>
      </c>
      <c r="E14850">
        <v>0</v>
      </c>
    </row>
    <row r="14851" spans="1:5">
      <c r="A14851">
        <v>2025</v>
      </c>
      <c r="B14851" t="s">
        <v>435</v>
      </c>
      <c r="D14851" t="s">
        <v>560</v>
      </c>
      <c r="E14851">
        <v>0</v>
      </c>
    </row>
    <row r="14852" spans="1:5">
      <c r="A14852">
        <v>2025</v>
      </c>
      <c r="B14852" t="s">
        <v>430</v>
      </c>
      <c r="D14852" t="s">
        <v>560</v>
      </c>
      <c r="E14852">
        <v>0</v>
      </c>
    </row>
    <row r="14853" spans="1:5">
      <c r="A14853">
        <v>2025</v>
      </c>
      <c r="B14853" t="s">
        <v>422</v>
      </c>
      <c r="D14853" t="s">
        <v>560</v>
      </c>
      <c r="E14853">
        <v>0</v>
      </c>
    </row>
    <row r="14854" spans="1:5">
      <c r="A14854">
        <v>2025</v>
      </c>
      <c r="B14854" t="s">
        <v>439</v>
      </c>
      <c r="D14854" t="s">
        <v>560</v>
      </c>
      <c r="E14854">
        <v>0</v>
      </c>
    </row>
    <row r="14855" spans="1:5">
      <c r="A14855">
        <v>2024</v>
      </c>
      <c r="B14855" t="s">
        <v>407</v>
      </c>
      <c r="C14855" t="s">
        <v>407</v>
      </c>
      <c r="D14855" t="s">
        <v>560</v>
      </c>
      <c r="E14855">
        <v>19</v>
      </c>
    </row>
    <row r="14856" spans="1:5">
      <c r="A14856">
        <v>2024</v>
      </c>
      <c r="B14856" t="s">
        <v>438</v>
      </c>
      <c r="C14856" t="s">
        <v>52</v>
      </c>
      <c r="D14856" t="s">
        <v>560</v>
      </c>
      <c r="E14856">
        <v>1</v>
      </c>
    </row>
    <row r="14857" spans="1:5">
      <c r="A14857">
        <v>2024</v>
      </c>
      <c r="B14857" t="s">
        <v>425</v>
      </c>
      <c r="C14857" t="s">
        <v>24</v>
      </c>
      <c r="D14857" t="s">
        <v>560</v>
      </c>
      <c r="E14857">
        <v>1</v>
      </c>
    </row>
    <row r="14858" spans="1:5">
      <c r="A14858">
        <v>2024</v>
      </c>
      <c r="B14858" t="s">
        <v>421</v>
      </c>
      <c r="C14858" t="s">
        <v>13</v>
      </c>
      <c r="D14858" t="s">
        <v>560</v>
      </c>
      <c r="E14858">
        <v>1</v>
      </c>
    </row>
    <row r="14859" spans="1:5">
      <c r="A14859">
        <v>2024</v>
      </c>
      <c r="B14859" t="s">
        <v>432</v>
      </c>
      <c r="C14859" t="s">
        <v>39</v>
      </c>
      <c r="D14859" t="s">
        <v>560</v>
      </c>
      <c r="E14859">
        <v>1</v>
      </c>
    </row>
    <row r="14860" spans="1:5">
      <c r="A14860">
        <v>2024</v>
      </c>
      <c r="B14860" t="s">
        <v>429</v>
      </c>
      <c r="C14860" t="s">
        <v>30</v>
      </c>
      <c r="D14860" t="s">
        <v>560</v>
      </c>
      <c r="E14860">
        <v>2</v>
      </c>
    </row>
    <row r="14861" spans="1:5">
      <c r="A14861">
        <v>2024</v>
      </c>
      <c r="B14861" t="s">
        <v>431</v>
      </c>
      <c r="C14861" t="s">
        <v>36</v>
      </c>
      <c r="D14861" t="s">
        <v>560</v>
      </c>
      <c r="E14861">
        <v>0</v>
      </c>
    </row>
    <row r="14862" spans="1:5">
      <c r="A14862">
        <v>2024</v>
      </c>
      <c r="B14862" t="s">
        <v>428</v>
      </c>
      <c r="C14862" t="s">
        <v>27</v>
      </c>
      <c r="D14862" t="s">
        <v>560</v>
      </c>
      <c r="E14862">
        <v>1</v>
      </c>
    </row>
    <row r="14863" spans="1:5">
      <c r="A14863">
        <v>2024</v>
      </c>
      <c r="B14863" t="s">
        <v>436</v>
      </c>
      <c r="C14863" t="s">
        <v>49</v>
      </c>
      <c r="D14863" t="s">
        <v>560</v>
      </c>
      <c r="E14863">
        <v>0</v>
      </c>
    </row>
    <row r="14864" spans="1:5">
      <c r="A14864">
        <v>2024</v>
      </c>
      <c r="B14864" t="s">
        <v>433</v>
      </c>
      <c r="C14864" t="s">
        <v>42</v>
      </c>
      <c r="D14864" t="s">
        <v>560</v>
      </c>
      <c r="E14864">
        <v>0</v>
      </c>
    </row>
    <row r="14865" spans="1:5">
      <c r="A14865">
        <v>2024</v>
      </c>
      <c r="B14865" t="s">
        <v>426</v>
      </c>
      <c r="D14865" t="s">
        <v>560</v>
      </c>
      <c r="E14865">
        <v>0</v>
      </c>
    </row>
    <row r="14866" spans="1:5">
      <c r="A14866">
        <v>2024</v>
      </c>
      <c r="B14866" t="s">
        <v>437</v>
      </c>
      <c r="C14866" t="s">
        <v>51</v>
      </c>
      <c r="D14866" t="s">
        <v>560</v>
      </c>
      <c r="E14866">
        <v>1</v>
      </c>
    </row>
    <row r="14867" spans="1:5">
      <c r="A14867">
        <v>2024</v>
      </c>
      <c r="B14867" t="s">
        <v>420</v>
      </c>
      <c r="C14867" t="s">
        <v>8</v>
      </c>
      <c r="D14867" t="s">
        <v>560</v>
      </c>
      <c r="E14867">
        <v>4</v>
      </c>
    </row>
    <row r="14868" spans="1:5">
      <c r="A14868">
        <v>2024</v>
      </c>
      <c r="B14868" t="s">
        <v>424</v>
      </c>
      <c r="C14868" t="s">
        <v>21</v>
      </c>
      <c r="D14868" t="s">
        <v>560</v>
      </c>
      <c r="E14868">
        <v>1</v>
      </c>
    </row>
    <row r="14869" spans="1:5">
      <c r="A14869">
        <v>2024</v>
      </c>
      <c r="B14869" t="s">
        <v>434</v>
      </c>
      <c r="C14869" t="s">
        <v>45</v>
      </c>
      <c r="D14869" t="s">
        <v>560</v>
      </c>
      <c r="E14869">
        <v>1</v>
      </c>
    </row>
    <row r="14870" spans="1:5">
      <c r="A14870">
        <v>2024</v>
      </c>
      <c r="B14870" t="s">
        <v>423</v>
      </c>
      <c r="C14870" t="s">
        <v>18</v>
      </c>
      <c r="D14870" t="s">
        <v>560</v>
      </c>
      <c r="E14870">
        <v>1</v>
      </c>
    </row>
    <row r="14871" spans="1:5">
      <c r="A14871">
        <v>2024</v>
      </c>
      <c r="B14871" t="s">
        <v>435</v>
      </c>
      <c r="C14871" t="s">
        <v>48</v>
      </c>
      <c r="D14871" t="s">
        <v>560</v>
      </c>
      <c r="E14871">
        <v>1</v>
      </c>
    </row>
    <row r="14872" spans="1:5">
      <c r="A14872">
        <v>2024</v>
      </c>
      <c r="B14872" t="s">
        <v>430</v>
      </c>
      <c r="C14872" t="s">
        <v>33</v>
      </c>
      <c r="D14872" t="s">
        <v>560</v>
      </c>
      <c r="E14872">
        <v>1</v>
      </c>
    </row>
    <row r="14873" spans="1:5">
      <c r="A14873">
        <v>2024</v>
      </c>
      <c r="B14873" t="s">
        <v>422</v>
      </c>
      <c r="C14873" t="s">
        <v>15</v>
      </c>
      <c r="D14873" t="s">
        <v>560</v>
      </c>
      <c r="E14873">
        <v>1</v>
      </c>
    </row>
    <row r="14874" spans="1:5">
      <c r="A14874">
        <v>2024</v>
      </c>
      <c r="B14874" t="s">
        <v>439</v>
      </c>
      <c r="C14874" t="s">
        <v>53</v>
      </c>
      <c r="D14874" t="s">
        <v>560</v>
      </c>
      <c r="E14874">
        <v>1</v>
      </c>
    </row>
    <row r="14875" spans="1:5">
      <c r="A14875">
        <v>2019</v>
      </c>
      <c r="B14875" t="s">
        <v>407</v>
      </c>
      <c r="C14875" t="s">
        <v>407</v>
      </c>
      <c r="D14875" t="s">
        <v>560</v>
      </c>
      <c r="E14875">
        <v>0</v>
      </c>
    </row>
    <row r="14876" spans="1:5">
      <c r="A14876">
        <v>2022</v>
      </c>
      <c r="B14876" t="s">
        <v>407</v>
      </c>
      <c r="C14876" t="s">
        <v>407</v>
      </c>
      <c r="D14876" t="s">
        <v>560</v>
      </c>
      <c r="E14876">
        <v>19</v>
      </c>
    </row>
    <row r="14877" spans="1:5">
      <c r="A14877">
        <v>2021</v>
      </c>
      <c r="B14877" t="s">
        <v>407</v>
      </c>
      <c r="C14877" t="s">
        <v>407</v>
      </c>
      <c r="D14877" t="s">
        <v>560</v>
      </c>
      <c r="E14877">
        <v>19</v>
      </c>
    </row>
    <row r="14878" spans="1:5">
      <c r="A14878">
        <v>2023</v>
      </c>
      <c r="B14878" t="s">
        <v>407</v>
      </c>
      <c r="C14878" t="s">
        <v>407</v>
      </c>
      <c r="D14878" t="s">
        <v>560</v>
      </c>
      <c r="E14878">
        <v>19</v>
      </c>
    </row>
    <row r="14879" spans="1:5">
      <c r="A14879">
        <v>2018</v>
      </c>
      <c r="B14879" t="s">
        <v>407</v>
      </c>
      <c r="C14879" t="s">
        <v>407</v>
      </c>
      <c r="D14879" t="s">
        <v>560</v>
      </c>
      <c r="E14879">
        <v>0</v>
      </c>
    </row>
    <row r="14880" spans="1:5">
      <c r="A14880">
        <v>2018</v>
      </c>
      <c r="B14880" t="s">
        <v>407</v>
      </c>
      <c r="C14880" t="s">
        <v>407</v>
      </c>
      <c r="D14880" t="s">
        <v>560</v>
      </c>
      <c r="E14880">
        <v>0</v>
      </c>
    </row>
    <row r="14881" spans="1:5">
      <c r="A14881">
        <v>2018</v>
      </c>
      <c r="B14881" t="s">
        <v>407</v>
      </c>
      <c r="C14881" t="s">
        <v>407</v>
      </c>
      <c r="D14881" t="s">
        <v>560</v>
      </c>
      <c r="E14881">
        <v>0</v>
      </c>
    </row>
    <row r="14882" spans="1:5">
      <c r="A14882">
        <v>2018</v>
      </c>
      <c r="B14882" t="s">
        <v>407</v>
      </c>
      <c r="C14882" t="s">
        <v>407</v>
      </c>
      <c r="D14882" t="s">
        <v>560</v>
      </c>
      <c r="E14882">
        <v>0</v>
      </c>
    </row>
    <row r="14883" spans="1:5">
      <c r="A14883">
        <v>2020</v>
      </c>
      <c r="B14883" t="s">
        <v>407</v>
      </c>
      <c r="C14883" t="s">
        <v>407</v>
      </c>
      <c r="D14883" t="s">
        <v>560</v>
      </c>
      <c r="E14883">
        <v>0</v>
      </c>
    </row>
    <row r="14884" spans="1:5">
      <c r="A14884">
        <v>2023</v>
      </c>
      <c r="B14884" t="s">
        <v>438</v>
      </c>
      <c r="C14884" t="s">
        <v>52</v>
      </c>
      <c r="D14884" t="s">
        <v>560</v>
      </c>
      <c r="E14884">
        <v>1</v>
      </c>
    </row>
    <row r="14885" spans="1:5">
      <c r="A14885">
        <v>2023</v>
      </c>
      <c r="B14885" t="s">
        <v>425</v>
      </c>
      <c r="C14885" t="s">
        <v>24</v>
      </c>
      <c r="D14885" t="s">
        <v>560</v>
      </c>
      <c r="E14885">
        <v>1</v>
      </c>
    </row>
    <row r="14886" spans="1:5">
      <c r="A14886">
        <v>2023</v>
      </c>
      <c r="B14886" t="s">
        <v>421</v>
      </c>
      <c r="C14886" t="s">
        <v>13</v>
      </c>
      <c r="D14886" t="s">
        <v>560</v>
      </c>
      <c r="E14886">
        <v>1</v>
      </c>
    </row>
    <row r="14887" spans="1:5">
      <c r="A14887">
        <v>2023</v>
      </c>
      <c r="B14887" t="s">
        <v>432</v>
      </c>
      <c r="C14887" t="s">
        <v>39</v>
      </c>
      <c r="D14887" t="s">
        <v>560</v>
      </c>
      <c r="E14887">
        <v>1</v>
      </c>
    </row>
    <row r="14888" spans="1:5">
      <c r="A14888">
        <v>2023</v>
      </c>
      <c r="B14888" t="s">
        <v>429</v>
      </c>
      <c r="C14888" t="s">
        <v>30</v>
      </c>
      <c r="D14888" t="s">
        <v>560</v>
      </c>
      <c r="E14888">
        <v>2</v>
      </c>
    </row>
    <row r="14889" spans="1:5">
      <c r="A14889">
        <v>2023</v>
      </c>
      <c r="B14889" t="s">
        <v>431</v>
      </c>
      <c r="C14889" t="s">
        <v>36</v>
      </c>
      <c r="D14889" t="s">
        <v>560</v>
      </c>
      <c r="E14889">
        <v>0</v>
      </c>
    </row>
    <row r="14890" spans="1:5">
      <c r="A14890">
        <v>2023</v>
      </c>
      <c r="B14890" t="s">
        <v>428</v>
      </c>
      <c r="C14890" t="s">
        <v>27</v>
      </c>
      <c r="D14890" t="s">
        <v>560</v>
      </c>
      <c r="E14890">
        <v>1</v>
      </c>
    </row>
    <row r="14891" spans="1:5">
      <c r="A14891">
        <v>2023</v>
      </c>
      <c r="B14891" t="s">
        <v>436</v>
      </c>
      <c r="C14891" t="s">
        <v>49</v>
      </c>
      <c r="D14891" t="s">
        <v>560</v>
      </c>
      <c r="E14891">
        <v>0</v>
      </c>
    </row>
    <row r="14892" spans="1:5">
      <c r="A14892">
        <v>2023</v>
      </c>
      <c r="B14892" t="s">
        <v>433</v>
      </c>
      <c r="C14892" t="s">
        <v>42</v>
      </c>
      <c r="D14892" t="s">
        <v>560</v>
      </c>
      <c r="E14892">
        <v>0</v>
      </c>
    </row>
    <row r="14893" spans="1:5">
      <c r="A14893">
        <v>2023</v>
      </c>
      <c r="B14893" t="s">
        <v>426</v>
      </c>
      <c r="D14893" t="s">
        <v>560</v>
      </c>
      <c r="E14893">
        <v>0</v>
      </c>
    </row>
    <row r="14894" spans="1:5">
      <c r="A14894">
        <v>2023</v>
      </c>
      <c r="B14894" t="s">
        <v>437</v>
      </c>
      <c r="C14894" t="s">
        <v>51</v>
      </c>
      <c r="D14894" t="s">
        <v>560</v>
      </c>
      <c r="E14894">
        <v>1</v>
      </c>
    </row>
    <row r="14895" spans="1:5">
      <c r="A14895">
        <v>2023</v>
      </c>
      <c r="B14895" t="s">
        <v>420</v>
      </c>
      <c r="C14895" t="s">
        <v>8</v>
      </c>
      <c r="D14895" t="s">
        <v>560</v>
      </c>
      <c r="E14895">
        <v>4</v>
      </c>
    </row>
    <row r="14896" spans="1:5">
      <c r="A14896">
        <v>2023</v>
      </c>
      <c r="B14896" t="s">
        <v>424</v>
      </c>
      <c r="C14896" t="s">
        <v>21</v>
      </c>
      <c r="D14896" t="s">
        <v>560</v>
      </c>
      <c r="E14896">
        <v>1</v>
      </c>
    </row>
    <row r="14897" spans="1:5">
      <c r="A14897">
        <v>2022</v>
      </c>
      <c r="B14897" t="s">
        <v>435</v>
      </c>
      <c r="C14897" t="s">
        <v>48</v>
      </c>
      <c r="D14897" t="s">
        <v>560</v>
      </c>
      <c r="E14897">
        <v>1</v>
      </c>
    </row>
    <row r="14898" spans="1:5">
      <c r="A14898">
        <v>2022</v>
      </c>
      <c r="B14898" t="s">
        <v>438</v>
      </c>
      <c r="C14898" t="s">
        <v>52</v>
      </c>
      <c r="D14898" t="s">
        <v>560</v>
      </c>
      <c r="E14898">
        <v>1</v>
      </c>
    </row>
    <row r="14899" spans="1:5">
      <c r="A14899">
        <v>2022</v>
      </c>
      <c r="B14899" t="s">
        <v>436</v>
      </c>
      <c r="C14899" t="s">
        <v>49</v>
      </c>
      <c r="D14899" t="s">
        <v>560</v>
      </c>
      <c r="E14899">
        <v>0</v>
      </c>
    </row>
    <row r="14900" spans="1:5">
      <c r="A14900">
        <v>2022</v>
      </c>
      <c r="B14900" t="s">
        <v>431</v>
      </c>
      <c r="C14900" t="s">
        <v>36</v>
      </c>
      <c r="D14900" t="s">
        <v>560</v>
      </c>
      <c r="E14900">
        <v>0</v>
      </c>
    </row>
    <row r="14901" spans="1:5">
      <c r="A14901">
        <v>2022</v>
      </c>
      <c r="B14901" t="s">
        <v>422</v>
      </c>
      <c r="C14901" t="s">
        <v>15</v>
      </c>
      <c r="D14901" t="s">
        <v>560</v>
      </c>
      <c r="E14901">
        <v>1</v>
      </c>
    </row>
    <row r="14902" spans="1:5">
      <c r="A14902">
        <v>2022</v>
      </c>
      <c r="B14902" t="s">
        <v>439</v>
      </c>
      <c r="C14902" t="s">
        <v>53</v>
      </c>
      <c r="D14902" t="s">
        <v>560</v>
      </c>
      <c r="E14902">
        <v>1</v>
      </c>
    </row>
    <row r="14903" spans="1:5">
      <c r="A14903">
        <v>2022</v>
      </c>
      <c r="B14903" t="s">
        <v>429</v>
      </c>
      <c r="C14903" t="s">
        <v>30</v>
      </c>
      <c r="D14903" t="s">
        <v>560</v>
      </c>
      <c r="E14903">
        <v>2</v>
      </c>
    </row>
    <row r="14904" spans="1:5">
      <c r="A14904">
        <v>2022</v>
      </c>
      <c r="B14904" t="s">
        <v>421</v>
      </c>
      <c r="C14904" t="s">
        <v>13</v>
      </c>
      <c r="D14904" t="s">
        <v>560</v>
      </c>
      <c r="E14904">
        <v>1</v>
      </c>
    </row>
    <row r="14905" spans="1:5">
      <c r="A14905">
        <v>2022</v>
      </c>
      <c r="B14905" t="s">
        <v>434</v>
      </c>
      <c r="C14905" t="s">
        <v>45</v>
      </c>
      <c r="D14905" t="s">
        <v>560</v>
      </c>
      <c r="E14905">
        <v>1</v>
      </c>
    </row>
    <row r="14906" spans="1:5">
      <c r="A14906">
        <v>2021</v>
      </c>
      <c r="B14906" t="s">
        <v>434</v>
      </c>
      <c r="C14906" t="s">
        <v>45</v>
      </c>
      <c r="D14906" t="s">
        <v>560</v>
      </c>
      <c r="E14906">
        <v>1</v>
      </c>
    </row>
    <row r="14907" spans="1:5">
      <c r="A14907">
        <v>2021</v>
      </c>
      <c r="B14907" t="s">
        <v>420</v>
      </c>
      <c r="C14907" t="s">
        <v>8</v>
      </c>
      <c r="D14907" t="s">
        <v>560</v>
      </c>
      <c r="E14907">
        <v>4</v>
      </c>
    </row>
    <row r="14908" spans="1:5">
      <c r="A14908">
        <v>2021</v>
      </c>
      <c r="B14908" t="s">
        <v>424</v>
      </c>
      <c r="C14908" t="s">
        <v>21</v>
      </c>
      <c r="D14908" t="s">
        <v>560</v>
      </c>
      <c r="E14908">
        <v>1</v>
      </c>
    </row>
    <row r="14909" spans="1:5">
      <c r="A14909">
        <v>2020</v>
      </c>
      <c r="B14909" t="s">
        <v>434</v>
      </c>
      <c r="C14909" t="s">
        <v>45</v>
      </c>
      <c r="D14909" t="s">
        <v>560</v>
      </c>
      <c r="E14909">
        <v>0</v>
      </c>
    </row>
    <row r="14910" spans="1:5">
      <c r="A14910">
        <v>2020</v>
      </c>
      <c r="B14910" t="s">
        <v>430</v>
      </c>
      <c r="C14910" t="s">
        <v>33</v>
      </c>
      <c r="D14910" t="s">
        <v>560</v>
      </c>
      <c r="E14910">
        <v>0</v>
      </c>
    </row>
    <row r="14911" spans="1:5">
      <c r="A14911">
        <v>2020</v>
      </c>
      <c r="B14911" t="s">
        <v>439</v>
      </c>
      <c r="C14911" t="s">
        <v>53</v>
      </c>
      <c r="D14911" t="s">
        <v>560</v>
      </c>
      <c r="E14911">
        <v>0</v>
      </c>
    </row>
    <row r="14912" spans="1:5">
      <c r="A14912">
        <v>2019</v>
      </c>
      <c r="B14912" t="s">
        <v>431</v>
      </c>
      <c r="C14912" t="s">
        <v>36</v>
      </c>
      <c r="D14912" t="s">
        <v>560</v>
      </c>
      <c r="E14912">
        <v>0</v>
      </c>
    </row>
    <row r="14913" spans="1:5">
      <c r="A14913">
        <v>2019</v>
      </c>
      <c r="B14913" t="s">
        <v>437</v>
      </c>
      <c r="C14913" t="s">
        <v>51</v>
      </c>
      <c r="D14913" t="s">
        <v>560</v>
      </c>
      <c r="E14913">
        <v>0</v>
      </c>
    </row>
    <row r="14914" spans="1:5">
      <c r="A14914">
        <v>2019</v>
      </c>
      <c r="B14914" t="s">
        <v>439</v>
      </c>
      <c r="C14914" t="s">
        <v>53</v>
      </c>
      <c r="D14914" t="s">
        <v>560</v>
      </c>
      <c r="E14914">
        <v>0</v>
      </c>
    </row>
    <row r="14915" spans="1:5">
      <c r="A14915">
        <v>2019</v>
      </c>
      <c r="B14915" t="s">
        <v>429</v>
      </c>
      <c r="C14915" t="s">
        <v>30</v>
      </c>
      <c r="D14915" t="s">
        <v>560</v>
      </c>
      <c r="E14915">
        <v>0</v>
      </c>
    </row>
    <row r="14916" spans="1:5">
      <c r="A14916">
        <v>2018</v>
      </c>
      <c r="B14916" t="s">
        <v>432</v>
      </c>
      <c r="C14916" t="s">
        <v>39</v>
      </c>
      <c r="D14916" t="s">
        <v>560</v>
      </c>
      <c r="E14916">
        <v>0</v>
      </c>
    </row>
    <row r="14917" spans="1:5">
      <c r="A14917">
        <v>2018</v>
      </c>
      <c r="B14917" t="s">
        <v>435</v>
      </c>
      <c r="C14917" t="s">
        <v>48</v>
      </c>
      <c r="D14917" t="s">
        <v>560</v>
      </c>
      <c r="E14917">
        <v>0</v>
      </c>
    </row>
    <row r="14918" spans="1:5">
      <c r="A14918">
        <v>2018</v>
      </c>
      <c r="B14918" t="s">
        <v>438</v>
      </c>
      <c r="C14918" t="s">
        <v>52</v>
      </c>
      <c r="D14918" t="s">
        <v>560</v>
      </c>
      <c r="E14918">
        <v>0</v>
      </c>
    </row>
    <row r="14919" spans="1:5">
      <c r="A14919">
        <v>2018</v>
      </c>
      <c r="B14919" t="s">
        <v>436</v>
      </c>
      <c r="C14919" t="s">
        <v>49</v>
      </c>
      <c r="D14919" t="s">
        <v>560</v>
      </c>
      <c r="E14919">
        <v>0</v>
      </c>
    </row>
    <row r="14920" spans="1:5">
      <c r="A14920">
        <v>2018</v>
      </c>
      <c r="B14920" t="s">
        <v>437</v>
      </c>
      <c r="C14920" t="s">
        <v>51</v>
      </c>
      <c r="D14920" t="s">
        <v>560</v>
      </c>
      <c r="E14920">
        <v>0</v>
      </c>
    </row>
    <row r="14921" spans="1:5">
      <c r="A14921">
        <v>2018</v>
      </c>
      <c r="B14921" t="s">
        <v>422</v>
      </c>
      <c r="C14921" t="s">
        <v>15</v>
      </c>
      <c r="D14921" t="s">
        <v>560</v>
      </c>
      <c r="E14921">
        <v>0</v>
      </c>
    </row>
    <row r="14922" spans="1:5">
      <c r="A14922">
        <v>2019</v>
      </c>
      <c r="B14922" t="s">
        <v>438</v>
      </c>
      <c r="C14922" t="s">
        <v>52</v>
      </c>
      <c r="D14922" t="s">
        <v>560</v>
      </c>
      <c r="E14922">
        <v>0</v>
      </c>
    </row>
    <row r="14923" spans="1:5">
      <c r="A14923">
        <v>2019</v>
      </c>
      <c r="B14923" t="s">
        <v>430</v>
      </c>
      <c r="C14923" t="s">
        <v>33</v>
      </c>
      <c r="D14923" t="s">
        <v>560</v>
      </c>
      <c r="E14923">
        <v>0</v>
      </c>
    </row>
    <row r="14924" spans="1:5">
      <c r="A14924">
        <v>2019</v>
      </c>
      <c r="B14924" t="s">
        <v>434</v>
      </c>
      <c r="C14924" t="s">
        <v>45</v>
      </c>
      <c r="D14924" t="s">
        <v>560</v>
      </c>
      <c r="E14924">
        <v>0</v>
      </c>
    </row>
    <row r="14925" spans="1:5">
      <c r="A14925">
        <v>2019</v>
      </c>
      <c r="B14925" t="s">
        <v>425</v>
      </c>
      <c r="C14925" t="s">
        <v>24</v>
      </c>
      <c r="D14925" t="s">
        <v>560</v>
      </c>
      <c r="E14925">
        <v>0</v>
      </c>
    </row>
    <row r="14926" spans="1:5">
      <c r="A14926">
        <v>2019</v>
      </c>
      <c r="B14926" t="s">
        <v>420</v>
      </c>
      <c r="C14926" t="s">
        <v>8</v>
      </c>
      <c r="D14926" t="s">
        <v>560</v>
      </c>
      <c r="E14926">
        <v>0</v>
      </c>
    </row>
    <row r="14927" spans="1:5">
      <c r="A14927">
        <v>2019</v>
      </c>
      <c r="B14927" t="s">
        <v>433</v>
      </c>
      <c r="C14927" t="s">
        <v>42</v>
      </c>
      <c r="D14927" t="s">
        <v>560</v>
      </c>
      <c r="E14927">
        <v>0</v>
      </c>
    </row>
    <row r="14928" spans="1:5">
      <c r="A14928">
        <v>2019</v>
      </c>
      <c r="B14928" t="s">
        <v>428</v>
      </c>
      <c r="C14928" t="s">
        <v>27</v>
      </c>
      <c r="D14928" t="s">
        <v>560</v>
      </c>
      <c r="E14928">
        <v>0</v>
      </c>
    </row>
    <row r="14929" spans="1:5">
      <c r="A14929">
        <v>2019</v>
      </c>
      <c r="B14929" t="s">
        <v>423</v>
      </c>
      <c r="C14929" t="s">
        <v>18</v>
      </c>
      <c r="D14929" t="s">
        <v>560</v>
      </c>
      <c r="E14929">
        <v>0</v>
      </c>
    </row>
    <row r="14930" spans="1:5">
      <c r="A14930">
        <v>2019</v>
      </c>
      <c r="B14930" t="s">
        <v>421</v>
      </c>
      <c r="C14930" t="s">
        <v>13</v>
      </c>
      <c r="D14930" t="s">
        <v>560</v>
      </c>
      <c r="E14930">
        <v>0</v>
      </c>
    </row>
    <row r="14931" spans="1:5">
      <c r="A14931">
        <v>2019</v>
      </c>
      <c r="B14931" t="s">
        <v>422</v>
      </c>
      <c r="C14931" t="s">
        <v>15</v>
      </c>
      <c r="D14931" t="s">
        <v>560</v>
      </c>
      <c r="E14931">
        <v>0</v>
      </c>
    </row>
    <row r="14932" spans="1:5">
      <c r="A14932">
        <v>2019</v>
      </c>
      <c r="B14932" t="s">
        <v>424</v>
      </c>
      <c r="C14932" t="s">
        <v>21</v>
      </c>
      <c r="D14932" t="s">
        <v>560</v>
      </c>
      <c r="E14932">
        <v>0</v>
      </c>
    </row>
    <row r="14933" spans="1:5">
      <c r="A14933">
        <v>2018</v>
      </c>
      <c r="B14933" t="s">
        <v>434</v>
      </c>
      <c r="C14933" t="s">
        <v>45</v>
      </c>
      <c r="D14933" t="s">
        <v>560</v>
      </c>
      <c r="E14933">
        <v>0</v>
      </c>
    </row>
    <row r="14934" spans="1:5">
      <c r="A14934">
        <v>2018</v>
      </c>
      <c r="B14934" t="s">
        <v>428</v>
      </c>
      <c r="C14934" t="s">
        <v>27</v>
      </c>
      <c r="D14934" t="s">
        <v>560</v>
      </c>
      <c r="E14934">
        <v>0</v>
      </c>
    </row>
    <row r="14935" spans="1:5">
      <c r="A14935">
        <v>2018</v>
      </c>
      <c r="B14935" t="s">
        <v>430</v>
      </c>
      <c r="C14935" t="s">
        <v>33</v>
      </c>
      <c r="D14935" t="s">
        <v>560</v>
      </c>
      <c r="E14935">
        <v>0</v>
      </c>
    </row>
    <row r="14936" spans="1:5">
      <c r="A14936">
        <v>2018</v>
      </c>
      <c r="B14936" t="s">
        <v>420</v>
      </c>
      <c r="C14936" t="s">
        <v>8</v>
      </c>
      <c r="D14936" t="s">
        <v>560</v>
      </c>
      <c r="E14936">
        <v>0</v>
      </c>
    </row>
    <row r="14937" spans="1:5">
      <c r="A14937">
        <v>2018</v>
      </c>
      <c r="B14937" t="s">
        <v>439</v>
      </c>
      <c r="C14937" t="s">
        <v>53</v>
      </c>
      <c r="D14937" t="s">
        <v>560</v>
      </c>
      <c r="E14937">
        <v>0</v>
      </c>
    </row>
    <row r="14938" spans="1:5">
      <c r="A14938">
        <v>2022</v>
      </c>
      <c r="B14938" t="s">
        <v>437</v>
      </c>
      <c r="C14938" t="s">
        <v>51</v>
      </c>
      <c r="D14938" t="s">
        <v>560</v>
      </c>
      <c r="E14938">
        <v>1</v>
      </c>
    </row>
    <row r="14939" spans="1:5">
      <c r="A14939">
        <v>2022</v>
      </c>
      <c r="B14939" t="s">
        <v>425</v>
      </c>
      <c r="C14939" t="s">
        <v>24</v>
      </c>
      <c r="D14939" t="s">
        <v>560</v>
      </c>
      <c r="E14939">
        <v>1</v>
      </c>
    </row>
    <row r="14940" spans="1:5">
      <c r="A14940">
        <v>2022</v>
      </c>
      <c r="B14940" t="s">
        <v>428</v>
      </c>
      <c r="C14940" t="s">
        <v>27</v>
      </c>
      <c r="D14940" t="s">
        <v>560</v>
      </c>
      <c r="E14940">
        <v>1</v>
      </c>
    </row>
    <row r="14941" spans="1:5">
      <c r="A14941">
        <v>2022</v>
      </c>
      <c r="B14941" t="s">
        <v>420</v>
      </c>
      <c r="C14941" t="s">
        <v>8</v>
      </c>
      <c r="D14941" t="s">
        <v>560</v>
      </c>
      <c r="E14941">
        <v>4</v>
      </c>
    </row>
    <row r="14942" spans="1:5">
      <c r="A14942">
        <v>2022</v>
      </c>
      <c r="B14942" t="s">
        <v>423</v>
      </c>
      <c r="C14942" t="s">
        <v>18</v>
      </c>
      <c r="D14942" t="s">
        <v>560</v>
      </c>
      <c r="E14942">
        <v>1</v>
      </c>
    </row>
    <row r="14943" spans="1:5">
      <c r="A14943">
        <v>2021</v>
      </c>
      <c r="B14943" t="s">
        <v>426</v>
      </c>
      <c r="D14943" t="s">
        <v>560</v>
      </c>
      <c r="E14943">
        <v>0</v>
      </c>
    </row>
    <row r="14944" spans="1:5">
      <c r="A14944">
        <v>2021</v>
      </c>
      <c r="B14944" t="s">
        <v>428</v>
      </c>
      <c r="C14944" t="s">
        <v>27</v>
      </c>
      <c r="D14944" t="s">
        <v>560</v>
      </c>
      <c r="E14944">
        <v>1</v>
      </c>
    </row>
    <row r="14945" spans="1:5">
      <c r="A14945">
        <v>2021</v>
      </c>
      <c r="B14945" t="s">
        <v>423</v>
      </c>
      <c r="C14945" t="s">
        <v>18</v>
      </c>
      <c r="D14945" t="s">
        <v>560</v>
      </c>
      <c r="E14945">
        <v>1</v>
      </c>
    </row>
    <row r="14946" spans="1:5">
      <c r="A14946">
        <v>2021</v>
      </c>
      <c r="B14946" t="s">
        <v>431</v>
      </c>
      <c r="C14946" t="s">
        <v>36</v>
      </c>
      <c r="D14946" t="s">
        <v>560</v>
      </c>
      <c r="E14946">
        <v>0</v>
      </c>
    </row>
    <row r="14947" spans="1:5">
      <c r="A14947">
        <v>2021</v>
      </c>
      <c r="B14947" t="s">
        <v>425</v>
      </c>
      <c r="C14947" t="s">
        <v>24</v>
      </c>
      <c r="D14947" t="s">
        <v>560</v>
      </c>
      <c r="E14947">
        <v>1</v>
      </c>
    </row>
    <row r="14948" spans="1:5">
      <c r="A14948">
        <v>2021</v>
      </c>
      <c r="B14948" t="s">
        <v>438</v>
      </c>
      <c r="C14948" t="s">
        <v>52</v>
      </c>
      <c r="D14948" t="s">
        <v>560</v>
      </c>
      <c r="E14948">
        <v>1</v>
      </c>
    </row>
    <row r="14949" spans="1:5">
      <c r="A14949">
        <v>2021</v>
      </c>
      <c r="B14949" t="s">
        <v>436</v>
      </c>
      <c r="C14949" t="s">
        <v>49</v>
      </c>
      <c r="D14949" t="s">
        <v>560</v>
      </c>
      <c r="E14949">
        <v>0</v>
      </c>
    </row>
    <row r="14950" spans="1:5">
      <c r="A14950">
        <v>2021</v>
      </c>
      <c r="B14950" t="s">
        <v>437</v>
      </c>
      <c r="C14950" t="s">
        <v>51</v>
      </c>
      <c r="D14950" t="s">
        <v>560</v>
      </c>
      <c r="E14950">
        <v>1</v>
      </c>
    </row>
    <row r="14951" spans="1:5">
      <c r="A14951">
        <v>2020</v>
      </c>
      <c r="B14951" t="s">
        <v>431</v>
      </c>
      <c r="C14951" t="s">
        <v>36</v>
      </c>
      <c r="D14951" t="s">
        <v>560</v>
      </c>
      <c r="E14951">
        <v>0</v>
      </c>
    </row>
    <row r="14952" spans="1:5">
      <c r="A14952">
        <v>2020</v>
      </c>
      <c r="B14952" t="s">
        <v>426</v>
      </c>
      <c r="D14952" t="s">
        <v>560</v>
      </c>
      <c r="E14952">
        <v>0</v>
      </c>
    </row>
    <row r="14953" spans="1:5">
      <c r="A14953">
        <v>2020</v>
      </c>
      <c r="B14953" t="s">
        <v>433</v>
      </c>
      <c r="C14953" t="s">
        <v>42</v>
      </c>
      <c r="D14953" t="s">
        <v>560</v>
      </c>
      <c r="E14953">
        <v>0</v>
      </c>
    </row>
    <row r="14954" spans="1:5">
      <c r="A14954">
        <v>2020</v>
      </c>
      <c r="B14954" t="s">
        <v>425</v>
      </c>
      <c r="C14954" t="s">
        <v>24</v>
      </c>
      <c r="D14954" t="s">
        <v>560</v>
      </c>
      <c r="E14954">
        <v>0</v>
      </c>
    </row>
    <row r="14955" spans="1:5">
      <c r="A14955">
        <v>2020</v>
      </c>
      <c r="B14955" t="s">
        <v>428</v>
      </c>
      <c r="C14955" t="s">
        <v>27</v>
      </c>
      <c r="D14955" t="s">
        <v>560</v>
      </c>
      <c r="E14955">
        <v>0</v>
      </c>
    </row>
    <row r="14956" spans="1:5">
      <c r="A14956">
        <v>2020</v>
      </c>
      <c r="B14956" t="s">
        <v>438</v>
      </c>
      <c r="C14956" t="s">
        <v>52</v>
      </c>
      <c r="D14956" t="s">
        <v>560</v>
      </c>
      <c r="E14956">
        <v>0</v>
      </c>
    </row>
    <row r="14957" spans="1:5">
      <c r="A14957">
        <v>2020</v>
      </c>
      <c r="B14957" t="s">
        <v>437</v>
      </c>
      <c r="C14957" t="s">
        <v>51</v>
      </c>
      <c r="D14957" t="s">
        <v>560</v>
      </c>
      <c r="E14957">
        <v>0</v>
      </c>
    </row>
    <row r="14958" spans="1:5">
      <c r="A14958">
        <v>2020</v>
      </c>
      <c r="B14958" t="s">
        <v>422</v>
      </c>
      <c r="C14958" t="s">
        <v>15</v>
      </c>
      <c r="D14958" t="s">
        <v>560</v>
      </c>
      <c r="E14958">
        <v>0</v>
      </c>
    </row>
    <row r="14959" spans="1:5">
      <c r="A14959">
        <v>2023</v>
      </c>
      <c r="B14959" t="s">
        <v>434</v>
      </c>
      <c r="C14959" t="s">
        <v>45</v>
      </c>
      <c r="D14959" t="s">
        <v>560</v>
      </c>
      <c r="E14959">
        <v>1</v>
      </c>
    </row>
    <row r="14960" spans="1:5">
      <c r="A14960">
        <v>2023</v>
      </c>
      <c r="B14960" t="s">
        <v>423</v>
      </c>
      <c r="C14960" t="s">
        <v>18</v>
      </c>
      <c r="D14960" t="s">
        <v>560</v>
      </c>
      <c r="E14960">
        <v>1</v>
      </c>
    </row>
    <row r="14961" spans="1:5">
      <c r="A14961">
        <v>2023</v>
      </c>
      <c r="B14961" t="s">
        <v>435</v>
      </c>
      <c r="C14961" t="s">
        <v>48</v>
      </c>
      <c r="D14961" t="s">
        <v>560</v>
      </c>
      <c r="E14961">
        <v>1</v>
      </c>
    </row>
    <row r="14962" spans="1:5">
      <c r="A14962">
        <v>2023</v>
      </c>
      <c r="B14962" t="s">
        <v>430</v>
      </c>
      <c r="C14962" t="s">
        <v>33</v>
      </c>
      <c r="D14962" t="s">
        <v>560</v>
      </c>
      <c r="E14962">
        <v>1</v>
      </c>
    </row>
    <row r="14963" spans="1:5">
      <c r="A14963">
        <v>2023</v>
      </c>
      <c r="B14963" t="s">
        <v>422</v>
      </c>
      <c r="C14963" t="s">
        <v>15</v>
      </c>
      <c r="D14963" t="s">
        <v>560</v>
      </c>
      <c r="E14963">
        <v>1</v>
      </c>
    </row>
    <row r="14964" spans="1:5">
      <c r="A14964">
        <v>2023</v>
      </c>
      <c r="B14964" t="s">
        <v>439</v>
      </c>
      <c r="C14964" t="s">
        <v>53</v>
      </c>
      <c r="D14964" t="s">
        <v>560</v>
      </c>
      <c r="E14964">
        <v>1</v>
      </c>
    </row>
    <row r="14965" spans="1:5">
      <c r="A14965">
        <v>2022</v>
      </c>
      <c r="B14965" t="s">
        <v>433</v>
      </c>
      <c r="C14965" t="s">
        <v>42</v>
      </c>
      <c r="D14965" t="s">
        <v>560</v>
      </c>
      <c r="E14965">
        <v>0</v>
      </c>
    </row>
    <row r="14966" spans="1:5">
      <c r="A14966">
        <v>2022</v>
      </c>
      <c r="B14966" t="s">
        <v>430</v>
      </c>
      <c r="C14966" t="s">
        <v>33</v>
      </c>
      <c r="D14966" t="s">
        <v>560</v>
      </c>
      <c r="E14966">
        <v>1</v>
      </c>
    </row>
    <row r="14967" spans="1:5">
      <c r="A14967">
        <v>2022</v>
      </c>
      <c r="B14967" t="s">
        <v>432</v>
      </c>
      <c r="C14967" t="s">
        <v>39</v>
      </c>
      <c r="D14967" t="s">
        <v>560</v>
      </c>
      <c r="E14967">
        <v>1</v>
      </c>
    </row>
    <row r="14968" spans="1:5">
      <c r="A14968">
        <v>2022</v>
      </c>
      <c r="B14968" t="s">
        <v>426</v>
      </c>
      <c r="D14968" t="s">
        <v>560</v>
      </c>
      <c r="E14968">
        <v>0</v>
      </c>
    </row>
    <row r="14969" spans="1:5">
      <c r="A14969">
        <v>2022</v>
      </c>
      <c r="B14969" t="s">
        <v>424</v>
      </c>
      <c r="C14969" t="s">
        <v>21</v>
      </c>
      <c r="D14969" t="s">
        <v>560</v>
      </c>
      <c r="E14969">
        <v>1</v>
      </c>
    </row>
    <row r="14970" spans="1:5">
      <c r="A14970">
        <v>2021</v>
      </c>
      <c r="B14970" t="s">
        <v>432</v>
      </c>
      <c r="C14970" t="s">
        <v>39</v>
      </c>
      <c r="D14970" t="s">
        <v>560</v>
      </c>
      <c r="E14970">
        <v>1</v>
      </c>
    </row>
    <row r="14971" spans="1:5">
      <c r="A14971">
        <v>2021</v>
      </c>
      <c r="B14971" t="s">
        <v>430</v>
      </c>
      <c r="C14971" t="s">
        <v>33</v>
      </c>
      <c r="D14971" t="s">
        <v>560</v>
      </c>
      <c r="E14971">
        <v>1</v>
      </c>
    </row>
    <row r="14972" spans="1:5">
      <c r="A14972">
        <v>2021</v>
      </c>
      <c r="B14972" t="s">
        <v>433</v>
      </c>
      <c r="C14972" t="s">
        <v>42</v>
      </c>
      <c r="D14972" t="s">
        <v>560</v>
      </c>
      <c r="E14972">
        <v>0</v>
      </c>
    </row>
    <row r="14973" spans="1:5">
      <c r="A14973">
        <v>2021</v>
      </c>
      <c r="B14973" t="s">
        <v>422</v>
      </c>
      <c r="C14973" t="s">
        <v>15</v>
      </c>
      <c r="D14973" t="s">
        <v>560</v>
      </c>
      <c r="E14973">
        <v>1</v>
      </c>
    </row>
    <row r="14974" spans="1:5">
      <c r="A14974">
        <v>2021</v>
      </c>
      <c r="B14974" t="s">
        <v>421</v>
      </c>
      <c r="C14974" t="s">
        <v>13</v>
      </c>
      <c r="D14974" t="s">
        <v>560</v>
      </c>
      <c r="E14974">
        <v>1</v>
      </c>
    </row>
    <row r="14975" spans="1:5">
      <c r="A14975">
        <v>2021</v>
      </c>
      <c r="B14975" t="s">
        <v>439</v>
      </c>
      <c r="C14975" t="s">
        <v>53</v>
      </c>
      <c r="D14975" t="s">
        <v>560</v>
      </c>
      <c r="E14975">
        <v>1</v>
      </c>
    </row>
    <row r="14976" spans="1:5">
      <c r="A14976">
        <v>2021</v>
      </c>
      <c r="B14976" t="s">
        <v>435</v>
      </c>
      <c r="C14976" t="s">
        <v>48</v>
      </c>
      <c r="D14976" t="s">
        <v>560</v>
      </c>
      <c r="E14976">
        <v>1</v>
      </c>
    </row>
    <row r="14977" spans="1:5">
      <c r="A14977">
        <v>2021</v>
      </c>
      <c r="B14977" t="s">
        <v>429</v>
      </c>
      <c r="C14977" t="s">
        <v>30</v>
      </c>
      <c r="D14977" t="s">
        <v>560</v>
      </c>
      <c r="E14977">
        <v>2</v>
      </c>
    </row>
    <row r="14978" spans="1:5">
      <c r="A14978">
        <v>2020</v>
      </c>
      <c r="B14978" t="s">
        <v>435</v>
      </c>
      <c r="C14978" t="s">
        <v>48</v>
      </c>
      <c r="D14978" t="s">
        <v>560</v>
      </c>
      <c r="E14978">
        <v>0</v>
      </c>
    </row>
    <row r="14979" spans="1:5">
      <c r="A14979">
        <v>2020</v>
      </c>
      <c r="B14979" t="s">
        <v>432</v>
      </c>
      <c r="C14979" t="s">
        <v>39</v>
      </c>
      <c r="D14979" t="s">
        <v>560</v>
      </c>
      <c r="E14979">
        <v>0</v>
      </c>
    </row>
    <row r="14980" spans="1:5">
      <c r="A14980">
        <v>2020</v>
      </c>
      <c r="B14980" t="s">
        <v>423</v>
      </c>
      <c r="C14980" t="s">
        <v>18</v>
      </c>
      <c r="D14980" t="s">
        <v>560</v>
      </c>
      <c r="E14980">
        <v>0</v>
      </c>
    </row>
    <row r="14981" spans="1:5">
      <c r="A14981">
        <v>2020</v>
      </c>
      <c r="B14981" t="s">
        <v>420</v>
      </c>
      <c r="C14981" t="s">
        <v>8</v>
      </c>
      <c r="D14981" t="s">
        <v>560</v>
      </c>
      <c r="E14981">
        <v>0</v>
      </c>
    </row>
    <row r="14982" spans="1:5">
      <c r="A14982">
        <v>2020</v>
      </c>
      <c r="B14982" t="s">
        <v>424</v>
      </c>
      <c r="C14982" t="s">
        <v>21</v>
      </c>
      <c r="D14982" t="s">
        <v>560</v>
      </c>
      <c r="E14982">
        <v>0</v>
      </c>
    </row>
    <row r="14983" spans="1:5">
      <c r="A14983">
        <v>2020</v>
      </c>
      <c r="B14983" t="s">
        <v>421</v>
      </c>
      <c r="C14983" t="s">
        <v>13</v>
      </c>
      <c r="D14983" t="s">
        <v>560</v>
      </c>
      <c r="E14983">
        <v>0</v>
      </c>
    </row>
    <row r="14984" spans="1:5">
      <c r="A14984">
        <v>2020</v>
      </c>
      <c r="B14984" t="s">
        <v>436</v>
      </c>
      <c r="C14984" t="s">
        <v>49</v>
      </c>
      <c r="D14984" t="s">
        <v>560</v>
      </c>
      <c r="E14984">
        <v>0</v>
      </c>
    </row>
    <row r="14985" spans="1:5">
      <c r="A14985">
        <v>2020</v>
      </c>
      <c r="B14985" t="s">
        <v>429</v>
      </c>
      <c r="C14985" t="s">
        <v>30</v>
      </c>
      <c r="D14985" t="s">
        <v>560</v>
      </c>
      <c r="E14985">
        <v>0</v>
      </c>
    </row>
    <row r="14986" spans="1:5">
      <c r="A14986">
        <v>2019</v>
      </c>
      <c r="B14986" t="s">
        <v>435</v>
      </c>
      <c r="C14986" t="s">
        <v>48</v>
      </c>
      <c r="D14986" t="s">
        <v>560</v>
      </c>
      <c r="E14986">
        <v>0</v>
      </c>
    </row>
    <row r="14987" spans="1:5">
      <c r="A14987">
        <v>2019</v>
      </c>
      <c r="B14987" t="s">
        <v>426</v>
      </c>
      <c r="D14987" t="s">
        <v>560</v>
      </c>
      <c r="E14987">
        <v>0</v>
      </c>
    </row>
    <row r="14988" spans="1:5">
      <c r="A14988">
        <v>2019</v>
      </c>
      <c r="B14988" t="s">
        <v>432</v>
      </c>
      <c r="C14988" t="s">
        <v>39</v>
      </c>
      <c r="D14988" t="s">
        <v>560</v>
      </c>
      <c r="E14988">
        <v>0</v>
      </c>
    </row>
    <row r="14989" spans="1:5">
      <c r="A14989">
        <v>2019</v>
      </c>
      <c r="B14989" t="s">
        <v>436</v>
      </c>
      <c r="C14989" t="s">
        <v>49</v>
      </c>
      <c r="D14989" t="s">
        <v>560</v>
      </c>
      <c r="E14989">
        <v>0</v>
      </c>
    </row>
    <row r="14990" spans="1:5">
      <c r="A14990">
        <v>2018</v>
      </c>
      <c r="B14990" t="s">
        <v>431</v>
      </c>
      <c r="C14990" t="s">
        <v>36</v>
      </c>
      <c r="D14990" t="s">
        <v>560</v>
      </c>
      <c r="E14990">
        <v>0</v>
      </c>
    </row>
    <row r="14991" spans="1:5">
      <c r="A14991">
        <v>2018</v>
      </c>
      <c r="B14991" t="s">
        <v>426</v>
      </c>
      <c r="D14991" t="s">
        <v>560</v>
      </c>
      <c r="E14991">
        <v>0</v>
      </c>
    </row>
    <row r="14992" spans="1:5">
      <c r="A14992">
        <v>2018</v>
      </c>
      <c r="B14992" t="s">
        <v>421</v>
      </c>
      <c r="C14992" t="s">
        <v>13</v>
      </c>
      <c r="D14992" t="s">
        <v>560</v>
      </c>
      <c r="E14992">
        <v>0</v>
      </c>
    </row>
    <row r="14993" spans="1:5">
      <c r="A14993">
        <v>2018</v>
      </c>
      <c r="B14993" t="s">
        <v>423</v>
      </c>
      <c r="C14993" t="s">
        <v>18</v>
      </c>
      <c r="D14993" t="s">
        <v>560</v>
      </c>
      <c r="E14993">
        <v>0</v>
      </c>
    </row>
    <row r="14994" spans="1:5">
      <c r="A14994">
        <v>2018</v>
      </c>
      <c r="B14994" t="s">
        <v>433</v>
      </c>
      <c r="C14994" t="s">
        <v>42</v>
      </c>
      <c r="D14994" t="s">
        <v>560</v>
      </c>
      <c r="E14994">
        <v>0</v>
      </c>
    </row>
    <row r="14995" spans="1:5">
      <c r="A14995">
        <v>2018</v>
      </c>
      <c r="B14995" t="s">
        <v>425</v>
      </c>
      <c r="C14995" t="s">
        <v>24</v>
      </c>
      <c r="D14995" t="s">
        <v>560</v>
      </c>
      <c r="E14995">
        <v>0</v>
      </c>
    </row>
    <row r="14996" spans="1:5">
      <c r="A14996">
        <v>2018</v>
      </c>
      <c r="B14996" t="s">
        <v>424</v>
      </c>
      <c r="C14996" t="s">
        <v>21</v>
      </c>
      <c r="D14996" t="s">
        <v>560</v>
      </c>
      <c r="E14996">
        <v>0</v>
      </c>
    </row>
    <row r="14997" spans="1:5">
      <c r="A14997">
        <v>2018</v>
      </c>
      <c r="B14997" t="s">
        <v>429</v>
      </c>
      <c r="C14997" t="s">
        <v>30</v>
      </c>
      <c r="D14997" t="s">
        <v>560</v>
      </c>
      <c r="E14997">
        <v>0</v>
      </c>
    </row>
    <row r="14998" spans="1:5">
      <c r="A14998">
        <v>2025</v>
      </c>
      <c r="B14998" t="s">
        <v>407</v>
      </c>
      <c r="D14998" t="s">
        <v>561</v>
      </c>
      <c r="E14998">
        <v>0</v>
      </c>
    </row>
    <row r="14999" spans="1:5">
      <c r="A14999">
        <v>2025</v>
      </c>
      <c r="B14999" t="s">
        <v>438</v>
      </c>
      <c r="D14999" t="s">
        <v>561</v>
      </c>
      <c r="E14999">
        <v>0</v>
      </c>
    </row>
    <row r="15000" spans="1:5">
      <c r="A15000">
        <v>2025</v>
      </c>
      <c r="B15000" t="s">
        <v>425</v>
      </c>
      <c r="D15000" t="s">
        <v>561</v>
      </c>
      <c r="E15000">
        <v>0</v>
      </c>
    </row>
    <row r="15001" spans="1:5">
      <c r="A15001">
        <v>2025</v>
      </c>
      <c r="B15001" t="s">
        <v>421</v>
      </c>
      <c r="D15001" t="s">
        <v>561</v>
      </c>
      <c r="E15001">
        <v>0</v>
      </c>
    </row>
    <row r="15002" spans="1:5">
      <c r="A15002">
        <v>2025</v>
      </c>
      <c r="B15002" t="s">
        <v>432</v>
      </c>
      <c r="D15002" t="s">
        <v>561</v>
      </c>
      <c r="E15002">
        <v>0</v>
      </c>
    </row>
    <row r="15003" spans="1:5">
      <c r="A15003">
        <v>2025</v>
      </c>
      <c r="B15003" t="s">
        <v>429</v>
      </c>
      <c r="D15003" t="s">
        <v>561</v>
      </c>
      <c r="E15003">
        <v>0</v>
      </c>
    </row>
    <row r="15004" spans="1:5">
      <c r="A15004">
        <v>2025</v>
      </c>
      <c r="B15004" t="s">
        <v>431</v>
      </c>
      <c r="D15004" t="s">
        <v>561</v>
      </c>
      <c r="E15004">
        <v>0</v>
      </c>
    </row>
    <row r="15005" spans="1:5">
      <c r="A15005">
        <v>2025</v>
      </c>
      <c r="B15005" t="s">
        <v>428</v>
      </c>
      <c r="D15005" t="s">
        <v>561</v>
      </c>
      <c r="E15005">
        <v>0</v>
      </c>
    </row>
    <row r="15006" spans="1:5">
      <c r="A15006">
        <v>2025</v>
      </c>
      <c r="B15006" t="s">
        <v>436</v>
      </c>
      <c r="D15006" t="s">
        <v>561</v>
      </c>
      <c r="E15006">
        <v>0</v>
      </c>
    </row>
    <row r="15007" spans="1:5">
      <c r="A15007">
        <v>2025</v>
      </c>
      <c r="B15007" t="s">
        <v>433</v>
      </c>
      <c r="D15007" t="s">
        <v>561</v>
      </c>
      <c r="E15007">
        <v>0</v>
      </c>
    </row>
    <row r="15008" spans="1:5">
      <c r="A15008">
        <v>2025</v>
      </c>
      <c r="B15008" t="s">
        <v>426</v>
      </c>
      <c r="D15008" t="s">
        <v>561</v>
      </c>
      <c r="E15008">
        <v>0</v>
      </c>
    </row>
    <row r="15009" spans="1:5">
      <c r="A15009">
        <v>2025</v>
      </c>
      <c r="B15009" t="s">
        <v>437</v>
      </c>
      <c r="D15009" t="s">
        <v>561</v>
      </c>
      <c r="E15009">
        <v>0</v>
      </c>
    </row>
    <row r="15010" spans="1:5">
      <c r="A15010">
        <v>2025</v>
      </c>
      <c r="B15010" t="s">
        <v>420</v>
      </c>
      <c r="D15010" t="s">
        <v>561</v>
      </c>
      <c r="E15010">
        <v>0</v>
      </c>
    </row>
    <row r="15011" spans="1:5">
      <c r="A15011">
        <v>2025</v>
      </c>
      <c r="B15011" t="s">
        <v>424</v>
      </c>
      <c r="D15011" t="s">
        <v>561</v>
      </c>
      <c r="E15011">
        <v>0</v>
      </c>
    </row>
    <row r="15012" spans="1:5">
      <c r="A15012">
        <v>2025</v>
      </c>
      <c r="B15012" t="s">
        <v>434</v>
      </c>
      <c r="D15012" t="s">
        <v>561</v>
      </c>
      <c r="E15012">
        <v>0</v>
      </c>
    </row>
    <row r="15013" spans="1:5">
      <c r="A15013">
        <v>2025</v>
      </c>
      <c r="B15013" t="s">
        <v>423</v>
      </c>
      <c r="D15013" t="s">
        <v>561</v>
      </c>
      <c r="E15013">
        <v>0</v>
      </c>
    </row>
    <row r="15014" spans="1:5">
      <c r="A15014">
        <v>2025</v>
      </c>
      <c r="B15014" t="s">
        <v>435</v>
      </c>
      <c r="D15014" t="s">
        <v>561</v>
      </c>
      <c r="E15014">
        <v>0</v>
      </c>
    </row>
    <row r="15015" spans="1:5">
      <c r="A15015">
        <v>2025</v>
      </c>
      <c r="B15015" t="s">
        <v>430</v>
      </c>
      <c r="D15015" t="s">
        <v>561</v>
      </c>
      <c r="E15015">
        <v>0</v>
      </c>
    </row>
    <row r="15016" spans="1:5">
      <c r="A15016">
        <v>2025</v>
      </c>
      <c r="B15016" t="s">
        <v>422</v>
      </c>
      <c r="D15016" t="s">
        <v>561</v>
      </c>
      <c r="E15016">
        <v>0</v>
      </c>
    </row>
    <row r="15017" spans="1:5">
      <c r="A15017">
        <v>2025</v>
      </c>
      <c r="B15017" t="s">
        <v>439</v>
      </c>
      <c r="D15017" t="s">
        <v>561</v>
      </c>
      <c r="E15017">
        <v>0</v>
      </c>
    </row>
    <row r="15018" spans="1:5">
      <c r="A15018">
        <v>2024</v>
      </c>
      <c r="B15018" t="s">
        <v>407</v>
      </c>
      <c r="C15018" t="s">
        <v>407</v>
      </c>
      <c r="D15018" t="s">
        <v>561</v>
      </c>
      <c r="E15018">
        <v>6</v>
      </c>
    </row>
    <row r="15019" spans="1:5">
      <c r="A15019">
        <v>2024</v>
      </c>
      <c r="B15019" t="s">
        <v>438</v>
      </c>
      <c r="C15019" t="s">
        <v>52</v>
      </c>
      <c r="D15019" t="s">
        <v>561</v>
      </c>
      <c r="E15019">
        <v>0</v>
      </c>
    </row>
    <row r="15020" spans="1:5">
      <c r="A15020">
        <v>2024</v>
      </c>
      <c r="B15020" t="s">
        <v>425</v>
      </c>
      <c r="C15020" t="s">
        <v>24</v>
      </c>
      <c r="D15020" t="s">
        <v>561</v>
      </c>
      <c r="E15020">
        <v>0</v>
      </c>
    </row>
    <row r="15021" spans="1:5">
      <c r="A15021">
        <v>2024</v>
      </c>
      <c r="B15021" t="s">
        <v>421</v>
      </c>
      <c r="C15021" t="s">
        <v>13</v>
      </c>
      <c r="D15021" t="s">
        <v>561</v>
      </c>
      <c r="E15021">
        <v>0</v>
      </c>
    </row>
    <row r="15022" spans="1:5">
      <c r="A15022">
        <v>2024</v>
      </c>
      <c r="B15022" t="s">
        <v>432</v>
      </c>
      <c r="C15022" t="s">
        <v>39</v>
      </c>
      <c r="D15022" t="s">
        <v>561</v>
      </c>
      <c r="E15022">
        <v>2</v>
      </c>
    </row>
    <row r="15023" spans="1:5">
      <c r="A15023">
        <v>2024</v>
      </c>
      <c r="B15023" t="s">
        <v>429</v>
      </c>
      <c r="C15023" t="s">
        <v>30</v>
      </c>
      <c r="D15023" t="s">
        <v>561</v>
      </c>
      <c r="E15023">
        <v>0</v>
      </c>
    </row>
    <row r="15024" spans="1:5">
      <c r="A15024">
        <v>2024</v>
      </c>
      <c r="B15024" t="s">
        <v>431</v>
      </c>
      <c r="C15024" t="s">
        <v>36</v>
      </c>
      <c r="D15024" t="s">
        <v>561</v>
      </c>
      <c r="E15024">
        <v>0</v>
      </c>
    </row>
    <row r="15025" spans="1:5">
      <c r="A15025">
        <v>2024</v>
      </c>
      <c r="B15025" t="s">
        <v>428</v>
      </c>
      <c r="C15025" t="s">
        <v>27</v>
      </c>
      <c r="D15025" t="s">
        <v>561</v>
      </c>
      <c r="E15025">
        <v>0</v>
      </c>
    </row>
    <row r="15026" spans="1:5">
      <c r="A15026">
        <v>2024</v>
      </c>
      <c r="B15026" t="s">
        <v>436</v>
      </c>
      <c r="C15026" t="s">
        <v>49</v>
      </c>
      <c r="D15026" t="s">
        <v>561</v>
      </c>
      <c r="E15026">
        <v>0</v>
      </c>
    </row>
    <row r="15027" spans="1:5">
      <c r="A15027">
        <v>2024</v>
      </c>
      <c r="B15027" t="s">
        <v>433</v>
      </c>
      <c r="C15027" t="s">
        <v>42</v>
      </c>
      <c r="D15027" t="s">
        <v>561</v>
      </c>
      <c r="E15027">
        <v>0</v>
      </c>
    </row>
    <row r="15028" spans="1:5">
      <c r="A15028">
        <v>2024</v>
      </c>
      <c r="B15028" t="s">
        <v>426</v>
      </c>
      <c r="D15028" t="s">
        <v>561</v>
      </c>
      <c r="E15028">
        <v>0</v>
      </c>
    </row>
    <row r="15029" spans="1:5">
      <c r="A15029">
        <v>2024</v>
      </c>
      <c r="B15029" t="s">
        <v>437</v>
      </c>
      <c r="C15029" t="s">
        <v>51</v>
      </c>
      <c r="D15029" t="s">
        <v>561</v>
      </c>
      <c r="E15029">
        <v>1</v>
      </c>
    </row>
    <row r="15030" spans="1:5">
      <c r="A15030">
        <v>2024</v>
      </c>
      <c r="B15030" t="s">
        <v>420</v>
      </c>
      <c r="C15030" t="s">
        <v>8</v>
      </c>
      <c r="D15030" t="s">
        <v>561</v>
      </c>
      <c r="E15030">
        <v>1</v>
      </c>
    </row>
    <row r="15031" spans="1:5">
      <c r="A15031">
        <v>2024</v>
      </c>
      <c r="B15031" t="s">
        <v>424</v>
      </c>
      <c r="C15031" t="s">
        <v>21</v>
      </c>
      <c r="D15031" t="s">
        <v>561</v>
      </c>
      <c r="E15031">
        <v>0</v>
      </c>
    </row>
    <row r="15032" spans="1:5">
      <c r="A15032">
        <v>2024</v>
      </c>
      <c r="B15032" t="s">
        <v>434</v>
      </c>
      <c r="C15032" t="s">
        <v>45</v>
      </c>
      <c r="D15032" t="s">
        <v>561</v>
      </c>
      <c r="E15032">
        <v>0</v>
      </c>
    </row>
    <row r="15033" spans="1:5">
      <c r="A15033">
        <v>2024</v>
      </c>
      <c r="B15033" t="s">
        <v>423</v>
      </c>
      <c r="C15033" t="s">
        <v>18</v>
      </c>
      <c r="D15033" t="s">
        <v>561</v>
      </c>
      <c r="E15033">
        <v>1</v>
      </c>
    </row>
    <row r="15034" spans="1:5">
      <c r="A15034">
        <v>2024</v>
      </c>
      <c r="B15034" t="s">
        <v>435</v>
      </c>
      <c r="C15034" t="s">
        <v>48</v>
      </c>
      <c r="D15034" t="s">
        <v>561</v>
      </c>
      <c r="E15034">
        <v>0</v>
      </c>
    </row>
    <row r="15035" spans="1:5">
      <c r="A15035">
        <v>2024</v>
      </c>
      <c r="B15035" t="s">
        <v>430</v>
      </c>
      <c r="C15035" t="s">
        <v>33</v>
      </c>
      <c r="D15035" t="s">
        <v>561</v>
      </c>
      <c r="E15035">
        <v>0</v>
      </c>
    </row>
    <row r="15036" spans="1:5">
      <c r="A15036">
        <v>2024</v>
      </c>
      <c r="B15036" t="s">
        <v>422</v>
      </c>
      <c r="C15036" t="s">
        <v>15</v>
      </c>
      <c r="D15036" t="s">
        <v>561</v>
      </c>
      <c r="E15036">
        <v>1</v>
      </c>
    </row>
    <row r="15037" spans="1:5">
      <c r="A15037">
        <v>2024</v>
      </c>
      <c r="B15037" t="s">
        <v>439</v>
      </c>
      <c r="C15037" t="s">
        <v>53</v>
      </c>
      <c r="D15037" t="s">
        <v>561</v>
      </c>
      <c r="E15037">
        <v>0</v>
      </c>
    </row>
    <row r="15038" spans="1:5">
      <c r="A15038">
        <v>2019</v>
      </c>
      <c r="B15038" t="s">
        <v>407</v>
      </c>
      <c r="C15038" t="s">
        <v>407</v>
      </c>
      <c r="D15038" t="s">
        <v>561</v>
      </c>
      <c r="E15038">
        <v>0</v>
      </c>
    </row>
    <row r="15039" spans="1:5">
      <c r="A15039">
        <v>2022</v>
      </c>
      <c r="B15039" t="s">
        <v>407</v>
      </c>
      <c r="C15039" t="s">
        <v>407</v>
      </c>
      <c r="D15039" t="s">
        <v>561</v>
      </c>
      <c r="E15039">
        <v>6</v>
      </c>
    </row>
    <row r="15040" spans="1:5">
      <c r="A15040">
        <v>2021</v>
      </c>
      <c r="B15040" t="s">
        <v>407</v>
      </c>
      <c r="C15040" t="s">
        <v>407</v>
      </c>
      <c r="D15040" t="s">
        <v>561</v>
      </c>
      <c r="E15040">
        <v>6</v>
      </c>
    </row>
    <row r="15041" spans="1:5">
      <c r="A15041">
        <v>2023</v>
      </c>
      <c r="B15041" t="s">
        <v>407</v>
      </c>
      <c r="C15041" t="s">
        <v>407</v>
      </c>
      <c r="D15041" t="s">
        <v>561</v>
      </c>
      <c r="E15041">
        <v>6</v>
      </c>
    </row>
    <row r="15042" spans="1:5">
      <c r="A15042">
        <v>2018</v>
      </c>
      <c r="B15042" t="s">
        <v>407</v>
      </c>
      <c r="C15042" t="s">
        <v>407</v>
      </c>
      <c r="D15042" t="s">
        <v>561</v>
      </c>
      <c r="E15042">
        <v>0</v>
      </c>
    </row>
    <row r="15043" spans="1:5">
      <c r="A15043">
        <v>2018</v>
      </c>
      <c r="B15043" t="s">
        <v>407</v>
      </c>
      <c r="C15043" t="s">
        <v>407</v>
      </c>
      <c r="D15043" t="s">
        <v>561</v>
      </c>
      <c r="E15043">
        <v>0</v>
      </c>
    </row>
    <row r="15044" spans="1:5">
      <c r="A15044">
        <v>2018</v>
      </c>
      <c r="B15044" t="s">
        <v>407</v>
      </c>
      <c r="C15044" t="s">
        <v>407</v>
      </c>
      <c r="D15044" t="s">
        <v>561</v>
      </c>
      <c r="E15044">
        <v>0</v>
      </c>
    </row>
    <row r="15045" spans="1:5">
      <c r="A15045">
        <v>2018</v>
      </c>
      <c r="B15045" t="s">
        <v>407</v>
      </c>
      <c r="C15045" t="s">
        <v>407</v>
      </c>
      <c r="D15045" t="s">
        <v>561</v>
      </c>
      <c r="E15045">
        <v>0</v>
      </c>
    </row>
    <row r="15046" spans="1:5">
      <c r="A15046">
        <v>2020</v>
      </c>
      <c r="B15046" t="s">
        <v>407</v>
      </c>
      <c r="C15046" t="s">
        <v>407</v>
      </c>
      <c r="D15046" t="s">
        <v>561</v>
      </c>
      <c r="E15046">
        <v>0</v>
      </c>
    </row>
    <row r="15047" spans="1:5">
      <c r="A15047">
        <v>2023</v>
      </c>
      <c r="B15047" t="s">
        <v>438</v>
      </c>
      <c r="C15047" t="s">
        <v>52</v>
      </c>
      <c r="D15047" t="s">
        <v>561</v>
      </c>
      <c r="E15047">
        <v>0</v>
      </c>
    </row>
    <row r="15048" spans="1:5">
      <c r="A15048">
        <v>2023</v>
      </c>
      <c r="B15048" t="s">
        <v>425</v>
      </c>
      <c r="C15048" t="s">
        <v>24</v>
      </c>
      <c r="D15048" t="s">
        <v>561</v>
      </c>
      <c r="E15048">
        <v>0</v>
      </c>
    </row>
    <row r="15049" spans="1:5">
      <c r="A15049">
        <v>2023</v>
      </c>
      <c r="B15049" t="s">
        <v>421</v>
      </c>
      <c r="C15049" t="s">
        <v>13</v>
      </c>
      <c r="D15049" t="s">
        <v>561</v>
      </c>
      <c r="E15049">
        <v>0</v>
      </c>
    </row>
    <row r="15050" spans="1:5">
      <c r="A15050">
        <v>2023</v>
      </c>
      <c r="B15050" t="s">
        <v>432</v>
      </c>
      <c r="C15050" t="s">
        <v>39</v>
      </c>
      <c r="D15050" t="s">
        <v>561</v>
      </c>
      <c r="E15050">
        <v>2</v>
      </c>
    </row>
    <row r="15051" spans="1:5">
      <c r="A15051">
        <v>2023</v>
      </c>
      <c r="B15051" t="s">
        <v>429</v>
      </c>
      <c r="C15051" t="s">
        <v>30</v>
      </c>
      <c r="D15051" t="s">
        <v>561</v>
      </c>
      <c r="E15051">
        <v>0</v>
      </c>
    </row>
    <row r="15052" spans="1:5">
      <c r="A15052">
        <v>2023</v>
      </c>
      <c r="B15052" t="s">
        <v>431</v>
      </c>
      <c r="C15052" t="s">
        <v>36</v>
      </c>
      <c r="D15052" t="s">
        <v>561</v>
      </c>
      <c r="E15052">
        <v>0</v>
      </c>
    </row>
    <row r="15053" spans="1:5">
      <c r="A15053">
        <v>2023</v>
      </c>
      <c r="B15053" t="s">
        <v>428</v>
      </c>
      <c r="C15053" t="s">
        <v>27</v>
      </c>
      <c r="D15053" t="s">
        <v>561</v>
      </c>
      <c r="E15053">
        <v>0</v>
      </c>
    </row>
    <row r="15054" spans="1:5">
      <c r="A15054">
        <v>2023</v>
      </c>
      <c r="B15054" t="s">
        <v>436</v>
      </c>
      <c r="C15054" t="s">
        <v>49</v>
      </c>
      <c r="D15054" t="s">
        <v>561</v>
      </c>
      <c r="E15054">
        <v>0</v>
      </c>
    </row>
    <row r="15055" spans="1:5">
      <c r="A15055">
        <v>2023</v>
      </c>
      <c r="B15055" t="s">
        <v>433</v>
      </c>
      <c r="C15055" t="s">
        <v>42</v>
      </c>
      <c r="D15055" t="s">
        <v>561</v>
      </c>
      <c r="E15055">
        <v>0</v>
      </c>
    </row>
    <row r="15056" spans="1:5">
      <c r="A15056">
        <v>2023</v>
      </c>
      <c r="B15056" t="s">
        <v>426</v>
      </c>
      <c r="D15056" t="s">
        <v>561</v>
      </c>
      <c r="E15056">
        <v>0</v>
      </c>
    </row>
    <row r="15057" spans="1:5">
      <c r="A15057">
        <v>2023</v>
      </c>
      <c r="B15057" t="s">
        <v>437</v>
      </c>
      <c r="C15057" t="s">
        <v>51</v>
      </c>
      <c r="D15057" t="s">
        <v>561</v>
      </c>
      <c r="E15057">
        <v>1</v>
      </c>
    </row>
    <row r="15058" spans="1:5">
      <c r="A15058">
        <v>2023</v>
      </c>
      <c r="B15058" t="s">
        <v>420</v>
      </c>
      <c r="C15058" t="s">
        <v>8</v>
      </c>
      <c r="D15058" t="s">
        <v>561</v>
      </c>
      <c r="E15058">
        <v>1</v>
      </c>
    </row>
    <row r="15059" spans="1:5">
      <c r="A15059">
        <v>2023</v>
      </c>
      <c r="B15059" t="s">
        <v>424</v>
      </c>
      <c r="C15059" t="s">
        <v>21</v>
      </c>
      <c r="D15059" t="s">
        <v>561</v>
      </c>
      <c r="E15059">
        <v>0</v>
      </c>
    </row>
    <row r="15060" spans="1:5">
      <c r="A15060">
        <v>2022</v>
      </c>
      <c r="B15060" t="s">
        <v>435</v>
      </c>
      <c r="C15060" t="s">
        <v>48</v>
      </c>
      <c r="D15060" t="s">
        <v>561</v>
      </c>
      <c r="E15060">
        <v>0</v>
      </c>
    </row>
    <row r="15061" spans="1:5">
      <c r="A15061">
        <v>2022</v>
      </c>
      <c r="B15061" t="s">
        <v>438</v>
      </c>
      <c r="C15061" t="s">
        <v>52</v>
      </c>
      <c r="D15061" t="s">
        <v>561</v>
      </c>
      <c r="E15061">
        <v>0</v>
      </c>
    </row>
    <row r="15062" spans="1:5">
      <c r="A15062">
        <v>2022</v>
      </c>
      <c r="B15062" t="s">
        <v>436</v>
      </c>
      <c r="C15062" t="s">
        <v>49</v>
      </c>
      <c r="D15062" t="s">
        <v>561</v>
      </c>
      <c r="E15062">
        <v>0</v>
      </c>
    </row>
    <row r="15063" spans="1:5">
      <c r="A15063">
        <v>2022</v>
      </c>
      <c r="B15063" t="s">
        <v>431</v>
      </c>
      <c r="C15063" t="s">
        <v>36</v>
      </c>
      <c r="D15063" t="s">
        <v>561</v>
      </c>
      <c r="E15063">
        <v>0</v>
      </c>
    </row>
    <row r="15064" spans="1:5">
      <c r="A15064">
        <v>2022</v>
      </c>
      <c r="B15064" t="s">
        <v>422</v>
      </c>
      <c r="C15064" t="s">
        <v>15</v>
      </c>
      <c r="D15064" t="s">
        <v>561</v>
      </c>
      <c r="E15064">
        <v>1</v>
      </c>
    </row>
    <row r="15065" spans="1:5">
      <c r="A15065">
        <v>2022</v>
      </c>
      <c r="B15065" t="s">
        <v>439</v>
      </c>
      <c r="C15065" t="s">
        <v>53</v>
      </c>
      <c r="D15065" t="s">
        <v>561</v>
      </c>
      <c r="E15065">
        <v>0</v>
      </c>
    </row>
    <row r="15066" spans="1:5">
      <c r="A15066">
        <v>2022</v>
      </c>
      <c r="B15066" t="s">
        <v>429</v>
      </c>
      <c r="C15066" t="s">
        <v>30</v>
      </c>
      <c r="D15066" t="s">
        <v>561</v>
      </c>
      <c r="E15066">
        <v>0</v>
      </c>
    </row>
    <row r="15067" spans="1:5">
      <c r="A15067">
        <v>2022</v>
      </c>
      <c r="B15067" t="s">
        <v>421</v>
      </c>
      <c r="C15067" t="s">
        <v>13</v>
      </c>
      <c r="D15067" t="s">
        <v>561</v>
      </c>
      <c r="E15067">
        <v>0</v>
      </c>
    </row>
    <row r="15068" spans="1:5">
      <c r="A15068">
        <v>2022</v>
      </c>
      <c r="B15068" t="s">
        <v>434</v>
      </c>
      <c r="C15068" t="s">
        <v>45</v>
      </c>
      <c r="D15068" t="s">
        <v>561</v>
      </c>
      <c r="E15068">
        <v>0</v>
      </c>
    </row>
    <row r="15069" spans="1:5">
      <c r="A15069">
        <v>2021</v>
      </c>
      <c r="B15069" t="s">
        <v>434</v>
      </c>
      <c r="C15069" t="s">
        <v>45</v>
      </c>
      <c r="D15069" t="s">
        <v>561</v>
      </c>
      <c r="E15069">
        <v>0</v>
      </c>
    </row>
    <row r="15070" spans="1:5">
      <c r="A15070">
        <v>2021</v>
      </c>
      <c r="B15070" t="s">
        <v>420</v>
      </c>
      <c r="C15070" t="s">
        <v>8</v>
      </c>
      <c r="D15070" t="s">
        <v>561</v>
      </c>
      <c r="E15070">
        <v>1</v>
      </c>
    </row>
    <row r="15071" spans="1:5">
      <c r="A15071">
        <v>2021</v>
      </c>
      <c r="B15071" t="s">
        <v>424</v>
      </c>
      <c r="C15071" t="s">
        <v>21</v>
      </c>
      <c r="D15071" t="s">
        <v>561</v>
      </c>
      <c r="E15071">
        <v>0</v>
      </c>
    </row>
    <row r="15072" spans="1:5">
      <c r="A15072">
        <v>2020</v>
      </c>
      <c r="B15072" t="s">
        <v>434</v>
      </c>
      <c r="C15072" t="s">
        <v>45</v>
      </c>
      <c r="D15072" t="s">
        <v>561</v>
      </c>
      <c r="E15072">
        <v>0</v>
      </c>
    </row>
    <row r="15073" spans="1:5">
      <c r="A15073">
        <v>2020</v>
      </c>
      <c r="B15073" t="s">
        <v>430</v>
      </c>
      <c r="C15073" t="s">
        <v>33</v>
      </c>
      <c r="D15073" t="s">
        <v>561</v>
      </c>
      <c r="E15073">
        <v>0</v>
      </c>
    </row>
    <row r="15074" spans="1:5">
      <c r="A15074">
        <v>2020</v>
      </c>
      <c r="B15074" t="s">
        <v>439</v>
      </c>
      <c r="C15074" t="s">
        <v>53</v>
      </c>
      <c r="D15074" t="s">
        <v>561</v>
      </c>
      <c r="E15074">
        <v>0</v>
      </c>
    </row>
    <row r="15075" spans="1:5">
      <c r="A15075">
        <v>2019</v>
      </c>
      <c r="B15075" t="s">
        <v>431</v>
      </c>
      <c r="C15075" t="s">
        <v>36</v>
      </c>
      <c r="D15075" t="s">
        <v>561</v>
      </c>
      <c r="E15075">
        <v>0</v>
      </c>
    </row>
    <row r="15076" spans="1:5">
      <c r="A15076">
        <v>2019</v>
      </c>
      <c r="B15076" t="s">
        <v>437</v>
      </c>
      <c r="C15076" t="s">
        <v>51</v>
      </c>
      <c r="D15076" t="s">
        <v>561</v>
      </c>
      <c r="E15076">
        <v>0</v>
      </c>
    </row>
    <row r="15077" spans="1:5">
      <c r="A15077">
        <v>2019</v>
      </c>
      <c r="B15077" t="s">
        <v>439</v>
      </c>
      <c r="C15077" t="s">
        <v>53</v>
      </c>
      <c r="D15077" t="s">
        <v>561</v>
      </c>
      <c r="E15077">
        <v>0</v>
      </c>
    </row>
    <row r="15078" spans="1:5">
      <c r="A15078">
        <v>2019</v>
      </c>
      <c r="B15078" t="s">
        <v>429</v>
      </c>
      <c r="C15078" t="s">
        <v>30</v>
      </c>
      <c r="D15078" t="s">
        <v>561</v>
      </c>
      <c r="E15078">
        <v>0</v>
      </c>
    </row>
    <row r="15079" spans="1:5">
      <c r="A15079">
        <v>2018</v>
      </c>
      <c r="B15079" t="s">
        <v>432</v>
      </c>
      <c r="C15079" t="s">
        <v>39</v>
      </c>
      <c r="D15079" t="s">
        <v>561</v>
      </c>
      <c r="E15079">
        <v>0</v>
      </c>
    </row>
    <row r="15080" spans="1:5">
      <c r="A15080">
        <v>2018</v>
      </c>
      <c r="B15080" t="s">
        <v>435</v>
      </c>
      <c r="C15080" t="s">
        <v>48</v>
      </c>
      <c r="D15080" t="s">
        <v>561</v>
      </c>
      <c r="E15080">
        <v>0</v>
      </c>
    </row>
    <row r="15081" spans="1:5">
      <c r="A15081">
        <v>2018</v>
      </c>
      <c r="B15081" t="s">
        <v>438</v>
      </c>
      <c r="C15081" t="s">
        <v>52</v>
      </c>
      <c r="D15081" t="s">
        <v>561</v>
      </c>
      <c r="E15081">
        <v>0</v>
      </c>
    </row>
    <row r="15082" spans="1:5">
      <c r="A15082">
        <v>2018</v>
      </c>
      <c r="B15082" t="s">
        <v>436</v>
      </c>
      <c r="C15082" t="s">
        <v>49</v>
      </c>
      <c r="D15082" t="s">
        <v>561</v>
      </c>
      <c r="E15082">
        <v>0</v>
      </c>
    </row>
    <row r="15083" spans="1:5">
      <c r="A15083">
        <v>2018</v>
      </c>
      <c r="B15083" t="s">
        <v>437</v>
      </c>
      <c r="C15083" t="s">
        <v>51</v>
      </c>
      <c r="D15083" t="s">
        <v>561</v>
      </c>
      <c r="E15083">
        <v>0</v>
      </c>
    </row>
    <row r="15084" spans="1:5">
      <c r="A15084">
        <v>2018</v>
      </c>
      <c r="B15084" t="s">
        <v>422</v>
      </c>
      <c r="C15084" t="s">
        <v>15</v>
      </c>
      <c r="D15084" t="s">
        <v>561</v>
      </c>
      <c r="E15084">
        <v>0</v>
      </c>
    </row>
    <row r="15085" spans="1:5">
      <c r="A15085">
        <v>2019</v>
      </c>
      <c r="B15085" t="s">
        <v>438</v>
      </c>
      <c r="C15085" t="s">
        <v>52</v>
      </c>
      <c r="D15085" t="s">
        <v>561</v>
      </c>
      <c r="E15085">
        <v>0</v>
      </c>
    </row>
    <row r="15086" spans="1:5">
      <c r="A15086">
        <v>2019</v>
      </c>
      <c r="B15086" t="s">
        <v>430</v>
      </c>
      <c r="C15086" t="s">
        <v>33</v>
      </c>
      <c r="D15086" t="s">
        <v>561</v>
      </c>
      <c r="E15086">
        <v>0</v>
      </c>
    </row>
    <row r="15087" spans="1:5">
      <c r="A15087">
        <v>2019</v>
      </c>
      <c r="B15087" t="s">
        <v>434</v>
      </c>
      <c r="C15087" t="s">
        <v>45</v>
      </c>
      <c r="D15087" t="s">
        <v>561</v>
      </c>
      <c r="E15087">
        <v>0</v>
      </c>
    </row>
    <row r="15088" spans="1:5">
      <c r="A15088">
        <v>2019</v>
      </c>
      <c r="B15088" t="s">
        <v>425</v>
      </c>
      <c r="C15088" t="s">
        <v>24</v>
      </c>
      <c r="D15088" t="s">
        <v>561</v>
      </c>
      <c r="E15088">
        <v>0</v>
      </c>
    </row>
    <row r="15089" spans="1:5">
      <c r="A15089">
        <v>2019</v>
      </c>
      <c r="B15089" t="s">
        <v>420</v>
      </c>
      <c r="C15089" t="s">
        <v>8</v>
      </c>
      <c r="D15089" t="s">
        <v>561</v>
      </c>
      <c r="E15089">
        <v>0</v>
      </c>
    </row>
    <row r="15090" spans="1:5">
      <c r="A15090">
        <v>2019</v>
      </c>
      <c r="B15090" t="s">
        <v>433</v>
      </c>
      <c r="C15090" t="s">
        <v>42</v>
      </c>
      <c r="D15090" t="s">
        <v>561</v>
      </c>
      <c r="E15090">
        <v>0</v>
      </c>
    </row>
    <row r="15091" spans="1:5">
      <c r="A15091">
        <v>2019</v>
      </c>
      <c r="B15091" t="s">
        <v>428</v>
      </c>
      <c r="C15091" t="s">
        <v>27</v>
      </c>
      <c r="D15091" t="s">
        <v>561</v>
      </c>
      <c r="E15091">
        <v>0</v>
      </c>
    </row>
    <row r="15092" spans="1:5">
      <c r="A15092">
        <v>2019</v>
      </c>
      <c r="B15092" t="s">
        <v>423</v>
      </c>
      <c r="C15092" t="s">
        <v>18</v>
      </c>
      <c r="D15092" t="s">
        <v>561</v>
      </c>
      <c r="E15092">
        <v>0</v>
      </c>
    </row>
    <row r="15093" spans="1:5">
      <c r="A15093">
        <v>2019</v>
      </c>
      <c r="B15093" t="s">
        <v>421</v>
      </c>
      <c r="C15093" t="s">
        <v>13</v>
      </c>
      <c r="D15093" t="s">
        <v>561</v>
      </c>
      <c r="E15093">
        <v>0</v>
      </c>
    </row>
    <row r="15094" spans="1:5">
      <c r="A15094">
        <v>2019</v>
      </c>
      <c r="B15094" t="s">
        <v>422</v>
      </c>
      <c r="C15094" t="s">
        <v>15</v>
      </c>
      <c r="D15094" t="s">
        <v>561</v>
      </c>
      <c r="E15094">
        <v>0</v>
      </c>
    </row>
    <row r="15095" spans="1:5">
      <c r="A15095">
        <v>2019</v>
      </c>
      <c r="B15095" t="s">
        <v>424</v>
      </c>
      <c r="C15095" t="s">
        <v>21</v>
      </c>
      <c r="D15095" t="s">
        <v>561</v>
      </c>
      <c r="E15095">
        <v>0</v>
      </c>
    </row>
    <row r="15096" spans="1:5">
      <c r="A15096">
        <v>2018</v>
      </c>
      <c r="B15096" t="s">
        <v>434</v>
      </c>
      <c r="C15096" t="s">
        <v>45</v>
      </c>
      <c r="D15096" t="s">
        <v>561</v>
      </c>
      <c r="E15096">
        <v>0</v>
      </c>
    </row>
    <row r="15097" spans="1:5">
      <c r="A15097">
        <v>2018</v>
      </c>
      <c r="B15097" t="s">
        <v>428</v>
      </c>
      <c r="C15097" t="s">
        <v>27</v>
      </c>
      <c r="D15097" t="s">
        <v>561</v>
      </c>
      <c r="E15097">
        <v>0</v>
      </c>
    </row>
    <row r="15098" spans="1:5">
      <c r="A15098">
        <v>2018</v>
      </c>
      <c r="B15098" t="s">
        <v>430</v>
      </c>
      <c r="C15098" t="s">
        <v>33</v>
      </c>
      <c r="D15098" t="s">
        <v>561</v>
      </c>
      <c r="E15098">
        <v>0</v>
      </c>
    </row>
    <row r="15099" spans="1:5">
      <c r="A15099">
        <v>2018</v>
      </c>
      <c r="B15099" t="s">
        <v>420</v>
      </c>
      <c r="C15099" t="s">
        <v>8</v>
      </c>
      <c r="D15099" t="s">
        <v>561</v>
      </c>
      <c r="E15099">
        <v>0</v>
      </c>
    </row>
    <row r="15100" spans="1:5">
      <c r="A15100">
        <v>2018</v>
      </c>
      <c r="B15100" t="s">
        <v>439</v>
      </c>
      <c r="C15100" t="s">
        <v>53</v>
      </c>
      <c r="D15100" t="s">
        <v>561</v>
      </c>
      <c r="E15100">
        <v>0</v>
      </c>
    </row>
    <row r="15101" spans="1:5">
      <c r="A15101">
        <v>2022</v>
      </c>
      <c r="B15101" t="s">
        <v>437</v>
      </c>
      <c r="C15101" t="s">
        <v>51</v>
      </c>
      <c r="D15101" t="s">
        <v>561</v>
      </c>
      <c r="E15101">
        <v>1</v>
      </c>
    </row>
    <row r="15102" spans="1:5">
      <c r="A15102">
        <v>2022</v>
      </c>
      <c r="B15102" t="s">
        <v>425</v>
      </c>
      <c r="C15102" t="s">
        <v>24</v>
      </c>
      <c r="D15102" t="s">
        <v>561</v>
      </c>
      <c r="E15102">
        <v>0</v>
      </c>
    </row>
    <row r="15103" spans="1:5">
      <c r="A15103">
        <v>2022</v>
      </c>
      <c r="B15103" t="s">
        <v>428</v>
      </c>
      <c r="C15103" t="s">
        <v>27</v>
      </c>
      <c r="D15103" t="s">
        <v>561</v>
      </c>
      <c r="E15103">
        <v>0</v>
      </c>
    </row>
    <row r="15104" spans="1:5">
      <c r="A15104">
        <v>2022</v>
      </c>
      <c r="B15104" t="s">
        <v>420</v>
      </c>
      <c r="C15104" t="s">
        <v>8</v>
      </c>
      <c r="D15104" t="s">
        <v>561</v>
      </c>
      <c r="E15104">
        <v>1</v>
      </c>
    </row>
    <row r="15105" spans="1:5">
      <c r="A15105">
        <v>2022</v>
      </c>
      <c r="B15105" t="s">
        <v>423</v>
      </c>
      <c r="C15105" t="s">
        <v>18</v>
      </c>
      <c r="D15105" t="s">
        <v>561</v>
      </c>
      <c r="E15105">
        <v>1</v>
      </c>
    </row>
    <row r="15106" spans="1:5">
      <c r="A15106">
        <v>2021</v>
      </c>
      <c r="B15106" t="s">
        <v>426</v>
      </c>
      <c r="D15106" t="s">
        <v>561</v>
      </c>
      <c r="E15106">
        <v>0</v>
      </c>
    </row>
    <row r="15107" spans="1:5">
      <c r="A15107">
        <v>2021</v>
      </c>
      <c r="B15107" t="s">
        <v>428</v>
      </c>
      <c r="C15107" t="s">
        <v>27</v>
      </c>
      <c r="D15107" t="s">
        <v>561</v>
      </c>
      <c r="E15107">
        <v>0</v>
      </c>
    </row>
    <row r="15108" spans="1:5">
      <c r="A15108">
        <v>2021</v>
      </c>
      <c r="B15108" t="s">
        <v>423</v>
      </c>
      <c r="C15108" t="s">
        <v>18</v>
      </c>
      <c r="D15108" t="s">
        <v>561</v>
      </c>
      <c r="E15108">
        <v>1</v>
      </c>
    </row>
    <row r="15109" spans="1:5">
      <c r="A15109">
        <v>2021</v>
      </c>
      <c r="B15109" t="s">
        <v>431</v>
      </c>
      <c r="C15109" t="s">
        <v>36</v>
      </c>
      <c r="D15109" t="s">
        <v>561</v>
      </c>
      <c r="E15109">
        <v>0</v>
      </c>
    </row>
    <row r="15110" spans="1:5">
      <c r="A15110">
        <v>2021</v>
      </c>
      <c r="B15110" t="s">
        <v>425</v>
      </c>
      <c r="C15110" t="s">
        <v>24</v>
      </c>
      <c r="D15110" t="s">
        <v>561</v>
      </c>
      <c r="E15110">
        <v>0</v>
      </c>
    </row>
    <row r="15111" spans="1:5">
      <c r="A15111">
        <v>2021</v>
      </c>
      <c r="B15111" t="s">
        <v>438</v>
      </c>
      <c r="C15111" t="s">
        <v>52</v>
      </c>
      <c r="D15111" t="s">
        <v>561</v>
      </c>
      <c r="E15111">
        <v>0</v>
      </c>
    </row>
    <row r="15112" spans="1:5">
      <c r="A15112">
        <v>2021</v>
      </c>
      <c r="B15112" t="s">
        <v>436</v>
      </c>
      <c r="C15112" t="s">
        <v>49</v>
      </c>
      <c r="D15112" t="s">
        <v>561</v>
      </c>
      <c r="E15112">
        <v>0</v>
      </c>
    </row>
    <row r="15113" spans="1:5">
      <c r="A15113">
        <v>2021</v>
      </c>
      <c r="B15113" t="s">
        <v>437</v>
      </c>
      <c r="C15113" t="s">
        <v>51</v>
      </c>
      <c r="D15113" t="s">
        <v>561</v>
      </c>
      <c r="E15113">
        <v>1</v>
      </c>
    </row>
    <row r="15114" spans="1:5">
      <c r="A15114">
        <v>2020</v>
      </c>
      <c r="B15114" t="s">
        <v>431</v>
      </c>
      <c r="C15114" t="s">
        <v>36</v>
      </c>
      <c r="D15114" t="s">
        <v>561</v>
      </c>
      <c r="E15114">
        <v>0</v>
      </c>
    </row>
    <row r="15115" spans="1:5">
      <c r="A15115">
        <v>2020</v>
      </c>
      <c r="B15115" t="s">
        <v>426</v>
      </c>
      <c r="D15115" t="s">
        <v>561</v>
      </c>
      <c r="E15115">
        <v>0</v>
      </c>
    </row>
    <row r="15116" spans="1:5">
      <c r="A15116">
        <v>2020</v>
      </c>
      <c r="B15116" t="s">
        <v>433</v>
      </c>
      <c r="C15116" t="s">
        <v>42</v>
      </c>
      <c r="D15116" t="s">
        <v>561</v>
      </c>
      <c r="E15116">
        <v>0</v>
      </c>
    </row>
    <row r="15117" spans="1:5">
      <c r="A15117">
        <v>2020</v>
      </c>
      <c r="B15117" t="s">
        <v>425</v>
      </c>
      <c r="C15117" t="s">
        <v>24</v>
      </c>
      <c r="D15117" t="s">
        <v>561</v>
      </c>
      <c r="E15117">
        <v>0</v>
      </c>
    </row>
    <row r="15118" spans="1:5">
      <c r="A15118">
        <v>2020</v>
      </c>
      <c r="B15118" t="s">
        <v>428</v>
      </c>
      <c r="C15118" t="s">
        <v>27</v>
      </c>
      <c r="D15118" t="s">
        <v>561</v>
      </c>
      <c r="E15118">
        <v>0</v>
      </c>
    </row>
    <row r="15119" spans="1:5">
      <c r="A15119">
        <v>2020</v>
      </c>
      <c r="B15119" t="s">
        <v>438</v>
      </c>
      <c r="C15119" t="s">
        <v>52</v>
      </c>
      <c r="D15119" t="s">
        <v>561</v>
      </c>
      <c r="E15119">
        <v>0</v>
      </c>
    </row>
    <row r="15120" spans="1:5">
      <c r="A15120">
        <v>2020</v>
      </c>
      <c r="B15120" t="s">
        <v>437</v>
      </c>
      <c r="C15120" t="s">
        <v>51</v>
      </c>
      <c r="D15120" t="s">
        <v>561</v>
      </c>
      <c r="E15120">
        <v>0</v>
      </c>
    </row>
    <row r="15121" spans="1:5">
      <c r="A15121">
        <v>2020</v>
      </c>
      <c r="B15121" t="s">
        <v>422</v>
      </c>
      <c r="C15121" t="s">
        <v>15</v>
      </c>
      <c r="D15121" t="s">
        <v>561</v>
      </c>
      <c r="E15121">
        <v>0</v>
      </c>
    </row>
    <row r="15122" spans="1:5">
      <c r="A15122">
        <v>2023</v>
      </c>
      <c r="B15122" t="s">
        <v>434</v>
      </c>
      <c r="C15122" t="s">
        <v>45</v>
      </c>
      <c r="D15122" t="s">
        <v>561</v>
      </c>
      <c r="E15122">
        <v>0</v>
      </c>
    </row>
    <row r="15123" spans="1:5">
      <c r="A15123">
        <v>2023</v>
      </c>
      <c r="B15123" t="s">
        <v>423</v>
      </c>
      <c r="C15123" t="s">
        <v>18</v>
      </c>
      <c r="D15123" t="s">
        <v>561</v>
      </c>
      <c r="E15123">
        <v>1</v>
      </c>
    </row>
    <row r="15124" spans="1:5">
      <c r="A15124">
        <v>2023</v>
      </c>
      <c r="B15124" t="s">
        <v>435</v>
      </c>
      <c r="C15124" t="s">
        <v>48</v>
      </c>
      <c r="D15124" t="s">
        <v>561</v>
      </c>
      <c r="E15124">
        <v>0</v>
      </c>
    </row>
    <row r="15125" spans="1:5">
      <c r="A15125">
        <v>2023</v>
      </c>
      <c r="B15125" t="s">
        <v>430</v>
      </c>
      <c r="C15125" t="s">
        <v>33</v>
      </c>
      <c r="D15125" t="s">
        <v>561</v>
      </c>
      <c r="E15125">
        <v>0</v>
      </c>
    </row>
    <row r="15126" spans="1:5">
      <c r="A15126">
        <v>2023</v>
      </c>
      <c r="B15126" t="s">
        <v>422</v>
      </c>
      <c r="C15126" t="s">
        <v>15</v>
      </c>
      <c r="D15126" t="s">
        <v>561</v>
      </c>
      <c r="E15126">
        <v>1</v>
      </c>
    </row>
    <row r="15127" spans="1:5">
      <c r="A15127">
        <v>2023</v>
      </c>
      <c r="B15127" t="s">
        <v>439</v>
      </c>
      <c r="C15127" t="s">
        <v>53</v>
      </c>
      <c r="D15127" t="s">
        <v>561</v>
      </c>
      <c r="E15127">
        <v>0</v>
      </c>
    </row>
    <row r="15128" spans="1:5">
      <c r="A15128">
        <v>2022</v>
      </c>
      <c r="B15128" t="s">
        <v>433</v>
      </c>
      <c r="C15128" t="s">
        <v>42</v>
      </c>
      <c r="D15128" t="s">
        <v>561</v>
      </c>
      <c r="E15128">
        <v>0</v>
      </c>
    </row>
    <row r="15129" spans="1:5">
      <c r="A15129">
        <v>2022</v>
      </c>
      <c r="B15129" t="s">
        <v>430</v>
      </c>
      <c r="C15129" t="s">
        <v>33</v>
      </c>
      <c r="D15129" t="s">
        <v>561</v>
      </c>
      <c r="E15129">
        <v>0</v>
      </c>
    </row>
    <row r="15130" spans="1:5">
      <c r="A15130">
        <v>2022</v>
      </c>
      <c r="B15130" t="s">
        <v>432</v>
      </c>
      <c r="C15130" t="s">
        <v>39</v>
      </c>
      <c r="D15130" t="s">
        <v>561</v>
      </c>
      <c r="E15130">
        <v>2</v>
      </c>
    </row>
    <row r="15131" spans="1:5">
      <c r="A15131">
        <v>2022</v>
      </c>
      <c r="B15131" t="s">
        <v>426</v>
      </c>
      <c r="D15131" t="s">
        <v>561</v>
      </c>
      <c r="E15131">
        <v>0</v>
      </c>
    </row>
    <row r="15132" spans="1:5">
      <c r="A15132">
        <v>2022</v>
      </c>
      <c r="B15132" t="s">
        <v>424</v>
      </c>
      <c r="C15132" t="s">
        <v>21</v>
      </c>
      <c r="D15132" t="s">
        <v>561</v>
      </c>
      <c r="E15132">
        <v>0</v>
      </c>
    </row>
    <row r="15133" spans="1:5">
      <c r="A15133">
        <v>2021</v>
      </c>
      <c r="B15133" t="s">
        <v>432</v>
      </c>
      <c r="C15133" t="s">
        <v>39</v>
      </c>
      <c r="D15133" t="s">
        <v>561</v>
      </c>
      <c r="E15133">
        <v>2</v>
      </c>
    </row>
    <row r="15134" spans="1:5">
      <c r="A15134">
        <v>2021</v>
      </c>
      <c r="B15134" t="s">
        <v>430</v>
      </c>
      <c r="C15134" t="s">
        <v>33</v>
      </c>
      <c r="D15134" t="s">
        <v>561</v>
      </c>
      <c r="E15134">
        <v>0</v>
      </c>
    </row>
    <row r="15135" spans="1:5">
      <c r="A15135">
        <v>2021</v>
      </c>
      <c r="B15135" t="s">
        <v>433</v>
      </c>
      <c r="C15135" t="s">
        <v>42</v>
      </c>
      <c r="D15135" t="s">
        <v>561</v>
      </c>
      <c r="E15135">
        <v>0</v>
      </c>
    </row>
    <row r="15136" spans="1:5">
      <c r="A15136">
        <v>2021</v>
      </c>
      <c r="B15136" t="s">
        <v>422</v>
      </c>
      <c r="C15136" t="s">
        <v>15</v>
      </c>
      <c r="D15136" t="s">
        <v>561</v>
      </c>
      <c r="E15136">
        <v>1</v>
      </c>
    </row>
    <row r="15137" spans="1:5">
      <c r="A15137">
        <v>2021</v>
      </c>
      <c r="B15137" t="s">
        <v>421</v>
      </c>
      <c r="C15137" t="s">
        <v>13</v>
      </c>
      <c r="D15137" t="s">
        <v>561</v>
      </c>
      <c r="E15137">
        <v>0</v>
      </c>
    </row>
    <row r="15138" spans="1:5">
      <c r="A15138">
        <v>2021</v>
      </c>
      <c r="B15138" t="s">
        <v>439</v>
      </c>
      <c r="C15138" t="s">
        <v>53</v>
      </c>
      <c r="D15138" t="s">
        <v>561</v>
      </c>
      <c r="E15138">
        <v>0</v>
      </c>
    </row>
    <row r="15139" spans="1:5">
      <c r="A15139">
        <v>2021</v>
      </c>
      <c r="B15139" t="s">
        <v>435</v>
      </c>
      <c r="C15139" t="s">
        <v>48</v>
      </c>
      <c r="D15139" t="s">
        <v>561</v>
      </c>
      <c r="E15139">
        <v>0</v>
      </c>
    </row>
    <row r="15140" spans="1:5">
      <c r="A15140">
        <v>2021</v>
      </c>
      <c r="B15140" t="s">
        <v>429</v>
      </c>
      <c r="C15140" t="s">
        <v>30</v>
      </c>
      <c r="D15140" t="s">
        <v>561</v>
      </c>
      <c r="E15140">
        <v>0</v>
      </c>
    </row>
    <row r="15141" spans="1:5">
      <c r="A15141">
        <v>2020</v>
      </c>
      <c r="B15141" t="s">
        <v>435</v>
      </c>
      <c r="C15141" t="s">
        <v>48</v>
      </c>
      <c r="D15141" t="s">
        <v>561</v>
      </c>
      <c r="E15141">
        <v>0</v>
      </c>
    </row>
    <row r="15142" spans="1:5">
      <c r="A15142">
        <v>2020</v>
      </c>
      <c r="B15142" t="s">
        <v>432</v>
      </c>
      <c r="C15142" t="s">
        <v>39</v>
      </c>
      <c r="D15142" t="s">
        <v>561</v>
      </c>
      <c r="E15142">
        <v>0</v>
      </c>
    </row>
    <row r="15143" spans="1:5">
      <c r="A15143">
        <v>2020</v>
      </c>
      <c r="B15143" t="s">
        <v>423</v>
      </c>
      <c r="C15143" t="s">
        <v>18</v>
      </c>
      <c r="D15143" t="s">
        <v>561</v>
      </c>
      <c r="E15143">
        <v>0</v>
      </c>
    </row>
    <row r="15144" spans="1:5">
      <c r="A15144">
        <v>2020</v>
      </c>
      <c r="B15144" t="s">
        <v>420</v>
      </c>
      <c r="C15144" t="s">
        <v>8</v>
      </c>
      <c r="D15144" t="s">
        <v>561</v>
      </c>
      <c r="E15144">
        <v>0</v>
      </c>
    </row>
    <row r="15145" spans="1:5">
      <c r="A15145">
        <v>2020</v>
      </c>
      <c r="B15145" t="s">
        <v>424</v>
      </c>
      <c r="C15145" t="s">
        <v>21</v>
      </c>
      <c r="D15145" t="s">
        <v>561</v>
      </c>
      <c r="E15145">
        <v>0</v>
      </c>
    </row>
    <row r="15146" spans="1:5">
      <c r="A15146">
        <v>2020</v>
      </c>
      <c r="B15146" t="s">
        <v>421</v>
      </c>
      <c r="C15146" t="s">
        <v>13</v>
      </c>
      <c r="D15146" t="s">
        <v>561</v>
      </c>
      <c r="E15146">
        <v>0</v>
      </c>
    </row>
    <row r="15147" spans="1:5">
      <c r="A15147">
        <v>2020</v>
      </c>
      <c r="B15147" t="s">
        <v>436</v>
      </c>
      <c r="C15147" t="s">
        <v>49</v>
      </c>
      <c r="D15147" t="s">
        <v>561</v>
      </c>
      <c r="E15147">
        <v>0</v>
      </c>
    </row>
    <row r="15148" spans="1:5">
      <c r="A15148">
        <v>2020</v>
      </c>
      <c r="B15148" t="s">
        <v>429</v>
      </c>
      <c r="C15148" t="s">
        <v>30</v>
      </c>
      <c r="D15148" t="s">
        <v>561</v>
      </c>
      <c r="E15148">
        <v>0</v>
      </c>
    </row>
    <row r="15149" spans="1:5">
      <c r="A15149">
        <v>2019</v>
      </c>
      <c r="B15149" t="s">
        <v>435</v>
      </c>
      <c r="C15149" t="s">
        <v>48</v>
      </c>
      <c r="D15149" t="s">
        <v>561</v>
      </c>
      <c r="E15149">
        <v>0</v>
      </c>
    </row>
    <row r="15150" spans="1:5">
      <c r="A15150">
        <v>2019</v>
      </c>
      <c r="B15150" t="s">
        <v>426</v>
      </c>
      <c r="D15150" t="s">
        <v>561</v>
      </c>
      <c r="E15150">
        <v>0</v>
      </c>
    </row>
    <row r="15151" spans="1:5">
      <c r="A15151">
        <v>2019</v>
      </c>
      <c r="B15151" t="s">
        <v>432</v>
      </c>
      <c r="C15151" t="s">
        <v>39</v>
      </c>
      <c r="D15151" t="s">
        <v>561</v>
      </c>
      <c r="E15151">
        <v>0</v>
      </c>
    </row>
    <row r="15152" spans="1:5">
      <c r="A15152">
        <v>2019</v>
      </c>
      <c r="B15152" t="s">
        <v>436</v>
      </c>
      <c r="C15152" t="s">
        <v>49</v>
      </c>
      <c r="D15152" t="s">
        <v>561</v>
      </c>
      <c r="E15152">
        <v>0</v>
      </c>
    </row>
    <row r="15153" spans="1:5">
      <c r="A15153">
        <v>2018</v>
      </c>
      <c r="B15153" t="s">
        <v>431</v>
      </c>
      <c r="C15153" t="s">
        <v>36</v>
      </c>
      <c r="D15153" t="s">
        <v>561</v>
      </c>
      <c r="E15153">
        <v>0</v>
      </c>
    </row>
    <row r="15154" spans="1:5">
      <c r="A15154">
        <v>2018</v>
      </c>
      <c r="B15154" t="s">
        <v>426</v>
      </c>
      <c r="D15154" t="s">
        <v>561</v>
      </c>
      <c r="E15154">
        <v>0</v>
      </c>
    </row>
    <row r="15155" spans="1:5">
      <c r="A15155">
        <v>2018</v>
      </c>
      <c r="B15155" t="s">
        <v>421</v>
      </c>
      <c r="C15155" t="s">
        <v>13</v>
      </c>
      <c r="D15155" t="s">
        <v>561</v>
      </c>
      <c r="E15155">
        <v>0</v>
      </c>
    </row>
    <row r="15156" spans="1:5">
      <c r="A15156">
        <v>2018</v>
      </c>
      <c r="B15156" t="s">
        <v>423</v>
      </c>
      <c r="C15156" t="s">
        <v>18</v>
      </c>
      <c r="D15156" t="s">
        <v>561</v>
      </c>
      <c r="E15156">
        <v>0</v>
      </c>
    </row>
    <row r="15157" spans="1:5">
      <c r="A15157">
        <v>2018</v>
      </c>
      <c r="B15157" t="s">
        <v>433</v>
      </c>
      <c r="C15157" t="s">
        <v>42</v>
      </c>
      <c r="D15157" t="s">
        <v>561</v>
      </c>
      <c r="E15157">
        <v>0</v>
      </c>
    </row>
    <row r="15158" spans="1:5">
      <c r="A15158">
        <v>2018</v>
      </c>
      <c r="B15158" t="s">
        <v>425</v>
      </c>
      <c r="C15158" t="s">
        <v>24</v>
      </c>
      <c r="D15158" t="s">
        <v>561</v>
      </c>
      <c r="E15158">
        <v>0</v>
      </c>
    </row>
    <row r="15159" spans="1:5">
      <c r="A15159">
        <v>2018</v>
      </c>
      <c r="B15159" t="s">
        <v>424</v>
      </c>
      <c r="C15159" t="s">
        <v>21</v>
      </c>
      <c r="D15159" t="s">
        <v>561</v>
      </c>
      <c r="E15159">
        <v>0</v>
      </c>
    </row>
    <row r="15160" spans="1:5">
      <c r="A15160">
        <v>2018</v>
      </c>
      <c r="B15160" t="s">
        <v>429</v>
      </c>
      <c r="C15160" t="s">
        <v>30</v>
      </c>
      <c r="D15160" t="s">
        <v>561</v>
      </c>
      <c r="E15160">
        <v>0</v>
      </c>
    </row>
    <row r="15161" spans="1:5">
      <c r="A15161">
        <v>2025</v>
      </c>
      <c r="B15161" t="s">
        <v>407</v>
      </c>
      <c r="D15161" t="s">
        <v>562</v>
      </c>
    </row>
    <row r="15162" spans="1:5">
      <c r="A15162">
        <v>2025</v>
      </c>
      <c r="B15162" t="s">
        <v>438</v>
      </c>
      <c r="D15162" t="s">
        <v>562</v>
      </c>
    </row>
    <row r="15163" spans="1:5">
      <c r="A15163">
        <v>2025</v>
      </c>
      <c r="B15163" t="s">
        <v>425</v>
      </c>
      <c r="D15163" t="s">
        <v>562</v>
      </c>
    </row>
    <row r="15164" spans="1:5">
      <c r="A15164">
        <v>2025</v>
      </c>
      <c r="B15164" t="s">
        <v>421</v>
      </c>
      <c r="D15164" t="s">
        <v>562</v>
      </c>
    </row>
    <row r="15165" spans="1:5">
      <c r="A15165">
        <v>2025</v>
      </c>
      <c r="B15165" t="s">
        <v>432</v>
      </c>
      <c r="D15165" t="s">
        <v>562</v>
      </c>
    </row>
    <row r="15166" spans="1:5">
      <c r="A15166">
        <v>2025</v>
      </c>
      <c r="B15166" t="s">
        <v>429</v>
      </c>
      <c r="D15166" t="s">
        <v>562</v>
      </c>
    </row>
    <row r="15167" spans="1:5">
      <c r="A15167">
        <v>2025</v>
      </c>
      <c r="B15167" t="s">
        <v>431</v>
      </c>
      <c r="D15167" t="s">
        <v>562</v>
      </c>
    </row>
    <row r="15168" spans="1:5">
      <c r="A15168">
        <v>2025</v>
      </c>
      <c r="B15168" t="s">
        <v>428</v>
      </c>
      <c r="D15168" t="s">
        <v>562</v>
      </c>
    </row>
    <row r="15169" spans="1:5">
      <c r="A15169">
        <v>2025</v>
      </c>
      <c r="B15169" t="s">
        <v>436</v>
      </c>
      <c r="D15169" t="s">
        <v>562</v>
      </c>
    </row>
    <row r="15170" spans="1:5">
      <c r="A15170">
        <v>2025</v>
      </c>
      <c r="B15170" t="s">
        <v>433</v>
      </c>
      <c r="D15170" t="s">
        <v>562</v>
      </c>
    </row>
    <row r="15171" spans="1:5">
      <c r="A15171">
        <v>2025</v>
      </c>
      <c r="B15171" t="s">
        <v>426</v>
      </c>
      <c r="D15171" t="s">
        <v>562</v>
      </c>
    </row>
    <row r="15172" spans="1:5">
      <c r="A15172">
        <v>2025</v>
      </c>
      <c r="B15172" t="s">
        <v>437</v>
      </c>
      <c r="D15172" t="s">
        <v>562</v>
      </c>
    </row>
    <row r="15173" spans="1:5">
      <c r="A15173">
        <v>2025</v>
      </c>
      <c r="B15173" t="s">
        <v>420</v>
      </c>
      <c r="D15173" t="s">
        <v>562</v>
      </c>
    </row>
    <row r="15174" spans="1:5">
      <c r="A15174">
        <v>2025</v>
      </c>
      <c r="B15174" t="s">
        <v>424</v>
      </c>
      <c r="D15174" t="s">
        <v>562</v>
      </c>
    </row>
    <row r="15175" spans="1:5">
      <c r="A15175">
        <v>2025</v>
      </c>
      <c r="B15175" t="s">
        <v>434</v>
      </c>
      <c r="D15175" t="s">
        <v>562</v>
      </c>
    </row>
    <row r="15176" spans="1:5">
      <c r="A15176">
        <v>2025</v>
      </c>
      <c r="B15176" t="s">
        <v>423</v>
      </c>
      <c r="D15176" t="s">
        <v>562</v>
      </c>
    </row>
    <row r="15177" spans="1:5">
      <c r="A15177">
        <v>2025</v>
      </c>
      <c r="B15177" t="s">
        <v>435</v>
      </c>
      <c r="D15177" t="s">
        <v>562</v>
      </c>
    </row>
    <row r="15178" spans="1:5">
      <c r="A15178">
        <v>2025</v>
      </c>
      <c r="B15178" t="s">
        <v>430</v>
      </c>
      <c r="D15178" t="s">
        <v>562</v>
      </c>
    </row>
    <row r="15179" spans="1:5">
      <c r="A15179">
        <v>2025</v>
      </c>
      <c r="B15179" t="s">
        <v>422</v>
      </c>
      <c r="D15179" t="s">
        <v>562</v>
      </c>
    </row>
    <row r="15180" spans="1:5">
      <c r="A15180">
        <v>2025</v>
      </c>
      <c r="B15180" t="s">
        <v>439</v>
      </c>
      <c r="D15180" t="s">
        <v>562</v>
      </c>
    </row>
    <row r="15181" spans="1:5">
      <c r="A15181">
        <v>2024</v>
      </c>
      <c r="B15181" t="s">
        <v>407</v>
      </c>
      <c r="C15181" t="s">
        <v>407</v>
      </c>
      <c r="D15181" t="s">
        <v>562</v>
      </c>
      <c r="E15181">
        <v>2020</v>
      </c>
    </row>
    <row r="15182" spans="1:5">
      <c r="A15182">
        <v>2024</v>
      </c>
      <c r="B15182" t="s">
        <v>438</v>
      </c>
      <c r="C15182" t="s">
        <v>52</v>
      </c>
      <c r="D15182" t="s">
        <v>562</v>
      </c>
      <c r="E15182">
        <v>2020</v>
      </c>
    </row>
    <row r="15183" spans="1:5">
      <c r="A15183">
        <v>2024</v>
      </c>
      <c r="B15183" t="s">
        <v>425</v>
      </c>
      <c r="C15183" t="s">
        <v>24</v>
      </c>
      <c r="D15183" t="s">
        <v>562</v>
      </c>
      <c r="E15183">
        <v>2020</v>
      </c>
    </row>
    <row r="15184" spans="1:5">
      <c r="A15184">
        <v>2024</v>
      </c>
      <c r="B15184" t="s">
        <v>421</v>
      </c>
      <c r="C15184" t="s">
        <v>13</v>
      </c>
      <c r="D15184" t="s">
        <v>562</v>
      </c>
      <c r="E15184">
        <v>2020</v>
      </c>
    </row>
    <row r="15185" spans="1:5">
      <c r="A15185">
        <v>2024</v>
      </c>
      <c r="B15185" t="s">
        <v>432</v>
      </c>
      <c r="C15185" t="s">
        <v>39</v>
      </c>
      <c r="D15185" t="s">
        <v>562</v>
      </c>
      <c r="E15185">
        <v>2020</v>
      </c>
    </row>
    <row r="15186" spans="1:5">
      <c r="A15186">
        <v>2024</v>
      </c>
      <c r="B15186" t="s">
        <v>429</v>
      </c>
      <c r="C15186" t="s">
        <v>30</v>
      </c>
      <c r="D15186" t="s">
        <v>562</v>
      </c>
      <c r="E15186">
        <v>2020</v>
      </c>
    </row>
    <row r="15187" spans="1:5">
      <c r="A15187">
        <v>2024</v>
      </c>
      <c r="B15187" t="s">
        <v>431</v>
      </c>
      <c r="C15187" t="s">
        <v>36</v>
      </c>
      <c r="D15187" t="s">
        <v>562</v>
      </c>
      <c r="E15187">
        <v>2020</v>
      </c>
    </row>
    <row r="15188" spans="1:5">
      <c r="A15188">
        <v>2024</v>
      </c>
      <c r="B15188" t="s">
        <v>428</v>
      </c>
      <c r="C15188" t="s">
        <v>27</v>
      </c>
      <c r="D15188" t="s">
        <v>562</v>
      </c>
      <c r="E15188">
        <v>2020</v>
      </c>
    </row>
    <row r="15189" spans="1:5">
      <c r="A15189">
        <v>2024</v>
      </c>
      <c r="B15189" t="s">
        <v>436</v>
      </c>
      <c r="C15189" t="s">
        <v>49</v>
      </c>
      <c r="D15189" t="s">
        <v>562</v>
      </c>
      <c r="E15189">
        <v>2020</v>
      </c>
    </row>
    <row r="15190" spans="1:5">
      <c r="A15190">
        <v>2024</v>
      </c>
      <c r="B15190" t="s">
        <v>433</v>
      </c>
      <c r="C15190" t="s">
        <v>42</v>
      </c>
      <c r="D15190" t="s">
        <v>562</v>
      </c>
      <c r="E15190">
        <v>2020</v>
      </c>
    </row>
    <row r="15191" spans="1:5">
      <c r="A15191">
        <v>2024</v>
      </c>
      <c r="B15191" t="s">
        <v>426</v>
      </c>
      <c r="D15191" t="s">
        <v>562</v>
      </c>
      <c r="E15191">
        <v>2020</v>
      </c>
    </row>
    <row r="15192" spans="1:5">
      <c r="A15192">
        <v>2024</v>
      </c>
      <c r="B15192" t="s">
        <v>437</v>
      </c>
      <c r="C15192" t="s">
        <v>51</v>
      </c>
      <c r="D15192" t="s">
        <v>562</v>
      </c>
      <c r="E15192">
        <v>2020</v>
      </c>
    </row>
    <row r="15193" spans="1:5">
      <c r="A15193">
        <v>2024</v>
      </c>
      <c r="B15193" t="s">
        <v>420</v>
      </c>
      <c r="C15193" t="s">
        <v>8</v>
      </c>
      <c r="D15193" t="s">
        <v>562</v>
      </c>
      <c r="E15193">
        <v>2020</v>
      </c>
    </row>
    <row r="15194" spans="1:5">
      <c r="A15194">
        <v>2024</v>
      </c>
      <c r="B15194" t="s">
        <v>424</v>
      </c>
      <c r="C15194" t="s">
        <v>21</v>
      </c>
      <c r="D15194" t="s">
        <v>562</v>
      </c>
      <c r="E15194">
        <v>2020</v>
      </c>
    </row>
    <row r="15195" spans="1:5">
      <c r="A15195">
        <v>2024</v>
      </c>
      <c r="B15195" t="s">
        <v>434</v>
      </c>
      <c r="C15195" t="s">
        <v>45</v>
      </c>
      <c r="D15195" t="s">
        <v>562</v>
      </c>
      <c r="E15195">
        <v>2020</v>
      </c>
    </row>
    <row r="15196" spans="1:5">
      <c r="A15196">
        <v>2024</v>
      </c>
      <c r="B15196" t="s">
        <v>423</v>
      </c>
      <c r="C15196" t="s">
        <v>18</v>
      </c>
      <c r="D15196" t="s">
        <v>562</v>
      </c>
      <c r="E15196">
        <v>2020</v>
      </c>
    </row>
    <row r="15197" spans="1:5">
      <c r="A15197">
        <v>2024</v>
      </c>
      <c r="B15197" t="s">
        <v>435</v>
      </c>
      <c r="C15197" t="s">
        <v>48</v>
      </c>
      <c r="D15197" t="s">
        <v>562</v>
      </c>
      <c r="E15197">
        <v>2020</v>
      </c>
    </row>
    <row r="15198" spans="1:5">
      <c r="A15198">
        <v>2024</v>
      </c>
      <c r="B15198" t="s">
        <v>430</v>
      </c>
      <c r="C15198" t="s">
        <v>33</v>
      </c>
      <c r="D15198" t="s">
        <v>562</v>
      </c>
      <c r="E15198">
        <v>2020</v>
      </c>
    </row>
    <row r="15199" spans="1:5">
      <c r="A15199">
        <v>2024</v>
      </c>
      <c r="B15199" t="s">
        <v>422</v>
      </c>
      <c r="C15199" t="s">
        <v>15</v>
      </c>
      <c r="D15199" t="s">
        <v>562</v>
      </c>
      <c r="E15199">
        <v>2020</v>
      </c>
    </row>
    <row r="15200" spans="1:5">
      <c r="A15200">
        <v>2024</v>
      </c>
      <c r="B15200" t="s">
        <v>439</v>
      </c>
      <c r="C15200" t="s">
        <v>53</v>
      </c>
      <c r="D15200" t="s">
        <v>562</v>
      </c>
      <c r="E15200">
        <v>2020</v>
      </c>
    </row>
    <row r="15201" spans="1:5">
      <c r="A15201">
        <v>2019</v>
      </c>
      <c r="B15201" t="s">
        <v>407</v>
      </c>
      <c r="C15201" t="s">
        <v>407</v>
      </c>
      <c r="D15201" t="s">
        <v>562</v>
      </c>
    </row>
    <row r="15202" spans="1:5">
      <c r="A15202">
        <v>2022</v>
      </c>
      <c r="B15202" t="s">
        <v>407</v>
      </c>
      <c r="C15202" t="s">
        <v>407</v>
      </c>
      <c r="D15202" t="s">
        <v>562</v>
      </c>
    </row>
    <row r="15203" spans="1:5">
      <c r="A15203">
        <v>2021</v>
      </c>
      <c r="B15203" t="s">
        <v>407</v>
      </c>
      <c r="C15203" t="s">
        <v>407</v>
      </c>
      <c r="D15203" t="s">
        <v>562</v>
      </c>
    </row>
    <row r="15204" spans="1:5">
      <c r="A15204">
        <v>2023</v>
      </c>
      <c r="B15204" t="s">
        <v>407</v>
      </c>
      <c r="C15204" t="s">
        <v>407</v>
      </c>
      <c r="D15204" t="s">
        <v>562</v>
      </c>
      <c r="E15204">
        <v>2020</v>
      </c>
    </row>
    <row r="15205" spans="1:5">
      <c r="A15205">
        <v>2018</v>
      </c>
      <c r="B15205" t="s">
        <v>407</v>
      </c>
      <c r="C15205" t="s">
        <v>407</v>
      </c>
      <c r="D15205" t="s">
        <v>562</v>
      </c>
    </row>
    <row r="15206" spans="1:5">
      <c r="A15206">
        <v>2018</v>
      </c>
      <c r="B15206" t="s">
        <v>407</v>
      </c>
      <c r="C15206" t="s">
        <v>407</v>
      </c>
      <c r="D15206" t="s">
        <v>562</v>
      </c>
    </row>
    <row r="15207" spans="1:5">
      <c r="A15207">
        <v>2018</v>
      </c>
      <c r="B15207" t="s">
        <v>407</v>
      </c>
      <c r="C15207" t="s">
        <v>407</v>
      </c>
      <c r="D15207" t="s">
        <v>562</v>
      </c>
    </row>
    <row r="15208" spans="1:5">
      <c r="A15208">
        <v>2018</v>
      </c>
      <c r="B15208" t="s">
        <v>407</v>
      </c>
      <c r="C15208" t="s">
        <v>407</v>
      </c>
      <c r="D15208" t="s">
        <v>562</v>
      </c>
    </row>
    <row r="15209" spans="1:5">
      <c r="A15209">
        <v>2020</v>
      </c>
      <c r="B15209" t="s">
        <v>407</v>
      </c>
      <c r="C15209" t="s">
        <v>407</v>
      </c>
      <c r="D15209" t="s">
        <v>562</v>
      </c>
    </row>
    <row r="15210" spans="1:5">
      <c r="A15210">
        <v>2023</v>
      </c>
      <c r="B15210" t="s">
        <v>438</v>
      </c>
      <c r="C15210" t="s">
        <v>52</v>
      </c>
      <c r="D15210" t="s">
        <v>562</v>
      </c>
      <c r="E15210">
        <v>2020</v>
      </c>
    </row>
    <row r="15211" spans="1:5">
      <c r="A15211">
        <v>2023</v>
      </c>
      <c r="B15211" t="s">
        <v>425</v>
      </c>
      <c r="C15211" t="s">
        <v>24</v>
      </c>
      <c r="D15211" t="s">
        <v>562</v>
      </c>
      <c r="E15211">
        <v>2020</v>
      </c>
    </row>
    <row r="15212" spans="1:5">
      <c r="A15212">
        <v>2023</v>
      </c>
      <c r="B15212" t="s">
        <v>421</v>
      </c>
      <c r="C15212" t="s">
        <v>13</v>
      </c>
      <c r="D15212" t="s">
        <v>562</v>
      </c>
      <c r="E15212">
        <v>2020</v>
      </c>
    </row>
    <row r="15213" spans="1:5">
      <c r="A15213">
        <v>2023</v>
      </c>
      <c r="B15213" t="s">
        <v>432</v>
      </c>
      <c r="C15213" t="s">
        <v>39</v>
      </c>
      <c r="D15213" t="s">
        <v>562</v>
      </c>
      <c r="E15213">
        <v>2020</v>
      </c>
    </row>
    <row r="15214" spans="1:5">
      <c r="A15214">
        <v>2023</v>
      </c>
      <c r="B15214" t="s">
        <v>429</v>
      </c>
      <c r="C15214" t="s">
        <v>30</v>
      </c>
      <c r="D15214" t="s">
        <v>562</v>
      </c>
      <c r="E15214">
        <v>2020</v>
      </c>
    </row>
    <row r="15215" spans="1:5">
      <c r="A15215">
        <v>2023</v>
      </c>
      <c r="B15215" t="s">
        <v>431</v>
      </c>
      <c r="C15215" t="s">
        <v>36</v>
      </c>
      <c r="D15215" t="s">
        <v>562</v>
      </c>
      <c r="E15215">
        <v>2020</v>
      </c>
    </row>
    <row r="15216" spans="1:5">
      <c r="A15216">
        <v>2023</v>
      </c>
      <c r="B15216" t="s">
        <v>428</v>
      </c>
      <c r="C15216" t="s">
        <v>27</v>
      </c>
      <c r="D15216" t="s">
        <v>562</v>
      </c>
      <c r="E15216">
        <v>2020</v>
      </c>
    </row>
    <row r="15217" spans="1:5">
      <c r="A15217">
        <v>2023</v>
      </c>
      <c r="B15217" t="s">
        <v>436</v>
      </c>
      <c r="C15217" t="s">
        <v>49</v>
      </c>
      <c r="D15217" t="s">
        <v>562</v>
      </c>
      <c r="E15217">
        <v>2020</v>
      </c>
    </row>
    <row r="15218" spans="1:5">
      <c r="A15218">
        <v>2023</v>
      </c>
      <c r="B15218" t="s">
        <v>433</v>
      </c>
      <c r="C15218" t="s">
        <v>42</v>
      </c>
      <c r="D15218" t="s">
        <v>562</v>
      </c>
      <c r="E15218">
        <v>2020</v>
      </c>
    </row>
    <row r="15219" spans="1:5">
      <c r="A15219">
        <v>2023</v>
      </c>
      <c r="B15219" t="s">
        <v>426</v>
      </c>
      <c r="D15219" t="s">
        <v>562</v>
      </c>
      <c r="E15219">
        <v>2020</v>
      </c>
    </row>
    <row r="15220" spans="1:5">
      <c r="A15220">
        <v>2023</v>
      </c>
      <c r="B15220" t="s">
        <v>437</v>
      </c>
      <c r="C15220" t="s">
        <v>51</v>
      </c>
      <c r="D15220" t="s">
        <v>562</v>
      </c>
      <c r="E15220">
        <v>2020</v>
      </c>
    </row>
    <row r="15221" spans="1:5">
      <c r="A15221">
        <v>2023</v>
      </c>
      <c r="B15221" t="s">
        <v>420</v>
      </c>
      <c r="C15221" t="s">
        <v>8</v>
      </c>
      <c r="D15221" t="s">
        <v>562</v>
      </c>
      <c r="E15221">
        <v>2020</v>
      </c>
    </row>
    <row r="15222" spans="1:5">
      <c r="A15222">
        <v>2023</v>
      </c>
      <c r="B15222" t="s">
        <v>424</v>
      </c>
      <c r="C15222" t="s">
        <v>21</v>
      </c>
      <c r="D15222" t="s">
        <v>562</v>
      </c>
      <c r="E15222">
        <v>2020</v>
      </c>
    </row>
    <row r="15223" spans="1:5">
      <c r="A15223">
        <v>2022</v>
      </c>
      <c r="B15223" t="s">
        <v>435</v>
      </c>
      <c r="C15223" t="s">
        <v>48</v>
      </c>
      <c r="D15223" t="s">
        <v>562</v>
      </c>
    </row>
    <row r="15224" spans="1:5">
      <c r="A15224">
        <v>2022</v>
      </c>
      <c r="B15224" t="s">
        <v>438</v>
      </c>
      <c r="C15224" t="s">
        <v>52</v>
      </c>
      <c r="D15224" t="s">
        <v>562</v>
      </c>
    </row>
    <row r="15225" spans="1:5">
      <c r="A15225">
        <v>2022</v>
      </c>
      <c r="B15225" t="s">
        <v>436</v>
      </c>
      <c r="C15225" t="s">
        <v>49</v>
      </c>
      <c r="D15225" t="s">
        <v>562</v>
      </c>
    </row>
    <row r="15226" spans="1:5">
      <c r="A15226">
        <v>2022</v>
      </c>
      <c r="B15226" t="s">
        <v>431</v>
      </c>
      <c r="C15226" t="s">
        <v>36</v>
      </c>
      <c r="D15226" t="s">
        <v>562</v>
      </c>
    </row>
    <row r="15227" spans="1:5">
      <c r="A15227">
        <v>2022</v>
      </c>
      <c r="B15227" t="s">
        <v>422</v>
      </c>
      <c r="C15227" t="s">
        <v>15</v>
      </c>
      <c r="D15227" t="s">
        <v>562</v>
      </c>
    </row>
    <row r="15228" spans="1:5">
      <c r="A15228">
        <v>2022</v>
      </c>
      <c r="B15228" t="s">
        <v>439</v>
      </c>
      <c r="C15228" t="s">
        <v>53</v>
      </c>
      <c r="D15228" t="s">
        <v>562</v>
      </c>
    </row>
    <row r="15229" spans="1:5">
      <c r="A15229">
        <v>2022</v>
      </c>
      <c r="B15229" t="s">
        <v>429</v>
      </c>
      <c r="C15229" t="s">
        <v>30</v>
      </c>
      <c r="D15229" t="s">
        <v>562</v>
      </c>
    </row>
    <row r="15230" spans="1:5">
      <c r="A15230">
        <v>2022</v>
      </c>
      <c r="B15230" t="s">
        <v>421</v>
      </c>
      <c r="C15230" t="s">
        <v>13</v>
      </c>
      <c r="D15230" t="s">
        <v>562</v>
      </c>
    </row>
    <row r="15231" spans="1:5">
      <c r="A15231">
        <v>2022</v>
      </c>
      <c r="B15231" t="s">
        <v>434</v>
      </c>
      <c r="C15231" t="s">
        <v>45</v>
      </c>
      <c r="D15231" t="s">
        <v>562</v>
      </c>
    </row>
    <row r="15232" spans="1:5">
      <c r="A15232">
        <v>2021</v>
      </c>
      <c r="B15232" t="s">
        <v>434</v>
      </c>
      <c r="C15232" t="s">
        <v>45</v>
      </c>
      <c r="D15232" t="s">
        <v>562</v>
      </c>
    </row>
    <row r="15233" spans="1:4">
      <c r="A15233">
        <v>2021</v>
      </c>
      <c r="B15233" t="s">
        <v>420</v>
      </c>
      <c r="C15233" t="s">
        <v>8</v>
      </c>
      <c r="D15233" t="s">
        <v>562</v>
      </c>
    </row>
    <row r="15234" spans="1:4">
      <c r="A15234">
        <v>2021</v>
      </c>
      <c r="B15234" t="s">
        <v>424</v>
      </c>
      <c r="C15234" t="s">
        <v>21</v>
      </c>
      <c r="D15234" t="s">
        <v>562</v>
      </c>
    </row>
    <row r="15235" spans="1:4">
      <c r="A15235">
        <v>2020</v>
      </c>
      <c r="B15235" t="s">
        <v>434</v>
      </c>
      <c r="C15235" t="s">
        <v>45</v>
      </c>
      <c r="D15235" t="s">
        <v>562</v>
      </c>
    </row>
    <row r="15236" spans="1:4">
      <c r="A15236">
        <v>2020</v>
      </c>
      <c r="B15236" t="s">
        <v>430</v>
      </c>
      <c r="C15236" t="s">
        <v>33</v>
      </c>
      <c r="D15236" t="s">
        <v>562</v>
      </c>
    </row>
    <row r="15237" spans="1:4">
      <c r="A15237">
        <v>2020</v>
      </c>
      <c r="B15237" t="s">
        <v>439</v>
      </c>
      <c r="C15237" t="s">
        <v>53</v>
      </c>
      <c r="D15237" t="s">
        <v>562</v>
      </c>
    </row>
    <row r="15238" spans="1:4">
      <c r="A15238">
        <v>2019</v>
      </c>
      <c r="B15238" t="s">
        <v>431</v>
      </c>
      <c r="C15238" t="s">
        <v>36</v>
      </c>
      <c r="D15238" t="s">
        <v>562</v>
      </c>
    </row>
    <row r="15239" spans="1:4">
      <c r="A15239">
        <v>2019</v>
      </c>
      <c r="B15239" t="s">
        <v>437</v>
      </c>
      <c r="C15239" t="s">
        <v>51</v>
      </c>
      <c r="D15239" t="s">
        <v>562</v>
      </c>
    </row>
    <row r="15240" spans="1:4">
      <c r="A15240">
        <v>2019</v>
      </c>
      <c r="B15240" t="s">
        <v>439</v>
      </c>
      <c r="C15240" t="s">
        <v>53</v>
      </c>
      <c r="D15240" t="s">
        <v>562</v>
      </c>
    </row>
    <row r="15241" spans="1:4">
      <c r="A15241">
        <v>2019</v>
      </c>
      <c r="B15241" t="s">
        <v>429</v>
      </c>
      <c r="C15241" t="s">
        <v>30</v>
      </c>
      <c r="D15241" t="s">
        <v>562</v>
      </c>
    </row>
    <row r="15242" spans="1:4">
      <c r="A15242">
        <v>2018</v>
      </c>
      <c r="B15242" t="s">
        <v>432</v>
      </c>
      <c r="C15242" t="s">
        <v>39</v>
      </c>
      <c r="D15242" t="s">
        <v>562</v>
      </c>
    </row>
    <row r="15243" spans="1:4">
      <c r="A15243">
        <v>2018</v>
      </c>
      <c r="B15243" t="s">
        <v>435</v>
      </c>
      <c r="C15243" t="s">
        <v>48</v>
      </c>
      <c r="D15243" t="s">
        <v>562</v>
      </c>
    </row>
    <row r="15244" spans="1:4">
      <c r="A15244">
        <v>2018</v>
      </c>
      <c r="B15244" t="s">
        <v>438</v>
      </c>
      <c r="C15244" t="s">
        <v>52</v>
      </c>
      <c r="D15244" t="s">
        <v>562</v>
      </c>
    </row>
    <row r="15245" spans="1:4">
      <c r="A15245">
        <v>2018</v>
      </c>
      <c r="B15245" t="s">
        <v>436</v>
      </c>
      <c r="C15245" t="s">
        <v>49</v>
      </c>
      <c r="D15245" t="s">
        <v>562</v>
      </c>
    </row>
    <row r="15246" spans="1:4">
      <c r="A15246">
        <v>2018</v>
      </c>
      <c r="B15246" t="s">
        <v>437</v>
      </c>
      <c r="C15246" t="s">
        <v>51</v>
      </c>
      <c r="D15246" t="s">
        <v>562</v>
      </c>
    </row>
    <row r="15247" spans="1:4">
      <c r="A15247">
        <v>2018</v>
      </c>
      <c r="B15247" t="s">
        <v>422</v>
      </c>
      <c r="C15247" t="s">
        <v>15</v>
      </c>
      <c r="D15247" t="s">
        <v>562</v>
      </c>
    </row>
    <row r="15248" spans="1:4">
      <c r="A15248">
        <v>2019</v>
      </c>
      <c r="B15248" t="s">
        <v>438</v>
      </c>
      <c r="C15248" t="s">
        <v>52</v>
      </c>
      <c r="D15248" t="s">
        <v>562</v>
      </c>
    </row>
    <row r="15249" spans="1:4">
      <c r="A15249">
        <v>2019</v>
      </c>
      <c r="B15249" t="s">
        <v>430</v>
      </c>
      <c r="C15249" t="s">
        <v>33</v>
      </c>
      <c r="D15249" t="s">
        <v>562</v>
      </c>
    </row>
    <row r="15250" spans="1:4">
      <c r="A15250">
        <v>2019</v>
      </c>
      <c r="B15250" t="s">
        <v>434</v>
      </c>
      <c r="C15250" t="s">
        <v>45</v>
      </c>
      <c r="D15250" t="s">
        <v>562</v>
      </c>
    </row>
    <row r="15251" spans="1:4">
      <c r="A15251">
        <v>2019</v>
      </c>
      <c r="B15251" t="s">
        <v>425</v>
      </c>
      <c r="C15251" t="s">
        <v>24</v>
      </c>
      <c r="D15251" t="s">
        <v>562</v>
      </c>
    </row>
    <row r="15252" spans="1:4">
      <c r="A15252">
        <v>2019</v>
      </c>
      <c r="B15252" t="s">
        <v>420</v>
      </c>
      <c r="C15252" t="s">
        <v>8</v>
      </c>
      <c r="D15252" t="s">
        <v>562</v>
      </c>
    </row>
    <row r="15253" spans="1:4">
      <c r="A15253">
        <v>2019</v>
      </c>
      <c r="B15253" t="s">
        <v>433</v>
      </c>
      <c r="C15253" t="s">
        <v>42</v>
      </c>
      <c r="D15253" t="s">
        <v>562</v>
      </c>
    </row>
    <row r="15254" spans="1:4">
      <c r="A15254">
        <v>2019</v>
      </c>
      <c r="B15254" t="s">
        <v>428</v>
      </c>
      <c r="C15254" t="s">
        <v>27</v>
      </c>
      <c r="D15254" t="s">
        <v>562</v>
      </c>
    </row>
    <row r="15255" spans="1:4">
      <c r="A15255">
        <v>2019</v>
      </c>
      <c r="B15255" t="s">
        <v>423</v>
      </c>
      <c r="C15255" t="s">
        <v>18</v>
      </c>
      <c r="D15255" t="s">
        <v>562</v>
      </c>
    </row>
    <row r="15256" spans="1:4">
      <c r="A15256">
        <v>2019</v>
      </c>
      <c r="B15256" t="s">
        <v>421</v>
      </c>
      <c r="C15256" t="s">
        <v>13</v>
      </c>
      <c r="D15256" t="s">
        <v>562</v>
      </c>
    </row>
    <row r="15257" spans="1:4">
      <c r="A15257">
        <v>2019</v>
      </c>
      <c r="B15257" t="s">
        <v>422</v>
      </c>
      <c r="C15257" t="s">
        <v>15</v>
      </c>
      <c r="D15257" t="s">
        <v>562</v>
      </c>
    </row>
    <row r="15258" spans="1:4">
      <c r="A15258">
        <v>2019</v>
      </c>
      <c r="B15258" t="s">
        <v>424</v>
      </c>
      <c r="C15258" t="s">
        <v>21</v>
      </c>
      <c r="D15258" t="s">
        <v>562</v>
      </c>
    </row>
    <row r="15259" spans="1:4">
      <c r="A15259">
        <v>2018</v>
      </c>
      <c r="B15259" t="s">
        <v>434</v>
      </c>
      <c r="C15259" t="s">
        <v>45</v>
      </c>
      <c r="D15259" t="s">
        <v>562</v>
      </c>
    </row>
    <row r="15260" spans="1:4">
      <c r="A15260">
        <v>2018</v>
      </c>
      <c r="B15260" t="s">
        <v>428</v>
      </c>
      <c r="C15260" t="s">
        <v>27</v>
      </c>
      <c r="D15260" t="s">
        <v>562</v>
      </c>
    </row>
    <row r="15261" spans="1:4">
      <c r="A15261">
        <v>2018</v>
      </c>
      <c r="B15261" t="s">
        <v>430</v>
      </c>
      <c r="C15261" t="s">
        <v>33</v>
      </c>
      <c r="D15261" t="s">
        <v>562</v>
      </c>
    </row>
    <row r="15262" spans="1:4">
      <c r="A15262">
        <v>2018</v>
      </c>
      <c r="B15262" t="s">
        <v>420</v>
      </c>
      <c r="C15262" t="s">
        <v>8</v>
      </c>
      <c r="D15262" t="s">
        <v>562</v>
      </c>
    </row>
    <row r="15263" spans="1:4">
      <c r="A15263">
        <v>2018</v>
      </c>
      <c r="B15263" t="s">
        <v>439</v>
      </c>
      <c r="C15263" t="s">
        <v>53</v>
      </c>
      <c r="D15263" t="s">
        <v>562</v>
      </c>
    </row>
    <row r="15264" spans="1:4">
      <c r="A15264">
        <v>2022</v>
      </c>
      <c r="B15264" t="s">
        <v>437</v>
      </c>
      <c r="C15264" t="s">
        <v>51</v>
      </c>
      <c r="D15264" t="s">
        <v>562</v>
      </c>
    </row>
    <row r="15265" spans="1:4">
      <c r="A15265">
        <v>2022</v>
      </c>
      <c r="B15265" t="s">
        <v>425</v>
      </c>
      <c r="C15265" t="s">
        <v>24</v>
      </c>
      <c r="D15265" t="s">
        <v>562</v>
      </c>
    </row>
    <row r="15266" spans="1:4">
      <c r="A15266">
        <v>2022</v>
      </c>
      <c r="B15266" t="s">
        <v>428</v>
      </c>
      <c r="C15266" t="s">
        <v>27</v>
      </c>
      <c r="D15266" t="s">
        <v>562</v>
      </c>
    </row>
    <row r="15267" spans="1:4">
      <c r="A15267">
        <v>2022</v>
      </c>
      <c r="B15267" t="s">
        <v>420</v>
      </c>
      <c r="C15267" t="s">
        <v>8</v>
      </c>
      <c r="D15267" t="s">
        <v>562</v>
      </c>
    </row>
    <row r="15268" spans="1:4">
      <c r="A15268">
        <v>2022</v>
      </c>
      <c r="B15268" t="s">
        <v>423</v>
      </c>
      <c r="C15268" t="s">
        <v>18</v>
      </c>
      <c r="D15268" t="s">
        <v>562</v>
      </c>
    </row>
    <row r="15269" spans="1:4">
      <c r="A15269">
        <v>2021</v>
      </c>
      <c r="B15269" t="s">
        <v>426</v>
      </c>
      <c r="D15269" t="s">
        <v>562</v>
      </c>
    </row>
    <row r="15270" spans="1:4">
      <c r="A15270">
        <v>2021</v>
      </c>
      <c r="B15270" t="s">
        <v>428</v>
      </c>
      <c r="C15270" t="s">
        <v>27</v>
      </c>
      <c r="D15270" t="s">
        <v>562</v>
      </c>
    </row>
    <row r="15271" spans="1:4">
      <c r="A15271">
        <v>2021</v>
      </c>
      <c r="B15271" t="s">
        <v>423</v>
      </c>
      <c r="C15271" t="s">
        <v>18</v>
      </c>
      <c r="D15271" t="s">
        <v>562</v>
      </c>
    </row>
    <row r="15272" spans="1:4">
      <c r="A15272">
        <v>2021</v>
      </c>
      <c r="B15272" t="s">
        <v>431</v>
      </c>
      <c r="C15272" t="s">
        <v>36</v>
      </c>
      <c r="D15272" t="s">
        <v>562</v>
      </c>
    </row>
    <row r="15273" spans="1:4">
      <c r="A15273">
        <v>2021</v>
      </c>
      <c r="B15273" t="s">
        <v>425</v>
      </c>
      <c r="C15273" t="s">
        <v>24</v>
      </c>
      <c r="D15273" t="s">
        <v>562</v>
      </c>
    </row>
    <row r="15274" spans="1:4">
      <c r="A15274">
        <v>2021</v>
      </c>
      <c r="B15274" t="s">
        <v>438</v>
      </c>
      <c r="C15274" t="s">
        <v>52</v>
      </c>
      <c r="D15274" t="s">
        <v>562</v>
      </c>
    </row>
    <row r="15275" spans="1:4">
      <c r="A15275">
        <v>2021</v>
      </c>
      <c r="B15275" t="s">
        <v>436</v>
      </c>
      <c r="C15275" t="s">
        <v>49</v>
      </c>
      <c r="D15275" t="s">
        <v>562</v>
      </c>
    </row>
    <row r="15276" spans="1:4">
      <c r="A15276">
        <v>2021</v>
      </c>
      <c r="B15276" t="s">
        <v>437</v>
      </c>
      <c r="C15276" t="s">
        <v>51</v>
      </c>
      <c r="D15276" t="s">
        <v>562</v>
      </c>
    </row>
    <row r="15277" spans="1:4">
      <c r="A15277">
        <v>2020</v>
      </c>
      <c r="B15277" t="s">
        <v>431</v>
      </c>
      <c r="C15277" t="s">
        <v>36</v>
      </c>
      <c r="D15277" t="s">
        <v>562</v>
      </c>
    </row>
    <row r="15278" spans="1:4">
      <c r="A15278">
        <v>2020</v>
      </c>
      <c r="B15278" t="s">
        <v>426</v>
      </c>
      <c r="D15278" t="s">
        <v>562</v>
      </c>
    </row>
    <row r="15279" spans="1:4">
      <c r="A15279">
        <v>2020</v>
      </c>
      <c r="B15279" t="s">
        <v>433</v>
      </c>
      <c r="C15279" t="s">
        <v>42</v>
      </c>
      <c r="D15279" t="s">
        <v>562</v>
      </c>
    </row>
    <row r="15280" spans="1:4">
      <c r="A15280">
        <v>2020</v>
      </c>
      <c r="B15280" t="s">
        <v>425</v>
      </c>
      <c r="C15280" t="s">
        <v>24</v>
      </c>
      <c r="D15280" t="s">
        <v>562</v>
      </c>
    </row>
    <row r="15281" spans="1:5">
      <c r="A15281">
        <v>2020</v>
      </c>
      <c r="B15281" t="s">
        <v>428</v>
      </c>
      <c r="C15281" t="s">
        <v>27</v>
      </c>
      <c r="D15281" t="s">
        <v>562</v>
      </c>
    </row>
    <row r="15282" spans="1:5">
      <c r="A15282">
        <v>2020</v>
      </c>
      <c r="B15282" t="s">
        <v>438</v>
      </c>
      <c r="C15282" t="s">
        <v>52</v>
      </c>
      <c r="D15282" t="s">
        <v>562</v>
      </c>
    </row>
    <row r="15283" spans="1:5">
      <c r="A15283">
        <v>2020</v>
      </c>
      <c r="B15283" t="s">
        <v>437</v>
      </c>
      <c r="C15283" t="s">
        <v>51</v>
      </c>
      <c r="D15283" t="s">
        <v>562</v>
      </c>
    </row>
    <row r="15284" spans="1:5">
      <c r="A15284">
        <v>2020</v>
      </c>
      <c r="B15284" t="s">
        <v>422</v>
      </c>
      <c r="C15284" t="s">
        <v>15</v>
      </c>
      <c r="D15284" t="s">
        <v>562</v>
      </c>
    </row>
    <row r="15285" spans="1:5">
      <c r="A15285">
        <v>2023</v>
      </c>
      <c r="B15285" t="s">
        <v>434</v>
      </c>
      <c r="C15285" t="s">
        <v>45</v>
      </c>
      <c r="D15285" t="s">
        <v>562</v>
      </c>
      <c r="E15285">
        <v>2020</v>
      </c>
    </row>
    <row r="15286" spans="1:5">
      <c r="A15286">
        <v>2023</v>
      </c>
      <c r="B15286" t="s">
        <v>423</v>
      </c>
      <c r="C15286" t="s">
        <v>18</v>
      </c>
      <c r="D15286" t="s">
        <v>562</v>
      </c>
      <c r="E15286">
        <v>2020</v>
      </c>
    </row>
    <row r="15287" spans="1:5">
      <c r="A15287">
        <v>2023</v>
      </c>
      <c r="B15287" t="s">
        <v>435</v>
      </c>
      <c r="C15287" t="s">
        <v>48</v>
      </c>
      <c r="D15287" t="s">
        <v>562</v>
      </c>
      <c r="E15287">
        <v>2020</v>
      </c>
    </row>
    <row r="15288" spans="1:5">
      <c r="A15288">
        <v>2023</v>
      </c>
      <c r="B15288" t="s">
        <v>430</v>
      </c>
      <c r="C15288" t="s">
        <v>33</v>
      </c>
      <c r="D15288" t="s">
        <v>562</v>
      </c>
      <c r="E15288">
        <v>2020</v>
      </c>
    </row>
    <row r="15289" spans="1:5">
      <c r="A15289">
        <v>2023</v>
      </c>
      <c r="B15289" t="s">
        <v>422</v>
      </c>
      <c r="C15289" t="s">
        <v>15</v>
      </c>
      <c r="D15289" t="s">
        <v>562</v>
      </c>
      <c r="E15289">
        <v>2020</v>
      </c>
    </row>
    <row r="15290" spans="1:5">
      <c r="A15290">
        <v>2023</v>
      </c>
      <c r="B15290" t="s">
        <v>439</v>
      </c>
      <c r="C15290" t="s">
        <v>53</v>
      </c>
      <c r="D15290" t="s">
        <v>562</v>
      </c>
      <c r="E15290">
        <v>2020</v>
      </c>
    </row>
    <row r="15291" spans="1:5">
      <c r="A15291">
        <v>2022</v>
      </c>
      <c r="B15291" t="s">
        <v>433</v>
      </c>
      <c r="C15291" t="s">
        <v>42</v>
      </c>
      <c r="D15291" t="s">
        <v>562</v>
      </c>
    </row>
    <row r="15292" spans="1:5">
      <c r="A15292">
        <v>2022</v>
      </c>
      <c r="B15292" t="s">
        <v>430</v>
      </c>
      <c r="C15292" t="s">
        <v>33</v>
      </c>
      <c r="D15292" t="s">
        <v>562</v>
      </c>
    </row>
    <row r="15293" spans="1:5">
      <c r="A15293">
        <v>2022</v>
      </c>
      <c r="B15293" t="s">
        <v>432</v>
      </c>
      <c r="C15293" t="s">
        <v>39</v>
      </c>
      <c r="D15293" t="s">
        <v>562</v>
      </c>
    </row>
    <row r="15294" spans="1:5">
      <c r="A15294">
        <v>2022</v>
      </c>
      <c r="B15294" t="s">
        <v>426</v>
      </c>
      <c r="D15294" t="s">
        <v>562</v>
      </c>
    </row>
    <row r="15295" spans="1:5">
      <c r="A15295">
        <v>2022</v>
      </c>
      <c r="B15295" t="s">
        <v>424</v>
      </c>
      <c r="C15295" t="s">
        <v>21</v>
      </c>
      <c r="D15295" t="s">
        <v>562</v>
      </c>
    </row>
    <row r="15296" spans="1:5">
      <c r="A15296">
        <v>2021</v>
      </c>
      <c r="B15296" t="s">
        <v>432</v>
      </c>
      <c r="C15296" t="s">
        <v>39</v>
      </c>
      <c r="D15296" t="s">
        <v>562</v>
      </c>
    </row>
    <row r="15297" spans="1:4">
      <c r="A15297">
        <v>2021</v>
      </c>
      <c r="B15297" t="s">
        <v>430</v>
      </c>
      <c r="C15297" t="s">
        <v>33</v>
      </c>
      <c r="D15297" t="s">
        <v>562</v>
      </c>
    </row>
    <row r="15298" spans="1:4">
      <c r="A15298">
        <v>2021</v>
      </c>
      <c r="B15298" t="s">
        <v>433</v>
      </c>
      <c r="C15298" t="s">
        <v>42</v>
      </c>
      <c r="D15298" t="s">
        <v>562</v>
      </c>
    </row>
    <row r="15299" spans="1:4">
      <c r="A15299">
        <v>2021</v>
      </c>
      <c r="B15299" t="s">
        <v>422</v>
      </c>
      <c r="C15299" t="s">
        <v>15</v>
      </c>
      <c r="D15299" t="s">
        <v>562</v>
      </c>
    </row>
    <row r="15300" spans="1:4">
      <c r="A15300">
        <v>2021</v>
      </c>
      <c r="B15300" t="s">
        <v>421</v>
      </c>
      <c r="C15300" t="s">
        <v>13</v>
      </c>
      <c r="D15300" t="s">
        <v>562</v>
      </c>
    </row>
    <row r="15301" spans="1:4">
      <c r="A15301">
        <v>2021</v>
      </c>
      <c r="B15301" t="s">
        <v>439</v>
      </c>
      <c r="C15301" t="s">
        <v>53</v>
      </c>
      <c r="D15301" t="s">
        <v>562</v>
      </c>
    </row>
    <row r="15302" spans="1:4">
      <c r="A15302">
        <v>2021</v>
      </c>
      <c r="B15302" t="s">
        <v>435</v>
      </c>
      <c r="C15302" t="s">
        <v>48</v>
      </c>
      <c r="D15302" t="s">
        <v>562</v>
      </c>
    </row>
    <row r="15303" spans="1:4">
      <c r="A15303">
        <v>2021</v>
      </c>
      <c r="B15303" t="s">
        <v>429</v>
      </c>
      <c r="C15303" t="s">
        <v>30</v>
      </c>
      <c r="D15303" t="s">
        <v>562</v>
      </c>
    </row>
    <row r="15304" spans="1:4">
      <c r="A15304">
        <v>2020</v>
      </c>
      <c r="B15304" t="s">
        <v>435</v>
      </c>
      <c r="C15304" t="s">
        <v>48</v>
      </c>
      <c r="D15304" t="s">
        <v>562</v>
      </c>
    </row>
    <row r="15305" spans="1:4">
      <c r="A15305">
        <v>2020</v>
      </c>
      <c r="B15305" t="s">
        <v>432</v>
      </c>
      <c r="C15305" t="s">
        <v>39</v>
      </c>
      <c r="D15305" t="s">
        <v>562</v>
      </c>
    </row>
    <row r="15306" spans="1:4">
      <c r="A15306">
        <v>2020</v>
      </c>
      <c r="B15306" t="s">
        <v>423</v>
      </c>
      <c r="C15306" t="s">
        <v>18</v>
      </c>
      <c r="D15306" t="s">
        <v>562</v>
      </c>
    </row>
    <row r="15307" spans="1:4">
      <c r="A15307">
        <v>2020</v>
      </c>
      <c r="B15307" t="s">
        <v>420</v>
      </c>
      <c r="C15307" t="s">
        <v>8</v>
      </c>
      <c r="D15307" t="s">
        <v>562</v>
      </c>
    </row>
    <row r="15308" spans="1:4">
      <c r="A15308">
        <v>2020</v>
      </c>
      <c r="B15308" t="s">
        <v>424</v>
      </c>
      <c r="C15308" t="s">
        <v>21</v>
      </c>
      <c r="D15308" t="s">
        <v>562</v>
      </c>
    </row>
    <row r="15309" spans="1:4">
      <c r="A15309">
        <v>2020</v>
      </c>
      <c r="B15309" t="s">
        <v>421</v>
      </c>
      <c r="C15309" t="s">
        <v>13</v>
      </c>
      <c r="D15309" t="s">
        <v>562</v>
      </c>
    </row>
    <row r="15310" spans="1:4">
      <c r="A15310">
        <v>2020</v>
      </c>
      <c r="B15310" t="s">
        <v>436</v>
      </c>
      <c r="C15310" t="s">
        <v>49</v>
      </c>
      <c r="D15310" t="s">
        <v>562</v>
      </c>
    </row>
    <row r="15311" spans="1:4">
      <c r="A15311">
        <v>2020</v>
      </c>
      <c r="B15311" t="s">
        <v>429</v>
      </c>
      <c r="C15311" t="s">
        <v>30</v>
      </c>
      <c r="D15311" t="s">
        <v>562</v>
      </c>
    </row>
    <row r="15312" spans="1:4">
      <c r="A15312">
        <v>2019</v>
      </c>
      <c r="B15312" t="s">
        <v>435</v>
      </c>
      <c r="C15312" t="s">
        <v>48</v>
      </c>
      <c r="D15312" t="s">
        <v>562</v>
      </c>
    </row>
    <row r="15313" spans="1:5">
      <c r="A15313">
        <v>2019</v>
      </c>
      <c r="B15313" t="s">
        <v>426</v>
      </c>
      <c r="D15313" t="s">
        <v>562</v>
      </c>
    </row>
    <row r="15314" spans="1:5">
      <c r="A15314">
        <v>2019</v>
      </c>
      <c r="B15314" t="s">
        <v>432</v>
      </c>
      <c r="C15314" t="s">
        <v>39</v>
      </c>
      <c r="D15314" t="s">
        <v>562</v>
      </c>
    </row>
    <row r="15315" spans="1:5">
      <c r="A15315">
        <v>2019</v>
      </c>
      <c r="B15315" t="s">
        <v>436</v>
      </c>
      <c r="C15315" t="s">
        <v>49</v>
      </c>
      <c r="D15315" t="s">
        <v>562</v>
      </c>
    </row>
    <row r="15316" spans="1:5">
      <c r="A15316">
        <v>2018</v>
      </c>
      <c r="B15316" t="s">
        <v>431</v>
      </c>
      <c r="C15316" t="s">
        <v>36</v>
      </c>
      <c r="D15316" t="s">
        <v>562</v>
      </c>
    </row>
    <row r="15317" spans="1:5">
      <c r="A15317">
        <v>2018</v>
      </c>
      <c r="B15317" t="s">
        <v>426</v>
      </c>
      <c r="D15317" t="s">
        <v>562</v>
      </c>
    </row>
    <row r="15318" spans="1:5">
      <c r="A15318">
        <v>2018</v>
      </c>
      <c r="B15318" t="s">
        <v>421</v>
      </c>
      <c r="C15318" t="s">
        <v>13</v>
      </c>
      <c r="D15318" t="s">
        <v>562</v>
      </c>
    </row>
    <row r="15319" spans="1:5">
      <c r="A15319">
        <v>2018</v>
      </c>
      <c r="B15319" t="s">
        <v>423</v>
      </c>
      <c r="C15319" t="s">
        <v>18</v>
      </c>
      <c r="D15319" t="s">
        <v>562</v>
      </c>
    </row>
    <row r="15320" spans="1:5">
      <c r="A15320">
        <v>2018</v>
      </c>
      <c r="B15320" t="s">
        <v>433</v>
      </c>
      <c r="C15320" t="s">
        <v>42</v>
      </c>
      <c r="D15320" t="s">
        <v>562</v>
      </c>
    </row>
    <row r="15321" spans="1:5">
      <c r="A15321">
        <v>2018</v>
      </c>
      <c r="B15321" t="s">
        <v>425</v>
      </c>
      <c r="C15321" t="s">
        <v>24</v>
      </c>
      <c r="D15321" t="s">
        <v>562</v>
      </c>
    </row>
    <row r="15322" spans="1:5">
      <c r="A15322">
        <v>2018</v>
      </c>
      <c r="B15322" t="s">
        <v>424</v>
      </c>
      <c r="C15322" t="s">
        <v>21</v>
      </c>
      <c r="D15322" t="s">
        <v>562</v>
      </c>
    </row>
    <row r="15323" spans="1:5">
      <c r="A15323">
        <v>2018</v>
      </c>
      <c r="B15323" t="s">
        <v>429</v>
      </c>
      <c r="C15323" t="s">
        <v>30</v>
      </c>
      <c r="D15323" t="s">
        <v>562</v>
      </c>
    </row>
    <row r="15324" spans="1:5">
      <c r="A15324">
        <v>2025</v>
      </c>
      <c r="B15324" t="s">
        <v>407</v>
      </c>
      <c r="D15324" t="s">
        <v>563</v>
      </c>
      <c r="E15324">
        <v>0</v>
      </c>
    </row>
    <row r="15325" spans="1:5">
      <c r="A15325">
        <v>2025</v>
      </c>
      <c r="B15325" t="s">
        <v>438</v>
      </c>
      <c r="D15325" t="s">
        <v>563</v>
      </c>
      <c r="E15325">
        <v>0</v>
      </c>
    </row>
    <row r="15326" spans="1:5">
      <c r="A15326">
        <v>2025</v>
      </c>
      <c r="B15326" t="s">
        <v>425</v>
      </c>
      <c r="D15326" t="s">
        <v>563</v>
      </c>
      <c r="E15326">
        <v>0</v>
      </c>
    </row>
    <row r="15327" spans="1:5">
      <c r="A15327">
        <v>2025</v>
      </c>
      <c r="B15327" t="s">
        <v>421</v>
      </c>
      <c r="D15327" t="s">
        <v>563</v>
      </c>
      <c r="E15327">
        <v>0</v>
      </c>
    </row>
    <row r="15328" spans="1:5">
      <c r="A15328">
        <v>2025</v>
      </c>
      <c r="B15328" t="s">
        <v>432</v>
      </c>
      <c r="D15328" t="s">
        <v>563</v>
      </c>
      <c r="E15328">
        <v>0</v>
      </c>
    </row>
    <row r="15329" spans="1:5">
      <c r="A15329">
        <v>2025</v>
      </c>
      <c r="B15329" t="s">
        <v>429</v>
      </c>
      <c r="D15329" t="s">
        <v>563</v>
      </c>
      <c r="E15329">
        <v>0</v>
      </c>
    </row>
    <row r="15330" spans="1:5">
      <c r="A15330">
        <v>2025</v>
      </c>
      <c r="B15330" t="s">
        <v>431</v>
      </c>
      <c r="D15330" t="s">
        <v>563</v>
      </c>
      <c r="E15330">
        <v>0</v>
      </c>
    </row>
    <row r="15331" spans="1:5">
      <c r="A15331">
        <v>2025</v>
      </c>
      <c r="B15331" t="s">
        <v>428</v>
      </c>
      <c r="D15331" t="s">
        <v>563</v>
      </c>
      <c r="E15331">
        <v>0</v>
      </c>
    </row>
    <row r="15332" spans="1:5">
      <c r="A15332">
        <v>2025</v>
      </c>
      <c r="B15332" t="s">
        <v>436</v>
      </c>
      <c r="D15332" t="s">
        <v>563</v>
      </c>
      <c r="E15332">
        <v>0</v>
      </c>
    </row>
    <row r="15333" spans="1:5">
      <c r="A15333">
        <v>2025</v>
      </c>
      <c r="B15333" t="s">
        <v>433</v>
      </c>
      <c r="D15333" t="s">
        <v>563</v>
      </c>
      <c r="E15333">
        <v>0</v>
      </c>
    </row>
    <row r="15334" spans="1:5">
      <c r="A15334">
        <v>2025</v>
      </c>
      <c r="B15334" t="s">
        <v>426</v>
      </c>
      <c r="D15334" t="s">
        <v>563</v>
      </c>
      <c r="E15334">
        <v>0</v>
      </c>
    </row>
    <row r="15335" spans="1:5">
      <c r="A15335">
        <v>2025</v>
      </c>
      <c r="B15335" t="s">
        <v>437</v>
      </c>
      <c r="D15335" t="s">
        <v>563</v>
      </c>
      <c r="E15335">
        <v>0</v>
      </c>
    </row>
    <row r="15336" spans="1:5">
      <c r="A15336">
        <v>2025</v>
      </c>
      <c r="B15336" t="s">
        <v>420</v>
      </c>
      <c r="D15336" t="s">
        <v>563</v>
      </c>
      <c r="E15336">
        <v>0</v>
      </c>
    </row>
    <row r="15337" spans="1:5">
      <c r="A15337">
        <v>2025</v>
      </c>
      <c r="B15337" t="s">
        <v>424</v>
      </c>
      <c r="D15337" t="s">
        <v>563</v>
      </c>
      <c r="E15337">
        <v>0</v>
      </c>
    </row>
    <row r="15338" spans="1:5">
      <c r="A15338">
        <v>2025</v>
      </c>
      <c r="B15338" t="s">
        <v>434</v>
      </c>
      <c r="D15338" t="s">
        <v>563</v>
      </c>
      <c r="E15338">
        <v>0</v>
      </c>
    </row>
    <row r="15339" spans="1:5">
      <c r="A15339">
        <v>2025</v>
      </c>
      <c r="B15339" t="s">
        <v>423</v>
      </c>
      <c r="D15339" t="s">
        <v>563</v>
      </c>
      <c r="E15339">
        <v>0</v>
      </c>
    </row>
    <row r="15340" spans="1:5">
      <c r="A15340">
        <v>2025</v>
      </c>
      <c r="B15340" t="s">
        <v>435</v>
      </c>
      <c r="D15340" t="s">
        <v>563</v>
      </c>
      <c r="E15340">
        <v>0</v>
      </c>
    </row>
    <row r="15341" spans="1:5">
      <c r="A15341">
        <v>2025</v>
      </c>
      <c r="B15341" t="s">
        <v>430</v>
      </c>
      <c r="D15341" t="s">
        <v>563</v>
      </c>
      <c r="E15341">
        <v>0</v>
      </c>
    </row>
    <row r="15342" spans="1:5">
      <c r="A15342">
        <v>2025</v>
      </c>
      <c r="B15342" t="s">
        <v>422</v>
      </c>
      <c r="D15342" t="s">
        <v>563</v>
      </c>
      <c r="E15342">
        <v>0</v>
      </c>
    </row>
    <row r="15343" spans="1:5">
      <c r="A15343">
        <v>2025</v>
      </c>
      <c r="B15343" t="s">
        <v>439</v>
      </c>
      <c r="D15343" t="s">
        <v>563</v>
      </c>
      <c r="E15343">
        <v>0</v>
      </c>
    </row>
    <row r="15344" spans="1:5">
      <c r="A15344">
        <v>2024</v>
      </c>
      <c r="B15344" t="s">
        <v>407</v>
      </c>
      <c r="C15344" t="s">
        <v>407</v>
      </c>
      <c r="D15344" t="s">
        <v>563</v>
      </c>
      <c r="E15344">
        <v>329325</v>
      </c>
    </row>
    <row r="15345" spans="1:5">
      <c r="A15345">
        <v>2024</v>
      </c>
      <c r="B15345" t="s">
        <v>438</v>
      </c>
      <c r="C15345" t="s">
        <v>52</v>
      </c>
      <c r="D15345" t="s">
        <v>563</v>
      </c>
      <c r="E15345">
        <v>6115</v>
      </c>
    </row>
    <row r="15346" spans="1:5">
      <c r="A15346">
        <v>2024</v>
      </c>
      <c r="B15346" t="s">
        <v>425</v>
      </c>
      <c r="C15346" t="s">
        <v>24</v>
      </c>
      <c r="D15346" t="s">
        <v>563</v>
      </c>
      <c r="E15346">
        <v>7916</v>
      </c>
    </row>
    <row r="15347" spans="1:5">
      <c r="A15347">
        <v>2024</v>
      </c>
      <c r="B15347" t="s">
        <v>421</v>
      </c>
      <c r="C15347" t="s">
        <v>13</v>
      </c>
      <c r="D15347" t="s">
        <v>563</v>
      </c>
      <c r="E15347">
        <v>25096</v>
      </c>
    </row>
    <row r="15348" spans="1:5">
      <c r="A15348">
        <v>2024</v>
      </c>
      <c r="B15348" t="s">
        <v>432</v>
      </c>
      <c r="C15348" t="s">
        <v>39</v>
      </c>
      <c r="D15348" t="s">
        <v>563</v>
      </c>
      <c r="E15348">
        <v>18911</v>
      </c>
    </row>
    <row r="15349" spans="1:5">
      <c r="A15349">
        <v>2024</v>
      </c>
      <c r="B15349" t="s">
        <v>429</v>
      </c>
      <c r="C15349" t="s">
        <v>30</v>
      </c>
      <c r="D15349" t="s">
        <v>563</v>
      </c>
      <c r="E15349">
        <v>40339</v>
      </c>
    </row>
    <row r="15350" spans="1:5">
      <c r="A15350">
        <v>2024</v>
      </c>
      <c r="B15350" t="s">
        <v>431</v>
      </c>
      <c r="C15350" t="s">
        <v>36</v>
      </c>
      <c r="D15350" t="s">
        <v>563</v>
      </c>
      <c r="E15350">
        <v>6695</v>
      </c>
    </row>
    <row r="15351" spans="1:5">
      <c r="A15351">
        <v>2024</v>
      </c>
      <c r="B15351" t="s">
        <v>428</v>
      </c>
      <c r="C15351" t="s">
        <v>27</v>
      </c>
      <c r="D15351" t="s">
        <v>563</v>
      </c>
      <c r="E15351">
        <v>15460</v>
      </c>
    </row>
    <row r="15352" spans="1:5">
      <c r="A15352">
        <v>2024</v>
      </c>
      <c r="B15352" t="s">
        <v>436</v>
      </c>
      <c r="C15352" t="s">
        <v>49</v>
      </c>
      <c r="D15352" t="s">
        <v>563</v>
      </c>
      <c r="E15352">
        <v>6749</v>
      </c>
    </row>
    <row r="15353" spans="1:5">
      <c r="A15353">
        <v>2024</v>
      </c>
      <c r="B15353" t="s">
        <v>433</v>
      </c>
      <c r="C15353" t="s">
        <v>42</v>
      </c>
      <c r="D15353" t="s">
        <v>563</v>
      </c>
      <c r="E15353">
        <v>5949</v>
      </c>
    </row>
    <row r="15354" spans="1:5">
      <c r="A15354">
        <v>2024</v>
      </c>
      <c r="B15354" t="s">
        <v>426</v>
      </c>
      <c r="D15354" t="s">
        <v>563</v>
      </c>
      <c r="E15354">
        <v>544</v>
      </c>
    </row>
    <row r="15355" spans="1:5">
      <c r="A15355">
        <v>2024</v>
      </c>
      <c r="B15355" t="s">
        <v>437</v>
      </c>
      <c r="C15355" t="s">
        <v>51</v>
      </c>
      <c r="D15355" t="s">
        <v>563</v>
      </c>
      <c r="E15355">
        <v>34193</v>
      </c>
    </row>
    <row r="15356" spans="1:5">
      <c r="A15356">
        <v>2024</v>
      </c>
      <c r="B15356" t="s">
        <v>420</v>
      </c>
      <c r="C15356" t="s">
        <v>8</v>
      </c>
      <c r="D15356" t="s">
        <v>563</v>
      </c>
      <c r="E15356">
        <v>48938</v>
      </c>
    </row>
    <row r="15357" spans="1:5">
      <c r="A15357">
        <v>2024</v>
      </c>
      <c r="B15357" t="s">
        <v>424</v>
      </c>
      <c r="C15357" t="s">
        <v>21</v>
      </c>
      <c r="D15357" t="s">
        <v>563</v>
      </c>
      <c r="E15357">
        <v>23083</v>
      </c>
    </row>
    <row r="15358" spans="1:5">
      <c r="A15358">
        <v>2024</v>
      </c>
      <c r="B15358" t="s">
        <v>434</v>
      </c>
      <c r="C15358" t="s">
        <v>45</v>
      </c>
      <c r="D15358" t="s">
        <v>563</v>
      </c>
      <c r="E15358">
        <v>4822</v>
      </c>
    </row>
    <row r="15359" spans="1:5">
      <c r="A15359">
        <v>2024</v>
      </c>
      <c r="B15359" t="s">
        <v>423</v>
      </c>
      <c r="C15359" t="s">
        <v>18</v>
      </c>
      <c r="D15359" t="s">
        <v>563</v>
      </c>
      <c r="E15359">
        <v>9742</v>
      </c>
    </row>
    <row r="15360" spans="1:5">
      <c r="A15360">
        <v>2024</v>
      </c>
      <c r="B15360" t="s">
        <v>435</v>
      </c>
      <c r="C15360" t="s">
        <v>48</v>
      </c>
      <c r="D15360" t="s">
        <v>563</v>
      </c>
      <c r="E15360">
        <v>9397</v>
      </c>
    </row>
    <row r="15361" spans="1:5">
      <c r="A15361">
        <v>2024</v>
      </c>
      <c r="B15361" t="s">
        <v>430</v>
      </c>
      <c r="C15361" t="s">
        <v>33</v>
      </c>
      <c r="D15361" t="s">
        <v>563</v>
      </c>
      <c r="E15361">
        <v>9060</v>
      </c>
    </row>
    <row r="15362" spans="1:5">
      <c r="A15362">
        <v>2024</v>
      </c>
      <c r="B15362" t="s">
        <v>422</v>
      </c>
      <c r="C15362" t="s">
        <v>15</v>
      </c>
      <c r="D15362" t="s">
        <v>563</v>
      </c>
      <c r="E15362">
        <v>43920</v>
      </c>
    </row>
    <row r="15363" spans="1:5">
      <c r="A15363">
        <v>2024</v>
      </c>
      <c r="B15363" t="s">
        <v>439</v>
      </c>
      <c r="C15363" t="s">
        <v>53</v>
      </c>
      <c r="D15363" t="s">
        <v>563</v>
      </c>
      <c r="E15363">
        <v>12396</v>
      </c>
    </row>
    <row r="15364" spans="1:5">
      <c r="A15364">
        <v>2019</v>
      </c>
      <c r="B15364" t="s">
        <v>407</v>
      </c>
      <c r="C15364" t="s">
        <v>407</v>
      </c>
      <c r="D15364" t="s">
        <v>563</v>
      </c>
      <c r="E15364">
        <v>0</v>
      </c>
    </row>
    <row r="15365" spans="1:5">
      <c r="A15365">
        <v>2022</v>
      </c>
      <c r="B15365" t="s">
        <v>407</v>
      </c>
      <c r="C15365" t="s">
        <v>407</v>
      </c>
      <c r="D15365" t="s">
        <v>563</v>
      </c>
      <c r="E15365">
        <v>0</v>
      </c>
    </row>
    <row r="15366" spans="1:5">
      <c r="A15366">
        <v>2021</v>
      </c>
      <c r="B15366" t="s">
        <v>407</v>
      </c>
      <c r="C15366" t="s">
        <v>407</v>
      </c>
      <c r="D15366" t="s">
        <v>563</v>
      </c>
      <c r="E15366">
        <v>0</v>
      </c>
    </row>
    <row r="15367" spans="1:5">
      <c r="A15367">
        <v>2023</v>
      </c>
      <c r="B15367" t="s">
        <v>407</v>
      </c>
      <c r="C15367" t="s">
        <v>407</v>
      </c>
      <c r="D15367" t="s">
        <v>563</v>
      </c>
      <c r="E15367">
        <v>329325</v>
      </c>
    </row>
    <row r="15368" spans="1:5">
      <c r="A15368">
        <v>2018</v>
      </c>
      <c r="B15368" t="s">
        <v>407</v>
      </c>
      <c r="C15368" t="s">
        <v>407</v>
      </c>
      <c r="D15368" t="s">
        <v>563</v>
      </c>
      <c r="E15368">
        <v>0</v>
      </c>
    </row>
    <row r="15369" spans="1:5">
      <c r="A15369">
        <v>2018</v>
      </c>
      <c r="B15369" t="s">
        <v>407</v>
      </c>
      <c r="C15369" t="s">
        <v>407</v>
      </c>
      <c r="D15369" t="s">
        <v>563</v>
      </c>
      <c r="E15369">
        <v>0</v>
      </c>
    </row>
    <row r="15370" spans="1:5">
      <c r="A15370">
        <v>2018</v>
      </c>
      <c r="B15370" t="s">
        <v>407</v>
      </c>
      <c r="C15370" t="s">
        <v>407</v>
      </c>
      <c r="D15370" t="s">
        <v>563</v>
      </c>
      <c r="E15370">
        <v>0</v>
      </c>
    </row>
    <row r="15371" spans="1:5">
      <c r="A15371">
        <v>2018</v>
      </c>
      <c r="B15371" t="s">
        <v>407</v>
      </c>
      <c r="C15371" t="s">
        <v>407</v>
      </c>
      <c r="D15371" t="s">
        <v>563</v>
      </c>
      <c r="E15371">
        <v>0</v>
      </c>
    </row>
    <row r="15372" spans="1:5">
      <c r="A15372">
        <v>2020</v>
      </c>
      <c r="B15372" t="s">
        <v>407</v>
      </c>
      <c r="C15372" t="s">
        <v>407</v>
      </c>
      <c r="D15372" t="s">
        <v>563</v>
      </c>
      <c r="E15372">
        <v>0</v>
      </c>
    </row>
    <row r="15373" spans="1:5">
      <c r="A15373">
        <v>2023</v>
      </c>
      <c r="B15373" t="s">
        <v>438</v>
      </c>
      <c r="C15373" t="s">
        <v>52</v>
      </c>
      <c r="D15373" t="s">
        <v>563</v>
      </c>
      <c r="E15373">
        <v>6115</v>
      </c>
    </row>
    <row r="15374" spans="1:5">
      <c r="A15374">
        <v>2023</v>
      </c>
      <c r="B15374" t="s">
        <v>425</v>
      </c>
      <c r="C15374" t="s">
        <v>24</v>
      </c>
      <c r="D15374" t="s">
        <v>563</v>
      </c>
      <c r="E15374">
        <v>7916</v>
      </c>
    </row>
    <row r="15375" spans="1:5">
      <c r="A15375">
        <v>2023</v>
      </c>
      <c r="B15375" t="s">
        <v>421</v>
      </c>
      <c r="C15375" t="s">
        <v>13</v>
      </c>
      <c r="D15375" t="s">
        <v>563</v>
      </c>
      <c r="E15375">
        <v>25096</v>
      </c>
    </row>
    <row r="15376" spans="1:5">
      <c r="A15376">
        <v>2023</v>
      </c>
      <c r="B15376" t="s">
        <v>432</v>
      </c>
      <c r="C15376" t="s">
        <v>39</v>
      </c>
      <c r="D15376" t="s">
        <v>563</v>
      </c>
      <c r="E15376">
        <v>18911</v>
      </c>
    </row>
    <row r="15377" spans="1:5">
      <c r="A15377">
        <v>2023</v>
      </c>
      <c r="B15377" t="s">
        <v>429</v>
      </c>
      <c r="C15377" t="s">
        <v>30</v>
      </c>
      <c r="D15377" t="s">
        <v>563</v>
      </c>
      <c r="E15377">
        <v>40339</v>
      </c>
    </row>
    <row r="15378" spans="1:5">
      <c r="A15378">
        <v>2023</v>
      </c>
      <c r="B15378" t="s">
        <v>431</v>
      </c>
      <c r="C15378" t="s">
        <v>36</v>
      </c>
      <c r="D15378" t="s">
        <v>563</v>
      </c>
      <c r="E15378">
        <v>6695</v>
      </c>
    </row>
    <row r="15379" spans="1:5">
      <c r="A15379">
        <v>2023</v>
      </c>
      <c r="B15379" t="s">
        <v>428</v>
      </c>
      <c r="C15379" t="s">
        <v>27</v>
      </c>
      <c r="D15379" t="s">
        <v>563</v>
      </c>
      <c r="E15379">
        <v>15460</v>
      </c>
    </row>
    <row r="15380" spans="1:5">
      <c r="A15380">
        <v>2023</v>
      </c>
      <c r="B15380" t="s">
        <v>436</v>
      </c>
      <c r="C15380" t="s">
        <v>49</v>
      </c>
      <c r="D15380" t="s">
        <v>563</v>
      </c>
      <c r="E15380">
        <v>6749</v>
      </c>
    </row>
    <row r="15381" spans="1:5">
      <c r="A15381">
        <v>2023</v>
      </c>
      <c r="B15381" t="s">
        <v>433</v>
      </c>
      <c r="C15381" t="s">
        <v>42</v>
      </c>
      <c r="D15381" t="s">
        <v>563</v>
      </c>
      <c r="E15381">
        <v>5949</v>
      </c>
    </row>
    <row r="15382" spans="1:5">
      <c r="A15382">
        <v>2023</v>
      </c>
      <c r="B15382" t="s">
        <v>426</v>
      </c>
      <c r="D15382" t="s">
        <v>563</v>
      </c>
      <c r="E15382">
        <v>544</v>
      </c>
    </row>
    <row r="15383" spans="1:5">
      <c r="A15383">
        <v>2023</v>
      </c>
      <c r="B15383" t="s">
        <v>437</v>
      </c>
      <c r="C15383" t="s">
        <v>51</v>
      </c>
      <c r="D15383" t="s">
        <v>563</v>
      </c>
      <c r="E15383">
        <v>34193</v>
      </c>
    </row>
    <row r="15384" spans="1:5">
      <c r="A15384">
        <v>2023</v>
      </c>
      <c r="B15384" t="s">
        <v>420</v>
      </c>
      <c r="C15384" t="s">
        <v>8</v>
      </c>
      <c r="D15384" t="s">
        <v>563</v>
      </c>
      <c r="E15384">
        <v>48938</v>
      </c>
    </row>
    <row r="15385" spans="1:5">
      <c r="A15385">
        <v>2023</v>
      </c>
      <c r="B15385" t="s">
        <v>424</v>
      </c>
      <c r="C15385" t="s">
        <v>21</v>
      </c>
      <c r="D15385" t="s">
        <v>563</v>
      </c>
      <c r="E15385">
        <v>23083</v>
      </c>
    </row>
    <row r="15386" spans="1:5">
      <c r="A15386">
        <v>2022</v>
      </c>
      <c r="B15386" t="s">
        <v>435</v>
      </c>
      <c r="C15386" t="s">
        <v>48</v>
      </c>
      <c r="D15386" t="s">
        <v>563</v>
      </c>
      <c r="E15386">
        <v>0</v>
      </c>
    </row>
    <row r="15387" spans="1:5">
      <c r="A15387">
        <v>2022</v>
      </c>
      <c r="B15387" t="s">
        <v>438</v>
      </c>
      <c r="C15387" t="s">
        <v>52</v>
      </c>
      <c r="D15387" t="s">
        <v>563</v>
      </c>
      <c r="E15387">
        <v>0</v>
      </c>
    </row>
    <row r="15388" spans="1:5">
      <c r="A15388">
        <v>2022</v>
      </c>
      <c r="B15388" t="s">
        <v>436</v>
      </c>
      <c r="C15388" t="s">
        <v>49</v>
      </c>
      <c r="D15388" t="s">
        <v>563</v>
      </c>
      <c r="E15388">
        <v>0</v>
      </c>
    </row>
    <row r="15389" spans="1:5">
      <c r="A15389">
        <v>2022</v>
      </c>
      <c r="B15389" t="s">
        <v>431</v>
      </c>
      <c r="C15389" t="s">
        <v>36</v>
      </c>
      <c r="D15389" t="s">
        <v>563</v>
      </c>
      <c r="E15389">
        <v>0</v>
      </c>
    </row>
    <row r="15390" spans="1:5">
      <c r="A15390">
        <v>2022</v>
      </c>
      <c r="B15390" t="s">
        <v>422</v>
      </c>
      <c r="C15390" t="s">
        <v>15</v>
      </c>
      <c r="D15390" t="s">
        <v>563</v>
      </c>
      <c r="E15390">
        <v>0</v>
      </c>
    </row>
    <row r="15391" spans="1:5">
      <c r="A15391">
        <v>2022</v>
      </c>
      <c r="B15391" t="s">
        <v>439</v>
      </c>
      <c r="C15391" t="s">
        <v>53</v>
      </c>
      <c r="D15391" t="s">
        <v>563</v>
      </c>
      <c r="E15391">
        <v>0</v>
      </c>
    </row>
    <row r="15392" spans="1:5">
      <c r="A15392">
        <v>2022</v>
      </c>
      <c r="B15392" t="s">
        <v>429</v>
      </c>
      <c r="C15392" t="s">
        <v>30</v>
      </c>
      <c r="D15392" t="s">
        <v>563</v>
      </c>
      <c r="E15392">
        <v>0</v>
      </c>
    </row>
    <row r="15393" spans="1:5">
      <c r="A15393">
        <v>2022</v>
      </c>
      <c r="B15393" t="s">
        <v>421</v>
      </c>
      <c r="C15393" t="s">
        <v>13</v>
      </c>
      <c r="D15393" t="s">
        <v>563</v>
      </c>
      <c r="E15393">
        <v>0</v>
      </c>
    </row>
    <row r="15394" spans="1:5">
      <c r="A15394">
        <v>2022</v>
      </c>
      <c r="B15394" t="s">
        <v>434</v>
      </c>
      <c r="C15394" t="s">
        <v>45</v>
      </c>
      <c r="D15394" t="s">
        <v>563</v>
      </c>
      <c r="E15394">
        <v>0</v>
      </c>
    </row>
    <row r="15395" spans="1:5">
      <c r="A15395">
        <v>2021</v>
      </c>
      <c r="B15395" t="s">
        <v>434</v>
      </c>
      <c r="C15395" t="s">
        <v>45</v>
      </c>
      <c r="D15395" t="s">
        <v>563</v>
      </c>
      <c r="E15395">
        <v>0</v>
      </c>
    </row>
    <row r="15396" spans="1:5">
      <c r="A15396">
        <v>2021</v>
      </c>
      <c r="B15396" t="s">
        <v>420</v>
      </c>
      <c r="C15396" t="s">
        <v>8</v>
      </c>
      <c r="D15396" t="s">
        <v>563</v>
      </c>
      <c r="E15396">
        <v>0</v>
      </c>
    </row>
    <row r="15397" spans="1:5">
      <c r="A15397">
        <v>2021</v>
      </c>
      <c r="B15397" t="s">
        <v>424</v>
      </c>
      <c r="C15397" t="s">
        <v>21</v>
      </c>
      <c r="D15397" t="s">
        <v>563</v>
      </c>
      <c r="E15397">
        <v>0</v>
      </c>
    </row>
    <row r="15398" spans="1:5">
      <c r="A15398">
        <v>2020</v>
      </c>
      <c r="B15398" t="s">
        <v>434</v>
      </c>
      <c r="C15398" t="s">
        <v>45</v>
      </c>
      <c r="D15398" t="s">
        <v>563</v>
      </c>
      <c r="E15398">
        <v>0</v>
      </c>
    </row>
    <row r="15399" spans="1:5">
      <c r="A15399">
        <v>2020</v>
      </c>
      <c r="B15399" t="s">
        <v>430</v>
      </c>
      <c r="C15399" t="s">
        <v>33</v>
      </c>
      <c r="D15399" t="s">
        <v>563</v>
      </c>
      <c r="E15399">
        <v>0</v>
      </c>
    </row>
    <row r="15400" spans="1:5">
      <c r="A15400">
        <v>2020</v>
      </c>
      <c r="B15400" t="s">
        <v>439</v>
      </c>
      <c r="C15400" t="s">
        <v>53</v>
      </c>
      <c r="D15400" t="s">
        <v>563</v>
      </c>
      <c r="E15400">
        <v>0</v>
      </c>
    </row>
    <row r="15401" spans="1:5">
      <c r="A15401">
        <v>2019</v>
      </c>
      <c r="B15401" t="s">
        <v>431</v>
      </c>
      <c r="C15401" t="s">
        <v>36</v>
      </c>
      <c r="D15401" t="s">
        <v>563</v>
      </c>
      <c r="E15401">
        <v>0</v>
      </c>
    </row>
    <row r="15402" spans="1:5">
      <c r="A15402">
        <v>2019</v>
      </c>
      <c r="B15402" t="s">
        <v>437</v>
      </c>
      <c r="C15402" t="s">
        <v>51</v>
      </c>
      <c r="D15402" t="s">
        <v>563</v>
      </c>
      <c r="E15402">
        <v>0</v>
      </c>
    </row>
    <row r="15403" spans="1:5">
      <c r="A15403">
        <v>2019</v>
      </c>
      <c r="B15403" t="s">
        <v>439</v>
      </c>
      <c r="C15403" t="s">
        <v>53</v>
      </c>
      <c r="D15403" t="s">
        <v>563</v>
      </c>
      <c r="E15403">
        <v>0</v>
      </c>
    </row>
    <row r="15404" spans="1:5">
      <c r="A15404">
        <v>2019</v>
      </c>
      <c r="B15404" t="s">
        <v>429</v>
      </c>
      <c r="C15404" t="s">
        <v>30</v>
      </c>
      <c r="D15404" t="s">
        <v>563</v>
      </c>
      <c r="E15404">
        <v>0</v>
      </c>
    </row>
    <row r="15405" spans="1:5">
      <c r="A15405">
        <v>2018</v>
      </c>
      <c r="B15405" t="s">
        <v>432</v>
      </c>
      <c r="C15405" t="s">
        <v>39</v>
      </c>
      <c r="D15405" t="s">
        <v>563</v>
      </c>
      <c r="E15405">
        <v>0</v>
      </c>
    </row>
    <row r="15406" spans="1:5">
      <c r="A15406">
        <v>2018</v>
      </c>
      <c r="B15406" t="s">
        <v>435</v>
      </c>
      <c r="C15406" t="s">
        <v>48</v>
      </c>
      <c r="D15406" t="s">
        <v>563</v>
      </c>
      <c r="E15406">
        <v>0</v>
      </c>
    </row>
    <row r="15407" spans="1:5">
      <c r="A15407">
        <v>2018</v>
      </c>
      <c r="B15407" t="s">
        <v>438</v>
      </c>
      <c r="C15407" t="s">
        <v>52</v>
      </c>
      <c r="D15407" t="s">
        <v>563</v>
      </c>
      <c r="E15407">
        <v>0</v>
      </c>
    </row>
    <row r="15408" spans="1:5">
      <c r="A15408">
        <v>2018</v>
      </c>
      <c r="B15408" t="s">
        <v>436</v>
      </c>
      <c r="C15408" t="s">
        <v>49</v>
      </c>
      <c r="D15408" t="s">
        <v>563</v>
      </c>
      <c r="E15408">
        <v>0</v>
      </c>
    </row>
    <row r="15409" spans="1:5">
      <c r="A15409">
        <v>2018</v>
      </c>
      <c r="B15409" t="s">
        <v>437</v>
      </c>
      <c r="C15409" t="s">
        <v>51</v>
      </c>
      <c r="D15409" t="s">
        <v>563</v>
      </c>
      <c r="E15409">
        <v>0</v>
      </c>
    </row>
    <row r="15410" spans="1:5">
      <c r="A15410">
        <v>2018</v>
      </c>
      <c r="B15410" t="s">
        <v>422</v>
      </c>
      <c r="C15410" t="s">
        <v>15</v>
      </c>
      <c r="D15410" t="s">
        <v>563</v>
      </c>
      <c r="E15410">
        <v>0</v>
      </c>
    </row>
    <row r="15411" spans="1:5">
      <c r="A15411">
        <v>2019</v>
      </c>
      <c r="B15411" t="s">
        <v>438</v>
      </c>
      <c r="C15411" t="s">
        <v>52</v>
      </c>
      <c r="D15411" t="s">
        <v>563</v>
      </c>
      <c r="E15411">
        <v>0</v>
      </c>
    </row>
    <row r="15412" spans="1:5">
      <c r="A15412">
        <v>2019</v>
      </c>
      <c r="B15412" t="s">
        <v>430</v>
      </c>
      <c r="C15412" t="s">
        <v>33</v>
      </c>
      <c r="D15412" t="s">
        <v>563</v>
      </c>
      <c r="E15412">
        <v>0</v>
      </c>
    </row>
    <row r="15413" spans="1:5">
      <c r="A15413">
        <v>2019</v>
      </c>
      <c r="B15413" t="s">
        <v>434</v>
      </c>
      <c r="C15413" t="s">
        <v>45</v>
      </c>
      <c r="D15413" t="s">
        <v>563</v>
      </c>
      <c r="E15413">
        <v>0</v>
      </c>
    </row>
    <row r="15414" spans="1:5">
      <c r="A15414">
        <v>2019</v>
      </c>
      <c r="B15414" t="s">
        <v>425</v>
      </c>
      <c r="C15414" t="s">
        <v>24</v>
      </c>
      <c r="D15414" t="s">
        <v>563</v>
      </c>
      <c r="E15414">
        <v>0</v>
      </c>
    </row>
    <row r="15415" spans="1:5">
      <c r="A15415">
        <v>2019</v>
      </c>
      <c r="B15415" t="s">
        <v>420</v>
      </c>
      <c r="C15415" t="s">
        <v>8</v>
      </c>
      <c r="D15415" t="s">
        <v>563</v>
      </c>
      <c r="E15415">
        <v>0</v>
      </c>
    </row>
    <row r="15416" spans="1:5">
      <c r="A15416">
        <v>2019</v>
      </c>
      <c r="B15416" t="s">
        <v>433</v>
      </c>
      <c r="C15416" t="s">
        <v>42</v>
      </c>
      <c r="D15416" t="s">
        <v>563</v>
      </c>
      <c r="E15416">
        <v>0</v>
      </c>
    </row>
    <row r="15417" spans="1:5">
      <c r="A15417">
        <v>2019</v>
      </c>
      <c r="B15417" t="s">
        <v>428</v>
      </c>
      <c r="C15417" t="s">
        <v>27</v>
      </c>
      <c r="D15417" t="s">
        <v>563</v>
      </c>
      <c r="E15417">
        <v>0</v>
      </c>
    </row>
    <row r="15418" spans="1:5">
      <c r="A15418">
        <v>2019</v>
      </c>
      <c r="B15418" t="s">
        <v>423</v>
      </c>
      <c r="C15418" t="s">
        <v>18</v>
      </c>
      <c r="D15418" t="s">
        <v>563</v>
      </c>
      <c r="E15418">
        <v>0</v>
      </c>
    </row>
    <row r="15419" spans="1:5">
      <c r="A15419">
        <v>2019</v>
      </c>
      <c r="B15419" t="s">
        <v>421</v>
      </c>
      <c r="C15419" t="s">
        <v>13</v>
      </c>
      <c r="D15419" t="s">
        <v>563</v>
      </c>
      <c r="E15419">
        <v>0</v>
      </c>
    </row>
    <row r="15420" spans="1:5">
      <c r="A15420">
        <v>2019</v>
      </c>
      <c r="B15420" t="s">
        <v>422</v>
      </c>
      <c r="C15420" t="s">
        <v>15</v>
      </c>
      <c r="D15420" t="s">
        <v>563</v>
      </c>
      <c r="E15420">
        <v>0</v>
      </c>
    </row>
    <row r="15421" spans="1:5">
      <c r="A15421">
        <v>2019</v>
      </c>
      <c r="B15421" t="s">
        <v>424</v>
      </c>
      <c r="C15421" t="s">
        <v>21</v>
      </c>
      <c r="D15421" t="s">
        <v>563</v>
      </c>
      <c r="E15421">
        <v>0</v>
      </c>
    </row>
    <row r="15422" spans="1:5">
      <c r="A15422">
        <v>2018</v>
      </c>
      <c r="B15422" t="s">
        <v>434</v>
      </c>
      <c r="C15422" t="s">
        <v>45</v>
      </c>
      <c r="D15422" t="s">
        <v>563</v>
      </c>
      <c r="E15422">
        <v>0</v>
      </c>
    </row>
    <row r="15423" spans="1:5">
      <c r="A15423">
        <v>2018</v>
      </c>
      <c r="B15423" t="s">
        <v>428</v>
      </c>
      <c r="C15423" t="s">
        <v>27</v>
      </c>
      <c r="D15423" t="s">
        <v>563</v>
      </c>
      <c r="E15423">
        <v>0</v>
      </c>
    </row>
    <row r="15424" spans="1:5">
      <c r="A15424">
        <v>2018</v>
      </c>
      <c r="B15424" t="s">
        <v>430</v>
      </c>
      <c r="C15424" t="s">
        <v>33</v>
      </c>
      <c r="D15424" t="s">
        <v>563</v>
      </c>
      <c r="E15424">
        <v>0</v>
      </c>
    </row>
    <row r="15425" spans="1:5">
      <c r="A15425">
        <v>2018</v>
      </c>
      <c r="B15425" t="s">
        <v>420</v>
      </c>
      <c r="C15425" t="s">
        <v>8</v>
      </c>
      <c r="D15425" t="s">
        <v>563</v>
      </c>
      <c r="E15425">
        <v>0</v>
      </c>
    </row>
    <row r="15426" spans="1:5">
      <c r="A15426">
        <v>2018</v>
      </c>
      <c r="B15426" t="s">
        <v>439</v>
      </c>
      <c r="C15426" t="s">
        <v>53</v>
      </c>
      <c r="D15426" t="s">
        <v>563</v>
      </c>
      <c r="E15426">
        <v>0</v>
      </c>
    </row>
    <row r="15427" spans="1:5">
      <c r="A15427">
        <v>2022</v>
      </c>
      <c r="B15427" t="s">
        <v>437</v>
      </c>
      <c r="C15427" t="s">
        <v>51</v>
      </c>
      <c r="D15427" t="s">
        <v>563</v>
      </c>
      <c r="E15427">
        <v>0</v>
      </c>
    </row>
    <row r="15428" spans="1:5">
      <c r="A15428">
        <v>2022</v>
      </c>
      <c r="B15428" t="s">
        <v>425</v>
      </c>
      <c r="C15428" t="s">
        <v>24</v>
      </c>
      <c r="D15428" t="s">
        <v>563</v>
      </c>
      <c r="E15428">
        <v>0</v>
      </c>
    </row>
    <row r="15429" spans="1:5">
      <c r="A15429">
        <v>2022</v>
      </c>
      <c r="B15429" t="s">
        <v>428</v>
      </c>
      <c r="C15429" t="s">
        <v>27</v>
      </c>
      <c r="D15429" t="s">
        <v>563</v>
      </c>
      <c r="E15429">
        <v>0</v>
      </c>
    </row>
    <row r="15430" spans="1:5">
      <c r="A15430">
        <v>2022</v>
      </c>
      <c r="B15430" t="s">
        <v>420</v>
      </c>
      <c r="C15430" t="s">
        <v>8</v>
      </c>
      <c r="D15430" t="s">
        <v>563</v>
      </c>
      <c r="E15430">
        <v>0</v>
      </c>
    </row>
    <row r="15431" spans="1:5">
      <c r="A15431">
        <v>2022</v>
      </c>
      <c r="B15431" t="s">
        <v>423</v>
      </c>
      <c r="C15431" t="s">
        <v>18</v>
      </c>
      <c r="D15431" t="s">
        <v>563</v>
      </c>
      <c r="E15431">
        <v>0</v>
      </c>
    </row>
    <row r="15432" spans="1:5">
      <c r="A15432">
        <v>2021</v>
      </c>
      <c r="B15432" t="s">
        <v>426</v>
      </c>
      <c r="D15432" t="s">
        <v>563</v>
      </c>
      <c r="E15432">
        <v>0</v>
      </c>
    </row>
    <row r="15433" spans="1:5">
      <c r="A15433">
        <v>2021</v>
      </c>
      <c r="B15433" t="s">
        <v>428</v>
      </c>
      <c r="C15433" t="s">
        <v>27</v>
      </c>
      <c r="D15433" t="s">
        <v>563</v>
      </c>
      <c r="E15433">
        <v>0</v>
      </c>
    </row>
    <row r="15434" spans="1:5">
      <c r="A15434">
        <v>2021</v>
      </c>
      <c r="B15434" t="s">
        <v>423</v>
      </c>
      <c r="C15434" t="s">
        <v>18</v>
      </c>
      <c r="D15434" t="s">
        <v>563</v>
      </c>
      <c r="E15434">
        <v>0</v>
      </c>
    </row>
    <row r="15435" spans="1:5">
      <c r="A15435">
        <v>2021</v>
      </c>
      <c r="B15435" t="s">
        <v>431</v>
      </c>
      <c r="C15435" t="s">
        <v>36</v>
      </c>
      <c r="D15435" t="s">
        <v>563</v>
      </c>
      <c r="E15435">
        <v>0</v>
      </c>
    </row>
    <row r="15436" spans="1:5">
      <c r="A15436">
        <v>2021</v>
      </c>
      <c r="B15436" t="s">
        <v>425</v>
      </c>
      <c r="C15436" t="s">
        <v>24</v>
      </c>
      <c r="D15436" t="s">
        <v>563</v>
      </c>
      <c r="E15436">
        <v>0</v>
      </c>
    </row>
    <row r="15437" spans="1:5">
      <c r="A15437">
        <v>2021</v>
      </c>
      <c r="B15437" t="s">
        <v>438</v>
      </c>
      <c r="C15437" t="s">
        <v>52</v>
      </c>
      <c r="D15437" t="s">
        <v>563</v>
      </c>
      <c r="E15437">
        <v>0</v>
      </c>
    </row>
    <row r="15438" spans="1:5">
      <c r="A15438">
        <v>2021</v>
      </c>
      <c r="B15438" t="s">
        <v>436</v>
      </c>
      <c r="C15438" t="s">
        <v>49</v>
      </c>
      <c r="D15438" t="s">
        <v>563</v>
      </c>
      <c r="E15438">
        <v>0</v>
      </c>
    </row>
    <row r="15439" spans="1:5">
      <c r="A15439">
        <v>2021</v>
      </c>
      <c r="B15439" t="s">
        <v>437</v>
      </c>
      <c r="C15439" t="s">
        <v>51</v>
      </c>
      <c r="D15439" t="s">
        <v>563</v>
      </c>
      <c r="E15439">
        <v>0</v>
      </c>
    </row>
    <row r="15440" spans="1:5">
      <c r="A15440">
        <v>2020</v>
      </c>
      <c r="B15440" t="s">
        <v>431</v>
      </c>
      <c r="C15440" t="s">
        <v>36</v>
      </c>
      <c r="D15440" t="s">
        <v>563</v>
      </c>
      <c r="E15440">
        <v>0</v>
      </c>
    </row>
    <row r="15441" spans="1:5">
      <c r="A15441">
        <v>2020</v>
      </c>
      <c r="B15441" t="s">
        <v>426</v>
      </c>
      <c r="D15441" t="s">
        <v>563</v>
      </c>
      <c r="E15441">
        <v>0</v>
      </c>
    </row>
    <row r="15442" spans="1:5">
      <c r="A15442">
        <v>2020</v>
      </c>
      <c r="B15442" t="s">
        <v>433</v>
      </c>
      <c r="C15442" t="s">
        <v>42</v>
      </c>
      <c r="D15442" t="s">
        <v>563</v>
      </c>
      <c r="E15442">
        <v>0</v>
      </c>
    </row>
    <row r="15443" spans="1:5">
      <c r="A15443">
        <v>2020</v>
      </c>
      <c r="B15443" t="s">
        <v>425</v>
      </c>
      <c r="C15443" t="s">
        <v>24</v>
      </c>
      <c r="D15443" t="s">
        <v>563</v>
      </c>
      <c r="E15443">
        <v>0</v>
      </c>
    </row>
    <row r="15444" spans="1:5">
      <c r="A15444">
        <v>2020</v>
      </c>
      <c r="B15444" t="s">
        <v>428</v>
      </c>
      <c r="C15444" t="s">
        <v>27</v>
      </c>
      <c r="D15444" t="s">
        <v>563</v>
      </c>
      <c r="E15444">
        <v>0</v>
      </c>
    </row>
    <row r="15445" spans="1:5">
      <c r="A15445">
        <v>2020</v>
      </c>
      <c r="B15445" t="s">
        <v>438</v>
      </c>
      <c r="C15445" t="s">
        <v>52</v>
      </c>
      <c r="D15445" t="s">
        <v>563</v>
      </c>
      <c r="E15445">
        <v>0</v>
      </c>
    </row>
    <row r="15446" spans="1:5">
      <c r="A15446">
        <v>2020</v>
      </c>
      <c r="B15446" t="s">
        <v>437</v>
      </c>
      <c r="C15446" t="s">
        <v>51</v>
      </c>
      <c r="D15446" t="s">
        <v>563</v>
      </c>
      <c r="E15446">
        <v>0</v>
      </c>
    </row>
    <row r="15447" spans="1:5">
      <c r="A15447">
        <v>2020</v>
      </c>
      <c r="B15447" t="s">
        <v>422</v>
      </c>
      <c r="C15447" t="s">
        <v>15</v>
      </c>
      <c r="D15447" t="s">
        <v>563</v>
      </c>
      <c r="E15447">
        <v>0</v>
      </c>
    </row>
    <row r="15448" spans="1:5">
      <c r="A15448">
        <v>2023</v>
      </c>
      <c r="B15448" t="s">
        <v>434</v>
      </c>
      <c r="C15448" t="s">
        <v>45</v>
      </c>
      <c r="D15448" t="s">
        <v>563</v>
      </c>
      <c r="E15448">
        <v>4822</v>
      </c>
    </row>
    <row r="15449" spans="1:5">
      <c r="A15449">
        <v>2023</v>
      </c>
      <c r="B15449" t="s">
        <v>423</v>
      </c>
      <c r="C15449" t="s">
        <v>18</v>
      </c>
      <c r="D15449" t="s">
        <v>563</v>
      </c>
      <c r="E15449">
        <v>9742</v>
      </c>
    </row>
    <row r="15450" spans="1:5">
      <c r="A15450">
        <v>2023</v>
      </c>
      <c r="B15450" t="s">
        <v>435</v>
      </c>
      <c r="C15450" t="s">
        <v>48</v>
      </c>
      <c r="D15450" t="s">
        <v>563</v>
      </c>
      <c r="E15450">
        <v>9397</v>
      </c>
    </row>
    <row r="15451" spans="1:5">
      <c r="A15451">
        <v>2023</v>
      </c>
      <c r="B15451" t="s">
        <v>430</v>
      </c>
      <c r="C15451" t="s">
        <v>33</v>
      </c>
      <c r="D15451" t="s">
        <v>563</v>
      </c>
      <c r="E15451">
        <v>9060</v>
      </c>
    </row>
    <row r="15452" spans="1:5">
      <c r="A15452">
        <v>2023</v>
      </c>
      <c r="B15452" t="s">
        <v>422</v>
      </c>
      <c r="C15452" t="s">
        <v>15</v>
      </c>
      <c r="D15452" t="s">
        <v>563</v>
      </c>
      <c r="E15452">
        <v>43920</v>
      </c>
    </row>
    <row r="15453" spans="1:5">
      <c r="A15453">
        <v>2023</v>
      </c>
      <c r="B15453" t="s">
        <v>439</v>
      </c>
      <c r="C15453" t="s">
        <v>53</v>
      </c>
      <c r="D15453" t="s">
        <v>563</v>
      </c>
      <c r="E15453">
        <v>12396</v>
      </c>
    </row>
    <row r="15454" spans="1:5">
      <c r="A15454">
        <v>2022</v>
      </c>
      <c r="B15454" t="s">
        <v>433</v>
      </c>
      <c r="C15454" t="s">
        <v>42</v>
      </c>
      <c r="D15454" t="s">
        <v>563</v>
      </c>
      <c r="E15454">
        <v>0</v>
      </c>
    </row>
    <row r="15455" spans="1:5">
      <c r="A15455">
        <v>2022</v>
      </c>
      <c r="B15455" t="s">
        <v>430</v>
      </c>
      <c r="C15455" t="s">
        <v>33</v>
      </c>
      <c r="D15455" t="s">
        <v>563</v>
      </c>
      <c r="E15455">
        <v>0</v>
      </c>
    </row>
    <row r="15456" spans="1:5">
      <c r="A15456">
        <v>2022</v>
      </c>
      <c r="B15456" t="s">
        <v>432</v>
      </c>
      <c r="C15456" t="s">
        <v>39</v>
      </c>
      <c r="D15456" t="s">
        <v>563</v>
      </c>
      <c r="E15456">
        <v>0</v>
      </c>
    </row>
    <row r="15457" spans="1:5">
      <c r="A15457">
        <v>2022</v>
      </c>
      <c r="B15457" t="s">
        <v>426</v>
      </c>
      <c r="D15457" t="s">
        <v>563</v>
      </c>
      <c r="E15457">
        <v>0</v>
      </c>
    </row>
    <row r="15458" spans="1:5">
      <c r="A15458">
        <v>2022</v>
      </c>
      <c r="B15458" t="s">
        <v>424</v>
      </c>
      <c r="C15458" t="s">
        <v>21</v>
      </c>
      <c r="D15458" t="s">
        <v>563</v>
      </c>
      <c r="E15458">
        <v>0</v>
      </c>
    </row>
    <row r="15459" spans="1:5">
      <c r="A15459">
        <v>2021</v>
      </c>
      <c r="B15459" t="s">
        <v>432</v>
      </c>
      <c r="C15459" t="s">
        <v>39</v>
      </c>
      <c r="D15459" t="s">
        <v>563</v>
      </c>
      <c r="E15459">
        <v>0</v>
      </c>
    </row>
    <row r="15460" spans="1:5">
      <c r="A15460">
        <v>2021</v>
      </c>
      <c r="B15460" t="s">
        <v>430</v>
      </c>
      <c r="C15460" t="s">
        <v>33</v>
      </c>
      <c r="D15460" t="s">
        <v>563</v>
      </c>
      <c r="E15460">
        <v>0</v>
      </c>
    </row>
    <row r="15461" spans="1:5">
      <c r="A15461">
        <v>2021</v>
      </c>
      <c r="B15461" t="s">
        <v>433</v>
      </c>
      <c r="C15461" t="s">
        <v>42</v>
      </c>
      <c r="D15461" t="s">
        <v>563</v>
      </c>
      <c r="E15461">
        <v>0</v>
      </c>
    </row>
    <row r="15462" spans="1:5">
      <c r="A15462">
        <v>2021</v>
      </c>
      <c r="B15462" t="s">
        <v>422</v>
      </c>
      <c r="C15462" t="s">
        <v>15</v>
      </c>
      <c r="D15462" t="s">
        <v>563</v>
      </c>
      <c r="E15462">
        <v>0</v>
      </c>
    </row>
    <row r="15463" spans="1:5">
      <c r="A15463">
        <v>2021</v>
      </c>
      <c r="B15463" t="s">
        <v>421</v>
      </c>
      <c r="C15463" t="s">
        <v>13</v>
      </c>
      <c r="D15463" t="s">
        <v>563</v>
      </c>
      <c r="E15463">
        <v>0</v>
      </c>
    </row>
    <row r="15464" spans="1:5">
      <c r="A15464">
        <v>2021</v>
      </c>
      <c r="B15464" t="s">
        <v>439</v>
      </c>
      <c r="C15464" t="s">
        <v>53</v>
      </c>
      <c r="D15464" t="s">
        <v>563</v>
      </c>
      <c r="E15464">
        <v>0</v>
      </c>
    </row>
    <row r="15465" spans="1:5">
      <c r="A15465">
        <v>2021</v>
      </c>
      <c r="B15465" t="s">
        <v>435</v>
      </c>
      <c r="C15465" t="s">
        <v>48</v>
      </c>
      <c r="D15465" t="s">
        <v>563</v>
      </c>
      <c r="E15465">
        <v>0</v>
      </c>
    </row>
    <row r="15466" spans="1:5">
      <c r="A15466">
        <v>2021</v>
      </c>
      <c r="B15466" t="s">
        <v>429</v>
      </c>
      <c r="C15466" t="s">
        <v>30</v>
      </c>
      <c r="D15466" t="s">
        <v>563</v>
      </c>
      <c r="E15466">
        <v>0</v>
      </c>
    </row>
    <row r="15467" spans="1:5">
      <c r="A15467">
        <v>2020</v>
      </c>
      <c r="B15467" t="s">
        <v>435</v>
      </c>
      <c r="C15467" t="s">
        <v>48</v>
      </c>
      <c r="D15467" t="s">
        <v>563</v>
      </c>
      <c r="E15467">
        <v>0</v>
      </c>
    </row>
    <row r="15468" spans="1:5">
      <c r="A15468">
        <v>2020</v>
      </c>
      <c r="B15468" t="s">
        <v>432</v>
      </c>
      <c r="C15468" t="s">
        <v>39</v>
      </c>
      <c r="D15468" t="s">
        <v>563</v>
      </c>
      <c r="E15468">
        <v>0</v>
      </c>
    </row>
    <row r="15469" spans="1:5">
      <c r="A15469">
        <v>2020</v>
      </c>
      <c r="B15469" t="s">
        <v>423</v>
      </c>
      <c r="C15469" t="s">
        <v>18</v>
      </c>
      <c r="D15469" t="s">
        <v>563</v>
      </c>
      <c r="E15469">
        <v>0</v>
      </c>
    </row>
    <row r="15470" spans="1:5">
      <c r="A15470">
        <v>2020</v>
      </c>
      <c r="B15470" t="s">
        <v>420</v>
      </c>
      <c r="C15470" t="s">
        <v>8</v>
      </c>
      <c r="D15470" t="s">
        <v>563</v>
      </c>
      <c r="E15470">
        <v>0</v>
      </c>
    </row>
    <row r="15471" spans="1:5">
      <c r="A15471">
        <v>2020</v>
      </c>
      <c r="B15471" t="s">
        <v>424</v>
      </c>
      <c r="C15471" t="s">
        <v>21</v>
      </c>
      <c r="D15471" t="s">
        <v>563</v>
      </c>
      <c r="E15471">
        <v>0</v>
      </c>
    </row>
    <row r="15472" spans="1:5">
      <c r="A15472">
        <v>2020</v>
      </c>
      <c r="B15472" t="s">
        <v>421</v>
      </c>
      <c r="C15472" t="s">
        <v>13</v>
      </c>
      <c r="D15472" t="s">
        <v>563</v>
      </c>
      <c r="E15472">
        <v>0</v>
      </c>
    </row>
    <row r="15473" spans="1:5">
      <c r="A15473">
        <v>2020</v>
      </c>
      <c r="B15473" t="s">
        <v>436</v>
      </c>
      <c r="C15473" t="s">
        <v>49</v>
      </c>
      <c r="D15473" t="s">
        <v>563</v>
      </c>
      <c r="E15473">
        <v>0</v>
      </c>
    </row>
    <row r="15474" spans="1:5">
      <c r="A15474">
        <v>2020</v>
      </c>
      <c r="B15474" t="s">
        <v>429</v>
      </c>
      <c r="C15474" t="s">
        <v>30</v>
      </c>
      <c r="D15474" t="s">
        <v>563</v>
      </c>
      <c r="E15474">
        <v>0</v>
      </c>
    </row>
    <row r="15475" spans="1:5">
      <c r="A15475">
        <v>2019</v>
      </c>
      <c r="B15475" t="s">
        <v>435</v>
      </c>
      <c r="C15475" t="s">
        <v>48</v>
      </c>
      <c r="D15475" t="s">
        <v>563</v>
      </c>
      <c r="E15475">
        <v>0</v>
      </c>
    </row>
    <row r="15476" spans="1:5">
      <c r="A15476">
        <v>2019</v>
      </c>
      <c r="B15476" t="s">
        <v>426</v>
      </c>
      <c r="D15476" t="s">
        <v>563</v>
      </c>
      <c r="E15476">
        <v>0</v>
      </c>
    </row>
    <row r="15477" spans="1:5">
      <c r="A15477">
        <v>2019</v>
      </c>
      <c r="B15477" t="s">
        <v>432</v>
      </c>
      <c r="C15477" t="s">
        <v>39</v>
      </c>
      <c r="D15477" t="s">
        <v>563</v>
      </c>
      <c r="E15477">
        <v>0</v>
      </c>
    </row>
    <row r="15478" spans="1:5">
      <c r="A15478">
        <v>2019</v>
      </c>
      <c r="B15478" t="s">
        <v>436</v>
      </c>
      <c r="C15478" t="s">
        <v>49</v>
      </c>
      <c r="D15478" t="s">
        <v>563</v>
      </c>
      <c r="E15478">
        <v>0</v>
      </c>
    </row>
    <row r="15479" spans="1:5">
      <c r="A15479">
        <v>2018</v>
      </c>
      <c r="B15479" t="s">
        <v>431</v>
      </c>
      <c r="C15479" t="s">
        <v>36</v>
      </c>
      <c r="D15479" t="s">
        <v>563</v>
      </c>
      <c r="E15479">
        <v>0</v>
      </c>
    </row>
    <row r="15480" spans="1:5">
      <c r="A15480">
        <v>2018</v>
      </c>
      <c r="B15480" t="s">
        <v>426</v>
      </c>
      <c r="D15480" t="s">
        <v>563</v>
      </c>
      <c r="E15480">
        <v>0</v>
      </c>
    </row>
    <row r="15481" spans="1:5">
      <c r="A15481">
        <v>2018</v>
      </c>
      <c r="B15481" t="s">
        <v>421</v>
      </c>
      <c r="C15481" t="s">
        <v>13</v>
      </c>
      <c r="D15481" t="s">
        <v>563</v>
      </c>
      <c r="E15481">
        <v>0</v>
      </c>
    </row>
    <row r="15482" spans="1:5">
      <c r="A15482">
        <v>2018</v>
      </c>
      <c r="B15482" t="s">
        <v>423</v>
      </c>
      <c r="C15482" t="s">
        <v>18</v>
      </c>
      <c r="D15482" t="s">
        <v>563</v>
      </c>
      <c r="E15482">
        <v>0</v>
      </c>
    </row>
    <row r="15483" spans="1:5">
      <c r="A15483">
        <v>2018</v>
      </c>
      <c r="B15483" t="s">
        <v>433</v>
      </c>
      <c r="C15483" t="s">
        <v>42</v>
      </c>
      <c r="D15483" t="s">
        <v>563</v>
      </c>
      <c r="E15483">
        <v>0</v>
      </c>
    </row>
    <row r="15484" spans="1:5">
      <c r="A15484">
        <v>2018</v>
      </c>
      <c r="B15484" t="s">
        <v>425</v>
      </c>
      <c r="C15484" t="s">
        <v>24</v>
      </c>
      <c r="D15484" t="s">
        <v>563</v>
      </c>
      <c r="E15484">
        <v>0</v>
      </c>
    </row>
    <row r="15485" spans="1:5">
      <c r="A15485">
        <v>2018</v>
      </c>
      <c r="B15485" t="s">
        <v>424</v>
      </c>
      <c r="C15485" t="s">
        <v>21</v>
      </c>
      <c r="D15485" t="s">
        <v>563</v>
      </c>
      <c r="E15485">
        <v>0</v>
      </c>
    </row>
    <row r="15486" spans="1:5">
      <c r="A15486">
        <v>2018</v>
      </c>
      <c r="B15486" t="s">
        <v>429</v>
      </c>
      <c r="C15486" t="s">
        <v>30</v>
      </c>
      <c r="D15486" t="s">
        <v>563</v>
      </c>
      <c r="E15486">
        <v>0</v>
      </c>
    </row>
    <row r="15487" spans="1:5">
      <c r="A15487">
        <v>2025</v>
      </c>
      <c r="B15487" t="s">
        <v>407</v>
      </c>
      <c r="D15487" t="s">
        <v>564</v>
      </c>
      <c r="E15487">
        <v>0</v>
      </c>
    </row>
    <row r="15488" spans="1:5">
      <c r="A15488">
        <v>2025</v>
      </c>
      <c r="B15488" t="s">
        <v>438</v>
      </c>
      <c r="D15488" t="s">
        <v>564</v>
      </c>
      <c r="E15488">
        <v>0</v>
      </c>
    </row>
    <row r="15489" spans="1:5">
      <c r="A15489">
        <v>2025</v>
      </c>
      <c r="B15489" t="s">
        <v>425</v>
      </c>
      <c r="D15489" t="s">
        <v>564</v>
      </c>
      <c r="E15489">
        <v>0</v>
      </c>
    </row>
    <row r="15490" spans="1:5">
      <c r="A15490">
        <v>2025</v>
      </c>
      <c r="B15490" t="s">
        <v>421</v>
      </c>
      <c r="D15490" t="s">
        <v>564</v>
      </c>
      <c r="E15490">
        <v>0</v>
      </c>
    </row>
    <row r="15491" spans="1:5">
      <c r="A15491">
        <v>2025</v>
      </c>
      <c r="B15491" t="s">
        <v>432</v>
      </c>
      <c r="D15491" t="s">
        <v>564</v>
      </c>
      <c r="E15491">
        <v>0</v>
      </c>
    </row>
    <row r="15492" spans="1:5">
      <c r="A15492">
        <v>2025</v>
      </c>
      <c r="B15492" t="s">
        <v>429</v>
      </c>
      <c r="D15492" t="s">
        <v>564</v>
      </c>
      <c r="E15492">
        <v>0</v>
      </c>
    </row>
    <row r="15493" spans="1:5">
      <c r="A15493">
        <v>2025</v>
      </c>
      <c r="B15493" t="s">
        <v>431</v>
      </c>
      <c r="D15493" t="s">
        <v>564</v>
      </c>
      <c r="E15493">
        <v>0</v>
      </c>
    </row>
    <row r="15494" spans="1:5">
      <c r="A15494">
        <v>2025</v>
      </c>
      <c r="B15494" t="s">
        <v>428</v>
      </c>
      <c r="D15494" t="s">
        <v>564</v>
      </c>
      <c r="E15494">
        <v>0</v>
      </c>
    </row>
    <row r="15495" spans="1:5">
      <c r="A15495">
        <v>2025</v>
      </c>
      <c r="B15495" t="s">
        <v>436</v>
      </c>
      <c r="D15495" t="s">
        <v>564</v>
      </c>
      <c r="E15495">
        <v>0</v>
      </c>
    </row>
    <row r="15496" spans="1:5">
      <c r="A15496">
        <v>2025</v>
      </c>
      <c r="B15496" t="s">
        <v>433</v>
      </c>
      <c r="D15496" t="s">
        <v>564</v>
      </c>
      <c r="E15496">
        <v>0</v>
      </c>
    </row>
    <row r="15497" spans="1:5">
      <c r="A15497">
        <v>2025</v>
      </c>
      <c r="B15497" t="s">
        <v>426</v>
      </c>
      <c r="D15497" t="s">
        <v>564</v>
      </c>
      <c r="E15497">
        <v>0</v>
      </c>
    </row>
    <row r="15498" spans="1:5">
      <c r="A15498">
        <v>2025</v>
      </c>
      <c r="B15498" t="s">
        <v>437</v>
      </c>
      <c r="D15498" t="s">
        <v>564</v>
      </c>
      <c r="E15498">
        <v>0</v>
      </c>
    </row>
    <row r="15499" spans="1:5">
      <c r="A15499">
        <v>2025</v>
      </c>
      <c r="B15499" t="s">
        <v>420</v>
      </c>
      <c r="D15499" t="s">
        <v>564</v>
      </c>
      <c r="E15499">
        <v>0</v>
      </c>
    </row>
    <row r="15500" spans="1:5">
      <c r="A15500">
        <v>2025</v>
      </c>
      <c r="B15500" t="s">
        <v>424</v>
      </c>
      <c r="D15500" t="s">
        <v>564</v>
      </c>
      <c r="E15500">
        <v>0</v>
      </c>
    </row>
    <row r="15501" spans="1:5">
      <c r="A15501">
        <v>2025</v>
      </c>
      <c r="B15501" t="s">
        <v>434</v>
      </c>
      <c r="D15501" t="s">
        <v>564</v>
      </c>
      <c r="E15501">
        <v>0</v>
      </c>
    </row>
    <row r="15502" spans="1:5">
      <c r="A15502">
        <v>2025</v>
      </c>
      <c r="B15502" t="s">
        <v>423</v>
      </c>
      <c r="D15502" t="s">
        <v>564</v>
      </c>
      <c r="E15502">
        <v>0</v>
      </c>
    </row>
    <row r="15503" spans="1:5">
      <c r="A15503">
        <v>2025</v>
      </c>
      <c r="B15503" t="s">
        <v>435</v>
      </c>
      <c r="D15503" t="s">
        <v>564</v>
      </c>
      <c r="E15503">
        <v>0</v>
      </c>
    </row>
    <row r="15504" spans="1:5">
      <c r="A15504">
        <v>2025</v>
      </c>
      <c r="B15504" t="s">
        <v>430</v>
      </c>
      <c r="D15504" t="s">
        <v>564</v>
      </c>
      <c r="E15504">
        <v>0</v>
      </c>
    </row>
    <row r="15505" spans="1:5">
      <c r="A15505">
        <v>2025</v>
      </c>
      <c r="B15505" t="s">
        <v>422</v>
      </c>
      <c r="D15505" t="s">
        <v>564</v>
      </c>
      <c r="E15505">
        <v>0</v>
      </c>
    </row>
    <row r="15506" spans="1:5">
      <c r="A15506">
        <v>2025</v>
      </c>
      <c r="B15506" t="s">
        <v>439</v>
      </c>
      <c r="D15506" t="s">
        <v>564</v>
      </c>
      <c r="E15506">
        <v>0</v>
      </c>
    </row>
    <row r="15507" spans="1:5">
      <c r="A15507">
        <v>2024</v>
      </c>
      <c r="B15507" t="s">
        <v>407</v>
      </c>
      <c r="C15507" t="s">
        <v>407</v>
      </c>
      <c r="D15507" t="s">
        <v>564</v>
      </c>
      <c r="E15507">
        <v>0</v>
      </c>
    </row>
    <row r="15508" spans="1:5">
      <c r="A15508">
        <v>2024</v>
      </c>
      <c r="B15508" t="s">
        <v>438</v>
      </c>
      <c r="C15508" t="s">
        <v>52</v>
      </c>
      <c r="D15508" t="s">
        <v>564</v>
      </c>
      <c r="E15508">
        <v>0</v>
      </c>
    </row>
    <row r="15509" spans="1:5">
      <c r="A15509">
        <v>2024</v>
      </c>
      <c r="B15509" t="s">
        <v>425</v>
      </c>
      <c r="C15509" t="s">
        <v>24</v>
      </c>
      <c r="D15509" t="s">
        <v>564</v>
      </c>
      <c r="E15509">
        <v>0</v>
      </c>
    </row>
    <row r="15510" spans="1:5">
      <c r="A15510">
        <v>2024</v>
      </c>
      <c r="B15510" t="s">
        <v>421</v>
      </c>
      <c r="C15510" t="s">
        <v>13</v>
      </c>
      <c r="D15510" t="s">
        <v>564</v>
      </c>
      <c r="E15510">
        <v>0</v>
      </c>
    </row>
    <row r="15511" spans="1:5">
      <c r="A15511">
        <v>2024</v>
      </c>
      <c r="B15511" t="s">
        <v>432</v>
      </c>
      <c r="C15511" t="s">
        <v>39</v>
      </c>
      <c r="D15511" t="s">
        <v>564</v>
      </c>
      <c r="E15511">
        <v>0</v>
      </c>
    </row>
    <row r="15512" spans="1:5">
      <c r="A15512">
        <v>2024</v>
      </c>
      <c r="B15512" t="s">
        <v>429</v>
      </c>
      <c r="C15512" t="s">
        <v>30</v>
      </c>
      <c r="D15512" t="s">
        <v>564</v>
      </c>
      <c r="E15512">
        <v>0</v>
      </c>
    </row>
    <row r="15513" spans="1:5">
      <c r="A15513">
        <v>2024</v>
      </c>
      <c r="B15513" t="s">
        <v>431</v>
      </c>
      <c r="C15513" t="s">
        <v>36</v>
      </c>
      <c r="D15513" t="s">
        <v>564</v>
      </c>
      <c r="E15513">
        <v>0</v>
      </c>
    </row>
    <row r="15514" spans="1:5">
      <c r="A15514">
        <v>2024</v>
      </c>
      <c r="B15514" t="s">
        <v>428</v>
      </c>
      <c r="C15514" t="s">
        <v>27</v>
      </c>
      <c r="D15514" t="s">
        <v>564</v>
      </c>
      <c r="E15514">
        <v>0</v>
      </c>
    </row>
    <row r="15515" spans="1:5">
      <c r="A15515">
        <v>2024</v>
      </c>
      <c r="B15515" t="s">
        <v>436</v>
      </c>
      <c r="C15515" t="s">
        <v>49</v>
      </c>
      <c r="D15515" t="s">
        <v>564</v>
      </c>
      <c r="E15515">
        <v>0</v>
      </c>
    </row>
    <row r="15516" spans="1:5">
      <c r="A15516">
        <v>2024</v>
      </c>
      <c r="B15516" t="s">
        <v>433</v>
      </c>
      <c r="C15516" t="s">
        <v>42</v>
      </c>
      <c r="D15516" t="s">
        <v>564</v>
      </c>
      <c r="E15516">
        <v>0</v>
      </c>
    </row>
    <row r="15517" spans="1:5">
      <c r="A15517">
        <v>2024</v>
      </c>
      <c r="B15517" t="s">
        <v>426</v>
      </c>
      <c r="D15517" t="s">
        <v>564</v>
      </c>
      <c r="E15517">
        <v>0</v>
      </c>
    </row>
    <row r="15518" spans="1:5">
      <c r="A15518">
        <v>2024</v>
      </c>
      <c r="B15518" t="s">
        <v>437</v>
      </c>
      <c r="C15518" t="s">
        <v>51</v>
      </c>
      <c r="D15518" t="s">
        <v>564</v>
      </c>
      <c r="E15518">
        <v>0</v>
      </c>
    </row>
    <row r="15519" spans="1:5">
      <c r="A15519">
        <v>2024</v>
      </c>
      <c r="B15519" t="s">
        <v>420</v>
      </c>
      <c r="C15519" t="s">
        <v>8</v>
      </c>
      <c r="D15519" t="s">
        <v>564</v>
      </c>
      <c r="E15519">
        <v>0</v>
      </c>
    </row>
    <row r="15520" spans="1:5">
      <c r="A15520">
        <v>2024</v>
      </c>
      <c r="B15520" t="s">
        <v>424</v>
      </c>
      <c r="C15520" t="s">
        <v>21</v>
      </c>
      <c r="D15520" t="s">
        <v>564</v>
      </c>
      <c r="E15520">
        <v>0</v>
      </c>
    </row>
    <row r="15521" spans="1:5">
      <c r="A15521">
        <v>2024</v>
      </c>
      <c r="B15521" t="s">
        <v>434</v>
      </c>
      <c r="C15521" t="s">
        <v>45</v>
      </c>
      <c r="D15521" t="s">
        <v>564</v>
      </c>
      <c r="E15521">
        <v>0</v>
      </c>
    </row>
    <row r="15522" spans="1:5">
      <c r="A15522">
        <v>2024</v>
      </c>
      <c r="B15522" t="s">
        <v>423</v>
      </c>
      <c r="C15522" t="s">
        <v>18</v>
      </c>
      <c r="D15522" t="s">
        <v>564</v>
      </c>
      <c r="E15522">
        <v>0</v>
      </c>
    </row>
    <row r="15523" spans="1:5">
      <c r="A15523">
        <v>2024</v>
      </c>
      <c r="B15523" t="s">
        <v>435</v>
      </c>
      <c r="C15523" t="s">
        <v>48</v>
      </c>
      <c r="D15523" t="s">
        <v>564</v>
      </c>
      <c r="E15523">
        <v>0</v>
      </c>
    </row>
    <row r="15524" spans="1:5">
      <c r="A15524">
        <v>2024</v>
      </c>
      <c r="B15524" t="s">
        <v>430</v>
      </c>
      <c r="C15524" t="s">
        <v>33</v>
      </c>
      <c r="D15524" t="s">
        <v>564</v>
      </c>
      <c r="E15524">
        <v>0</v>
      </c>
    </row>
    <row r="15525" spans="1:5">
      <c r="A15525">
        <v>2024</v>
      </c>
      <c r="B15525" t="s">
        <v>422</v>
      </c>
      <c r="C15525" t="s">
        <v>15</v>
      </c>
      <c r="D15525" t="s">
        <v>564</v>
      </c>
      <c r="E15525">
        <v>0</v>
      </c>
    </row>
    <row r="15526" spans="1:5">
      <c r="A15526">
        <v>2024</v>
      </c>
      <c r="B15526" t="s">
        <v>439</v>
      </c>
      <c r="C15526" t="s">
        <v>53</v>
      </c>
      <c r="D15526" t="s">
        <v>564</v>
      </c>
      <c r="E15526">
        <v>0</v>
      </c>
    </row>
    <row r="15527" spans="1:5">
      <c r="A15527">
        <v>2019</v>
      </c>
      <c r="B15527" t="s">
        <v>407</v>
      </c>
      <c r="C15527" t="s">
        <v>407</v>
      </c>
      <c r="D15527" t="s">
        <v>564</v>
      </c>
      <c r="E15527">
        <v>2017</v>
      </c>
    </row>
    <row r="15528" spans="1:5">
      <c r="A15528">
        <v>2022</v>
      </c>
      <c r="B15528" t="s">
        <v>407</v>
      </c>
      <c r="C15528" t="s">
        <v>407</v>
      </c>
      <c r="D15528" t="s">
        <v>564</v>
      </c>
      <c r="E15528">
        <v>2020</v>
      </c>
    </row>
    <row r="15529" spans="1:5">
      <c r="A15529">
        <v>2021</v>
      </c>
      <c r="B15529" t="s">
        <v>407</v>
      </c>
      <c r="C15529" t="s">
        <v>407</v>
      </c>
      <c r="D15529" t="s">
        <v>564</v>
      </c>
      <c r="E15529">
        <v>2019</v>
      </c>
    </row>
    <row r="15530" spans="1:5">
      <c r="A15530">
        <v>2023</v>
      </c>
      <c r="B15530" t="s">
        <v>407</v>
      </c>
      <c r="C15530" t="s">
        <v>407</v>
      </c>
      <c r="D15530" t="s">
        <v>564</v>
      </c>
      <c r="E15530">
        <v>2021</v>
      </c>
    </row>
    <row r="15531" spans="1:5">
      <c r="A15531">
        <v>2018</v>
      </c>
      <c r="B15531" t="s">
        <v>407</v>
      </c>
      <c r="C15531" t="s">
        <v>407</v>
      </c>
      <c r="D15531" t="s">
        <v>564</v>
      </c>
      <c r="E15531">
        <v>2016</v>
      </c>
    </row>
    <row r="15532" spans="1:5">
      <c r="A15532">
        <v>2018</v>
      </c>
      <c r="B15532" t="s">
        <v>407</v>
      </c>
      <c r="C15532" t="s">
        <v>407</v>
      </c>
      <c r="D15532" t="s">
        <v>564</v>
      </c>
      <c r="E15532">
        <v>2016</v>
      </c>
    </row>
    <row r="15533" spans="1:5">
      <c r="A15533">
        <v>2018</v>
      </c>
      <c r="B15533" t="s">
        <v>407</v>
      </c>
      <c r="C15533" t="s">
        <v>407</v>
      </c>
      <c r="D15533" t="s">
        <v>564</v>
      </c>
      <c r="E15533">
        <v>2016</v>
      </c>
    </row>
    <row r="15534" spans="1:5">
      <c r="A15534">
        <v>2018</v>
      </c>
      <c r="B15534" t="s">
        <v>407</v>
      </c>
      <c r="C15534" t="s">
        <v>407</v>
      </c>
      <c r="D15534" t="s">
        <v>564</v>
      </c>
      <c r="E15534">
        <v>2016</v>
      </c>
    </row>
    <row r="15535" spans="1:5">
      <c r="A15535">
        <v>2020</v>
      </c>
      <c r="B15535" t="s">
        <v>407</v>
      </c>
      <c r="C15535" t="s">
        <v>407</v>
      </c>
      <c r="D15535" t="s">
        <v>564</v>
      </c>
      <c r="E15535">
        <v>2018</v>
      </c>
    </row>
    <row r="15536" spans="1:5">
      <c r="A15536">
        <v>2023</v>
      </c>
      <c r="B15536" t="s">
        <v>438</v>
      </c>
      <c r="C15536" t="s">
        <v>52</v>
      </c>
      <c r="D15536" t="s">
        <v>564</v>
      </c>
      <c r="E15536">
        <v>2021</v>
      </c>
    </row>
    <row r="15537" spans="1:5">
      <c r="A15537">
        <v>2023</v>
      </c>
      <c r="B15537" t="s">
        <v>425</v>
      </c>
      <c r="C15537" t="s">
        <v>24</v>
      </c>
      <c r="D15537" t="s">
        <v>564</v>
      </c>
      <c r="E15537">
        <v>2021</v>
      </c>
    </row>
    <row r="15538" spans="1:5">
      <c r="A15538">
        <v>2023</v>
      </c>
      <c r="B15538" t="s">
        <v>421</v>
      </c>
      <c r="C15538" t="s">
        <v>13</v>
      </c>
      <c r="D15538" t="s">
        <v>564</v>
      </c>
      <c r="E15538">
        <v>2021</v>
      </c>
    </row>
    <row r="15539" spans="1:5">
      <c r="A15539">
        <v>2023</v>
      </c>
      <c r="B15539" t="s">
        <v>432</v>
      </c>
      <c r="C15539" t="s">
        <v>39</v>
      </c>
      <c r="D15539" t="s">
        <v>564</v>
      </c>
      <c r="E15539">
        <v>2021</v>
      </c>
    </row>
    <row r="15540" spans="1:5">
      <c r="A15540">
        <v>2023</v>
      </c>
      <c r="B15540" t="s">
        <v>429</v>
      </c>
      <c r="C15540" t="s">
        <v>30</v>
      </c>
      <c r="D15540" t="s">
        <v>564</v>
      </c>
      <c r="E15540">
        <v>2021</v>
      </c>
    </row>
    <row r="15541" spans="1:5">
      <c r="A15541">
        <v>2023</v>
      </c>
      <c r="B15541" t="s">
        <v>431</v>
      </c>
      <c r="C15541" t="s">
        <v>36</v>
      </c>
      <c r="D15541" t="s">
        <v>564</v>
      </c>
      <c r="E15541">
        <v>2021</v>
      </c>
    </row>
    <row r="15542" spans="1:5">
      <c r="A15542">
        <v>2023</v>
      </c>
      <c r="B15542" t="s">
        <v>428</v>
      </c>
      <c r="C15542" t="s">
        <v>27</v>
      </c>
      <c r="D15542" t="s">
        <v>564</v>
      </c>
      <c r="E15542">
        <v>2021</v>
      </c>
    </row>
    <row r="15543" spans="1:5">
      <c r="A15543">
        <v>2023</v>
      </c>
      <c r="B15543" t="s">
        <v>436</v>
      </c>
      <c r="C15543" t="s">
        <v>49</v>
      </c>
      <c r="D15543" t="s">
        <v>564</v>
      </c>
      <c r="E15543">
        <v>2021</v>
      </c>
    </row>
    <row r="15544" spans="1:5">
      <c r="A15544">
        <v>2023</v>
      </c>
      <c r="B15544" t="s">
        <v>433</v>
      </c>
      <c r="C15544" t="s">
        <v>42</v>
      </c>
      <c r="D15544" t="s">
        <v>564</v>
      </c>
      <c r="E15544">
        <v>2021</v>
      </c>
    </row>
    <row r="15545" spans="1:5">
      <c r="A15545">
        <v>2023</v>
      </c>
      <c r="B15545" t="s">
        <v>426</v>
      </c>
      <c r="D15545" t="s">
        <v>564</v>
      </c>
      <c r="E15545">
        <v>2021</v>
      </c>
    </row>
    <row r="15546" spans="1:5">
      <c r="A15546">
        <v>2023</v>
      </c>
      <c r="B15546" t="s">
        <v>437</v>
      </c>
      <c r="C15546" t="s">
        <v>51</v>
      </c>
      <c r="D15546" t="s">
        <v>564</v>
      </c>
      <c r="E15546">
        <v>2021</v>
      </c>
    </row>
    <row r="15547" spans="1:5">
      <c r="A15547">
        <v>2023</v>
      </c>
      <c r="B15547" t="s">
        <v>420</v>
      </c>
      <c r="C15547" t="s">
        <v>8</v>
      </c>
      <c r="D15547" t="s">
        <v>564</v>
      </c>
      <c r="E15547">
        <v>2021</v>
      </c>
    </row>
    <row r="15548" spans="1:5">
      <c r="A15548">
        <v>2023</v>
      </c>
      <c r="B15548" t="s">
        <v>424</v>
      </c>
      <c r="C15548" t="s">
        <v>21</v>
      </c>
      <c r="D15548" t="s">
        <v>564</v>
      </c>
      <c r="E15548">
        <v>2021</v>
      </c>
    </row>
    <row r="15549" spans="1:5">
      <c r="A15549">
        <v>2022</v>
      </c>
      <c r="B15549" t="s">
        <v>435</v>
      </c>
      <c r="C15549" t="s">
        <v>48</v>
      </c>
      <c r="D15549" t="s">
        <v>564</v>
      </c>
      <c r="E15549">
        <v>2020</v>
      </c>
    </row>
    <row r="15550" spans="1:5">
      <c r="A15550">
        <v>2022</v>
      </c>
      <c r="B15550" t="s">
        <v>438</v>
      </c>
      <c r="C15550" t="s">
        <v>52</v>
      </c>
      <c r="D15550" t="s">
        <v>564</v>
      </c>
      <c r="E15550">
        <v>2020</v>
      </c>
    </row>
    <row r="15551" spans="1:5">
      <c r="A15551">
        <v>2022</v>
      </c>
      <c r="B15551" t="s">
        <v>436</v>
      </c>
      <c r="C15551" t="s">
        <v>49</v>
      </c>
      <c r="D15551" t="s">
        <v>564</v>
      </c>
      <c r="E15551">
        <v>2020</v>
      </c>
    </row>
    <row r="15552" spans="1:5">
      <c r="A15552">
        <v>2022</v>
      </c>
      <c r="B15552" t="s">
        <v>431</v>
      </c>
      <c r="C15552" t="s">
        <v>36</v>
      </c>
      <c r="D15552" t="s">
        <v>564</v>
      </c>
      <c r="E15552">
        <v>2020</v>
      </c>
    </row>
    <row r="15553" spans="1:5">
      <c r="A15553">
        <v>2022</v>
      </c>
      <c r="B15553" t="s">
        <v>422</v>
      </c>
      <c r="C15553" t="s">
        <v>15</v>
      </c>
      <c r="D15553" t="s">
        <v>564</v>
      </c>
      <c r="E15553">
        <v>2020</v>
      </c>
    </row>
    <row r="15554" spans="1:5">
      <c r="A15554">
        <v>2022</v>
      </c>
      <c r="B15554" t="s">
        <v>439</v>
      </c>
      <c r="C15554" t="s">
        <v>53</v>
      </c>
      <c r="D15554" t="s">
        <v>564</v>
      </c>
      <c r="E15554">
        <v>2020</v>
      </c>
    </row>
    <row r="15555" spans="1:5">
      <c r="A15555">
        <v>2022</v>
      </c>
      <c r="B15555" t="s">
        <v>429</v>
      </c>
      <c r="C15555" t="s">
        <v>30</v>
      </c>
      <c r="D15555" t="s">
        <v>564</v>
      </c>
      <c r="E15555">
        <v>2020</v>
      </c>
    </row>
    <row r="15556" spans="1:5">
      <c r="A15556">
        <v>2022</v>
      </c>
      <c r="B15556" t="s">
        <v>421</v>
      </c>
      <c r="C15556" t="s">
        <v>13</v>
      </c>
      <c r="D15556" t="s">
        <v>564</v>
      </c>
      <c r="E15556">
        <v>2020</v>
      </c>
    </row>
    <row r="15557" spans="1:5">
      <c r="A15557">
        <v>2022</v>
      </c>
      <c r="B15557" t="s">
        <v>434</v>
      </c>
      <c r="C15557" t="s">
        <v>45</v>
      </c>
      <c r="D15557" t="s">
        <v>564</v>
      </c>
      <c r="E15557">
        <v>2020</v>
      </c>
    </row>
    <row r="15558" spans="1:5">
      <c r="A15558">
        <v>2021</v>
      </c>
      <c r="B15558" t="s">
        <v>434</v>
      </c>
      <c r="C15558" t="s">
        <v>45</v>
      </c>
      <c r="D15558" t="s">
        <v>564</v>
      </c>
      <c r="E15558">
        <v>2019</v>
      </c>
    </row>
    <row r="15559" spans="1:5">
      <c r="A15559">
        <v>2021</v>
      </c>
      <c r="B15559" t="s">
        <v>420</v>
      </c>
      <c r="C15559" t="s">
        <v>8</v>
      </c>
      <c r="D15559" t="s">
        <v>564</v>
      </c>
      <c r="E15559">
        <v>2019</v>
      </c>
    </row>
    <row r="15560" spans="1:5">
      <c r="A15560">
        <v>2021</v>
      </c>
      <c r="B15560" t="s">
        <v>424</v>
      </c>
      <c r="C15560" t="s">
        <v>21</v>
      </c>
      <c r="D15560" t="s">
        <v>564</v>
      </c>
      <c r="E15560">
        <v>2019</v>
      </c>
    </row>
    <row r="15561" spans="1:5">
      <c r="A15561">
        <v>2020</v>
      </c>
      <c r="B15561" t="s">
        <v>434</v>
      </c>
      <c r="C15561" t="s">
        <v>45</v>
      </c>
      <c r="D15561" t="s">
        <v>564</v>
      </c>
      <c r="E15561">
        <v>2018</v>
      </c>
    </row>
    <row r="15562" spans="1:5">
      <c r="A15562">
        <v>2020</v>
      </c>
      <c r="B15562" t="s">
        <v>430</v>
      </c>
      <c r="C15562" t="s">
        <v>33</v>
      </c>
      <c r="D15562" t="s">
        <v>564</v>
      </c>
      <c r="E15562">
        <v>2018</v>
      </c>
    </row>
    <row r="15563" spans="1:5">
      <c r="A15563">
        <v>2020</v>
      </c>
      <c r="B15563" t="s">
        <v>439</v>
      </c>
      <c r="C15563" t="s">
        <v>53</v>
      </c>
      <c r="D15563" t="s">
        <v>564</v>
      </c>
      <c r="E15563">
        <v>2018</v>
      </c>
    </row>
    <row r="15564" spans="1:5">
      <c r="A15564">
        <v>2019</v>
      </c>
      <c r="B15564" t="s">
        <v>431</v>
      </c>
      <c r="C15564" t="s">
        <v>36</v>
      </c>
      <c r="D15564" t="s">
        <v>564</v>
      </c>
      <c r="E15564">
        <v>2017</v>
      </c>
    </row>
    <row r="15565" spans="1:5">
      <c r="A15565">
        <v>2019</v>
      </c>
      <c r="B15565" t="s">
        <v>437</v>
      </c>
      <c r="C15565" t="s">
        <v>51</v>
      </c>
      <c r="D15565" t="s">
        <v>564</v>
      </c>
      <c r="E15565">
        <v>2017</v>
      </c>
    </row>
    <row r="15566" spans="1:5">
      <c r="A15566">
        <v>2019</v>
      </c>
      <c r="B15566" t="s">
        <v>439</v>
      </c>
      <c r="C15566" t="s">
        <v>53</v>
      </c>
      <c r="D15566" t="s">
        <v>564</v>
      </c>
      <c r="E15566">
        <v>2017</v>
      </c>
    </row>
    <row r="15567" spans="1:5">
      <c r="A15567">
        <v>2019</v>
      </c>
      <c r="B15567" t="s">
        <v>429</v>
      </c>
      <c r="C15567" t="s">
        <v>30</v>
      </c>
      <c r="D15567" t="s">
        <v>564</v>
      </c>
      <c r="E15567">
        <v>2017</v>
      </c>
    </row>
    <row r="15568" spans="1:5">
      <c r="A15568">
        <v>2018</v>
      </c>
      <c r="B15568" t="s">
        <v>432</v>
      </c>
      <c r="C15568" t="s">
        <v>39</v>
      </c>
      <c r="D15568" t="s">
        <v>564</v>
      </c>
      <c r="E15568">
        <v>2016</v>
      </c>
    </row>
    <row r="15569" spans="1:5">
      <c r="A15569">
        <v>2018</v>
      </c>
      <c r="B15569" t="s">
        <v>435</v>
      </c>
      <c r="C15569" t="s">
        <v>48</v>
      </c>
      <c r="D15569" t="s">
        <v>564</v>
      </c>
      <c r="E15569">
        <v>2016</v>
      </c>
    </row>
    <row r="15570" spans="1:5">
      <c r="A15570">
        <v>2018</v>
      </c>
      <c r="B15570" t="s">
        <v>438</v>
      </c>
      <c r="C15570" t="s">
        <v>52</v>
      </c>
      <c r="D15570" t="s">
        <v>564</v>
      </c>
      <c r="E15570">
        <v>2016</v>
      </c>
    </row>
    <row r="15571" spans="1:5">
      <c r="A15571">
        <v>2018</v>
      </c>
      <c r="B15571" t="s">
        <v>436</v>
      </c>
      <c r="C15571" t="s">
        <v>49</v>
      </c>
      <c r="D15571" t="s">
        <v>564</v>
      </c>
      <c r="E15571">
        <v>2016</v>
      </c>
    </row>
    <row r="15572" spans="1:5">
      <c r="A15572">
        <v>2018</v>
      </c>
      <c r="B15572" t="s">
        <v>437</v>
      </c>
      <c r="C15572" t="s">
        <v>51</v>
      </c>
      <c r="D15572" t="s">
        <v>564</v>
      </c>
      <c r="E15572">
        <v>2016</v>
      </c>
    </row>
    <row r="15573" spans="1:5">
      <c r="A15573">
        <v>2018</v>
      </c>
      <c r="B15573" t="s">
        <v>422</v>
      </c>
      <c r="C15573" t="s">
        <v>15</v>
      </c>
      <c r="D15573" t="s">
        <v>564</v>
      </c>
      <c r="E15573">
        <v>2016</v>
      </c>
    </row>
    <row r="15574" spans="1:5">
      <c r="A15574">
        <v>2019</v>
      </c>
      <c r="B15574" t="s">
        <v>438</v>
      </c>
      <c r="C15574" t="s">
        <v>52</v>
      </c>
      <c r="D15574" t="s">
        <v>564</v>
      </c>
      <c r="E15574">
        <v>2017</v>
      </c>
    </row>
    <row r="15575" spans="1:5">
      <c r="A15575">
        <v>2019</v>
      </c>
      <c r="B15575" t="s">
        <v>430</v>
      </c>
      <c r="C15575" t="s">
        <v>33</v>
      </c>
      <c r="D15575" t="s">
        <v>564</v>
      </c>
      <c r="E15575">
        <v>2017</v>
      </c>
    </row>
    <row r="15576" spans="1:5">
      <c r="A15576">
        <v>2019</v>
      </c>
      <c r="B15576" t="s">
        <v>434</v>
      </c>
      <c r="C15576" t="s">
        <v>45</v>
      </c>
      <c r="D15576" t="s">
        <v>564</v>
      </c>
      <c r="E15576">
        <v>2017</v>
      </c>
    </row>
    <row r="15577" spans="1:5">
      <c r="A15577">
        <v>2019</v>
      </c>
      <c r="B15577" t="s">
        <v>425</v>
      </c>
      <c r="C15577" t="s">
        <v>24</v>
      </c>
      <c r="D15577" t="s">
        <v>564</v>
      </c>
      <c r="E15577">
        <v>2017</v>
      </c>
    </row>
    <row r="15578" spans="1:5">
      <c r="A15578">
        <v>2019</v>
      </c>
      <c r="B15578" t="s">
        <v>420</v>
      </c>
      <c r="C15578" t="s">
        <v>8</v>
      </c>
      <c r="D15578" t="s">
        <v>564</v>
      </c>
      <c r="E15578">
        <v>2017</v>
      </c>
    </row>
    <row r="15579" spans="1:5">
      <c r="A15579">
        <v>2019</v>
      </c>
      <c r="B15579" t="s">
        <v>433</v>
      </c>
      <c r="C15579" t="s">
        <v>42</v>
      </c>
      <c r="D15579" t="s">
        <v>564</v>
      </c>
      <c r="E15579">
        <v>2017</v>
      </c>
    </row>
    <row r="15580" spans="1:5">
      <c r="A15580">
        <v>2019</v>
      </c>
      <c r="B15580" t="s">
        <v>428</v>
      </c>
      <c r="C15580" t="s">
        <v>27</v>
      </c>
      <c r="D15580" t="s">
        <v>564</v>
      </c>
      <c r="E15580">
        <v>2017</v>
      </c>
    </row>
    <row r="15581" spans="1:5">
      <c r="A15581">
        <v>2019</v>
      </c>
      <c r="B15581" t="s">
        <v>423</v>
      </c>
      <c r="C15581" t="s">
        <v>18</v>
      </c>
      <c r="D15581" t="s">
        <v>564</v>
      </c>
      <c r="E15581">
        <v>2017</v>
      </c>
    </row>
    <row r="15582" spans="1:5">
      <c r="A15582">
        <v>2019</v>
      </c>
      <c r="B15582" t="s">
        <v>421</v>
      </c>
      <c r="C15582" t="s">
        <v>13</v>
      </c>
      <c r="D15582" t="s">
        <v>564</v>
      </c>
      <c r="E15582">
        <v>2017</v>
      </c>
    </row>
    <row r="15583" spans="1:5">
      <c r="A15583">
        <v>2019</v>
      </c>
      <c r="B15583" t="s">
        <v>422</v>
      </c>
      <c r="C15583" t="s">
        <v>15</v>
      </c>
      <c r="D15583" t="s">
        <v>564</v>
      </c>
      <c r="E15583">
        <v>2017</v>
      </c>
    </row>
    <row r="15584" spans="1:5">
      <c r="A15584">
        <v>2019</v>
      </c>
      <c r="B15584" t="s">
        <v>424</v>
      </c>
      <c r="C15584" t="s">
        <v>21</v>
      </c>
      <c r="D15584" t="s">
        <v>564</v>
      </c>
      <c r="E15584">
        <v>2017</v>
      </c>
    </row>
    <row r="15585" spans="1:5">
      <c r="A15585">
        <v>2018</v>
      </c>
      <c r="B15585" t="s">
        <v>434</v>
      </c>
      <c r="C15585" t="s">
        <v>45</v>
      </c>
      <c r="D15585" t="s">
        <v>564</v>
      </c>
      <c r="E15585">
        <v>2016</v>
      </c>
    </row>
    <row r="15586" spans="1:5">
      <c r="A15586">
        <v>2018</v>
      </c>
      <c r="B15586" t="s">
        <v>428</v>
      </c>
      <c r="C15586" t="s">
        <v>27</v>
      </c>
      <c r="D15586" t="s">
        <v>564</v>
      </c>
      <c r="E15586">
        <v>2016</v>
      </c>
    </row>
    <row r="15587" spans="1:5">
      <c r="A15587">
        <v>2018</v>
      </c>
      <c r="B15587" t="s">
        <v>430</v>
      </c>
      <c r="C15587" t="s">
        <v>33</v>
      </c>
      <c r="D15587" t="s">
        <v>564</v>
      </c>
      <c r="E15587">
        <v>2016</v>
      </c>
    </row>
    <row r="15588" spans="1:5">
      <c r="A15588">
        <v>2018</v>
      </c>
      <c r="B15588" t="s">
        <v>420</v>
      </c>
      <c r="C15588" t="s">
        <v>8</v>
      </c>
      <c r="D15588" t="s">
        <v>564</v>
      </c>
      <c r="E15588">
        <v>2016</v>
      </c>
    </row>
    <row r="15589" spans="1:5">
      <c r="A15589">
        <v>2018</v>
      </c>
      <c r="B15589" t="s">
        <v>439</v>
      </c>
      <c r="C15589" t="s">
        <v>53</v>
      </c>
      <c r="D15589" t="s">
        <v>564</v>
      </c>
      <c r="E15589">
        <v>2016</v>
      </c>
    </row>
    <row r="15590" spans="1:5">
      <c r="A15590">
        <v>2022</v>
      </c>
      <c r="B15590" t="s">
        <v>437</v>
      </c>
      <c r="C15590" t="s">
        <v>51</v>
      </c>
      <c r="D15590" t="s">
        <v>564</v>
      </c>
      <c r="E15590">
        <v>2020</v>
      </c>
    </row>
    <row r="15591" spans="1:5">
      <c r="A15591">
        <v>2022</v>
      </c>
      <c r="B15591" t="s">
        <v>425</v>
      </c>
      <c r="C15591" t="s">
        <v>24</v>
      </c>
      <c r="D15591" t="s">
        <v>564</v>
      </c>
      <c r="E15591">
        <v>2020</v>
      </c>
    </row>
    <row r="15592" spans="1:5">
      <c r="A15592">
        <v>2022</v>
      </c>
      <c r="B15592" t="s">
        <v>428</v>
      </c>
      <c r="C15592" t="s">
        <v>27</v>
      </c>
      <c r="D15592" t="s">
        <v>564</v>
      </c>
      <c r="E15592">
        <v>2020</v>
      </c>
    </row>
    <row r="15593" spans="1:5">
      <c r="A15593">
        <v>2022</v>
      </c>
      <c r="B15593" t="s">
        <v>420</v>
      </c>
      <c r="C15593" t="s">
        <v>8</v>
      </c>
      <c r="D15593" t="s">
        <v>564</v>
      </c>
      <c r="E15593">
        <v>2020</v>
      </c>
    </row>
    <row r="15594" spans="1:5">
      <c r="A15594">
        <v>2022</v>
      </c>
      <c r="B15594" t="s">
        <v>423</v>
      </c>
      <c r="C15594" t="s">
        <v>18</v>
      </c>
      <c r="D15594" t="s">
        <v>564</v>
      </c>
      <c r="E15594">
        <v>2020</v>
      </c>
    </row>
    <row r="15595" spans="1:5">
      <c r="A15595">
        <v>2021</v>
      </c>
      <c r="B15595" t="s">
        <v>426</v>
      </c>
      <c r="D15595" t="s">
        <v>564</v>
      </c>
      <c r="E15595">
        <v>2019</v>
      </c>
    </row>
    <row r="15596" spans="1:5">
      <c r="A15596">
        <v>2021</v>
      </c>
      <c r="B15596" t="s">
        <v>428</v>
      </c>
      <c r="C15596" t="s">
        <v>27</v>
      </c>
      <c r="D15596" t="s">
        <v>564</v>
      </c>
      <c r="E15596">
        <v>2019</v>
      </c>
    </row>
    <row r="15597" spans="1:5">
      <c r="A15597">
        <v>2021</v>
      </c>
      <c r="B15597" t="s">
        <v>423</v>
      </c>
      <c r="C15597" t="s">
        <v>18</v>
      </c>
      <c r="D15597" t="s">
        <v>564</v>
      </c>
      <c r="E15597">
        <v>2019</v>
      </c>
    </row>
    <row r="15598" spans="1:5">
      <c r="A15598">
        <v>2021</v>
      </c>
      <c r="B15598" t="s">
        <v>431</v>
      </c>
      <c r="C15598" t="s">
        <v>36</v>
      </c>
      <c r="D15598" t="s">
        <v>564</v>
      </c>
      <c r="E15598">
        <v>2019</v>
      </c>
    </row>
    <row r="15599" spans="1:5">
      <c r="A15599">
        <v>2021</v>
      </c>
      <c r="B15599" t="s">
        <v>425</v>
      </c>
      <c r="C15599" t="s">
        <v>24</v>
      </c>
      <c r="D15599" t="s">
        <v>564</v>
      </c>
      <c r="E15599">
        <v>2019</v>
      </c>
    </row>
    <row r="15600" spans="1:5">
      <c r="A15600">
        <v>2021</v>
      </c>
      <c r="B15600" t="s">
        <v>438</v>
      </c>
      <c r="C15600" t="s">
        <v>52</v>
      </c>
      <c r="D15600" t="s">
        <v>564</v>
      </c>
      <c r="E15600">
        <v>2019</v>
      </c>
    </row>
    <row r="15601" spans="1:5">
      <c r="A15601">
        <v>2021</v>
      </c>
      <c r="B15601" t="s">
        <v>436</v>
      </c>
      <c r="C15601" t="s">
        <v>49</v>
      </c>
      <c r="D15601" t="s">
        <v>564</v>
      </c>
      <c r="E15601">
        <v>2019</v>
      </c>
    </row>
    <row r="15602" spans="1:5">
      <c r="A15602">
        <v>2021</v>
      </c>
      <c r="B15602" t="s">
        <v>437</v>
      </c>
      <c r="C15602" t="s">
        <v>51</v>
      </c>
      <c r="D15602" t="s">
        <v>564</v>
      </c>
      <c r="E15602">
        <v>2019</v>
      </c>
    </row>
    <row r="15603" spans="1:5">
      <c r="A15603">
        <v>2020</v>
      </c>
      <c r="B15603" t="s">
        <v>431</v>
      </c>
      <c r="C15603" t="s">
        <v>36</v>
      </c>
      <c r="D15603" t="s">
        <v>564</v>
      </c>
      <c r="E15603">
        <v>2018</v>
      </c>
    </row>
    <row r="15604" spans="1:5">
      <c r="A15604">
        <v>2020</v>
      </c>
      <c r="B15604" t="s">
        <v>426</v>
      </c>
      <c r="D15604" t="s">
        <v>564</v>
      </c>
      <c r="E15604">
        <v>2018</v>
      </c>
    </row>
    <row r="15605" spans="1:5">
      <c r="A15605">
        <v>2020</v>
      </c>
      <c r="B15605" t="s">
        <v>433</v>
      </c>
      <c r="C15605" t="s">
        <v>42</v>
      </c>
      <c r="D15605" t="s">
        <v>564</v>
      </c>
      <c r="E15605">
        <v>2018</v>
      </c>
    </row>
    <row r="15606" spans="1:5">
      <c r="A15606">
        <v>2020</v>
      </c>
      <c r="B15606" t="s">
        <v>425</v>
      </c>
      <c r="C15606" t="s">
        <v>24</v>
      </c>
      <c r="D15606" t="s">
        <v>564</v>
      </c>
      <c r="E15606">
        <v>2018</v>
      </c>
    </row>
    <row r="15607" spans="1:5">
      <c r="A15607">
        <v>2020</v>
      </c>
      <c r="B15607" t="s">
        <v>428</v>
      </c>
      <c r="C15607" t="s">
        <v>27</v>
      </c>
      <c r="D15607" t="s">
        <v>564</v>
      </c>
      <c r="E15607">
        <v>2018</v>
      </c>
    </row>
    <row r="15608" spans="1:5">
      <c r="A15608">
        <v>2020</v>
      </c>
      <c r="B15608" t="s">
        <v>438</v>
      </c>
      <c r="C15608" t="s">
        <v>52</v>
      </c>
      <c r="D15608" t="s">
        <v>564</v>
      </c>
      <c r="E15608">
        <v>2018</v>
      </c>
    </row>
    <row r="15609" spans="1:5">
      <c r="A15609">
        <v>2020</v>
      </c>
      <c r="B15609" t="s">
        <v>437</v>
      </c>
      <c r="C15609" t="s">
        <v>51</v>
      </c>
      <c r="D15609" t="s">
        <v>564</v>
      </c>
      <c r="E15609">
        <v>2018</v>
      </c>
    </row>
    <row r="15610" spans="1:5">
      <c r="A15610">
        <v>2020</v>
      </c>
      <c r="B15610" t="s">
        <v>422</v>
      </c>
      <c r="C15610" t="s">
        <v>15</v>
      </c>
      <c r="D15610" t="s">
        <v>564</v>
      </c>
      <c r="E15610">
        <v>2018</v>
      </c>
    </row>
    <row r="15611" spans="1:5">
      <c r="A15611">
        <v>2023</v>
      </c>
      <c r="B15611" t="s">
        <v>434</v>
      </c>
      <c r="C15611" t="s">
        <v>45</v>
      </c>
      <c r="D15611" t="s">
        <v>564</v>
      </c>
      <c r="E15611">
        <v>2021</v>
      </c>
    </row>
    <row r="15612" spans="1:5">
      <c r="A15612">
        <v>2023</v>
      </c>
      <c r="B15612" t="s">
        <v>423</v>
      </c>
      <c r="C15612" t="s">
        <v>18</v>
      </c>
      <c r="D15612" t="s">
        <v>564</v>
      </c>
      <c r="E15612">
        <v>2021</v>
      </c>
    </row>
    <row r="15613" spans="1:5">
      <c r="A15613">
        <v>2023</v>
      </c>
      <c r="B15613" t="s">
        <v>435</v>
      </c>
      <c r="C15613" t="s">
        <v>48</v>
      </c>
      <c r="D15613" t="s">
        <v>564</v>
      </c>
      <c r="E15613">
        <v>2021</v>
      </c>
    </row>
    <row r="15614" spans="1:5">
      <c r="A15614">
        <v>2023</v>
      </c>
      <c r="B15614" t="s">
        <v>430</v>
      </c>
      <c r="C15614" t="s">
        <v>33</v>
      </c>
      <c r="D15614" t="s">
        <v>564</v>
      </c>
      <c r="E15614">
        <v>2021</v>
      </c>
    </row>
    <row r="15615" spans="1:5">
      <c r="A15615">
        <v>2023</v>
      </c>
      <c r="B15615" t="s">
        <v>422</v>
      </c>
      <c r="C15615" t="s">
        <v>15</v>
      </c>
      <c r="D15615" t="s">
        <v>564</v>
      </c>
      <c r="E15615">
        <v>2021</v>
      </c>
    </row>
    <row r="15616" spans="1:5">
      <c r="A15616">
        <v>2023</v>
      </c>
      <c r="B15616" t="s">
        <v>439</v>
      </c>
      <c r="C15616" t="s">
        <v>53</v>
      </c>
      <c r="D15616" t="s">
        <v>564</v>
      </c>
      <c r="E15616">
        <v>2021</v>
      </c>
    </row>
    <row r="15617" spans="1:5">
      <c r="A15617">
        <v>2022</v>
      </c>
      <c r="B15617" t="s">
        <v>433</v>
      </c>
      <c r="C15617" t="s">
        <v>42</v>
      </c>
      <c r="D15617" t="s">
        <v>564</v>
      </c>
      <c r="E15617">
        <v>2020</v>
      </c>
    </row>
    <row r="15618" spans="1:5">
      <c r="A15618">
        <v>2022</v>
      </c>
      <c r="B15618" t="s">
        <v>430</v>
      </c>
      <c r="C15618" t="s">
        <v>33</v>
      </c>
      <c r="D15618" t="s">
        <v>564</v>
      </c>
      <c r="E15618">
        <v>2020</v>
      </c>
    </row>
    <row r="15619" spans="1:5">
      <c r="A15619">
        <v>2022</v>
      </c>
      <c r="B15619" t="s">
        <v>432</v>
      </c>
      <c r="C15619" t="s">
        <v>39</v>
      </c>
      <c r="D15619" t="s">
        <v>564</v>
      </c>
      <c r="E15619">
        <v>2020</v>
      </c>
    </row>
    <row r="15620" spans="1:5">
      <c r="A15620">
        <v>2022</v>
      </c>
      <c r="B15620" t="s">
        <v>426</v>
      </c>
      <c r="D15620" t="s">
        <v>564</v>
      </c>
      <c r="E15620">
        <v>2020</v>
      </c>
    </row>
    <row r="15621" spans="1:5">
      <c r="A15621">
        <v>2022</v>
      </c>
      <c r="B15621" t="s">
        <v>424</v>
      </c>
      <c r="C15621" t="s">
        <v>21</v>
      </c>
      <c r="D15621" t="s">
        <v>564</v>
      </c>
      <c r="E15621">
        <v>2020</v>
      </c>
    </row>
    <row r="15622" spans="1:5">
      <c r="A15622">
        <v>2021</v>
      </c>
      <c r="B15622" t="s">
        <v>432</v>
      </c>
      <c r="C15622" t="s">
        <v>39</v>
      </c>
      <c r="D15622" t="s">
        <v>564</v>
      </c>
      <c r="E15622">
        <v>2019</v>
      </c>
    </row>
    <row r="15623" spans="1:5">
      <c r="A15623">
        <v>2021</v>
      </c>
      <c r="B15623" t="s">
        <v>430</v>
      </c>
      <c r="C15623" t="s">
        <v>33</v>
      </c>
      <c r="D15623" t="s">
        <v>564</v>
      </c>
      <c r="E15623">
        <v>2019</v>
      </c>
    </row>
    <row r="15624" spans="1:5">
      <c r="A15624">
        <v>2021</v>
      </c>
      <c r="B15624" t="s">
        <v>433</v>
      </c>
      <c r="C15624" t="s">
        <v>42</v>
      </c>
      <c r="D15624" t="s">
        <v>564</v>
      </c>
      <c r="E15624">
        <v>2019</v>
      </c>
    </row>
    <row r="15625" spans="1:5">
      <c r="A15625">
        <v>2021</v>
      </c>
      <c r="B15625" t="s">
        <v>422</v>
      </c>
      <c r="C15625" t="s">
        <v>15</v>
      </c>
      <c r="D15625" t="s">
        <v>564</v>
      </c>
      <c r="E15625">
        <v>2019</v>
      </c>
    </row>
    <row r="15626" spans="1:5">
      <c r="A15626">
        <v>2021</v>
      </c>
      <c r="B15626" t="s">
        <v>421</v>
      </c>
      <c r="C15626" t="s">
        <v>13</v>
      </c>
      <c r="D15626" t="s">
        <v>564</v>
      </c>
      <c r="E15626">
        <v>2019</v>
      </c>
    </row>
    <row r="15627" spans="1:5">
      <c r="A15627">
        <v>2021</v>
      </c>
      <c r="B15627" t="s">
        <v>439</v>
      </c>
      <c r="C15627" t="s">
        <v>53</v>
      </c>
      <c r="D15627" t="s">
        <v>564</v>
      </c>
      <c r="E15627">
        <v>2019</v>
      </c>
    </row>
    <row r="15628" spans="1:5">
      <c r="A15628">
        <v>2021</v>
      </c>
      <c r="B15628" t="s">
        <v>435</v>
      </c>
      <c r="C15628" t="s">
        <v>48</v>
      </c>
      <c r="D15628" t="s">
        <v>564</v>
      </c>
      <c r="E15628">
        <v>2019</v>
      </c>
    </row>
    <row r="15629" spans="1:5">
      <c r="A15629">
        <v>2021</v>
      </c>
      <c r="B15629" t="s">
        <v>429</v>
      </c>
      <c r="C15629" t="s">
        <v>30</v>
      </c>
      <c r="D15629" t="s">
        <v>564</v>
      </c>
      <c r="E15629">
        <v>2019</v>
      </c>
    </row>
    <row r="15630" spans="1:5">
      <c r="A15630">
        <v>2020</v>
      </c>
      <c r="B15630" t="s">
        <v>435</v>
      </c>
      <c r="C15630" t="s">
        <v>48</v>
      </c>
      <c r="D15630" t="s">
        <v>564</v>
      </c>
      <c r="E15630">
        <v>2018</v>
      </c>
    </row>
    <row r="15631" spans="1:5">
      <c r="A15631">
        <v>2020</v>
      </c>
      <c r="B15631" t="s">
        <v>432</v>
      </c>
      <c r="C15631" t="s">
        <v>39</v>
      </c>
      <c r="D15631" t="s">
        <v>564</v>
      </c>
      <c r="E15631">
        <v>2018</v>
      </c>
    </row>
    <row r="15632" spans="1:5">
      <c r="A15632">
        <v>2020</v>
      </c>
      <c r="B15632" t="s">
        <v>423</v>
      </c>
      <c r="C15632" t="s">
        <v>18</v>
      </c>
      <c r="D15632" t="s">
        <v>564</v>
      </c>
      <c r="E15632">
        <v>2018</v>
      </c>
    </row>
    <row r="15633" spans="1:5">
      <c r="A15633">
        <v>2020</v>
      </c>
      <c r="B15633" t="s">
        <v>420</v>
      </c>
      <c r="C15633" t="s">
        <v>8</v>
      </c>
      <c r="D15633" t="s">
        <v>564</v>
      </c>
      <c r="E15633">
        <v>2018</v>
      </c>
    </row>
    <row r="15634" spans="1:5">
      <c r="A15634">
        <v>2020</v>
      </c>
      <c r="B15634" t="s">
        <v>424</v>
      </c>
      <c r="C15634" t="s">
        <v>21</v>
      </c>
      <c r="D15634" t="s">
        <v>564</v>
      </c>
      <c r="E15634">
        <v>2018</v>
      </c>
    </row>
    <row r="15635" spans="1:5">
      <c r="A15635">
        <v>2020</v>
      </c>
      <c r="B15635" t="s">
        <v>421</v>
      </c>
      <c r="C15635" t="s">
        <v>13</v>
      </c>
      <c r="D15635" t="s">
        <v>564</v>
      </c>
      <c r="E15635">
        <v>2018</v>
      </c>
    </row>
    <row r="15636" spans="1:5">
      <c r="A15636">
        <v>2020</v>
      </c>
      <c r="B15636" t="s">
        <v>436</v>
      </c>
      <c r="C15636" t="s">
        <v>49</v>
      </c>
      <c r="D15636" t="s">
        <v>564</v>
      </c>
      <c r="E15636">
        <v>2018</v>
      </c>
    </row>
    <row r="15637" spans="1:5">
      <c r="A15637">
        <v>2020</v>
      </c>
      <c r="B15637" t="s">
        <v>429</v>
      </c>
      <c r="C15637" t="s">
        <v>30</v>
      </c>
      <c r="D15637" t="s">
        <v>564</v>
      </c>
      <c r="E15637">
        <v>2018</v>
      </c>
    </row>
    <row r="15638" spans="1:5">
      <c r="A15638">
        <v>2019</v>
      </c>
      <c r="B15638" t="s">
        <v>435</v>
      </c>
      <c r="C15638" t="s">
        <v>48</v>
      </c>
      <c r="D15638" t="s">
        <v>564</v>
      </c>
      <c r="E15638">
        <v>2017</v>
      </c>
    </row>
    <row r="15639" spans="1:5">
      <c r="A15639">
        <v>2019</v>
      </c>
      <c r="B15639" t="s">
        <v>426</v>
      </c>
      <c r="D15639" t="s">
        <v>564</v>
      </c>
      <c r="E15639">
        <v>2017</v>
      </c>
    </row>
    <row r="15640" spans="1:5">
      <c r="A15640">
        <v>2019</v>
      </c>
      <c r="B15640" t="s">
        <v>432</v>
      </c>
      <c r="C15640" t="s">
        <v>39</v>
      </c>
      <c r="D15640" t="s">
        <v>564</v>
      </c>
      <c r="E15640">
        <v>2017</v>
      </c>
    </row>
    <row r="15641" spans="1:5">
      <c r="A15641">
        <v>2019</v>
      </c>
      <c r="B15641" t="s">
        <v>436</v>
      </c>
      <c r="C15641" t="s">
        <v>49</v>
      </c>
      <c r="D15641" t="s">
        <v>564</v>
      </c>
      <c r="E15641">
        <v>2017</v>
      </c>
    </row>
    <row r="15642" spans="1:5">
      <c r="A15642">
        <v>2018</v>
      </c>
      <c r="B15642" t="s">
        <v>431</v>
      </c>
      <c r="C15642" t="s">
        <v>36</v>
      </c>
      <c r="D15642" t="s">
        <v>564</v>
      </c>
      <c r="E15642">
        <v>2016</v>
      </c>
    </row>
    <row r="15643" spans="1:5">
      <c r="A15643">
        <v>2018</v>
      </c>
      <c r="B15643" t="s">
        <v>426</v>
      </c>
      <c r="D15643" t="s">
        <v>564</v>
      </c>
      <c r="E15643">
        <v>2016</v>
      </c>
    </row>
    <row r="15644" spans="1:5">
      <c r="A15644">
        <v>2018</v>
      </c>
      <c r="B15644" t="s">
        <v>421</v>
      </c>
      <c r="C15644" t="s">
        <v>13</v>
      </c>
      <c r="D15644" t="s">
        <v>564</v>
      </c>
      <c r="E15644">
        <v>2016</v>
      </c>
    </row>
    <row r="15645" spans="1:5">
      <c r="A15645">
        <v>2018</v>
      </c>
      <c r="B15645" t="s">
        <v>423</v>
      </c>
      <c r="C15645" t="s">
        <v>18</v>
      </c>
      <c r="D15645" t="s">
        <v>564</v>
      </c>
      <c r="E15645">
        <v>2016</v>
      </c>
    </row>
    <row r="15646" spans="1:5">
      <c r="A15646">
        <v>2018</v>
      </c>
      <c r="B15646" t="s">
        <v>433</v>
      </c>
      <c r="C15646" t="s">
        <v>42</v>
      </c>
      <c r="D15646" t="s">
        <v>564</v>
      </c>
      <c r="E15646">
        <v>2016</v>
      </c>
    </row>
    <row r="15647" spans="1:5">
      <c r="A15647">
        <v>2018</v>
      </c>
      <c r="B15647" t="s">
        <v>425</v>
      </c>
      <c r="C15647" t="s">
        <v>24</v>
      </c>
      <c r="D15647" t="s">
        <v>564</v>
      </c>
      <c r="E15647">
        <v>2016</v>
      </c>
    </row>
    <row r="15648" spans="1:5">
      <c r="A15648">
        <v>2018</v>
      </c>
      <c r="B15648" t="s">
        <v>424</v>
      </c>
      <c r="C15648" t="s">
        <v>21</v>
      </c>
      <c r="D15648" t="s">
        <v>564</v>
      </c>
      <c r="E15648">
        <v>2016</v>
      </c>
    </row>
    <row r="15649" spans="1:5">
      <c r="A15649">
        <v>2018</v>
      </c>
      <c r="B15649" t="s">
        <v>429</v>
      </c>
      <c r="C15649" t="s">
        <v>30</v>
      </c>
      <c r="D15649" t="s">
        <v>564</v>
      </c>
      <c r="E15649">
        <v>2016</v>
      </c>
    </row>
    <row r="15650" spans="1:5">
      <c r="A15650">
        <v>2025</v>
      </c>
      <c r="B15650" t="s">
        <v>407</v>
      </c>
      <c r="D15650" t="s">
        <v>565</v>
      </c>
      <c r="E15650" s="40">
        <v>0</v>
      </c>
    </row>
    <row r="15651" spans="1:5">
      <c r="A15651">
        <v>2025</v>
      </c>
      <c r="B15651" t="s">
        <v>438</v>
      </c>
      <c r="D15651" t="s">
        <v>565</v>
      </c>
      <c r="E15651" s="40">
        <v>0</v>
      </c>
    </row>
    <row r="15652" spans="1:5">
      <c r="A15652">
        <v>2025</v>
      </c>
      <c r="B15652" t="s">
        <v>425</v>
      </c>
      <c r="D15652" t="s">
        <v>565</v>
      </c>
      <c r="E15652" s="40">
        <v>0</v>
      </c>
    </row>
    <row r="15653" spans="1:5">
      <c r="A15653">
        <v>2025</v>
      </c>
      <c r="B15653" t="s">
        <v>421</v>
      </c>
      <c r="D15653" t="s">
        <v>565</v>
      </c>
      <c r="E15653" s="40">
        <v>0</v>
      </c>
    </row>
    <row r="15654" spans="1:5">
      <c r="A15654">
        <v>2025</v>
      </c>
      <c r="B15654" t="s">
        <v>432</v>
      </c>
      <c r="D15654" t="s">
        <v>565</v>
      </c>
      <c r="E15654" s="40">
        <v>0</v>
      </c>
    </row>
    <row r="15655" spans="1:5">
      <c r="A15655">
        <v>2025</v>
      </c>
      <c r="B15655" t="s">
        <v>429</v>
      </c>
      <c r="D15655" t="s">
        <v>565</v>
      </c>
      <c r="E15655" s="40">
        <v>0</v>
      </c>
    </row>
    <row r="15656" spans="1:5">
      <c r="A15656">
        <v>2025</v>
      </c>
      <c r="B15656" t="s">
        <v>431</v>
      </c>
      <c r="D15656" t="s">
        <v>565</v>
      </c>
      <c r="E15656" s="40">
        <v>0</v>
      </c>
    </row>
    <row r="15657" spans="1:5">
      <c r="A15657">
        <v>2025</v>
      </c>
      <c r="B15657" t="s">
        <v>428</v>
      </c>
      <c r="D15657" t="s">
        <v>565</v>
      </c>
      <c r="E15657" s="40">
        <v>0</v>
      </c>
    </row>
    <row r="15658" spans="1:5">
      <c r="A15658">
        <v>2025</v>
      </c>
      <c r="B15658" t="s">
        <v>436</v>
      </c>
      <c r="D15658" t="s">
        <v>565</v>
      </c>
      <c r="E15658" s="40">
        <v>0</v>
      </c>
    </row>
    <row r="15659" spans="1:5">
      <c r="A15659">
        <v>2025</v>
      </c>
      <c r="B15659" t="s">
        <v>433</v>
      </c>
      <c r="D15659" t="s">
        <v>565</v>
      </c>
      <c r="E15659" s="40">
        <v>0</v>
      </c>
    </row>
    <row r="15660" spans="1:5">
      <c r="A15660">
        <v>2025</v>
      </c>
      <c r="B15660" t="s">
        <v>426</v>
      </c>
      <c r="D15660" t="s">
        <v>565</v>
      </c>
      <c r="E15660" s="40">
        <v>0</v>
      </c>
    </row>
    <row r="15661" spans="1:5">
      <c r="A15661">
        <v>2025</v>
      </c>
      <c r="B15661" t="s">
        <v>437</v>
      </c>
      <c r="D15661" t="s">
        <v>565</v>
      </c>
      <c r="E15661" s="40">
        <v>0</v>
      </c>
    </row>
    <row r="15662" spans="1:5">
      <c r="A15662">
        <v>2025</v>
      </c>
      <c r="B15662" t="s">
        <v>420</v>
      </c>
      <c r="D15662" t="s">
        <v>565</v>
      </c>
      <c r="E15662" s="40">
        <v>0</v>
      </c>
    </row>
    <row r="15663" spans="1:5">
      <c r="A15663">
        <v>2025</v>
      </c>
      <c r="B15663" t="s">
        <v>424</v>
      </c>
      <c r="D15663" t="s">
        <v>565</v>
      </c>
      <c r="E15663" s="40">
        <v>0</v>
      </c>
    </row>
    <row r="15664" spans="1:5">
      <c r="A15664">
        <v>2025</v>
      </c>
      <c r="B15664" t="s">
        <v>434</v>
      </c>
      <c r="D15664" t="s">
        <v>565</v>
      </c>
      <c r="E15664" s="40">
        <v>0</v>
      </c>
    </row>
    <row r="15665" spans="1:5">
      <c r="A15665">
        <v>2025</v>
      </c>
      <c r="B15665" t="s">
        <v>423</v>
      </c>
      <c r="D15665" t="s">
        <v>565</v>
      </c>
      <c r="E15665" s="40">
        <v>0</v>
      </c>
    </row>
    <row r="15666" spans="1:5">
      <c r="A15666">
        <v>2025</v>
      </c>
      <c r="B15666" t="s">
        <v>435</v>
      </c>
      <c r="D15666" t="s">
        <v>565</v>
      </c>
      <c r="E15666" s="40">
        <v>0</v>
      </c>
    </row>
    <row r="15667" spans="1:5">
      <c r="A15667">
        <v>2025</v>
      </c>
      <c r="B15667" t="s">
        <v>430</v>
      </c>
      <c r="D15667" t="s">
        <v>565</v>
      </c>
      <c r="E15667" s="40">
        <v>0</v>
      </c>
    </row>
    <row r="15668" spans="1:5">
      <c r="A15668">
        <v>2025</v>
      </c>
      <c r="B15668" t="s">
        <v>422</v>
      </c>
      <c r="D15668" t="s">
        <v>565</v>
      </c>
      <c r="E15668" s="40">
        <v>0</v>
      </c>
    </row>
    <row r="15669" spans="1:5">
      <c r="A15669">
        <v>2025</v>
      </c>
      <c r="B15669" t="s">
        <v>439</v>
      </c>
      <c r="D15669" t="s">
        <v>565</v>
      </c>
      <c r="E15669" s="40">
        <v>0</v>
      </c>
    </row>
    <row r="15670" spans="1:5">
      <c r="A15670">
        <v>2024</v>
      </c>
      <c r="B15670" t="s">
        <v>407</v>
      </c>
      <c r="C15670" t="s">
        <v>407</v>
      </c>
      <c r="D15670" t="s">
        <v>565</v>
      </c>
      <c r="E15670" s="40">
        <v>0</v>
      </c>
    </row>
    <row r="15671" spans="1:5">
      <c r="A15671">
        <v>2024</v>
      </c>
      <c r="B15671" t="s">
        <v>438</v>
      </c>
      <c r="C15671" t="s">
        <v>52</v>
      </c>
      <c r="D15671" t="s">
        <v>565</v>
      </c>
      <c r="E15671" s="40">
        <v>0</v>
      </c>
    </row>
    <row r="15672" spans="1:5">
      <c r="A15672">
        <v>2024</v>
      </c>
      <c r="B15672" t="s">
        <v>425</v>
      </c>
      <c r="C15672" t="s">
        <v>24</v>
      </c>
      <c r="D15672" t="s">
        <v>565</v>
      </c>
      <c r="E15672" s="40">
        <v>0</v>
      </c>
    </row>
    <row r="15673" spans="1:5">
      <c r="A15673">
        <v>2024</v>
      </c>
      <c r="B15673" t="s">
        <v>421</v>
      </c>
      <c r="C15673" t="s">
        <v>13</v>
      </c>
      <c r="D15673" t="s">
        <v>565</v>
      </c>
      <c r="E15673" s="40">
        <v>0</v>
      </c>
    </row>
    <row r="15674" spans="1:5">
      <c r="A15674">
        <v>2024</v>
      </c>
      <c r="B15674" t="s">
        <v>432</v>
      </c>
      <c r="C15674" t="s">
        <v>39</v>
      </c>
      <c r="D15674" t="s">
        <v>565</v>
      </c>
      <c r="E15674" s="40">
        <v>0</v>
      </c>
    </row>
    <row r="15675" spans="1:5">
      <c r="A15675">
        <v>2024</v>
      </c>
      <c r="B15675" t="s">
        <v>429</v>
      </c>
      <c r="C15675" t="s">
        <v>30</v>
      </c>
      <c r="D15675" t="s">
        <v>565</v>
      </c>
      <c r="E15675" s="40">
        <v>0</v>
      </c>
    </row>
    <row r="15676" spans="1:5">
      <c r="A15676">
        <v>2024</v>
      </c>
      <c r="B15676" t="s">
        <v>431</v>
      </c>
      <c r="C15676" t="s">
        <v>36</v>
      </c>
      <c r="D15676" t="s">
        <v>565</v>
      </c>
      <c r="E15676" s="40">
        <v>0</v>
      </c>
    </row>
    <row r="15677" spans="1:5">
      <c r="A15677">
        <v>2024</v>
      </c>
      <c r="B15677" t="s">
        <v>428</v>
      </c>
      <c r="C15677" t="s">
        <v>27</v>
      </c>
      <c r="D15677" t="s">
        <v>565</v>
      </c>
      <c r="E15677" s="40">
        <v>0</v>
      </c>
    </row>
    <row r="15678" spans="1:5">
      <c r="A15678">
        <v>2024</v>
      </c>
      <c r="B15678" t="s">
        <v>436</v>
      </c>
      <c r="C15678" t="s">
        <v>49</v>
      </c>
      <c r="D15678" t="s">
        <v>565</v>
      </c>
      <c r="E15678" s="40">
        <v>0</v>
      </c>
    </row>
    <row r="15679" spans="1:5">
      <c r="A15679">
        <v>2024</v>
      </c>
      <c r="B15679" t="s">
        <v>433</v>
      </c>
      <c r="C15679" t="s">
        <v>42</v>
      </c>
      <c r="D15679" t="s">
        <v>565</v>
      </c>
      <c r="E15679" s="40">
        <v>0</v>
      </c>
    </row>
    <row r="15680" spans="1:5">
      <c r="A15680">
        <v>2024</v>
      </c>
      <c r="B15680" t="s">
        <v>426</v>
      </c>
      <c r="D15680" t="s">
        <v>565</v>
      </c>
      <c r="E15680" s="40">
        <v>0</v>
      </c>
    </row>
    <row r="15681" spans="1:5">
      <c r="A15681">
        <v>2024</v>
      </c>
      <c r="B15681" t="s">
        <v>437</v>
      </c>
      <c r="C15681" t="s">
        <v>51</v>
      </c>
      <c r="D15681" t="s">
        <v>565</v>
      </c>
      <c r="E15681" s="40">
        <v>0</v>
      </c>
    </row>
    <row r="15682" spans="1:5">
      <c r="A15682">
        <v>2024</v>
      </c>
      <c r="B15682" t="s">
        <v>420</v>
      </c>
      <c r="C15682" t="s">
        <v>8</v>
      </c>
      <c r="D15682" t="s">
        <v>565</v>
      </c>
      <c r="E15682" s="40">
        <v>0</v>
      </c>
    </row>
    <row r="15683" spans="1:5">
      <c r="A15683">
        <v>2024</v>
      </c>
      <c r="B15683" t="s">
        <v>424</v>
      </c>
      <c r="C15683" t="s">
        <v>21</v>
      </c>
      <c r="D15683" t="s">
        <v>565</v>
      </c>
      <c r="E15683" s="40">
        <v>0</v>
      </c>
    </row>
    <row r="15684" spans="1:5">
      <c r="A15684">
        <v>2024</v>
      </c>
      <c r="B15684" t="s">
        <v>434</v>
      </c>
      <c r="C15684" t="s">
        <v>45</v>
      </c>
      <c r="D15684" t="s">
        <v>565</v>
      </c>
      <c r="E15684" s="40">
        <v>0</v>
      </c>
    </row>
    <row r="15685" spans="1:5">
      <c r="A15685">
        <v>2024</v>
      </c>
      <c r="B15685" t="s">
        <v>423</v>
      </c>
      <c r="C15685" t="s">
        <v>18</v>
      </c>
      <c r="D15685" t="s">
        <v>565</v>
      </c>
      <c r="E15685" s="40">
        <v>0</v>
      </c>
    </row>
    <row r="15686" spans="1:5">
      <c r="A15686">
        <v>2024</v>
      </c>
      <c r="B15686" t="s">
        <v>435</v>
      </c>
      <c r="C15686" t="s">
        <v>48</v>
      </c>
      <c r="D15686" t="s">
        <v>565</v>
      </c>
      <c r="E15686" s="40">
        <v>0</v>
      </c>
    </row>
    <row r="15687" spans="1:5">
      <c r="A15687">
        <v>2024</v>
      </c>
      <c r="B15687" t="s">
        <v>430</v>
      </c>
      <c r="C15687" t="s">
        <v>33</v>
      </c>
      <c r="D15687" t="s">
        <v>565</v>
      </c>
      <c r="E15687" s="40">
        <v>0</v>
      </c>
    </row>
    <row r="15688" spans="1:5">
      <c r="A15688">
        <v>2024</v>
      </c>
      <c r="B15688" t="s">
        <v>422</v>
      </c>
      <c r="C15688" t="s">
        <v>15</v>
      </c>
      <c r="D15688" t="s">
        <v>565</v>
      </c>
      <c r="E15688" s="40">
        <v>0</v>
      </c>
    </row>
    <row r="15689" spans="1:5">
      <c r="A15689">
        <v>2024</v>
      </c>
      <c r="B15689" t="s">
        <v>439</v>
      </c>
      <c r="C15689" t="s">
        <v>53</v>
      </c>
      <c r="D15689" t="s">
        <v>565</v>
      </c>
      <c r="E15689" s="40">
        <v>0</v>
      </c>
    </row>
    <row r="15690" spans="1:5">
      <c r="A15690">
        <v>2019</v>
      </c>
      <c r="B15690" t="s">
        <v>407</v>
      </c>
      <c r="C15690" t="s">
        <v>407</v>
      </c>
      <c r="D15690" t="s">
        <v>565</v>
      </c>
      <c r="E15690">
        <v>9.1553274058100005</v>
      </c>
    </row>
    <row r="15691" spans="1:5">
      <c r="A15691">
        <v>2022</v>
      </c>
      <c r="B15691" t="s">
        <v>407</v>
      </c>
      <c r="C15691" t="s">
        <v>407</v>
      </c>
      <c r="D15691" t="s">
        <v>565</v>
      </c>
      <c r="E15691">
        <v>8.4263265770900002</v>
      </c>
    </row>
    <row r="15692" spans="1:5">
      <c r="A15692">
        <v>2021</v>
      </c>
      <c r="B15692" t="s">
        <v>407</v>
      </c>
      <c r="C15692" t="s">
        <v>407</v>
      </c>
      <c r="D15692" t="s">
        <v>565</v>
      </c>
      <c r="E15692">
        <v>8.8035140947600006</v>
      </c>
    </row>
    <row r="15693" spans="1:5">
      <c r="A15693">
        <v>2023</v>
      </c>
      <c r="B15693" t="s">
        <v>407</v>
      </c>
      <c r="C15693" t="s">
        <v>407</v>
      </c>
      <c r="D15693" t="s">
        <v>565</v>
      </c>
      <c r="E15693">
        <v>7.6972979497000003</v>
      </c>
    </row>
    <row r="15694" spans="1:5">
      <c r="A15694">
        <v>2018</v>
      </c>
      <c r="B15694" t="s">
        <v>407</v>
      </c>
      <c r="C15694" t="s">
        <v>407</v>
      </c>
      <c r="D15694" t="s">
        <v>565</v>
      </c>
      <c r="E15694">
        <v>8.8910895352099999</v>
      </c>
    </row>
    <row r="15695" spans="1:5">
      <c r="A15695">
        <v>2018</v>
      </c>
      <c r="B15695" t="s">
        <v>407</v>
      </c>
      <c r="C15695" t="s">
        <v>407</v>
      </c>
      <c r="D15695" t="s">
        <v>565</v>
      </c>
      <c r="E15695">
        <v>8.8910895352099999</v>
      </c>
    </row>
    <row r="15696" spans="1:5">
      <c r="A15696">
        <v>2018</v>
      </c>
      <c r="B15696" t="s">
        <v>407</v>
      </c>
      <c r="C15696" t="s">
        <v>407</v>
      </c>
      <c r="D15696" t="s">
        <v>565</v>
      </c>
      <c r="E15696">
        <v>8.8910895352099999</v>
      </c>
    </row>
    <row r="15697" spans="1:5">
      <c r="A15697">
        <v>2018</v>
      </c>
      <c r="B15697" t="s">
        <v>407</v>
      </c>
      <c r="C15697" t="s">
        <v>407</v>
      </c>
      <c r="D15697" t="s">
        <v>565</v>
      </c>
      <c r="E15697">
        <v>8.8910895352099999</v>
      </c>
    </row>
    <row r="15698" spans="1:5">
      <c r="A15698">
        <v>2020</v>
      </c>
      <c r="B15698" t="s">
        <v>407</v>
      </c>
      <c r="C15698" t="s">
        <v>407</v>
      </c>
      <c r="D15698" t="s">
        <v>565</v>
      </c>
      <c r="E15698">
        <v>8.43217822085</v>
      </c>
    </row>
    <row r="15699" spans="1:5">
      <c r="A15699">
        <v>2023</v>
      </c>
      <c r="B15699" t="s">
        <v>438</v>
      </c>
      <c r="C15699" t="s">
        <v>52</v>
      </c>
      <c r="D15699" t="s">
        <v>565</v>
      </c>
      <c r="E15699">
        <v>6.05762933857</v>
      </c>
    </row>
    <row r="15700" spans="1:5">
      <c r="A15700">
        <v>2023</v>
      </c>
      <c r="B15700" t="s">
        <v>425</v>
      </c>
      <c r="C15700" t="s">
        <v>24</v>
      </c>
      <c r="D15700" t="s">
        <v>565</v>
      </c>
      <c r="E15700">
        <v>7.4148548447899998</v>
      </c>
    </row>
    <row r="15701" spans="1:5">
      <c r="A15701">
        <v>2023</v>
      </c>
      <c r="B15701" t="s">
        <v>421</v>
      </c>
      <c r="C15701" t="s">
        <v>13</v>
      </c>
      <c r="D15701" t="s">
        <v>565</v>
      </c>
      <c r="E15701">
        <v>7.7929197994999999</v>
      </c>
    </row>
    <row r="15702" spans="1:5">
      <c r="A15702">
        <v>2023</v>
      </c>
      <c r="B15702" t="s">
        <v>432</v>
      </c>
      <c r="C15702" t="s">
        <v>39</v>
      </c>
      <c r="D15702" t="s">
        <v>565</v>
      </c>
      <c r="E15702">
        <v>9.2942659105200001</v>
      </c>
    </row>
    <row r="15703" spans="1:5">
      <c r="A15703">
        <v>2023</v>
      </c>
      <c r="B15703" t="s">
        <v>429</v>
      </c>
      <c r="C15703" t="s">
        <v>30</v>
      </c>
      <c r="D15703" t="s">
        <v>565</v>
      </c>
      <c r="E15703">
        <v>7.6907858944600003</v>
      </c>
    </row>
    <row r="15704" spans="1:5">
      <c r="A15704">
        <v>2023</v>
      </c>
      <c r="B15704" t="s">
        <v>431</v>
      </c>
      <c r="C15704" t="s">
        <v>36</v>
      </c>
      <c r="D15704" t="s">
        <v>565</v>
      </c>
      <c r="E15704">
        <v>6.1349693251500002</v>
      </c>
    </row>
    <row r="15705" spans="1:5">
      <c r="A15705">
        <v>2023</v>
      </c>
      <c r="B15705" t="s">
        <v>428</v>
      </c>
      <c r="C15705" t="s">
        <v>27</v>
      </c>
      <c r="D15705" t="s">
        <v>565</v>
      </c>
      <c r="E15705">
        <v>6.6212393931599998</v>
      </c>
    </row>
    <row r="15706" spans="1:5">
      <c r="A15706">
        <v>2023</v>
      </c>
      <c r="B15706" t="s">
        <v>436</v>
      </c>
      <c r="C15706" t="s">
        <v>49</v>
      </c>
      <c r="D15706" t="s">
        <v>565</v>
      </c>
      <c r="E15706">
        <v>8.8665582976199993</v>
      </c>
    </row>
    <row r="15707" spans="1:5">
      <c r="A15707">
        <v>2023</v>
      </c>
      <c r="B15707" t="s">
        <v>433</v>
      </c>
      <c r="C15707" t="s">
        <v>42</v>
      </c>
      <c r="D15707" t="s">
        <v>565</v>
      </c>
      <c r="E15707">
        <v>6.4189189189200002</v>
      </c>
    </row>
    <row r="15708" spans="1:5">
      <c r="A15708">
        <v>2023</v>
      </c>
      <c r="B15708" t="s">
        <v>426</v>
      </c>
      <c r="D15708" t="s">
        <v>565</v>
      </c>
      <c r="E15708">
        <v>5.4054054054099998</v>
      </c>
    </row>
    <row r="15709" spans="1:5">
      <c r="A15709">
        <v>2023</v>
      </c>
      <c r="B15709" t="s">
        <v>437</v>
      </c>
      <c r="C15709" t="s">
        <v>51</v>
      </c>
      <c r="D15709" t="s">
        <v>565</v>
      </c>
      <c r="E15709">
        <v>7.8544614496099996</v>
      </c>
    </row>
    <row r="15710" spans="1:5">
      <c r="A15710">
        <v>2023</v>
      </c>
      <c r="B15710" t="s">
        <v>420</v>
      </c>
      <c r="C15710" t="s">
        <v>8</v>
      </c>
      <c r="D15710" t="s">
        <v>565</v>
      </c>
      <c r="E15710">
        <v>8.6363087329399999</v>
      </c>
    </row>
    <row r="15711" spans="1:5">
      <c r="A15711">
        <v>2023</v>
      </c>
      <c r="B15711" t="s">
        <v>424</v>
      </c>
      <c r="C15711" t="s">
        <v>21</v>
      </c>
      <c r="D15711" t="s">
        <v>565</v>
      </c>
      <c r="E15711">
        <v>9.44902273806</v>
      </c>
    </row>
    <row r="15712" spans="1:5">
      <c r="A15712">
        <v>2022</v>
      </c>
      <c r="B15712" t="s">
        <v>435</v>
      </c>
      <c r="C15712" t="s">
        <v>48</v>
      </c>
      <c r="D15712" t="s">
        <v>565</v>
      </c>
      <c r="E15712">
        <v>8.4069383845899992</v>
      </c>
    </row>
    <row r="15713" spans="1:5">
      <c r="A15713">
        <v>2022</v>
      </c>
      <c r="B15713" t="s">
        <v>438</v>
      </c>
      <c r="C15713" t="s">
        <v>52</v>
      </c>
      <c r="D15713" t="s">
        <v>565</v>
      </c>
      <c r="E15713">
        <v>6.86835650041</v>
      </c>
    </row>
    <row r="15714" spans="1:5">
      <c r="A15714">
        <v>2022</v>
      </c>
      <c r="B15714" t="s">
        <v>436</v>
      </c>
      <c r="C15714" t="s">
        <v>49</v>
      </c>
      <c r="D15714" t="s">
        <v>565</v>
      </c>
      <c r="E15714">
        <v>7.5566750629700001</v>
      </c>
    </row>
    <row r="15715" spans="1:5">
      <c r="A15715">
        <v>2022</v>
      </c>
      <c r="B15715" t="s">
        <v>431</v>
      </c>
      <c r="C15715" t="s">
        <v>36</v>
      </c>
      <c r="D15715" t="s">
        <v>565</v>
      </c>
      <c r="E15715">
        <v>7.76699029126</v>
      </c>
    </row>
    <row r="15716" spans="1:5">
      <c r="A15716">
        <v>2022</v>
      </c>
      <c r="B15716" t="s">
        <v>422</v>
      </c>
      <c r="C15716" t="s">
        <v>15</v>
      </c>
      <c r="D15716" t="s">
        <v>565</v>
      </c>
      <c r="E15716">
        <v>8.2650273223999999</v>
      </c>
    </row>
    <row r="15717" spans="1:5">
      <c r="A15717">
        <v>2022</v>
      </c>
      <c r="B15717" t="s">
        <v>439</v>
      </c>
      <c r="C15717" t="s">
        <v>53</v>
      </c>
      <c r="D15717" t="s">
        <v>565</v>
      </c>
      <c r="E15717">
        <v>4.8402710551799997</v>
      </c>
    </row>
    <row r="15718" spans="1:5">
      <c r="A15718">
        <v>2022</v>
      </c>
      <c r="B15718" t="s">
        <v>429</v>
      </c>
      <c r="C15718" t="s">
        <v>30</v>
      </c>
      <c r="D15718" t="s">
        <v>565</v>
      </c>
      <c r="E15718">
        <v>8.9243659981699999</v>
      </c>
    </row>
    <row r="15719" spans="1:5">
      <c r="A15719">
        <v>2022</v>
      </c>
      <c r="B15719" t="s">
        <v>421</v>
      </c>
      <c r="C15719" t="s">
        <v>13</v>
      </c>
      <c r="D15719" t="s">
        <v>565</v>
      </c>
      <c r="E15719">
        <v>8.8460312400400003</v>
      </c>
    </row>
    <row r="15720" spans="1:5">
      <c r="A15720">
        <v>2022</v>
      </c>
      <c r="B15720" t="s">
        <v>434</v>
      </c>
      <c r="C15720" t="s">
        <v>45</v>
      </c>
      <c r="D15720" t="s">
        <v>565</v>
      </c>
      <c r="E15720">
        <v>4.7698050601400004</v>
      </c>
    </row>
    <row r="15721" spans="1:5">
      <c r="A15721">
        <v>2021</v>
      </c>
      <c r="B15721" t="s">
        <v>434</v>
      </c>
      <c r="C15721" t="s">
        <v>45</v>
      </c>
      <c r="D15721" t="s">
        <v>565</v>
      </c>
      <c r="E15721">
        <v>4.7461824184900001</v>
      </c>
    </row>
    <row r="15722" spans="1:5">
      <c r="A15722">
        <v>2021</v>
      </c>
      <c r="B15722" t="s">
        <v>420</v>
      </c>
      <c r="C15722" t="s">
        <v>8</v>
      </c>
      <c r="D15722" t="s">
        <v>565</v>
      </c>
      <c r="E15722">
        <v>9.7544981351699995</v>
      </c>
    </row>
    <row r="15723" spans="1:5">
      <c r="A15723">
        <v>2021</v>
      </c>
      <c r="B15723" t="s">
        <v>424</v>
      </c>
      <c r="C15723" t="s">
        <v>21</v>
      </c>
      <c r="D15723" t="s">
        <v>565</v>
      </c>
      <c r="E15723">
        <v>10.519452292980001</v>
      </c>
    </row>
    <row r="15724" spans="1:5">
      <c r="A15724">
        <v>2020</v>
      </c>
      <c r="B15724" t="s">
        <v>434</v>
      </c>
      <c r="C15724" t="s">
        <v>45</v>
      </c>
      <c r="D15724" t="s">
        <v>565</v>
      </c>
      <c r="E15724">
        <v>6.9915689903400002</v>
      </c>
    </row>
    <row r="15725" spans="1:5">
      <c r="A15725">
        <v>2020</v>
      </c>
      <c r="B15725" t="s">
        <v>430</v>
      </c>
      <c r="C15725" t="s">
        <v>33</v>
      </c>
      <c r="D15725" t="s">
        <v>565</v>
      </c>
      <c r="E15725">
        <v>8.1154192966600007</v>
      </c>
    </row>
    <row r="15726" spans="1:5">
      <c r="A15726">
        <v>2020</v>
      </c>
      <c r="B15726" t="s">
        <v>439</v>
      </c>
      <c r="C15726" t="s">
        <v>53</v>
      </c>
      <c r="D15726" t="s">
        <v>565</v>
      </c>
      <c r="E15726">
        <v>5.2656773575900004</v>
      </c>
    </row>
    <row r="15727" spans="1:5">
      <c r="A15727">
        <v>2019</v>
      </c>
      <c r="B15727" t="s">
        <v>431</v>
      </c>
      <c r="C15727" t="s">
        <v>36</v>
      </c>
      <c r="D15727" t="s">
        <v>565</v>
      </c>
      <c r="E15727">
        <v>5.7237535773500001</v>
      </c>
    </row>
    <row r="15728" spans="1:5">
      <c r="A15728">
        <v>2019</v>
      </c>
      <c r="B15728" t="s">
        <v>437</v>
      </c>
      <c r="C15728" t="s">
        <v>51</v>
      </c>
      <c r="D15728" t="s">
        <v>565</v>
      </c>
      <c r="E15728">
        <v>9.5799557848199992</v>
      </c>
    </row>
    <row r="15729" spans="1:5">
      <c r="A15729">
        <v>2019</v>
      </c>
      <c r="B15729" t="s">
        <v>439</v>
      </c>
      <c r="C15729" t="s">
        <v>53</v>
      </c>
      <c r="D15729" t="s">
        <v>565</v>
      </c>
      <c r="E15729">
        <v>5.3797468354399998</v>
      </c>
    </row>
    <row r="15730" spans="1:5">
      <c r="A15730">
        <v>2019</v>
      </c>
      <c r="B15730" t="s">
        <v>429</v>
      </c>
      <c r="C15730" t="s">
        <v>30</v>
      </c>
      <c r="D15730" t="s">
        <v>565</v>
      </c>
      <c r="E15730">
        <v>8.8989441930600002</v>
      </c>
    </row>
    <row r="15731" spans="1:5">
      <c r="A15731">
        <v>2018</v>
      </c>
      <c r="B15731" t="s">
        <v>432</v>
      </c>
      <c r="C15731" t="s">
        <v>39</v>
      </c>
      <c r="D15731" t="s">
        <v>565</v>
      </c>
      <c r="E15731">
        <v>9.9182273806399994</v>
      </c>
    </row>
    <row r="15732" spans="1:5">
      <c r="A15732">
        <v>2018</v>
      </c>
      <c r="B15732" t="s">
        <v>435</v>
      </c>
      <c r="C15732" t="s">
        <v>48</v>
      </c>
      <c r="D15732" t="s">
        <v>565</v>
      </c>
      <c r="E15732">
        <v>9.0286087240300006</v>
      </c>
    </row>
    <row r="15733" spans="1:5">
      <c r="A15733">
        <v>2018</v>
      </c>
      <c r="B15733" t="s">
        <v>438</v>
      </c>
      <c r="C15733" t="s">
        <v>52</v>
      </c>
      <c r="D15733" t="s">
        <v>565</v>
      </c>
      <c r="E15733">
        <v>9.4493320299800008</v>
      </c>
    </row>
    <row r="15734" spans="1:5">
      <c r="A15734">
        <v>2018</v>
      </c>
      <c r="B15734" t="s">
        <v>436</v>
      </c>
      <c r="C15734" t="s">
        <v>49</v>
      </c>
      <c r="D15734" t="s">
        <v>565</v>
      </c>
      <c r="E15734">
        <v>12.774271115119999</v>
      </c>
    </row>
    <row r="15735" spans="1:5">
      <c r="A15735">
        <v>2018</v>
      </c>
      <c r="B15735" t="s">
        <v>437</v>
      </c>
      <c r="C15735" t="s">
        <v>51</v>
      </c>
      <c r="D15735" t="s">
        <v>565</v>
      </c>
      <c r="E15735">
        <v>9.5705086548100002</v>
      </c>
    </row>
    <row r="15736" spans="1:5">
      <c r="A15736">
        <v>2018</v>
      </c>
      <c r="B15736" t="s">
        <v>422</v>
      </c>
      <c r="C15736" t="s">
        <v>15</v>
      </c>
      <c r="D15736" t="s">
        <v>565</v>
      </c>
      <c r="E15736">
        <v>9.9527587946599994</v>
      </c>
    </row>
    <row r="15737" spans="1:5">
      <c r="A15737">
        <v>2019</v>
      </c>
      <c r="B15737" t="s">
        <v>438</v>
      </c>
      <c r="C15737" t="s">
        <v>52</v>
      </c>
      <c r="D15737" t="s">
        <v>565</v>
      </c>
      <c r="E15737">
        <v>5.2347456240800003</v>
      </c>
    </row>
    <row r="15738" spans="1:5">
      <c r="A15738">
        <v>2019</v>
      </c>
      <c r="B15738" t="s">
        <v>430</v>
      </c>
      <c r="C15738" t="s">
        <v>33</v>
      </c>
      <c r="D15738" t="s">
        <v>565</v>
      </c>
      <c r="E15738">
        <v>7.4082516526099997</v>
      </c>
    </row>
    <row r="15739" spans="1:5">
      <c r="A15739">
        <v>2019</v>
      </c>
      <c r="B15739" t="s">
        <v>434</v>
      </c>
      <c r="C15739" t="s">
        <v>45</v>
      </c>
      <c r="D15739" t="s">
        <v>565</v>
      </c>
      <c r="E15739">
        <v>5.8895207148699997</v>
      </c>
    </row>
    <row r="15740" spans="1:5">
      <c r="A15740">
        <v>2019</v>
      </c>
      <c r="B15740" t="s">
        <v>425</v>
      </c>
      <c r="C15740" t="s">
        <v>24</v>
      </c>
      <c r="D15740" t="s">
        <v>565</v>
      </c>
      <c r="E15740">
        <v>9.5287821433200008</v>
      </c>
    </row>
    <row r="15741" spans="1:5">
      <c r="A15741">
        <v>2019</v>
      </c>
      <c r="B15741" t="s">
        <v>420</v>
      </c>
      <c r="C15741" t="s">
        <v>8</v>
      </c>
      <c r="D15741" t="s">
        <v>565</v>
      </c>
      <c r="E15741">
        <v>10.59182327728</v>
      </c>
    </row>
    <row r="15742" spans="1:5">
      <c r="A15742">
        <v>2019</v>
      </c>
      <c r="B15742" t="s">
        <v>433</v>
      </c>
      <c r="C15742" t="s">
        <v>42</v>
      </c>
      <c r="D15742" t="s">
        <v>565</v>
      </c>
      <c r="E15742">
        <v>8.7556827748800004</v>
      </c>
    </row>
    <row r="15743" spans="1:5">
      <c r="A15743">
        <v>2019</v>
      </c>
      <c r="B15743" t="s">
        <v>428</v>
      </c>
      <c r="C15743" t="s">
        <v>27</v>
      </c>
      <c r="D15743" t="s">
        <v>565</v>
      </c>
      <c r="E15743">
        <v>7.8589354114400001</v>
      </c>
    </row>
    <row r="15744" spans="1:5">
      <c r="A15744">
        <v>2019</v>
      </c>
      <c r="B15744" t="s">
        <v>423</v>
      </c>
      <c r="C15744" t="s">
        <v>18</v>
      </c>
      <c r="D15744" t="s">
        <v>565</v>
      </c>
      <c r="E15744">
        <v>7.6152722720600003</v>
      </c>
    </row>
    <row r="15745" spans="1:5">
      <c r="A15745">
        <v>2019</v>
      </c>
      <c r="B15745" t="s">
        <v>421</v>
      </c>
      <c r="C15745" t="s">
        <v>13</v>
      </c>
      <c r="D15745" t="s">
        <v>565</v>
      </c>
      <c r="E15745">
        <v>9.4013267673299996</v>
      </c>
    </row>
    <row r="15746" spans="1:5">
      <c r="A15746">
        <v>2019</v>
      </c>
      <c r="B15746" t="s">
        <v>422</v>
      </c>
      <c r="C15746" t="s">
        <v>15</v>
      </c>
      <c r="D15746" t="s">
        <v>565</v>
      </c>
      <c r="E15746">
        <v>8.7541932815599992</v>
      </c>
    </row>
    <row r="15747" spans="1:5">
      <c r="A15747">
        <v>2019</v>
      </c>
      <c r="B15747" t="s">
        <v>424</v>
      </c>
      <c r="C15747" t="s">
        <v>21</v>
      </c>
      <c r="D15747" t="s">
        <v>565</v>
      </c>
      <c r="E15747">
        <v>12.041792102</v>
      </c>
    </row>
    <row r="15748" spans="1:5">
      <c r="A15748">
        <v>2018</v>
      </c>
      <c r="B15748" t="s">
        <v>434</v>
      </c>
      <c r="C15748" t="s">
        <v>45</v>
      </c>
      <c r="D15748" t="s">
        <v>565</v>
      </c>
      <c r="E15748">
        <v>5.6485777688100001</v>
      </c>
    </row>
    <row r="15749" spans="1:5">
      <c r="A15749">
        <v>2018</v>
      </c>
      <c r="B15749" t="s">
        <v>428</v>
      </c>
      <c r="C15749" t="s">
        <v>27</v>
      </c>
      <c r="D15749" t="s">
        <v>565</v>
      </c>
      <c r="E15749">
        <v>6.5246338215700002</v>
      </c>
    </row>
    <row r="15750" spans="1:5">
      <c r="A15750">
        <v>2018</v>
      </c>
      <c r="B15750" t="s">
        <v>430</v>
      </c>
      <c r="C15750" t="s">
        <v>33</v>
      </c>
      <c r="D15750" t="s">
        <v>565</v>
      </c>
      <c r="E15750">
        <v>8.1328751431799997</v>
      </c>
    </row>
    <row r="15751" spans="1:5">
      <c r="A15751">
        <v>2018</v>
      </c>
      <c r="B15751" t="s">
        <v>420</v>
      </c>
      <c r="C15751" t="s">
        <v>8</v>
      </c>
      <c r="D15751" t="s">
        <v>565</v>
      </c>
      <c r="E15751">
        <v>9.1905703923500006</v>
      </c>
    </row>
    <row r="15752" spans="1:5">
      <c r="A15752">
        <v>2018</v>
      </c>
      <c r="B15752" t="s">
        <v>439</v>
      </c>
      <c r="C15752" t="s">
        <v>53</v>
      </c>
      <c r="D15752" t="s">
        <v>565</v>
      </c>
      <c r="E15752">
        <v>5.5716864160700004</v>
      </c>
    </row>
    <row r="15753" spans="1:5">
      <c r="A15753">
        <v>2022</v>
      </c>
      <c r="B15753" t="s">
        <v>437</v>
      </c>
      <c r="C15753" t="s">
        <v>51</v>
      </c>
      <c r="D15753" t="s">
        <v>565</v>
      </c>
      <c r="E15753">
        <v>8.59825110403</v>
      </c>
    </row>
    <row r="15754" spans="1:5">
      <c r="A15754">
        <v>2022</v>
      </c>
      <c r="B15754" t="s">
        <v>425</v>
      </c>
      <c r="C15754" t="s">
        <v>24</v>
      </c>
      <c r="D15754" t="s">
        <v>565</v>
      </c>
      <c r="E15754">
        <v>7.8322385043000002</v>
      </c>
    </row>
    <row r="15755" spans="1:5">
      <c r="A15755">
        <v>2022</v>
      </c>
      <c r="B15755" t="s">
        <v>428</v>
      </c>
      <c r="C15755" t="s">
        <v>27</v>
      </c>
      <c r="D15755" t="s">
        <v>565</v>
      </c>
      <c r="E15755">
        <v>7.6972833117699997</v>
      </c>
    </row>
    <row r="15756" spans="1:5">
      <c r="A15756">
        <v>2022</v>
      </c>
      <c r="B15756" t="s">
        <v>420</v>
      </c>
      <c r="C15756" t="s">
        <v>8</v>
      </c>
      <c r="D15756" t="s">
        <v>565</v>
      </c>
      <c r="E15756">
        <v>9.6857247946400005</v>
      </c>
    </row>
    <row r="15757" spans="1:5">
      <c r="A15757">
        <v>2022</v>
      </c>
      <c r="B15757" t="s">
        <v>423</v>
      </c>
      <c r="C15757" t="s">
        <v>18</v>
      </c>
      <c r="D15757" t="s">
        <v>565</v>
      </c>
      <c r="E15757">
        <v>6.3641962636000002</v>
      </c>
    </row>
    <row r="15758" spans="1:5">
      <c r="A15758">
        <v>2021</v>
      </c>
      <c r="B15758" t="s">
        <v>426</v>
      </c>
      <c r="D15758" t="s">
        <v>565</v>
      </c>
      <c r="E15758" s="40">
        <v>0</v>
      </c>
    </row>
    <row r="15759" spans="1:5">
      <c r="A15759">
        <v>2021</v>
      </c>
      <c r="B15759" t="s">
        <v>428</v>
      </c>
      <c r="C15759" t="s">
        <v>27</v>
      </c>
      <c r="D15759" t="s">
        <v>565</v>
      </c>
      <c r="E15759">
        <v>7.2232706448900004</v>
      </c>
    </row>
    <row r="15760" spans="1:5">
      <c r="A15760">
        <v>2021</v>
      </c>
      <c r="B15760" t="s">
        <v>423</v>
      </c>
      <c r="C15760" t="s">
        <v>18</v>
      </c>
      <c r="D15760" t="s">
        <v>565</v>
      </c>
      <c r="E15760">
        <v>7.9356899927900004</v>
      </c>
    </row>
    <row r="15761" spans="1:5">
      <c r="A15761">
        <v>2021</v>
      </c>
      <c r="B15761" t="s">
        <v>431</v>
      </c>
      <c r="C15761" t="s">
        <v>36</v>
      </c>
      <c r="D15761" t="s">
        <v>565</v>
      </c>
      <c r="E15761">
        <v>7.0034272090599998</v>
      </c>
    </row>
    <row r="15762" spans="1:5">
      <c r="A15762">
        <v>2021</v>
      </c>
      <c r="B15762" t="s">
        <v>425</v>
      </c>
      <c r="C15762" t="s">
        <v>24</v>
      </c>
      <c r="D15762" t="s">
        <v>565</v>
      </c>
      <c r="E15762">
        <v>10.439210693830001</v>
      </c>
    </row>
    <row r="15763" spans="1:5">
      <c r="A15763">
        <v>2021</v>
      </c>
      <c r="B15763" t="s">
        <v>438</v>
      </c>
      <c r="C15763" t="s">
        <v>52</v>
      </c>
      <c r="D15763" t="s">
        <v>565</v>
      </c>
      <c r="E15763">
        <v>6.6742633892200001</v>
      </c>
    </row>
    <row r="15764" spans="1:5">
      <c r="A15764">
        <v>2021</v>
      </c>
      <c r="B15764" t="s">
        <v>436</v>
      </c>
      <c r="C15764" t="s">
        <v>49</v>
      </c>
      <c r="D15764" t="s">
        <v>565</v>
      </c>
      <c r="E15764">
        <v>8.7576072435800008</v>
      </c>
    </row>
    <row r="15765" spans="1:5">
      <c r="A15765">
        <v>2021</v>
      </c>
      <c r="B15765" t="s">
        <v>437</v>
      </c>
      <c r="C15765" t="s">
        <v>51</v>
      </c>
      <c r="D15765" t="s">
        <v>565</v>
      </c>
      <c r="E15765">
        <v>8.6161109471799993</v>
      </c>
    </row>
    <row r="15766" spans="1:5">
      <c r="A15766">
        <v>2020</v>
      </c>
      <c r="B15766" t="s">
        <v>431</v>
      </c>
      <c r="C15766" t="s">
        <v>36</v>
      </c>
      <c r="D15766" t="s">
        <v>565</v>
      </c>
      <c r="E15766">
        <v>6.4351990421999998</v>
      </c>
    </row>
    <row r="15767" spans="1:5">
      <c r="A15767">
        <v>2020</v>
      </c>
      <c r="B15767" t="s">
        <v>426</v>
      </c>
      <c r="D15767" t="s">
        <v>565</v>
      </c>
      <c r="E15767">
        <v>3.7664783427500002</v>
      </c>
    </row>
    <row r="15768" spans="1:5">
      <c r="A15768">
        <v>2020</v>
      </c>
      <c r="B15768" t="s">
        <v>433</v>
      </c>
      <c r="C15768" t="s">
        <v>42</v>
      </c>
      <c r="D15768" t="s">
        <v>565</v>
      </c>
      <c r="E15768">
        <v>5.3808643013299999</v>
      </c>
    </row>
    <row r="15769" spans="1:5">
      <c r="A15769">
        <v>2020</v>
      </c>
      <c r="B15769" t="s">
        <v>425</v>
      </c>
      <c r="C15769" t="s">
        <v>24</v>
      </c>
      <c r="D15769" t="s">
        <v>565</v>
      </c>
      <c r="E15769">
        <v>7.33779608651</v>
      </c>
    </row>
    <row r="15770" spans="1:5">
      <c r="A15770">
        <v>2020</v>
      </c>
      <c r="B15770" t="s">
        <v>428</v>
      </c>
      <c r="C15770" t="s">
        <v>27</v>
      </c>
      <c r="D15770" t="s">
        <v>565</v>
      </c>
      <c r="E15770">
        <v>7.1498852082699997</v>
      </c>
    </row>
    <row r="15771" spans="1:5">
      <c r="A15771">
        <v>2020</v>
      </c>
      <c r="B15771" t="s">
        <v>438</v>
      </c>
      <c r="C15771" t="s">
        <v>52</v>
      </c>
      <c r="D15771" t="s">
        <v>565</v>
      </c>
      <c r="E15771">
        <v>6.0546555391899997</v>
      </c>
    </row>
    <row r="15772" spans="1:5">
      <c r="A15772">
        <v>2020</v>
      </c>
      <c r="B15772" t="s">
        <v>437</v>
      </c>
      <c r="C15772" t="s">
        <v>51</v>
      </c>
      <c r="D15772" t="s">
        <v>565</v>
      </c>
      <c r="E15772">
        <v>9.9086042178099998</v>
      </c>
    </row>
    <row r="15773" spans="1:5">
      <c r="A15773">
        <v>2020</v>
      </c>
      <c r="B15773" t="s">
        <v>422</v>
      </c>
      <c r="C15773" t="s">
        <v>15</v>
      </c>
      <c r="D15773" t="s">
        <v>565</v>
      </c>
      <c r="E15773">
        <v>8.2947619265799997</v>
      </c>
    </row>
    <row r="15774" spans="1:5">
      <c r="A15774">
        <v>2023</v>
      </c>
      <c r="B15774" t="s">
        <v>434</v>
      </c>
      <c r="C15774" t="s">
        <v>45</v>
      </c>
      <c r="D15774" t="s">
        <v>565</v>
      </c>
      <c r="E15774">
        <v>5.8127465227300004</v>
      </c>
    </row>
    <row r="15775" spans="1:5">
      <c r="A15775">
        <v>2023</v>
      </c>
      <c r="B15775" t="s">
        <v>423</v>
      </c>
      <c r="C15775" t="s">
        <v>18</v>
      </c>
      <c r="D15775" t="s">
        <v>565</v>
      </c>
      <c r="E15775">
        <v>4.11692054343</v>
      </c>
    </row>
    <row r="15776" spans="1:5">
      <c r="A15776">
        <v>2023</v>
      </c>
      <c r="B15776" t="s">
        <v>435</v>
      </c>
      <c r="C15776" t="s">
        <v>48</v>
      </c>
      <c r="D15776" t="s">
        <v>565</v>
      </c>
      <c r="E15776">
        <v>5.5102257073200001</v>
      </c>
    </row>
    <row r="15777" spans="1:5">
      <c r="A15777">
        <v>2023</v>
      </c>
      <c r="B15777" t="s">
        <v>430</v>
      </c>
      <c r="C15777" t="s">
        <v>33</v>
      </c>
      <c r="D15777" t="s">
        <v>565</v>
      </c>
      <c r="E15777">
        <v>6.1349693251500002</v>
      </c>
    </row>
    <row r="15778" spans="1:5">
      <c r="A15778">
        <v>2023</v>
      </c>
      <c r="B15778" t="s">
        <v>422</v>
      </c>
      <c r="C15778" t="s">
        <v>15</v>
      </c>
      <c r="D15778" t="s">
        <v>565</v>
      </c>
      <c r="E15778">
        <v>8.3763913231499991</v>
      </c>
    </row>
    <row r="15779" spans="1:5">
      <c r="A15779">
        <v>2023</v>
      </c>
      <c r="B15779" t="s">
        <v>439</v>
      </c>
      <c r="C15779" t="s">
        <v>53</v>
      </c>
      <c r="D15779" t="s">
        <v>565</v>
      </c>
      <c r="E15779">
        <v>4.78158683848</v>
      </c>
    </row>
    <row r="15780" spans="1:5">
      <c r="A15780">
        <v>2022</v>
      </c>
      <c r="B15780" t="s">
        <v>433</v>
      </c>
      <c r="C15780" t="s">
        <v>42</v>
      </c>
      <c r="D15780" t="s">
        <v>565</v>
      </c>
      <c r="E15780">
        <v>7.3962010421900004</v>
      </c>
    </row>
    <row r="15781" spans="1:5">
      <c r="A15781">
        <v>2022</v>
      </c>
      <c r="B15781" t="s">
        <v>430</v>
      </c>
      <c r="C15781" t="s">
        <v>33</v>
      </c>
      <c r="D15781" t="s">
        <v>565</v>
      </c>
      <c r="E15781">
        <v>7.7262693156699997</v>
      </c>
    </row>
    <row r="15782" spans="1:5">
      <c r="A15782">
        <v>2022</v>
      </c>
      <c r="B15782" t="s">
        <v>432</v>
      </c>
      <c r="C15782" t="s">
        <v>39</v>
      </c>
      <c r="D15782" t="s">
        <v>565</v>
      </c>
      <c r="E15782">
        <v>8.9894770239500001</v>
      </c>
    </row>
    <row r="15783" spans="1:5">
      <c r="A15783">
        <v>2022</v>
      </c>
      <c r="B15783" t="s">
        <v>426</v>
      </c>
      <c r="D15783" t="s">
        <v>565</v>
      </c>
      <c r="E15783">
        <v>5.5147058823500004</v>
      </c>
    </row>
    <row r="15784" spans="1:5">
      <c r="A15784">
        <v>2022</v>
      </c>
      <c r="B15784" t="s">
        <v>424</v>
      </c>
      <c r="C15784" t="s">
        <v>21</v>
      </c>
      <c r="D15784" t="s">
        <v>565</v>
      </c>
      <c r="E15784">
        <v>9.7474331759300004</v>
      </c>
    </row>
    <row r="15785" spans="1:5">
      <c r="A15785">
        <v>2021</v>
      </c>
      <c r="B15785" t="s">
        <v>432</v>
      </c>
      <c r="C15785" t="s">
        <v>39</v>
      </c>
      <c r="D15785" t="s">
        <v>565</v>
      </c>
      <c r="E15785">
        <v>9.2509383094600004</v>
      </c>
    </row>
    <row r="15786" spans="1:5">
      <c r="A15786">
        <v>2021</v>
      </c>
      <c r="B15786" t="s">
        <v>430</v>
      </c>
      <c r="C15786" t="s">
        <v>33</v>
      </c>
      <c r="D15786" t="s">
        <v>565</v>
      </c>
      <c r="E15786">
        <v>7.7829664220600003</v>
      </c>
    </row>
    <row r="15787" spans="1:5">
      <c r="A15787">
        <v>2021</v>
      </c>
      <c r="B15787" t="s">
        <v>433</v>
      </c>
      <c r="C15787" t="s">
        <v>42</v>
      </c>
      <c r="D15787" t="s">
        <v>565</v>
      </c>
      <c r="E15787">
        <v>7.5414781297099998</v>
      </c>
    </row>
    <row r="15788" spans="1:5">
      <c r="A15788">
        <v>2021</v>
      </c>
      <c r="B15788" t="s">
        <v>422</v>
      </c>
      <c r="C15788" t="s">
        <v>15</v>
      </c>
      <c r="D15788" t="s">
        <v>565</v>
      </c>
      <c r="E15788">
        <v>8.9285714285700006</v>
      </c>
    </row>
    <row r="15789" spans="1:5">
      <c r="A15789">
        <v>2021</v>
      </c>
      <c r="B15789" t="s">
        <v>421</v>
      </c>
      <c r="C15789" t="s">
        <v>13</v>
      </c>
      <c r="D15789" t="s">
        <v>565</v>
      </c>
      <c r="E15789">
        <v>9.8787246004299991</v>
      </c>
    </row>
    <row r="15790" spans="1:5">
      <c r="A15790">
        <v>2021</v>
      </c>
      <c r="B15790" t="s">
        <v>439</v>
      </c>
      <c r="C15790" t="s">
        <v>53</v>
      </c>
      <c r="D15790" t="s">
        <v>565</v>
      </c>
      <c r="E15790">
        <v>6.0144346431400004</v>
      </c>
    </row>
    <row r="15791" spans="1:5">
      <c r="A15791">
        <v>2021</v>
      </c>
      <c r="B15791" t="s">
        <v>435</v>
      </c>
      <c r="C15791" t="s">
        <v>48</v>
      </c>
      <c r="D15791" t="s">
        <v>565</v>
      </c>
      <c r="E15791">
        <v>7.8175198115200004</v>
      </c>
    </row>
    <row r="15792" spans="1:5">
      <c r="A15792">
        <v>2021</v>
      </c>
      <c r="B15792" t="s">
        <v>429</v>
      </c>
      <c r="C15792" t="s">
        <v>30</v>
      </c>
      <c r="D15792" t="s">
        <v>565</v>
      </c>
      <c r="E15792">
        <v>9.05482510543</v>
      </c>
    </row>
    <row r="15793" spans="1:5">
      <c r="A15793">
        <v>2020</v>
      </c>
      <c r="B15793" t="s">
        <v>435</v>
      </c>
      <c r="C15793" t="s">
        <v>48</v>
      </c>
      <c r="D15793" t="s">
        <v>565</v>
      </c>
      <c r="E15793">
        <v>6.4766839378199998</v>
      </c>
    </row>
    <row r="15794" spans="1:5">
      <c r="A15794">
        <v>2020</v>
      </c>
      <c r="B15794" t="s">
        <v>432</v>
      </c>
      <c r="C15794" t="s">
        <v>39</v>
      </c>
      <c r="D15794" t="s">
        <v>565</v>
      </c>
      <c r="E15794">
        <v>9.0937929575999998</v>
      </c>
    </row>
    <row r="15795" spans="1:5">
      <c r="A15795">
        <v>2020</v>
      </c>
      <c r="B15795" t="s">
        <v>423</v>
      </c>
      <c r="C15795" t="s">
        <v>18</v>
      </c>
      <c r="D15795" t="s">
        <v>565</v>
      </c>
      <c r="E15795">
        <v>6.37009189641</v>
      </c>
    </row>
    <row r="15796" spans="1:5">
      <c r="A15796">
        <v>2020</v>
      </c>
      <c r="B15796" t="s">
        <v>420</v>
      </c>
      <c r="C15796" t="s">
        <v>8</v>
      </c>
      <c r="D15796" t="s">
        <v>565</v>
      </c>
      <c r="E15796">
        <v>10.150716521170001</v>
      </c>
    </row>
    <row r="15797" spans="1:5">
      <c r="A15797">
        <v>2020</v>
      </c>
      <c r="B15797" t="s">
        <v>424</v>
      </c>
      <c r="C15797" t="s">
        <v>21</v>
      </c>
      <c r="D15797" t="s">
        <v>565</v>
      </c>
      <c r="E15797">
        <v>9.9088039284500002</v>
      </c>
    </row>
    <row r="15798" spans="1:5">
      <c r="A15798">
        <v>2020</v>
      </c>
      <c r="B15798" t="s">
        <v>421</v>
      </c>
      <c r="C15798" t="s">
        <v>13</v>
      </c>
      <c r="D15798" t="s">
        <v>565</v>
      </c>
      <c r="E15798">
        <v>8.1245223826600004</v>
      </c>
    </row>
    <row r="15799" spans="1:5">
      <c r="A15799">
        <v>2020</v>
      </c>
      <c r="B15799" t="s">
        <v>436</v>
      </c>
      <c r="C15799" t="s">
        <v>49</v>
      </c>
      <c r="D15799" t="s">
        <v>565</v>
      </c>
      <c r="E15799">
        <v>9.9628252788099996</v>
      </c>
    </row>
    <row r="15800" spans="1:5">
      <c r="A15800">
        <v>2020</v>
      </c>
      <c r="B15800" t="s">
        <v>429</v>
      </c>
      <c r="C15800" t="s">
        <v>30</v>
      </c>
      <c r="D15800" t="s">
        <v>565</v>
      </c>
      <c r="E15800">
        <v>8.1235583191299998</v>
      </c>
    </row>
    <row r="15801" spans="1:5">
      <c r="A15801">
        <v>2019</v>
      </c>
      <c r="B15801" t="s">
        <v>435</v>
      </c>
      <c r="C15801" t="s">
        <v>48</v>
      </c>
      <c r="D15801" t="s">
        <v>565</v>
      </c>
      <c r="E15801">
        <v>7.0346320346300004</v>
      </c>
    </row>
    <row r="15802" spans="1:5">
      <c r="A15802">
        <v>2019</v>
      </c>
      <c r="B15802" t="s">
        <v>426</v>
      </c>
      <c r="D15802" t="s">
        <v>565</v>
      </c>
      <c r="E15802">
        <v>11.29943502825</v>
      </c>
    </row>
    <row r="15803" spans="1:5">
      <c r="A15803">
        <v>2019</v>
      </c>
      <c r="B15803" t="s">
        <v>432</v>
      </c>
      <c r="C15803" t="s">
        <v>39</v>
      </c>
      <c r="D15803" t="s">
        <v>565</v>
      </c>
      <c r="E15803">
        <v>11.53744376819</v>
      </c>
    </row>
    <row r="15804" spans="1:5">
      <c r="A15804">
        <v>2019</v>
      </c>
      <c r="B15804" t="s">
        <v>436</v>
      </c>
      <c r="C15804" t="s">
        <v>49</v>
      </c>
      <c r="D15804" t="s">
        <v>565</v>
      </c>
      <c r="E15804">
        <v>9.97914804885</v>
      </c>
    </row>
    <row r="15805" spans="1:5">
      <c r="A15805">
        <v>2018</v>
      </c>
      <c r="B15805" t="s">
        <v>431</v>
      </c>
      <c r="C15805" t="s">
        <v>36</v>
      </c>
      <c r="D15805" t="s">
        <v>565</v>
      </c>
      <c r="E15805">
        <v>6.3319764812299999</v>
      </c>
    </row>
    <row r="15806" spans="1:5">
      <c r="A15806">
        <v>2018</v>
      </c>
      <c r="B15806" t="s">
        <v>426</v>
      </c>
      <c r="D15806" t="s">
        <v>565</v>
      </c>
      <c r="E15806">
        <v>9.4339622641500007</v>
      </c>
    </row>
    <row r="15807" spans="1:5">
      <c r="A15807">
        <v>2018</v>
      </c>
      <c r="B15807" t="s">
        <v>421</v>
      </c>
      <c r="C15807" t="s">
        <v>13</v>
      </c>
      <c r="D15807" t="s">
        <v>565</v>
      </c>
      <c r="E15807">
        <v>9.1236396366899992</v>
      </c>
    </row>
    <row r="15808" spans="1:5">
      <c r="A15808">
        <v>2018</v>
      </c>
      <c r="B15808" t="s">
        <v>423</v>
      </c>
      <c r="C15808" t="s">
        <v>18</v>
      </c>
      <c r="D15808" t="s">
        <v>565</v>
      </c>
      <c r="E15808">
        <v>7.3750908902000001</v>
      </c>
    </row>
    <row r="15809" spans="1:5">
      <c r="A15809">
        <v>2018</v>
      </c>
      <c r="B15809" t="s">
        <v>433</v>
      </c>
      <c r="C15809" t="s">
        <v>42</v>
      </c>
      <c r="D15809" t="s">
        <v>565</v>
      </c>
      <c r="E15809">
        <v>7.1114121232600001</v>
      </c>
    </row>
    <row r="15810" spans="1:5">
      <c r="A15810">
        <v>2018</v>
      </c>
      <c r="B15810" t="s">
        <v>425</v>
      </c>
      <c r="C15810" t="s">
        <v>24</v>
      </c>
      <c r="D15810" t="s">
        <v>565</v>
      </c>
      <c r="E15810">
        <v>9.7535257677599994</v>
      </c>
    </row>
    <row r="15811" spans="1:5">
      <c r="A15811">
        <v>2018</v>
      </c>
      <c r="B15811" t="s">
        <v>424</v>
      </c>
      <c r="C15811" t="s">
        <v>21</v>
      </c>
      <c r="D15811" t="s">
        <v>565</v>
      </c>
      <c r="E15811">
        <v>10.919180166469999</v>
      </c>
    </row>
    <row r="15812" spans="1:5">
      <c r="A15812">
        <v>2018</v>
      </c>
      <c r="B15812" t="s">
        <v>429</v>
      </c>
      <c r="C15812" t="s">
        <v>30</v>
      </c>
      <c r="D15812" t="s">
        <v>565</v>
      </c>
      <c r="E15812">
        <v>7.6558879822700003</v>
      </c>
    </row>
    <row r="15813" spans="1:5">
      <c r="A15813">
        <v>2025</v>
      </c>
      <c r="B15813" t="s">
        <v>407</v>
      </c>
      <c r="D15813" t="s">
        <v>566</v>
      </c>
      <c r="E15813">
        <v>0</v>
      </c>
    </row>
    <row r="15814" spans="1:5">
      <c r="A15814">
        <v>2025</v>
      </c>
      <c r="B15814" t="s">
        <v>438</v>
      </c>
      <c r="D15814" t="s">
        <v>566</v>
      </c>
      <c r="E15814">
        <v>0</v>
      </c>
    </row>
    <row r="15815" spans="1:5">
      <c r="A15815">
        <v>2025</v>
      </c>
      <c r="B15815" t="s">
        <v>425</v>
      </c>
      <c r="D15815" t="s">
        <v>566</v>
      </c>
      <c r="E15815">
        <v>0</v>
      </c>
    </row>
    <row r="15816" spans="1:5">
      <c r="A15816">
        <v>2025</v>
      </c>
      <c r="B15816" t="s">
        <v>421</v>
      </c>
      <c r="D15816" t="s">
        <v>566</v>
      </c>
      <c r="E15816">
        <v>0</v>
      </c>
    </row>
    <row r="15817" spans="1:5">
      <c r="A15817">
        <v>2025</v>
      </c>
      <c r="B15817" t="s">
        <v>432</v>
      </c>
      <c r="D15817" t="s">
        <v>566</v>
      </c>
      <c r="E15817">
        <v>0</v>
      </c>
    </row>
    <row r="15818" spans="1:5">
      <c r="A15818">
        <v>2025</v>
      </c>
      <c r="B15818" t="s">
        <v>429</v>
      </c>
      <c r="D15818" t="s">
        <v>566</v>
      </c>
      <c r="E15818">
        <v>0</v>
      </c>
    </row>
    <row r="15819" spans="1:5">
      <c r="A15819">
        <v>2025</v>
      </c>
      <c r="B15819" t="s">
        <v>431</v>
      </c>
      <c r="D15819" t="s">
        <v>566</v>
      </c>
      <c r="E15819">
        <v>0</v>
      </c>
    </row>
    <row r="15820" spans="1:5">
      <c r="A15820">
        <v>2025</v>
      </c>
      <c r="B15820" t="s">
        <v>428</v>
      </c>
      <c r="D15820" t="s">
        <v>566</v>
      </c>
      <c r="E15820">
        <v>0</v>
      </c>
    </row>
    <row r="15821" spans="1:5">
      <c r="A15821">
        <v>2025</v>
      </c>
      <c r="B15821" t="s">
        <v>436</v>
      </c>
      <c r="D15821" t="s">
        <v>566</v>
      </c>
      <c r="E15821">
        <v>0</v>
      </c>
    </row>
    <row r="15822" spans="1:5">
      <c r="A15822">
        <v>2025</v>
      </c>
      <c r="B15822" t="s">
        <v>433</v>
      </c>
      <c r="D15822" t="s">
        <v>566</v>
      </c>
      <c r="E15822">
        <v>0</v>
      </c>
    </row>
    <row r="15823" spans="1:5">
      <c r="A15823">
        <v>2025</v>
      </c>
      <c r="B15823" t="s">
        <v>426</v>
      </c>
      <c r="D15823" t="s">
        <v>566</v>
      </c>
      <c r="E15823">
        <v>0</v>
      </c>
    </row>
    <row r="15824" spans="1:5">
      <c r="A15824">
        <v>2025</v>
      </c>
      <c r="B15824" t="s">
        <v>437</v>
      </c>
      <c r="D15824" t="s">
        <v>566</v>
      </c>
      <c r="E15824">
        <v>0</v>
      </c>
    </row>
    <row r="15825" spans="1:5">
      <c r="A15825">
        <v>2025</v>
      </c>
      <c r="B15825" t="s">
        <v>420</v>
      </c>
      <c r="D15825" t="s">
        <v>566</v>
      </c>
      <c r="E15825">
        <v>0</v>
      </c>
    </row>
    <row r="15826" spans="1:5">
      <c r="A15826">
        <v>2025</v>
      </c>
      <c r="B15826" t="s">
        <v>424</v>
      </c>
      <c r="D15826" t="s">
        <v>566</v>
      </c>
      <c r="E15826">
        <v>0</v>
      </c>
    </row>
    <row r="15827" spans="1:5">
      <c r="A15827">
        <v>2025</v>
      </c>
      <c r="B15827" t="s">
        <v>434</v>
      </c>
      <c r="D15827" t="s">
        <v>566</v>
      </c>
      <c r="E15827">
        <v>0</v>
      </c>
    </row>
    <row r="15828" spans="1:5">
      <c r="A15828">
        <v>2025</v>
      </c>
      <c r="B15828" t="s">
        <v>423</v>
      </c>
      <c r="D15828" t="s">
        <v>566</v>
      </c>
      <c r="E15828">
        <v>0</v>
      </c>
    </row>
    <row r="15829" spans="1:5">
      <c r="A15829">
        <v>2025</v>
      </c>
      <c r="B15829" t="s">
        <v>435</v>
      </c>
      <c r="D15829" t="s">
        <v>566</v>
      </c>
      <c r="E15829">
        <v>0</v>
      </c>
    </row>
    <row r="15830" spans="1:5">
      <c r="A15830">
        <v>2025</v>
      </c>
      <c r="B15830" t="s">
        <v>430</v>
      </c>
      <c r="D15830" t="s">
        <v>566</v>
      </c>
      <c r="E15830">
        <v>0</v>
      </c>
    </row>
    <row r="15831" spans="1:5">
      <c r="A15831">
        <v>2025</v>
      </c>
      <c r="B15831" t="s">
        <v>422</v>
      </c>
      <c r="D15831" t="s">
        <v>566</v>
      </c>
      <c r="E15831">
        <v>0</v>
      </c>
    </row>
    <row r="15832" spans="1:5">
      <c r="A15832">
        <v>2025</v>
      </c>
      <c r="B15832" t="s">
        <v>439</v>
      </c>
      <c r="D15832" t="s">
        <v>566</v>
      </c>
      <c r="E15832">
        <v>0</v>
      </c>
    </row>
    <row r="15833" spans="1:5">
      <c r="A15833">
        <v>2024</v>
      </c>
      <c r="B15833" t="s">
        <v>407</v>
      </c>
      <c r="C15833" t="s">
        <v>407</v>
      </c>
      <c r="D15833" t="s">
        <v>566</v>
      </c>
      <c r="E15833">
        <v>0</v>
      </c>
    </row>
    <row r="15834" spans="1:5">
      <c r="A15834">
        <v>2024</v>
      </c>
      <c r="B15834" t="s">
        <v>438</v>
      </c>
      <c r="C15834" t="s">
        <v>52</v>
      </c>
      <c r="D15834" t="s">
        <v>566</v>
      </c>
      <c r="E15834">
        <v>0</v>
      </c>
    </row>
    <row r="15835" spans="1:5">
      <c r="A15835">
        <v>2024</v>
      </c>
      <c r="B15835" t="s">
        <v>425</v>
      </c>
      <c r="C15835" t="s">
        <v>24</v>
      </c>
      <c r="D15835" t="s">
        <v>566</v>
      </c>
      <c r="E15835">
        <v>0</v>
      </c>
    </row>
    <row r="15836" spans="1:5">
      <c r="A15836">
        <v>2024</v>
      </c>
      <c r="B15836" t="s">
        <v>421</v>
      </c>
      <c r="C15836" t="s">
        <v>13</v>
      </c>
      <c r="D15836" t="s">
        <v>566</v>
      </c>
      <c r="E15836">
        <v>0</v>
      </c>
    </row>
    <row r="15837" spans="1:5">
      <c r="A15837">
        <v>2024</v>
      </c>
      <c r="B15837" t="s">
        <v>432</v>
      </c>
      <c r="C15837" t="s">
        <v>39</v>
      </c>
      <c r="D15837" t="s">
        <v>566</v>
      </c>
      <c r="E15837">
        <v>0</v>
      </c>
    </row>
    <row r="15838" spans="1:5">
      <c r="A15838">
        <v>2024</v>
      </c>
      <c r="B15838" t="s">
        <v>429</v>
      </c>
      <c r="C15838" t="s">
        <v>30</v>
      </c>
      <c r="D15838" t="s">
        <v>566</v>
      </c>
      <c r="E15838">
        <v>0</v>
      </c>
    </row>
    <row r="15839" spans="1:5">
      <c r="A15839">
        <v>2024</v>
      </c>
      <c r="B15839" t="s">
        <v>431</v>
      </c>
      <c r="C15839" t="s">
        <v>36</v>
      </c>
      <c r="D15839" t="s">
        <v>566</v>
      </c>
      <c r="E15839">
        <v>0</v>
      </c>
    </row>
    <row r="15840" spans="1:5">
      <c r="A15840">
        <v>2024</v>
      </c>
      <c r="B15840" t="s">
        <v>428</v>
      </c>
      <c r="C15840" t="s">
        <v>27</v>
      </c>
      <c r="D15840" t="s">
        <v>566</v>
      </c>
      <c r="E15840">
        <v>0</v>
      </c>
    </row>
    <row r="15841" spans="1:5">
      <c r="A15841">
        <v>2024</v>
      </c>
      <c r="B15841" t="s">
        <v>436</v>
      </c>
      <c r="C15841" t="s">
        <v>49</v>
      </c>
      <c r="D15841" t="s">
        <v>566</v>
      </c>
      <c r="E15841">
        <v>0</v>
      </c>
    </row>
    <row r="15842" spans="1:5">
      <c r="A15842">
        <v>2024</v>
      </c>
      <c r="B15842" t="s">
        <v>433</v>
      </c>
      <c r="C15842" t="s">
        <v>42</v>
      </c>
      <c r="D15842" t="s">
        <v>566</v>
      </c>
      <c r="E15842">
        <v>0</v>
      </c>
    </row>
    <row r="15843" spans="1:5">
      <c r="A15843">
        <v>2024</v>
      </c>
      <c r="B15843" t="s">
        <v>426</v>
      </c>
      <c r="D15843" t="s">
        <v>566</v>
      </c>
      <c r="E15843">
        <v>0</v>
      </c>
    </row>
    <row r="15844" spans="1:5">
      <c r="A15844">
        <v>2024</v>
      </c>
      <c r="B15844" t="s">
        <v>437</v>
      </c>
      <c r="C15844" t="s">
        <v>51</v>
      </c>
      <c r="D15844" t="s">
        <v>566</v>
      </c>
      <c r="E15844">
        <v>0</v>
      </c>
    </row>
    <row r="15845" spans="1:5">
      <c r="A15845">
        <v>2024</v>
      </c>
      <c r="B15845" t="s">
        <v>420</v>
      </c>
      <c r="C15845" t="s">
        <v>8</v>
      </c>
      <c r="D15845" t="s">
        <v>566</v>
      </c>
      <c r="E15845">
        <v>0</v>
      </c>
    </row>
    <row r="15846" spans="1:5">
      <c r="A15846">
        <v>2024</v>
      </c>
      <c r="B15846" t="s">
        <v>424</v>
      </c>
      <c r="C15846" t="s">
        <v>21</v>
      </c>
      <c r="D15846" t="s">
        <v>566</v>
      </c>
      <c r="E15846">
        <v>0</v>
      </c>
    </row>
    <row r="15847" spans="1:5">
      <c r="A15847">
        <v>2024</v>
      </c>
      <c r="B15847" t="s">
        <v>434</v>
      </c>
      <c r="C15847" t="s">
        <v>45</v>
      </c>
      <c r="D15847" t="s">
        <v>566</v>
      </c>
      <c r="E15847">
        <v>0</v>
      </c>
    </row>
    <row r="15848" spans="1:5">
      <c r="A15848">
        <v>2024</v>
      </c>
      <c r="B15848" t="s">
        <v>423</v>
      </c>
      <c r="C15848" t="s">
        <v>18</v>
      </c>
      <c r="D15848" t="s">
        <v>566</v>
      </c>
      <c r="E15848">
        <v>0</v>
      </c>
    </row>
    <row r="15849" spans="1:5">
      <c r="A15849">
        <v>2024</v>
      </c>
      <c r="B15849" t="s">
        <v>435</v>
      </c>
      <c r="C15849" t="s">
        <v>48</v>
      </c>
      <c r="D15849" t="s">
        <v>566</v>
      </c>
      <c r="E15849">
        <v>0</v>
      </c>
    </row>
    <row r="15850" spans="1:5">
      <c r="A15850">
        <v>2024</v>
      </c>
      <c r="B15850" t="s">
        <v>430</v>
      </c>
      <c r="C15850" t="s">
        <v>33</v>
      </c>
      <c r="D15850" t="s">
        <v>566</v>
      </c>
      <c r="E15850">
        <v>0</v>
      </c>
    </row>
    <row r="15851" spans="1:5">
      <c r="A15851">
        <v>2024</v>
      </c>
      <c r="B15851" t="s">
        <v>422</v>
      </c>
      <c r="C15851" t="s">
        <v>15</v>
      </c>
      <c r="D15851" t="s">
        <v>566</v>
      </c>
      <c r="E15851">
        <v>0</v>
      </c>
    </row>
    <row r="15852" spans="1:5">
      <c r="A15852">
        <v>2024</v>
      </c>
      <c r="B15852" t="s">
        <v>439</v>
      </c>
      <c r="C15852" t="s">
        <v>53</v>
      </c>
      <c r="D15852" t="s">
        <v>566</v>
      </c>
      <c r="E15852">
        <v>0</v>
      </c>
    </row>
    <row r="15853" spans="1:5">
      <c r="A15853">
        <v>2019</v>
      </c>
      <c r="B15853" t="s">
        <v>407</v>
      </c>
      <c r="C15853" t="s">
        <v>407</v>
      </c>
      <c r="D15853" t="s">
        <v>566</v>
      </c>
      <c r="E15853">
        <v>2980</v>
      </c>
    </row>
    <row r="15854" spans="1:5">
      <c r="A15854">
        <v>2022</v>
      </c>
      <c r="B15854" t="s">
        <v>407</v>
      </c>
      <c r="C15854" t="s">
        <v>407</v>
      </c>
      <c r="D15854" t="s">
        <v>566</v>
      </c>
      <c r="E15854">
        <v>2775</v>
      </c>
    </row>
    <row r="15855" spans="1:5">
      <c r="A15855">
        <v>2021</v>
      </c>
      <c r="B15855" t="s">
        <v>407</v>
      </c>
      <c r="C15855" t="s">
        <v>407</v>
      </c>
      <c r="D15855" t="s">
        <v>566</v>
      </c>
      <c r="E15855">
        <v>2890</v>
      </c>
    </row>
    <row r="15856" spans="1:5">
      <c r="A15856">
        <v>2023</v>
      </c>
      <c r="B15856" t="s">
        <v>407</v>
      </c>
      <c r="C15856" t="s">
        <v>407</v>
      </c>
      <c r="D15856" t="s">
        <v>566</v>
      </c>
      <c r="E15856">
        <v>2550</v>
      </c>
    </row>
    <row r="15857" spans="1:5">
      <c r="A15857">
        <v>2018</v>
      </c>
      <c r="B15857" t="s">
        <v>407</v>
      </c>
      <c r="C15857" t="s">
        <v>407</v>
      </c>
      <c r="D15857" t="s">
        <v>566</v>
      </c>
      <c r="E15857">
        <v>2890</v>
      </c>
    </row>
    <row r="15858" spans="1:5">
      <c r="A15858">
        <v>2018</v>
      </c>
      <c r="B15858" t="s">
        <v>407</v>
      </c>
      <c r="C15858" t="s">
        <v>407</v>
      </c>
      <c r="D15858" t="s">
        <v>566</v>
      </c>
      <c r="E15858">
        <v>2890</v>
      </c>
    </row>
    <row r="15859" spans="1:5">
      <c r="A15859">
        <v>2018</v>
      </c>
      <c r="B15859" t="s">
        <v>407</v>
      </c>
      <c r="C15859" t="s">
        <v>407</v>
      </c>
      <c r="D15859" t="s">
        <v>566</v>
      </c>
      <c r="E15859">
        <v>2890</v>
      </c>
    </row>
    <row r="15860" spans="1:5">
      <c r="A15860">
        <v>2018</v>
      </c>
      <c r="B15860" t="s">
        <v>407</v>
      </c>
      <c r="C15860" t="s">
        <v>407</v>
      </c>
      <c r="D15860" t="s">
        <v>566</v>
      </c>
      <c r="E15860">
        <v>2890</v>
      </c>
    </row>
    <row r="15861" spans="1:5">
      <c r="A15861">
        <v>2020</v>
      </c>
      <c r="B15861" t="s">
        <v>407</v>
      </c>
      <c r="C15861" t="s">
        <v>407</v>
      </c>
      <c r="D15861" t="s">
        <v>566</v>
      </c>
      <c r="E15861">
        <v>2755</v>
      </c>
    </row>
    <row r="15862" spans="1:5">
      <c r="A15862">
        <v>2023</v>
      </c>
      <c r="B15862" t="s">
        <v>438</v>
      </c>
      <c r="C15862" t="s">
        <v>52</v>
      </c>
      <c r="D15862" t="s">
        <v>566</v>
      </c>
      <c r="E15862">
        <v>35</v>
      </c>
    </row>
    <row r="15863" spans="1:5">
      <c r="A15863">
        <v>2023</v>
      </c>
      <c r="B15863" t="s">
        <v>425</v>
      </c>
      <c r="C15863" t="s">
        <v>24</v>
      </c>
      <c r="D15863" t="s">
        <v>566</v>
      </c>
      <c r="E15863">
        <v>60</v>
      </c>
    </row>
    <row r="15864" spans="1:5">
      <c r="A15864">
        <v>2023</v>
      </c>
      <c r="B15864" t="s">
        <v>421</v>
      </c>
      <c r="C15864" t="s">
        <v>13</v>
      </c>
      <c r="D15864" t="s">
        <v>566</v>
      </c>
      <c r="E15864">
        <v>200</v>
      </c>
    </row>
    <row r="15865" spans="1:5">
      <c r="A15865">
        <v>2023</v>
      </c>
      <c r="B15865" t="s">
        <v>432</v>
      </c>
      <c r="C15865" t="s">
        <v>39</v>
      </c>
      <c r="D15865" t="s">
        <v>566</v>
      </c>
      <c r="E15865">
        <v>175</v>
      </c>
    </row>
    <row r="15866" spans="1:5">
      <c r="A15866">
        <v>2023</v>
      </c>
      <c r="B15866" t="s">
        <v>429</v>
      </c>
      <c r="C15866" t="s">
        <v>30</v>
      </c>
      <c r="D15866" t="s">
        <v>566</v>
      </c>
      <c r="E15866">
        <v>310</v>
      </c>
    </row>
    <row r="15867" spans="1:5">
      <c r="A15867">
        <v>2023</v>
      </c>
      <c r="B15867" t="s">
        <v>431</v>
      </c>
      <c r="C15867" t="s">
        <v>36</v>
      </c>
      <c r="D15867" t="s">
        <v>566</v>
      </c>
      <c r="E15867">
        <v>40</v>
      </c>
    </row>
    <row r="15868" spans="1:5">
      <c r="A15868">
        <v>2023</v>
      </c>
      <c r="B15868" t="s">
        <v>428</v>
      </c>
      <c r="C15868" t="s">
        <v>27</v>
      </c>
      <c r="D15868" t="s">
        <v>566</v>
      </c>
      <c r="E15868">
        <v>105</v>
      </c>
    </row>
    <row r="15869" spans="1:5">
      <c r="A15869">
        <v>2023</v>
      </c>
      <c r="B15869" t="s">
        <v>436</v>
      </c>
      <c r="C15869" t="s">
        <v>49</v>
      </c>
      <c r="D15869" t="s">
        <v>566</v>
      </c>
      <c r="E15869">
        <v>60</v>
      </c>
    </row>
    <row r="15870" spans="1:5">
      <c r="A15870">
        <v>2023</v>
      </c>
      <c r="B15870" t="s">
        <v>433</v>
      </c>
      <c r="C15870" t="s">
        <v>42</v>
      </c>
      <c r="D15870" t="s">
        <v>566</v>
      </c>
      <c r="E15870">
        <v>40</v>
      </c>
    </row>
    <row r="15871" spans="1:5">
      <c r="A15871">
        <v>2023</v>
      </c>
      <c r="B15871" t="s">
        <v>426</v>
      </c>
      <c r="D15871" t="s">
        <v>566</v>
      </c>
      <c r="E15871">
        <v>5</v>
      </c>
    </row>
    <row r="15872" spans="1:5">
      <c r="A15872">
        <v>2023</v>
      </c>
      <c r="B15872" t="s">
        <v>437</v>
      </c>
      <c r="C15872" t="s">
        <v>51</v>
      </c>
      <c r="D15872" t="s">
        <v>566</v>
      </c>
      <c r="E15872">
        <v>270</v>
      </c>
    </row>
    <row r="15873" spans="1:5">
      <c r="A15873">
        <v>2023</v>
      </c>
      <c r="B15873" t="s">
        <v>420</v>
      </c>
      <c r="C15873" t="s">
        <v>8</v>
      </c>
      <c r="D15873" t="s">
        <v>566</v>
      </c>
      <c r="E15873">
        <v>430</v>
      </c>
    </row>
    <row r="15874" spans="1:5">
      <c r="A15874">
        <v>2023</v>
      </c>
      <c r="B15874" t="s">
        <v>424</v>
      </c>
      <c r="C15874" t="s">
        <v>21</v>
      </c>
      <c r="D15874" t="s">
        <v>566</v>
      </c>
      <c r="E15874">
        <v>220</v>
      </c>
    </row>
    <row r="15875" spans="1:5">
      <c r="A15875">
        <v>2022</v>
      </c>
      <c r="B15875" t="s">
        <v>435</v>
      </c>
      <c r="C15875" t="s">
        <v>48</v>
      </c>
      <c r="D15875" t="s">
        <v>566</v>
      </c>
      <c r="E15875">
        <v>80</v>
      </c>
    </row>
    <row r="15876" spans="1:5">
      <c r="A15876">
        <v>2022</v>
      </c>
      <c r="B15876" t="s">
        <v>438</v>
      </c>
      <c r="C15876" t="s">
        <v>52</v>
      </c>
      <c r="D15876" t="s">
        <v>566</v>
      </c>
      <c r="E15876">
        <v>40</v>
      </c>
    </row>
    <row r="15877" spans="1:5">
      <c r="A15877">
        <v>2022</v>
      </c>
      <c r="B15877" t="s">
        <v>436</v>
      </c>
      <c r="C15877" t="s">
        <v>49</v>
      </c>
      <c r="D15877" t="s">
        <v>566</v>
      </c>
      <c r="E15877">
        <v>50</v>
      </c>
    </row>
    <row r="15878" spans="1:5">
      <c r="A15878">
        <v>2022</v>
      </c>
      <c r="B15878" t="s">
        <v>431</v>
      </c>
      <c r="C15878" t="s">
        <v>36</v>
      </c>
      <c r="D15878" t="s">
        <v>566</v>
      </c>
      <c r="E15878">
        <v>50</v>
      </c>
    </row>
    <row r="15879" spans="1:5">
      <c r="A15879">
        <v>2022</v>
      </c>
      <c r="B15879" t="s">
        <v>422</v>
      </c>
      <c r="C15879" t="s">
        <v>15</v>
      </c>
      <c r="D15879" t="s">
        <v>566</v>
      </c>
      <c r="E15879">
        <v>365</v>
      </c>
    </row>
    <row r="15880" spans="1:5">
      <c r="A15880">
        <v>2022</v>
      </c>
      <c r="B15880" t="s">
        <v>439</v>
      </c>
      <c r="C15880" t="s">
        <v>53</v>
      </c>
      <c r="D15880" t="s">
        <v>566</v>
      </c>
      <c r="E15880">
        <v>60</v>
      </c>
    </row>
    <row r="15881" spans="1:5">
      <c r="A15881">
        <v>2022</v>
      </c>
      <c r="B15881" t="s">
        <v>429</v>
      </c>
      <c r="C15881" t="s">
        <v>30</v>
      </c>
      <c r="D15881" t="s">
        <v>566</v>
      </c>
      <c r="E15881">
        <v>360</v>
      </c>
    </row>
    <row r="15882" spans="1:5">
      <c r="A15882">
        <v>2022</v>
      </c>
      <c r="B15882" t="s">
        <v>421</v>
      </c>
      <c r="C15882" t="s">
        <v>13</v>
      </c>
      <c r="D15882" t="s">
        <v>566</v>
      </c>
      <c r="E15882">
        <v>220</v>
      </c>
    </row>
    <row r="15883" spans="1:5">
      <c r="A15883">
        <v>2022</v>
      </c>
      <c r="B15883" t="s">
        <v>434</v>
      </c>
      <c r="C15883" t="s">
        <v>45</v>
      </c>
      <c r="D15883" t="s">
        <v>566</v>
      </c>
      <c r="E15883">
        <v>25</v>
      </c>
    </row>
    <row r="15884" spans="1:5">
      <c r="A15884">
        <v>2021</v>
      </c>
      <c r="B15884" t="s">
        <v>434</v>
      </c>
      <c r="C15884" t="s">
        <v>45</v>
      </c>
      <c r="D15884" t="s">
        <v>566</v>
      </c>
      <c r="E15884">
        <v>25</v>
      </c>
    </row>
    <row r="15885" spans="1:5">
      <c r="A15885">
        <v>2021</v>
      </c>
      <c r="B15885" t="s">
        <v>420</v>
      </c>
      <c r="C15885" t="s">
        <v>8</v>
      </c>
      <c r="D15885" t="s">
        <v>566</v>
      </c>
      <c r="E15885">
        <v>475</v>
      </c>
    </row>
    <row r="15886" spans="1:5">
      <c r="A15886">
        <v>2021</v>
      </c>
      <c r="B15886" t="s">
        <v>424</v>
      </c>
      <c r="C15886" t="s">
        <v>21</v>
      </c>
      <c r="D15886" t="s">
        <v>566</v>
      </c>
      <c r="E15886">
        <v>240</v>
      </c>
    </row>
    <row r="15887" spans="1:5">
      <c r="A15887">
        <v>2020</v>
      </c>
      <c r="B15887" t="s">
        <v>434</v>
      </c>
      <c r="C15887" t="s">
        <v>45</v>
      </c>
      <c r="D15887" t="s">
        <v>566</v>
      </c>
      <c r="E15887">
        <v>35</v>
      </c>
    </row>
    <row r="15888" spans="1:5">
      <c r="A15888">
        <v>2020</v>
      </c>
      <c r="B15888" t="s">
        <v>430</v>
      </c>
      <c r="C15888" t="s">
        <v>33</v>
      </c>
      <c r="D15888" t="s">
        <v>566</v>
      </c>
      <c r="E15888">
        <v>70</v>
      </c>
    </row>
    <row r="15889" spans="1:5">
      <c r="A15889">
        <v>2020</v>
      </c>
      <c r="B15889" t="s">
        <v>439</v>
      </c>
      <c r="C15889" t="s">
        <v>53</v>
      </c>
      <c r="D15889" t="s">
        <v>566</v>
      </c>
      <c r="E15889">
        <v>65</v>
      </c>
    </row>
    <row r="15890" spans="1:5">
      <c r="A15890">
        <v>2019</v>
      </c>
      <c r="B15890" t="s">
        <v>431</v>
      </c>
      <c r="C15890" t="s">
        <v>36</v>
      </c>
      <c r="D15890" t="s">
        <v>566</v>
      </c>
      <c r="E15890">
        <v>40</v>
      </c>
    </row>
    <row r="15891" spans="1:5">
      <c r="A15891">
        <v>2019</v>
      </c>
      <c r="B15891" t="s">
        <v>437</v>
      </c>
      <c r="C15891" t="s">
        <v>51</v>
      </c>
      <c r="D15891" t="s">
        <v>566</v>
      </c>
      <c r="E15891">
        <v>325</v>
      </c>
    </row>
    <row r="15892" spans="1:5">
      <c r="A15892">
        <v>2019</v>
      </c>
      <c r="B15892" t="s">
        <v>439</v>
      </c>
      <c r="C15892" t="s">
        <v>53</v>
      </c>
      <c r="D15892" t="s">
        <v>566</v>
      </c>
      <c r="E15892">
        <v>70</v>
      </c>
    </row>
    <row r="15893" spans="1:5">
      <c r="A15893">
        <v>2019</v>
      </c>
      <c r="B15893" t="s">
        <v>429</v>
      </c>
      <c r="C15893" t="s">
        <v>30</v>
      </c>
      <c r="D15893" t="s">
        <v>566</v>
      </c>
      <c r="E15893">
        <v>355</v>
      </c>
    </row>
    <row r="15894" spans="1:5">
      <c r="A15894">
        <v>2018</v>
      </c>
      <c r="B15894" t="s">
        <v>432</v>
      </c>
      <c r="C15894" t="s">
        <v>39</v>
      </c>
      <c r="D15894" t="s">
        <v>566</v>
      </c>
      <c r="E15894">
        <v>190</v>
      </c>
    </row>
    <row r="15895" spans="1:5">
      <c r="A15895">
        <v>2018</v>
      </c>
      <c r="B15895" t="s">
        <v>435</v>
      </c>
      <c r="C15895" t="s">
        <v>48</v>
      </c>
      <c r="D15895" t="s">
        <v>566</v>
      </c>
      <c r="E15895">
        <v>85</v>
      </c>
    </row>
    <row r="15896" spans="1:5">
      <c r="A15896">
        <v>2018</v>
      </c>
      <c r="B15896" t="s">
        <v>438</v>
      </c>
      <c r="C15896" t="s">
        <v>52</v>
      </c>
      <c r="D15896" t="s">
        <v>566</v>
      </c>
      <c r="E15896">
        <v>60</v>
      </c>
    </row>
    <row r="15897" spans="1:5">
      <c r="A15897">
        <v>2018</v>
      </c>
      <c r="B15897" t="s">
        <v>436</v>
      </c>
      <c r="C15897" t="s">
        <v>49</v>
      </c>
      <c r="D15897" t="s">
        <v>566</v>
      </c>
      <c r="E15897">
        <v>85</v>
      </c>
    </row>
    <row r="15898" spans="1:5">
      <c r="A15898">
        <v>2018</v>
      </c>
      <c r="B15898" t="s">
        <v>437</v>
      </c>
      <c r="C15898" t="s">
        <v>51</v>
      </c>
      <c r="D15898" t="s">
        <v>566</v>
      </c>
      <c r="E15898">
        <v>325</v>
      </c>
    </row>
    <row r="15899" spans="1:5">
      <c r="A15899">
        <v>2018</v>
      </c>
      <c r="B15899" t="s">
        <v>422</v>
      </c>
      <c r="C15899" t="s">
        <v>15</v>
      </c>
      <c r="D15899" t="s">
        <v>566</v>
      </c>
      <c r="E15899">
        <v>435</v>
      </c>
    </row>
    <row r="15900" spans="1:5">
      <c r="A15900">
        <v>2019</v>
      </c>
      <c r="B15900" t="s">
        <v>438</v>
      </c>
      <c r="C15900" t="s">
        <v>52</v>
      </c>
      <c r="D15900" t="s">
        <v>566</v>
      </c>
      <c r="E15900">
        <v>30</v>
      </c>
    </row>
    <row r="15901" spans="1:5">
      <c r="A15901">
        <v>2019</v>
      </c>
      <c r="B15901" t="s">
        <v>430</v>
      </c>
      <c r="C15901" t="s">
        <v>33</v>
      </c>
      <c r="D15901" t="s">
        <v>566</v>
      </c>
      <c r="E15901">
        <v>65</v>
      </c>
    </row>
    <row r="15902" spans="1:5">
      <c r="A15902">
        <v>2019</v>
      </c>
      <c r="B15902" t="s">
        <v>434</v>
      </c>
      <c r="C15902" t="s">
        <v>45</v>
      </c>
      <c r="D15902" t="s">
        <v>566</v>
      </c>
      <c r="E15902">
        <v>30</v>
      </c>
    </row>
    <row r="15903" spans="1:5">
      <c r="A15903">
        <v>2019</v>
      </c>
      <c r="B15903" t="s">
        <v>425</v>
      </c>
      <c r="C15903" t="s">
        <v>24</v>
      </c>
      <c r="D15903" t="s">
        <v>566</v>
      </c>
      <c r="E15903">
        <v>75</v>
      </c>
    </row>
    <row r="15904" spans="1:5">
      <c r="A15904">
        <v>2019</v>
      </c>
      <c r="B15904" t="s">
        <v>420</v>
      </c>
      <c r="C15904" t="s">
        <v>8</v>
      </c>
      <c r="D15904" t="s">
        <v>566</v>
      </c>
      <c r="E15904">
        <v>515</v>
      </c>
    </row>
    <row r="15905" spans="1:5">
      <c r="A15905">
        <v>2019</v>
      </c>
      <c r="B15905" t="s">
        <v>433</v>
      </c>
      <c r="C15905" t="s">
        <v>42</v>
      </c>
      <c r="D15905" t="s">
        <v>566</v>
      </c>
      <c r="E15905">
        <v>50</v>
      </c>
    </row>
    <row r="15906" spans="1:5">
      <c r="A15906">
        <v>2019</v>
      </c>
      <c r="B15906" t="s">
        <v>428</v>
      </c>
      <c r="C15906" t="s">
        <v>27</v>
      </c>
      <c r="D15906" t="s">
        <v>566</v>
      </c>
      <c r="E15906">
        <v>120</v>
      </c>
    </row>
    <row r="15907" spans="1:5">
      <c r="A15907">
        <v>2019</v>
      </c>
      <c r="B15907" t="s">
        <v>423</v>
      </c>
      <c r="C15907" t="s">
        <v>18</v>
      </c>
      <c r="D15907" t="s">
        <v>566</v>
      </c>
      <c r="E15907">
        <v>75</v>
      </c>
    </row>
    <row r="15908" spans="1:5">
      <c r="A15908">
        <v>2019</v>
      </c>
      <c r="B15908" t="s">
        <v>421</v>
      </c>
      <c r="C15908" t="s">
        <v>13</v>
      </c>
      <c r="D15908" t="s">
        <v>566</v>
      </c>
      <c r="E15908">
        <v>230</v>
      </c>
    </row>
    <row r="15909" spans="1:5">
      <c r="A15909">
        <v>2019</v>
      </c>
      <c r="B15909" t="s">
        <v>422</v>
      </c>
      <c r="C15909" t="s">
        <v>15</v>
      </c>
      <c r="D15909" t="s">
        <v>566</v>
      </c>
      <c r="E15909">
        <v>380</v>
      </c>
    </row>
    <row r="15910" spans="1:5">
      <c r="A15910">
        <v>2019</v>
      </c>
      <c r="B15910" t="s">
        <v>424</v>
      </c>
      <c r="C15910" t="s">
        <v>21</v>
      </c>
      <c r="D15910" t="s">
        <v>566</v>
      </c>
      <c r="E15910">
        <v>270</v>
      </c>
    </row>
    <row r="15911" spans="1:5">
      <c r="A15911">
        <v>2018</v>
      </c>
      <c r="B15911" t="s">
        <v>434</v>
      </c>
      <c r="C15911" t="s">
        <v>45</v>
      </c>
      <c r="D15911" t="s">
        <v>566</v>
      </c>
      <c r="E15911">
        <v>30</v>
      </c>
    </row>
    <row r="15912" spans="1:5">
      <c r="A15912">
        <v>2018</v>
      </c>
      <c r="B15912" t="s">
        <v>428</v>
      </c>
      <c r="C15912" t="s">
        <v>27</v>
      </c>
      <c r="D15912" t="s">
        <v>566</v>
      </c>
      <c r="E15912">
        <v>100</v>
      </c>
    </row>
    <row r="15913" spans="1:5">
      <c r="A15913">
        <v>2018</v>
      </c>
      <c r="B15913" t="s">
        <v>430</v>
      </c>
      <c r="C15913" t="s">
        <v>33</v>
      </c>
      <c r="D15913" t="s">
        <v>566</v>
      </c>
      <c r="E15913">
        <v>70</v>
      </c>
    </row>
    <row r="15914" spans="1:5">
      <c r="A15914">
        <v>2018</v>
      </c>
      <c r="B15914" t="s">
        <v>420</v>
      </c>
      <c r="C15914" t="s">
        <v>8</v>
      </c>
      <c r="D15914" t="s">
        <v>566</v>
      </c>
      <c r="E15914">
        <v>445</v>
      </c>
    </row>
    <row r="15915" spans="1:5">
      <c r="A15915">
        <v>2018</v>
      </c>
      <c r="B15915" t="s">
        <v>439</v>
      </c>
      <c r="C15915" t="s">
        <v>53</v>
      </c>
      <c r="D15915" t="s">
        <v>566</v>
      </c>
      <c r="E15915">
        <v>70</v>
      </c>
    </row>
    <row r="15916" spans="1:5">
      <c r="A15916">
        <v>2022</v>
      </c>
      <c r="B15916" t="s">
        <v>437</v>
      </c>
      <c r="C15916" t="s">
        <v>51</v>
      </c>
      <c r="D15916" t="s">
        <v>566</v>
      </c>
      <c r="E15916">
        <v>295</v>
      </c>
    </row>
    <row r="15917" spans="1:5">
      <c r="A15917">
        <v>2022</v>
      </c>
      <c r="B15917" t="s">
        <v>425</v>
      </c>
      <c r="C15917" t="s">
        <v>24</v>
      </c>
      <c r="D15917" t="s">
        <v>566</v>
      </c>
      <c r="E15917">
        <v>60</v>
      </c>
    </row>
    <row r="15918" spans="1:5">
      <c r="A15918">
        <v>2022</v>
      </c>
      <c r="B15918" t="s">
        <v>428</v>
      </c>
      <c r="C15918" t="s">
        <v>27</v>
      </c>
      <c r="D15918" t="s">
        <v>566</v>
      </c>
      <c r="E15918">
        <v>120</v>
      </c>
    </row>
    <row r="15919" spans="1:5">
      <c r="A15919">
        <v>2022</v>
      </c>
      <c r="B15919" t="s">
        <v>420</v>
      </c>
      <c r="C15919" t="s">
        <v>8</v>
      </c>
      <c r="D15919" t="s">
        <v>566</v>
      </c>
      <c r="E15919">
        <v>475</v>
      </c>
    </row>
    <row r="15920" spans="1:5">
      <c r="A15920">
        <v>2022</v>
      </c>
      <c r="B15920" t="s">
        <v>423</v>
      </c>
      <c r="C15920" t="s">
        <v>18</v>
      </c>
      <c r="D15920" t="s">
        <v>566</v>
      </c>
      <c r="E15920">
        <v>60</v>
      </c>
    </row>
    <row r="15921" spans="1:5">
      <c r="A15921">
        <v>2021</v>
      </c>
      <c r="B15921" t="s">
        <v>426</v>
      </c>
      <c r="D15921" t="s">
        <v>566</v>
      </c>
      <c r="E15921">
        <v>0</v>
      </c>
    </row>
    <row r="15922" spans="1:5">
      <c r="A15922">
        <v>2021</v>
      </c>
      <c r="B15922" t="s">
        <v>428</v>
      </c>
      <c r="C15922" t="s">
        <v>27</v>
      </c>
      <c r="D15922" t="s">
        <v>566</v>
      </c>
      <c r="E15922">
        <v>110</v>
      </c>
    </row>
    <row r="15923" spans="1:5">
      <c r="A15923">
        <v>2021</v>
      </c>
      <c r="B15923" t="s">
        <v>423</v>
      </c>
      <c r="C15923" t="s">
        <v>18</v>
      </c>
      <c r="D15923" t="s">
        <v>566</v>
      </c>
      <c r="E15923">
        <v>75</v>
      </c>
    </row>
    <row r="15924" spans="1:5">
      <c r="A15924">
        <v>2021</v>
      </c>
      <c r="B15924" t="s">
        <v>431</v>
      </c>
      <c r="C15924" t="s">
        <v>36</v>
      </c>
      <c r="D15924" t="s">
        <v>566</v>
      </c>
      <c r="E15924">
        <v>45</v>
      </c>
    </row>
    <row r="15925" spans="1:5">
      <c r="A15925">
        <v>2021</v>
      </c>
      <c r="B15925" t="s">
        <v>425</v>
      </c>
      <c r="C15925" t="s">
        <v>24</v>
      </c>
      <c r="D15925" t="s">
        <v>566</v>
      </c>
      <c r="E15925">
        <v>80</v>
      </c>
    </row>
    <row r="15926" spans="1:5">
      <c r="A15926">
        <v>2021</v>
      </c>
      <c r="B15926" t="s">
        <v>438</v>
      </c>
      <c r="C15926" t="s">
        <v>52</v>
      </c>
      <c r="D15926" t="s">
        <v>566</v>
      </c>
      <c r="E15926">
        <v>40</v>
      </c>
    </row>
    <row r="15927" spans="1:5">
      <c r="A15927">
        <v>2021</v>
      </c>
      <c r="B15927" t="s">
        <v>436</v>
      </c>
      <c r="C15927" t="s">
        <v>49</v>
      </c>
      <c r="D15927" t="s">
        <v>566</v>
      </c>
      <c r="E15927">
        <v>60</v>
      </c>
    </row>
    <row r="15928" spans="1:5">
      <c r="A15928">
        <v>2021</v>
      </c>
      <c r="B15928" t="s">
        <v>437</v>
      </c>
      <c r="C15928" t="s">
        <v>51</v>
      </c>
      <c r="D15928" t="s">
        <v>566</v>
      </c>
      <c r="E15928">
        <v>290</v>
      </c>
    </row>
    <row r="15929" spans="1:5">
      <c r="A15929">
        <v>2020</v>
      </c>
      <c r="B15929" t="s">
        <v>431</v>
      </c>
      <c r="C15929" t="s">
        <v>36</v>
      </c>
      <c r="D15929" t="s">
        <v>566</v>
      </c>
      <c r="E15929">
        <v>45</v>
      </c>
    </row>
    <row r="15930" spans="1:5">
      <c r="A15930">
        <v>2020</v>
      </c>
      <c r="B15930" t="s">
        <v>426</v>
      </c>
      <c r="D15930" t="s">
        <v>566</v>
      </c>
      <c r="E15930">
        <v>0</v>
      </c>
    </row>
    <row r="15931" spans="1:5">
      <c r="A15931">
        <v>2020</v>
      </c>
      <c r="B15931" t="s">
        <v>433</v>
      </c>
      <c r="C15931" t="s">
        <v>42</v>
      </c>
      <c r="D15931" t="s">
        <v>566</v>
      </c>
      <c r="E15931">
        <v>30</v>
      </c>
    </row>
    <row r="15932" spans="1:5">
      <c r="A15932">
        <v>2020</v>
      </c>
      <c r="B15932" t="s">
        <v>425</v>
      </c>
      <c r="C15932" t="s">
        <v>24</v>
      </c>
      <c r="D15932" t="s">
        <v>566</v>
      </c>
      <c r="E15932">
        <v>55</v>
      </c>
    </row>
    <row r="15933" spans="1:5">
      <c r="A15933">
        <v>2020</v>
      </c>
      <c r="B15933" t="s">
        <v>428</v>
      </c>
      <c r="C15933" t="s">
        <v>27</v>
      </c>
      <c r="D15933" t="s">
        <v>566</v>
      </c>
      <c r="E15933">
        <v>110</v>
      </c>
    </row>
    <row r="15934" spans="1:5">
      <c r="A15934">
        <v>2020</v>
      </c>
      <c r="B15934" t="s">
        <v>438</v>
      </c>
      <c r="C15934" t="s">
        <v>52</v>
      </c>
      <c r="D15934" t="s">
        <v>566</v>
      </c>
      <c r="E15934">
        <v>35</v>
      </c>
    </row>
    <row r="15935" spans="1:5">
      <c r="A15935">
        <v>2020</v>
      </c>
      <c r="B15935" t="s">
        <v>437</v>
      </c>
      <c r="C15935" t="s">
        <v>51</v>
      </c>
      <c r="D15935" t="s">
        <v>566</v>
      </c>
      <c r="E15935">
        <v>335</v>
      </c>
    </row>
    <row r="15936" spans="1:5">
      <c r="A15936">
        <v>2020</v>
      </c>
      <c r="B15936" t="s">
        <v>422</v>
      </c>
      <c r="C15936" t="s">
        <v>15</v>
      </c>
      <c r="D15936" t="s">
        <v>566</v>
      </c>
      <c r="E15936">
        <v>360</v>
      </c>
    </row>
    <row r="15937" spans="1:5">
      <c r="A15937">
        <v>2023</v>
      </c>
      <c r="B15937" t="s">
        <v>434</v>
      </c>
      <c r="C15937" t="s">
        <v>45</v>
      </c>
      <c r="D15937" t="s">
        <v>566</v>
      </c>
      <c r="E15937">
        <v>30</v>
      </c>
    </row>
    <row r="15938" spans="1:5">
      <c r="A15938">
        <v>2023</v>
      </c>
      <c r="B15938" t="s">
        <v>423</v>
      </c>
      <c r="C15938" t="s">
        <v>18</v>
      </c>
      <c r="D15938" t="s">
        <v>566</v>
      </c>
      <c r="E15938">
        <v>40</v>
      </c>
    </row>
    <row r="15939" spans="1:5">
      <c r="A15939">
        <v>2023</v>
      </c>
      <c r="B15939" t="s">
        <v>435</v>
      </c>
      <c r="C15939" t="s">
        <v>48</v>
      </c>
      <c r="D15939" t="s">
        <v>566</v>
      </c>
      <c r="E15939">
        <v>50</v>
      </c>
    </row>
    <row r="15940" spans="1:5">
      <c r="A15940">
        <v>2023</v>
      </c>
      <c r="B15940" t="s">
        <v>430</v>
      </c>
      <c r="C15940" t="s">
        <v>33</v>
      </c>
      <c r="D15940" t="s">
        <v>566</v>
      </c>
      <c r="E15940">
        <v>55</v>
      </c>
    </row>
    <row r="15941" spans="1:5">
      <c r="A15941">
        <v>2023</v>
      </c>
      <c r="B15941" t="s">
        <v>422</v>
      </c>
      <c r="C15941" t="s">
        <v>15</v>
      </c>
      <c r="D15941" t="s">
        <v>566</v>
      </c>
      <c r="E15941">
        <v>370</v>
      </c>
    </row>
    <row r="15942" spans="1:5">
      <c r="A15942">
        <v>2023</v>
      </c>
      <c r="B15942" t="s">
        <v>439</v>
      </c>
      <c r="C15942" t="s">
        <v>53</v>
      </c>
      <c r="D15942" t="s">
        <v>566</v>
      </c>
      <c r="E15942">
        <v>60</v>
      </c>
    </row>
    <row r="15943" spans="1:5">
      <c r="A15943">
        <v>2022</v>
      </c>
      <c r="B15943" t="s">
        <v>433</v>
      </c>
      <c r="C15943" t="s">
        <v>42</v>
      </c>
      <c r="D15943" t="s">
        <v>566</v>
      </c>
      <c r="E15943">
        <v>45</v>
      </c>
    </row>
    <row r="15944" spans="1:5">
      <c r="A15944">
        <v>2022</v>
      </c>
      <c r="B15944" t="s">
        <v>430</v>
      </c>
      <c r="C15944" t="s">
        <v>33</v>
      </c>
      <c r="D15944" t="s">
        <v>566</v>
      </c>
      <c r="E15944">
        <v>70</v>
      </c>
    </row>
    <row r="15945" spans="1:5">
      <c r="A15945">
        <v>2022</v>
      </c>
      <c r="B15945" t="s">
        <v>432</v>
      </c>
      <c r="C15945" t="s">
        <v>39</v>
      </c>
      <c r="D15945" t="s">
        <v>566</v>
      </c>
      <c r="E15945">
        <v>170</v>
      </c>
    </row>
    <row r="15946" spans="1:5">
      <c r="A15946">
        <v>2022</v>
      </c>
      <c r="B15946" t="s">
        <v>426</v>
      </c>
      <c r="D15946" t="s">
        <v>566</v>
      </c>
      <c r="E15946">
        <v>5</v>
      </c>
    </row>
    <row r="15947" spans="1:5">
      <c r="A15947">
        <v>2022</v>
      </c>
      <c r="B15947" t="s">
        <v>424</v>
      </c>
      <c r="C15947" t="s">
        <v>21</v>
      </c>
      <c r="D15947" t="s">
        <v>566</v>
      </c>
      <c r="E15947">
        <v>225</v>
      </c>
    </row>
    <row r="15948" spans="1:5">
      <c r="A15948">
        <v>2021</v>
      </c>
      <c r="B15948" t="s">
        <v>432</v>
      </c>
      <c r="C15948" t="s">
        <v>39</v>
      </c>
      <c r="D15948" t="s">
        <v>566</v>
      </c>
      <c r="E15948">
        <v>175</v>
      </c>
    </row>
    <row r="15949" spans="1:5">
      <c r="A15949">
        <v>2021</v>
      </c>
      <c r="B15949" t="s">
        <v>430</v>
      </c>
      <c r="C15949" t="s">
        <v>33</v>
      </c>
      <c r="D15949" t="s">
        <v>566</v>
      </c>
      <c r="E15949">
        <v>70</v>
      </c>
    </row>
    <row r="15950" spans="1:5">
      <c r="A15950">
        <v>2021</v>
      </c>
      <c r="B15950" t="s">
        <v>433</v>
      </c>
      <c r="C15950" t="s">
        <v>42</v>
      </c>
      <c r="D15950" t="s">
        <v>566</v>
      </c>
      <c r="E15950">
        <v>45</v>
      </c>
    </row>
    <row r="15951" spans="1:5">
      <c r="A15951">
        <v>2021</v>
      </c>
      <c r="B15951" t="s">
        <v>422</v>
      </c>
      <c r="C15951" t="s">
        <v>15</v>
      </c>
      <c r="D15951" t="s">
        <v>566</v>
      </c>
      <c r="E15951">
        <v>390</v>
      </c>
    </row>
    <row r="15952" spans="1:5">
      <c r="A15952">
        <v>2021</v>
      </c>
      <c r="B15952" t="s">
        <v>421</v>
      </c>
      <c r="C15952" t="s">
        <v>13</v>
      </c>
      <c r="D15952" t="s">
        <v>566</v>
      </c>
      <c r="E15952">
        <v>245</v>
      </c>
    </row>
    <row r="15953" spans="1:5">
      <c r="A15953">
        <v>2021</v>
      </c>
      <c r="B15953" t="s">
        <v>439</v>
      </c>
      <c r="C15953" t="s">
        <v>53</v>
      </c>
      <c r="D15953" t="s">
        <v>566</v>
      </c>
      <c r="E15953">
        <v>75</v>
      </c>
    </row>
    <row r="15954" spans="1:5">
      <c r="A15954">
        <v>2021</v>
      </c>
      <c r="B15954" t="s">
        <v>435</v>
      </c>
      <c r="C15954" t="s">
        <v>48</v>
      </c>
      <c r="D15954" t="s">
        <v>566</v>
      </c>
      <c r="E15954">
        <v>75</v>
      </c>
    </row>
    <row r="15955" spans="1:5">
      <c r="A15955">
        <v>2021</v>
      </c>
      <c r="B15955" t="s">
        <v>429</v>
      </c>
      <c r="C15955" t="s">
        <v>30</v>
      </c>
      <c r="D15955" t="s">
        <v>566</v>
      </c>
      <c r="E15955">
        <v>365</v>
      </c>
    </row>
    <row r="15956" spans="1:5">
      <c r="A15956">
        <v>2020</v>
      </c>
      <c r="B15956" t="s">
        <v>435</v>
      </c>
      <c r="C15956" t="s">
        <v>48</v>
      </c>
      <c r="D15956" t="s">
        <v>566</v>
      </c>
      <c r="E15956">
        <v>60</v>
      </c>
    </row>
    <row r="15957" spans="1:5">
      <c r="A15957">
        <v>2020</v>
      </c>
      <c r="B15957" t="s">
        <v>432</v>
      </c>
      <c r="C15957" t="s">
        <v>39</v>
      </c>
      <c r="D15957" t="s">
        <v>566</v>
      </c>
      <c r="E15957">
        <v>170</v>
      </c>
    </row>
    <row r="15958" spans="1:5">
      <c r="A15958">
        <v>2020</v>
      </c>
      <c r="B15958" t="s">
        <v>423</v>
      </c>
      <c r="C15958" t="s">
        <v>18</v>
      </c>
      <c r="D15958" t="s">
        <v>566</v>
      </c>
      <c r="E15958">
        <v>60</v>
      </c>
    </row>
    <row r="15959" spans="1:5">
      <c r="A15959">
        <v>2020</v>
      </c>
      <c r="B15959" t="s">
        <v>420</v>
      </c>
      <c r="C15959" t="s">
        <v>8</v>
      </c>
      <c r="D15959" t="s">
        <v>566</v>
      </c>
      <c r="E15959">
        <v>495</v>
      </c>
    </row>
    <row r="15960" spans="1:5">
      <c r="A15960">
        <v>2020</v>
      </c>
      <c r="B15960" t="s">
        <v>424</v>
      </c>
      <c r="C15960" t="s">
        <v>21</v>
      </c>
      <c r="D15960" t="s">
        <v>566</v>
      </c>
      <c r="E15960">
        <v>225</v>
      </c>
    </row>
    <row r="15961" spans="1:5">
      <c r="A15961">
        <v>2020</v>
      </c>
      <c r="B15961" t="s">
        <v>421</v>
      </c>
      <c r="C15961" t="s">
        <v>13</v>
      </c>
      <c r="D15961" t="s">
        <v>566</v>
      </c>
      <c r="E15961">
        <v>200</v>
      </c>
    </row>
    <row r="15962" spans="1:5">
      <c r="A15962">
        <v>2020</v>
      </c>
      <c r="B15962" t="s">
        <v>436</v>
      </c>
      <c r="C15962" t="s">
        <v>49</v>
      </c>
      <c r="D15962" t="s">
        <v>566</v>
      </c>
      <c r="E15962">
        <v>65</v>
      </c>
    </row>
    <row r="15963" spans="1:5">
      <c r="A15963">
        <v>2020</v>
      </c>
      <c r="B15963" t="s">
        <v>429</v>
      </c>
      <c r="C15963" t="s">
        <v>30</v>
      </c>
      <c r="D15963" t="s">
        <v>566</v>
      </c>
      <c r="E15963">
        <v>325</v>
      </c>
    </row>
    <row r="15964" spans="1:5">
      <c r="A15964">
        <v>2019</v>
      </c>
      <c r="B15964" t="s">
        <v>435</v>
      </c>
      <c r="C15964" t="s">
        <v>48</v>
      </c>
      <c r="D15964" t="s">
        <v>566</v>
      </c>
      <c r="E15964">
        <v>65</v>
      </c>
    </row>
    <row r="15965" spans="1:5">
      <c r="A15965">
        <v>2019</v>
      </c>
      <c r="B15965" t="s">
        <v>426</v>
      </c>
      <c r="D15965" t="s">
        <v>566</v>
      </c>
      <c r="E15965">
        <v>5</v>
      </c>
    </row>
    <row r="15966" spans="1:5">
      <c r="A15966">
        <v>2019</v>
      </c>
      <c r="B15966" t="s">
        <v>432</v>
      </c>
      <c r="C15966" t="s">
        <v>39</v>
      </c>
      <c r="D15966" t="s">
        <v>566</v>
      </c>
      <c r="E15966">
        <v>220</v>
      </c>
    </row>
    <row r="15967" spans="1:5">
      <c r="A15967">
        <v>2019</v>
      </c>
      <c r="B15967" t="s">
        <v>436</v>
      </c>
      <c r="C15967" t="s">
        <v>49</v>
      </c>
      <c r="D15967" t="s">
        <v>566</v>
      </c>
      <c r="E15967">
        <v>65</v>
      </c>
    </row>
    <row r="15968" spans="1:5">
      <c r="A15968">
        <v>2018</v>
      </c>
      <c r="B15968" t="s">
        <v>431</v>
      </c>
      <c r="C15968" t="s">
        <v>36</v>
      </c>
      <c r="D15968" t="s">
        <v>566</v>
      </c>
      <c r="E15968">
        <v>40</v>
      </c>
    </row>
    <row r="15969" spans="1:5">
      <c r="A15969">
        <v>2018</v>
      </c>
      <c r="B15969" t="s">
        <v>426</v>
      </c>
      <c r="D15969" t="s">
        <v>566</v>
      </c>
      <c r="E15969">
        <v>5</v>
      </c>
    </row>
    <row r="15970" spans="1:5">
      <c r="A15970">
        <v>2018</v>
      </c>
      <c r="B15970" t="s">
        <v>421</v>
      </c>
      <c r="C15970" t="s">
        <v>13</v>
      </c>
      <c r="D15970" t="s">
        <v>566</v>
      </c>
      <c r="E15970">
        <v>225</v>
      </c>
    </row>
    <row r="15971" spans="1:5">
      <c r="A15971">
        <v>2018</v>
      </c>
      <c r="B15971" t="s">
        <v>423</v>
      </c>
      <c r="C15971" t="s">
        <v>18</v>
      </c>
      <c r="D15971" t="s">
        <v>566</v>
      </c>
      <c r="E15971">
        <v>70</v>
      </c>
    </row>
    <row r="15972" spans="1:5">
      <c r="A15972">
        <v>2018</v>
      </c>
      <c r="B15972" t="s">
        <v>433</v>
      </c>
      <c r="C15972" t="s">
        <v>42</v>
      </c>
      <c r="D15972" t="s">
        <v>566</v>
      </c>
      <c r="E15972">
        <v>40</v>
      </c>
    </row>
    <row r="15973" spans="1:5">
      <c r="A15973">
        <v>2018</v>
      </c>
      <c r="B15973" t="s">
        <v>425</v>
      </c>
      <c r="C15973" t="s">
        <v>24</v>
      </c>
      <c r="D15973" t="s">
        <v>566</v>
      </c>
      <c r="E15973">
        <v>75</v>
      </c>
    </row>
    <row r="15974" spans="1:5">
      <c r="A15974">
        <v>2018</v>
      </c>
      <c r="B15974" t="s">
        <v>424</v>
      </c>
      <c r="C15974" t="s">
        <v>21</v>
      </c>
      <c r="D15974" t="s">
        <v>566</v>
      </c>
      <c r="E15974">
        <v>245</v>
      </c>
    </row>
    <row r="15975" spans="1:5">
      <c r="A15975">
        <v>2018</v>
      </c>
      <c r="B15975" t="s">
        <v>429</v>
      </c>
      <c r="C15975" t="s">
        <v>30</v>
      </c>
      <c r="D15975" t="s">
        <v>566</v>
      </c>
      <c r="E15975">
        <v>305</v>
      </c>
    </row>
    <row r="15976" spans="1:5">
      <c r="A15976">
        <v>2025</v>
      </c>
      <c r="B15976" t="s">
        <v>407</v>
      </c>
      <c r="D15976" t="s">
        <v>567</v>
      </c>
      <c r="E15976">
        <v>0</v>
      </c>
    </row>
    <row r="15977" spans="1:5">
      <c r="A15977">
        <v>2025</v>
      </c>
      <c r="B15977" t="s">
        <v>438</v>
      </c>
      <c r="D15977" t="s">
        <v>567</v>
      </c>
      <c r="E15977">
        <v>0</v>
      </c>
    </row>
    <row r="15978" spans="1:5">
      <c r="A15978">
        <v>2025</v>
      </c>
      <c r="B15978" t="s">
        <v>425</v>
      </c>
      <c r="D15978" t="s">
        <v>567</v>
      </c>
      <c r="E15978">
        <v>0</v>
      </c>
    </row>
    <row r="15979" spans="1:5">
      <c r="A15979">
        <v>2025</v>
      </c>
      <c r="B15979" t="s">
        <v>421</v>
      </c>
      <c r="D15979" t="s">
        <v>567</v>
      </c>
      <c r="E15979">
        <v>0</v>
      </c>
    </row>
    <row r="15980" spans="1:5">
      <c r="A15980">
        <v>2025</v>
      </c>
      <c r="B15980" t="s">
        <v>432</v>
      </c>
      <c r="D15980" t="s">
        <v>567</v>
      </c>
      <c r="E15980">
        <v>0</v>
      </c>
    </row>
    <row r="15981" spans="1:5">
      <c r="A15981">
        <v>2025</v>
      </c>
      <c r="B15981" t="s">
        <v>429</v>
      </c>
      <c r="D15981" t="s">
        <v>567</v>
      </c>
      <c r="E15981">
        <v>0</v>
      </c>
    </row>
    <row r="15982" spans="1:5">
      <c r="A15982">
        <v>2025</v>
      </c>
      <c r="B15982" t="s">
        <v>431</v>
      </c>
      <c r="D15982" t="s">
        <v>567</v>
      </c>
      <c r="E15982">
        <v>0</v>
      </c>
    </row>
    <row r="15983" spans="1:5">
      <c r="A15983">
        <v>2025</v>
      </c>
      <c r="B15983" t="s">
        <v>428</v>
      </c>
      <c r="D15983" t="s">
        <v>567</v>
      </c>
      <c r="E15983">
        <v>0</v>
      </c>
    </row>
    <row r="15984" spans="1:5">
      <c r="A15984">
        <v>2025</v>
      </c>
      <c r="B15984" t="s">
        <v>436</v>
      </c>
      <c r="D15984" t="s">
        <v>567</v>
      </c>
      <c r="E15984">
        <v>0</v>
      </c>
    </row>
    <row r="15985" spans="1:5">
      <c r="A15985">
        <v>2025</v>
      </c>
      <c r="B15985" t="s">
        <v>433</v>
      </c>
      <c r="D15985" t="s">
        <v>567</v>
      </c>
      <c r="E15985">
        <v>0</v>
      </c>
    </row>
    <row r="15986" spans="1:5">
      <c r="A15986">
        <v>2025</v>
      </c>
      <c r="B15986" t="s">
        <v>426</v>
      </c>
      <c r="D15986" t="s">
        <v>567</v>
      </c>
      <c r="E15986">
        <v>0</v>
      </c>
    </row>
    <row r="15987" spans="1:5">
      <c r="A15987">
        <v>2025</v>
      </c>
      <c r="B15987" t="s">
        <v>437</v>
      </c>
      <c r="D15987" t="s">
        <v>567</v>
      </c>
      <c r="E15987">
        <v>0</v>
      </c>
    </row>
    <row r="15988" spans="1:5">
      <c r="A15988">
        <v>2025</v>
      </c>
      <c r="B15988" t="s">
        <v>420</v>
      </c>
      <c r="D15988" t="s">
        <v>567</v>
      </c>
      <c r="E15988">
        <v>0</v>
      </c>
    </row>
    <row r="15989" spans="1:5">
      <c r="A15989">
        <v>2025</v>
      </c>
      <c r="B15989" t="s">
        <v>424</v>
      </c>
      <c r="D15989" t="s">
        <v>567</v>
      </c>
      <c r="E15989">
        <v>0</v>
      </c>
    </row>
    <row r="15990" spans="1:5">
      <c r="A15990">
        <v>2025</v>
      </c>
      <c r="B15990" t="s">
        <v>434</v>
      </c>
      <c r="D15990" t="s">
        <v>567</v>
      </c>
      <c r="E15990">
        <v>0</v>
      </c>
    </row>
    <row r="15991" spans="1:5">
      <c r="A15991">
        <v>2025</v>
      </c>
      <c r="B15991" t="s">
        <v>423</v>
      </c>
      <c r="D15991" t="s">
        <v>567</v>
      </c>
      <c r="E15991">
        <v>0</v>
      </c>
    </row>
    <row r="15992" spans="1:5">
      <c r="A15992">
        <v>2025</v>
      </c>
      <c r="B15992" t="s">
        <v>435</v>
      </c>
      <c r="D15992" t="s">
        <v>567</v>
      </c>
      <c r="E15992">
        <v>0</v>
      </c>
    </row>
    <row r="15993" spans="1:5">
      <c r="A15993">
        <v>2025</v>
      </c>
      <c r="B15993" t="s">
        <v>430</v>
      </c>
      <c r="D15993" t="s">
        <v>567</v>
      </c>
      <c r="E15993">
        <v>0</v>
      </c>
    </row>
    <row r="15994" spans="1:5">
      <c r="A15994">
        <v>2025</v>
      </c>
      <c r="B15994" t="s">
        <v>422</v>
      </c>
      <c r="D15994" t="s">
        <v>567</v>
      </c>
      <c r="E15994">
        <v>0</v>
      </c>
    </row>
    <row r="15995" spans="1:5">
      <c r="A15995">
        <v>2025</v>
      </c>
      <c r="B15995" t="s">
        <v>439</v>
      </c>
      <c r="D15995" t="s">
        <v>567</v>
      </c>
      <c r="E15995">
        <v>0</v>
      </c>
    </row>
    <row r="15996" spans="1:5">
      <c r="A15996">
        <v>2024</v>
      </c>
      <c r="B15996" t="s">
        <v>407</v>
      </c>
      <c r="C15996" t="s">
        <v>407</v>
      </c>
      <c r="D15996" t="s">
        <v>567</v>
      </c>
      <c r="E15996">
        <v>0</v>
      </c>
    </row>
    <row r="15997" spans="1:5">
      <c r="A15997">
        <v>2024</v>
      </c>
      <c r="B15997" t="s">
        <v>438</v>
      </c>
      <c r="C15997" t="s">
        <v>52</v>
      </c>
      <c r="D15997" t="s">
        <v>567</v>
      </c>
      <c r="E15997">
        <v>0</v>
      </c>
    </row>
    <row r="15998" spans="1:5">
      <c r="A15998">
        <v>2024</v>
      </c>
      <c r="B15998" t="s">
        <v>425</v>
      </c>
      <c r="C15998" t="s">
        <v>24</v>
      </c>
      <c r="D15998" t="s">
        <v>567</v>
      </c>
      <c r="E15998">
        <v>0</v>
      </c>
    </row>
    <row r="15999" spans="1:5">
      <c r="A15999">
        <v>2024</v>
      </c>
      <c r="B15999" t="s">
        <v>421</v>
      </c>
      <c r="C15999" t="s">
        <v>13</v>
      </c>
      <c r="D15999" t="s">
        <v>567</v>
      </c>
      <c r="E15999">
        <v>0</v>
      </c>
    </row>
    <row r="16000" spans="1:5">
      <c r="A16000">
        <v>2024</v>
      </c>
      <c r="B16000" t="s">
        <v>432</v>
      </c>
      <c r="C16000" t="s">
        <v>39</v>
      </c>
      <c r="D16000" t="s">
        <v>567</v>
      </c>
      <c r="E16000">
        <v>0</v>
      </c>
    </row>
    <row r="16001" spans="1:5">
      <c r="A16001">
        <v>2024</v>
      </c>
      <c r="B16001" t="s">
        <v>429</v>
      </c>
      <c r="C16001" t="s">
        <v>30</v>
      </c>
      <c r="D16001" t="s">
        <v>567</v>
      </c>
      <c r="E16001">
        <v>0</v>
      </c>
    </row>
    <row r="16002" spans="1:5">
      <c r="A16002">
        <v>2024</v>
      </c>
      <c r="B16002" t="s">
        <v>431</v>
      </c>
      <c r="C16002" t="s">
        <v>36</v>
      </c>
      <c r="D16002" t="s">
        <v>567</v>
      </c>
      <c r="E16002">
        <v>0</v>
      </c>
    </row>
    <row r="16003" spans="1:5">
      <c r="A16003">
        <v>2024</v>
      </c>
      <c r="B16003" t="s">
        <v>428</v>
      </c>
      <c r="C16003" t="s">
        <v>27</v>
      </c>
      <c r="D16003" t="s">
        <v>567</v>
      </c>
      <c r="E16003">
        <v>0</v>
      </c>
    </row>
    <row r="16004" spans="1:5">
      <c r="A16004">
        <v>2024</v>
      </c>
      <c r="B16004" t="s">
        <v>436</v>
      </c>
      <c r="C16004" t="s">
        <v>49</v>
      </c>
      <c r="D16004" t="s">
        <v>567</v>
      </c>
      <c r="E16004">
        <v>0</v>
      </c>
    </row>
    <row r="16005" spans="1:5">
      <c r="A16005">
        <v>2024</v>
      </c>
      <c r="B16005" t="s">
        <v>433</v>
      </c>
      <c r="C16005" t="s">
        <v>42</v>
      </c>
      <c r="D16005" t="s">
        <v>567</v>
      </c>
      <c r="E16005">
        <v>0</v>
      </c>
    </row>
    <row r="16006" spans="1:5">
      <c r="A16006">
        <v>2024</v>
      </c>
      <c r="B16006" t="s">
        <v>426</v>
      </c>
      <c r="D16006" t="s">
        <v>567</v>
      </c>
      <c r="E16006">
        <v>0</v>
      </c>
    </row>
    <row r="16007" spans="1:5">
      <c r="A16007">
        <v>2024</v>
      </c>
      <c r="B16007" t="s">
        <v>437</v>
      </c>
      <c r="C16007" t="s">
        <v>51</v>
      </c>
      <c r="D16007" t="s">
        <v>567</v>
      </c>
      <c r="E16007">
        <v>0</v>
      </c>
    </row>
    <row r="16008" spans="1:5">
      <c r="A16008">
        <v>2024</v>
      </c>
      <c r="B16008" t="s">
        <v>420</v>
      </c>
      <c r="C16008" t="s">
        <v>8</v>
      </c>
      <c r="D16008" t="s">
        <v>567</v>
      </c>
      <c r="E16008">
        <v>0</v>
      </c>
    </row>
    <row r="16009" spans="1:5">
      <c r="A16009">
        <v>2024</v>
      </c>
      <c r="B16009" t="s">
        <v>424</v>
      </c>
      <c r="C16009" t="s">
        <v>21</v>
      </c>
      <c r="D16009" t="s">
        <v>567</v>
      </c>
      <c r="E16009">
        <v>0</v>
      </c>
    </row>
    <row r="16010" spans="1:5">
      <c r="A16010">
        <v>2024</v>
      </c>
      <c r="B16010" t="s">
        <v>434</v>
      </c>
      <c r="C16010" t="s">
        <v>45</v>
      </c>
      <c r="D16010" t="s">
        <v>567</v>
      </c>
      <c r="E16010">
        <v>0</v>
      </c>
    </row>
    <row r="16011" spans="1:5">
      <c r="A16011">
        <v>2024</v>
      </c>
      <c r="B16011" t="s">
        <v>423</v>
      </c>
      <c r="C16011" t="s">
        <v>18</v>
      </c>
      <c r="D16011" t="s">
        <v>567</v>
      </c>
      <c r="E16011">
        <v>0</v>
      </c>
    </row>
    <row r="16012" spans="1:5">
      <c r="A16012">
        <v>2024</v>
      </c>
      <c r="B16012" t="s">
        <v>435</v>
      </c>
      <c r="C16012" t="s">
        <v>48</v>
      </c>
      <c r="D16012" t="s">
        <v>567</v>
      </c>
      <c r="E16012">
        <v>0</v>
      </c>
    </row>
    <row r="16013" spans="1:5">
      <c r="A16013">
        <v>2024</v>
      </c>
      <c r="B16013" t="s">
        <v>430</v>
      </c>
      <c r="C16013" t="s">
        <v>33</v>
      </c>
      <c r="D16013" t="s">
        <v>567</v>
      </c>
      <c r="E16013">
        <v>0</v>
      </c>
    </row>
    <row r="16014" spans="1:5">
      <c r="A16014">
        <v>2024</v>
      </c>
      <c r="B16014" t="s">
        <v>422</v>
      </c>
      <c r="C16014" t="s">
        <v>15</v>
      </c>
      <c r="D16014" t="s">
        <v>567</v>
      </c>
      <c r="E16014">
        <v>0</v>
      </c>
    </row>
    <row r="16015" spans="1:5">
      <c r="A16015">
        <v>2024</v>
      </c>
      <c r="B16015" t="s">
        <v>439</v>
      </c>
      <c r="C16015" t="s">
        <v>53</v>
      </c>
      <c r="D16015" t="s">
        <v>567</v>
      </c>
      <c r="E16015">
        <v>0</v>
      </c>
    </row>
    <row r="16016" spans="1:5">
      <c r="A16016">
        <v>2019</v>
      </c>
      <c r="B16016" t="s">
        <v>407</v>
      </c>
      <c r="C16016" t="s">
        <v>407</v>
      </c>
      <c r="D16016" t="s">
        <v>567</v>
      </c>
      <c r="E16016">
        <v>33720</v>
      </c>
    </row>
    <row r="16017" spans="1:5">
      <c r="A16017">
        <v>2022</v>
      </c>
      <c r="B16017" t="s">
        <v>407</v>
      </c>
      <c r="C16017" t="s">
        <v>407</v>
      </c>
      <c r="D16017" t="s">
        <v>567</v>
      </c>
      <c r="E16017">
        <v>33255</v>
      </c>
    </row>
    <row r="16018" spans="1:5">
      <c r="A16018">
        <v>2021</v>
      </c>
      <c r="B16018" t="s">
        <v>407</v>
      </c>
      <c r="C16018" t="s">
        <v>407</v>
      </c>
      <c r="D16018" t="s">
        <v>567</v>
      </c>
      <c r="E16018">
        <v>33225</v>
      </c>
    </row>
    <row r="16019" spans="1:5">
      <c r="A16019">
        <v>2023</v>
      </c>
      <c r="B16019" t="s">
        <v>407</v>
      </c>
      <c r="C16019" t="s">
        <v>407</v>
      </c>
      <c r="D16019" t="s">
        <v>567</v>
      </c>
      <c r="E16019">
        <v>33155</v>
      </c>
    </row>
    <row r="16020" spans="1:5">
      <c r="A16020">
        <v>2018</v>
      </c>
      <c r="B16020" t="s">
        <v>407</v>
      </c>
      <c r="C16020" t="s">
        <v>407</v>
      </c>
      <c r="D16020" t="s">
        <v>567</v>
      </c>
      <c r="E16020">
        <v>33830</v>
      </c>
    </row>
    <row r="16021" spans="1:5">
      <c r="A16021">
        <v>2018</v>
      </c>
      <c r="B16021" t="s">
        <v>407</v>
      </c>
      <c r="C16021" t="s">
        <v>407</v>
      </c>
      <c r="D16021" t="s">
        <v>567</v>
      </c>
      <c r="E16021">
        <v>33830</v>
      </c>
    </row>
    <row r="16022" spans="1:5">
      <c r="A16022">
        <v>2018</v>
      </c>
      <c r="B16022" t="s">
        <v>407</v>
      </c>
      <c r="C16022" t="s">
        <v>407</v>
      </c>
      <c r="D16022" t="s">
        <v>567</v>
      </c>
      <c r="E16022">
        <v>33830</v>
      </c>
    </row>
    <row r="16023" spans="1:5">
      <c r="A16023">
        <v>2018</v>
      </c>
      <c r="B16023" t="s">
        <v>407</v>
      </c>
      <c r="C16023" t="s">
        <v>407</v>
      </c>
      <c r="D16023" t="s">
        <v>567</v>
      </c>
      <c r="E16023">
        <v>33830</v>
      </c>
    </row>
    <row r="16024" spans="1:5">
      <c r="A16024">
        <v>2020</v>
      </c>
      <c r="B16024" t="s">
        <v>407</v>
      </c>
      <c r="C16024" t="s">
        <v>407</v>
      </c>
      <c r="D16024" t="s">
        <v>567</v>
      </c>
      <c r="E16024">
        <v>33230</v>
      </c>
    </row>
    <row r="16025" spans="1:5">
      <c r="A16025">
        <v>2023</v>
      </c>
      <c r="B16025" t="s">
        <v>438</v>
      </c>
      <c r="C16025" t="s">
        <v>52</v>
      </c>
      <c r="D16025" t="s">
        <v>567</v>
      </c>
      <c r="E16025">
        <v>545</v>
      </c>
    </row>
    <row r="16026" spans="1:5">
      <c r="A16026">
        <v>2023</v>
      </c>
      <c r="B16026" t="s">
        <v>425</v>
      </c>
      <c r="C16026" t="s">
        <v>24</v>
      </c>
      <c r="D16026" t="s">
        <v>567</v>
      </c>
      <c r="E16026">
        <v>845</v>
      </c>
    </row>
    <row r="16027" spans="1:5">
      <c r="A16027">
        <v>2023</v>
      </c>
      <c r="B16027" t="s">
        <v>421</v>
      </c>
      <c r="C16027" t="s">
        <v>13</v>
      </c>
      <c r="D16027" t="s">
        <v>567</v>
      </c>
      <c r="E16027">
        <v>2800</v>
      </c>
    </row>
    <row r="16028" spans="1:5">
      <c r="A16028">
        <v>2023</v>
      </c>
      <c r="B16028" t="s">
        <v>432</v>
      </c>
      <c r="C16028" t="s">
        <v>39</v>
      </c>
      <c r="D16028" t="s">
        <v>567</v>
      </c>
      <c r="E16028">
        <v>2095</v>
      </c>
    </row>
    <row r="16029" spans="1:5">
      <c r="A16029">
        <v>2023</v>
      </c>
      <c r="B16029" t="s">
        <v>429</v>
      </c>
      <c r="C16029" t="s">
        <v>30</v>
      </c>
      <c r="D16029" t="s">
        <v>567</v>
      </c>
      <c r="E16029">
        <v>3695</v>
      </c>
    </row>
    <row r="16030" spans="1:5">
      <c r="A16030">
        <v>2023</v>
      </c>
      <c r="B16030" t="s">
        <v>431</v>
      </c>
      <c r="C16030" t="s">
        <v>36</v>
      </c>
      <c r="D16030" t="s">
        <v>567</v>
      </c>
      <c r="E16030">
        <v>550</v>
      </c>
    </row>
    <row r="16031" spans="1:5">
      <c r="A16031">
        <v>2023</v>
      </c>
      <c r="B16031" t="s">
        <v>428</v>
      </c>
      <c r="C16031" t="s">
        <v>27</v>
      </c>
      <c r="D16031" t="s">
        <v>567</v>
      </c>
      <c r="E16031">
        <v>1295</v>
      </c>
    </row>
    <row r="16032" spans="1:5">
      <c r="A16032">
        <v>2023</v>
      </c>
      <c r="B16032" t="s">
        <v>436</v>
      </c>
      <c r="C16032" t="s">
        <v>49</v>
      </c>
      <c r="D16032" t="s">
        <v>567</v>
      </c>
      <c r="E16032">
        <v>755</v>
      </c>
    </row>
    <row r="16033" spans="1:5">
      <c r="A16033">
        <v>2023</v>
      </c>
      <c r="B16033" t="s">
        <v>433</v>
      </c>
      <c r="C16033" t="s">
        <v>42</v>
      </c>
      <c r="D16033" t="s">
        <v>567</v>
      </c>
      <c r="E16033">
        <v>630</v>
      </c>
    </row>
    <row r="16034" spans="1:5">
      <c r="A16034">
        <v>2023</v>
      </c>
      <c r="B16034" t="s">
        <v>426</v>
      </c>
      <c r="D16034" t="s">
        <v>567</v>
      </c>
      <c r="E16034">
        <v>50</v>
      </c>
    </row>
    <row r="16035" spans="1:5">
      <c r="A16035">
        <v>2023</v>
      </c>
      <c r="B16035" t="s">
        <v>437</v>
      </c>
      <c r="C16035" t="s">
        <v>51</v>
      </c>
      <c r="D16035" t="s">
        <v>567</v>
      </c>
      <c r="E16035">
        <v>3605</v>
      </c>
    </row>
    <row r="16036" spans="1:5">
      <c r="A16036">
        <v>2023</v>
      </c>
      <c r="B16036" t="s">
        <v>420</v>
      </c>
      <c r="C16036" t="s">
        <v>8</v>
      </c>
      <c r="D16036" t="s">
        <v>567</v>
      </c>
      <c r="E16036">
        <v>5260</v>
      </c>
    </row>
    <row r="16037" spans="1:5">
      <c r="A16037">
        <v>2023</v>
      </c>
      <c r="B16037" t="s">
        <v>424</v>
      </c>
      <c r="C16037" t="s">
        <v>21</v>
      </c>
      <c r="D16037" t="s">
        <v>567</v>
      </c>
      <c r="E16037">
        <v>2785</v>
      </c>
    </row>
    <row r="16038" spans="1:5">
      <c r="A16038">
        <v>2022</v>
      </c>
      <c r="B16038" t="s">
        <v>435</v>
      </c>
      <c r="C16038" t="s">
        <v>48</v>
      </c>
      <c r="D16038" t="s">
        <v>567</v>
      </c>
      <c r="E16038">
        <v>780</v>
      </c>
    </row>
    <row r="16039" spans="1:5">
      <c r="A16039">
        <v>2022</v>
      </c>
      <c r="B16039" t="s">
        <v>438</v>
      </c>
      <c r="C16039" t="s">
        <v>52</v>
      </c>
      <c r="D16039" t="s">
        <v>567</v>
      </c>
      <c r="E16039">
        <v>550</v>
      </c>
    </row>
    <row r="16040" spans="1:5">
      <c r="A16040">
        <v>2022</v>
      </c>
      <c r="B16040" t="s">
        <v>436</v>
      </c>
      <c r="C16040" t="s">
        <v>49</v>
      </c>
      <c r="D16040" t="s">
        <v>567</v>
      </c>
      <c r="E16040">
        <v>800</v>
      </c>
    </row>
    <row r="16041" spans="1:5">
      <c r="A16041">
        <v>2022</v>
      </c>
      <c r="B16041" t="s">
        <v>431</v>
      </c>
      <c r="C16041" t="s">
        <v>36</v>
      </c>
      <c r="D16041" t="s">
        <v>567</v>
      </c>
      <c r="E16041">
        <v>560</v>
      </c>
    </row>
    <row r="16042" spans="1:5">
      <c r="A16042">
        <v>2022</v>
      </c>
      <c r="B16042" t="s">
        <v>422</v>
      </c>
      <c r="C16042" t="s">
        <v>15</v>
      </c>
      <c r="D16042" t="s">
        <v>567</v>
      </c>
      <c r="E16042">
        <v>4560</v>
      </c>
    </row>
    <row r="16043" spans="1:5">
      <c r="A16043">
        <v>2022</v>
      </c>
      <c r="B16043" t="s">
        <v>439</v>
      </c>
      <c r="C16043" t="s">
        <v>53</v>
      </c>
      <c r="D16043" t="s">
        <v>567</v>
      </c>
      <c r="E16043">
        <v>985</v>
      </c>
    </row>
    <row r="16044" spans="1:5">
      <c r="A16044">
        <v>2022</v>
      </c>
      <c r="B16044" t="s">
        <v>429</v>
      </c>
      <c r="C16044" t="s">
        <v>30</v>
      </c>
      <c r="D16044" t="s">
        <v>567</v>
      </c>
      <c r="E16044">
        <v>3680</v>
      </c>
    </row>
    <row r="16045" spans="1:5">
      <c r="A16045">
        <v>2022</v>
      </c>
      <c r="B16045" t="s">
        <v>421</v>
      </c>
      <c r="C16045" t="s">
        <v>13</v>
      </c>
      <c r="D16045" t="s">
        <v>567</v>
      </c>
      <c r="E16045">
        <v>2830</v>
      </c>
    </row>
    <row r="16046" spans="1:5">
      <c r="A16046">
        <v>2022</v>
      </c>
      <c r="B16046" t="s">
        <v>434</v>
      </c>
      <c r="C16046" t="s">
        <v>45</v>
      </c>
      <c r="D16046" t="s">
        <v>567</v>
      </c>
      <c r="E16046">
        <v>310</v>
      </c>
    </row>
    <row r="16047" spans="1:5">
      <c r="A16047">
        <v>2021</v>
      </c>
      <c r="B16047" t="s">
        <v>434</v>
      </c>
      <c r="C16047" t="s">
        <v>45</v>
      </c>
      <c r="D16047" t="s">
        <v>567</v>
      </c>
      <c r="E16047">
        <v>305</v>
      </c>
    </row>
    <row r="16048" spans="1:5">
      <c r="A16048">
        <v>2021</v>
      </c>
      <c r="B16048" t="s">
        <v>420</v>
      </c>
      <c r="C16048" t="s">
        <v>8</v>
      </c>
      <c r="D16048" t="s">
        <v>567</v>
      </c>
      <c r="E16048">
        <v>5125</v>
      </c>
    </row>
    <row r="16049" spans="1:5">
      <c r="A16049">
        <v>2021</v>
      </c>
      <c r="B16049" t="s">
        <v>424</v>
      </c>
      <c r="C16049" t="s">
        <v>21</v>
      </c>
      <c r="D16049" t="s">
        <v>567</v>
      </c>
      <c r="E16049">
        <v>2825</v>
      </c>
    </row>
    <row r="16050" spans="1:5">
      <c r="A16050">
        <v>2020</v>
      </c>
      <c r="B16050" t="s">
        <v>434</v>
      </c>
      <c r="C16050" t="s">
        <v>45</v>
      </c>
      <c r="D16050" t="s">
        <v>567</v>
      </c>
      <c r="E16050">
        <v>310</v>
      </c>
    </row>
    <row r="16051" spans="1:5">
      <c r="A16051">
        <v>2020</v>
      </c>
      <c r="B16051" t="s">
        <v>430</v>
      </c>
      <c r="C16051" t="s">
        <v>33</v>
      </c>
      <c r="D16051" t="s">
        <v>567</v>
      </c>
      <c r="E16051">
        <v>875</v>
      </c>
    </row>
    <row r="16052" spans="1:5">
      <c r="A16052">
        <v>2020</v>
      </c>
      <c r="B16052" t="s">
        <v>439</v>
      </c>
      <c r="C16052" t="s">
        <v>53</v>
      </c>
      <c r="D16052" t="s">
        <v>567</v>
      </c>
      <c r="E16052">
        <v>1005</v>
      </c>
    </row>
    <row r="16053" spans="1:5">
      <c r="A16053">
        <v>2019</v>
      </c>
      <c r="B16053" t="s">
        <v>431</v>
      </c>
      <c r="C16053" t="s">
        <v>36</v>
      </c>
      <c r="D16053" t="s">
        <v>567</v>
      </c>
      <c r="E16053">
        <v>585</v>
      </c>
    </row>
    <row r="16054" spans="1:5">
      <c r="A16054">
        <v>2019</v>
      </c>
      <c r="B16054" t="s">
        <v>437</v>
      </c>
      <c r="C16054" t="s">
        <v>51</v>
      </c>
      <c r="D16054" t="s">
        <v>567</v>
      </c>
      <c r="E16054">
        <v>3700</v>
      </c>
    </row>
    <row r="16055" spans="1:5">
      <c r="A16055">
        <v>2019</v>
      </c>
      <c r="B16055" t="s">
        <v>439</v>
      </c>
      <c r="C16055" t="s">
        <v>53</v>
      </c>
      <c r="D16055" t="s">
        <v>567</v>
      </c>
      <c r="E16055">
        <v>1030</v>
      </c>
    </row>
    <row r="16056" spans="1:5">
      <c r="A16056">
        <v>2019</v>
      </c>
      <c r="B16056" t="s">
        <v>429</v>
      </c>
      <c r="C16056" t="s">
        <v>30</v>
      </c>
      <c r="D16056" t="s">
        <v>567</v>
      </c>
      <c r="E16056">
        <v>3805</v>
      </c>
    </row>
    <row r="16057" spans="1:5">
      <c r="A16057">
        <v>2018</v>
      </c>
      <c r="B16057" t="s">
        <v>432</v>
      </c>
      <c r="C16057" t="s">
        <v>39</v>
      </c>
      <c r="D16057" t="s">
        <v>567</v>
      </c>
      <c r="E16057">
        <v>2135</v>
      </c>
    </row>
    <row r="16058" spans="1:5">
      <c r="A16058">
        <v>2018</v>
      </c>
      <c r="B16058" t="s">
        <v>435</v>
      </c>
      <c r="C16058" t="s">
        <v>48</v>
      </c>
      <c r="D16058" t="s">
        <v>567</v>
      </c>
      <c r="E16058">
        <v>780</v>
      </c>
    </row>
    <row r="16059" spans="1:5">
      <c r="A16059">
        <v>2018</v>
      </c>
      <c r="B16059" t="s">
        <v>438</v>
      </c>
      <c r="C16059" t="s">
        <v>52</v>
      </c>
      <c r="D16059" t="s">
        <v>567</v>
      </c>
      <c r="E16059">
        <v>590</v>
      </c>
    </row>
    <row r="16060" spans="1:5">
      <c r="A16060">
        <v>2018</v>
      </c>
      <c r="B16060" t="s">
        <v>436</v>
      </c>
      <c r="C16060" t="s">
        <v>49</v>
      </c>
      <c r="D16060" t="s">
        <v>567</v>
      </c>
      <c r="E16060">
        <v>810</v>
      </c>
    </row>
    <row r="16061" spans="1:5">
      <c r="A16061">
        <v>2018</v>
      </c>
      <c r="B16061" t="s">
        <v>437</v>
      </c>
      <c r="C16061" t="s">
        <v>51</v>
      </c>
      <c r="D16061" t="s">
        <v>567</v>
      </c>
      <c r="E16061">
        <v>3645</v>
      </c>
    </row>
    <row r="16062" spans="1:5">
      <c r="A16062">
        <v>2018</v>
      </c>
      <c r="B16062" t="s">
        <v>422</v>
      </c>
      <c r="C16062" t="s">
        <v>15</v>
      </c>
      <c r="D16062" t="s">
        <v>567</v>
      </c>
      <c r="E16062">
        <v>4570</v>
      </c>
    </row>
    <row r="16063" spans="1:5">
      <c r="A16063">
        <v>2019</v>
      </c>
      <c r="B16063" t="s">
        <v>438</v>
      </c>
      <c r="C16063" t="s">
        <v>52</v>
      </c>
      <c r="D16063" t="s">
        <v>567</v>
      </c>
      <c r="E16063">
        <v>605</v>
      </c>
    </row>
    <row r="16064" spans="1:5">
      <c r="A16064">
        <v>2019</v>
      </c>
      <c r="B16064" t="s">
        <v>430</v>
      </c>
      <c r="C16064" t="s">
        <v>33</v>
      </c>
      <c r="D16064" t="s">
        <v>567</v>
      </c>
      <c r="E16064">
        <v>845</v>
      </c>
    </row>
    <row r="16065" spans="1:5">
      <c r="A16065">
        <v>2019</v>
      </c>
      <c r="B16065" t="s">
        <v>434</v>
      </c>
      <c r="C16065" t="s">
        <v>45</v>
      </c>
      <c r="D16065" t="s">
        <v>567</v>
      </c>
      <c r="E16065">
        <v>325</v>
      </c>
    </row>
    <row r="16066" spans="1:5">
      <c r="A16066">
        <v>2019</v>
      </c>
      <c r="B16066" t="s">
        <v>425</v>
      </c>
      <c r="C16066" t="s">
        <v>24</v>
      </c>
      <c r="D16066" t="s">
        <v>567</v>
      </c>
      <c r="E16066">
        <v>840</v>
      </c>
    </row>
    <row r="16067" spans="1:5">
      <c r="A16067">
        <v>2019</v>
      </c>
      <c r="B16067" t="s">
        <v>420</v>
      </c>
      <c r="C16067" t="s">
        <v>8</v>
      </c>
      <c r="D16067" t="s">
        <v>567</v>
      </c>
      <c r="E16067">
        <v>5320</v>
      </c>
    </row>
    <row r="16068" spans="1:5">
      <c r="A16068">
        <v>2019</v>
      </c>
      <c r="B16068" t="s">
        <v>433</v>
      </c>
      <c r="C16068" t="s">
        <v>42</v>
      </c>
      <c r="D16068" t="s">
        <v>567</v>
      </c>
      <c r="E16068">
        <v>670</v>
      </c>
    </row>
    <row r="16069" spans="1:5">
      <c r="A16069">
        <v>2019</v>
      </c>
      <c r="B16069" t="s">
        <v>428</v>
      </c>
      <c r="C16069" t="s">
        <v>27</v>
      </c>
      <c r="D16069" t="s">
        <v>567</v>
      </c>
      <c r="E16069">
        <v>1335</v>
      </c>
    </row>
    <row r="16070" spans="1:5">
      <c r="A16070">
        <v>2019</v>
      </c>
      <c r="B16070" t="s">
        <v>423</v>
      </c>
      <c r="C16070" t="s">
        <v>18</v>
      </c>
      <c r="D16070" t="s">
        <v>567</v>
      </c>
      <c r="E16070">
        <v>860</v>
      </c>
    </row>
    <row r="16071" spans="1:5">
      <c r="A16071">
        <v>2019</v>
      </c>
      <c r="B16071" t="s">
        <v>421</v>
      </c>
      <c r="C16071" t="s">
        <v>13</v>
      </c>
      <c r="D16071" t="s">
        <v>567</v>
      </c>
      <c r="E16071">
        <v>2750</v>
      </c>
    </row>
    <row r="16072" spans="1:5">
      <c r="A16072">
        <v>2019</v>
      </c>
      <c r="B16072" t="s">
        <v>422</v>
      </c>
      <c r="C16072" t="s">
        <v>15</v>
      </c>
      <c r="D16072" t="s">
        <v>567</v>
      </c>
      <c r="E16072">
        <v>4540</v>
      </c>
    </row>
    <row r="16073" spans="1:5">
      <c r="A16073">
        <v>2019</v>
      </c>
      <c r="B16073" t="s">
        <v>424</v>
      </c>
      <c r="C16073" t="s">
        <v>21</v>
      </c>
      <c r="D16073" t="s">
        <v>567</v>
      </c>
      <c r="E16073">
        <v>2780</v>
      </c>
    </row>
    <row r="16074" spans="1:5">
      <c r="A16074">
        <v>2018</v>
      </c>
      <c r="B16074" t="s">
        <v>434</v>
      </c>
      <c r="C16074" t="s">
        <v>45</v>
      </c>
      <c r="D16074" t="s">
        <v>567</v>
      </c>
      <c r="E16074">
        <v>330</v>
      </c>
    </row>
    <row r="16075" spans="1:5">
      <c r="A16075">
        <v>2018</v>
      </c>
      <c r="B16075" t="s">
        <v>428</v>
      </c>
      <c r="C16075" t="s">
        <v>27</v>
      </c>
      <c r="D16075" t="s">
        <v>567</v>
      </c>
      <c r="E16075">
        <v>1300</v>
      </c>
    </row>
    <row r="16076" spans="1:5">
      <c r="A16076">
        <v>2018</v>
      </c>
      <c r="B16076" t="s">
        <v>430</v>
      </c>
      <c r="C16076" t="s">
        <v>33</v>
      </c>
      <c r="D16076" t="s">
        <v>567</v>
      </c>
      <c r="E16076">
        <v>845</v>
      </c>
    </row>
    <row r="16077" spans="1:5">
      <c r="A16077">
        <v>2018</v>
      </c>
      <c r="B16077" t="s">
        <v>420</v>
      </c>
      <c r="C16077" t="s">
        <v>8</v>
      </c>
      <c r="D16077" t="s">
        <v>567</v>
      </c>
      <c r="E16077">
        <v>5380</v>
      </c>
    </row>
    <row r="16078" spans="1:5">
      <c r="A16078">
        <v>2018</v>
      </c>
      <c r="B16078" t="s">
        <v>439</v>
      </c>
      <c r="C16078" t="s">
        <v>53</v>
      </c>
      <c r="D16078" t="s">
        <v>567</v>
      </c>
      <c r="E16078">
        <v>1065</v>
      </c>
    </row>
    <row r="16079" spans="1:5">
      <c r="A16079">
        <v>2022</v>
      </c>
      <c r="B16079" t="s">
        <v>437</v>
      </c>
      <c r="C16079" t="s">
        <v>51</v>
      </c>
      <c r="D16079" t="s">
        <v>567</v>
      </c>
      <c r="E16079">
        <v>3590</v>
      </c>
    </row>
    <row r="16080" spans="1:5">
      <c r="A16080">
        <v>2022</v>
      </c>
      <c r="B16080" t="s">
        <v>425</v>
      </c>
      <c r="C16080" t="s">
        <v>24</v>
      </c>
      <c r="D16080" t="s">
        <v>567</v>
      </c>
      <c r="E16080">
        <v>845</v>
      </c>
    </row>
    <row r="16081" spans="1:5">
      <c r="A16081">
        <v>2022</v>
      </c>
      <c r="B16081" t="s">
        <v>428</v>
      </c>
      <c r="C16081" t="s">
        <v>27</v>
      </c>
      <c r="D16081" t="s">
        <v>567</v>
      </c>
      <c r="E16081">
        <v>1310</v>
      </c>
    </row>
    <row r="16082" spans="1:5">
      <c r="A16082">
        <v>2022</v>
      </c>
      <c r="B16082" t="s">
        <v>420</v>
      </c>
      <c r="C16082" t="s">
        <v>8</v>
      </c>
      <c r="D16082" t="s">
        <v>567</v>
      </c>
      <c r="E16082">
        <v>5155</v>
      </c>
    </row>
    <row r="16083" spans="1:5">
      <c r="A16083">
        <v>2022</v>
      </c>
      <c r="B16083" t="s">
        <v>423</v>
      </c>
      <c r="C16083" t="s">
        <v>18</v>
      </c>
      <c r="D16083" t="s">
        <v>567</v>
      </c>
      <c r="E16083">
        <v>870</v>
      </c>
    </row>
    <row r="16084" spans="1:5">
      <c r="A16084">
        <v>2021</v>
      </c>
      <c r="B16084" t="s">
        <v>426</v>
      </c>
      <c r="D16084" t="s">
        <v>567</v>
      </c>
      <c r="E16084">
        <v>35</v>
      </c>
    </row>
    <row r="16085" spans="1:5">
      <c r="A16085">
        <v>2021</v>
      </c>
      <c r="B16085" t="s">
        <v>428</v>
      </c>
      <c r="C16085" t="s">
        <v>27</v>
      </c>
      <c r="D16085" t="s">
        <v>567</v>
      </c>
      <c r="E16085">
        <v>1325</v>
      </c>
    </row>
    <row r="16086" spans="1:5">
      <c r="A16086">
        <v>2021</v>
      </c>
      <c r="B16086" t="s">
        <v>423</v>
      </c>
      <c r="C16086" t="s">
        <v>18</v>
      </c>
      <c r="D16086" t="s">
        <v>567</v>
      </c>
      <c r="E16086">
        <v>875</v>
      </c>
    </row>
    <row r="16087" spans="1:5">
      <c r="A16087">
        <v>2021</v>
      </c>
      <c r="B16087" t="s">
        <v>431</v>
      </c>
      <c r="C16087" t="s">
        <v>36</v>
      </c>
      <c r="D16087" t="s">
        <v>567</v>
      </c>
      <c r="E16087">
        <v>565</v>
      </c>
    </row>
    <row r="16088" spans="1:5">
      <c r="A16088">
        <v>2021</v>
      </c>
      <c r="B16088" t="s">
        <v>425</v>
      </c>
      <c r="C16088" t="s">
        <v>24</v>
      </c>
      <c r="D16088" t="s">
        <v>567</v>
      </c>
      <c r="E16088">
        <v>835</v>
      </c>
    </row>
    <row r="16089" spans="1:5">
      <c r="A16089">
        <v>2021</v>
      </c>
      <c r="B16089" t="s">
        <v>438</v>
      </c>
      <c r="C16089" t="s">
        <v>52</v>
      </c>
      <c r="D16089" t="s">
        <v>567</v>
      </c>
      <c r="E16089">
        <v>600</v>
      </c>
    </row>
    <row r="16090" spans="1:5">
      <c r="A16090">
        <v>2021</v>
      </c>
      <c r="B16090" t="s">
        <v>436</v>
      </c>
      <c r="C16090" t="s">
        <v>49</v>
      </c>
      <c r="D16090" t="s">
        <v>567</v>
      </c>
      <c r="E16090">
        <v>795</v>
      </c>
    </row>
    <row r="16091" spans="1:5">
      <c r="A16091">
        <v>2021</v>
      </c>
      <c r="B16091" t="s">
        <v>437</v>
      </c>
      <c r="C16091" t="s">
        <v>51</v>
      </c>
      <c r="D16091" t="s">
        <v>567</v>
      </c>
      <c r="E16091">
        <v>3555</v>
      </c>
    </row>
    <row r="16092" spans="1:5">
      <c r="A16092">
        <v>2020</v>
      </c>
      <c r="B16092" t="s">
        <v>431</v>
      </c>
      <c r="C16092" t="s">
        <v>36</v>
      </c>
      <c r="D16092" t="s">
        <v>567</v>
      </c>
      <c r="E16092">
        <v>565</v>
      </c>
    </row>
    <row r="16093" spans="1:5">
      <c r="A16093">
        <v>2020</v>
      </c>
      <c r="B16093" t="s">
        <v>426</v>
      </c>
      <c r="D16093" t="s">
        <v>567</v>
      </c>
      <c r="E16093">
        <v>35</v>
      </c>
    </row>
    <row r="16094" spans="1:5">
      <c r="A16094">
        <v>2020</v>
      </c>
      <c r="B16094" t="s">
        <v>433</v>
      </c>
      <c r="C16094" t="s">
        <v>42</v>
      </c>
      <c r="D16094" t="s">
        <v>567</v>
      </c>
      <c r="E16094">
        <v>660</v>
      </c>
    </row>
    <row r="16095" spans="1:5">
      <c r="A16095">
        <v>2020</v>
      </c>
      <c r="B16095" t="s">
        <v>425</v>
      </c>
      <c r="C16095" t="s">
        <v>24</v>
      </c>
      <c r="D16095" t="s">
        <v>567</v>
      </c>
      <c r="E16095">
        <v>820</v>
      </c>
    </row>
    <row r="16096" spans="1:5">
      <c r="A16096">
        <v>2020</v>
      </c>
      <c r="B16096" t="s">
        <v>428</v>
      </c>
      <c r="C16096" t="s">
        <v>27</v>
      </c>
      <c r="D16096" t="s">
        <v>567</v>
      </c>
      <c r="E16096">
        <v>1325</v>
      </c>
    </row>
    <row r="16097" spans="1:5">
      <c r="A16097">
        <v>2020</v>
      </c>
      <c r="B16097" t="s">
        <v>438</v>
      </c>
      <c r="C16097" t="s">
        <v>52</v>
      </c>
      <c r="D16097" t="s">
        <v>567</v>
      </c>
      <c r="E16097">
        <v>600</v>
      </c>
    </row>
    <row r="16098" spans="1:5">
      <c r="A16098">
        <v>2020</v>
      </c>
      <c r="B16098" t="s">
        <v>437</v>
      </c>
      <c r="C16098" t="s">
        <v>51</v>
      </c>
      <c r="D16098" t="s">
        <v>567</v>
      </c>
      <c r="E16098">
        <v>3565</v>
      </c>
    </row>
    <row r="16099" spans="1:5">
      <c r="A16099">
        <v>2020</v>
      </c>
      <c r="B16099" t="s">
        <v>422</v>
      </c>
      <c r="C16099" t="s">
        <v>15</v>
      </c>
      <c r="D16099" t="s">
        <v>567</v>
      </c>
      <c r="E16099">
        <v>4555</v>
      </c>
    </row>
    <row r="16100" spans="1:5">
      <c r="A16100">
        <v>2023</v>
      </c>
      <c r="B16100" t="s">
        <v>434</v>
      </c>
      <c r="C16100" t="s">
        <v>45</v>
      </c>
      <c r="D16100" t="s">
        <v>567</v>
      </c>
      <c r="E16100">
        <v>315</v>
      </c>
    </row>
    <row r="16101" spans="1:5">
      <c r="A16101">
        <v>2023</v>
      </c>
      <c r="B16101" t="s">
        <v>423</v>
      </c>
      <c r="C16101" t="s">
        <v>18</v>
      </c>
      <c r="D16101" t="s">
        <v>567</v>
      </c>
      <c r="E16101">
        <v>850</v>
      </c>
    </row>
    <row r="16102" spans="1:5">
      <c r="A16102">
        <v>2023</v>
      </c>
      <c r="B16102" t="s">
        <v>435</v>
      </c>
      <c r="C16102" t="s">
        <v>48</v>
      </c>
      <c r="D16102" t="s">
        <v>567</v>
      </c>
      <c r="E16102">
        <v>745</v>
      </c>
    </row>
    <row r="16103" spans="1:5">
      <c r="A16103">
        <v>2023</v>
      </c>
      <c r="B16103" t="s">
        <v>430</v>
      </c>
      <c r="C16103" t="s">
        <v>33</v>
      </c>
      <c r="D16103" t="s">
        <v>567</v>
      </c>
      <c r="E16103">
        <v>875</v>
      </c>
    </row>
    <row r="16104" spans="1:5">
      <c r="A16104">
        <v>2023</v>
      </c>
      <c r="B16104" t="s">
        <v>422</v>
      </c>
      <c r="C16104" t="s">
        <v>15</v>
      </c>
      <c r="D16104" t="s">
        <v>567</v>
      </c>
      <c r="E16104">
        <v>4490</v>
      </c>
    </row>
    <row r="16105" spans="1:5">
      <c r="A16105">
        <v>2023</v>
      </c>
      <c r="B16105" t="s">
        <v>439</v>
      </c>
      <c r="C16105" t="s">
        <v>53</v>
      </c>
      <c r="D16105" t="s">
        <v>567</v>
      </c>
      <c r="E16105">
        <v>970</v>
      </c>
    </row>
    <row r="16106" spans="1:5">
      <c r="A16106">
        <v>2022</v>
      </c>
      <c r="B16106" t="s">
        <v>433</v>
      </c>
      <c r="C16106" t="s">
        <v>42</v>
      </c>
      <c r="D16106" t="s">
        <v>567</v>
      </c>
      <c r="E16106">
        <v>650</v>
      </c>
    </row>
    <row r="16107" spans="1:5">
      <c r="A16107">
        <v>2022</v>
      </c>
      <c r="B16107" t="s">
        <v>430</v>
      </c>
      <c r="C16107" t="s">
        <v>33</v>
      </c>
      <c r="D16107" t="s">
        <v>567</v>
      </c>
      <c r="E16107">
        <v>890</v>
      </c>
    </row>
    <row r="16108" spans="1:5">
      <c r="A16108">
        <v>2022</v>
      </c>
      <c r="B16108" t="s">
        <v>432</v>
      </c>
      <c r="C16108" t="s">
        <v>39</v>
      </c>
      <c r="D16108" t="s">
        <v>567</v>
      </c>
      <c r="E16108">
        <v>2030</v>
      </c>
    </row>
    <row r="16109" spans="1:5">
      <c r="A16109">
        <v>2022</v>
      </c>
      <c r="B16109" t="s">
        <v>426</v>
      </c>
      <c r="D16109" t="s">
        <v>567</v>
      </c>
      <c r="E16109">
        <v>50</v>
      </c>
    </row>
    <row r="16110" spans="1:5">
      <c r="A16110">
        <v>2022</v>
      </c>
      <c r="B16110" t="s">
        <v>424</v>
      </c>
      <c r="C16110" t="s">
        <v>21</v>
      </c>
      <c r="D16110" t="s">
        <v>567</v>
      </c>
      <c r="E16110">
        <v>2800</v>
      </c>
    </row>
    <row r="16111" spans="1:5">
      <c r="A16111">
        <v>2021</v>
      </c>
      <c r="B16111" t="s">
        <v>432</v>
      </c>
      <c r="C16111" t="s">
        <v>39</v>
      </c>
      <c r="D16111" t="s">
        <v>567</v>
      </c>
      <c r="E16111">
        <v>2045</v>
      </c>
    </row>
    <row r="16112" spans="1:5">
      <c r="A16112">
        <v>2021</v>
      </c>
      <c r="B16112" t="s">
        <v>430</v>
      </c>
      <c r="C16112" t="s">
        <v>33</v>
      </c>
      <c r="D16112" t="s">
        <v>567</v>
      </c>
      <c r="E16112">
        <v>890</v>
      </c>
    </row>
    <row r="16113" spans="1:5">
      <c r="A16113">
        <v>2021</v>
      </c>
      <c r="B16113" t="s">
        <v>433</v>
      </c>
      <c r="C16113" t="s">
        <v>42</v>
      </c>
      <c r="D16113" t="s">
        <v>567</v>
      </c>
      <c r="E16113">
        <v>660</v>
      </c>
    </row>
    <row r="16114" spans="1:5">
      <c r="A16114">
        <v>2021</v>
      </c>
      <c r="B16114" t="s">
        <v>422</v>
      </c>
      <c r="C16114" t="s">
        <v>15</v>
      </c>
      <c r="D16114" t="s">
        <v>567</v>
      </c>
      <c r="E16114">
        <v>4555</v>
      </c>
    </row>
    <row r="16115" spans="1:5">
      <c r="A16115">
        <v>2021</v>
      </c>
      <c r="B16115" t="s">
        <v>421</v>
      </c>
      <c r="C16115" t="s">
        <v>13</v>
      </c>
      <c r="D16115" t="s">
        <v>567</v>
      </c>
      <c r="E16115">
        <v>2760</v>
      </c>
    </row>
    <row r="16116" spans="1:5">
      <c r="A16116">
        <v>2021</v>
      </c>
      <c r="B16116" t="s">
        <v>439</v>
      </c>
      <c r="C16116" t="s">
        <v>53</v>
      </c>
      <c r="D16116" t="s">
        <v>567</v>
      </c>
      <c r="E16116">
        <v>980</v>
      </c>
    </row>
    <row r="16117" spans="1:5">
      <c r="A16117">
        <v>2021</v>
      </c>
      <c r="B16117" t="s">
        <v>435</v>
      </c>
      <c r="C16117" t="s">
        <v>48</v>
      </c>
      <c r="D16117" t="s">
        <v>567</v>
      </c>
      <c r="E16117">
        <v>765</v>
      </c>
    </row>
    <row r="16118" spans="1:5">
      <c r="A16118">
        <v>2021</v>
      </c>
      <c r="B16118" t="s">
        <v>429</v>
      </c>
      <c r="C16118" t="s">
        <v>30</v>
      </c>
      <c r="D16118" t="s">
        <v>567</v>
      </c>
      <c r="E16118">
        <v>3730</v>
      </c>
    </row>
    <row r="16119" spans="1:5">
      <c r="A16119">
        <v>2020</v>
      </c>
      <c r="B16119" t="s">
        <v>435</v>
      </c>
      <c r="C16119" t="s">
        <v>48</v>
      </c>
      <c r="D16119" t="s">
        <v>567</v>
      </c>
      <c r="E16119">
        <v>765</v>
      </c>
    </row>
    <row r="16120" spans="1:5">
      <c r="A16120">
        <v>2020</v>
      </c>
      <c r="B16120" t="s">
        <v>432</v>
      </c>
      <c r="C16120" t="s">
        <v>39</v>
      </c>
      <c r="D16120" t="s">
        <v>567</v>
      </c>
      <c r="E16120">
        <v>2055</v>
      </c>
    </row>
    <row r="16121" spans="1:5">
      <c r="A16121">
        <v>2020</v>
      </c>
      <c r="B16121" t="s">
        <v>423</v>
      </c>
      <c r="C16121" t="s">
        <v>18</v>
      </c>
      <c r="D16121" t="s">
        <v>567</v>
      </c>
      <c r="E16121">
        <v>870</v>
      </c>
    </row>
    <row r="16122" spans="1:5">
      <c r="A16122">
        <v>2020</v>
      </c>
      <c r="B16122" t="s">
        <v>420</v>
      </c>
      <c r="C16122" t="s">
        <v>8</v>
      </c>
      <c r="D16122" t="s">
        <v>567</v>
      </c>
      <c r="E16122">
        <v>5125</v>
      </c>
    </row>
    <row r="16123" spans="1:5">
      <c r="A16123">
        <v>2020</v>
      </c>
      <c r="B16123" t="s">
        <v>424</v>
      </c>
      <c r="C16123" t="s">
        <v>21</v>
      </c>
      <c r="D16123" t="s">
        <v>567</v>
      </c>
      <c r="E16123">
        <v>2805</v>
      </c>
    </row>
    <row r="16124" spans="1:5">
      <c r="A16124">
        <v>2020</v>
      </c>
      <c r="B16124" t="s">
        <v>421</v>
      </c>
      <c r="C16124" t="s">
        <v>13</v>
      </c>
      <c r="D16124" t="s">
        <v>567</v>
      </c>
      <c r="E16124">
        <v>2775</v>
      </c>
    </row>
    <row r="16125" spans="1:5">
      <c r="A16125">
        <v>2020</v>
      </c>
      <c r="B16125" t="s">
        <v>436</v>
      </c>
      <c r="C16125" t="s">
        <v>49</v>
      </c>
      <c r="D16125" t="s">
        <v>567</v>
      </c>
      <c r="E16125">
        <v>800</v>
      </c>
    </row>
    <row r="16126" spans="1:5">
      <c r="A16126">
        <v>2020</v>
      </c>
      <c r="B16126" t="s">
        <v>429</v>
      </c>
      <c r="C16126" t="s">
        <v>30</v>
      </c>
      <c r="D16126" t="s">
        <v>567</v>
      </c>
      <c r="E16126">
        <v>3725</v>
      </c>
    </row>
    <row r="16127" spans="1:5">
      <c r="A16127">
        <v>2019</v>
      </c>
      <c r="B16127" t="s">
        <v>435</v>
      </c>
      <c r="C16127" t="s">
        <v>48</v>
      </c>
      <c r="D16127" t="s">
        <v>567</v>
      </c>
      <c r="E16127">
        <v>765</v>
      </c>
    </row>
    <row r="16128" spans="1:5">
      <c r="A16128">
        <v>2019</v>
      </c>
      <c r="B16128" t="s">
        <v>426</v>
      </c>
      <c r="D16128" t="s">
        <v>567</v>
      </c>
      <c r="E16128">
        <v>35</v>
      </c>
    </row>
    <row r="16129" spans="1:5">
      <c r="A16129">
        <v>2019</v>
      </c>
      <c r="B16129" t="s">
        <v>432</v>
      </c>
      <c r="C16129" t="s">
        <v>39</v>
      </c>
      <c r="D16129" t="s">
        <v>567</v>
      </c>
      <c r="E16129">
        <v>2120</v>
      </c>
    </row>
    <row r="16130" spans="1:5">
      <c r="A16130">
        <v>2019</v>
      </c>
      <c r="B16130" t="s">
        <v>436</v>
      </c>
      <c r="C16130" t="s">
        <v>49</v>
      </c>
      <c r="D16130" t="s">
        <v>567</v>
      </c>
      <c r="E16130">
        <v>805</v>
      </c>
    </row>
    <row r="16131" spans="1:5">
      <c r="A16131">
        <v>2018</v>
      </c>
      <c r="B16131" t="s">
        <v>431</v>
      </c>
      <c r="C16131" t="s">
        <v>36</v>
      </c>
      <c r="D16131" t="s">
        <v>567</v>
      </c>
      <c r="E16131">
        <v>565</v>
      </c>
    </row>
    <row r="16132" spans="1:5">
      <c r="A16132">
        <v>2018</v>
      </c>
      <c r="B16132" t="s">
        <v>426</v>
      </c>
      <c r="D16132" t="s">
        <v>567</v>
      </c>
      <c r="E16132">
        <v>40</v>
      </c>
    </row>
    <row r="16133" spans="1:5">
      <c r="A16133">
        <v>2018</v>
      </c>
      <c r="B16133" t="s">
        <v>421</v>
      </c>
      <c r="C16133" t="s">
        <v>13</v>
      </c>
      <c r="D16133" t="s">
        <v>567</v>
      </c>
      <c r="E16133">
        <v>2770</v>
      </c>
    </row>
    <row r="16134" spans="1:5">
      <c r="A16134">
        <v>2018</v>
      </c>
      <c r="B16134" t="s">
        <v>423</v>
      </c>
      <c r="C16134" t="s">
        <v>18</v>
      </c>
      <c r="D16134" t="s">
        <v>567</v>
      </c>
      <c r="E16134">
        <v>870</v>
      </c>
    </row>
    <row r="16135" spans="1:5">
      <c r="A16135">
        <v>2018</v>
      </c>
      <c r="B16135" t="s">
        <v>433</v>
      </c>
      <c r="C16135" t="s">
        <v>42</v>
      </c>
      <c r="D16135" t="s">
        <v>567</v>
      </c>
      <c r="E16135">
        <v>660</v>
      </c>
    </row>
    <row r="16136" spans="1:5">
      <c r="A16136">
        <v>2018</v>
      </c>
      <c r="B16136" t="s">
        <v>425</v>
      </c>
      <c r="C16136" t="s">
        <v>24</v>
      </c>
      <c r="D16136" t="s">
        <v>567</v>
      </c>
      <c r="E16136">
        <v>840</v>
      </c>
    </row>
    <row r="16137" spans="1:5">
      <c r="A16137">
        <v>2018</v>
      </c>
      <c r="B16137" t="s">
        <v>424</v>
      </c>
      <c r="C16137" t="s">
        <v>21</v>
      </c>
      <c r="D16137" t="s">
        <v>567</v>
      </c>
      <c r="E16137">
        <v>2750</v>
      </c>
    </row>
    <row r="16138" spans="1:5">
      <c r="A16138">
        <v>2018</v>
      </c>
      <c r="B16138" t="s">
        <v>429</v>
      </c>
      <c r="C16138" t="s">
        <v>30</v>
      </c>
      <c r="D16138" t="s">
        <v>567</v>
      </c>
      <c r="E16138">
        <v>3875</v>
      </c>
    </row>
    <row r="16139" spans="1:5">
      <c r="A16139">
        <v>2025</v>
      </c>
      <c r="B16139" t="s">
        <v>407</v>
      </c>
      <c r="D16139" t="s">
        <v>568</v>
      </c>
      <c r="E16139" s="40">
        <v>0</v>
      </c>
    </row>
    <row r="16140" spans="1:5">
      <c r="A16140">
        <v>2025</v>
      </c>
      <c r="B16140" t="s">
        <v>438</v>
      </c>
      <c r="D16140" t="s">
        <v>568</v>
      </c>
      <c r="E16140" s="40">
        <v>0</v>
      </c>
    </row>
    <row r="16141" spans="1:5">
      <c r="A16141">
        <v>2025</v>
      </c>
      <c r="B16141" t="s">
        <v>425</v>
      </c>
      <c r="D16141" t="s">
        <v>568</v>
      </c>
      <c r="E16141" s="40">
        <v>0</v>
      </c>
    </row>
    <row r="16142" spans="1:5">
      <c r="A16142">
        <v>2025</v>
      </c>
      <c r="B16142" t="s">
        <v>421</v>
      </c>
      <c r="D16142" t="s">
        <v>568</v>
      </c>
      <c r="E16142" s="40">
        <v>0</v>
      </c>
    </row>
    <row r="16143" spans="1:5">
      <c r="A16143">
        <v>2025</v>
      </c>
      <c r="B16143" t="s">
        <v>432</v>
      </c>
      <c r="D16143" t="s">
        <v>568</v>
      </c>
      <c r="E16143" s="40">
        <v>0</v>
      </c>
    </row>
    <row r="16144" spans="1:5">
      <c r="A16144">
        <v>2025</v>
      </c>
      <c r="B16144" t="s">
        <v>429</v>
      </c>
      <c r="D16144" t="s">
        <v>568</v>
      </c>
      <c r="E16144" s="40">
        <v>0</v>
      </c>
    </row>
    <row r="16145" spans="1:5">
      <c r="A16145">
        <v>2025</v>
      </c>
      <c r="B16145" t="s">
        <v>431</v>
      </c>
      <c r="D16145" t="s">
        <v>568</v>
      </c>
      <c r="E16145" s="40">
        <v>0</v>
      </c>
    </row>
    <row r="16146" spans="1:5">
      <c r="A16146">
        <v>2025</v>
      </c>
      <c r="B16146" t="s">
        <v>428</v>
      </c>
      <c r="D16146" t="s">
        <v>568</v>
      </c>
      <c r="E16146" s="40">
        <v>0</v>
      </c>
    </row>
    <row r="16147" spans="1:5">
      <c r="A16147">
        <v>2025</v>
      </c>
      <c r="B16147" t="s">
        <v>436</v>
      </c>
      <c r="D16147" t="s">
        <v>568</v>
      </c>
      <c r="E16147" s="40">
        <v>0</v>
      </c>
    </row>
    <row r="16148" spans="1:5">
      <c r="A16148">
        <v>2025</v>
      </c>
      <c r="B16148" t="s">
        <v>433</v>
      </c>
      <c r="D16148" t="s">
        <v>568</v>
      </c>
      <c r="E16148" s="40">
        <v>0</v>
      </c>
    </row>
    <row r="16149" spans="1:5">
      <c r="A16149">
        <v>2025</v>
      </c>
      <c r="B16149" t="s">
        <v>426</v>
      </c>
      <c r="D16149" t="s">
        <v>568</v>
      </c>
      <c r="E16149" s="40">
        <v>0</v>
      </c>
    </row>
    <row r="16150" spans="1:5">
      <c r="A16150">
        <v>2025</v>
      </c>
      <c r="B16150" t="s">
        <v>437</v>
      </c>
      <c r="D16150" t="s">
        <v>568</v>
      </c>
      <c r="E16150" s="40">
        <v>0</v>
      </c>
    </row>
    <row r="16151" spans="1:5">
      <c r="A16151">
        <v>2025</v>
      </c>
      <c r="B16151" t="s">
        <v>420</v>
      </c>
      <c r="D16151" t="s">
        <v>568</v>
      </c>
      <c r="E16151" s="40">
        <v>0</v>
      </c>
    </row>
    <row r="16152" spans="1:5">
      <c r="A16152">
        <v>2025</v>
      </c>
      <c r="B16152" t="s">
        <v>424</v>
      </c>
      <c r="D16152" t="s">
        <v>568</v>
      </c>
      <c r="E16152" s="40">
        <v>0</v>
      </c>
    </row>
    <row r="16153" spans="1:5">
      <c r="A16153">
        <v>2025</v>
      </c>
      <c r="B16153" t="s">
        <v>434</v>
      </c>
      <c r="D16153" t="s">
        <v>568</v>
      </c>
      <c r="E16153" s="40">
        <v>0</v>
      </c>
    </row>
    <row r="16154" spans="1:5">
      <c r="A16154">
        <v>2025</v>
      </c>
      <c r="B16154" t="s">
        <v>423</v>
      </c>
      <c r="D16154" t="s">
        <v>568</v>
      </c>
      <c r="E16154" s="40">
        <v>0</v>
      </c>
    </row>
    <row r="16155" spans="1:5">
      <c r="A16155">
        <v>2025</v>
      </c>
      <c r="B16155" t="s">
        <v>435</v>
      </c>
      <c r="D16155" t="s">
        <v>568</v>
      </c>
      <c r="E16155" s="40">
        <v>0</v>
      </c>
    </row>
    <row r="16156" spans="1:5">
      <c r="A16156">
        <v>2025</v>
      </c>
      <c r="B16156" t="s">
        <v>430</v>
      </c>
      <c r="D16156" t="s">
        <v>568</v>
      </c>
      <c r="E16156" s="40">
        <v>0</v>
      </c>
    </row>
    <row r="16157" spans="1:5">
      <c r="A16157">
        <v>2025</v>
      </c>
      <c r="B16157" t="s">
        <v>422</v>
      </c>
      <c r="D16157" t="s">
        <v>568</v>
      </c>
      <c r="E16157" s="40">
        <v>0</v>
      </c>
    </row>
    <row r="16158" spans="1:5">
      <c r="A16158">
        <v>2025</v>
      </c>
      <c r="B16158" t="s">
        <v>439</v>
      </c>
      <c r="D16158" t="s">
        <v>568</v>
      </c>
      <c r="E16158" s="40">
        <v>0</v>
      </c>
    </row>
    <row r="16159" spans="1:5">
      <c r="A16159">
        <v>2024</v>
      </c>
      <c r="B16159" t="s">
        <v>407</v>
      </c>
      <c r="C16159" t="s">
        <v>407</v>
      </c>
      <c r="D16159" t="s">
        <v>568</v>
      </c>
      <c r="E16159" s="40">
        <v>0</v>
      </c>
    </row>
    <row r="16160" spans="1:5">
      <c r="A16160">
        <v>2024</v>
      </c>
      <c r="B16160" t="s">
        <v>438</v>
      </c>
      <c r="C16160" t="s">
        <v>52</v>
      </c>
      <c r="D16160" t="s">
        <v>568</v>
      </c>
      <c r="E16160" s="40">
        <v>0</v>
      </c>
    </row>
    <row r="16161" spans="1:5">
      <c r="A16161">
        <v>2024</v>
      </c>
      <c r="B16161" t="s">
        <v>425</v>
      </c>
      <c r="C16161" t="s">
        <v>24</v>
      </c>
      <c r="D16161" t="s">
        <v>568</v>
      </c>
      <c r="E16161" s="40">
        <v>0</v>
      </c>
    </row>
    <row r="16162" spans="1:5">
      <c r="A16162">
        <v>2024</v>
      </c>
      <c r="B16162" t="s">
        <v>421</v>
      </c>
      <c r="C16162" t="s">
        <v>13</v>
      </c>
      <c r="D16162" t="s">
        <v>568</v>
      </c>
      <c r="E16162" s="40">
        <v>0</v>
      </c>
    </row>
    <row r="16163" spans="1:5">
      <c r="A16163">
        <v>2024</v>
      </c>
      <c r="B16163" t="s">
        <v>432</v>
      </c>
      <c r="C16163" t="s">
        <v>39</v>
      </c>
      <c r="D16163" t="s">
        <v>568</v>
      </c>
      <c r="E16163" s="40">
        <v>0</v>
      </c>
    </row>
    <row r="16164" spans="1:5">
      <c r="A16164">
        <v>2024</v>
      </c>
      <c r="B16164" t="s">
        <v>429</v>
      </c>
      <c r="C16164" t="s">
        <v>30</v>
      </c>
      <c r="D16164" t="s">
        <v>568</v>
      </c>
      <c r="E16164" s="40">
        <v>0</v>
      </c>
    </row>
    <row r="16165" spans="1:5">
      <c r="A16165">
        <v>2024</v>
      </c>
      <c r="B16165" t="s">
        <v>431</v>
      </c>
      <c r="C16165" t="s">
        <v>36</v>
      </c>
      <c r="D16165" t="s">
        <v>568</v>
      </c>
      <c r="E16165" s="40">
        <v>0</v>
      </c>
    </row>
    <row r="16166" spans="1:5">
      <c r="A16166">
        <v>2024</v>
      </c>
      <c r="B16166" t="s">
        <v>428</v>
      </c>
      <c r="C16166" t="s">
        <v>27</v>
      </c>
      <c r="D16166" t="s">
        <v>568</v>
      </c>
      <c r="E16166" s="40">
        <v>0</v>
      </c>
    </row>
    <row r="16167" spans="1:5">
      <c r="A16167">
        <v>2024</v>
      </c>
      <c r="B16167" t="s">
        <v>436</v>
      </c>
      <c r="C16167" t="s">
        <v>49</v>
      </c>
      <c r="D16167" t="s">
        <v>568</v>
      </c>
      <c r="E16167" s="40">
        <v>0</v>
      </c>
    </row>
    <row r="16168" spans="1:5">
      <c r="A16168">
        <v>2024</v>
      </c>
      <c r="B16168" t="s">
        <v>433</v>
      </c>
      <c r="C16168" t="s">
        <v>42</v>
      </c>
      <c r="D16168" t="s">
        <v>568</v>
      </c>
      <c r="E16168" s="40">
        <v>0</v>
      </c>
    </row>
    <row r="16169" spans="1:5">
      <c r="A16169">
        <v>2024</v>
      </c>
      <c r="B16169" t="s">
        <v>426</v>
      </c>
      <c r="D16169" t="s">
        <v>568</v>
      </c>
      <c r="E16169" s="40">
        <v>0</v>
      </c>
    </row>
    <row r="16170" spans="1:5">
      <c r="A16170">
        <v>2024</v>
      </c>
      <c r="B16170" t="s">
        <v>437</v>
      </c>
      <c r="C16170" t="s">
        <v>51</v>
      </c>
      <c r="D16170" t="s">
        <v>568</v>
      </c>
      <c r="E16170" s="40">
        <v>0</v>
      </c>
    </row>
    <row r="16171" spans="1:5">
      <c r="A16171">
        <v>2024</v>
      </c>
      <c r="B16171" t="s">
        <v>420</v>
      </c>
      <c r="C16171" t="s">
        <v>8</v>
      </c>
      <c r="D16171" t="s">
        <v>568</v>
      </c>
      <c r="E16171" s="40">
        <v>0</v>
      </c>
    </row>
    <row r="16172" spans="1:5">
      <c r="A16172">
        <v>2024</v>
      </c>
      <c r="B16172" t="s">
        <v>424</v>
      </c>
      <c r="C16172" t="s">
        <v>21</v>
      </c>
      <c r="D16172" t="s">
        <v>568</v>
      </c>
      <c r="E16172" s="40">
        <v>0</v>
      </c>
    </row>
    <row r="16173" spans="1:5">
      <c r="A16173">
        <v>2024</v>
      </c>
      <c r="B16173" t="s">
        <v>434</v>
      </c>
      <c r="C16173" t="s">
        <v>45</v>
      </c>
      <c r="D16173" t="s">
        <v>568</v>
      </c>
      <c r="E16173" s="40">
        <v>0</v>
      </c>
    </row>
    <row r="16174" spans="1:5">
      <c r="A16174">
        <v>2024</v>
      </c>
      <c r="B16174" t="s">
        <v>423</v>
      </c>
      <c r="C16174" t="s">
        <v>18</v>
      </c>
      <c r="D16174" t="s">
        <v>568</v>
      </c>
      <c r="E16174" s="40">
        <v>0</v>
      </c>
    </row>
    <row r="16175" spans="1:5">
      <c r="A16175">
        <v>2024</v>
      </c>
      <c r="B16175" t="s">
        <v>435</v>
      </c>
      <c r="C16175" t="s">
        <v>48</v>
      </c>
      <c r="D16175" t="s">
        <v>568</v>
      </c>
      <c r="E16175" s="40">
        <v>0</v>
      </c>
    </row>
    <row r="16176" spans="1:5">
      <c r="A16176">
        <v>2024</v>
      </c>
      <c r="B16176" t="s">
        <v>430</v>
      </c>
      <c r="C16176" t="s">
        <v>33</v>
      </c>
      <c r="D16176" t="s">
        <v>568</v>
      </c>
      <c r="E16176" s="40">
        <v>0</v>
      </c>
    </row>
    <row r="16177" spans="1:5">
      <c r="A16177">
        <v>2024</v>
      </c>
      <c r="B16177" t="s">
        <v>422</v>
      </c>
      <c r="C16177" t="s">
        <v>15</v>
      </c>
      <c r="D16177" t="s">
        <v>568</v>
      </c>
      <c r="E16177" s="40">
        <v>0</v>
      </c>
    </row>
    <row r="16178" spans="1:5">
      <c r="A16178">
        <v>2024</v>
      </c>
      <c r="B16178" t="s">
        <v>439</v>
      </c>
      <c r="C16178" t="s">
        <v>53</v>
      </c>
      <c r="D16178" t="s">
        <v>568</v>
      </c>
      <c r="E16178" s="40">
        <v>0</v>
      </c>
    </row>
    <row r="16179" spans="1:5">
      <c r="A16179">
        <v>2019</v>
      </c>
      <c r="B16179" t="s">
        <v>407</v>
      </c>
      <c r="C16179" t="s">
        <v>407</v>
      </c>
      <c r="D16179" t="s">
        <v>568</v>
      </c>
      <c r="E16179">
        <v>0.21678500000000001</v>
      </c>
    </row>
    <row r="16180" spans="1:5">
      <c r="A16180">
        <v>2022</v>
      </c>
      <c r="B16180" t="s">
        <v>407</v>
      </c>
      <c r="C16180" t="s">
        <v>407</v>
      </c>
      <c r="D16180" t="s">
        <v>568</v>
      </c>
      <c r="E16180">
        <v>0.2277903</v>
      </c>
    </row>
    <row r="16181" spans="1:5">
      <c r="A16181">
        <v>2021</v>
      </c>
      <c r="B16181" t="s">
        <v>407</v>
      </c>
      <c r="C16181" t="s">
        <v>407</v>
      </c>
      <c r="D16181" t="s">
        <v>568</v>
      </c>
      <c r="E16181">
        <v>0.22396659999999999</v>
      </c>
    </row>
    <row r="16182" spans="1:5">
      <c r="A16182">
        <v>2023</v>
      </c>
      <c r="B16182" t="s">
        <v>407</v>
      </c>
      <c r="C16182" t="s">
        <v>407</v>
      </c>
      <c r="D16182" t="s">
        <v>568</v>
      </c>
      <c r="E16182">
        <v>0.2370959</v>
      </c>
    </row>
    <row r="16183" spans="1:5">
      <c r="A16183">
        <v>2018</v>
      </c>
      <c r="B16183" t="s">
        <v>407</v>
      </c>
      <c r="C16183" t="s">
        <v>407</v>
      </c>
      <c r="D16183" t="s">
        <v>568</v>
      </c>
      <c r="E16183">
        <v>0.21576319999999999</v>
      </c>
    </row>
    <row r="16184" spans="1:5">
      <c r="A16184">
        <v>2018</v>
      </c>
      <c r="B16184" t="s">
        <v>407</v>
      </c>
      <c r="C16184" t="s">
        <v>407</v>
      </c>
      <c r="D16184" t="s">
        <v>568</v>
      </c>
      <c r="E16184">
        <v>0.21576319999999999</v>
      </c>
    </row>
    <row r="16185" spans="1:5">
      <c r="A16185">
        <v>2018</v>
      </c>
      <c r="B16185" t="s">
        <v>407</v>
      </c>
      <c r="C16185" t="s">
        <v>407</v>
      </c>
      <c r="D16185" t="s">
        <v>568</v>
      </c>
      <c r="E16185">
        <v>0.21576319999999999</v>
      </c>
    </row>
    <row r="16186" spans="1:5">
      <c r="A16186">
        <v>2018</v>
      </c>
      <c r="B16186" t="s">
        <v>407</v>
      </c>
      <c r="C16186" t="s">
        <v>407</v>
      </c>
      <c r="D16186" t="s">
        <v>568</v>
      </c>
      <c r="E16186">
        <v>0.21576319999999999</v>
      </c>
    </row>
    <row r="16187" spans="1:5">
      <c r="A16187">
        <v>2020</v>
      </c>
      <c r="B16187" t="s">
        <v>407</v>
      </c>
      <c r="C16187" t="s">
        <v>407</v>
      </c>
      <c r="D16187" t="s">
        <v>568</v>
      </c>
      <c r="E16187">
        <v>0.2229392</v>
      </c>
    </row>
    <row r="16188" spans="1:5">
      <c r="A16188">
        <v>2023</v>
      </c>
      <c r="B16188" t="s">
        <v>438</v>
      </c>
      <c r="C16188" t="s">
        <v>52</v>
      </c>
      <c r="D16188" t="s">
        <v>568</v>
      </c>
      <c r="E16188">
        <v>0.29076920000000001</v>
      </c>
    </row>
    <row r="16189" spans="1:5">
      <c r="A16189">
        <v>2023</v>
      </c>
      <c r="B16189" t="s">
        <v>425</v>
      </c>
      <c r="C16189" t="s">
        <v>24</v>
      </c>
      <c r="D16189" t="s">
        <v>568</v>
      </c>
      <c r="E16189">
        <v>0.2208589</v>
      </c>
    </row>
    <row r="16190" spans="1:5">
      <c r="A16190">
        <v>2023</v>
      </c>
      <c r="B16190" t="s">
        <v>421</v>
      </c>
      <c r="C16190" t="s">
        <v>13</v>
      </c>
      <c r="D16190" t="s">
        <v>568</v>
      </c>
      <c r="E16190">
        <v>0.2167924</v>
      </c>
    </row>
    <row r="16191" spans="1:5">
      <c r="A16191">
        <v>2023</v>
      </c>
      <c r="B16191" t="s">
        <v>432</v>
      </c>
      <c r="C16191" t="s">
        <v>39</v>
      </c>
      <c r="D16191" t="s">
        <v>568</v>
      </c>
      <c r="E16191">
        <v>0.24179619999999999</v>
      </c>
    </row>
    <row r="16192" spans="1:5">
      <c r="A16192">
        <v>2023</v>
      </c>
      <c r="B16192" t="s">
        <v>429</v>
      </c>
      <c r="C16192" t="s">
        <v>30</v>
      </c>
      <c r="D16192" t="s">
        <v>568</v>
      </c>
      <c r="E16192">
        <v>0.29459829999999998</v>
      </c>
    </row>
    <row r="16193" spans="1:5">
      <c r="A16193">
        <v>2023</v>
      </c>
      <c r="B16193" t="s">
        <v>431</v>
      </c>
      <c r="C16193" t="s">
        <v>36</v>
      </c>
      <c r="D16193" t="s">
        <v>568</v>
      </c>
      <c r="E16193">
        <v>0.2093023</v>
      </c>
    </row>
    <row r="16194" spans="1:5">
      <c r="A16194">
        <v>2023</v>
      </c>
      <c r="B16194" t="s">
        <v>428</v>
      </c>
      <c r="C16194" t="s">
        <v>27</v>
      </c>
      <c r="D16194" t="s">
        <v>568</v>
      </c>
      <c r="E16194">
        <v>0.21887029999999999</v>
      </c>
    </row>
    <row r="16195" spans="1:5">
      <c r="A16195">
        <v>2023</v>
      </c>
      <c r="B16195" t="s">
        <v>436</v>
      </c>
      <c r="C16195" t="s">
        <v>49</v>
      </c>
      <c r="D16195" t="s">
        <v>568</v>
      </c>
      <c r="E16195">
        <v>0.23783190000000001</v>
      </c>
    </row>
    <row r="16196" spans="1:5">
      <c r="A16196">
        <v>2023</v>
      </c>
      <c r="B16196" t="s">
        <v>433</v>
      </c>
      <c r="C16196" t="s">
        <v>42</v>
      </c>
      <c r="D16196" t="s">
        <v>568</v>
      </c>
      <c r="E16196">
        <v>9.9715100000000001E-2</v>
      </c>
    </row>
    <row r="16197" spans="1:5">
      <c r="A16197">
        <v>2023</v>
      </c>
      <c r="B16197" t="s">
        <v>426</v>
      </c>
      <c r="D16197" t="s">
        <v>568</v>
      </c>
      <c r="E16197">
        <v>0.14285709999999999</v>
      </c>
    </row>
    <row r="16198" spans="1:5">
      <c r="A16198">
        <v>2023</v>
      </c>
      <c r="B16198" t="s">
        <v>437</v>
      </c>
      <c r="C16198" t="s">
        <v>51</v>
      </c>
      <c r="D16198" t="s">
        <v>568</v>
      </c>
      <c r="E16198">
        <v>0.18362229999999999</v>
      </c>
    </row>
    <row r="16199" spans="1:5">
      <c r="A16199">
        <v>2023</v>
      </c>
      <c r="B16199" t="s">
        <v>420</v>
      </c>
      <c r="C16199" t="s">
        <v>8</v>
      </c>
      <c r="D16199" t="s">
        <v>568</v>
      </c>
      <c r="E16199">
        <v>0.21921869999999999</v>
      </c>
    </row>
    <row r="16200" spans="1:5">
      <c r="A16200">
        <v>2023</v>
      </c>
      <c r="B16200" t="s">
        <v>424</v>
      </c>
      <c r="C16200" t="s">
        <v>21</v>
      </c>
      <c r="D16200" t="s">
        <v>568</v>
      </c>
      <c r="E16200">
        <v>0.23127039999999999</v>
      </c>
    </row>
    <row r="16201" spans="1:5">
      <c r="A16201">
        <v>2022</v>
      </c>
      <c r="B16201" t="s">
        <v>435</v>
      </c>
      <c r="C16201" t="s">
        <v>48</v>
      </c>
      <c r="D16201" t="s">
        <v>568</v>
      </c>
      <c r="E16201">
        <v>0.3620352</v>
      </c>
    </row>
    <row r="16202" spans="1:5">
      <c r="A16202">
        <v>2022</v>
      </c>
      <c r="B16202" t="s">
        <v>438</v>
      </c>
      <c r="C16202" t="s">
        <v>52</v>
      </c>
      <c r="D16202" t="s">
        <v>568</v>
      </c>
      <c r="E16202">
        <v>0.28614919999999999</v>
      </c>
    </row>
    <row r="16203" spans="1:5">
      <c r="A16203">
        <v>2022</v>
      </c>
      <c r="B16203" t="s">
        <v>436</v>
      </c>
      <c r="C16203" t="s">
        <v>49</v>
      </c>
      <c r="D16203" t="s">
        <v>568</v>
      </c>
      <c r="E16203">
        <v>0.20368359999999999</v>
      </c>
    </row>
    <row r="16204" spans="1:5">
      <c r="A16204">
        <v>2022</v>
      </c>
      <c r="B16204" t="s">
        <v>431</v>
      </c>
      <c r="C16204" t="s">
        <v>36</v>
      </c>
      <c r="D16204" t="s">
        <v>568</v>
      </c>
      <c r="E16204">
        <v>0.21526719999999999</v>
      </c>
    </row>
    <row r="16205" spans="1:5">
      <c r="A16205">
        <v>2022</v>
      </c>
      <c r="B16205" t="s">
        <v>422</v>
      </c>
      <c r="C16205" t="s">
        <v>15</v>
      </c>
      <c r="D16205" t="s">
        <v>568</v>
      </c>
      <c r="E16205">
        <v>0.25529849999999998</v>
      </c>
    </row>
    <row r="16206" spans="1:5">
      <c r="A16206">
        <v>2022</v>
      </c>
      <c r="B16206" t="s">
        <v>439</v>
      </c>
      <c r="C16206" t="s">
        <v>53</v>
      </c>
      <c r="D16206" t="s">
        <v>568</v>
      </c>
      <c r="E16206">
        <v>0.17480039999999999</v>
      </c>
    </row>
    <row r="16207" spans="1:5">
      <c r="A16207">
        <v>2022</v>
      </c>
      <c r="B16207" t="s">
        <v>429</v>
      </c>
      <c r="C16207" t="s">
        <v>30</v>
      </c>
      <c r="D16207" t="s">
        <v>568</v>
      </c>
      <c r="E16207">
        <v>0.26657819999999999</v>
      </c>
    </row>
    <row r="16208" spans="1:5">
      <c r="A16208">
        <v>2022</v>
      </c>
      <c r="B16208" t="s">
        <v>421</v>
      </c>
      <c r="C16208" t="s">
        <v>13</v>
      </c>
      <c r="D16208" t="s">
        <v>568</v>
      </c>
      <c r="E16208">
        <v>0.20528460000000001</v>
      </c>
    </row>
    <row r="16209" spans="1:5">
      <c r="A16209">
        <v>2022</v>
      </c>
      <c r="B16209" t="s">
        <v>434</v>
      </c>
      <c r="C16209" t="s">
        <v>45</v>
      </c>
      <c r="D16209" t="s">
        <v>568</v>
      </c>
      <c r="E16209">
        <v>0.1824818</v>
      </c>
    </row>
    <row r="16210" spans="1:5">
      <c r="A16210">
        <v>2021</v>
      </c>
      <c r="B16210" t="s">
        <v>434</v>
      </c>
      <c r="C16210" t="s">
        <v>45</v>
      </c>
      <c r="D16210" t="s">
        <v>568</v>
      </c>
      <c r="E16210">
        <v>0.1688617</v>
      </c>
    </row>
    <row r="16211" spans="1:5">
      <c r="A16211">
        <v>2021</v>
      </c>
      <c r="B16211" t="s">
        <v>420</v>
      </c>
      <c r="C16211" t="s">
        <v>8</v>
      </c>
      <c r="D16211" t="s">
        <v>568</v>
      </c>
      <c r="E16211">
        <v>0.20663770000000001</v>
      </c>
    </row>
    <row r="16212" spans="1:5">
      <c r="A16212">
        <v>2021</v>
      </c>
      <c r="B16212" t="s">
        <v>424</v>
      </c>
      <c r="C16212" t="s">
        <v>21</v>
      </c>
      <c r="D16212" t="s">
        <v>568</v>
      </c>
      <c r="E16212">
        <v>0.21315709999999999</v>
      </c>
    </row>
    <row r="16213" spans="1:5">
      <c r="A16213">
        <v>2020</v>
      </c>
      <c r="B16213" t="s">
        <v>434</v>
      </c>
      <c r="C16213" t="s">
        <v>45</v>
      </c>
      <c r="D16213" t="s">
        <v>568</v>
      </c>
      <c r="E16213">
        <v>0.1691966</v>
      </c>
    </row>
    <row r="16214" spans="1:5">
      <c r="A16214">
        <v>2020</v>
      </c>
      <c r="B16214" t="s">
        <v>430</v>
      </c>
      <c r="C16214" t="s">
        <v>33</v>
      </c>
      <c r="D16214" t="s">
        <v>568</v>
      </c>
      <c r="E16214">
        <v>0.3249245</v>
      </c>
    </row>
    <row r="16215" spans="1:5">
      <c r="A16215">
        <v>2020</v>
      </c>
      <c r="B16215" t="s">
        <v>439</v>
      </c>
      <c r="C16215" t="s">
        <v>53</v>
      </c>
      <c r="D16215" t="s">
        <v>568</v>
      </c>
      <c r="E16215">
        <v>0.16218840000000001</v>
      </c>
    </row>
    <row r="16216" spans="1:5">
      <c r="A16216">
        <v>2019</v>
      </c>
      <c r="B16216" t="s">
        <v>431</v>
      </c>
      <c r="C16216" t="s">
        <v>36</v>
      </c>
      <c r="D16216" t="s">
        <v>568</v>
      </c>
      <c r="E16216">
        <v>0.1755591</v>
      </c>
    </row>
    <row r="16217" spans="1:5">
      <c r="A16217">
        <v>2019</v>
      </c>
      <c r="B16217" t="s">
        <v>437</v>
      </c>
      <c r="C16217" t="s">
        <v>51</v>
      </c>
      <c r="D16217" t="s">
        <v>568</v>
      </c>
      <c r="E16217">
        <v>0.20079610000000001</v>
      </c>
    </row>
    <row r="16218" spans="1:5">
      <c r="A16218">
        <v>2019</v>
      </c>
      <c r="B16218" t="s">
        <v>439</v>
      </c>
      <c r="C16218" t="s">
        <v>53</v>
      </c>
      <c r="D16218" t="s">
        <v>568</v>
      </c>
      <c r="E16218">
        <v>0.168069</v>
      </c>
    </row>
    <row r="16219" spans="1:5">
      <c r="A16219">
        <v>2019</v>
      </c>
      <c r="B16219" t="s">
        <v>429</v>
      </c>
      <c r="C16219" t="s">
        <v>30</v>
      </c>
      <c r="D16219" t="s">
        <v>568</v>
      </c>
      <c r="E16219">
        <v>0.25687589999999999</v>
      </c>
    </row>
    <row r="16220" spans="1:5">
      <c r="A16220">
        <v>2018</v>
      </c>
      <c r="B16220" t="s">
        <v>432</v>
      </c>
      <c r="C16220" t="s">
        <v>39</v>
      </c>
      <c r="D16220" t="s">
        <v>568</v>
      </c>
      <c r="E16220">
        <v>0.1730759</v>
      </c>
    </row>
    <row r="16221" spans="1:5">
      <c r="A16221">
        <v>2018</v>
      </c>
      <c r="B16221" t="s">
        <v>435</v>
      </c>
      <c r="C16221" t="s">
        <v>48</v>
      </c>
      <c r="D16221" t="s">
        <v>568</v>
      </c>
      <c r="E16221">
        <v>0.32118079999999999</v>
      </c>
    </row>
    <row r="16222" spans="1:5">
      <c r="A16222">
        <v>2018</v>
      </c>
      <c r="B16222" t="s">
        <v>438</v>
      </c>
      <c r="C16222" t="s">
        <v>52</v>
      </c>
      <c r="D16222" t="s">
        <v>568</v>
      </c>
      <c r="E16222">
        <v>0.26783439999999997</v>
      </c>
    </row>
    <row r="16223" spans="1:5">
      <c r="A16223">
        <v>2018</v>
      </c>
      <c r="B16223" t="s">
        <v>436</v>
      </c>
      <c r="C16223" t="s">
        <v>49</v>
      </c>
      <c r="D16223" t="s">
        <v>568</v>
      </c>
      <c r="E16223">
        <v>0.18734729999999999</v>
      </c>
    </row>
    <row r="16224" spans="1:5">
      <c r="A16224">
        <v>2018</v>
      </c>
      <c r="B16224" t="s">
        <v>437</v>
      </c>
      <c r="C16224" t="s">
        <v>51</v>
      </c>
      <c r="D16224" t="s">
        <v>568</v>
      </c>
      <c r="E16224">
        <v>0.20626040000000001</v>
      </c>
    </row>
    <row r="16225" spans="1:5">
      <c r="A16225">
        <v>2018</v>
      </c>
      <c r="B16225" t="s">
        <v>422</v>
      </c>
      <c r="C16225" t="s">
        <v>15</v>
      </c>
      <c r="D16225" t="s">
        <v>568</v>
      </c>
      <c r="E16225">
        <v>0.2226486</v>
      </c>
    </row>
    <row r="16226" spans="1:5">
      <c r="A16226">
        <v>2019</v>
      </c>
      <c r="B16226" t="s">
        <v>438</v>
      </c>
      <c r="C16226" t="s">
        <v>52</v>
      </c>
      <c r="D16226" t="s">
        <v>568</v>
      </c>
      <c r="E16226">
        <v>0.25908619999999999</v>
      </c>
    </row>
    <row r="16227" spans="1:5">
      <c r="A16227">
        <v>2019</v>
      </c>
      <c r="B16227" t="s">
        <v>430</v>
      </c>
      <c r="C16227" t="s">
        <v>33</v>
      </c>
      <c r="D16227" t="s">
        <v>568</v>
      </c>
      <c r="E16227">
        <v>0.28713430000000001</v>
      </c>
    </row>
    <row r="16228" spans="1:5">
      <c r="A16228">
        <v>2019</v>
      </c>
      <c r="B16228" t="s">
        <v>434</v>
      </c>
      <c r="C16228" t="s">
        <v>45</v>
      </c>
      <c r="D16228" t="s">
        <v>568</v>
      </c>
      <c r="E16228">
        <v>0.18734210000000001</v>
      </c>
    </row>
    <row r="16229" spans="1:5">
      <c r="A16229">
        <v>2019</v>
      </c>
      <c r="B16229" t="s">
        <v>425</v>
      </c>
      <c r="C16229" t="s">
        <v>24</v>
      </c>
      <c r="D16229" t="s">
        <v>568</v>
      </c>
      <c r="E16229">
        <v>0.18865219999999999</v>
      </c>
    </row>
    <row r="16230" spans="1:5">
      <c r="A16230">
        <v>2019</v>
      </c>
      <c r="B16230" t="s">
        <v>420</v>
      </c>
      <c r="C16230" t="s">
        <v>8</v>
      </c>
      <c r="D16230" t="s">
        <v>568</v>
      </c>
      <c r="E16230">
        <v>0.20302500000000001</v>
      </c>
    </row>
    <row r="16231" spans="1:5">
      <c r="A16231">
        <v>2019</v>
      </c>
      <c r="B16231" t="s">
        <v>433</v>
      </c>
      <c r="C16231" t="s">
        <v>42</v>
      </c>
      <c r="D16231" t="s">
        <v>568</v>
      </c>
      <c r="E16231">
        <v>0.14093539999999999</v>
      </c>
    </row>
    <row r="16232" spans="1:5">
      <c r="A16232">
        <v>2019</v>
      </c>
      <c r="B16232" t="s">
        <v>428</v>
      </c>
      <c r="C16232" t="s">
        <v>27</v>
      </c>
      <c r="D16232" t="s">
        <v>568</v>
      </c>
      <c r="E16232">
        <v>0.23542579999999999</v>
      </c>
    </row>
    <row r="16233" spans="1:5">
      <c r="A16233">
        <v>2019</v>
      </c>
      <c r="B16233" t="s">
        <v>423</v>
      </c>
      <c r="C16233" t="s">
        <v>18</v>
      </c>
      <c r="D16233" t="s">
        <v>568</v>
      </c>
      <c r="E16233">
        <v>0.26740819999999998</v>
      </c>
    </row>
    <row r="16234" spans="1:5">
      <c r="A16234">
        <v>2019</v>
      </c>
      <c r="B16234" t="s">
        <v>421</v>
      </c>
      <c r="C16234" t="s">
        <v>13</v>
      </c>
      <c r="D16234" t="s">
        <v>568</v>
      </c>
      <c r="E16234">
        <v>0.20375960000000001</v>
      </c>
    </row>
    <row r="16235" spans="1:5">
      <c r="A16235">
        <v>2019</v>
      </c>
      <c r="B16235" t="s">
        <v>422</v>
      </c>
      <c r="C16235" t="s">
        <v>15</v>
      </c>
      <c r="D16235" t="s">
        <v>568</v>
      </c>
      <c r="E16235">
        <v>0.22102849999999999</v>
      </c>
    </row>
    <row r="16236" spans="1:5">
      <c r="A16236">
        <v>2019</v>
      </c>
      <c r="B16236" t="s">
        <v>424</v>
      </c>
      <c r="C16236" t="s">
        <v>21</v>
      </c>
      <c r="D16236" t="s">
        <v>568</v>
      </c>
      <c r="E16236">
        <v>0.21238560000000001</v>
      </c>
    </row>
    <row r="16237" spans="1:5">
      <c r="A16237">
        <v>2018</v>
      </c>
      <c r="B16237" t="s">
        <v>434</v>
      </c>
      <c r="C16237" t="s">
        <v>45</v>
      </c>
      <c r="D16237" t="s">
        <v>568</v>
      </c>
      <c r="E16237">
        <v>0.1892558</v>
      </c>
    </row>
    <row r="16238" spans="1:5">
      <c r="A16238">
        <v>2018</v>
      </c>
      <c r="B16238" t="s">
        <v>428</v>
      </c>
      <c r="C16238" t="s">
        <v>27</v>
      </c>
      <c r="D16238" t="s">
        <v>568</v>
      </c>
      <c r="E16238">
        <v>0.22798160000000001</v>
      </c>
    </row>
    <row r="16239" spans="1:5">
      <c r="A16239">
        <v>2018</v>
      </c>
      <c r="B16239" t="s">
        <v>430</v>
      </c>
      <c r="C16239" t="s">
        <v>33</v>
      </c>
      <c r="D16239" t="s">
        <v>568</v>
      </c>
      <c r="E16239">
        <v>0.29367369999999998</v>
      </c>
    </row>
    <row r="16240" spans="1:5">
      <c r="A16240">
        <v>2018</v>
      </c>
      <c r="B16240" t="s">
        <v>420</v>
      </c>
      <c r="C16240" t="s">
        <v>8</v>
      </c>
      <c r="D16240" t="s">
        <v>568</v>
      </c>
      <c r="E16240">
        <v>0.20054459999999999</v>
      </c>
    </row>
    <row r="16241" spans="1:5">
      <c r="A16241">
        <v>2018</v>
      </c>
      <c r="B16241" t="s">
        <v>439</v>
      </c>
      <c r="C16241" t="s">
        <v>53</v>
      </c>
      <c r="D16241" t="s">
        <v>568</v>
      </c>
      <c r="E16241">
        <v>0.17721129999999999</v>
      </c>
    </row>
    <row r="16242" spans="1:5">
      <c r="A16242">
        <v>2022</v>
      </c>
      <c r="B16242" t="s">
        <v>437</v>
      </c>
      <c r="C16242" t="s">
        <v>51</v>
      </c>
      <c r="D16242" t="s">
        <v>568</v>
      </c>
      <c r="E16242">
        <v>0.19025300000000001</v>
      </c>
    </row>
    <row r="16243" spans="1:5">
      <c r="A16243">
        <v>2022</v>
      </c>
      <c r="B16243" t="s">
        <v>425</v>
      </c>
      <c r="C16243" t="s">
        <v>24</v>
      </c>
      <c r="D16243" t="s">
        <v>568</v>
      </c>
      <c r="E16243">
        <v>0.21566630000000001</v>
      </c>
    </row>
    <row r="16244" spans="1:5">
      <c r="A16244">
        <v>2022</v>
      </c>
      <c r="B16244" t="s">
        <v>428</v>
      </c>
      <c r="C16244" t="s">
        <v>27</v>
      </c>
      <c r="D16244" t="s">
        <v>568</v>
      </c>
      <c r="E16244">
        <v>0.23251530000000001</v>
      </c>
    </row>
    <row r="16245" spans="1:5">
      <c r="A16245">
        <v>2022</v>
      </c>
      <c r="B16245" t="s">
        <v>420</v>
      </c>
      <c r="C16245" t="s">
        <v>8</v>
      </c>
      <c r="D16245" t="s">
        <v>568</v>
      </c>
      <c r="E16245">
        <v>0.2014473</v>
      </c>
    </row>
    <row r="16246" spans="1:5">
      <c r="A16246">
        <v>2022</v>
      </c>
      <c r="B16246" t="s">
        <v>423</v>
      </c>
      <c r="C16246" t="s">
        <v>18</v>
      </c>
      <c r="D16246" t="s">
        <v>568</v>
      </c>
      <c r="E16246">
        <v>0.26646710000000001</v>
      </c>
    </row>
    <row r="16247" spans="1:5">
      <c r="A16247">
        <v>2021</v>
      </c>
      <c r="B16247" t="s">
        <v>426</v>
      </c>
      <c r="D16247" t="s">
        <v>568</v>
      </c>
      <c r="E16247">
        <v>0.25902589999999998</v>
      </c>
    </row>
    <row r="16248" spans="1:5">
      <c r="A16248">
        <v>2021</v>
      </c>
      <c r="B16248" t="s">
        <v>428</v>
      </c>
      <c r="C16248" t="s">
        <v>27</v>
      </c>
      <c r="D16248" t="s">
        <v>568</v>
      </c>
      <c r="E16248">
        <v>0.228931</v>
      </c>
    </row>
    <row r="16249" spans="1:5">
      <c r="A16249">
        <v>2021</v>
      </c>
      <c r="B16249" t="s">
        <v>423</v>
      </c>
      <c r="C16249" t="s">
        <v>18</v>
      </c>
      <c r="D16249" t="s">
        <v>568</v>
      </c>
      <c r="E16249">
        <v>0.27396350000000003</v>
      </c>
    </row>
    <row r="16250" spans="1:5">
      <c r="A16250">
        <v>2021</v>
      </c>
      <c r="B16250" t="s">
        <v>431</v>
      </c>
      <c r="C16250" t="s">
        <v>36</v>
      </c>
      <c r="D16250" t="s">
        <v>568</v>
      </c>
      <c r="E16250">
        <v>0.2108331</v>
      </c>
    </row>
    <row r="16251" spans="1:5">
      <c r="A16251">
        <v>2021</v>
      </c>
      <c r="B16251" t="s">
        <v>425</v>
      </c>
      <c r="C16251" t="s">
        <v>24</v>
      </c>
      <c r="D16251" t="s">
        <v>568</v>
      </c>
      <c r="E16251">
        <v>0.19301280000000001</v>
      </c>
    </row>
    <row r="16252" spans="1:5">
      <c r="A16252">
        <v>2021</v>
      </c>
      <c r="B16252" t="s">
        <v>438</v>
      </c>
      <c r="C16252" t="s">
        <v>52</v>
      </c>
      <c r="D16252" t="s">
        <v>568</v>
      </c>
      <c r="E16252">
        <v>0.26129210000000003</v>
      </c>
    </row>
    <row r="16253" spans="1:5">
      <c r="A16253">
        <v>2021</v>
      </c>
      <c r="B16253" t="s">
        <v>436</v>
      </c>
      <c r="C16253" t="s">
        <v>49</v>
      </c>
      <c r="D16253" t="s">
        <v>568</v>
      </c>
      <c r="E16253">
        <v>0.16329940000000001</v>
      </c>
    </row>
    <row r="16254" spans="1:5">
      <c r="A16254">
        <v>2021</v>
      </c>
      <c r="B16254" t="s">
        <v>437</v>
      </c>
      <c r="C16254" t="s">
        <v>51</v>
      </c>
      <c r="D16254" t="s">
        <v>568</v>
      </c>
      <c r="E16254">
        <v>0.1995731</v>
      </c>
    </row>
    <row r="16255" spans="1:5">
      <c r="A16255">
        <v>2020</v>
      </c>
      <c r="B16255" t="s">
        <v>431</v>
      </c>
      <c r="C16255" t="s">
        <v>36</v>
      </c>
      <c r="D16255" t="s">
        <v>568</v>
      </c>
      <c r="E16255">
        <v>0.21169789999999999</v>
      </c>
    </row>
    <row r="16256" spans="1:5">
      <c r="A16256">
        <v>2020</v>
      </c>
      <c r="B16256" t="s">
        <v>426</v>
      </c>
      <c r="D16256" t="s">
        <v>568</v>
      </c>
      <c r="E16256">
        <v>0.25579819999999998</v>
      </c>
    </row>
    <row r="16257" spans="1:5">
      <c r="A16257">
        <v>2020</v>
      </c>
      <c r="B16257" t="s">
        <v>433</v>
      </c>
      <c r="C16257" t="s">
        <v>42</v>
      </c>
      <c r="D16257" t="s">
        <v>568</v>
      </c>
      <c r="E16257">
        <v>0.1099599</v>
      </c>
    </row>
    <row r="16258" spans="1:5">
      <c r="A16258">
        <v>2020</v>
      </c>
      <c r="B16258" t="s">
        <v>425</v>
      </c>
      <c r="C16258" t="s">
        <v>24</v>
      </c>
      <c r="D16258" t="s">
        <v>568</v>
      </c>
      <c r="E16258">
        <v>0.1927006</v>
      </c>
    </row>
    <row r="16259" spans="1:5">
      <c r="A16259">
        <v>2020</v>
      </c>
      <c r="B16259" t="s">
        <v>428</v>
      </c>
      <c r="C16259" t="s">
        <v>27</v>
      </c>
      <c r="D16259" t="s">
        <v>568</v>
      </c>
      <c r="E16259">
        <v>0.22788890000000001</v>
      </c>
    </row>
    <row r="16260" spans="1:5">
      <c r="A16260">
        <v>2020</v>
      </c>
      <c r="B16260" t="s">
        <v>438</v>
      </c>
      <c r="C16260" t="s">
        <v>52</v>
      </c>
      <c r="D16260" t="s">
        <v>568</v>
      </c>
      <c r="E16260">
        <v>0.25959549999999998</v>
      </c>
    </row>
    <row r="16261" spans="1:5">
      <c r="A16261">
        <v>2020</v>
      </c>
      <c r="B16261" t="s">
        <v>437</v>
      </c>
      <c r="C16261" t="s">
        <v>51</v>
      </c>
      <c r="D16261" t="s">
        <v>568</v>
      </c>
      <c r="E16261">
        <v>0.1977843</v>
      </c>
    </row>
    <row r="16262" spans="1:5">
      <c r="A16262">
        <v>2020</v>
      </c>
      <c r="B16262" t="s">
        <v>422</v>
      </c>
      <c r="C16262" t="s">
        <v>15</v>
      </c>
      <c r="D16262" t="s">
        <v>568</v>
      </c>
      <c r="E16262">
        <v>0.2453437</v>
      </c>
    </row>
    <row r="16263" spans="1:5">
      <c r="A16263">
        <v>2023</v>
      </c>
      <c r="B16263" t="s">
        <v>434</v>
      </c>
      <c r="C16263" t="s">
        <v>45</v>
      </c>
      <c r="D16263" t="s">
        <v>568</v>
      </c>
      <c r="E16263">
        <v>0.18159810000000001</v>
      </c>
    </row>
    <row r="16264" spans="1:5">
      <c r="A16264">
        <v>2023</v>
      </c>
      <c r="B16264" t="s">
        <v>423</v>
      </c>
      <c r="C16264" t="s">
        <v>18</v>
      </c>
      <c r="D16264" t="s">
        <v>568</v>
      </c>
      <c r="E16264">
        <v>0.25514399999999998</v>
      </c>
    </row>
    <row r="16265" spans="1:5">
      <c r="A16265">
        <v>2023</v>
      </c>
      <c r="B16265" t="s">
        <v>435</v>
      </c>
      <c r="C16265" t="s">
        <v>48</v>
      </c>
      <c r="D16265" t="s">
        <v>568</v>
      </c>
      <c r="E16265">
        <v>0.392233</v>
      </c>
    </row>
    <row r="16266" spans="1:5">
      <c r="A16266">
        <v>2023</v>
      </c>
      <c r="B16266" t="s">
        <v>430</v>
      </c>
      <c r="C16266" t="s">
        <v>33</v>
      </c>
      <c r="D16266" t="s">
        <v>568</v>
      </c>
      <c r="E16266">
        <v>0.32182739999999999</v>
      </c>
    </row>
    <row r="16267" spans="1:5">
      <c r="A16267">
        <v>2023</v>
      </c>
      <c r="B16267" t="s">
        <v>422</v>
      </c>
      <c r="C16267" t="s">
        <v>15</v>
      </c>
      <c r="D16267" t="s">
        <v>568</v>
      </c>
      <c r="E16267">
        <v>0.2575133</v>
      </c>
    </row>
    <row r="16268" spans="1:5">
      <c r="A16268">
        <v>2023</v>
      </c>
      <c r="B16268" t="s">
        <v>439</v>
      </c>
      <c r="C16268" t="s">
        <v>53</v>
      </c>
      <c r="D16268" t="s">
        <v>568</v>
      </c>
      <c r="E16268">
        <v>0.1855204</v>
      </c>
    </row>
    <row r="16269" spans="1:5">
      <c r="A16269">
        <v>2022</v>
      </c>
      <c r="B16269" t="s">
        <v>433</v>
      </c>
      <c r="C16269" t="s">
        <v>42</v>
      </c>
      <c r="D16269" t="s">
        <v>568</v>
      </c>
      <c r="E16269">
        <v>0.11408450000000001</v>
      </c>
    </row>
    <row r="16270" spans="1:5">
      <c r="A16270">
        <v>2022</v>
      </c>
      <c r="B16270" t="s">
        <v>430</v>
      </c>
      <c r="C16270" t="s">
        <v>33</v>
      </c>
      <c r="D16270" t="s">
        <v>568</v>
      </c>
      <c r="E16270">
        <v>0.33852539999999998</v>
      </c>
    </row>
    <row r="16271" spans="1:5">
      <c r="A16271">
        <v>2022</v>
      </c>
      <c r="B16271" t="s">
        <v>432</v>
      </c>
      <c r="C16271" t="s">
        <v>39</v>
      </c>
      <c r="D16271" t="s">
        <v>568</v>
      </c>
      <c r="E16271">
        <v>0.20511689999999999</v>
      </c>
    </row>
    <row r="16272" spans="1:5">
      <c r="A16272">
        <v>2022</v>
      </c>
      <c r="B16272" t="s">
        <v>426</v>
      </c>
      <c r="D16272" t="s">
        <v>568</v>
      </c>
      <c r="E16272">
        <v>0.14705879999999999</v>
      </c>
    </row>
    <row r="16273" spans="1:5">
      <c r="A16273">
        <v>2022</v>
      </c>
      <c r="B16273" t="s">
        <v>424</v>
      </c>
      <c r="C16273" t="s">
        <v>21</v>
      </c>
      <c r="D16273" t="s">
        <v>568</v>
      </c>
      <c r="E16273">
        <v>0.2255761</v>
      </c>
    </row>
    <row r="16274" spans="1:5">
      <c r="A16274">
        <v>2021</v>
      </c>
      <c r="B16274" t="s">
        <v>432</v>
      </c>
      <c r="C16274" t="s">
        <v>39</v>
      </c>
      <c r="D16274" t="s">
        <v>568</v>
      </c>
      <c r="E16274">
        <v>0.20337379999999999</v>
      </c>
    </row>
    <row r="16275" spans="1:5">
      <c r="A16275">
        <v>2021</v>
      </c>
      <c r="B16275" t="s">
        <v>430</v>
      </c>
      <c r="C16275" t="s">
        <v>33</v>
      </c>
      <c r="D16275" t="s">
        <v>568</v>
      </c>
      <c r="E16275">
        <v>0.32434800000000003</v>
      </c>
    </row>
    <row r="16276" spans="1:5">
      <c r="A16276">
        <v>2021</v>
      </c>
      <c r="B16276" t="s">
        <v>433</v>
      </c>
      <c r="C16276" t="s">
        <v>42</v>
      </c>
      <c r="D16276" t="s">
        <v>568</v>
      </c>
      <c r="E16276">
        <v>0.1100124</v>
      </c>
    </row>
    <row r="16277" spans="1:5">
      <c r="A16277">
        <v>2021</v>
      </c>
      <c r="B16277" t="s">
        <v>422</v>
      </c>
      <c r="C16277" t="s">
        <v>15</v>
      </c>
      <c r="D16277" t="s">
        <v>568</v>
      </c>
      <c r="E16277">
        <v>0.2460765</v>
      </c>
    </row>
    <row r="16278" spans="1:5">
      <c r="A16278">
        <v>2021</v>
      </c>
      <c r="B16278" t="s">
        <v>421</v>
      </c>
      <c r="C16278" t="s">
        <v>13</v>
      </c>
      <c r="D16278" t="s">
        <v>568</v>
      </c>
      <c r="E16278">
        <v>0.20847979999999999</v>
      </c>
    </row>
    <row r="16279" spans="1:5">
      <c r="A16279">
        <v>2021</v>
      </c>
      <c r="B16279" t="s">
        <v>439</v>
      </c>
      <c r="C16279" t="s">
        <v>53</v>
      </c>
      <c r="D16279" t="s">
        <v>568</v>
      </c>
      <c r="E16279">
        <v>0.163382</v>
      </c>
    </row>
    <row r="16280" spans="1:5">
      <c r="A16280">
        <v>2021</v>
      </c>
      <c r="B16280" t="s">
        <v>435</v>
      </c>
      <c r="C16280" t="s">
        <v>48</v>
      </c>
      <c r="D16280" t="s">
        <v>568</v>
      </c>
      <c r="E16280">
        <v>0.36693369999999997</v>
      </c>
    </row>
    <row r="16281" spans="1:5">
      <c r="A16281">
        <v>2021</v>
      </c>
      <c r="B16281" t="s">
        <v>429</v>
      </c>
      <c r="C16281" t="s">
        <v>30</v>
      </c>
      <c r="D16281" t="s">
        <v>568</v>
      </c>
      <c r="E16281">
        <v>0.2587295</v>
      </c>
    </row>
    <row r="16282" spans="1:5">
      <c r="A16282">
        <v>2020</v>
      </c>
      <c r="B16282" t="s">
        <v>435</v>
      </c>
      <c r="C16282" t="s">
        <v>48</v>
      </c>
      <c r="D16282" t="s">
        <v>568</v>
      </c>
      <c r="E16282">
        <v>0.3661838</v>
      </c>
    </row>
    <row r="16283" spans="1:5">
      <c r="A16283">
        <v>2020</v>
      </c>
      <c r="B16283" t="s">
        <v>432</v>
      </c>
      <c r="C16283" t="s">
        <v>39</v>
      </c>
      <c r="D16283" t="s">
        <v>568</v>
      </c>
      <c r="E16283">
        <v>0.20240649999999999</v>
      </c>
    </row>
    <row r="16284" spans="1:5">
      <c r="A16284">
        <v>2020</v>
      </c>
      <c r="B16284" t="s">
        <v>423</v>
      </c>
      <c r="C16284" t="s">
        <v>18</v>
      </c>
      <c r="D16284" t="s">
        <v>568</v>
      </c>
      <c r="E16284">
        <v>0.27166699999999999</v>
      </c>
    </row>
    <row r="16285" spans="1:5">
      <c r="A16285">
        <v>2020</v>
      </c>
      <c r="B16285" t="s">
        <v>420</v>
      </c>
      <c r="C16285" t="s">
        <v>8</v>
      </c>
      <c r="D16285" t="s">
        <v>568</v>
      </c>
      <c r="E16285">
        <v>0.2062271</v>
      </c>
    </row>
    <row r="16286" spans="1:5">
      <c r="A16286">
        <v>2020</v>
      </c>
      <c r="B16286" t="s">
        <v>424</v>
      </c>
      <c r="C16286" t="s">
        <v>21</v>
      </c>
      <c r="D16286" t="s">
        <v>568</v>
      </c>
      <c r="E16286">
        <v>0.2129307</v>
      </c>
    </row>
    <row r="16287" spans="1:5">
      <c r="A16287">
        <v>2020</v>
      </c>
      <c r="B16287" t="s">
        <v>421</v>
      </c>
      <c r="C16287" t="s">
        <v>13</v>
      </c>
      <c r="D16287" t="s">
        <v>568</v>
      </c>
      <c r="E16287">
        <v>0.20772099999999999</v>
      </c>
    </row>
    <row r="16288" spans="1:5">
      <c r="A16288">
        <v>2020</v>
      </c>
      <c r="B16288" t="s">
        <v>436</v>
      </c>
      <c r="C16288" t="s">
        <v>49</v>
      </c>
      <c r="D16288" t="s">
        <v>568</v>
      </c>
      <c r="E16288">
        <v>0.16236210000000001</v>
      </c>
    </row>
    <row r="16289" spans="1:5">
      <c r="A16289">
        <v>2020</v>
      </c>
      <c r="B16289" t="s">
        <v>429</v>
      </c>
      <c r="C16289" t="s">
        <v>30</v>
      </c>
      <c r="D16289" t="s">
        <v>568</v>
      </c>
      <c r="E16289">
        <v>0.25693389999999999</v>
      </c>
    </row>
    <row r="16290" spans="1:5">
      <c r="A16290">
        <v>2019</v>
      </c>
      <c r="B16290" t="s">
        <v>435</v>
      </c>
      <c r="C16290" t="s">
        <v>48</v>
      </c>
      <c r="D16290" t="s">
        <v>568</v>
      </c>
      <c r="E16290">
        <v>0.33972839999999999</v>
      </c>
    </row>
    <row r="16291" spans="1:5">
      <c r="A16291">
        <v>2019</v>
      </c>
      <c r="B16291" t="s">
        <v>426</v>
      </c>
      <c r="D16291" t="s">
        <v>568</v>
      </c>
      <c r="E16291">
        <v>0.25255569999999999</v>
      </c>
    </row>
    <row r="16292" spans="1:5">
      <c r="A16292">
        <v>2019</v>
      </c>
      <c r="B16292" t="s">
        <v>432</v>
      </c>
      <c r="C16292" t="s">
        <v>39</v>
      </c>
      <c r="D16292" t="s">
        <v>568</v>
      </c>
      <c r="E16292">
        <v>0.1826777</v>
      </c>
    </row>
    <row r="16293" spans="1:5">
      <c r="A16293">
        <v>2019</v>
      </c>
      <c r="B16293" t="s">
        <v>436</v>
      </c>
      <c r="C16293" t="s">
        <v>49</v>
      </c>
      <c r="D16293" t="s">
        <v>568</v>
      </c>
      <c r="E16293">
        <v>0.17661479999999999</v>
      </c>
    </row>
    <row r="16294" spans="1:5">
      <c r="A16294">
        <v>2018</v>
      </c>
      <c r="B16294" t="s">
        <v>431</v>
      </c>
      <c r="C16294" t="s">
        <v>36</v>
      </c>
      <c r="D16294" t="s">
        <v>568</v>
      </c>
      <c r="E16294">
        <v>0.1385063</v>
      </c>
    </row>
    <row r="16295" spans="1:5">
      <c r="A16295">
        <v>2018</v>
      </c>
      <c r="B16295" t="s">
        <v>426</v>
      </c>
      <c r="D16295" t="s">
        <v>568</v>
      </c>
      <c r="E16295">
        <v>0.25</v>
      </c>
    </row>
    <row r="16296" spans="1:5">
      <c r="A16296">
        <v>2018</v>
      </c>
      <c r="B16296" t="s">
        <v>421</v>
      </c>
      <c r="C16296" t="s">
        <v>13</v>
      </c>
      <c r="D16296" t="s">
        <v>568</v>
      </c>
      <c r="E16296">
        <v>0.17860200000000001</v>
      </c>
    </row>
    <row r="16297" spans="1:5">
      <c r="A16297">
        <v>2018</v>
      </c>
      <c r="B16297" t="s">
        <v>423</v>
      </c>
      <c r="C16297" t="s">
        <v>18</v>
      </c>
      <c r="D16297" t="s">
        <v>568</v>
      </c>
      <c r="E16297">
        <v>0.28837629999999997</v>
      </c>
    </row>
    <row r="16298" spans="1:5">
      <c r="A16298">
        <v>2018</v>
      </c>
      <c r="B16298" t="s">
        <v>433</v>
      </c>
      <c r="C16298" t="s">
        <v>42</v>
      </c>
      <c r="D16298" t="s">
        <v>568</v>
      </c>
      <c r="E16298">
        <v>0.14201240000000001</v>
      </c>
    </row>
    <row r="16299" spans="1:5">
      <c r="A16299">
        <v>2018</v>
      </c>
      <c r="B16299" t="s">
        <v>425</v>
      </c>
      <c r="C16299" t="s">
        <v>24</v>
      </c>
      <c r="D16299" t="s">
        <v>568</v>
      </c>
      <c r="E16299">
        <v>0.18417929999999999</v>
      </c>
    </row>
    <row r="16300" spans="1:5">
      <c r="A16300">
        <v>2018</v>
      </c>
      <c r="B16300" t="s">
        <v>424</v>
      </c>
      <c r="C16300" t="s">
        <v>21</v>
      </c>
      <c r="D16300" t="s">
        <v>568</v>
      </c>
      <c r="E16300">
        <v>0.2122117</v>
      </c>
    </row>
    <row r="16301" spans="1:5">
      <c r="A16301">
        <v>2018</v>
      </c>
      <c r="B16301" t="s">
        <v>429</v>
      </c>
      <c r="C16301" t="s">
        <v>30</v>
      </c>
      <c r="D16301" t="s">
        <v>568</v>
      </c>
      <c r="E16301">
        <v>0.26526</v>
      </c>
    </row>
    <row r="16302" spans="1:5">
      <c r="A16302">
        <v>2025</v>
      </c>
      <c r="B16302" t="s">
        <v>407</v>
      </c>
      <c r="D16302" t="s">
        <v>569</v>
      </c>
      <c r="E16302" s="40">
        <v>0</v>
      </c>
    </row>
    <row r="16303" spans="1:5">
      <c r="A16303">
        <v>2025</v>
      </c>
      <c r="B16303" t="s">
        <v>438</v>
      </c>
      <c r="D16303" t="s">
        <v>569</v>
      </c>
      <c r="E16303" s="40">
        <v>0</v>
      </c>
    </row>
    <row r="16304" spans="1:5">
      <c r="A16304">
        <v>2025</v>
      </c>
      <c r="B16304" t="s">
        <v>425</v>
      </c>
      <c r="D16304" t="s">
        <v>569</v>
      </c>
      <c r="E16304" s="40">
        <v>0</v>
      </c>
    </row>
    <row r="16305" spans="1:5">
      <c r="A16305">
        <v>2025</v>
      </c>
      <c r="B16305" t="s">
        <v>421</v>
      </c>
      <c r="D16305" t="s">
        <v>569</v>
      </c>
      <c r="E16305" s="40">
        <v>0</v>
      </c>
    </row>
    <row r="16306" spans="1:5">
      <c r="A16306">
        <v>2025</v>
      </c>
      <c r="B16306" t="s">
        <v>432</v>
      </c>
      <c r="D16306" t="s">
        <v>569</v>
      </c>
      <c r="E16306" s="40">
        <v>0</v>
      </c>
    </row>
    <row r="16307" spans="1:5">
      <c r="A16307">
        <v>2025</v>
      </c>
      <c r="B16307" t="s">
        <v>429</v>
      </c>
      <c r="D16307" t="s">
        <v>569</v>
      </c>
      <c r="E16307" s="40">
        <v>0</v>
      </c>
    </row>
    <row r="16308" spans="1:5">
      <c r="A16308">
        <v>2025</v>
      </c>
      <c r="B16308" t="s">
        <v>431</v>
      </c>
      <c r="D16308" t="s">
        <v>569</v>
      </c>
      <c r="E16308" s="40">
        <v>0</v>
      </c>
    </row>
    <row r="16309" spans="1:5">
      <c r="A16309">
        <v>2025</v>
      </c>
      <c r="B16309" t="s">
        <v>428</v>
      </c>
      <c r="D16309" t="s">
        <v>569</v>
      </c>
      <c r="E16309" s="40">
        <v>0</v>
      </c>
    </row>
    <row r="16310" spans="1:5">
      <c r="A16310">
        <v>2025</v>
      </c>
      <c r="B16310" t="s">
        <v>436</v>
      </c>
      <c r="D16310" t="s">
        <v>569</v>
      </c>
      <c r="E16310" s="40">
        <v>0</v>
      </c>
    </row>
    <row r="16311" spans="1:5">
      <c r="A16311">
        <v>2025</v>
      </c>
      <c r="B16311" t="s">
        <v>433</v>
      </c>
      <c r="D16311" t="s">
        <v>569</v>
      </c>
      <c r="E16311" s="40">
        <v>0</v>
      </c>
    </row>
    <row r="16312" spans="1:5">
      <c r="A16312">
        <v>2025</v>
      </c>
      <c r="B16312" t="s">
        <v>426</v>
      </c>
      <c r="D16312" t="s">
        <v>569</v>
      </c>
      <c r="E16312" s="40">
        <v>0</v>
      </c>
    </row>
    <row r="16313" spans="1:5">
      <c r="A16313">
        <v>2025</v>
      </c>
      <c r="B16313" t="s">
        <v>437</v>
      </c>
      <c r="D16313" t="s">
        <v>569</v>
      </c>
      <c r="E16313" s="40">
        <v>0</v>
      </c>
    </row>
    <row r="16314" spans="1:5">
      <c r="A16314">
        <v>2025</v>
      </c>
      <c r="B16314" t="s">
        <v>420</v>
      </c>
      <c r="D16314" t="s">
        <v>569</v>
      </c>
      <c r="E16314" s="40">
        <v>0</v>
      </c>
    </row>
    <row r="16315" spans="1:5">
      <c r="A16315">
        <v>2025</v>
      </c>
      <c r="B16315" t="s">
        <v>424</v>
      </c>
      <c r="D16315" t="s">
        <v>569</v>
      </c>
      <c r="E16315" s="40">
        <v>0</v>
      </c>
    </row>
    <row r="16316" spans="1:5">
      <c r="A16316">
        <v>2025</v>
      </c>
      <c r="B16316" t="s">
        <v>434</v>
      </c>
      <c r="D16316" t="s">
        <v>569</v>
      </c>
      <c r="E16316" s="40">
        <v>0</v>
      </c>
    </row>
    <row r="16317" spans="1:5">
      <c r="A16317">
        <v>2025</v>
      </c>
      <c r="B16317" t="s">
        <v>423</v>
      </c>
      <c r="D16317" t="s">
        <v>569</v>
      </c>
      <c r="E16317" s="40">
        <v>0</v>
      </c>
    </row>
    <row r="16318" spans="1:5">
      <c r="A16318">
        <v>2025</v>
      </c>
      <c r="B16318" t="s">
        <v>435</v>
      </c>
      <c r="D16318" t="s">
        <v>569</v>
      </c>
      <c r="E16318" s="40">
        <v>0</v>
      </c>
    </row>
    <row r="16319" spans="1:5">
      <c r="A16319">
        <v>2025</v>
      </c>
      <c r="B16319" t="s">
        <v>430</v>
      </c>
      <c r="D16319" t="s">
        <v>569</v>
      </c>
      <c r="E16319" s="40">
        <v>0</v>
      </c>
    </row>
    <row r="16320" spans="1:5">
      <c r="A16320">
        <v>2025</v>
      </c>
      <c r="B16320" t="s">
        <v>422</v>
      </c>
      <c r="D16320" t="s">
        <v>569</v>
      </c>
      <c r="E16320" s="40">
        <v>0</v>
      </c>
    </row>
    <row r="16321" spans="1:5">
      <c r="A16321">
        <v>2025</v>
      </c>
      <c r="B16321" t="s">
        <v>439</v>
      </c>
      <c r="D16321" t="s">
        <v>569</v>
      </c>
      <c r="E16321" s="40">
        <v>0</v>
      </c>
    </row>
    <row r="16322" spans="1:5">
      <c r="A16322">
        <v>2024</v>
      </c>
      <c r="B16322" t="s">
        <v>407</v>
      </c>
      <c r="C16322" t="s">
        <v>407</v>
      </c>
      <c r="D16322" t="s">
        <v>569</v>
      </c>
      <c r="E16322" s="40">
        <v>0</v>
      </c>
    </row>
    <row r="16323" spans="1:5">
      <c r="A16323">
        <v>2024</v>
      </c>
      <c r="B16323" t="s">
        <v>438</v>
      </c>
      <c r="C16323" t="s">
        <v>52</v>
      </c>
      <c r="D16323" t="s">
        <v>569</v>
      </c>
      <c r="E16323" s="40">
        <v>0</v>
      </c>
    </row>
    <row r="16324" spans="1:5">
      <c r="A16324">
        <v>2024</v>
      </c>
      <c r="B16324" t="s">
        <v>425</v>
      </c>
      <c r="C16324" t="s">
        <v>24</v>
      </c>
      <c r="D16324" t="s">
        <v>569</v>
      </c>
      <c r="E16324" s="40">
        <v>0</v>
      </c>
    </row>
    <row r="16325" spans="1:5">
      <c r="A16325">
        <v>2024</v>
      </c>
      <c r="B16325" t="s">
        <v>421</v>
      </c>
      <c r="C16325" t="s">
        <v>13</v>
      </c>
      <c r="D16325" t="s">
        <v>569</v>
      </c>
      <c r="E16325" s="40">
        <v>0</v>
      </c>
    </row>
    <row r="16326" spans="1:5">
      <c r="A16326">
        <v>2024</v>
      </c>
      <c r="B16326" t="s">
        <v>432</v>
      </c>
      <c r="C16326" t="s">
        <v>39</v>
      </c>
      <c r="D16326" t="s">
        <v>569</v>
      </c>
      <c r="E16326" s="40">
        <v>0</v>
      </c>
    </row>
    <row r="16327" spans="1:5">
      <c r="A16327">
        <v>2024</v>
      </c>
      <c r="B16327" t="s">
        <v>429</v>
      </c>
      <c r="C16327" t="s">
        <v>30</v>
      </c>
      <c r="D16327" t="s">
        <v>569</v>
      </c>
      <c r="E16327" s="40">
        <v>0</v>
      </c>
    </row>
    <row r="16328" spans="1:5">
      <c r="A16328">
        <v>2024</v>
      </c>
      <c r="B16328" t="s">
        <v>431</v>
      </c>
      <c r="C16328" t="s">
        <v>36</v>
      </c>
      <c r="D16328" t="s">
        <v>569</v>
      </c>
      <c r="E16328" s="40">
        <v>0</v>
      </c>
    </row>
    <row r="16329" spans="1:5">
      <c r="A16329">
        <v>2024</v>
      </c>
      <c r="B16329" t="s">
        <v>428</v>
      </c>
      <c r="C16329" t="s">
        <v>27</v>
      </c>
      <c r="D16329" t="s">
        <v>569</v>
      </c>
      <c r="E16329" s="40">
        <v>0</v>
      </c>
    </row>
    <row r="16330" spans="1:5">
      <c r="A16330">
        <v>2024</v>
      </c>
      <c r="B16330" t="s">
        <v>436</v>
      </c>
      <c r="C16330" t="s">
        <v>49</v>
      </c>
      <c r="D16330" t="s">
        <v>569</v>
      </c>
      <c r="E16330" s="40">
        <v>0</v>
      </c>
    </row>
    <row r="16331" spans="1:5">
      <c r="A16331">
        <v>2024</v>
      </c>
      <c r="B16331" t="s">
        <v>433</v>
      </c>
      <c r="C16331" t="s">
        <v>42</v>
      </c>
      <c r="D16331" t="s">
        <v>569</v>
      </c>
      <c r="E16331" s="40">
        <v>0</v>
      </c>
    </row>
    <row r="16332" spans="1:5">
      <c r="A16332">
        <v>2024</v>
      </c>
      <c r="B16332" t="s">
        <v>426</v>
      </c>
      <c r="D16332" t="s">
        <v>569</v>
      </c>
      <c r="E16332" s="40">
        <v>0</v>
      </c>
    </row>
    <row r="16333" spans="1:5">
      <c r="A16333">
        <v>2024</v>
      </c>
      <c r="B16333" t="s">
        <v>437</v>
      </c>
      <c r="C16333" t="s">
        <v>51</v>
      </c>
      <c r="D16333" t="s">
        <v>569</v>
      </c>
      <c r="E16333" s="40">
        <v>0</v>
      </c>
    </row>
    <row r="16334" spans="1:5">
      <c r="A16334">
        <v>2024</v>
      </c>
      <c r="B16334" t="s">
        <v>420</v>
      </c>
      <c r="C16334" t="s">
        <v>8</v>
      </c>
      <c r="D16334" t="s">
        <v>569</v>
      </c>
      <c r="E16334" s="40">
        <v>0</v>
      </c>
    </row>
    <row r="16335" spans="1:5">
      <c r="A16335">
        <v>2024</v>
      </c>
      <c r="B16335" t="s">
        <v>424</v>
      </c>
      <c r="C16335" t="s">
        <v>21</v>
      </c>
      <c r="D16335" t="s">
        <v>569</v>
      </c>
      <c r="E16335" s="40">
        <v>0</v>
      </c>
    </row>
    <row r="16336" spans="1:5">
      <c r="A16336">
        <v>2024</v>
      </c>
      <c r="B16336" t="s">
        <v>434</v>
      </c>
      <c r="C16336" t="s">
        <v>45</v>
      </c>
      <c r="D16336" t="s">
        <v>569</v>
      </c>
      <c r="E16336" s="40">
        <v>0</v>
      </c>
    </row>
    <row r="16337" spans="1:5">
      <c r="A16337">
        <v>2024</v>
      </c>
      <c r="B16337" t="s">
        <v>423</v>
      </c>
      <c r="C16337" t="s">
        <v>18</v>
      </c>
      <c r="D16337" t="s">
        <v>569</v>
      </c>
      <c r="E16337" s="40">
        <v>0</v>
      </c>
    </row>
    <row r="16338" spans="1:5">
      <c r="A16338">
        <v>2024</v>
      </c>
      <c r="B16338" t="s">
        <v>435</v>
      </c>
      <c r="C16338" t="s">
        <v>48</v>
      </c>
      <c r="D16338" t="s">
        <v>569</v>
      </c>
      <c r="E16338" s="40">
        <v>0</v>
      </c>
    </row>
    <row r="16339" spans="1:5">
      <c r="A16339">
        <v>2024</v>
      </c>
      <c r="B16339" t="s">
        <v>430</v>
      </c>
      <c r="C16339" t="s">
        <v>33</v>
      </c>
      <c r="D16339" t="s">
        <v>569</v>
      </c>
      <c r="E16339" s="40">
        <v>0</v>
      </c>
    </row>
    <row r="16340" spans="1:5">
      <c r="A16340">
        <v>2024</v>
      </c>
      <c r="B16340" t="s">
        <v>422</v>
      </c>
      <c r="C16340" t="s">
        <v>15</v>
      </c>
      <c r="D16340" t="s">
        <v>569</v>
      </c>
      <c r="E16340" s="40">
        <v>0</v>
      </c>
    </row>
    <row r="16341" spans="1:5">
      <c r="A16341">
        <v>2024</v>
      </c>
      <c r="B16341" t="s">
        <v>439</v>
      </c>
      <c r="C16341" t="s">
        <v>53</v>
      </c>
      <c r="D16341" t="s">
        <v>569</v>
      </c>
      <c r="E16341" s="40">
        <v>0</v>
      </c>
    </row>
    <row r="16342" spans="1:5">
      <c r="A16342">
        <v>2019</v>
      </c>
      <c r="B16342" t="s">
        <v>407</v>
      </c>
      <c r="C16342" t="s">
        <v>407</v>
      </c>
      <c r="D16342" t="s">
        <v>569</v>
      </c>
      <c r="E16342">
        <v>0.15906509999999999</v>
      </c>
    </row>
    <row r="16343" spans="1:5">
      <c r="A16343">
        <v>2022</v>
      </c>
      <c r="B16343" t="s">
        <v>407</v>
      </c>
      <c r="C16343" t="s">
        <v>407</v>
      </c>
      <c r="D16343" t="s">
        <v>569</v>
      </c>
      <c r="E16343">
        <v>0.15626470000000001</v>
      </c>
    </row>
    <row r="16344" spans="1:5">
      <c r="A16344">
        <v>2021</v>
      </c>
      <c r="B16344" t="s">
        <v>407</v>
      </c>
      <c r="C16344" t="s">
        <v>407</v>
      </c>
      <c r="D16344" t="s">
        <v>569</v>
      </c>
      <c r="E16344">
        <v>0.15780910000000001</v>
      </c>
    </row>
    <row r="16345" spans="1:5">
      <c r="A16345">
        <v>2023</v>
      </c>
      <c r="B16345" t="s">
        <v>407</v>
      </c>
      <c r="C16345" t="s">
        <v>407</v>
      </c>
      <c r="D16345" t="s">
        <v>569</v>
      </c>
      <c r="E16345">
        <v>0.15857660000000001</v>
      </c>
    </row>
    <row r="16346" spans="1:5">
      <c r="A16346">
        <v>2018</v>
      </c>
      <c r="B16346" t="s">
        <v>407</v>
      </c>
      <c r="C16346" t="s">
        <v>407</v>
      </c>
      <c r="D16346" t="s">
        <v>569</v>
      </c>
      <c r="E16346">
        <v>0.15744259999999999</v>
      </c>
    </row>
    <row r="16347" spans="1:5">
      <c r="A16347">
        <v>2018</v>
      </c>
      <c r="B16347" t="s">
        <v>407</v>
      </c>
      <c r="C16347" t="s">
        <v>407</v>
      </c>
      <c r="D16347" t="s">
        <v>569</v>
      </c>
      <c r="E16347">
        <v>0.15744259999999999</v>
      </c>
    </row>
    <row r="16348" spans="1:5">
      <c r="A16348">
        <v>2018</v>
      </c>
      <c r="B16348" t="s">
        <v>407</v>
      </c>
      <c r="C16348" t="s">
        <v>407</v>
      </c>
      <c r="D16348" t="s">
        <v>569</v>
      </c>
      <c r="E16348">
        <v>0.15744259999999999</v>
      </c>
    </row>
    <row r="16349" spans="1:5">
      <c r="A16349">
        <v>2018</v>
      </c>
      <c r="B16349" t="s">
        <v>407</v>
      </c>
      <c r="C16349" t="s">
        <v>407</v>
      </c>
      <c r="D16349" t="s">
        <v>569</v>
      </c>
      <c r="E16349">
        <v>0.15744259999999999</v>
      </c>
    </row>
    <row r="16350" spans="1:5">
      <c r="A16350">
        <v>2020</v>
      </c>
      <c r="B16350" t="s">
        <v>407</v>
      </c>
      <c r="C16350" t="s">
        <v>407</v>
      </c>
      <c r="D16350" t="s">
        <v>569</v>
      </c>
      <c r="E16350">
        <v>0.15844739999999999</v>
      </c>
    </row>
    <row r="16351" spans="1:5">
      <c r="A16351">
        <v>2023</v>
      </c>
      <c r="B16351" t="s">
        <v>438</v>
      </c>
      <c r="C16351" t="s">
        <v>52</v>
      </c>
      <c r="D16351" t="s">
        <v>569</v>
      </c>
      <c r="E16351">
        <v>0.15076919999999999</v>
      </c>
    </row>
    <row r="16352" spans="1:5">
      <c r="A16352">
        <v>2023</v>
      </c>
      <c r="B16352" t="s">
        <v>425</v>
      </c>
      <c r="C16352" t="s">
        <v>24</v>
      </c>
      <c r="D16352" t="s">
        <v>569</v>
      </c>
      <c r="E16352">
        <v>9.8159499999999997E-2</v>
      </c>
    </row>
    <row r="16353" spans="1:5">
      <c r="A16353">
        <v>2023</v>
      </c>
      <c r="B16353" t="s">
        <v>421</v>
      </c>
      <c r="C16353" t="s">
        <v>13</v>
      </c>
      <c r="D16353" t="s">
        <v>569</v>
      </c>
      <c r="E16353">
        <v>0.19219420000000001</v>
      </c>
    </row>
    <row r="16354" spans="1:5">
      <c r="A16354">
        <v>2023</v>
      </c>
      <c r="B16354" t="s">
        <v>432</v>
      </c>
      <c r="C16354" t="s">
        <v>39</v>
      </c>
      <c r="D16354" t="s">
        <v>569</v>
      </c>
      <c r="E16354">
        <v>0.18048359999999999</v>
      </c>
    </row>
    <row r="16355" spans="1:5">
      <c r="A16355">
        <v>2023</v>
      </c>
      <c r="B16355" t="s">
        <v>429</v>
      </c>
      <c r="C16355" t="s">
        <v>30</v>
      </c>
      <c r="D16355" t="s">
        <v>569</v>
      </c>
      <c r="E16355">
        <v>0.15342710000000001</v>
      </c>
    </row>
    <row r="16356" spans="1:5">
      <c r="A16356">
        <v>2023</v>
      </c>
      <c r="B16356" t="s">
        <v>431</v>
      </c>
      <c r="C16356" t="s">
        <v>36</v>
      </c>
      <c r="D16356" t="s">
        <v>569</v>
      </c>
      <c r="E16356">
        <v>0.14573639999999999</v>
      </c>
    </row>
    <row r="16357" spans="1:5">
      <c r="A16357">
        <v>2023</v>
      </c>
      <c r="B16357" t="s">
        <v>428</v>
      </c>
      <c r="C16357" t="s">
        <v>27</v>
      </c>
      <c r="D16357" t="s">
        <v>569</v>
      </c>
      <c r="E16357">
        <v>0.12323489999999999</v>
      </c>
    </row>
    <row r="16358" spans="1:5">
      <c r="A16358">
        <v>2023</v>
      </c>
      <c r="B16358" t="s">
        <v>436</v>
      </c>
      <c r="C16358" t="s">
        <v>49</v>
      </c>
      <c r="D16358" t="s">
        <v>569</v>
      </c>
      <c r="E16358">
        <v>0.15597349999999999</v>
      </c>
    </row>
    <row r="16359" spans="1:5">
      <c r="A16359">
        <v>2023</v>
      </c>
      <c r="B16359" t="s">
        <v>433</v>
      </c>
      <c r="C16359" t="s">
        <v>42</v>
      </c>
      <c r="D16359" t="s">
        <v>569</v>
      </c>
      <c r="E16359">
        <v>0.1766382</v>
      </c>
    </row>
    <row r="16360" spans="1:5">
      <c r="A16360">
        <v>2023</v>
      </c>
      <c r="B16360" t="s">
        <v>426</v>
      </c>
      <c r="D16360" t="s">
        <v>569</v>
      </c>
      <c r="E16360" s="40">
        <v>0</v>
      </c>
    </row>
    <row r="16361" spans="1:5">
      <c r="A16361">
        <v>2023</v>
      </c>
      <c r="B16361" t="s">
        <v>437</v>
      </c>
      <c r="C16361" t="s">
        <v>51</v>
      </c>
      <c r="D16361" t="s">
        <v>569</v>
      </c>
      <c r="E16361">
        <v>0.1293339</v>
      </c>
    </row>
    <row r="16362" spans="1:5">
      <c r="A16362">
        <v>2023</v>
      </c>
      <c r="B16362" t="s">
        <v>420</v>
      </c>
      <c r="C16362" t="s">
        <v>8</v>
      </c>
      <c r="D16362" t="s">
        <v>569</v>
      </c>
      <c r="E16362">
        <v>0.1740564</v>
      </c>
    </row>
    <row r="16363" spans="1:5">
      <c r="A16363">
        <v>2023</v>
      </c>
      <c r="B16363" t="s">
        <v>424</v>
      </c>
      <c r="C16363" t="s">
        <v>21</v>
      </c>
      <c r="D16363" t="s">
        <v>569</v>
      </c>
      <c r="E16363">
        <v>0.18566779999999999</v>
      </c>
    </row>
    <row r="16364" spans="1:5">
      <c r="A16364">
        <v>2022</v>
      </c>
      <c r="B16364" t="s">
        <v>435</v>
      </c>
      <c r="C16364" t="s">
        <v>48</v>
      </c>
      <c r="D16364" t="s">
        <v>569</v>
      </c>
      <c r="E16364">
        <v>0.1448141</v>
      </c>
    </row>
    <row r="16365" spans="1:5">
      <c r="A16365">
        <v>2022</v>
      </c>
      <c r="B16365" t="s">
        <v>438</v>
      </c>
      <c r="C16365" t="s">
        <v>52</v>
      </c>
      <c r="D16365" t="s">
        <v>569</v>
      </c>
      <c r="E16365">
        <v>0.13546420000000001</v>
      </c>
    </row>
    <row r="16366" spans="1:5">
      <c r="A16366">
        <v>2022</v>
      </c>
      <c r="B16366" t="s">
        <v>436</v>
      </c>
      <c r="C16366" t="s">
        <v>49</v>
      </c>
      <c r="D16366" t="s">
        <v>569</v>
      </c>
      <c r="E16366">
        <v>0.14626220000000001</v>
      </c>
    </row>
    <row r="16367" spans="1:5">
      <c r="A16367">
        <v>2022</v>
      </c>
      <c r="B16367" t="s">
        <v>431</v>
      </c>
      <c r="C16367" t="s">
        <v>36</v>
      </c>
      <c r="D16367" t="s">
        <v>569</v>
      </c>
      <c r="E16367">
        <v>0.14809159999999999</v>
      </c>
    </row>
    <row r="16368" spans="1:5">
      <c r="A16368">
        <v>2022</v>
      </c>
      <c r="B16368" t="s">
        <v>422</v>
      </c>
      <c r="C16368" t="s">
        <v>15</v>
      </c>
      <c r="D16368" t="s">
        <v>569</v>
      </c>
      <c r="E16368">
        <v>0.1730507</v>
      </c>
    </row>
    <row r="16369" spans="1:5">
      <c r="A16369">
        <v>2022</v>
      </c>
      <c r="B16369" t="s">
        <v>439</v>
      </c>
      <c r="C16369" t="s">
        <v>53</v>
      </c>
      <c r="D16369" t="s">
        <v>569</v>
      </c>
      <c r="E16369">
        <v>0.14640639999999999</v>
      </c>
    </row>
    <row r="16370" spans="1:5">
      <c r="A16370">
        <v>2022</v>
      </c>
      <c r="B16370" t="s">
        <v>429</v>
      </c>
      <c r="C16370" t="s">
        <v>30</v>
      </c>
      <c r="D16370" t="s">
        <v>569</v>
      </c>
      <c r="E16370">
        <v>0.1401415</v>
      </c>
    </row>
    <row r="16371" spans="1:5">
      <c r="A16371">
        <v>2022</v>
      </c>
      <c r="B16371" t="s">
        <v>421</v>
      </c>
      <c r="C16371" t="s">
        <v>13</v>
      </c>
      <c r="D16371" t="s">
        <v>569</v>
      </c>
      <c r="E16371">
        <v>0.18529809999999999</v>
      </c>
    </row>
    <row r="16372" spans="1:5">
      <c r="A16372">
        <v>2022</v>
      </c>
      <c r="B16372" t="s">
        <v>434</v>
      </c>
      <c r="C16372" t="s">
        <v>45</v>
      </c>
      <c r="D16372" t="s">
        <v>569</v>
      </c>
      <c r="E16372">
        <v>0.13625300000000001</v>
      </c>
    </row>
    <row r="16373" spans="1:5">
      <c r="A16373">
        <v>2021</v>
      </c>
      <c r="B16373" t="s">
        <v>434</v>
      </c>
      <c r="C16373" t="s">
        <v>45</v>
      </c>
      <c r="D16373" t="s">
        <v>569</v>
      </c>
      <c r="E16373">
        <v>0.1740611</v>
      </c>
    </row>
    <row r="16374" spans="1:5">
      <c r="A16374">
        <v>2021</v>
      </c>
      <c r="B16374" t="s">
        <v>420</v>
      </c>
      <c r="C16374" t="s">
        <v>8</v>
      </c>
      <c r="D16374" t="s">
        <v>569</v>
      </c>
      <c r="E16374">
        <v>0.17244380000000001</v>
      </c>
    </row>
    <row r="16375" spans="1:5">
      <c r="A16375">
        <v>2021</v>
      </c>
      <c r="B16375" t="s">
        <v>424</v>
      </c>
      <c r="C16375" t="s">
        <v>21</v>
      </c>
      <c r="D16375" t="s">
        <v>569</v>
      </c>
      <c r="E16375">
        <v>0.20695050000000001</v>
      </c>
    </row>
    <row r="16376" spans="1:5">
      <c r="A16376">
        <v>2020</v>
      </c>
      <c r="B16376" t="s">
        <v>434</v>
      </c>
      <c r="C16376" t="s">
        <v>45</v>
      </c>
      <c r="D16376" t="s">
        <v>569</v>
      </c>
      <c r="E16376">
        <v>0.1752319</v>
      </c>
    </row>
    <row r="16377" spans="1:5">
      <c r="A16377">
        <v>2020</v>
      </c>
      <c r="B16377" t="s">
        <v>430</v>
      </c>
      <c r="C16377" t="s">
        <v>33</v>
      </c>
      <c r="D16377" t="s">
        <v>569</v>
      </c>
      <c r="E16377">
        <v>0.1207183</v>
      </c>
    </row>
    <row r="16378" spans="1:5">
      <c r="A16378">
        <v>2020</v>
      </c>
      <c r="B16378" t="s">
        <v>439</v>
      </c>
      <c r="C16378" t="s">
        <v>53</v>
      </c>
      <c r="D16378" t="s">
        <v>569</v>
      </c>
      <c r="E16378">
        <v>0.15130199999999999</v>
      </c>
    </row>
    <row r="16379" spans="1:5">
      <c r="A16379">
        <v>2019</v>
      </c>
      <c r="B16379" t="s">
        <v>431</v>
      </c>
      <c r="C16379" t="s">
        <v>36</v>
      </c>
      <c r="D16379" t="s">
        <v>569</v>
      </c>
      <c r="E16379">
        <v>0.17136670000000001</v>
      </c>
    </row>
    <row r="16380" spans="1:5">
      <c r="A16380">
        <v>2019</v>
      </c>
      <c r="B16380" t="s">
        <v>437</v>
      </c>
      <c r="C16380" t="s">
        <v>51</v>
      </c>
      <c r="D16380" t="s">
        <v>569</v>
      </c>
      <c r="E16380">
        <v>0.12278849999999999</v>
      </c>
    </row>
    <row r="16381" spans="1:5">
      <c r="A16381">
        <v>2019</v>
      </c>
      <c r="B16381" t="s">
        <v>439</v>
      </c>
      <c r="C16381" t="s">
        <v>53</v>
      </c>
      <c r="D16381" t="s">
        <v>569</v>
      </c>
      <c r="E16381">
        <v>0.15347230000000001</v>
      </c>
    </row>
    <row r="16382" spans="1:5">
      <c r="A16382">
        <v>2019</v>
      </c>
      <c r="B16382" t="s">
        <v>429</v>
      </c>
      <c r="C16382" t="s">
        <v>30</v>
      </c>
      <c r="D16382" t="s">
        <v>569</v>
      </c>
      <c r="E16382">
        <v>0.14076730000000001</v>
      </c>
    </row>
    <row r="16383" spans="1:5">
      <c r="A16383">
        <v>2018</v>
      </c>
      <c r="B16383" t="s">
        <v>432</v>
      </c>
      <c r="C16383" t="s">
        <v>39</v>
      </c>
      <c r="D16383" t="s">
        <v>569</v>
      </c>
      <c r="E16383">
        <v>0.15530530000000001</v>
      </c>
    </row>
    <row r="16384" spans="1:5">
      <c r="A16384">
        <v>2018</v>
      </c>
      <c r="B16384" t="s">
        <v>435</v>
      </c>
      <c r="C16384" t="s">
        <v>48</v>
      </c>
      <c r="D16384" t="s">
        <v>569</v>
      </c>
      <c r="E16384">
        <v>0.12673599999999999</v>
      </c>
    </row>
    <row r="16385" spans="1:5">
      <c r="A16385">
        <v>2018</v>
      </c>
      <c r="B16385" t="s">
        <v>438</v>
      </c>
      <c r="C16385" t="s">
        <v>52</v>
      </c>
      <c r="D16385" t="s">
        <v>569</v>
      </c>
      <c r="E16385">
        <v>0.13996030000000001</v>
      </c>
    </row>
    <row r="16386" spans="1:5">
      <c r="A16386">
        <v>2018</v>
      </c>
      <c r="B16386" t="s">
        <v>436</v>
      </c>
      <c r="C16386" t="s">
        <v>49</v>
      </c>
      <c r="D16386" t="s">
        <v>569</v>
      </c>
      <c r="E16386">
        <v>0.1481239</v>
      </c>
    </row>
    <row r="16387" spans="1:5">
      <c r="A16387">
        <v>2018</v>
      </c>
      <c r="B16387" t="s">
        <v>437</v>
      </c>
      <c r="C16387" t="s">
        <v>51</v>
      </c>
      <c r="D16387" t="s">
        <v>569</v>
      </c>
      <c r="E16387">
        <v>0.12905079999999999</v>
      </c>
    </row>
    <row r="16388" spans="1:5">
      <c r="A16388">
        <v>2018</v>
      </c>
      <c r="B16388" t="s">
        <v>422</v>
      </c>
      <c r="C16388" t="s">
        <v>15</v>
      </c>
      <c r="D16388" t="s">
        <v>569</v>
      </c>
      <c r="E16388">
        <v>0.16473699999999999</v>
      </c>
    </row>
    <row r="16389" spans="1:5">
      <c r="A16389">
        <v>2019</v>
      </c>
      <c r="B16389" t="s">
        <v>438</v>
      </c>
      <c r="C16389" t="s">
        <v>52</v>
      </c>
      <c r="D16389" t="s">
        <v>569</v>
      </c>
      <c r="E16389">
        <v>0.1133836</v>
      </c>
    </row>
    <row r="16390" spans="1:5">
      <c r="A16390">
        <v>2019</v>
      </c>
      <c r="B16390" t="s">
        <v>430</v>
      </c>
      <c r="C16390" t="s">
        <v>33</v>
      </c>
      <c r="D16390" t="s">
        <v>569</v>
      </c>
      <c r="E16390">
        <v>0.1228214</v>
      </c>
    </row>
    <row r="16391" spans="1:5">
      <c r="A16391">
        <v>2019</v>
      </c>
      <c r="B16391" t="s">
        <v>434</v>
      </c>
      <c r="C16391" t="s">
        <v>45</v>
      </c>
      <c r="D16391" t="s">
        <v>569</v>
      </c>
      <c r="E16391">
        <v>0.1807433</v>
      </c>
    </row>
    <row r="16392" spans="1:5">
      <c r="A16392">
        <v>2019</v>
      </c>
      <c r="B16392" t="s">
        <v>425</v>
      </c>
      <c r="C16392" t="s">
        <v>24</v>
      </c>
      <c r="D16392" t="s">
        <v>569</v>
      </c>
      <c r="E16392">
        <v>0.1178009</v>
      </c>
    </row>
    <row r="16393" spans="1:5">
      <c r="A16393">
        <v>2019</v>
      </c>
      <c r="B16393" t="s">
        <v>420</v>
      </c>
      <c r="C16393" t="s">
        <v>8</v>
      </c>
      <c r="D16393" t="s">
        <v>569</v>
      </c>
      <c r="E16393">
        <v>0.17283229999999999</v>
      </c>
    </row>
    <row r="16394" spans="1:5">
      <c r="A16394">
        <v>2019</v>
      </c>
      <c r="B16394" t="s">
        <v>433</v>
      </c>
      <c r="C16394" t="s">
        <v>42</v>
      </c>
      <c r="D16394" t="s">
        <v>569</v>
      </c>
      <c r="E16394">
        <v>0.1947565</v>
      </c>
    </row>
    <row r="16395" spans="1:5">
      <c r="A16395">
        <v>2019</v>
      </c>
      <c r="B16395" t="s">
        <v>428</v>
      </c>
      <c r="C16395" t="s">
        <v>27</v>
      </c>
      <c r="D16395" t="s">
        <v>569</v>
      </c>
      <c r="E16395">
        <v>0.12653519999999999</v>
      </c>
    </row>
    <row r="16396" spans="1:5">
      <c r="A16396">
        <v>2019</v>
      </c>
      <c r="B16396" t="s">
        <v>423</v>
      </c>
      <c r="C16396" t="s">
        <v>18</v>
      </c>
      <c r="D16396" t="s">
        <v>569</v>
      </c>
      <c r="E16396">
        <v>0.16735749999999999</v>
      </c>
    </row>
    <row r="16397" spans="1:5">
      <c r="A16397">
        <v>2019</v>
      </c>
      <c r="B16397" t="s">
        <v>421</v>
      </c>
      <c r="C16397" t="s">
        <v>13</v>
      </c>
      <c r="D16397" t="s">
        <v>569</v>
      </c>
      <c r="E16397">
        <v>0.17517920000000001</v>
      </c>
    </row>
    <row r="16398" spans="1:5">
      <c r="A16398">
        <v>2019</v>
      </c>
      <c r="B16398" t="s">
        <v>422</v>
      </c>
      <c r="C16398" t="s">
        <v>15</v>
      </c>
      <c r="D16398" t="s">
        <v>569</v>
      </c>
      <c r="E16398">
        <v>0.17964330000000001</v>
      </c>
    </row>
    <row r="16399" spans="1:5">
      <c r="A16399">
        <v>2019</v>
      </c>
      <c r="B16399" t="s">
        <v>424</v>
      </c>
      <c r="C16399" t="s">
        <v>21</v>
      </c>
      <c r="D16399" t="s">
        <v>569</v>
      </c>
      <c r="E16399">
        <v>0.20759540000000001</v>
      </c>
    </row>
    <row r="16400" spans="1:5">
      <c r="A16400">
        <v>2018</v>
      </c>
      <c r="B16400" t="s">
        <v>434</v>
      </c>
      <c r="C16400" t="s">
        <v>45</v>
      </c>
      <c r="D16400" t="s">
        <v>569</v>
      </c>
      <c r="E16400">
        <v>0.2099087</v>
      </c>
    </row>
    <row r="16401" spans="1:5">
      <c r="A16401">
        <v>2018</v>
      </c>
      <c r="B16401" t="s">
        <v>428</v>
      </c>
      <c r="C16401" t="s">
        <v>27</v>
      </c>
      <c r="D16401" t="s">
        <v>569</v>
      </c>
      <c r="E16401">
        <v>0.1190369</v>
      </c>
    </row>
    <row r="16402" spans="1:5">
      <c r="A16402">
        <v>2018</v>
      </c>
      <c r="B16402" t="s">
        <v>430</v>
      </c>
      <c r="C16402" t="s">
        <v>33</v>
      </c>
      <c r="D16402" t="s">
        <v>569</v>
      </c>
      <c r="E16402">
        <v>0.12237729999999999</v>
      </c>
    </row>
    <row r="16403" spans="1:5">
      <c r="A16403">
        <v>2018</v>
      </c>
      <c r="B16403" t="s">
        <v>420</v>
      </c>
      <c r="C16403" t="s">
        <v>8</v>
      </c>
      <c r="D16403" t="s">
        <v>569</v>
      </c>
      <c r="E16403">
        <v>0.1761025</v>
      </c>
    </row>
    <row r="16404" spans="1:5">
      <c r="A16404">
        <v>2018</v>
      </c>
      <c r="B16404" t="s">
        <v>439</v>
      </c>
      <c r="C16404" t="s">
        <v>53</v>
      </c>
      <c r="D16404" t="s">
        <v>569</v>
      </c>
      <c r="E16404">
        <v>0.14753720000000001</v>
      </c>
    </row>
    <row r="16405" spans="1:5">
      <c r="A16405">
        <v>2022</v>
      </c>
      <c r="B16405" t="s">
        <v>437</v>
      </c>
      <c r="C16405" t="s">
        <v>51</v>
      </c>
      <c r="D16405" t="s">
        <v>569</v>
      </c>
      <c r="E16405">
        <v>0.11832239999999999</v>
      </c>
    </row>
    <row r="16406" spans="1:5">
      <c r="A16406">
        <v>2022</v>
      </c>
      <c r="B16406" t="s">
        <v>425</v>
      </c>
      <c r="C16406" t="s">
        <v>24</v>
      </c>
      <c r="D16406" t="s">
        <v>569</v>
      </c>
      <c r="E16406">
        <v>0.10579860000000001</v>
      </c>
    </row>
    <row r="16407" spans="1:5">
      <c r="A16407">
        <v>2022</v>
      </c>
      <c r="B16407" t="s">
        <v>428</v>
      </c>
      <c r="C16407" t="s">
        <v>27</v>
      </c>
      <c r="D16407" t="s">
        <v>569</v>
      </c>
      <c r="E16407">
        <v>0.12576689999999999</v>
      </c>
    </row>
    <row r="16408" spans="1:5">
      <c r="A16408">
        <v>2022</v>
      </c>
      <c r="B16408" t="s">
        <v>420</v>
      </c>
      <c r="C16408" t="s">
        <v>8</v>
      </c>
      <c r="D16408" t="s">
        <v>569</v>
      </c>
      <c r="E16408">
        <v>0.16846179999999999</v>
      </c>
    </row>
    <row r="16409" spans="1:5">
      <c r="A16409">
        <v>2022</v>
      </c>
      <c r="B16409" t="s">
        <v>423</v>
      </c>
      <c r="C16409" t="s">
        <v>18</v>
      </c>
      <c r="D16409" t="s">
        <v>569</v>
      </c>
      <c r="E16409">
        <v>0.17764469999999999</v>
      </c>
    </row>
    <row r="16410" spans="1:5">
      <c r="A16410">
        <v>2021</v>
      </c>
      <c r="B16410" t="s">
        <v>426</v>
      </c>
      <c r="D16410" t="s">
        <v>569</v>
      </c>
      <c r="E16410" s="40">
        <v>0</v>
      </c>
    </row>
    <row r="16411" spans="1:5">
      <c r="A16411">
        <v>2021</v>
      </c>
      <c r="B16411" t="s">
        <v>428</v>
      </c>
      <c r="C16411" t="s">
        <v>27</v>
      </c>
      <c r="D16411" t="s">
        <v>569</v>
      </c>
      <c r="E16411">
        <v>0.12361800000000001</v>
      </c>
    </row>
    <row r="16412" spans="1:5">
      <c r="A16412">
        <v>2021</v>
      </c>
      <c r="B16412" t="s">
        <v>423</v>
      </c>
      <c r="C16412" t="s">
        <v>18</v>
      </c>
      <c r="D16412" t="s">
        <v>569</v>
      </c>
      <c r="E16412">
        <v>0.166933</v>
      </c>
    </row>
    <row r="16413" spans="1:5">
      <c r="A16413">
        <v>2021</v>
      </c>
      <c r="B16413" t="s">
        <v>431</v>
      </c>
      <c r="C16413" t="s">
        <v>36</v>
      </c>
      <c r="D16413" t="s">
        <v>569</v>
      </c>
      <c r="E16413">
        <v>0.14665639999999999</v>
      </c>
    </row>
    <row r="16414" spans="1:5">
      <c r="A16414">
        <v>2021</v>
      </c>
      <c r="B16414" t="s">
        <v>425</v>
      </c>
      <c r="C16414" t="s">
        <v>24</v>
      </c>
      <c r="D16414" t="s">
        <v>569</v>
      </c>
      <c r="E16414">
        <v>0.1156824</v>
      </c>
    </row>
    <row r="16415" spans="1:5">
      <c r="A16415">
        <v>2021</v>
      </c>
      <c r="B16415" t="s">
        <v>438</v>
      </c>
      <c r="C16415" t="s">
        <v>52</v>
      </c>
      <c r="D16415" t="s">
        <v>569</v>
      </c>
      <c r="E16415">
        <v>0.1098198</v>
      </c>
    </row>
    <row r="16416" spans="1:5">
      <c r="A16416">
        <v>2021</v>
      </c>
      <c r="B16416" t="s">
        <v>436</v>
      </c>
      <c r="C16416" t="s">
        <v>49</v>
      </c>
      <c r="D16416" t="s">
        <v>569</v>
      </c>
      <c r="E16416">
        <v>0.14365919999999999</v>
      </c>
    </row>
    <row r="16417" spans="1:5">
      <c r="A16417">
        <v>2021</v>
      </c>
      <c r="B16417" t="s">
        <v>437</v>
      </c>
      <c r="C16417" t="s">
        <v>51</v>
      </c>
      <c r="D16417" t="s">
        <v>569</v>
      </c>
      <c r="E16417">
        <v>0.11840630000000001</v>
      </c>
    </row>
    <row r="16418" spans="1:5">
      <c r="A16418">
        <v>2020</v>
      </c>
      <c r="B16418" t="s">
        <v>431</v>
      </c>
      <c r="C16418" t="s">
        <v>36</v>
      </c>
      <c r="D16418" t="s">
        <v>569</v>
      </c>
      <c r="E16418">
        <v>0.14658260000000001</v>
      </c>
    </row>
    <row r="16419" spans="1:5">
      <c r="A16419">
        <v>2020</v>
      </c>
      <c r="B16419" t="s">
        <v>426</v>
      </c>
      <c r="D16419" t="s">
        <v>569</v>
      </c>
      <c r="E16419" s="40">
        <v>0</v>
      </c>
    </row>
    <row r="16420" spans="1:5">
      <c r="A16420">
        <v>2020</v>
      </c>
      <c r="B16420" t="s">
        <v>433</v>
      </c>
      <c r="C16420" t="s">
        <v>42</v>
      </c>
      <c r="D16420" t="s">
        <v>569</v>
      </c>
      <c r="E16420">
        <v>0.19132940000000001</v>
      </c>
    </row>
    <row r="16421" spans="1:5">
      <c r="A16421">
        <v>2020</v>
      </c>
      <c r="B16421" t="s">
        <v>425</v>
      </c>
      <c r="C16421" t="s">
        <v>24</v>
      </c>
      <c r="D16421" t="s">
        <v>569</v>
      </c>
      <c r="E16421">
        <v>0.1158655</v>
      </c>
    </row>
    <row r="16422" spans="1:5">
      <c r="A16422">
        <v>2020</v>
      </c>
      <c r="B16422" t="s">
        <v>428</v>
      </c>
      <c r="C16422" t="s">
        <v>27</v>
      </c>
      <c r="D16422" t="s">
        <v>569</v>
      </c>
      <c r="E16422">
        <v>0.12454</v>
      </c>
    </row>
    <row r="16423" spans="1:5">
      <c r="A16423">
        <v>2020</v>
      </c>
      <c r="B16423" t="s">
        <v>438</v>
      </c>
      <c r="C16423" t="s">
        <v>52</v>
      </c>
      <c r="D16423" t="s">
        <v>569</v>
      </c>
      <c r="E16423">
        <v>0.1124015</v>
      </c>
    </row>
    <row r="16424" spans="1:5">
      <c r="A16424">
        <v>2020</v>
      </c>
      <c r="B16424" t="s">
        <v>437</v>
      </c>
      <c r="C16424" t="s">
        <v>51</v>
      </c>
      <c r="D16424" t="s">
        <v>569</v>
      </c>
      <c r="E16424">
        <v>0.1183358</v>
      </c>
    </row>
    <row r="16425" spans="1:5">
      <c r="A16425">
        <v>2020</v>
      </c>
      <c r="B16425" t="s">
        <v>422</v>
      </c>
      <c r="C16425" t="s">
        <v>15</v>
      </c>
      <c r="D16425" t="s">
        <v>569</v>
      </c>
      <c r="E16425">
        <v>0.17741660000000001</v>
      </c>
    </row>
    <row r="16426" spans="1:5">
      <c r="A16426">
        <v>2023</v>
      </c>
      <c r="B16426" t="s">
        <v>434</v>
      </c>
      <c r="C16426" t="s">
        <v>45</v>
      </c>
      <c r="D16426" t="s">
        <v>569</v>
      </c>
      <c r="E16426">
        <v>0.1186441</v>
      </c>
    </row>
    <row r="16427" spans="1:5">
      <c r="A16427">
        <v>2023</v>
      </c>
      <c r="B16427" t="s">
        <v>423</v>
      </c>
      <c r="C16427" t="s">
        <v>18</v>
      </c>
      <c r="D16427" t="s">
        <v>569</v>
      </c>
      <c r="E16427">
        <v>0.15637860000000001</v>
      </c>
    </row>
    <row r="16428" spans="1:5">
      <c r="A16428">
        <v>2023</v>
      </c>
      <c r="B16428" t="s">
        <v>435</v>
      </c>
      <c r="C16428" t="s">
        <v>48</v>
      </c>
      <c r="D16428" t="s">
        <v>569</v>
      </c>
      <c r="E16428">
        <v>0.1281553</v>
      </c>
    </row>
    <row r="16429" spans="1:5">
      <c r="A16429">
        <v>2023</v>
      </c>
      <c r="B16429" t="s">
        <v>430</v>
      </c>
      <c r="C16429" t="s">
        <v>33</v>
      </c>
      <c r="D16429" t="s">
        <v>569</v>
      </c>
      <c r="E16429">
        <v>0.12081219999999999</v>
      </c>
    </row>
    <row r="16430" spans="1:5">
      <c r="A16430">
        <v>2023</v>
      </c>
      <c r="B16430" t="s">
        <v>422</v>
      </c>
      <c r="C16430" t="s">
        <v>15</v>
      </c>
      <c r="D16430" t="s">
        <v>569</v>
      </c>
      <c r="E16430">
        <v>0.17167550000000001</v>
      </c>
    </row>
    <row r="16431" spans="1:5">
      <c r="A16431">
        <v>2023</v>
      </c>
      <c r="B16431" t="s">
        <v>439</v>
      </c>
      <c r="C16431" t="s">
        <v>53</v>
      </c>
      <c r="D16431" t="s">
        <v>569</v>
      </c>
      <c r="E16431">
        <v>0.12579190000000001</v>
      </c>
    </row>
    <row r="16432" spans="1:5">
      <c r="A16432">
        <v>2022</v>
      </c>
      <c r="B16432" t="s">
        <v>433</v>
      </c>
      <c r="C16432" t="s">
        <v>42</v>
      </c>
      <c r="D16432" t="s">
        <v>569</v>
      </c>
      <c r="E16432">
        <v>0.1971831</v>
      </c>
    </row>
    <row r="16433" spans="1:5">
      <c r="A16433">
        <v>2022</v>
      </c>
      <c r="B16433" t="s">
        <v>430</v>
      </c>
      <c r="C16433" t="s">
        <v>33</v>
      </c>
      <c r="D16433" t="s">
        <v>569</v>
      </c>
      <c r="E16433">
        <v>0.1173416</v>
      </c>
    </row>
    <row r="16434" spans="1:5">
      <c r="A16434">
        <v>2022</v>
      </c>
      <c r="B16434" t="s">
        <v>432</v>
      </c>
      <c r="C16434" t="s">
        <v>39</v>
      </c>
      <c r="D16434" t="s">
        <v>569</v>
      </c>
      <c r="E16434">
        <v>0.1601235</v>
      </c>
    </row>
    <row r="16435" spans="1:5">
      <c r="A16435">
        <v>2022</v>
      </c>
      <c r="B16435" t="s">
        <v>426</v>
      </c>
      <c r="D16435" t="s">
        <v>569</v>
      </c>
      <c r="E16435" s="40">
        <v>0</v>
      </c>
    </row>
    <row r="16436" spans="1:5">
      <c r="A16436">
        <v>2022</v>
      </c>
      <c r="B16436" t="s">
        <v>424</v>
      </c>
      <c r="C16436" t="s">
        <v>21</v>
      </c>
      <c r="D16436" t="s">
        <v>569</v>
      </c>
      <c r="E16436">
        <v>0.19928589999999999</v>
      </c>
    </row>
    <row r="16437" spans="1:5">
      <c r="A16437">
        <v>2021</v>
      </c>
      <c r="B16437" t="s">
        <v>432</v>
      </c>
      <c r="C16437" t="s">
        <v>39</v>
      </c>
      <c r="D16437" t="s">
        <v>569</v>
      </c>
      <c r="E16437">
        <v>0.1625972</v>
      </c>
    </row>
    <row r="16438" spans="1:5">
      <c r="A16438">
        <v>2021</v>
      </c>
      <c r="B16438" t="s">
        <v>430</v>
      </c>
      <c r="C16438" t="s">
        <v>33</v>
      </c>
      <c r="D16438" t="s">
        <v>569</v>
      </c>
      <c r="E16438">
        <v>0.1210048</v>
      </c>
    </row>
    <row r="16439" spans="1:5">
      <c r="A16439">
        <v>2021</v>
      </c>
      <c r="B16439" t="s">
        <v>433</v>
      </c>
      <c r="C16439" t="s">
        <v>42</v>
      </c>
      <c r="D16439" t="s">
        <v>569</v>
      </c>
      <c r="E16439">
        <v>0.19111539999999999</v>
      </c>
    </row>
    <row r="16440" spans="1:5">
      <c r="A16440">
        <v>2021</v>
      </c>
      <c r="B16440" t="s">
        <v>422</v>
      </c>
      <c r="C16440" t="s">
        <v>15</v>
      </c>
      <c r="D16440" t="s">
        <v>569</v>
      </c>
      <c r="E16440">
        <v>0.17696290000000001</v>
      </c>
    </row>
    <row r="16441" spans="1:5">
      <c r="A16441">
        <v>2021</v>
      </c>
      <c r="B16441" t="s">
        <v>421</v>
      </c>
      <c r="C16441" t="s">
        <v>13</v>
      </c>
      <c r="D16441" t="s">
        <v>569</v>
      </c>
      <c r="E16441">
        <v>0.18395639999999999</v>
      </c>
    </row>
    <row r="16442" spans="1:5">
      <c r="A16442">
        <v>2021</v>
      </c>
      <c r="B16442" t="s">
        <v>439</v>
      </c>
      <c r="C16442" t="s">
        <v>53</v>
      </c>
      <c r="D16442" t="s">
        <v>569</v>
      </c>
      <c r="E16442">
        <v>0.15015139999999999</v>
      </c>
    </row>
    <row r="16443" spans="1:5">
      <c r="A16443">
        <v>2021</v>
      </c>
      <c r="B16443" t="s">
        <v>435</v>
      </c>
      <c r="C16443" t="s">
        <v>48</v>
      </c>
      <c r="D16443" t="s">
        <v>569</v>
      </c>
      <c r="E16443">
        <v>0.1430361</v>
      </c>
    </row>
    <row r="16444" spans="1:5">
      <c r="A16444">
        <v>2021</v>
      </c>
      <c r="B16444" t="s">
        <v>429</v>
      </c>
      <c r="C16444" t="s">
        <v>30</v>
      </c>
      <c r="D16444" t="s">
        <v>569</v>
      </c>
      <c r="E16444">
        <v>0.14015259999999999</v>
      </c>
    </row>
    <row r="16445" spans="1:5">
      <c r="A16445">
        <v>2020</v>
      </c>
      <c r="B16445" t="s">
        <v>435</v>
      </c>
      <c r="C16445" t="s">
        <v>48</v>
      </c>
      <c r="D16445" t="s">
        <v>569</v>
      </c>
      <c r="E16445">
        <v>0.14362030000000001</v>
      </c>
    </row>
    <row r="16446" spans="1:5">
      <c r="A16446">
        <v>2020</v>
      </c>
      <c r="B16446" t="s">
        <v>432</v>
      </c>
      <c r="C16446" t="s">
        <v>39</v>
      </c>
      <c r="D16446" t="s">
        <v>569</v>
      </c>
      <c r="E16446">
        <v>0.1635509</v>
      </c>
    </row>
    <row r="16447" spans="1:5">
      <c r="A16447">
        <v>2020</v>
      </c>
      <c r="B16447" t="s">
        <v>423</v>
      </c>
      <c r="C16447" t="s">
        <v>18</v>
      </c>
      <c r="D16447" t="s">
        <v>569</v>
      </c>
      <c r="E16447">
        <v>0.16715840000000001</v>
      </c>
    </row>
    <row r="16448" spans="1:5">
      <c r="A16448">
        <v>2020</v>
      </c>
      <c r="B16448" t="s">
        <v>420</v>
      </c>
      <c r="C16448" t="s">
        <v>8</v>
      </c>
      <c r="D16448" t="s">
        <v>569</v>
      </c>
      <c r="E16448">
        <v>0.1730015</v>
      </c>
    </row>
    <row r="16449" spans="1:5">
      <c r="A16449">
        <v>2020</v>
      </c>
      <c r="B16449" t="s">
        <v>424</v>
      </c>
      <c r="C16449" t="s">
        <v>21</v>
      </c>
      <c r="D16449" t="s">
        <v>569</v>
      </c>
      <c r="E16449">
        <v>0.20731620000000001</v>
      </c>
    </row>
    <row r="16450" spans="1:5">
      <c r="A16450">
        <v>2020</v>
      </c>
      <c r="B16450" t="s">
        <v>421</v>
      </c>
      <c r="C16450" t="s">
        <v>13</v>
      </c>
      <c r="D16450" t="s">
        <v>569</v>
      </c>
      <c r="E16450">
        <v>0.18560099999999999</v>
      </c>
    </row>
    <row r="16451" spans="1:5">
      <c r="A16451">
        <v>2020</v>
      </c>
      <c r="B16451" t="s">
        <v>436</v>
      </c>
      <c r="C16451" t="s">
        <v>49</v>
      </c>
      <c r="D16451" t="s">
        <v>569</v>
      </c>
      <c r="E16451">
        <v>0.14370849999999999</v>
      </c>
    </row>
    <row r="16452" spans="1:5">
      <c r="A16452">
        <v>2020</v>
      </c>
      <c r="B16452" t="s">
        <v>429</v>
      </c>
      <c r="C16452" t="s">
        <v>30</v>
      </c>
      <c r="D16452" t="s">
        <v>569</v>
      </c>
      <c r="E16452">
        <v>0.14128779999999999</v>
      </c>
    </row>
    <row r="16453" spans="1:5">
      <c r="A16453">
        <v>2019</v>
      </c>
      <c r="B16453" t="s">
        <v>435</v>
      </c>
      <c r="C16453" t="s">
        <v>48</v>
      </c>
      <c r="D16453" t="s">
        <v>569</v>
      </c>
      <c r="E16453">
        <v>0.14744460000000001</v>
      </c>
    </row>
    <row r="16454" spans="1:5">
      <c r="A16454">
        <v>2019</v>
      </c>
      <c r="B16454" t="s">
        <v>426</v>
      </c>
      <c r="D16454" t="s">
        <v>569</v>
      </c>
      <c r="E16454" s="40">
        <v>0</v>
      </c>
    </row>
    <row r="16455" spans="1:5">
      <c r="A16455">
        <v>2019</v>
      </c>
      <c r="B16455" t="s">
        <v>432</v>
      </c>
      <c r="C16455" t="s">
        <v>39</v>
      </c>
      <c r="D16455" t="s">
        <v>569</v>
      </c>
      <c r="E16455">
        <v>0.1536188</v>
      </c>
    </row>
    <row r="16456" spans="1:5">
      <c r="A16456">
        <v>2019</v>
      </c>
      <c r="B16456" t="s">
        <v>436</v>
      </c>
      <c r="C16456" t="s">
        <v>49</v>
      </c>
      <c r="D16456" t="s">
        <v>569</v>
      </c>
      <c r="E16456">
        <v>0.1639786</v>
      </c>
    </row>
    <row r="16457" spans="1:5">
      <c r="A16457">
        <v>2018</v>
      </c>
      <c r="B16457" t="s">
        <v>431</v>
      </c>
      <c r="C16457" t="s">
        <v>36</v>
      </c>
      <c r="D16457" t="s">
        <v>569</v>
      </c>
      <c r="E16457">
        <v>0.1639989</v>
      </c>
    </row>
    <row r="16458" spans="1:5">
      <c r="A16458">
        <v>2018</v>
      </c>
      <c r="B16458" t="s">
        <v>426</v>
      </c>
      <c r="D16458" t="s">
        <v>569</v>
      </c>
      <c r="E16458" s="40">
        <v>0</v>
      </c>
    </row>
    <row r="16459" spans="1:5">
      <c r="A16459">
        <v>2018</v>
      </c>
      <c r="B16459" t="s">
        <v>421</v>
      </c>
      <c r="C16459" t="s">
        <v>13</v>
      </c>
      <c r="D16459" t="s">
        <v>569</v>
      </c>
      <c r="E16459">
        <v>0.17682510000000001</v>
      </c>
    </row>
    <row r="16460" spans="1:5">
      <c r="A16460">
        <v>2018</v>
      </c>
      <c r="B16460" t="s">
        <v>423</v>
      </c>
      <c r="C16460" t="s">
        <v>18</v>
      </c>
      <c r="D16460" t="s">
        <v>569</v>
      </c>
      <c r="E16460">
        <v>0.15664</v>
      </c>
    </row>
    <row r="16461" spans="1:5">
      <c r="A16461">
        <v>2018</v>
      </c>
      <c r="B16461" t="s">
        <v>433</v>
      </c>
      <c r="C16461" t="s">
        <v>42</v>
      </c>
      <c r="D16461" t="s">
        <v>569</v>
      </c>
      <c r="E16461">
        <v>0.18527360000000001</v>
      </c>
    </row>
    <row r="16462" spans="1:5">
      <c r="A16462">
        <v>2018</v>
      </c>
      <c r="B16462" t="s">
        <v>425</v>
      </c>
      <c r="C16462" t="s">
        <v>24</v>
      </c>
      <c r="D16462" t="s">
        <v>569</v>
      </c>
      <c r="E16462">
        <v>0.1111655</v>
      </c>
    </row>
    <row r="16463" spans="1:5">
      <c r="A16463">
        <v>2018</v>
      </c>
      <c r="B16463" t="s">
        <v>424</v>
      </c>
      <c r="C16463" t="s">
        <v>21</v>
      </c>
      <c r="D16463" t="s">
        <v>569</v>
      </c>
      <c r="E16463">
        <v>0.2076095</v>
      </c>
    </row>
    <row r="16464" spans="1:5">
      <c r="A16464">
        <v>2018</v>
      </c>
      <c r="B16464" t="s">
        <v>429</v>
      </c>
      <c r="C16464" t="s">
        <v>30</v>
      </c>
      <c r="D16464" t="s">
        <v>569</v>
      </c>
      <c r="E16464">
        <v>0.1432967</v>
      </c>
    </row>
    <row r="16465" spans="1:5">
      <c r="A16465">
        <v>2025</v>
      </c>
      <c r="B16465" t="s">
        <v>407</v>
      </c>
      <c r="D16465" t="s">
        <v>570</v>
      </c>
      <c r="E16465">
        <v>0</v>
      </c>
    </row>
    <row r="16466" spans="1:5">
      <c r="A16466">
        <v>2025</v>
      </c>
      <c r="B16466" t="s">
        <v>438</v>
      </c>
      <c r="D16466" t="s">
        <v>570</v>
      </c>
      <c r="E16466">
        <v>0</v>
      </c>
    </row>
    <row r="16467" spans="1:5">
      <c r="A16467">
        <v>2025</v>
      </c>
      <c r="B16467" t="s">
        <v>425</v>
      </c>
      <c r="D16467" t="s">
        <v>570</v>
      </c>
      <c r="E16467">
        <v>0</v>
      </c>
    </row>
    <row r="16468" spans="1:5">
      <c r="A16468">
        <v>2025</v>
      </c>
      <c r="B16468" t="s">
        <v>421</v>
      </c>
      <c r="D16468" t="s">
        <v>570</v>
      </c>
      <c r="E16468">
        <v>0</v>
      </c>
    </row>
    <row r="16469" spans="1:5">
      <c r="A16469">
        <v>2025</v>
      </c>
      <c r="B16469" t="s">
        <v>432</v>
      </c>
      <c r="D16469" t="s">
        <v>570</v>
      </c>
      <c r="E16469">
        <v>0</v>
      </c>
    </row>
    <row r="16470" spans="1:5">
      <c r="A16470">
        <v>2025</v>
      </c>
      <c r="B16470" t="s">
        <v>429</v>
      </c>
      <c r="D16470" t="s">
        <v>570</v>
      </c>
      <c r="E16470">
        <v>0</v>
      </c>
    </row>
    <row r="16471" spans="1:5">
      <c r="A16471">
        <v>2025</v>
      </c>
      <c r="B16471" t="s">
        <v>431</v>
      </c>
      <c r="D16471" t="s">
        <v>570</v>
      </c>
      <c r="E16471">
        <v>0</v>
      </c>
    </row>
    <row r="16472" spans="1:5">
      <c r="A16472">
        <v>2025</v>
      </c>
      <c r="B16472" t="s">
        <v>428</v>
      </c>
      <c r="D16472" t="s">
        <v>570</v>
      </c>
      <c r="E16472">
        <v>0</v>
      </c>
    </row>
    <row r="16473" spans="1:5">
      <c r="A16473">
        <v>2025</v>
      </c>
      <c r="B16473" t="s">
        <v>436</v>
      </c>
      <c r="D16473" t="s">
        <v>570</v>
      </c>
      <c r="E16473">
        <v>0</v>
      </c>
    </row>
    <row r="16474" spans="1:5">
      <c r="A16474">
        <v>2025</v>
      </c>
      <c r="B16474" t="s">
        <v>433</v>
      </c>
      <c r="D16474" t="s">
        <v>570</v>
      </c>
      <c r="E16474">
        <v>0</v>
      </c>
    </row>
    <row r="16475" spans="1:5">
      <c r="A16475">
        <v>2025</v>
      </c>
      <c r="B16475" t="s">
        <v>426</v>
      </c>
      <c r="D16475" t="s">
        <v>570</v>
      </c>
      <c r="E16475">
        <v>0</v>
      </c>
    </row>
    <row r="16476" spans="1:5">
      <c r="A16476">
        <v>2025</v>
      </c>
      <c r="B16476" t="s">
        <v>437</v>
      </c>
      <c r="D16476" t="s">
        <v>570</v>
      </c>
      <c r="E16476">
        <v>0</v>
      </c>
    </row>
    <row r="16477" spans="1:5">
      <c r="A16477">
        <v>2025</v>
      </c>
      <c r="B16477" t="s">
        <v>420</v>
      </c>
      <c r="D16477" t="s">
        <v>570</v>
      </c>
      <c r="E16477">
        <v>0</v>
      </c>
    </row>
    <row r="16478" spans="1:5">
      <c r="A16478">
        <v>2025</v>
      </c>
      <c r="B16478" t="s">
        <v>424</v>
      </c>
      <c r="D16478" t="s">
        <v>570</v>
      </c>
      <c r="E16478">
        <v>0</v>
      </c>
    </row>
    <row r="16479" spans="1:5">
      <c r="A16479">
        <v>2025</v>
      </c>
      <c r="B16479" t="s">
        <v>434</v>
      </c>
      <c r="D16479" t="s">
        <v>570</v>
      </c>
      <c r="E16479">
        <v>0</v>
      </c>
    </row>
    <row r="16480" spans="1:5">
      <c r="A16480">
        <v>2025</v>
      </c>
      <c r="B16480" t="s">
        <v>423</v>
      </c>
      <c r="D16480" t="s">
        <v>570</v>
      </c>
      <c r="E16480">
        <v>0</v>
      </c>
    </row>
    <row r="16481" spans="1:5">
      <c r="A16481">
        <v>2025</v>
      </c>
      <c r="B16481" t="s">
        <v>435</v>
      </c>
      <c r="D16481" t="s">
        <v>570</v>
      </c>
      <c r="E16481">
        <v>0</v>
      </c>
    </row>
    <row r="16482" spans="1:5">
      <c r="A16482">
        <v>2025</v>
      </c>
      <c r="B16482" t="s">
        <v>430</v>
      </c>
      <c r="D16482" t="s">
        <v>570</v>
      </c>
      <c r="E16482">
        <v>0</v>
      </c>
    </row>
    <row r="16483" spans="1:5">
      <c r="A16483">
        <v>2025</v>
      </c>
      <c r="B16483" t="s">
        <v>422</v>
      </c>
      <c r="D16483" t="s">
        <v>570</v>
      </c>
      <c r="E16483">
        <v>0</v>
      </c>
    </row>
    <row r="16484" spans="1:5">
      <c r="A16484">
        <v>2025</v>
      </c>
      <c r="B16484" t="s">
        <v>439</v>
      </c>
      <c r="D16484" t="s">
        <v>570</v>
      </c>
      <c r="E16484">
        <v>0</v>
      </c>
    </row>
    <row r="16485" spans="1:5">
      <c r="A16485">
        <v>2024</v>
      </c>
      <c r="B16485" t="s">
        <v>407</v>
      </c>
      <c r="C16485" t="s">
        <v>407</v>
      </c>
      <c r="D16485" t="s">
        <v>570</v>
      </c>
      <c r="E16485">
        <v>0</v>
      </c>
    </row>
    <row r="16486" spans="1:5">
      <c r="A16486">
        <v>2024</v>
      </c>
      <c r="B16486" t="s">
        <v>438</v>
      </c>
      <c r="C16486" t="s">
        <v>52</v>
      </c>
      <c r="D16486" t="s">
        <v>570</v>
      </c>
      <c r="E16486">
        <v>0</v>
      </c>
    </row>
    <row r="16487" spans="1:5">
      <c r="A16487">
        <v>2024</v>
      </c>
      <c r="B16487" t="s">
        <v>425</v>
      </c>
      <c r="C16487" t="s">
        <v>24</v>
      </c>
      <c r="D16487" t="s">
        <v>570</v>
      </c>
      <c r="E16487">
        <v>0</v>
      </c>
    </row>
    <row r="16488" spans="1:5">
      <c r="A16488">
        <v>2024</v>
      </c>
      <c r="B16488" t="s">
        <v>421</v>
      </c>
      <c r="C16488" t="s">
        <v>13</v>
      </c>
      <c r="D16488" t="s">
        <v>570</v>
      </c>
      <c r="E16488">
        <v>0</v>
      </c>
    </row>
    <row r="16489" spans="1:5">
      <c r="A16489">
        <v>2024</v>
      </c>
      <c r="B16489" t="s">
        <v>432</v>
      </c>
      <c r="C16489" t="s">
        <v>39</v>
      </c>
      <c r="D16489" t="s">
        <v>570</v>
      </c>
      <c r="E16489">
        <v>0</v>
      </c>
    </row>
    <row r="16490" spans="1:5">
      <c r="A16490">
        <v>2024</v>
      </c>
      <c r="B16490" t="s">
        <v>429</v>
      </c>
      <c r="C16490" t="s">
        <v>30</v>
      </c>
      <c r="D16490" t="s">
        <v>570</v>
      </c>
      <c r="E16490">
        <v>0</v>
      </c>
    </row>
    <row r="16491" spans="1:5">
      <c r="A16491">
        <v>2024</v>
      </c>
      <c r="B16491" t="s">
        <v>431</v>
      </c>
      <c r="C16491" t="s">
        <v>36</v>
      </c>
      <c r="D16491" t="s">
        <v>570</v>
      </c>
      <c r="E16491">
        <v>0</v>
      </c>
    </row>
    <row r="16492" spans="1:5">
      <c r="A16492">
        <v>2024</v>
      </c>
      <c r="B16492" t="s">
        <v>428</v>
      </c>
      <c r="C16492" t="s">
        <v>27</v>
      </c>
      <c r="D16492" t="s">
        <v>570</v>
      </c>
      <c r="E16492">
        <v>0</v>
      </c>
    </row>
    <row r="16493" spans="1:5">
      <c r="A16493">
        <v>2024</v>
      </c>
      <c r="B16493" t="s">
        <v>436</v>
      </c>
      <c r="C16493" t="s">
        <v>49</v>
      </c>
      <c r="D16493" t="s">
        <v>570</v>
      </c>
      <c r="E16493">
        <v>0</v>
      </c>
    </row>
    <row r="16494" spans="1:5">
      <c r="A16494">
        <v>2024</v>
      </c>
      <c r="B16494" t="s">
        <v>433</v>
      </c>
      <c r="C16494" t="s">
        <v>42</v>
      </c>
      <c r="D16494" t="s">
        <v>570</v>
      </c>
      <c r="E16494">
        <v>0</v>
      </c>
    </row>
    <row r="16495" spans="1:5">
      <c r="A16495">
        <v>2024</v>
      </c>
      <c r="B16495" t="s">
        <v>426</v>
      </c>
      <c r="D16495" t="s">
        <v>570</v>
      </c>
      <c r="E16495">
        <v>0</v>
      </c>
    </row>
    <row r="16496" spans="1:5">
      <c r="A16496">
        <v>2024</v>
      </c>
      <c r="B16496" t="s">
        <v>437</v>
      </c>
      <c r="C16496" t="s">
        <v>51</v>
      </c>
      <c r="D16496" t="s">
        <v>570</v>
      </c>
      <c r="E16496">
        <v>0</v>
      </c>
    </row>
    <row r="16497" spans="1:5">
      <c r="A16497">
        <v>2024</v>
      </c>
      <c r="B16497" t="s">
        <v>420</v>
      </c>
      <c r="C16497" t="s">
        <v>8</v>
      </c>
      <c r="D16497" t="s">
        <v>570</v>
      </c>
      <c r="E16497">
        <v>0</v>
      </c>
    </row>
    <row r="16498" spans="1:5">
      <c r="A16498">
        <v>2024</v>
      </c>
      <c r="B16498" t="s">
        <v>424</v>
      </c>
      <c r="C16498" t="s">
        <v>21</v>
      </c>
      <c r="D16498" t="s">
        <v>570</v>
      </c>
      <c r="E16498">
        <v>0</v>
      </c>
    </row>
    <row r="16499" spans="1:5">
      <c r="A16499">
        <v>2024</v>
      </c>
      <c r="B16499" t="s">
        <v>434</v>
      </c>
      <c r="C16499" t="s">
        <v>45</v>
      </c>
      <c r="D16499" t="s">
        <v>570</v>
      </c>
      <c r="E16499">
        <v>0</v>
      </c>
    </row>
    <row r="16500" spans="1:5">
      <c r="A16500">
        <v>2024</v>
      </c>
      <c r="B16500" t="s">
        <v>423</v>
      </c>
      <c r="C16500" t="s">
        <v>18</v>
      </c>
      <c r="D16500" t="s">
        <v>570</v>
      </c>
      <c r="E16500">
        <v>0</v>
      </c>
    </row>
    <row r="16501" spans="1:5">
      <c r="A16501">
        <v>2024</v>
      </c>
      <c r="B16501" t="s">
        <v>435</v>
      </c>
      <c r="C16501" t="s">
        <v>48</v>
      </c>
      <c r="D16501" t="s">
        <v>570</v>
      </c>
      <c r="E16501">
        <v>0</v>
      </c>
    </row>
    <row r="16502" spans="1:5">
      <c r="A16502">
        <v>2024</v>
      </c>
      <c r="B16502" t="s">
        <v>430</v>
      </c>
      <c r="C16502" t="s">
        <v>33</v>
      </c>
      <c r="D16502" t="s">
        <v>570</v>
      </c>
      <c r="E16502">
        <v>0</v>
      </c>
    </row>
    <row r="16503" spans="1:5">
      <c r="A16503">
        <v>2024</v>
      </c>
      <c r="B16503" t="s">
        <v>422</v>
      </c>
      <c r="C16503" t="s">
        <v>15</v>
      </c>
      <c r="D16503" t="s">
        <v>570</v>
      </c>
      <c r="E16503">
        <v>0</v>
      </c>
    </row>
    <row r="16504" spans="1:5">
      <c r="A16504">
        <v>2024</v>
      </c>
      <c r="B16504" t="s">
        <v>439</v>
      </c>
      <c r="C16504" t="s">
        <v>53</v>
      </c>
      <c r="D16504" t="s">
        <v>570</v>
      </c>
      <c r="E16504">
        <v>0</v>
      </c>
    </row>
    <row r="16505" spans="1:5">
      <c r="A16505">
        <v>2019</v>
      </c>
      <c r="B16505" t="s">
        <v>407</v>
      </c>
      <c r="C16505" t="s">
        <v>407</v>
      </c>
      <c r="D16505" t="s">
        <v>570</v>
      </c>
      <c r="E16505">
        <v>61</v>
      </c>
    </row>
    <row r="16506" spans="1:5">
      <c r="A16506">
        <v>2022</v>
      </c>
      <c r="B16506" t="s">
        <v>407</v>
      </c>
      <c r="C16506" t="s">
        <v>407</v>
      </c>
      <c r="D16506" t="s">
        <v>570</v>
      </c>
      <c r="E16506">
        <v>53</v>
      </c>
    </row>
    <row r="16507" spans="1:5">
      <c r="A16507">
        <v>2021</v>
      </c>
      <c r="B16507" t="s">
        <v>407</v>
      </c>
      <c r="C16507" t="s">
        <v>407</v>
      </c>
      <c r="D16507" t="s">
        <v>570</v>
      </c>
      <c r="E16507">
        <v>58</v>
      </c>
    </row>
    <row r="16508" spans="1:5">
      <c r="A16508">
        <v>2023</v>
      </c>
      <c r="B16508" t="s">
        <v>407</v>
      </c>
      <c r="C16508" t="s">
        <v>407</v>
      </c>
      <c r="D16508" t="s">
        <v>570</v>
      </c>
      <c r="E16508">
        <v>50</v>
      </c>
    </row>
    <row r="16509" spans="1:5">
      <c r="A16509">
        <v>2018</v>
      </c>
      <c r="B16509" t="s">
        <v>407</v>
      </c>
      <c r="C16509" t="s">
        <v>407</v>
      </c>
      <c r="D16509" t="s">
        <v>570</v>
      </c>
      <c r="E16509">
        <v>65</v>
      </c>
    </row>
    <row r="16510" spans="1:5">
      <c r="A16510">
        <v>2018</v>
      </c>
      <c r="B16510" t="s">
        <v>407</v>
      </c>
      <c r="C16510" t="s">
        <v>407</v>
      </c>
      <c r="D16510" t="s">
        <v>570</v>
      </c>
      <c r="E16510">
        <v>65</v>
      </c>
    </row>
    <row r="16511" spans="1:5">
      <c r="A16511">
        <v>2018</v>
      </c>
      <c r="B16511" t="s">
        <v>407</v>
      </c>
      <c r="C16511" t="s">
        <v>407</v>
      </c>
      <c r="D16511" t="s">
        <v>570</v>
      </c>
      <c r="E16511">
        <v>65</v>
      </c>
    </row>
    <row r="16512" spans="1:5">
      <c r="A16512">
        <v>2018</v>
      </c>
      <c r="B16512" t="s">
        <v>407</v>
      </c>
      <c r="C16512" t="s">
        <v>407</v>
      </c>
      <c r="D16512" t="s">
        <v>570</v>
      </c>
      <c r="E16512">
        <v>65</v>
      </c>
    </row>
    <row r="16513" spans="1:5">
      <c r="A16513">
        <v>2020</v>
      </c>
      <c r="B16513" t="s">
        <v>407</v>
      </c>
      <c r="C16513" t="s">
        <v>407</v>
      </c>
      <c r="D16513" t="s">
        <v>570</v>
      </c>
      <c r="E16513">
        <v>61</v>
      </c>
    </row>
    <row r="16514" spans="1:5">
      <c r="A16514">
        <v>2023</v>
      </c>
      <c r="B16514" t="s">
        <v>438</v>
      </c>
      <c r="C16514" t="s">
        <v>52</v>
      </c>
      <c r="D16514" t="s">
        <v>570</v>
      </c>
      <c r="E16514">
        <v>0</v>
      </c>
    </row>
    <row r="16515" spans="1:5">
      <c r="A16515">
        <v>2023</v>
      </c>
      <c r="B16515" t="s">
        <v>425</v>
      </c>
      <c r="C16515" t="s">
        <v>24</v>
      </c>
      <c r="D16515" t="s">
        <v>570</v>
      </c>
      <c r="E16515">
        <v>0</v>
      </c>
    </row>
    <row r="16516" spans="1:5">
      <c r="A16516">
        <v>2023</v>
      </c>
      <c r="B16516" t="s">
        <v>421</v>
      </c>
      <c r="C16516" t="s">
        <v>13</v>
      </c>
      <c r="D16516" t="s">
        <v>570</v>
      </c>
      <c r="E16516">
        <v>3</v>
      </c>
    </row>
    <row r="16517" spans="1:5">
      <c r="A16517">
        <v>2023</v>
      </c>
      <c r="B16517" t="s">
        <v>432</v>
      </c>
      <c r="C16517" t="s">
        <v>39</v>
      </c>
      <c r="D16517" t="s">
        <v>570</v>
      </c>
      <c r="E16517">
        <v>4</v>
      </c>
    </row>
    <row r="16518" spans="1:5">
      <c r="A16518">
        <v>2023</v>
      </c>
      <c r="B16518" t="s">
        <v>429</v>
      </c>
      <c r="C16518" t="s">
        <v>30</v>
      </c>
      <c r="D16518" t="s">
        <v>570</v>
      </c>
      <c r="E16518">
        <v>5</v>
      </c>
    </row>
    <row r="16519" spans="1:5">
      <c r="A16519">
        <v>2023</v>
      </c>
      <c r="B16519" t="s">
        <v>431</v>
      </c>
      <c r="C16519" t="s">
        <v>36</v>
      </c>
      <c r="D16519" t="s">
        <v>570</v>
      </c>
      <c r="E16519">
        <v>1</v>
      </c>
    </row>
    <row r="16520" spans="1:5">
      <c r="A16520">
        <v>2023</v>
      </c>
      <c r="B16520" t="s">
        <v>428</v>
      </c>
      <c r="C16520" t="s">
        <v>27</v>
      </c>
      <c r="D16520" t="s">
        <v>570</v>
      </c>
      <c r="E16520">
        <v>3</v>
      </c>
    </row>
    <row r="16521" spans="1:5">
      <c r="A16521">
        <v>2023</v>
      </c>
      <c r="B16521" t="s">
        <v>436</v>
      </c>
      <c r="C16521" t="s">
        <v>49</v>
      </c>
      <c r="D16521" t="s">
        <v>570</v>
      </c>
      <c r="E16521">
        <v>0</v>
      </c>
    </row>
    <row r="16522" spans="1:5">
      <c r="A16522">
        <v>2023</v>
      </c>
      <c r="B16522" t="s">
        <v>433</v>
      </c>
      <c r="C16522" t="s">
        <v>42</v>
      </c>
      <c r="D16522" t="s">
        <v>570</v>
      </c>
      <c r="E16522">
        <v>0</v>
      </c>
    </row>
    <row r="16523" spans="1:5">
      <c r="A16523">
        <v>2023</v>
      </c>
      <c r="B16523" t="s">
        <v>426</v>
      </c>
      <c r="D16523" t="s">
        <v>570</v>
      </c>
      <c r="E16523">
        <v>0</v>
      </c>
    </row>
    <row r="16524" spans="1:5">
      <c r="A16524">
        <v>2023</v>
      </c>
      <c r="B16524" t="s">
        <v>437</v>
      </c>
      <c r="C16524" t="s">
        <v>51</v>
      </c>
      <c r="D16524" t="s">
        <v>570</v>
      </c>
      <c r="E16524">
        <v>10</v>
      </c>
    </row>
    <row r="16525" spans="1:5">
      <c r="A16525">
        <v>2023</v>
      </c>
      <c r="B16525" t="s">
        <v>420</v>
      </c>
      <c r="C16525" t="s">
        <v>8</v>
      </c>
      <c r="D16525" t="s">
        <v>570</v>
      </c>
      <c r="E16525">
        <v>6</v>
      </c>
    </row>
    <row r="16526" spans="1:5">
      <c r="A16526">
        <v>2023</v>
      </c>
      <c r="B16526" t="s">
        <v>424</v>
      </c>
      <c r="C16526" t="s">
        <v>21</v>
      </c>
      <c r="D16526" t="s">
        <v>570</v>
      </c>
      <c r="E16526">
        <v>8</v>
      </c>
    </row>
    <row r="16527" spans="1:5">
      <c r="A16527">
        <v>2022</v>
      </c>
      <c r="B16527" t="s">
        <v>435</v>
      </c>
      <c r="C16527" t="s">
        <v>48</v>
      </c>
      <c r="D16527" t="s">
        <v>570</v>
      </c>
      <c r="E16527">
        <v>1</v>
      </c>
    </row>
    <row r="16528" spans="1:5">
      <c r="A16528">
        <v>2022</v>
      </c>
      <c r="B16528" t="s">
        <v>438</v>
      </c>
      <c r="C16528" t="s">
        <v>52</v>
      </c>
      <c r="D16528" t="s">
        <v>570</v>
      </c>
      <c r="E16528">
        <v>0</v>
      </c>
    </row>
    <row r="16529" spans="1:5">
      <c r="A16529">
        <v>2022</v>
      </c>
      <c r="B16529" t="s">
        <v>436</v>
      </c>
      <c r="C16529" t="s">
        <v>49</v>
      </c>
      <c r="D16529" t="s">
        <v>570</v>
      </c>
      <c r="E16529">
        <v>0</v>
      </c>
    </row>
    <row r="16530" spans="1:5">
      <c r="A16530">
        <v>2022</v>
      </c>
      <c r="B16530" t="s">
        <v>431</v>
      </c>
      <c r="C16530" t="s">
        <v>36</v>
      </c>
      <c r="D16530" t="s">
        <v>570</v>
      </c>
      <c r="E16530">
        <v>1</v>
      </c>
    </row>
    <row r="16531" spans="1:5">
      <c r="A16531">
        <v>2022</v>
      </c>
      <c r="B16531" t="s">
        <v>422</v>
      </c>
      <c r="C16531" t="s">
        <v>15</v>
      </c>
      <c r="D16531" t="s">
        <v>570</v>
      </c>
      <c r="E16531">
        <v>9</v>
      </c>
    </row>
    <row r="16532" spans="1:5">
      <c r="A16532">
        <v>2022</v>
      </c>
      <c r="B16532" t="s">
        <v>439</v>
      </c>
      <c r="C16532" t="s">
        <v>53</v>
      </c>
      <c r="D16532" t="s">
        <v>570</v>
      </c>
      <c r="E16532">
        <v>2</v>
      </c>
    </row>
    <row r="16533" spans="1:5">
      <c r="A16533">
        <v>2022</v>
      </c>
      <c r="B16533" t="s">
        <v>429</v>
      </c>
      <c r="C16533" t="s">
        <v>30</v>
      </c>
      <c r="D16533" t="s">
        <v>570</v>
      </c>
      <c r="E16533">
        <v>7</v>
      </c>
    </row>
    <row r="16534" spans="1:5">
      <c r="A16534">
        <v>2022</v>
      </c>
      <c r="B16534" t="s">
        <v>421</v>
      </c>
      <c r="C16534" t="s">
        <v>13</v>
      </c>
      <c r="D16534" t="s">
        <v>570</v>
      </c>
      <c r="E16534">
        <v>3</v>
      </c>
    </row>
    <row r="16535" spans="1:5">
      <c r="A16535">
        <v>2022</v>
      </c>
      <c r="B16535" t="s">
        <v>434</v>
      </c>
      <c r="C16535" t="s">
        <v>45</v>
      </c>
      <c r="D16535" t="s">
        <v>570</v>
      </c>
      <c r="E16535">
        <v>0</v>
      </c>
    </row>
    <row r="16536" spans="1:5">
      <c r="A16536">
        <v>2021</v>
      </c>
      <c r="B16536" t="s">
        <v>434</v>
      </c>
      <c r="C16536" t="s">
        <v>45</v>
      </c>
      <c r="D16536" t="s">
        <v>570</v>
      </c>
      <c r="E16536">
        <v>0</v>
      </c>
    </row>
    <row r="16537" spans="1:5">
      <c r="A16537">
        <v>2021</v>
      </c>
      <c r="B16537" t="s">
        <v>420</v>
      </c>
      <c r="C16537" t="s">
        <v>8</v>
      </c>
      <c r="D16537" t="s">
        <v>570</v>
      </c>
      <c r="E16537">
        <v>7</v>
      </c>
    </row>
    <row r="16538" spans="1:5">
      <c r="A16538">
        <v>2021</v>
      </c>
      <c r="B16538" t="s">
        <v>424</v>
      </c>
      <c r="C16538" t="s">
        <v>21</v>
      </c>
      <c r="D16538" t="s">
        <v>570</v>
      </c>
      <c r="E16538">
        <v>8</v>
      </c>
    </row>
    <row r="16539" spans="1:5">
      <c r="A16539">
        <v>2020</v>
      </c>
      <c r="B16539" t="s">
        <v>434</v>
      </c>
      <c r="C16539" t="s">
        <v>45</v>
      </c>
      <c r="D16539" t="s">
        <v>570</v>
      </c>
      <c r="E16539">
        <v>0</v>
      </c>
    </row>
    <row r="16540" spans="1:5">
      <c r="A16540">
        <v>2020</v>
      </c>
      <c r="B16540" t="s">
        <v>430</v>
      </c>
      <c r="C16540" t="s">
        <v>33</v>
      </c>
      <c r="D16540" t="s">
        <v>570</v>
      </c>
      <c r="E16540">
        <v>0</v>
      </c>
    </row>
    <row r="16541" spans="1:5">
      <c r="A16541">
        <v>2020</v>
      </c>
      <c r="B16541" t="s">
        <v>439</v>
      </c>
      <c r="C16541" t="s">
        <v>53</v>
      </c>
      <c r="D16541" t="s">
        <v>570</v>
      </c>
      <c r="E16541">
        <v>2</v>
      </c>
    </row>
    <row r="16542" spans="1:5">
      <c r="A16542">
        <v>2019</v>
      </c>
      <c r="B16542" t="s">
        <v>431</v>
      </c>
      <c r="C16542" t="s">
        <v>36</v>
      </c>
      <c r="D16542" t="s">
        <v>570</v>
      </c>
      <c r="E16542">
        <v>1</v>
      </c>
    </row>
    <row r="16543" spans="1:5">
      <c r="A16543">
        <v>2019</v>
      </c>
      <c r="B16543" t="s">
        <v>437</v>
      </c>
      <c r="C16543" t="s">
        <v>51</v>
      </c>
      <c r="D16543" t="s">
        <v>570</v>
      </c>
      <c r="E16543">
        <v>10</v>
      </c>
    </row>
    <row r="16544" spans="1:5">
      <c r="A16544">
        <v>2019</v>
      </c>
      <c r="B16544" t="s">
        <v>439</v>
      </c>
      <c r="C16544" t="s">
        <v>53</v>
      </c>
      <c r="D16544" t="s">
        <v>570</v>
      </c>
      <c r="E16544">
        <v>2</v>
      </c>
    </row>
    <row r="16545" spans="1:5">
      <c r="A16545">
        <v>2019</v>
      </c>
      <c r="B16545" t="s">
        <v>429</v>
      </c>
      <c r="C16545" t="s">
        <v>30</v>
      </c>
      <c r="D16545" t="s">
        <v>570</v>
      </c>
      <c r="E16545">
        <v>9</v>
      </c>
    </row>
    <row r="16546" spans="1:5">
      <c r="A16546">
        <v>2018</v>
      </c>
      <c r="B16546" t="s">
        <v>432</v>
      </c>
      <c r="C16546" t="s">
        <v>39</v>
      </c>
      <c r="D16546" t="s">
        <v>570</v>
      </c>
      <c r="E16546">
        <v>4</v>
      </c>
    </row>
    <row r="16547" spans="1:5">
      <c r="A16547">
        <v>2018</v>
      </c>
      <c r="B16547" t="s">
        <v>435</v>
      </c>
      <c r="C16547" t="s">
        <v>48</v>
      </c>
      <c r="D16547" t="s">
        <v>570</v>
      </c>
      <c r="E16547">
        <v>1</v>
      </c>
    </row>
    <row r="16548" spans="1:5">
      <c r="A16548">
        <v>2018</v>
      </c>
      <c r="B16548" t="s">
        <v>438</v>
      </c>
      <c r="C16548" t="s">
        <v>52</v>
      </c>
      <c r="D16548" t="s">
        <v>570</v>
      </c>
      <c r="E16548">
        <v>0</v>
      </c>
    </row>
    <row r="16549" spans="1:5">
      <c r="A16549">
        <v>2018</v>
      </c>
      <c r="B16549" t="s">
        <v>436</v>
      </c>
      <c r="C16549" t="s">
        <v>49</v>
      </c>
      <c r="D16549" t="s">
        <v>570</v>
      </c>
      <c r="E16549">
        <v>0</v>
      </c>
    </row>
    <row r="16550" spans="1:5">
      <c r="A16550">
        <v>2018</v>
      </c>
      <c r="B16550" t="s">
        <v>437</v>
      </c>
      <c r="C16550" t="s">
        <v>51</v>
      </c>
      <c r="D16550" t="s">
        <v>570</v>
      </c>
      <c r="E16550">
        <v>10</v>
      </c>
    </row>
    <row r="16551" spans="1:5">
      <c r="A16551">
        <v>2018</v>
      </c>
      <c r="B16551" t="s">
        <v>422</v>
      </c>
      <c r="C16551" t="s">
        <v>15</v>
      </c>
      <c r="D16551" t="s">
        <v>570</v>
      </c>
      <c r="E16551">
        <v>13</v>
      </c>
    </row>
    <row r="16552" spans="1:5">
      <c r="A16552">
        <v>2019</v>
      </c>
      <c r="B16552" t="s">
        <v>438</v>
      </c>
      <c r="C16552" t="s">
        <v>52</v>
      </c>
      <c r="D16552" t="s">
        <v>570</v>
      </c>
      <c r="E16552">
        <v>0</v>
      </c>
    </row>
    <row r="16553" spans="1:5">
      <c r="A16553">
        <v>2019</v>
      </c>
      <c r="B16553" t="s">
        <v>430</v>
      </c>
      <c r="C16553" t="s">
        <v>33</v>
      </c>
      <c r="D16553" t="s">
        <v>570</v>
      </c>
      <c r="E16553">
        <v>0</v>
      </c>
    </row>
    <row r="16554" spans="1:5">
      <c r="A16554">
        <v>2019</v>
      </c>
      <c r="B16554" t="s">
        <v>434</v>
      </c>
      <c r="C16554" t="s">
        <v>45</v>
      </c>
      <c r="D16554" t="s">
        <v>570</v>
      </c>
      <c r="E16554">
        <v>0</v>
      </c>
    </row>
    <row r="16555" spans="1:5">
      <c r="A16555">
        <v>2019</v>
      </c>
      <c r="B16555" t="s">
        <v>425</v>
      </c>
      <c r="C16555" t="s">
        <v>24</v>
      </c>
      <c r="D16555" t="s">
        <v>570</v>
      </c>
      <c r="E16555">
        <v>0</v>
      </c>
    </row>
    <row r="16556" spans="1:5">
      <c r="A16556">
        <v>2019</v>
      </c>
      <c r="B16556" t="s">
        <v>420</v>
      </c>
      <c r="C16556" t="s">
        <v>8</v>
      </c>
      <c r="D16556" t="s">
        <v>570</v>
      </c>
      <c r="E16556">
        <v>7</v>
      </c>
    </row>
    <row r="16557" spans="1:5">
      <c r="A16557">
        <v>2019</v>
      </c>
      <c r="B16557" t="s">
        <v>433</v>
      </c>
      <c r="C16557" t="s">
        <v>42</v>
      </c>
      <c r="D16557" t="s">
        <v>570</v>
      </c>
      <c r="E16557">
        <v>0</v>
      </c>
    </row>
    <row r="16558" spans="1:5">
      <c r="A16558">
        <v>2019</v>
      </c>
      <c r="B16558" t="s">
        <v>428</v>
      </c>
      <c r="C16558" t="s">
        <v>27</v>
      </c>
      <c r="D16558" t="s">
        <v>570</v>
      </c>
      <c r="E16558">
        <v>3</v>
      </c>
    </row>
    <row r="16559" spans="1:5">
      <c r="A16559">
        <v>2019</v>
      </c>
      <c r="B16559" t="s">
        <v>423</v>
      </c>
      <c r="C16559" t="s">
        <v>18</v>
      </c>
      <c r="D16559" t="s">
        <v>570</v>
      </c>
      <c r="E16559">
        <v>0</v>
      </c>
    </row>
    <row r="16560" spans="1:5">
      <c r="A16560">
        <v>2019</v>
      </c>
      <c r="B16560" t="s">
        <v>421</v>
      </c>
      <c r="C16560" t="s">
        <v>13</v>
      </c>
      <c r="D16560" t="s">
        <v>570</v>
      </c>
      <c r="E16560">
        <v>4</v>
      </c>
    </row>
    <row r="16561" spans="1:5">
      <c r="A16561">
        <v>2019</v>
      </c>
      <c r="B16561" t="s">
        <v>422</v>
      </c>
      <c r="C16561" t="s">
        <v>15</v>
      </c>
      <c r="D16561" t="s">
        <v>570</v>
      </c>
      <c r="E16561">
        <v>12</v>
      </c>
    </row>
    <row r="16562" spans="1:5">
      <c r="A16562">
        <v>2019</v>
      </c>
      <c r="B16562" t="s">
        <v>424</v>
      </c>
      <c r="C16562" t="s">
        <v>21</v>
      </c>
      <c r="D16562" t="s">
        <v>570</v>
      </c>
      <c r="E16562">
        <v>8</v>
      </c>
    </row>
    <row r="16563" spans="1:5">
      <c r="A16563">
        <v>2018</v>
      </c>
      <c r="B16563" t="s">
        <v>434</v>
      </c>
      <c r="C16563" t="s">
        <v>45</v>
      </c>
      <c r="D16563" t="s">
        <v>570</v>
      </c>
      <c r="E16563">
        <v>0</v>
      </c>
    </row>
    <row r="16564" spans="1:5">
      <c r="A16564">
        <v>2018</v>
      </c>
      <c r="B16564" t="s">
        <v>428</v>
      </c>
      <c r="C16564" t="s">
        <v>27</v>
      </c>
      <c r="D16564" t="s">
        <v>570</v>
      </c>
      <c r="E16564">
        <v>3</v>
      </c>
    </row>
    <row r="16565" spans="1:5">
      <c r="A16565">
        <v>2018</v>
      </c>
      <c r="B16565" t="s">
        <v>430</v>
      </c>
      <c r="C16565" t="s">
        <v>33</v>
      </c>
      <c r="D16565" t="s">
        <v>570</v>
      </c>
      <c r="E16565">
        <v>0</v>
      </c>
    </row>
    <row r="16566" spans="1:5">
      <c r="A16566">
        <v>2018</v>
      </c>
      <c r="B16566" t="s">
        <v>420</v>
      </c>
      <c r="C16566" t="s">
        <v>8</v>
      </c>
      <c r="D16566" t="s">
        <v>570</v>
      </c>
      <c r="E16566">
        <v>7</v>
      </c>
    </row>
    <row r="16567" spans="1:5">
      <c r="A16567">
        <v>2018</v>
      </c>
      <c r="B16567" t="s">
        <v>439</v>
      </c>
      <c r="C16567" t="s">
        <v>53</v>
      </c>
      <c r="D16567" t="s">
        <v>570</v>
      </c>
      <c r="E16567">
        <v>2</v>
      </c>
    </row>
    <row r="16568" spans="1:5">
      <c r="A16568">
        <v>2022</v>
      </c>
      <c r="B16568" t="s">
        <v>437</v>
      </c>
      <c r="C16568" t="s">
        <v>51</v>
      </c>
      <c r="D16568" t="s">
        <v>570</v>
      </c>
      <c r="E16568">
        <v>10</v>
      </c>
    </row>
    <row r="16569" spans="1:5">
      <c r="A16569">
        <v>2022</v>
      </c>
      <c r="B16569" t="s">
        <v>425</v>
      </c>
      <c r="C16569" t="s">
        <v>24</v>
      </c>
      <c r="D16569" t="s">
        <v>570</v>
      </c>
      <c r="E16569">
        <v>0</v>
      </c>
    </row>
    <row r="16570" spans="1:5">
      <c r="A16570">
        <v>2022</v>
      </c>
      <c r="B16570" t="s">
        <v>428</v>
      </c>
      <c r="C16570" t="s">
        <v>27</v>
      </c>
      <c r="D16570" t="s">
        <v>570</v>
      </c>
      <c r="E16570">
        <v>3</v>
      </c>
    </row>
    <row r="16571" spans="1:5">
      <c r="A16571">
        <v>2022</v>
      </c>
      <c r="B16571" t="s">
        <v>420</v>
      </c>
      <c r="C16571" t="s">
        <v>8</v>
      </c>
      <c r="D16571" t="s">
        <v>570</v>
      </c>
      <c r="E16571">
        <v>5</v>
      </c>
    </row>
    <row r="16572" spans="1:5">
      <c r="A16572">
        <v>2022</v>
      </c>
      <c r="B16572" t="s">
        <v>423</v>
      </c>
      <c r="C16572" t="s">
        <v>18</v>
      </c>
      <c r="D16572" t="s">
        <v>570</v>
      </c>
      <c r="E16572">
        <v>0</v>
      </c>
    </row>
    <row r="16573" spans="1:5">
      <c r="A16573">
        <v>2021</v>
      </c>
      <c r="B16573" t="s">
        <v>426</v>
      </c>
      <c r="D16573" t="s">
        <v>570</v>
      </c>
      <c r="E16573">
        <v>0</v>
      </c>
    </row>
    <row r="16574" spans="1:5">
      <c r="A16574">
        <v>2021</v>
      </c>
      <c r="B16574" t="s">
        <v>428</v>
      </c>
      <c r="C16574" t="s">
        <v>27</v>
      </c>
      <c r="D16574" t="s">
        <v>570</v>
      </c>
      <c r="E16574">
        <v>3</v>
      </c>
    </row>
    <row r="16575" spans="1:5">
      <c r="A16575">
        <v>2021</v>
      </c>
      <c r="B16575" t="s">
        <v>423</v>
      </c>
      <c r="C16575" t="s">
        <v>18</v>
      </c>
      <c r="D16575" t="s">
        <v>570</v>
      </c>
      <c r="E16575">
        <v>0</v>
      </c>
    </row>
    <row r="16576" spans="1:5">
      <c r="A16576">
        <v>2021</v>
      </c>
      <c r="B16576" t="s">
        <v>431</v>
      </c>
      <c r="C16576" t="s">
        <v>36</v>
      </c>
      <c r="D16576" t="s">
        <v>570</v>
      </c>
      <c r="E16576">
        <v>1</v>
      </c>
    </row>
    <row r="16577" spans="1:5">
      <c r="A16577">
        <v>2021</v>
      </c>
      <c r="B16577" t="s">
        <v>425</v>
      </c>
      <c r="C16577" t="s">
        <v>24</v>
      </c>
      <c r="D16577" t="s">
        <v>570</v>
      </c>
      <c r="E16577">
        <v>0</v>
      </c>
    </row>
    <row r="16578" spans="1:5">
      <c r="A16578">
        <v>2021</v>
      </c>
      <c r="B16578" t="s">
        <v>438</v>
      </c>
      <c r="C16578" t="s">
        <v>52</v>
      </c>
      <c r="D16578" t="s">
        <v>570</v>
      </c>
      <c r="E16578">
        <v>0</v>
      </c>
    </row>
    <row r="16579" spans="1:5">
      <c r="A16579">
        <v>2021</v>
      </c>
      <c r="B16579" t="s">
        <v>436</v>
      </c>
      <c r="C16579" t="s">
        <v>49</v>
      </c>
      <c r="D16579" t="s">
        <v>570</v>
      </c>
      <c r="E16579">
        <v>0</v>
      </c>
    </row>
    <row r="16580" spans="1:5">
      <c r="A16580">
        <v>2021</v>
      </c>
      <c r="B16580" t="s">
        <v>437</v>
      </c>
      <c r="C16580" t="s">
        <v>51</v>
      </c>
      <c r="D16580" t="s">
        <v>570</v>
      </c>
      <c r="E16580">
        <v>10</v>
      </c>
    </row>
    <row r="16581" spans="1:5">
      <c r="A16581">
        <v>2020</v>
      </c>
      <c r="B16581" t="s">
        <v>431</v>
      </c>
      <c r="C16581" t="s">
        <v>36</v>
      </c>
      <c r="D16581" t="s">
        <v>570</v>
      </c>
      <c r="E16581">
        <v>1</v>
      </c>
    </row>
    <row r="16582" spans="1:5">
      <c r="A16582">
        <v>2020</v>
      </c>
      <c r="B16582" t="s">
        <v>426</v>
      </c>
      <c r="D16582" t="s">
        <v>570</v>
      </c>
      <c r="E16582">
        <v>0</v>
      </c>
    </row>
    <row r="16583" spans="1:5">
      <c r="A16583">
        <v>2020</v>
      </c>
      <c r="B16583" t="s">
        <v>433</v>
      </c>
      <c r="C16583" t="s">
        <v>42</v>
      </c>
      <c r="D16583" t="s">
        <v>570</v>
      </c>
      <c r="E16583">
        <v>0</v>
      </c>
    </row>
    <row r="16584" spans="1:5">
      <c r="A16584">
        <v>2020</v>
      </c>
      <c r="B16584" t="s">
        <v>425</v>
      </c>
      <c r="C16584" t="s">
        <v>24</v>
      </c>
      <c r="D16584" t="s">
        <v>570</v>
      </c>
      <c r="E16584">
        <v>0</v>
      </c>
    </row>
    <row r="16585" spans="1:5">
      <c r="A16585">
        <v>2020</v>
      </c>
      <c r="B16585" t="s">
        <v>428</v>
      </c>
      <c r="C16585" t="s">
        <v>27</v>
      </c>
      <c r="D16585" t="s">
        <v>570</v>
      </c>
      <c r="E16585">
        <v>3</v>
      </c>
    </row>
    <row r="16586" spans="1:5">
      <c r="A16586">
        <v>2020</v>
      </c>
      <c r="B16586" t="s">
        <v>438</v>
      </c>
      <c r="C16586" t="s">
        <v>52</v>
      </c>
      <c r="D16586" t="s">
        <v>570</v>
      </c>
      <c r="E16586">
        <v>0</v>
      </c>
    </row>
    <row r="16587" spans="1:5">
      <c r="A16587">
        <v>2020</v>
      </c>
      <c r="B16587" t="s">
        <v>437</v>
      </c>
      <c r="C16587" t="s">
        <v>51</v>
      </c>
      <c r="D16587" t="s">
        <v>570</v>
      </c>
      <c r="E16587">
        <v>10</v>
      </c>
    </row>
    <row r="16588" spans="1:5">
      <c r="A16588">
        <v>2020</v>
      </c>
      <c r="B16588" t="s">
        <v>422</v>
      </c>
      <c r="C16588" t="s">
        <v>15</v>
      </c>
      <c r="D16588" t="s">
        <v>570</v>
      </c>
      <c r="E16588">
        <v>12</v>
      </c>
    </row>
    <row r="16589" spans="1:5">
      <c r="A16589">
        <v>2023</v>
      </c>
      <c r="B16589" t="s">
        <v>434</v>
      </c>
      <c r="C16589" t="s">
        <v>45</v>
      </c>
      <c r="D16589" t="s">
        <v>570</v>
      </c>
      <c r="E16589">
        <v>0</v>
      </c>
    </row>
    <row r="16590" spans="1:5">
      <c r="A16590">
        <v>2023</v>
      </c>
      <c r="B16590" t="s">
        <v>423</v>
      </c>
      <c r="C16590" t="s">
        <v>18</v>
      </c>
      <c r="D16590" t="s">
        <v>570</v>
      </c>
      <c r="E16590">
        <v>0</v>
      </c>
    </row>
    <row r="16591" spans="1:5">
      <c r="A16591">
        <v>2023</v>
      </c>
      <c r="B16591" t="s">
        <v>435</v>
      </c>
      <c r="C16591" t="s">
        <v>48</v>
      </c>
      <c r="D16591" t="s">
        <v>570</v>
      </c>
      <c r="E16591">
        <v>1</v>
      </c>
    </row>
    <row r="16592" spans="1:5">
      <c r="A16592">
        <v>2023</v>
      </c>
      <c r="B16592" t="s">
        <v>430</v>
      </c>
      <c r="C16592" t="s">
        <v>33</v>
      </c>
      <c r="D16592" t="s">
        <v>570</v>
      </c>
      <c r="E16592">
        <v>0</v>
      </c>
    </row>
    <row r="16593" spans="1:5">
      <c r="A16593">
        <v>2023</v>
      </c>
      <c r="B16593" t="s">
        <v>422</v>
      </c>
      <c r="C16593" t="s">
        <v>15</v>
      </c>
      <c r="D16593" t="s">
        <v>570</v>
      </c>
      <c r="E16593">
        <v>7</v>
      </c>
    </row>
    <row r="16594" spans="1:5">
      <c r="A16594">
        <v>2023</v>
      </c>
      <c r="B16594" t="s">
        <v>439</v>
      </c>
      <c r="C16594" t="s">
        <v>53</v>
      </c>
      <c r="D16594" t="s">
        <v>570</v>
      </c>
      <c r="E16594">
        <v>2</v>
      </c>
    </row>
    <row r="16595" spans="1:5">
      <c r="A16595">
        <v>2022</v>
      </c>
      <c r="B16595" t="s">
        <v>433</v>
      </c>
      <c r="C16595" t="s">
        <v>42</v>
      </c>
      <c r="D16595" t="s">
        <v>570</v>
      </c>
      <c r="E16595">
        <v>0</v>
      </c>
    </row>
    <row r="16596" spans="1:5">
      <c r="A16596">
        <v>2022</v>
      </c>
      <c r="B16596" t="s">
        <v>430</v>
      </c>
      <c r="C16596" t="s">
        <v>33</v>
      </c>
      <c r="D16596" t="s">
        <v>570</v>
      </c>
      <c r="E16596">
        <v>0</v>
      </c>
    </row>
    <row r="16597" spans="1:5">
      <c r="A16597">
        <v>2022</v>
      </c>
      <c r="B16597" t="s">
        <v>432</v>
      </c>
      <c r="C16597" t="s">
        <v>39</v>
      </c>
      <c r="D16597" t="s">
        <v>570</v>
      </c>
      <c r="E16597">
        <v>4</v>
      </c>
    </row>
    <row r="16598" spans="1:5">
      <c r="A16598">
        <v>2022</v>
      </c>
      <c r="B16598" t="s">
        <v>426</v>
      </c>
      <c r="D16598" t="s">
        <v>570</v>
      </c>
      <c r="E16598">
        <v>0</v>
      </c>
    </row>
    <row r="16599" spans="1:5">
      <c r="A16599">
        <v>2022</v>
      </c>
      <c r="B16599" t="s">
        <v>424</v>
      </c>
      <c r="C16599" t="s">
        <v>21</v>
      </c>
      <c r="D16599" t="s">
        <v>570</v>
      </c>
      <c r="E16599">
        <v>8</v>
      </c>
    </row>
    <row r="16600" spans="1:5">
      <c r="A16600">
        <v>2021</v>
      </c>
      <c r="B16600" t="s">
        <v>432</v>
      </c>
      <c r="C16600" t="s">
        <v>39</v>
      </c>
      <c r="D16600" t="s">
        <v>570</v>
      </c>
      <c r="E16600">
        <v>4</v>
      </c>
    </row>
    <row r="16601" spans="1:5">
      <c r="A16601">
        <v>2021</v>
      </c>
      <c r="B16601" t="s">
        <v>430</v>
      </c>
      <c r="C16601" t="s">
        <v>33</v>
      </c>
      <c r="D16601" t="s">
        <v>570</v>
      </c>
      <c r="E16601">
        <v>0</v>
      </c>
    </row>
    <row r="16602" spans="1:5">
      <c r="A16602">
        <v>2021</v>
      </c>
      <c r="B16602" t="s">
        <v>433</v>
      </c>
      <c r="C16602" t="s">
        <v>42</v>
      </c>
      <c r="D16602" t="s">
        <v>570</v>
      </c>
      <c r="E16602">
        <v>0</v>
      </c>
    </row>
    <row r="16603" spans="1:5">
      <c r="A16603">
        <v>2021</v>
      </c>
      <c r="B16603" t="s">
        <v>422</v>
      </c>
      <c r="C16603" t="s">
        <v>15</v>
      </c>
      <c r="D16603" t="s">
        <v>570</v>
      </c>
      <c r="E16603">
        <v>11</v>
      </c>
    </row>
    <row r="16604" spans="1:5">
      <c r="A16604">
        <v>2021</v>
      </c>
      <c r="B16604" t="s">
        <v>421</v>
      </c>
      <c r="C16604" t="s">
        <v>13</v>
      </c>
      <c r="D16604" t="s">
        <v>570</v>
      </c>
      <c r="E16604">
        <v>4</v>
      </c>
    </row>
    <row r="16605" spans="1:5">
      <c r="A16605">
        <v>2021</v>
      </c>
      <c r="B16605" t="s">
        <v>439</v>
      </c>
      <c r="C16605" t="s">
        <v>53</v>
      </c>
      <c r="D16605" t="s">
        <v>570</v>
      </c>
      <c r="E16605">
        <v>2</v>
      </c>
    </row>
    <row r="16606" spans="1:5">
      <c r="A16606">
        <v>2021</v>
      </c>
      <c r="B16606" t="s">
        <v>435</v>
      </c>
      <c r="C16606" t="s">
        <v>48</v>
      </c>
      <c r="D16606" t="s">
        <v>570</v>
      </c>
      <c r="E16606">
        <v>1</v>
      </c>
    </row>
    <row r="16607" spans="1:5">
      <c r="A16607">
        <v>2021</v>
      </c>
      <c r="B16607" t="s">
        <v>429</v>
      </c>
      <c r="C16607" t="s">
        <v>30</v>
      </c>
      <c r="D16607" t="s">
        <v>570</v>
      </c>
      <c r="E16607">
        <v>7</v>
      </c>
    </row>
    <row r="16608" spans="1:5">
      <c r="A16608">
        <v>2020</v>
      </c>
      <c r="B16608" t="s">
        <v>435</v>
      </c>
      <c r="C16608" t="s">
        <v>48</v>
      </c>
      <c r="D16608" t="s">
        <v>570</v>
      </c>
      <c r="E16608">
        <v>1</v>
      </c>
    </row>
    <row r="16609" spans="1:5">
      <c r="A16609">
        <v>2020</v>
      </c>
      <c r="B16609" t="s">
        <v>432</v>
      </c>
      <c r="C16609" t="s">
        <v>39</v>
      </c>
      <c r="D16609" t="s">
        <v>570</v>
      </c>
      <c r="E16609">
        <v>4</v>
      </c>
    </row>
    <row r="16610" spans="1:5">
      <c r="A16610">
        <v>2020</v>
      </c>
      <c r="B16610" t="s">
        <v>423</v>
      </c>
      <c r="C16610" t="s">
        <v>18</v>
      </c>
      <c r="D16610" t="s">
        <v>570</v>
      </c>
      <c r="E16610">
        <v>0</v>
      </c>
    </row>
    <row r="16611" spans="1:5">
      <c r="A16611">
        <v>2020</v>
      </c>
      <c r="B16611" t="s">
        <v>420</v>
      </c>
      <c r="C16611" t="s">
        <v>8</v>
      </c>
      <c r="D16611" t="s">
        <v>570</v>
      </c>
      <c r="E16611">
        <v>7</v>
      </c>
    </row>
    <row r="16612" spans="1:5">
      <c r="A16612">
        <v>2020</v>
      </c>
      <c r="B16612" t="s">
        <v>424</v>
      </c>
      <c r="C16612" t="s">
        <v>21</v>
      </c>
      <c r="D16612" t="s">
        <v>570</v>
      </c>
      <c r="E16612">
        <v>8</v>
      </c>
    </row>
    <row r="16613" spans="1:5">
      <c r="A16613">
        <v>2020</v>
      </c>
      <c r="B16613" t="s">
        <v>421</v>
      </c>
      <c r="C16613" t="s">
        <v>13</v>
      </c>
      <c r="D16613" t="s">
        <v>570</v>
      </c>
      <c r="E16613">
        <v>4</v>
      </c>
    </row>
    <row r="16614" spans="1:5">
      <c r="A16614">
        <v>2020</v>
      </c>
      <c r="B16614" t="s">
        <v>436</v>
      </c>
      <c r="C16614" t="s">
        <v>49</v>
      </c>
      <c r="D16614" t="s">
        <v>570</v>
      </c>
      <c r="E16614">
        <v>0</v>
      </c>
    </row>
    <row r="16615" spans="1:5">
      <c r="A16615">
        <v>2020</v>
      </c>
      <c r="B16615" t="s">
        <v>429</v>
      </c>
      <c r="C16615" t="s">
        <v>30</v>
      </c>
      <c r="D16615" t="s">
        <v>570</v>
      </c>
      <c r="E16615">
        <v>9</v>
      </c>
    </row>
    <row r="16616" spans="1:5">
      <c r="A16616">
        <v>2019</v>
      </c>
      <c r="B16616" t="s">
        <v>435</v>
      </c>
      <c r="C16616" t="s">
        <v>48</v>
      </c>
      <c r="D16616" t="s">
        <v>570</v>
      </c>
      <c r="E16616">
        <v>1</v>
      </c>
    </row>
    <row r="16617" spans="1:5">
      <c r="A16617">
        <v>2019</v>
      </c>
      <c r="B16617" t="s">
        <v>426</v>
      </c>
      <c r="D16617" t="s">
        <v>570</v>
      </c>
      <c r="E16617">
        <v>0</v>
      </c>
    </row>
    <row r="16618" spans="1:5">
      <c r="A16618">
        <v>2019</v>
      </c>
      <c r="B16618" t="s">
        <v>432</v>
      </c>
      <c r="C16618" t="s">
        <v>39</v>
      </c>
      <c r="D16618" t="s">
        <v>570</v>
      </c>
      <c r="E16618">
        <v>4</v>
      </c>
    </row>
    <row r="16619" spans="1:5">
      <c r="A16619">
        <v>2019</v>
      </c>
      <c r="B16619" t="s">
        <v>436</v>
      </c>
      <c r="C16619" t="s">
        <v>49</v>
      </c>
      <c r="D16619" t="s">
        <v>570</v>
      </c>
      <c r="E16619">
        <v>0</v>
      </c>
    </row>
    <row r="16620" spans="1:5">
      <c r="A16620">
        <v>2018</v>
      </c>
      <c r="B16620" t="s">
        <v>431</v>
      </c>
      <c r="C16620" t="s">
        <v>36</v>
      </c>
      <c r="D16620" t="s">
        <v>570</v>
      </c>
      <c r="E16620">
        <v>1</v>
      </c>
    </row>
    <row r="16621" spans="1:5">
      <c r="A16621">
        <v>2018</v>
      </c>
      <c r="B16621" t="s">
        <v>426</v>
      </c>
      <c r="D16621" t="s">
        <v>570</v>
      </c>
      <c r="E16621">
        <v>0</v>
      </c>
    </row>
    <row r="16622" spans="1:5">
      <c r="A16622">
        <v>2018</v>
      </c>
      <c r="B16622" t="s">
        <v>421</v>
      </c>
      <c r="C16622" t="s">
        <v>13</v>
      </c>
      <c r="D16622" t="s">
        <v>570</v>
      </c>
      <c r="E16622">
        <v>4</v>
      </c>
    </row>
    <row r="16623" spans="1:5">
      <c r="A16623">
        <v>2018</v>
      </c>
      <c r="B16623" t="s">
        <v>423</v>
      </c>
      <c r="C16623" t="s">
        <v>18</v>
      </c>
      <c r="D16623" t="s">
        <v>570</v>
      </c>
      <c r="E16623">
        <v>0</v>
      </c>
    </row>
    <row r="16624" spans="1:5">
      <c r="A16624">
        <v>2018</v>
      </c>
      <c r="B16624" t="s">
        <v>433</v>
      </c>
      <c r="C16624" t="s">
        <v>42</v>
      </c>
      <c r="D16624" t="s">
        <v>570</v>
      </c>
      <c r="E16624">
        <v>0</v>
      </c>
    </row>
    <row r="16625" spans="1:5">
      <c r="A16625">
        <v>2018</v>
      </c>
      <c r="B16625" t="s">
        <v>425</v>
      </c>
      <c r="C16625" t="s">
        <v>24</v>
      </c>
      <c r="D16625" t="s">
        <v>570</v>
      </c>
      <c r="E16625">
        <v>1</v>
      </c>
    </row>
    <row r="16626" spans="1:5">
      <c r="A16626">
        <v>2018</v>
      </c>
      <c r="B16626" t="s">
        <v>424</v>
      </c>
      <c r="C16626" t="s">
        <v>21</v>
      </c>
      <c r="D16626" t="s">
        <v>570</v>
      </c>
      <c r="E16626">
        <v>9</v>
      </c>
    </row>
    <row r="16627" spans="1:5">
      <c r="A16627">
        <v>2018</v>
      </c>
      <c r="B16627" t="s">
        <v>429</v>
      </c>
      <c r="C16627" t="s">
        <v>30</v>
      </c>
      <c r="D16627" t="s">
        <v>570</v>
      </c>
      <c r="E16627">
        <v>10</v>
      </c>
    </row>
    <row r="16628" spans="1:5">
      <c r="A16628">
        <v>2025</v>
      </c>
      <c r="B16628" t="s">
        <v>407</v>
      </c>
      <c r="D16628" t="s">
        <v>571</v>
      </c>
      <c r="E16628">
        <v>0</v>
      </c>
    </row>
    <row r="16629" spans="1:5">
      <c r="A16629">
        <v>2025</v>
      </c>
      <c r="B16629" t="s">
        <v>438</v>
      </c>
      <c r="D16629" t="s">
        <v>571</v>
      </c>
      <c r="E16629">
        <v>0</v>
      </c>
    </row>
    <row r="16630" spans="1:5">
      <c r="A16630">
        <v>2025</v>
      </c>
      <c r="B16630" t="s">
        <v>425</v>
      </c>
      <c r="D16630" t="s">
        <v>571</v>
      </c>
      <c r="E16630">
        <v>0</v>
      </c>
    </row>
    <row r="16631" spans="1:5">
      <c r="A16631">
        <v>2025</v>
      </c>
      <c r="B16631" t="s">
        <v>421</v>
      </c>
      <c r="D16631" t="s">
        <v>571</v>
      </c>
      <c r="E16631">
        <v>0</v>
      </c>
    </row>
    <row r="16632" spans="1:5">
      <c r="A16632">
        <v>2025</v>
      </c>
      <c r="B16632" t="s">
        <v>432</v>
      </c>
      <c r="D16632" t="s">
        <v>571</v>
      </c>
      <c r="E16632">
        <v>0</v>
      </c>
    </row>
    <row r="16633" spans="1:5">
      <c r="A16633">
        <v>2025</v>
      </c>
      <c r="B16633" t="s">
        <v>429</v>
      </c>
      <c r="D16633" t="s">
        <v>571</v>
      </c>
      <c r="E16633">
        <v>0</v>
      </c>
    </row>
    <row r="16634" spans="1:5">
      <c r="A16634">
        <v>2025</v>
      </c>
      <c r="B16634" t="s">
        <v>431</v>
      </c>
      <c r="D16634" t="s">
        <v>571</v>
      </c>
      <c r="E16634">
        <v>0</v>
      </c>
    </row>
    <row r="16635" spans="1:5">
      <c r="A16635">
        <v>2025</v>
      </c>
      <c r="B16635" t="s">
        <v>428</v>
      </c>
      <c r="D16635" t="s">
        <v>571</v>
      </c>
      <c r="E16635">
        <v>0</v>
      </c>
    </row>
    <row r="16636" spans="1:5">
      <c r="A16636">
        <v>2025</v>
      </c>
      <c r="B16636" t="s">
        <v>436</v>
      </c>
      <c r="D16636" t="s">
        <v>571</v>
      </c>
      <c r="E16636">
        <v>0</v>
      </c>
    </row>
    <row r="16637" spans="1:5">
      <c r="A16637">
        <v>2025</v>
      </c>
      <c r="B16637" t="s">
        <v>433</v>
      </c>
      <c r="D16637" t="s">
        <v>571</v>
      </c>
      <c r="E16637">
        <v>0</v>
      </c>
    </row>
    <row r="16638" spans="1:5">
      <c r="A16638">
        <v>2025</v>
      </c>
      <c r="B16638" t="s">
        <v>426</v>
      </c>
      <c r="D16638" t="s">
        <v>571</v>
      </c>
      <c r="E16638">
        <v>0</v>
      </c>
    </row>
    <row r="16639" spans="1:5">
      <c r="A16639">
        <v>2025</v>
      </c>
      <c r="B16639" t="s">
        <v>437</v>
      </c>
      <c r="D16639" t="s">
        <v>571</v>
      </c>
      <c r="E16639">
        <v>0</v>
      </c>
    </row>
    <row r="16640" spans="1:5">
      <c r="A16640">
        <v>2025</v>
      </c>
      <c r="B16640" t="s">
        <v>420</v>
      </c>
      <c r="D16640" t="s">
        <v>571</v>
      </c>
      <c r="E16640">
        <v>0</v>
      </c>
    </row>
    <row r="16641" spans="1:5">
      <c r="A16641">
        <v>2025</v>
      </c>
      <c r="B16641" t="s">
        <v>424</v>
      </c>
      <c r="D16641" t="s">
        <v>571</v>
      </c>
      <c r="E16641">
        <v>0</v>
      </c>
    </row>
    <row r="16642" spans="1:5">
      <c r="A16642">
        <v>2025</v>
      </c>
      <c r="B16642" t="s">
        <v>434</v>
      </c>
      <c r="D16642" t="s">
        <v>571</v>
      </c>
      <c r="E16642">
        <v>0</v>
      </c>
    </row>
    <row r="16643" spans="1:5">
      <c r="A16643">
        <v>2025</v>
      </c>
      <c r="B16643" t="s">
        <v>423</v>
      </c>
      <c r="D16643" t="s">
        <v>571</v>
      </c>
      <c r="E16643">
        <v>0</v>
      </c>
    </row>
    <row r="16644" spans="1:5">
      <c r="A16644">
        <v>2025</v>
      </c>
      <c r="B16644" t="s">
        <v>435</v>
      </c>
      <c r="D16644" t="s">
        <v>571</v>
      </c>
      <c r="E16644">
        <v>0</v>
      </c>
    </row>
    <row r="16645" spans="1:5">
      <c r="A16645">
        <v>2025</v>
      </c>
      <c r="B16645" t="s">
        <v>430</v>
      </c>
      <c r="D16645" t="s">
        <v>571</v>
      </c>
      <c r="E16645">
        <v>0</v>
      </c>
    </row>
    <row r="16646" spans="1:5">
      <c r="A16646">
        <v>2025</v>
      </c>
      <c r="B16646" t="s">
        <v>422</v>
      </c>
      <c r="D16646" t="s">
        <v>571</v>
      </c>
      <c r="E16646">
        <v>0</v>
      </c>
    </row>
    <row r="16647" spans="1:5">
      <c r="A16647">
        <v>2025</v>
      </c>
      <c r="B16647" t="s">
        <v>439</v>
      </c>
      <c r="D16647" t="s">
        <v>571</v>
      </c>
      <c r="E16647">
        <v>0</v>
      </c>
    </row>
    <row r="16648" spans="1:5">
      <c r="A16648">
        <v>2024</v>
      </c>
      <c r="B16648" t="s">
        <v>407</v>
      </c>
      <c r="C16648" t="s">
        <v>407</v>
      </c>
      <c r="D16648" t="s">
        <v>571</v>
      </c>
      <c r="E16648">
        <v>7195</v>
      </c>
    </row>
    <row r="16649" spans="1:5">
      <c r="A16649">
        <v>2024</v>
      </c>
      <c r="B16649" t="s">
        <v>438</v>
      </c>
      <c r="C16649" t="s">
        <v>52</v>
      </c>
      <c r="D16649" t="s">
        <v>571</v>
      </c>
      <c r="E16649">
        <v>115</v>
      </c>
    </row>
    <row r="16650" spans="1:5">
      <c r="A16650">
        <v>2024</v>
      </c>
      <c r="B16650" t="s">
        <v>425</v>
      </c>
      <c r="C16650" t="s">
        <v>24</v>
      </c>
      <c r="D16650" t="s">
        <v>571</v>
      </c>
      <c r="E16650">
        <v>170</v>
      </c>
    </row>
    <row r="16651" spans="1:5">
      <c r="A16651">
        <v>2024</v>
      </c>
      <c r="B16651" t="s">
        <v>421</v>
      </c>
      <c r="C16651" t="s">
        <v>13</v>
      </c>
      <c r="D16651" t="s">
        <v>571</v>
      </c>
      <c r="E16651">
        <v>560</v>
      </c>
    </row>
    <row r="16652" spans="1:5">
      <c r="A16652">
        <v>2024</v>
      </c>
      <c r="B16652" t="s">
        <v>432</v>
      </c>
      <c r="C16652" t="s">
        <v>39</v>
      </c>
      <c r="D16652" t="s">
        <v>571</v>
      </c>
      <c r="E16652">
        <v>440</v>
      </c>
    </row>
    <row r="16653" spans="1:5">
      <c r="A16653">
        <v>2024</v>
      </c>
      <c r="B16653" t="s">
        <v>429</v>
      </c>
      <c r="C16653" t="s">
        <v>30</v>
      </c>
      <c r="D16653" t="s">
        <v>571</v>
      </c>
      <c r="E16653">
        <v>880</v>
      </c>
    </row>
    <row r="16654" spans="1:5">
      <c r="A16654">
        <v>2024</v>
      </c>
      <c r="B16654" t="s">
        <v>431</v>
      </c>
      <c r="C16654" t="s">
        <v>36</v>
      </c>
      <c r="D16654" t="s">
        <v>571</v>
      </c>
      <c r="E16654">
        <v>115</v>
      </c>
    </row>
    <row r="16655" spans="1:5">
      <c r="A16655">
        <v>2024</v>
      </c>
      <c r="B16655" t="s">
        <v>428</v>
      </c>
      <c r="C16655" t="s">
        <v>27</v>
      </c>
      <c r="D16655" t="s">
        <v>571</v>
      </c>
      <c r="E16655">
        <v>305</v>
      </c>
    </row>
    <row r="16656" spans="1:5">
      <c r="A16656">
        <v>2024</v>
      </c>
      <c r="B16656" t="s">
        <v>436</v>
      </c>
      <c r="C16656" t="s">
        <v>49</v>
      </c>
      <c r="D16656" t="s">
        <v>571</v>
      </c>
      <c r="E16656">
        <v>150</v>
      </c>
    </row>
    <row r="16657" spans="1:5">
      <c r="A16657">
        <v>2024</v>
      </c>
      <c r="B16657" t="s">
        <v>433</v>
      </c>
      <c r="C16657" t="s">
        <v>42</v>
      </c>
      <c r="D16657" t="s">
        <v>571</v>
      </c>
      <c r="E16657">
        <v>120</v>
      </c>
    </row>
    <row r="16658" spans="1:5">
      <c r="A16658">
        <v>2024</v>
      </c>
      <c r="B16658" t="s">
        <v>426</v>
      </c>
      <c r="D16658" t="s">
        <v>571</v>
      </c>
      <c r="E16658">
        <v>5</v>
      </c>
    </row>
    <row r="16659" spans="1:5">
      <c r="A16659">
        <v>2024</v>
      </c>
      <c r="B16659" t="s">
        <v>437</v>
      </c>
      <c r="C16659" t="s">
        <v>51</v>
      </c>
      <c r="D16659" t="s">
        <v>571</v>
      </c>
      <c r="E16659">
        <v>740</v>
      </c>
    </row>
    <row r="16660" spans="1:5">
      <c r="A16660">
        <v>2024</v>
      </c>
      <c r="B16660" t="s">
        <v>420</v>
      </c>
      <c r="C16660" t="s">
        <v>8</v>
      </c>
      <c r="D16660" t="s">
        <v>571</v>
      </c>
      <c r="E16660">
        <v>1305</v>
      </c>
    </row>
    <row r="16661" spans="1:5">
      <c r="A16661">
        <v>2024</v>
      </c>
      <c r="B16661" t="s">
        <v>424</v>
      </c>
      <c r="C16661" t="s">
        <v>21</v>
      </c>
      <c r="D16661" t="s">
        <v>571</v>
      </c>
      <c r="E16661">
        <v>630</v>
      </c>
    </row>
    <row r="16662" spans="1:5">
      <c r="A16662">
        <v>2024</v>
      </c>
      <c r="B16662" t="s">
        <v>434</v>
      </c>
      <c r="C16662" t="s">
        <v>45</v>
      </c>
      <c r="D16662" t="s">
        <v>571</v>
      </c>
      <c r="E16662">
        <v>55</v>
      </c>
    </row>
    <row r="16663" spans="1:5">
      <c r="A16663">
        <v>2024</v>
      </c>
      <c r="B16663" t="s">
        <v>423</v>
      </c>
      <c r="C16663" t="s">
        <v>18</v>
      </c>
      <c r="D16663" t="s">
        <v>571</v>
      </c>
      <c r="E16663">
        <v>145</v>
      </c>
    </row>
    <row r="16664" spans="1:5">
      <c r="A16664">
        <v>2024</v>
      </c>
      <c r="B16664" t="s">
        <v>435</v>
      </c>
      <c r="C16664" t="s">
        <v>48</v>
      </c>
      <c r="D16664" t="s">
        <v>571</v>
      </c>
      <c r="E16664">
        <v>170</v>
      </c>
    </row>
    <row r="16665" spans="1:5">
      <c r="A16665">
        <v>2024</v>
      </c>
      <c r="B16665" t="s">
        <v>430</v>
      </c>
      <c r="C16665" t="s">
        <v>33</v>
      </c>
      <c r="D16665" t="s">
        <v>571</v>
      </c>
      <c r="E16665">
        <v>155</v>
      </c>
    </row>
    <row r="16666" spans="1:5">
      <c r="A16666">
        <v>2024</v>
      </c>
      <c r="B16666" t="s">
        <v>422</v>
      </c>
      <c r="C16666" t="s">
        <v>15</v>
      </c>
      <c r="D16666" t="s">
        <v>571</v>
      </c>
      <c r="E16666">
        <v>975</v>
      </c>
    </row>
    <row r="16667" spans="1:5">
      <c r="A16667">
        <v>2024</v>
      </c>
      <c r="B16667" t="s">
        <v>439</v>
      </c>
      <c r="C16667" t="s">
        <v>53</v>
      </c>
      <c r="D16667" t="s">
        <v>571</v>
      </c>
      <c r="E16667">
        <v>160</v>
      </c>
    </row>
    <row r="16668" spans="1:5">
      <c r="A16668">
        <v>2019</v>
      </c>
      <c r="B16668" t="s">
        <v>407</v>
      </c>
      <c r="C16668" t="s">
        <v>407</v>
      </c>
      <c r="D16668" t="s">
        <v>571</v>
      </c>
      <c r="E16668">
        <v>8260</v>
      </c>
    </row>
    <row r="16669" spans="1:5">
      <c r="A16669">
        <v>2022</v>
      </c>
      <c r="B16669" t="s">
        <v>407</v>
      </c>
      <c r="C16669" t="s">
        <v>407</v>
      </c>
      <c r="D16669" t="s">
        <v>571</v>
      </c>
      <c r="E16669">
        <v>7820</v>
      </c>
    </row>
    <row r="16670" spans="1:5">
      <c r="A16670">
        <v>2021</v>
      </c>
      <c r="B16670" t="s">
        <v>407</v>
      </c>
      <c r="C16670" t="s">
        <v>407</v>
      </c>
      <c r="D16670" t="s">
        <v>571</v>
      </c>
      <c r="E16670">
        <v>8045</v>
      </c>
    </row>
    <row r="16671" spans="1:5">
      <c r="A16671">
        <v>2023</v>
      </c>
      <c r="B16671" t="s">
        <v>407</v>
      </c>
      <c r="C16671" t="s">
        <v>407</v>
      </c>
      <c r="D16671" t="s">
        <v>571</v>
      </c>
      <c r="E16671">
        <v>7585</v>
      </c>
    </row>
    <row r="16672" spans="1:5">
      <c r="A16672">
        <v>2018</v>
      </c>
      <c r="B16672" t="s">
        <v>407</v>
      </c>
      <c r="C16672" t="s">
        <v>407</v>
      </c>
      <c r="D16672" t="s">
        <v>571</v>
      </c>
      <c r="E16672">
        <v>8205</v>
      </c>
    </row>
    <row r="16673" spans="1:5">
      <c r="A16673">
        <v>2018</v>
      </c>
      <c r="B16673" t="s">
        <v>407</v>
      </c>
      <c r="C16673" t="s">
        <v>407</v>
      </c>
      <c r="D16673" t="s">
        <v>571</v>
      </c>
      <c r="E16673">
        <v>8205</v>
      </c>
    </row>
    <row r="16674" spans="1:5">
      <c r="A16674">
        <v>2018</v>
      </c>
      <c r="B16674" t="s">
        <v>407</v>
      </c>
      <c r="C16674" t="s">
        <v>407</v>
      </c>
      <c r="D16674" t="s">
        <v>571</v>
      </c>
      <c r="E16674">
        <v>8205</v>
      </c>
    </row>
    <row r="16675" spans="1:5">
      <c r="A16675">
        <v>2018</v>
      </c>
      <c r="B16675" t="s">
        <v>407</v>
      </c>
      <c r="C16675" t="s">
        <v>407</v>
      </c>
      <c r="D16675" t="s">
        <v>571</v>
      </c>
      <c r="E16675">
        <v>8205</v>
      </c>
    </row>
    <row r="16676" spans="1:5">
      <c r="A16676">
        <v>2020</v>
      </c>
      <c r="B16676" t="s">
        <v>407</v>
      </c>
      <c r="C16676" t="s">
        <v>407</v>
      </c>
      <c r="D16676" t="s">
        <v>571</v>
      </c>
      <c r="E16676">
        <v>7935</v>
      </c>
    </row>
    <row r="16677" spans="1:5">
      <c r="A16677">
        <v>2023</v>
      </c>
      <c r="B16677" t="s">
        <v>438</v>
      </c>
      <c r="C16677" t="s">
        <v>52</v>
      </c>
      <c r="D16677" t="s">
        <v>571</v>
      </c>
      <c r="E16677">
        <v>120</v>
      </c>
    </row>
    <row r="16678" spans="1:5">
      <c r="A16678">
        <v>2023</v>
      </c>
      <c r="B16678" t="s">
        <v>425</v>
      </c>
      <c r="C16678" t="s">
        <v>24</v>
      </c>
      <c r="D16678" t="s">
        <v>571</v>
      </c>
      <c r="E16678">
        <v>200</v>
      </c>
    </row>
    <row r="16679" spans="1:5">
      <c r="A16679">
        <v>2023</v>
      </c>
      <c r="B16679" t="s">
        <v>421</v>
      </c>
      <c r="C16679" t="s">
        <v>13</v>
      </c>
      <c r="D16679" t="s">
        <v>571</v>
      </c>
      <c r="E16679">
        <v>585</v>
      </c>
    </row>
    <row r="16680" spans="1:5">
      <c r="A16680">
        <v>2023</v>
      </c>
      <c r="B16680" t="s">
        <v>432</v>
      </c>
      <c r="C16680" t="s">
        <v>39</v>
      </c>
      <c r="D16680" t="s">
        <v>571</v>
      </c>
      <c r="E16680">
        <v>460</v>
      </c>
    </row>
    <row r="16681" spans="1:5">
      <c r="A16681">
        <v>2023</v>
      </c>
      <c r="B16681" t="s">
        <v>429</v>
      </c>
      <c r="C16681" t="s">
        <v>30</v>
      </c>
      <c r="D16681" t="s">
        <v>571</v>
      </c>
      <c r="E16681">
        <v>945</v>
      </c>
    </row>
    <row r="16682" spans="1:5">
      <c r="A16682">
        <v>2023</v>
      </c>
      <c r="B16682" t="s">
        <v>431</v>
      </c>
      <c r="C16682" t="s">
        <v>36</v>
      </c>
      <c r="D16682" t="s">
        <v>571</v>
      </c>
      <c r="E16682">
        <v>125</v>
      </c>
    </row>
    <row r="16683" spans="1:5">
      <c r="A16683">
        <v>2023</v>
      </c>
      <c r="B16683" t="s">
        <v>428</v>
      </c>
      <c r="C16683" t="s">
        <v>27</v>
      </c>
      <c r="D16683" t="s">
        <v>571</v>
      </c>
      <c r="E16683">
        <v>300</v>
      </c>
    </row>
    <row r="16684" spans="1:5">
      <c r="A16684">
        <v>2023</v>
      </c>
      <c r="B16684" t="s">
        <v>436</v>
      </c>
      <c r="C16684" t="s">
        <v>49</v>
      </c>
      <c r="D16684" t="s">
        <v>571</v>
      </c>
      <c r="E16684">
        <v>165</v>
      </c>
    </row>
    <row r="16685" spans="1:5">
      <c r="A16685">
        <v>2023</v>
      </c>
      <c r="B16685" t="s">
        <v>433</v>
      </c>
      <c r="C16685" t="s">
        <v>42</v>
      </c>
      <c r="D16685" t="s">
        <v>571</v>
      </c>
      <c r="E16685">
        <v>120</v>
      </c>
    </row>
    <row r="16686" spans="1:5">
      <c r="A16686">
        <v>2023</v>
      </c>
      <c r="B16686" t="s">
        <v>426</v>
      </c>
      <c r="D16686" t="s">
        <v>571</v>
      </c>
      <c r="E16686">
        <v>5</v>
      </c>
    </row>
    <row r="16687" spans="1:5">
      <c r="A16687">
        <v>2023</v>
      </c>
      <c r="B16687" t="s">
        <v>437</v>
      </c>
      <c r="C16687" t="s">
        <v>51</v>
      </c>
      <c r="D16687" t="s">
        <v>571</v>
      </c>
      <c r="E16687">
        <v>815</v>
      </c>
    </row>
    <row r="16688" spans="1:5">
      <c r="A16688">
        <v>2023</v>
      </c>
      <c r="B16688" t="s">
        <v>420</v>
      </c>
      <c r="C16688" t="s">
        <v>8</v>
      </c>
      <c r="D16688" t="s">
        <v>571</v>
      </c>
      <c r="E16688">
        <v>1335</v>
      </c>
    </row>
    <row r="16689" spans="1:5">
      <c r="A16689">
        <v>2023</v>
      </c>
      <c r="B16689" t="s">
        <v>424</v>
      </c>
      <c r="C16689" t="s">
        <v>21</v>
      </c>
      <c r="D16689" t="s">
        <v>571</v>
      </c>
      <c r="E16689">
        <v>645</v>
      </c>
    </row>
    <row r="16690" spans="1:5">
      <c r="A16690">
        <v>2022</v>
      </c>
      <c r="B16690" t="s">
        <v>435</v>
      </c>
      <c r="C16690" t="s">
        <v>48</v>
      </c>
      <c r="D16690" t="s">
        <v>571</v>
      </c>
      <c r="E16690">
        <v>190</v>
      </c>
    </row>
    <row r="16691" spans="1:5">
      <c r="A16691">
        <v>2022</v>
      </c>
      <c r="B16691" t="s">
        <v>438</v>
      </c>
      <c r="C16691" t="s">
        <v>52</v>
      </c>
      <c r="D16691" t="s">
        <v>571</v>
      </c>
      <c r="E16691">
        <v>115</v>
      </c>
    </row>
    <row r="16692" spans="1:5">
      <c r="A16692">
        <v>2022</v>
      </c>
      <c r="B16692" t="s">
        <v>436</v>
      </c>
      <c r="C16692" t="s">
        <v>49</v>
      </c>
      <c r="D16692" t="s">
        <v>571</v>
      </c>
      <c r="E16692">
        <v>160</v>
      </c>
    </row>
    <row r="16693" spans="1:5">
      <c r="A16693">
        <v>2022</v>
      </c>
      <c r="B16693" t="s">
        <v>431</v>
      </c>
      <c r="C16693" t="s">
        <v>36</v>
      </c>
      <c r="D16693" t="s">
        <v>571</v>
      </c>
      <c r="E16693">
        <v>120</v>
      </c>
    </row>
    <row r="16694" spans="1:5">
      <c r="A16694">
        <v>2022</v>
      </c>
      <c r="B16694" t="s">
        <v>422</v>
      </c>
      <c r="C16694" t="s">
        <v>15</v>
      </c>
      <c r="D16694" t="s">
        <v>571</v>
      </c>
      <c r="E16694">
        <v>1055</v>
      </c>
    </row>
    <row r="16695" spans="1:5">
      <c r="A16695">
        <v>2022</v>
      </c>
      <c r="B16695" t="s">
        <v>439</v>
      </c>
      <c r="C16695" t="s">
        <v>53</v>
      </c>
      <c r="D16695" t="s">
        <v>571</v>
      </c>
      <c r="E16695">
        <v>165</v>
      </c>
    </row>
    <row r="16696" spans="1:5">
      <c r="A16696">
        <v>2022</v>
      </c>
      <c r="B16696" t="s">
        <v>429</v>
      </c>
      <c r="C16696" t="s">
        <v>30</v>
      </c>
      <c r="D16696" t="s">
        <v>571</v>
      </c>
      <c r="E16696">
        <v>970</v>
      </c>
    </row>
    <row r="16697" spans="1:5">
      <c r="A16697">
        <v>2022</v>
      </c>
      <c r="B16697" t="s">
        <v>421</v>
      </c>
      <c r="C16697" t="s">
        <v>13</v>
      </c>
      <c r="D16697" t="s">
        <v>571</v>
      </c>
      <c r="E16697">
        <v>595</v>
      </c>
    </row>
    <row r="16698" spans="1:5">
      <c r="A16698">
        <v>2022</v>
      </c>
      <c r="B16698" t="s">
        <v>434</v>
      </c>
      <c r="C16698" t="s">
        <v>45</v>
      </c>
      <c r="D16698" t="s">
        <v>571</v>
      </c>
      <c r="E16698">
        <v>65</v>
      </c>
    </row>
    <row r="16699" spans="1:5">
      <c r="A16699">
        <v>2021</v>
      </c>
      <c r="B16699" t="s">
        <v>434</v>
      </c>
      <c r="C16699" t="s">
        <v>45</v>
      </c>
      <c r="D16699" t="s">
        <v>571</v>
      </c>
      <c r="E16699">
        <v>70</v>
      </c>
    </row>
    <row r="16700" spans="1:5">
      <c r="A16700">
        <v>2021</v>
      </c>
      <c r="B16700" t="s">
        <v>420</v>
      </c>
      <c r="C16700" t="s">
        <v>8</v>
      </c>
      <c r="D16700" t="s">
        <v>571</v>
      </c>
      <c r="E16700">
        <v>1455</v>
      </c>
    </row>
    <row r="16701" spans="1:5">
      <c r="A16701">
        <v>2021</v>
      </c>
      <c r="B16701" t="s">
        <v>424</v>
      </c>
      <c r="C16701" t="s">
        <v>21</v>
      </c>
      <c r="D16701" t="s">
        <v>571</v>
      </c>
      <c r="E16701">
        <v>700</v>
      </c>
    </row>
    <row r="16702" spans="1:5">
      <c r="A16702">
        <v>2020</v>
      </c>
      <c r="B16702" t="s">
        <v>434</v>
      </c>
      <c r="C16702" t="s">
        <v>45</v>
      </c>
      <c r="D16702" t="s">
        <v>571</v>
      </c>
      <c r="E16702">
        <v>70</v>
      </c>
    </row>
    <row r="16703" spans="1:5">
      <c r="A16703">
        <v>2020</v>
      </c>
      <c r="B16703" t="s">
        <v>430</v>
      </c>
      <c r="C16703" t="s">
        <v>33</v>
      </c>
      <c r="D16703" t="s">
        <v>571</v>
      </c>
      <c r="E16703">
        <v>185</v>
      </c>
    </row>
    <row r="16704" spans="1:5">
      <c r="A16704">
        <v>2020</v>
      </c>
      <c r="B16704" t="s">
        <v>439</v>
      </c>
      <c r="C16704" t="s">
        <v>53</v>
      </c>
      <c r="D16704" t="s">
        <v>571</v>
      </c>
      <c r="E16704">
        <v>165</v>
      </c>
    </row>
    <row r="16705" spans="1:5">
      <c r="A16705">
        <v>2019</v>
      </c>
      <c r="B16705" t="s">
        <v>431</v>
      </c>
      <c r="C16705" t="s">
        <v>36</v>
      </c>
      <c r="D16705" t="s">
        <v>571</v>
      </c>
      <c r="E16705">
        <v>85</v>
      </c>
    </row>
    <row r="16706" spans="1:5">
      <c r="A16706">
        <v>2019</v>
      </c>
      <c r="B16706" t="s">
        <v>437</v>
      </c>
      <c r="C16706" t="s">
        <v>51</v>
      </c>
      <c r="D16706" t="s">
        <v>571</v>
      </c>
      <c r="E16706">
        <v>930</v>
      </c>
    </row>
    <row r="16707" spans="1:5">
      <c r="A16707">
        <v>2019</v>
      </c>
      <c r="B16707" t="s">
        <v>439</v>
      </c>
      <c r="C16707" t="s">
        <v>53</v>
      </c>
      <c r="D16707" t="s">
        <v>571</v>
      </c>
      <c r="E16707">
        <v>185</v>
      </c>
    </row>
    <row r="16708" spans="1:5">
      <c r="A16708">
        <v>2019</v>
      </c>
      <c r="B16708" t="s">
        <v>429</v>
      </c>
      <c r="C16708" t="s">
        <v>30</v>
      </c>
      <c r="D16708" t="s">
        <v>571</v>
      </c>
      <c r="E16708">
        <v>955</v>
      </c>
    </row>
    <row r="16709" spans="1:5">
      <c r="A16709">
        <v>2018</v>
      </c>
      <c r="B16709" t="s">
        <v>432</v>
      </c>
      <c r="C16709" t="s">
        <v>39</v>
      </c>
      <c r="D16709" t="s">
        <v>571</v>
      </c>
      <c r="E16709">
        <v>520</v>
      </c>
    </row>
    <row r="16710" spans="1:5">
      <c r="A16710">
        <v>2018</v>
      </c>
      <c r="B16710" t="s">
        <v>435</v>
      </c>
      <c r="C16710" t="s">
        <v>48</v>
      </c>
      <c r="D16710" t="s">
        <v>571</v>
      </c>
      <c r="E16710">
        <v>185</v>
      </c>
    </row>
    <row r="16711" spans="1:5">
      <c r="A16711">
        <v>2018</v>
      </c>
      <c r="B16711" t="s">
        <v>438</v>
      </c>
      <c r="C16711" t="s">
        <v>52</v>
      </c>
      <c r="D16711" t="s">
        <v>571</v>
      </c>
      <c r="E16711">
        <v>135</v>
      </c>
    </row>
    <row r="16712" spans="1:5">
      <c r="A16712">
        <v>2018</v>
      </c>
      <c r="B16712" t="s">
        <v>436</v>
      </c>
      <c r="C16712" t="s">
        <v>49</v>
      </c>
      <c r="D16712" t="s">
        <v>571</v>
      </c>
      <c r="E16712">
        <v>205</v>
      </c>
    </row>
    <row r="16713" spans="1:5">
      <c r="A16713">
        <v>2018</v>
      </c>
      <c r="B16713" t="s">
        <v>437</v>
      </c>
      <c r="C16713" t="s">
        <v>51</v>
      </c>
      <c r="D16713" t="s">
        <v>571</v>
      </c>
      <c r="E16713">
        <v>935</v>
      </c>
    </row>
    <row r="16714" spans="1:5">
      <c r="A16714">
        <v>2018</v>
      </c>
      <c r="B16714" t="s">
        <v>422</v>
      </c>
      <c r="C16714" t="s">
        <v>15</v>
      </c>
      <c r="D16714" t="s">
        <v>571</v>
      </c>
      <c r="E16714">
        <v>1115</v>
      </c>
    </row>
    <row r="16715" spans="1:5">
      <c r="A16715">
        <v>2019</v>
      </c>
      <c r="B16715" t="s">
        <v>438</v>
      </c>
      <c r="C16715" t="s">
        <v>52</v>
      </c>
      <c r="D16715" t="s">
        <v>571</v>
      </c>
      <c r="E16715">
        <v>120</v>
      </c>
    </row>
    <row r="16716" spans="1:5">
      <c r="A16716">
        <v>2019</v>
      </c>
      <c r="B16716" t="s">
        <v>430</v>
      </c>
      <c r="C16716" t="s">
        <v>33</v>
      </c>
      <c r="D16716" t="s">
        <v>571</v>
      </c>
      <c r="E16716">
        <v>195</v>
      </c>
    </row>
    <row r="16717" spans="1:5">
      <c r="A16717">
        <v>2019</v>
      </c>
      <c r="B16717" t="s">
        <v>434</v>
      </c>
      <c r="C16717" t="s">
        <v>45</v>
      </c>
      <c r="D16717" t="s">
        <v>571</v>
      </c>
      <c r="E16717">
        <v>65</v>
      </c>
    </row>
    <row r="16718" spans="1:5">
      <c r="A16718">
        <v>2019</v>
      </c>
      <c r="B16718" t="s">
        <v>425</v>
      </c>
      <c r="C16718" t="s">
        <v>24</v>
      </c>
      <c r="D16718" t="s">
        <v>571</v>
      </c>
      <c r="E16718">
        <v>185</v>
      </c>
    </row>
    <row r="16719" spans="1:5">
      <c r="A16719">
        <v>2019</v>
      </c>
      <c r="B16719" t="s">
        <v>420</v>
      </c>
      <c r="C16719" t="s">
        <v>8</v>
      </c>
      <c r="D16719" t="s">
        <v>571</v>
      </c>
      <c r="E16719">
        <v>1440</v>
      </c>
    </row>
    <row r="16720" spans="1:5">
      <c r="A16720">
        <v>2019</v>
      </c>
      <c r="B16720" t="s">
        <v>433</v>
      </c>
      <c r="C16720" t="s">
        <v>42</v>
      </c>
      <c r="D16720" t="s">
        <v>571</v>
      </c>
      <c r="E16720">
        <v>140</v>
      </c>
    </row>
    <row r="16721" spans="1:5">
      <c r="A16721">
        <v>2019</v>
      </c>
      <c r="B16721" t="s">
        <v>428</v>
      </c>
      <c r="C16721" t="s">
        <v>27</v>
      </c>
      <c r="D16721" t="s">
        <v>571</v>
      </c>
      <c r="E16721">
        <v>310</v>
      </c>
    </row>
    <row r="16722" spans="1:5">
      <c r="A16722">
        <v>2019</v>
      </c>
      <c r="B16722" t="s">
        <v>423</v>
      </c>
      <c r="C16722" t="s">
        <v>18</v>
      </c>
      <c r="D16722" t="s">
        <v>571</v>
      </c>
      <c r="E16722">
        <v>205</v>
      </c>
    </row>
    <row r="16723" spans="1:5">
      <c r="A16723">
        <v>2019</v>
      </c>
      <c r="B16723" t="s">
        <v>421</v>
      </c>
      <c r="C16723" t="s">
        <v>13</v>
      </c>
      <c r="D16723" t="s">
        <v>571</v>
      </c>
      <c r="E16723">
        <v>645</v>
      </c>
    </row>
    <row r="16724" spans="1:5">
      <c r="A16724">
        <v>2019</v>
      </c>
      <c r="B16724" t="s">
        <v>422</v>
      </c>
      <c r="C16724" t="s">
        <v>15</v>
      </c>
      <c r="D16724" t="s">
        <v>571</v>
      </c>
      <c r="E16724">
        <v>1090</v>
      </c>
    </row>
    <row r="16725" spans="1:5">
      <c r="A16725">
        <v>2019</v>
      </c>
      <c r="B16725" t="s">
        <v>424</v>
      </c>
      <c r="C16725" t="s">
        <v>21</v>
      </c>
      <c r="D16725" t="s">
        <v>571</v>
      </c>
      <c r="E16725">
        <v>765</v>
      </c>
    </row>
    <row r="16726" spans="1:5">
      <c r="A16726">
        <v>2018</v>
      </c>
      <c r="B16726" t="s">
        <v>434</v>
      </c>
      <c r="C16726" t="s">
        <v>45</v>
      </c>
      <c r="D16726" t="s">
        <v>571</v>
      </c>
      <c r="E16726">
        <v>60</v>
      </c>
    </row>
    <row r="16727" spans="1:5">
      <c r="A16727">
        <v>2018</v>
      </c>
      <c r="B16727" t="s">
        <v>428</v>
      </c>
      <c r="C16727" t="s">
        <v>27</v>
      </c>
      <c r="D16727" t="s">
        <v>571</v>
      </c>
      <c r="E16727">
        <v>300</v>
      </c>
    </row>
    <row r="16728" spans="1:5">
      <c r="A16728">
        <v>2018</v>
      </c>
      <c r="B16728" t="s">
        <v>430</v>
      </c>
      <c r="C16728" t="s">
        <v>33</v>
      </c>
      <c r="D16728" t="s">
        <v>571</v>
      </c>
      <c r="E16728">
        <v>180</v>
      </c>
    </row>
    <row r="16729" spans="1:5">
      <c r="A16729">
        <v>2018</v>
      </c>
      <c r="B16729" t="s">
        <v>420</v>
      </c>
      <c r="C16729" t="s">
        <v>8</v>
      </c>
      <c r="D16729" t="s">
        <v>571</v>
      </c>
      <c r="E16729">
        <v>1435</v>
      </c>
    </row>
    <row r="16730" spans="1:5">
      <c r="A16730">
        <v>2018</v>
      </c>
      <c r="B16730" t="s">
        <v>439</v>
      </c>
      <c r="C16730" t="s">
        <v>53</v>
      </c>
      <c r="D16730" t="s">
        <v>571</v>
      </c>
      <c r="E16730">
        <v>185</v>
      </c>
    </row>
    <row r="16731" spans="1:5">
      <c r="A16731">
        <v>2022</v>
      </c>
      <c r="B16731" t="s">
        <v>437</v>
      </c>
      <c r="C16731" t="s">
        <v>51</v>
      </c>
      <c r="D16731" t="s">
        <v>571</v>
      </c>
      <c r="E16731">
        <v>890</v>
      </c>
    </row>
    <row r="16732" spans="1:5">
      <c r="A16732">
        <v>2022</v>
      </c>
      <c r="B16732" t="s">
        <v>425</v>
      </c>
      <c r="C16732" t="s">
        <v>24</v>
      </c>
      <c r="D16732" t="s">
        <v>571</v>
      </c>
      <c r="E16732">
        <v>175</v>
      </c>
    </row>
    <row r="16733" spans="1:5">
      <c r="A16733">
        <v>2022</v>
      </c>
      <c r="B16733" t="s">
        <v>428</v>
      </c>
      <c r="C16733" t="s">
        <v>27</v>
      </c>
      <c r="D16733" t="s">
        <v>571</v>
      </c>
      <c r="E16733">
        <v>295</v>
      </c>
    </row>
    <row r="16734" spans="1:5">
      <c r="A16734">
        <v>2022</v>
      </c>
      <c r="B16734" t="s">
        <v>420</v>
      </c>
      <c r="C16734" t="s">
        <v>8</v>
      </c>
      <c r="D16734" t="s">
        <v>571</v>
      </c>
      <c r="E16734">
        <v>1425</v>
      </c>
    </row>
    <row r="16735" spans="1:5">
      <c r="A16735">
        <v>2022</v>
      </c>
      <c r="B16735" t="s">
        <v>423</v>
      </c>
      <c r="C16735" t="s">
        <v>18</v>
      </c>
      <c r="D16735" t="s">
        <v>571</v>
      </c>
      <c r="E16735">
        <v>205</v>
      </c>
    </row>
    <row r="16736" spans="1:5">
      <c r="A16736">
        <v>2021</v>
      </c>
      <c r="B16736" t="s">
        <v>426</v>
      </c>
      <c r="D16736" t="s">
        <v>571</v>
      </c>
      <c r="E16736">
        <v>5</v>
      </c>
    </row>
    <row r="16737" spans="1:5">
      <c r="A16737">
        <v>2021</v>
      </c>
      <c r="B16737" t="s">
        <v>428</v>
      </c>
      <c r="C16737" t="s">
        <v>27</v>
      </c>
      <c r="D16737" t="s">
        <v>571</v>
      </c>
      <c r="E16737">
        <v>305</v>
      </c>
    </row>
    <row r="16738" spans="1:5">
      <c r="A16738">
        <v>2021</v>
      </c>
      <c r="B16738" t="s">
        <v>423</v>
      </c>
      <c r="C16738" t="s">
        <v>18</v>
      </c>
      <c r="D16738" t="s">
        <v>571</v>
      </c>
      <c r="E16738">
        <v>210</v>
      </c>
    </row>
    <row r="16739" spans="1:5">
      <c r="A16739">
        <v>2021</v>
      </c>
      <c r="B16739" t="s">
        <v>431</v>
      </c>
      <c r="C16739" t="s">
        <v>36</v>
      </c>
      <c r="D16739" t="s">
        <v>571</v>
      </c>
      <c r="E16739">
        <v>110</v>
      </c>
    </row>
    <row r="16740" spans="1:5">
      <c r="A16740">
        <v>2021</v>
      </c>
      <c r="B16740" t="s">
        <v>425</v>
      </c>
      <c r="C16740" t="s">
        <v>24</v>
      </c>
      <c r="D16740" t="s">
        <v>571</v>
      </c>
      <c r="E16740">
        <v>190</v>
      </c>
    </row>
    <row r="16741" spans="1:5">
      <c r="A16741">
        <v>2021</v>
      </c>
      <c r="B16741" t="s">
        <v>438</v>
      </c>
      <c r="C16741" t="s">
        <v>52</v>
      </c>
      <c r="D16741" t="s">
        <v>571</v>
      </c>
      <c r="E16741">
        <v>120</v>
      </c>
    </row>
    <row r="16742" spans="1:5">
      <c r="A16742">
        <v>2021</v>
      </c>
      <c r="B16742" t="s">
        <v>436</v>
      </c>
      <c r="C16742" t="s">
        <v>49</v>
      </c>
      <c r="D16742" t="s">
        <v>571</v>
      </c>
      <c r="E16742">
        <v>170</v>
      </c>
    </row>
    <row r="16743" spans="1:5">
      <c r="A16743">
        <v>2021</v>
      </c>
      <c r="B16743" t="s">
        <v>437</v>
      </c>
      <c r="C16743" t="s">
        <v>51</v>
      </c>
      <c r="D16743" t="s">
        <v>571</v>
      </c>
      <c r="E16743">
        <v>910</v>
      </c>
    </row>
    <row r="16744" spans="1:5">
      <c r="A16744">
        <v>2020</v>
      </c>
      <c r="B16744" t="s">
        <v>431</v>
      </c>
      <c r="C16744" t="s">
        <v>36</v>
      </c>
      <c r="D16744" t="s">
        <v>571</v>
      </c>
      <c r="E16744">
        <v>100</v>
      </c>
    </row>
    <row r="16745" spans="1:5">
      <c r="A16745">
        <v>2020</v>
      </c>
      <c r="B16745" t="s">
        <v>426</v>
      </c>
      <c r="D16745" t="s">
        <v>571</v>
      </c>
      <c r="E16745">
        <v>5</v>
      </c>
    </row>
    <row r="16746" spans="1:5">
      <c r="A16746">
        <v>2020</v>
      </c>
      <c r="B16746" t="s">
        <v>433</v>
      </c>
      <c r="C16746" t="s">
        <v>42</v>
      </c>
      <c r="D16746" t="s">
        <v>571</v>
      </c>
      <c r="E16746">
        <v>125</v>
      </c>
    </row>
    <row r="16747" spans="1:5">
      <c r="A16747">
        <v>2020</v>
      </c>
      <c r="B16747" t="s">
        <v>425</v>
      </c>
      <c r="C16747" t="s">
        <v>24</v>
      </c>
      <c r="D16747" t="s">
        <v>571</v>
      </c>
      <c r="E16747">
        <v>180</v>
      </c>
    </row>
    <row r="16748" spans="1:5">
      <c r="A16748">
        <v>2020</v>
      </c>
      <c r="B16748" t="s">
        <v>428</v>
      </c>
      <c r="C16748" t="s">
        <v>27</v>
      </c>
      <c r="D16748" t="s">
        <v>571</v>
      </c>
      <c r="E16748">
        <v>300</v>
      </c>
    </row>
    <row r="16749" spans="1:5">
      <c r="A16749">
        <v>2020</v>
      </c>
      <c r="B16749" t="s">
        <v>438</v>
      </c>
      <c r="C16749" t="s">
        <v>52</v>
      </c>
      <c r="D16749" t="s">
        <v>571</v>
      </c>
      <c r="E16749">
        <v>110</v>
      </c>
    </row>
    <row r="16750" spans="1:5">
      <c r="A16750">
        <v>2020</v>
      </c>
      <c r="B16750" t="s">
        <v>437</v>
      </c>
      <c r="C16750" t="s">
        <v>51</v>
      </c>
      <c r="D16750" t="s">
        <v>571</v>
      </c>
      <c r="E16750">
        <v>910</v>
      </c>
    </row>
    <row r="16751" spans="1:5">
      <c r="A16751">
        <v>2020</v>
      </c>
      <c r="B16751" t="s">
        <v>422</v>
      </c>
      <c r="C16751" t="s">
        <v>15</v>
      </c>
      <c r="D16751" t="s">
        <v>571</v>
      </c>
      <c r="E16751">
        <v>1065</v>
      </c>
    </row>
    <row r="16752" spans="1:5">
      <c r="A16752">
        <v>2023</v>
      </c>
      <c r="B16752" t="s">
        <v>434</v>
      </c>
      <c r="C16752" t="s">
        <v>45</v>
      </c>
      <c r="D16752" t="s">
        <v>571</v>
      </c>
      <c r="E16752">
        <v>60</v>
      </c>
    </row>
    <row r="16753" spans="1:5">
      <c r="A16753">
        <v>2023</v>
      </c>
      <c r="B16753" t="s">
        <v>423</v>
      </c>
      <c r="C16753" t="s">
        <v>18</v>
      </c>
      <c r="D16753" t="s">
        <v>571</v>
      </c>
      <c r="E16753">
        <v>165</v>
      </c>
    </row>
    <row r="16754" spans="1:5">
      <c r="A16754">
        <v>2023</v>
      </c>
      <c r="B16754" t="s">
        <v>435</v>
      </c>
      <c r="C16754" t="s">
        <v>48</v>
      </c>
      <c r="D16754" t="s">
        <v>571</v>
      </c>
      <c r="E16754">
        <v>180</v>
      </c>
    </row>
    <row r="16755" spans="1:5">
      <c r="A16755">
        <v>2023</v>
      </c>
      <c r="B16755" t="s">
        <v>430</v>
      </c>
      <c r="C16755" t="s">
        <v>33</v>
      </c>
      <c r="D16755" t="s">
        <v>571</v>
      </c>
      <c r="E16755">
        <v>185</v>
      </c>
    </row>
    <row r="16756" spans="1:5">
      <c r="A16756">
        <v>2023</v>
      </c>
      <c r="B16756" t="s">
        <v>422</v>
      </c>
      <c r="C16756" t="s">
        <v>15</v>
      </c>
      <c r="D16756" t="s">
        <v>571</v>
      </c>
      <c r="E16756">
        <v>1015</v>
      </c>
    </row>
    <row r="16757" spans="1:5">
      <c r="A16757">
        <v>2023</v>
      </c>
      <c r="B16757" t="s">
        <v>439</v>
      </c>
      <c r="C16757" t="s">
        <v>53</v>
      </c>
      <c r="D16757" t="s">
        <v>571</v>
      </c>
      <c r="E16757">
        <v>165</v>
      </c>
    </row>
    <row r="16758" spans="1:5">
      <c r="A16758">
        <v>2022</v>
      </c>
      <c r="B16758" t="s">
        <v>433</v>
      </c>
      <c r="C16758" t="s">
        <v>42</v>
      </c>
      <c r="D16758" t="s">
        <v>571</v>
      </c>
      <c r="E16758">
        <v>120</v>
      </c>
    </row>
    <row r="16759" spans="1:5">
      <c r="A16759">
        <v>2022</v>
      </c>
      <c r="B16759" t="s">
        <v>430</v>
      </c>
      <c r="C16759" t="s">
        <v>33</v>
      </c>
      <c r="D16759" t="s">
        <v>571</v>
      </c>
      <c r="E16759">
        <v>180</v>
      </c>
    </row>
    <row r="16760" spans="1:5">
      <c r="A16760">
        <v>2022</v>
      </c>
      <c r="B16760" t="s">
        <v>432</v>
      </c>
      <c r="C16760" t="s">
        <v>39</v>
      </c>
      <c r="D16760" t="s">
        <v>571</v>
      </c>
      <c r="E16760">
        <v>450</v>
      </c>
    </row>
    <row r="16761" spans="1:5">
      <c r="A16761">
        <v>2022</v>
      </c>
      <c r="B16761" t="s">
        <v>426</v>
      </c>
      <c r="D16761" t="s">
        <v>571</v>
      </c>
      <c r="E16761">
        <v>5</v>
      </c>
    </row>
    <row r="16762" spans="1:5">
      <c r="A16762">
        <v>2022</v>
      </c>
      <c r="B16762" t="s">
        <v>424</v>
      </c>
      <c r="C16762" t="s">
        <v>21</v>
      </c>
      <c r="D16762" t="s">
        <v>571</v>
      </c>
      <c r="E16762">
        <v>645</v>
      </c>
    </row>
    <row r="16763" spans="1:5">
      <c r="A16763">
        <v>2021</v>
      </c>
      <c r="B16763" t="s">
        <v>432</v>
      </c>
      <c r="C16763" t="s">
        <v>39</v>
      </c>
      <c r="D16763" t="s">
        <v>571</v>
      </c>
      <c r="E16763">
        <v>495</v>
      </c>
    </row>
    <row r="16764" spans="1:5">
      <c r="A16764">
        <v>2021</v>
      </c>
      <c r="B16764" t="s">
        <v>430</v>
      </c>
      <c r="C16764" t="s">
        <v>33</v>
      </c>
      <c r="D16764" t="s">
        <v>571</v>
      </c>
      <c r="E16764">
        <v>175</v>
      </c>
    </row>
    <row r="16765" spans="1:5">
      <c r="A16765">
        <v>2021</v>
      </c>
      <c r="B16765" t="s">
        <v>433</v>
      </c>
      <c r="C16765" t="s">
        <v>42</v>
      </c>
      <c r="D16765" t="s">
        <v>571</v>
      </c>
      <c r="E16765">
        <v>130</v>
      </c>
    </row>
    <row r="16766" spans="1:5">
      <c r="A16766">
        <v>2021</v>
      </c>
      <c r="B16766" t="s">
        <v>422</v>
      </c>
      <c r="C16766" t="s">
        <v>15</v>
      </c>
      <c r="D16766" t="s">
        <v>571</v>
      </c>
      <c r="E16766">
        <v>1075</v>
      </c>
    </row>
    <row r="16767" spans="1:5">
      <c r="A16767">
        <v>2021</v>
      </c>
      <c r="B16767" t="s">
        <v>421</v>
      </c>
      <c r="C16767" t="s">
        <v>13</v>
      </c>
      <c r="D16767" t="s">
        <v>571</v>
      </c>
      <c r="E16767">
        <v>605</v>
      </c>
    </row>
    <row r="16768" spans="1:5">
      <c r="A16768">
        <v>2021</v>
      </c>
      <c r="B16768" t="s">
        <v>439</v>
      </c>
      <c r="C16768" t="s">
        <v>53</v>
      </c>
      <c r="D16768" t="s">
        <v>571</v>
      </c>
      <c r="E16768">
        <v>170</v>
      </c>
    </row>
    <row r="16769" spans="1:5">
      <c r="A16769">
        <v>2021</v>
      </c>
      <c r="B16769" t="s">
        <v>435</v>
      </c>
      <c r="C16769" t="s">
        <v>48</v>
      </c>
      <c r="D16769" t="s">
        <v>571</v>
      </c>
      <c r="E16769">
        <v>175</v>
      </c>
    </row>
    <row r="16770" spans="1:5">
      <c r="A16770">
        <v>2021</v>
      </c>
      <c r="B16770" t="s">
        <v>429</v>
      </c>
      <c r="C16770" t="s">
        <v>30</v>
      </c>
      <c r="D16770" t="s">
        <v>571</v>
      </c>
      <c r="E16770">
        <v>980</v>
      </c>
    </row>
    <row r="16771" spans="1:5">
      <c r="A16771">
        <v>2020</v>
      </c>
      <c r="B16771" t="s">
        <v>435</v>
      </c>
      <c r="C16771" t="s">
        <v>48</v>
      </c>
      <c r="D16771" t="s">
        <v>571</v>
      </c>
      <c r="E16771">
        <v>185</v>
      </c>
    </row>
    <row r="16772" spans="1:5">
      <c r="A16772">
        <v>2020</v>
      </c>
      <c r="B16772" t="s">
        <v>432</v>
      </c>
      <c r="C16772" t="s">
        <v>39</v>
      </c>
      <c r="D16772" t="s">
        <v>571</v>
      </c>
      <c r="E16772">
        <v>515</v>
      </c>
    </row>
    <row r="16773" spans="1:5">
      <c r="A16773">
        <v>2020</v>
      </c>
      <c r="B16773" t="s">
        <v>423</v>
      </c>
      <c r="C16773" t="s">
        <v>18</v>
      </c>
      <c r="D16773" t="s">
        <v>571</v>
      </c>
      <c r="E16773">
        <v>200</v>
      </c>
    </row>
    <row r="16774" spans="1:5">
      <c r="A16774">
        <v>2020</v>
      </c>
      <c r="B16774" t="s">
        <v>420</v>
      </c>
      <c r="C16774" t="s">
        <v>8</v>
      </c>
      <c r="D16774" t="s">
        <v>571</v>
      </c>
      <c r="E16774">
        <v>1415</v>
      </c>
    </row>
    <row r="16775" spans="1:5">
      <c r="A16775">
        <v>2020</v>
      </c>
      <c r="B16775" t="s">
        <v>424</v>
      </c>
      <c r="C16775" t="s">
        <v>21</v>
      </c>
      <c r="D16775" t="s">
        <v>571</v>
      </c>
      <c r="E16775">
        <v>680</v>
      </c>
    </row>
    <row r="16776" spans="1:5">
      <c r="A16776">
        <v>2020</v>
      </c>
      <c r="B16776" t="s">
        <v>421</v>
      </c>
      <c r="C16776" t="s">
        <v>13</v>
      </c>
      <c r="D16776" t="s">
        <v>571</v>
      </c>
      <c r="E16776">
        <v>580</v>
      </c>
    </row>
    <row r="16777" spans="1:5">
      <c r="A16777">
        <v>2020</v>
      </c>
      <c r="B16777" t="s">
        <v>436</v>
      </c>
      <c r="C16777" t="s">
        <v>49</v>
      </c>
      <c r="D16777" t="s">
        <v>571</v>
      </c>
      <c r="E16777">
        <v>205</v>
      </c>
    </row>
    <row r="16778" spans="1:5">
      <c r="A16778">
        <v>2020</v>
      </c>
      <c r="B16778" t="s">
        <v>429</v>
      </c>
      <c r="C16778" t="s">
        <v>30</v>
      </c>
      <c r="D16778" t="s">
        <v>571</v>
      </c>
      <c r="E16778">
        <v>935</v>
      </c>
    </row>
    <row r="16779" spans="1:5">
      <c r="A16779">
        <v>2019</v>
      </c>
      <c r="B16779" t="s">
        <v>435</v>
      </c>
      <c r="C16779" t="s">
        <v>48</v>
      </c>
      <c r="D16779" t="s">
        <v>571</v>
      </c>
      <c r="E16779">
        <v>190</v>
      </c>
    </row>
    <row r="16780" spans="1:5">
      <c r="A16780">
        <v>2019</v>
      </c>
      <c r="B16780" t="s">
        <v>426</v>
      </c>
      <c r="D16780" t="s">
        <v>571</v>
      </c>
      <c r="E16780">
        <v>10</v>
      </c>
    </row>
    <row r="16781" spans="1:5">
      <c r="A16781">
        <v>2019</v>
      </c>
      <c r="B16781" t="s">
        <v>432</v>
      </c>
      <c r="C16781" t="s">
        <v>39</v>
      </c>
      <c r="D16781" t="s">
        <v>571</v>
      </c>
      <c r="E16781">
        <v>535</v>
      </c>
    </row>
    <row r="16782" spans="1:5">
      <c r="A16782">
        <v>2019</v>
      </c>
      <c r="B16782" t="s">
        <v>436</v>
      </c>
      <c r="C16782" t="s">
        <v>49</v>
      </c>
      <c r="D16782" t="s">
        <v>571</v>
      </c>
      <c r="E16782">
        <v>210</v>
      </c>
    </row>
    <row r="16783" spans="1:5">
      <c r="A16783">
        <v>2018</v>
      </c>
      <c r="B16783" t="s">
        <v>431</v>
      </c>
      <c r="C16783" t="s">
        <v>36</v>
      </c>
      <c r="D16783" t="s">
        <v>571</v>
      </c>
      <c r="E16783">
        <v>95</v>
      </c>
    </row>
    <row r="16784" spans="1:5">
      <c r="A16784">
        <v>2018</v>
      </c>
      <c r="B16784" t="s">
        <v>426</v>
      </c>
      <c r="D16784" t="s">
        <v>571</v>
      </c>
      <c r="E16784">
        <v>10</v>
      </c>
    </row>
    <row r="16785" spans="1:5">
      <c r="A16785">
        <v>2018</v>
      </c>
      <c r="B16785" t="s">
        <v>421</v>
      </c>
      <c r="C16785" t="s">
        <v>13</v>
      </c>
      <c r="D16785" t="s">
        <v>571</v>
      </c>
      <c r="E16785">
        <v>630</v>
      </c>
    </row>
    <row r="16786" spans="1:5">
      <c r="A16786">
        <v>2018</v>
      </c>
      <c r="B16786" t="s">
        <v>423</v>
      </c>
      <c r="C16786" t="s">
        <v>18</v>
      </c>
      <c r="D16786" t="s">
        <v>571</v>
      </c>
      <c r="E16786">
        <v>195</v>
      </c>
    </row>
    <row r="16787" spans="1:5">
      <c r="A16787">
        <v>2018</v>
      </c>
      <c r="B16787" t="s">
        <v>433</v>
      </c>
      <c r="C16787" t="s">
        <v>42</v>
      </c>
      <c r="D16787" t="s">
        <v>571</v>
      </c>
      <c r="E16787">
        <v>130</v>
      </c>
    </row>
    <row r="16788" spans="1:5">
      <c r="A16788">
        <v>2018</v>
      </c>
      <c r="B16788" t="s">
        <v>425</v>
      </c>
      <c r="C16788" t="s">
        <v>24</v>
      </c>
      <c r="D16788" t="s">
        <v>571</v>
      </c>
      <c r="E16788">
        <v>200</v>
      </c>
    </row>
    <row r="16789" spans="1:5">
      <c r="A16789">
        <v>2018</v>
      </c>
      <c r="B16789" t="s">
        <v>424</v>
      </c>
      <c r="C16789" t="s">
        <v>21</v>
      </c>
      <c r="D16789" t="s">
        <v>571</v>
      </c>
      <c r="E16789">
        <v>705</v>
      </c>
    </row>
    <row r="16790" spans="1:5">
      <c r="A16790">
        <v>2018</v>
      </c>
      <c r="B16790" t="s">
        <v>429</v>
      </c>
      <c r="C16790" t="s">
        <v>30</v>
      </c>
      <c r="D16790" t="s">
        <v>571</v>
      </c>
      <c r="E16790">
        <v>985</v>
      </c>
    </row>
    <row r="16791" spans="1:5">
      <c r="A16791">
        <v>2025</v>
      </c>
      <c r="B16791" t="s">
        <v>407</v>
      </c>
      <c r="D16791" t="s">
        <v>572</v>
      </c>
      <c r="E16791">
        <v>0</v>
      </c>
    </row>
    <row r="16792" spans="1:5">
      <c r="A16792">
        <v>2025</v>
      </c>
      <c r="B16792" t="s">
        <v>438</v>
      </c>
      <c r="D16792" t="s">
        <v>572</v>
      </c>
      <c r="E16792">
        <v>0</v>
      </c>
    </row>
    <row r="16793" spans="1:5">
      <c r="A16793">
        <v>2025</v>
      </c>
      <c r="B16793" t="s">
        <v>425</v>
      </c>
      <c r="D16793" t="s">
        <v>572</v>
      </c>
      <c r="E16793">
        <v>0</v>
      </c>
    </row>
    <row r="16794" spans="1:5">
      <c r="A16794">
        <v>2025</v>
      </c>
      <c r="B16794" t="s">
        <v>421</v>
      </c>
      <c r="D16794" t="s">
        <v>572</v>
      </c>
      <c r="E16794">
        <v>0</v>
      </c>
    </row>
    <row r="16795" spans="1:5">
      <c r="A16795">
        <v>2025</v>
      </c>
      <c r="B16795" t="s">
        <v>432</v>
      </c>
      <c r="D16795" t="s">
        <v>572</v>
      </c>
      <c r="E16795">
        <v>0</v>
      </c>
    </row>
    <row r="16796" spans="1:5">
      <c r="A16796">
        <v>2025</v>
      </c>
      <c r="B16796" t="s">
        <v>429</v>
      </c>
      <c r="D16796" t="s">
        <v>572</v>
      </c>
      <c r="E16796">
        <v>0</v>
      </c>
    </row>
    <row r="16797" spans="1:5">
      <c r="A16797">
        <v>2025</v>
      </c>
      <c r="B16797" t="s">
        <v>431</v>
      </c>
      <c r="D16797" t="s">
        <v>572</v>
      </c>
      <c r="E16797">
        <v>0</v>
      </c>
    </row>
    <row r="16798" spans="1:5">
      <c r="A16798">
        <v>2025</v>
      </c>
      <c r="B16798" t="s">
        <v>428</v>
      </c>
      <c r="D16798" t="s">
        <v>572</v>
      </c>
      <c r="E16798">
        <v>0</v>
      </c>
    </row>
    <row r="16799" spans="1:5">
      <c r="A16799">
        <v>2025</v>
      </c>
      <c r="B16799" t="s">
        <v>436</v>
      </c>
      <c r="D16799" t="s">
        <v>572</v>
      </c>
      <c r="E16799">
        <v>0</v>
      </c>
    </row>
    <row r="16800" spans="1:5">
      <c r="A16800">
        <v>2025</v>
      </c>
      <c r="B16800" t="s">
        <v>433</v>
      </c>
      <c r="D16800" t="s">
        <v>572</v>
      </c>
      <c r="E16800">
        <v>0</v>
      </c>
    </row>
    <row r="16801" spans="1:5">
      <c r="A16801">
        <v>2025</v>
      </c>
      <c r="B16801" t="s">
        <v>426</v>
      </c>
      <c r="D16801" t="s">
        <v>572</v>
      </c>
      <c r="E16801">
        <v>0</v>
      </c>
    </row>
    <row r="16802" spans="1:5">
      <c r="A16802">
        <v>2025</v>
      </c>
      <c r="B16802" t="s">
        <v>437</v>
      </c>
      <c r="D16802" t="s">
        <v>572</v>
      </c>
      <c r="E16802">
        <v>0</v>
      </c>
    </row>
    <row r="16803" spans="1:5">
      <c r="A16803">
        <v>2025</v>
      </c>
      <c r="B16803" t="s">
        <v>420</v>
      </c>
      <c r="D16803" t="s">
        <v>572</v>
      </c>
      <c r="E16803">
        <v>0</v>
      </c>
    </row>
    <row r="16804" spans="1:5">
      <c r="A16804">
        <v>2025</v>
      </c>
      <c r="B16804" t="s">
        <v>424</v>
      </c>
      <c r="D16804" t="s">
        <v>572</v>
      </c>
      <c r="E16804">
        <v>0</v>
      </c>
    </row>
    <row r="16805" spans="1:5">
      <c r="A16805">
        <v>2025</v>
      </c>
      <c r="B16805" t="s">
        <v>434</v>
      </c>
      <c r="D16805" t="s">
        <v>572</v>
      </c>
      <c r="E16805">
        <v>0</v>
      </c>
    </row>
    <row r="16806" spans="1:5">
      <c r="A16806">
        <v>2025</v>
      </c>
      <c r="B16806" t="s">
        <v>423</v>
      </c>
      <c r="D16806" t="s">
        <v>572</v>
      </c>
      <c r="E16806">
        <v>0</v>
      </c>
    </row>
    <row r="16807" spans="1:5">
      <c r="A16807">
        <v>2025</v>
      </c>
      <c r="B16807" t="s">
        <v>435</v>
      </c>
      <c r="D16807" t="s">
        <v>572</v>
      </c>
      <c r="E16807">
        <v>0</v>
      </c>
    </row>
    <row r="16808" spans="1:5">
      <c r="A16808">
        <v>2025</v>
      </c>
      <c r="B16808" t="s">
        <v>430</v>
      </c>
      <c r="D16808" t="s">
        <v>572</v>
      </c>
      <c r="E16808">
        <v>0</v>
      </c>
    </row>
    <row r="16809" spans="1:5">
      <c r="A16809">
        <v>2025</v>
      </c>
      <c r="B16809" t="s">
        <v>422</v>
      </c>
      <c r="D16809" t="s">
        <v>572</v>
      </c>
      <c r="E16809">
        <v>0</v>
      </c>
    </row>
    <row r="16810" spans="1:5">
      <c r="A16810">
        <v>2025</v>
      </c>
      <c r="B16810" t="s">
        <v>439</v>
      </c>
      <c r="D16810" t="s">
        <v>572</v>
      </c>
      <c r="E16810">
        <v>0</v>
      </c>
    </row>
    <row r="16811" spans="1:5">
      <c r="A16811">
        <v>2024</v>
      </c>
      <c r="B16811" t="s">
        <v>407</v>
      </c>
      <c r="C16811" t="s">
        <v>407</v>
      </c>
      <c r="D16811" t="s">
        <v>572</v>
      </c>
      <c r="E16811">
        <v>15</v>
      </c>
    </row>
    <row r="16812" spans="1:5">
      <c r="A16812">
        <v>2024</v>
      </c>
      <c r="B16812" t="s">
        <v>438</v>
      </c>
      <c r="C16812" t="s">
        <v>52</v>
      </c>
      <c r="D16812" t="s">
        <v>572</v>
      </c>
      <c r="E16812">
        <v>0</v>
      </c>
    </row>
    <row r="16813" spans="1:5">
      <c r="A16813">
        <v>2024</v>
      </c>
      <c r="B16813" t="s">
        <v>425</v>
      </c>
      <c r="C16813" t="s">
        <v>24</v>
      </c>
      <c r="D16813" t="s">
        <v>572</v>
      </c>
      <c r="E16813">
        <v>0</v>
      </c>
    </row>
    <row r="16814" spans="1:5">
      <c r="A16814">
        <v>2024</v>
      </c>
      <c r="B16814" t="s">
        <v>421</v>
      </c>
      <c r="C16814" t="s">
        <v>13</v>
      </c>
      <c r="D16814" t="s">
        <v>572</v>
      </c>
      <c r="E16814">
        <v>5</v>
      </c>
    </row>
    <row r="16815" spans="1:5">
      <c r="A16815">
        <v>2024</v>
      </c>
      <c r="B16815" t="s">
        <v>432</v>
      </c>
      <c r="C16815" t="s">
        <v>39</v>
      </c>
      <c r="D16815" t="s">
        <v>572</v>
      </c>
      <c r="E16815">
        <v>0</v>
      </c>
    </row>
    <row r="16816" spans="1:5">
      <c r="A16816">
        <v>2024</v>
      </c>
      <c r="B16816" t="s">
        <v>429</v>
      </c>
      <c r="C16816" t="s">
        <v>30</v>
      </c>
      <c r="D16816" t="s">
        <v>572</v>
      </c>
      <c r="E16816">
        <v>0</v>
      </c>
    </row>
    <row r="16817" spans="1:5">
      <c r="A16817">
        <v>2024</v>
      </c>
      <c r="B16817" t="s">
        <v>431</v>
      </c>
      <c r="C16817" t="s">
        <v>36</v>
      </c>
      <c r="D16817" t="s">
        <v>572</v>
      </c>
      <c r="E16817">
        <v>0</v>
      </c>
    </row>
    <row r="16818" spans="1:5">
      <c r="A16818">
        <v>2024</v>
      </c>
      <c r="B16818" t="s">
        <v>428</v>
      </c>
      <c r="C16818" t="s">
        <v>27</v>
      </c>
      <c r="D16818" t="s">
        <v>572</v>
      </c>
      <c r="E16818">
        <v>0</v>
      </c>
    </row>
    <row r="16819" spans="1:5">
      <c r="A16819">
        <v>2024</v>
      </c>
      <c r="B16819" t="s">
        <v>436</v>
      </c>
      <c r="C16819" t="s">
        <v>49</v>
      </c>
      <c r="D16819" t="s">
        <v>572</v>
      </c>
      <c r="E16819">
        <v>0</v>
      </c>
    </row>
    <row r="16820" spans="1:5">
      <c r="A16820">
        <v>2024</v>
      </c>
      <c r="B16820" t="s">
        <v>433</v>
      </c>
      <c r="C16820" t="s">
        <v>42</v>
      </c>
      <c r="D16820" t="s">
        <v>572</v>
      </c>
      <c r="E16820">
        <v>0</v>
      </c>
    </row>
    <row r="16821" spans="1:5">
      <c r="A16821">
        <v>2024</v>
      </c>
      <c r="B16821" t="s">
        <v>426</v>
      </c>
      <c r="D16821" t="s">
        <v>572</v>
      </c>
      <c r="E16821">
        <v>0</v>
      </c>
    </row>
    <row r="16822" spans="1:5">
      <c r="A16822">
        <v>2024</v>
      </c>
      <c r="B16822" t="s">
        <v>437</v>
      </c>
      <c r="C16822" t="s">
        <v>51</v>
      </c>
      <c r="D16822" t="s">
        <v>572</v>
      </c>
      <c r="E16822">
        <v>5</v>
      </c>
    </row>
    <row r="16823" spans="1:5">
      <c r="A16823">
        <v>2024</v>
      </c>
      <c r="B16823" t="s">
        <v>420</v>
      </c>
      <c r="C16823" t="s">
        <v>8</v>
      </c>
      <c r="D16823" t="s">
        <v>572</v>
      </c>
      <c r="E16823">
        <v>0</v>
      </c>
    </row>
    <row r="16824" spans="1:5">
      <c r="A16824">
        <v>2024</v>
      </c>
      <c r="B16824" t="s">
        <v>424</v>
      </c>
      <c r="C16824" t="s">
        <v>21</v>
      </c>
      <c r="D16824" t="s">
        <v>572</v>
      </c>
      <c r="E16824">
        <v>0</v>
      </c>
    </row>
    <row r="16825" spans="1:5">
      <c r="A16825">
        <v>2024</v>
      </c>
      <c r="B16825" t="s">
        <v>434</v>
      </c>
      <c r="C16825" t="s">
        <v>45</v>
      </c>
      <c r="D16825" t="s">
        <v>572</v>
      </c>
      <c r="E16825">
        <v>0</v>
      </c>
    </row>
    <row r="16826" spans="1:5">
      <c r="A16826">
        <v>2024</v>
      </c>
      <c r="B16826" t="s">
        <v>423</v>
      </c>
      <c r="C16826" t="s">
        <v>18</v>
      </c>
      <c r="D16826" t="s">
        <v>572</v>
      </c>
      <c r="E16826">
        <v>0</v>
      </c>
    </row>
    <row r="16827" spans="1:5">
      <c r="A16827">
        <v>2024</v>
      </c>
      <c r="B16827" t="s">
        <v>435</v>
      </c>
      <c r="C16827" t="s">
        <v>48</v>
      </c>
      <c r="D16827" t="s">
        <v>572</v>
      </c>
      <c r="E16827">
        <v>0</v>
      </c>
    </row>
    <row r="16828" spans="1:5">
      <c r="A16828">
        <v>2024</v>
      </c>
      <c r="B16828" t="s">
        <v>430</v>
      </c>
      <c r="C16828" t="s">
        <v>33</v>
      </c>
      <c r="D16828" t="s">
        <v>572</v>
      </c>
      <c r="E16828">
        <v>0</v>
      </c>
    </row>
    <row r="16829" spans="1:5">
      <c r="A16829">
        <v>2024</v>
      </c>
      <c r="B16829" t="s">
        <v>422</v>
      </c>
      <c r="C16829" t="s">
        <v>15</v>
      </c>
      <c r="D16829" t="s">
        <v>572</v>
      </c>
      <c r="E16829">
        <v>0</v>
      </c>
    </row>
    <row r="16830" spans="1:5">
      <c r="A16830">
        <v>2024</v>
      </c>
      <c r="B16830" t="s">
        <v>439</v>
      </c>
      <c r="C16830" t="s">
        <v>53</v>
      </c>
      <c r="D16830" t="s">
        <v>572</v>
      </c>
      <c r="E16830">
        <v>0</v>
      </c>
    </row>
    <row r="16831" spans="1:5">
      <c r="A16831">
        <v>2019</v>
      </c>
      <c r="B16831" t="s">
        <v>407</v>
      </c>
      <c r="C16831" t="s">
        <v>407</v>
      </c>
      <c r="D16831" t="s">
        <v>572</v>
      </c>
      <c r="E16831">
        <v>35</v>
      </c>
    </row>
    <row r="16832" spans="1:5">
      <c r="A16832">
        <v>2022</v>
      </c>
      <c r="B16832" t="s">
        <v>407</v>
      </c>
      <c r="C16832" t="s">
        <v>407</v>
      </c>
      <c r="D16832" t="s">
        <v>572</v>
      </c>
      <c r="E16832">
        <v>25</v>
      </c>
    </row>
    <row r="16833" spans="1:5">
      <c r="A16833">
        <v>2021</v>
      </c>
      <c r="B16833" t="s">
        <v>407</v>
      </c>
      <c r="C16833" t="s">
        <v>407</v>
      </c>
      <c r="D16833" t="s">
        <v>572</v>
      </c>
      <c r="E16833">
        <v>30</v>
      </c>
    </row>
    <row r="16834" spans="1:5">
      <c r="A16834">
        <v>2023</v>
      </c>
      <c r="B16834" t="s">
        <v>407</v>
      </c>
      <c r="C16834" t="s">
        <v>407</v>
      </c>
      <c r="D16834" t="s">
        <v>572</v>
      </c>
      <c r="E16834">
        <v>20</v>
      </c>
    </row>
    <row r="16835" spans="1:5">
      <c r="A16835">
        <v>2018</v>
      </c>
      <c r="B16835" t="s">
        <v>407</v>
      </c>
      <c r="C16835" t="s">
        <v>407</v>
      </c>
      <c r="D16835" t="s">
        <v>572</v>
      </c>
      <c r="E16835">
        <v>40</v>
      </c>
    </row>
    <row r="16836" spans="1:5">
      <c r="A16836">
        <v>2018</v>
      </c>
      <c r="B16836" t="s">
        <v>407</v>
      </c>
      <c r="C16836" t="s">
        <v>407</v>
      </c>
      <c r="D16836" t="s">
        <v>572</v>
      </c>
      <c r="E16836">
        <v>40</v>
      </c>
    </row>
    <row r="16837" spans="1:5">
      <c r="A16837">
        <v>2018</v>
      </c>
      <c r="B16837" t="s">
        <v>407</v>
      </c>
      <c r="C16837" t="s">
        <v>407</v>
      </c>
      <c r="D16837" t="s">
        <v>572</v>
      </c>
      <c r="E16837">
        <v>40</v>
      </c>
    </row>
    <row r="16838" spans="1:5">
      <c r="A16838">
        <v>2018</v>
      </c>
      <c r="B16838" t="s">
        <v>407</v>
      </c>
      <c r="C16838" t="s">
        <v>407</v>
      </c>
      <c r="D16838" t="s">
        <v>572</v>
      </c>
      <c r="E16838">
        <v>40</v>
      </c>
    </row>
    <row r="16839" spans="1:5">
      <c r="A16839">
        <v>2020</v>
      </c>
      <c r="B16839" t="s">
        <v>407</v>
      </c>
      <c r="C16839" t="s">
        <v>407</v>
      </c>
      <c r="D16839" t="s">
        <v>572</v>
      </c>
      <c r="E16839">
        <v>30</v>
      </c>
    </row>
    <row r="16840" spans="1:5">
      <c r="A16840">
        <v>2023</v>
      </c>
      <c r="B16840" t="s">
        <v>438</v>
      </c>
      <c r="C16840" t="s">
        <v>52</v>
      </c>
      <c r="D16840" t="s">
        <v>572</v>
      </c>
      <c r="E16840">
        <v>0</v>
      </c>
    </row>
    <row r="16841" spans="1:5">
      <c r="A16841">
        <v>2023</v>
      </c>
      <c r="B16841" t="s">
        <v>425</v>
      </c>
      <c r="C16841" t="s">
        <v>24</v>
      </c>
      <c r="D16841" t="s">
        <v>572</v>
      </c>
      <c r="E16841">
        <v>0</v>
      </c>
    </row>
    <row r="16842" spans="1:5">
      <c r="A16842">
        <v>2023</v>
      </c>
      <c r="B16842" t="s">
        <v>421</v>
      </c>
      <c r="C16842" t="s">
        <v>13</v>
      </c>
      <c r="D16842" t="s">
        <v>572</v>
      </c>
      <c r="E16842">
        <v>0</v>
      </c>
    </row>
    <row r="16843" spans="1:5">
      <c r="A16843">
        <v>2023</v>
      </c>
      <c r="B16843" t="s">
        <v>432</v>
      </c>
      <c r="C16843" t="s">
        <v>39</v>
      </c>
      <c r="D16843" t="s">
        <v>572</v>
      </c>
      <c r="E16843">
        <v>0</v>
      </c>
    </row>
    <row r="16844" spans="1:5">
      <c r="A16844">
        <v>2023</v>
      </c>
      <c r="B16844" t="s">
        <v>429</v>
      </c>
      <c r="C16844" t="s">
        <v>30</v>
      </c>
      <c r="D16844" t="s">
        <v>572</v>
      </c>
      <c r="E16844">
        <v>5</v>
      </c>
    </row>
    <row r="16845" spans="1:5">
      <c r="A16845">
        <v>2023</v>
      </c>
      <c r="B16845" t="s">
        <v>431</v>
      </c>
      <c r="C16845" t="s">
        <v>36</v>
      </c>
      <c r="D16845" t="s">
        <v>572</v>
      </c>
      <c r="E16845">
        <v>0</v>
      </c>
    </row>
    <row r="16846" spans="1:5">
      <c r="A16846">
        <v>2023</v>
      </c>
      <c r="B16846" t="s">
        <v>428</v>
      </c>
      <c r="C16846" t="s">
        <v>27</v>
      </c>
      <c r="D16846" t="s">
        <v>572</v>
      </c>
      <c r="E16846">
        <v>0</v>
      </c>
    </row>
    <row r="16847" spans="1:5">
      <c r="A16847">
        <v>2023</v>
      </c>
      <c r="B16847" t="s">
        <v>436</v>
      </c>
      <c r="C16847" t="s">
        <v>49</v>
      </c>
      <c r="D16847" t="s">
        <v>572</v>
      </c>
      <c r="E16847">
        <v>0</v>
      </c>
    </row>
    <row r="16848" spans="1:5">
      <c r="A16848">
        <v>2023</v>
      </c>
      <c r="B16848" t="s">
        <v>433</v>
      </c>
      <c r="C16848" t="s">
        <v>42</v>
      </c>
      <c r="D16848" t="s">
        <v>572</v>
      </c>
      <c r="E16848">
        <v>0</v>
      </c>
    </row>
    <row r="16849" spans="1:5">
      <c r="A16849">
        <v>2023</v>
      </c>
      <c r="B16849" t="s">
        <v>426</v>
      </c>
      <c r="D16849" t="s">
        <v>572</v>
      </c>
      <c r="E16849">
        <v>0</v>
      </c>
    </row>
    <row r="16850" spans="1:5">
      <c r="A16850">
        <v>2023</v>
      </c>
      <c r="B16850" t="s">
        <v>437</v>
      </c>
      <c r="C16850" t="s">
        <v>51</v>
      </c>
      <c r="D16850" t="s">
        <v>572</v>
      </c>
      <c r="E16850">
        <v>0</v>
      </c>
    </row>
    <row r="16851" spans="1:5">
      <c r="A16851">
        <v>2023</v>
      </c>
      <c r="B16851" t="s">
        <v>420</v>
      </c>
      <c r="C16851" t="s">
        <v>8</v>
      </c>
      <c r="D16851" t="s">
        <v>572</v>
      </c>
      <c r="E16851">
        <v>5</v>
      </c>
    </row>
    <row r="16852" spans="1:5">
      <c r="A16852">
        <v>2023</v>
      </c>
      <c r="B16852" t="s">
        <v>424</v>
      </c>
      <c r="C16852" t="s">
        <v>21</v>
      </c>
      <c r="D16852" t="s">
        <v>572</v>
      </c>
      <c r="E16852">
        <v>0</v>
      </c>
    </row>
    <row r="16853" spans="1:5">
      <c r="A16853">
        <v>2022</v>
      </c>
      <c r="B16853" t="s">
        <v>435</v>
      </c>
      <c r="C16853" t="s">
        <v>48</v>
      </c>
      <c r="D16853" t="s">
        <v>572</v>
      </c>
      <c r="E16853">
        <v>0</v>
      </c>
    </row>
    <row r="16854" spans="1:5">
      <c r="A16854">
        <v>2022</v>
      </c>
      <c r="B16854" t="s">
        <v>438</v>
      </c>
      <c r="C16854" t="s">
        <v>52</v>
      </c>
      <c r="D16854" t="s">
        <v>572</v>
      </c>
      <c r="E16854">
        <v>0</v>
      </c>
    </row>
    <row r="16855" spans="1:5">
      <c r="A16855">
        <v>2022</v>
      </c>
      <c r="B16855" t="s">
        <v>436</v>
      </c>
      <c r="C16855" t="s">
        <v>49</v>
      </c>
      <c r="D16855" t="s">
        <v>572</v>
      </c>
      <c r="E16855">
        <v>0</v>
      </c>
    </row>
    <row r="16856" spans="1:5">
      <c r="A16856">
        <v>2022</v>
      </c>
      <c r="B16856" t="s">
        <v>431</v>
      </c>
      <c r="C16856" t="s">
        <v>36</v>
      </c>
      <c r="D16856" t="s">
        <v>572</v>
      </c>
      <c r="E16856">
        <v>0</v>
      </c>
    </row>
    <row r="16857" spans="1:5">
      <c r="A16857">
        <v>2022</v>
      </c>
      <c r="B16857" t="s">
        <v>422</v>
      </c>
      <c r="C16857" t="s">
        <v>15</v>
      </c>
      <c r="D16857" t="s">
        <v>572</v>
      </c>
      <c r="E16857">
        <v>5</v>
      </c>
    </row>
    <row r="16858" spans="1:5">
      <c r="A16858">
        <v>2022</v>
      </c>
      <c r="B16858" t="s">
        <v>439</v>
      </c>
      <c r="C16858" t="s">
        <v>53</v>
      </c>
      <c r="D16858" t="s">
        <v>572</v>
      </c>
      <c r="E16858">
        <v>0</v>
      </c>
    </row>
    <row r="16859" spans="1:5">
      <c r="A16859">
        <v>2022</v>
      </c>
      <c r="B16859" t="s">
        <v>429</v>
      </c>
      <c r="C16859" t="s">
        <v>30</v>
      </c>
      <c r="D16859" t="s">
        <v>572</v>
      </c>
      <c r="E16859">
        <v>5</v>
      </c>
    </row>
    <row r="16860" spans="1:5">
      <c r="A16860">
        <v>2022</v>
      </c>
      <c r="B16860" t="s">
        <v>421</v>
      </c>
      <c r="C16860" t="s">
        <v>13</v>
      </c>
      <c r="D16860" t="s">
        <v>572</v>
      </c>
      <c r="E16860">
        <v>0</v>
      </c>
    </row>
    <row r="16861" spans="1:5">
      <c r="A16861">
        <v>2022</v>
      </c>
      <c r="B16861" t="s">
        <v>434</v>
      </c>
      <c r="C16861" t="s">
        <v>45</v>
      </c>
      <c r="D16861" t="s">
        <v>572</v>
      </c>
      <c r="E16861">
        <v>0</v>
      </c>
    </row>
    <row r="16862" spans="1:5">
      <c r="A16862">
        <v>2021</v>
      </c>
      <c r="B16862" t="s">
        <v>434</v>
      </c>
      <c r="C16862" t="s">
        <v>45</v>
      </c>
      <c r="D16862" t="s">
        <v>572</v>
      </c>
      <c r="E16862">
        <v>0</v>
      </c>
    </row>
    <row r="16863" spans="1:5">
      <c r="A16863">
        <v>2021</v>
      </c>
      <c r="B16863" t="s">
        <v>420</v>
      </c>
      <c r="C16863" t="s">
        <v>8</v>
      </c>
      <c r="D16863" t="s">
        <v>572</v>
      </c>
      <c r="E16863">
        <v>5</v>
      </c>
    </row>
    <row r="16864" spans="1:5">
      <c r="A16864">
        <v>2021</v>
      </c>
      <c r="B16864" t="s">
        <v>424</v>
      </c>
      <c r="C16864" t="s">
        <v>21</v>
      </c>
      <c r="D16864" t="s">
        <v>572</v>
      </c>
      <c r="E16864">
        <v>5</v>
      </c>
    </row>
    <row r="16865" spans="1:5">
      <c r="A16865">
        <v>2020</v>
      </c>
      <c r="B16865" t="s">
        <v>434</v>
      </c>
      <c r="C16865" t="s">
        <v>45</v>
      </c>
      <c r="D16865" t="s">
        <v>572</v>
      </c>
      <c r="E16865">
        <v>0</v>
      </c>
    </row>
    <row r="16866" spans="1:5">
      <c r="A16866">
        <v>2020</v>
      </c>
      <c r="B16866" t="s">
        <v>430</v>
      </c>
      <c r="C16866" t="s">
        <v>33</v>
      </c>
      <c r="D16866" t="s">
        <v>572</v>
      </c>
      <c r="E16866">
        <v>0</v>
      </c>
    </row>
    <row r="16867" spans="1:5">
      <c r="A16867">
        <v>2020</v>
      </c>
      <c r="B16867" t="s">
        <v>439</v>
      </c>
      <c r="C16867" t="s">
        <v>53</v>
      </c>
      <c r="D16867" t="s">
        <v>572</v>
      </c>
      <c r="E16867">
        <v>0</v>
      </c>
    </row>
    <row r="16868" spans="1:5">
      <c r="A16868">
        <v>2019</v>
      </c>
      <c r="B16868" t="s">
        <v>431</v>
      </c>
      <c r="C16868" t="s">
        <v>36</v>
      </c>
      <c r="D16868" t="s">
        <v>572</v>
      </c>
      <c r="E16868">
        <v>0</v>
      </c>
    </row>
    <row r="16869" spans="1:5">
      <c r="A16869">
        <v>2019</v>
      </c>
      <c r="B16869" t="s">
        <v>437</v>
      </c>
      <c r="C16869" t="s">
        <v>51</v>
      </c>
      <c r="D16869" t="s">
        <v>572</v>
      </c>
      <c r="E16869">
        <v>5</v>
      </c>
    </row>
    <row r="16870" spans="1:5">
      <c r="A16870">
        <v>2019</v>
      </c>
      <c r="B16870" t="s">
        <v>439</v>
      </c>
      <c r="C16870" t="s">
        <v>53</v>
      </c>
      <c r="D16870" t="s">
        <v>572</v>
      </c>
      <c r="E16870">
        <v>0</v>
      </c>
    </row>
    <row r="16871" spans="1:5">
      <c r="A16871">
        <v>2019</v>
      </c>
      <c r="B16871" t="s">
        <v>429</v>
      </c>
      <c r="C16871" t="s">
        <v>30</v>
      </c>
      <c r="D16871" t="s">
        <v>572</v>
      </c>
      <c r="E16871">
        <v>5</v>
      </c>
    </row>
    <row r="16872" spans="1:5">
      <c r="A16872">
        <v>2018</v>
      </c>
      <c r="B16872" t="s">
        <v>432</v>
      </c>
      <c r="C16872" t="s">
        <v>39</v>
      </c>
      <c r="D16872" t="s">
        <v>572</v>
      </c>
      <c r="E16872">
        <v>5</v>
      </c>
    </row>
    <row r="16873" spans="1:5">
      <c r="A16873">
        <v>2018</v>
      </c>
      <c r="B16873" t="s">
        <v>435</v>
      </c>
      <c r="C16873" t="s">
        <v>48</v>
      </c>
      <c r="D16873" t="s">
        <v>572</v>
      </c>
      <c r="E16873">
        <v>0</v>
      </c>
    </row>
    <row r="16874" spans="1:5">
      <c r="A16874">
        <v>2018</v>
      </c>
      <c r="B16874" t="s">
        <v>438</v>
      </c>
      <c r="C16874" t="s">
        <v>52</v>
      </c>
      <c r="D16874" t="s">
        <v>572</v>
      </c>
      <c r="E16874">
        <v>0</v>
      </c>
    </row>
    <row r="16875" spans="1:5">
      <c r="A16875">
        <v>2018</v>
      </c>
      <c r="B16875" t="s">
        <v>436</v>
      </c>
      <c r="C16875" t="s">
        <v>49</v>
      </c>
      <c r="D16875" t="s">
        <v>572</v>
      </c>
      <c r="E16875">
        <v>0</v>
      </c>
    </row>
    <row r="16876" spans="1:5">
      <c r="A16876">
        <v>2018</v>
      </c>
      <c r="B16876" t="s">
        <v>437</v>
      </c>
      <c r="C16876" t="s">
        <v>51</v>
      </c>
      <c r="D16876" t="s">
        <v>572</v>
      </c>
      <c r="E16876">
        <v>5</v>
      </c>
    </row>
    <row r="16877" spans="1:5">
      <c r="A16877">
        <v>2018</v>
      </c>
      <c r="B16877" t="s">
        <v>422</v>
      </c>
      <c r="C16877" t="s">
        <v>15</v>
      </c>
      <c r="D16877" t="s">
        <v>572</v>
      </c>
      <c r="E16877">
        <v>10</v>
      </c>
    </row>
    <row r="16878" spans="1:5">
      <c r="A16878">
        <v>2019</v>
      </c>
      <c r="B16878" t="s">
        <v>438</v>
      </c>
      <c r="C16878" t="s">
        <v>52</v>
      </c>
      <c r="D16878" t="s">
        <v>572</v>
      </c>
      <c r="E16878">
        <v>0</v>
      </c>
    </row>
    <row r="16879" spans="1:5">
      <c r="A16879">
        <v>2019</v>
      </c>
      <c r="B16879" t="s">
        <v>430</v>
      </c>
      <c r="C16879" t="s">
        <v>33</v>
      </c>
      <c r="D16879" t="s">
        <v>572</v>
      </c>
      <c r="E16879">
        <v>5</v>
      </c>
    </row>
    <row r="16880" spans="1:5">
      <c r="A16880">
        <v>2019</v>
      </c>
      <c r="B16880" t="s">
        <v>434</v>
      </c>
      <c r="C16880" t="s">
        <v>45</v>
      </c>
      <c r="D16880" t="s">
        <v>572</v>
      </c>
      <c r="E16880">
        <v>0</v>
      </c>
    </row>
    <row r="16881" spans="1:5">
      <c r="A16881">
        <v>2019</v>
      </c>
      <c r="B16881" t="s">
        <v>425</v>
      </c>
      <c r="C16881" t="s">
        <v>24</v>
      </c>
      <c r="D16881" t="s">
        <v>572</v>
      </c>
      <c r="E16881">
        <v>0</v>
      </c>
    </row>
    <row r="16882" spans="1:5">
      <c r="A16882">
        <v>2019</v>
      </c>
      <c r="B16882" t="s">
        <v>420</v>
      </c>
      <c r="C16882" t="s">
        <v>8</v>
      </c>
      <c r="D16882" t="s">
        <v>572</v>
      </c>
      <c r="E16882">
        <v>5</v>
      </c>
    </row>
    <row r="16883" spans="1:5">
      <c r="A16883">
        <v>2019</v>
      </c>
      <c r="B16883" t="s">
        <v>433</v>
      </c>
      <c r="C16883" t="s">
        <v>42</v>
      </c>
      <c r="D16883" t="s">
        <v>572</v>
      </c>
      <c r="E16883">
        <v>0</v>
      </c>
    </row>
    <row r="16884" spans="1:5">
      <c r="A16884">
        <v>2019</v>
      </c>
      <c r="B16884" t="s">
        <v>428</v>
      </c>
      <c r="C16884" t="s">
        <v>27</v>
      </c>
      <c r="D16884" t="s">
        <v>572</v>
      </c>
      <c r="E16884">
        <v>0</v>
      </c>
    </row>
    <row r="16885" spans="1:5">
      <c r="A16885">
        <v>2019</v>
      </c>
      <c r="B16885" t="s">
        <v>423</v>
      </c>
      <c r="C16885" t="s">
        <v>18</v>
      </c>
      <c r="D16885" t="s">
        <v>572</v>
      </c>
      <c r="E16885">
        <v>0</v>
      </c>
    </row>
    <row r="16886" spans="1:5">
      <c r="A16886">
        <v>2019</v>
      </c>
      <c r="B16886" t="s">
        <v>421</v>
      </c>
      <c r="C16886" t="s">
        <v>13</v>
      </c>
      <c r="D16886" t="s">
        <v>572</v>
      </c>
      <c r="E16886">
        <v>0</v>
      </c>
    </row>
    <row r="16887" spans="1:5">
      <c r="A16887">
        <v>2019</v>
      </c>
      <c r="B16887" t="s">
        <v>422</v>
      </c>
      <c r="C16887" t="s">
        <v>15</v>
      </c>
      <c r="D16887" t="s">
        <v>572</v>
      </c>
      <c r="E16887">
        <v>5</v>
      </c>
    </row>
    <row r="16888" spans="1:5">
      <c r="A16888">
        <v>2019</v>
      </c>
      <c r="B16888" t="s">
        <v>424</v>
      </c>
      <c r="C16888" t="s">
        <v>21</v>
      </c>
      <c r="D16888" t="s">
        <v>572</v>
      </c>
      <c r="E16888">
        <v>5</v>
      </c>
    </row>
    <row r="16889" spans="1:5">
      <c r="A16889">
        <v>2018</v>
      </c>
      <c r="B16889" t="s">
        <v>434</v>
      </c>
      <c r="C16889" t="s">
        <v>45</v>
      </c>
      <c r="D16889" t="s">
        <v>572</v>
      </c>
      <c r="E16889">
        <v>0</v>
      </c>
    </row>
    <row r="16890" spans="1:5">
      <c r="A16890">
        <v>2018</v>
      </c>
      <c r="B16890" t="s">
        <v>428</v>
      </c>
      <c r="C16890" t="s">
        <v>27</v>
      </c>
      <c r="D16890" t="s">
        <v>572</v>
      </c>
      <c r="E16890">
        <v>0</v>
      </c>
    </row>
    <row r="16891" spans="1:5">
      <c r="A16891">
        <v>2018</v>
      </c>
      <c r="B16891" t="s">
        <v>430</v>
      </c>
      <c r="C16891" t="s">
        <v>33</v>
      </c>
      <c r="D16891" t="s">
        <v>572</v>
      </c>
      <c r="E16891">
        <v>5</v>
      </c>
    </row>
    <row r="16892" spans="1:5">
      <c r="A16892">
        <v>2018</v>
      </c>
      <c r="B16892" t="s">
        <v>420</v>
      </c>
      <c r="C16892" t="s">
        <v>8</v>
      </c>
      <c r="D16892" t="s">
        <v>572</v>
      </c>
      <c r="E16892">
        <v>10</v>
      </c>
    </row>
    <row r="16893" spans="1:5">
      <c r="A16893">
        <v>2018</v>
      </c>
      <c r="B16893" t="s">
        <v>439</v>
      </c>
      <c r="C16893" t="s">
        <v>53</v>
      </c>
      <c r="D16893" t="s">
        <v>572</v>
      </c>
      <c r="E16893">
        <v>0</v>
      </c>
    </row>
    <row r="16894" spans="1:5">
      <c r="A16894">
        <v>2022</v>
      </c>
      <c r="B16894" t="s">
        <v>437</v>
      </c>
      <c r="C16894" t="s">
        <v>51</v>
      </c>
      <c r="D16894" t="s">
        <v>572</v>
      </c>
      <c r="E16894">
        <v>0</v>
      </c>
    </row>
    <row r="16895" spans="1:5">
      <c r="A16895">
        <v>2022</v>
      </c>
      <c r="B16895" t="s">
        <v>425</v>
      </c>
      <c r="C16895" t="s">
        <v>24</v>
      </c>
      <c r="D16895" t="s">
        <v>572</v>
      </c>
      <c r="E16895">
        <v>0</v>
      </c>
    </row>
    <row r="16896" spans="1:5">
      <c r="A16896">
        <v>2022</v>
      </c>
      <c r="B16896" t="s">
        <v>428</v>
      </c>
      <c r="C16896" t="s">
        <v>27</v>
      </c>
      <c r="D16896" t="s">
        <v>572</v>
      </c>
      <c r="E16896">
        <v>0</v>
      </c>
    </row>
    <row r="16897" spans="1:5">
      <c r="A16897">
        <v>2022</v>
      </c>
      <c r="B16897" t="s">
        <v>420</v>
      </c>
      <c r="C16897" t="s">
        <v>8</v>
      </c>
      <c r="D16897" t="s">
        <v>572</v>
      </c>
      <c r="E16897">
        <v>5</v>
      </c>
    </row>
    <row r="16898" spans="1:5">
      <c r="A16898">
        <v>2022</v>
      </c>
      <c r="B16898" t="s">
        <v>423</v>
      </c>
      <c r="C16898" t="s">
        <v>18</v>
      </c>
      <c r="D16898" t="s">
        <v>572</v>
      </c>
      <c r="E16898">
        <v>0</v>
      </c>
    </row>
    <row r="16899" spans="1:5">
      <c r="A16899">
        <v>2021</v>
      </c>
      <c r="B16899" t="s">
        <v>426</v>
      </c>
      <c r="D16899" t="s">
        <v>572</v>
      </c>
      <c r="E16899">
        <v>0</v>
      </c>
    </row>
    <row r="16900" spans="1:5">
      <c r="A16900">
        <v>2021</v>
      </c>
      <c r="B16900" t="s">
        <v>428</v>
      </c>
      <c r="C16900" t="s">
        <v>27</v>
      </c>
      <c r="D16900" t="s">
        <v>572</v>
      </c>
      <c r="E16900">
        <v>0</v>
      </c>
    </row>
    <row r="16901" spans="1:5">
      <c r="A16901">
        <v>2021</v>
      </c>
      <c r="B16901" t="s">
        <v>423</v>
      </c>
      <c r="C16901" t="s">
        <v>18</v>
      </c>
      <c r="D16901" t="s">
        <v>572</v>
      </c>
      <c r="E16901">
        <v>0</v>
      </c>
    </row>
    <row r="16902" spans="1:5">
      <c r="A16902">
        <v>2021</v>
      </c>
      <c r="B16902" t="s">
        <v>431</v>
      </c>
      <c r="C16902" t="s">
        <v>36</v>
      </c>
      <c r="D16902" t="s">
        <v>572</v>
      </c>
      <c r="E16902">
        <v>0</v>
      </c>
    </row>
    <row r="16903" spans="1:5">
      <c r="A16903">
        <v>2021</v>
      </c>
      <c r="B16903" t="s">
        <v>425</v>
      </c>
      <c r="C16903" t="s">
        <v>24</v>
      </c>
      <c r="D16903" t="s">
        <v>572</v>
      </c>
      <c r="E16903">
        <v>0</v>
      </c>
    </row>
    <row r="16904" spans="1:5">
      <c r="A16904">
        <v>2021</v>
      </c>
      <c r="B16904" t="s">
        <v>438</v>
      </c>
      <c r="C16904" t="s">
        <v>52</v>
      </c>
      <c r="D16904" t="s">
        <v>572</v>
      </c>
      <c r="E16904">
        <v>0</v>
      </c>
    </row>
    <row r="16905" spans="1:5">
      <c r="A16905">
        <v>2021</v>
      </c>
      <c r="B16905" t="s">
        <v>436</v>
      </c>
      <c r="C16905" t="s">
        <v>49</v>
      </c>
      <c r="D16905" t="s">
        <v>572</v>
      </c>
      <c r="E16905">
        <v>0</v>
      </c>
    </row>
    <row r="16906" spans="1:5">
      <c r="A16906">
        <v>2021</v>
      </c>
      <c r="B16906" t="s">
        <v>437</v>
      </c>
      <c r="C16906" t="s">
        <v>51</v>
      </c>
      <c r="D16906" t="s">
        <v>572</v>
      </c>
      <c r="E16906">
        <v>0</v>
      </c>
    </row>
    <row r="16907" spans="1:5">
      <c r="A16907">
        <v>2020</v>
      </c>
      <c r="B16907" t="s">
        <v>431</v>
      </c>
      <c r="C16907" t="s">
        <v>36</v>
      </c>
      <c r="D16907" t="s">
        <v>572</v>
      </c>
      <c r="E16907">
        <v>0</v>
      </c>
    </row>
    <row r="16908" spans="1:5">
      <c r="A16908">
        <v>2020</v>
      </c>
      <c r="B16908" t="s">
        <v>426</v>
      </c>
      <c r="D16908" t="s">
        <v>572</v>
      </c>
      <c r="E16908">
        <v>0</v>
      </c>
    </row>
    <row r="16909" spans="1:5">
      <c r="A16909">
        <v>2020</v>
      </c>
      <c r="B16909" t="s">
        <v>433</v>
      </c>
      <c r="C16909" t="s">
        <v>42</v>
      </c>
      <c r="D16909" t="s">
        <v>572</v>
      </c>
      <c r="E16909">
        <v>0</v>
      </c>
    </row>
    <row r="16910" spans="1:5">
      <c r="A16910">
        <v>2020</v>
      </c>
      <c r="B16910" t="s">
        <v>425</v>
      </c>
      <c r="C16910" t="s">
        <v>24</v>
      </c>
      <c r="D16910" t="s">
        <v>572</v>
      </c>
      <c r="E16910">
        <v>0</v>
      </c>
    </row>
    <row r="16911" spans="1:5">
      <c r="A16911">
        <v>2020</v>
      </c>
      <c r="B16911" t="s">
        <v>428</v>
      </c>
      <c r="C16911" t="s">
        <v>27</v>
      </c>
      <c r="D16911" t="s">
        <v>572</v>
      </c>
      <c r="E16911">
        <v>0</v>
      </c>
    </row>
    <row r="16912" spans="1:5">
      <c r="A16912">
        <v>2020</v>
      </c>
      <c r="B16912" t="s">
        <v>438</v>
      </c>
      <c r="C16912" t="s">
        <v>52</v>
      </c>
      <c r="D16912" t="s">
        <v>572</v>
      </c>
      <c r="E16912">
        <v>0</v>
      </c>
    </row>
    <row r="16913" spans="1:5">
      <c r="A16913">
        <v>2020</v>
      </c>
      <c r="B16913" t="s">
        <v>437</v>
      </c>
      <c r="C16913" t="s">
        <v>51</v>
      </c>
      <c r="D16913" t="s">
        <v>572</v>
      </c>
      <c r="E16913">
        <v>5</v>
      </c>
    </row>
    <row r="16914" spans="1:5">
      <c r="A16914">
        <v>2020</v>
      </c>
      <c r="B16914" t="s">
        <v>422</v>
      </c>
      <c r="C16914" t="s">
        <v>15</v>
      </c>
      <c r="D16914" t="s">
        <v>572</v>
      </c>
      <c r="E16914">
        <v>5</v>
      </c>
    </row>
    <row r="16915" spans="1:5">
      <c r="A16915">
        <v>2023</v>
      </c>
      <c r="B16915" t="s">
        <v>434</v>
      </c>
      <c r="C16915" t="s">
        <v>45</v>
      </c>
      <c r="D16915" t="s">
        <v>572</v>
      </c>
      <c r="E16915">
        <v>0</v>
      </c>
    </row>
    <row r="16916" spans="1:5">
      <c r="A16916">
        <v>2023</v>
      </c>
      <c r="B16916" t="s">
        <v>423</v>
      </c>
      <c r="C16916" t="s">
        <v>18</v>
      </c>
      <c r="D16916" t="s">
        <v>572</v>
      </c>
      <c r="E16916">
        <v>0</v>
      </c>
    </row>
    <row r="16917" spans="1:5">
      <c r="A16917">
        <v>2023</v>
      </c>
      <c r="B16917" t="s">
        <v>435</v>
      </c>
      <c r="C16917" t="s">
        <v>48</v>
      </c>
      <c r="D16917" t="s">
        <v>572</v>
      </c>
      <c r="E16917">
        <v>0</v>
      </c>
    </row>
    <row r="16918" spans="1:5">
      <c r="A16918">
        <v>2023</v>
      </c>
      <c r="B16918" t="s">
        <v>430</v>
      </c>
      <c r="C16918" t="s">
        <v>33</v>
      </c>
      <c r="D16918" t="s">
        <v>572</v>
      </c>
      <c r="E16918">
        <v>0</v>
      </c>
    </row>
    <row r="16919" spans="1:5">
      <c r="A16919">
        <v>2023</v>
      </c>
      <c r="B16919" t="s">
        <v>422</v>
      </c>
      <c r="C16919" t="s">
        <v>15</v>
      </c>
      <c r="D16919" t="s">
        <v>572</v>
      </c>
      <c r="E16919">
        <v>0</v>
      </c>
    </row>
    <row r="16920" spans="1:5">
      <c r="A16920">
        <v>2023</v>
      </c>
      <c r="B16920" t="s">
        <v>439</v>
      </c>
      <c r="C16920" t="s">
        <v>53</v>
      </c>
      <c r="D16920" t="s">
        <v>572</v>
      </c>
      <c r="E16920">
        <v>0</v>
      </c>
    </row>
    <row r="16921" spans="1:5">
      <c r="A16921">
        <v>2022</v>
      </c>
      <c r="B16921" t="s">
        <v>433</v>
      </c>
      <c r="C16921" t="s">
        <v>42</v>
      </c>
      <c r="D16921" t="s">
        <v>572</v>
      </c>
      <c r="E16921">
        <v>0</v>
      </c>
    </row>
    <row r="16922" spans="1:5">
      <c r="A16922">
        <v>2022</v>
      </c>
      <c r="B16922" t="s">
        <v>430</v>
      </c>
      <c r="C16922" t="s">
        <v>33</v>
      </c>
      <c r="D16922" t="s">
        <v>572</v>
      </c>
      <c r="E16922">
        <v>0</v>
      </c>
    </row>
    <row r="16923" spans="1:5">
      <c r="A16923">
        <v>2022</v>
      </c>
      <c r="B16923" t="s">
        <v>432</v>
      </c>
      <c r="C16923" t="s">
        <v>39</v>
      </c>
      <c r="D16923" t="s">
        <v>572</v>
      </c>
      <c r="E16923">
        <v>0</v>
      </c>
    </row>
    <row r="16924" spans="1:5">
      <c r="A16924">
        <v>2022</v>
      </c>
      <c r="B16924" t="s">
        <v>426</v>
      </c>
      <c r="D16924" t="s">
        <v>572</v>
      </c>
      <c r="E16924">
        <v>0</v>
      </c>
    </row>
    <row r="16925" spans="1:5">
      <c r="A16925">
        <v>2022</v>
      </c>
      <c r="B16925" t="s">
        <v>424</v>
      </c>
      <c r="C16925" t="s">
        <v>21</v>
      </c>
      <c r="D16925" t="s">
        <v>572</v>
      </c>
      <c r="E16925">
        <v>0</v>
      </c>
    </row>
    <row r="16926" spans="1:5">
      <c r="A16926">
        <v>2021</v>
      </c>
      <c r="B16926" t="s">
        <v>432</v>
      </c>
      <c r="C16926" t="s">
        <v>39</v>
      </c>
      <c r="D16926" t="s">
        <v>572</v>
      </c>
      <c r="E16926">
        <v>0</v>
      </c>
    </row>
    <row r="16927" spans="1:5">
      <c r="A16927">
        <v>2021</v>
      </c>
      <c r="B16927" t="s">
        <v>430</v>
      </c>
      <c r="C16927" t="s">
        <v>33</v>
      </c>
      <c r="D16927" t="s">
        <v>572</v>
      </c>
      <c r="E16927">
        <v>0</v>
      </c>
    </row>
    <row r="16928" spans="1:5">
      <c r="A16928">
        <v>2021</v>
      </c>
      <c r="B16928" t="s">
        <v>433</v>
      </c>
      <c r="C16928" t="s">
        <v>42</v>
      </c>
      <c r="D16928" t="s">
        <v>572</v>
      </c>
      <c r="E16928">
        <v>0</v>
      </c>
    </row>
    <row r="16929" spans="1:5">
      <c r="A16929">
        <v>2021</v>
      </c>
      <c r="B16929" t="s">
        <v>422</v>
      </c>
      <c r="C16929" t="s">
        <v>15</v>
      </c>
      <c r="D16929" t="s">
        <v>572</v>
      </c>
      <c r="E16929">
        <v>5</v>
      </c>
    </row>
    <row r="16930" spans="1:5">
      <c r="A16930">
        <v>2021</v>
      </c>
      <c r="B16930" t="s">
        <v>421</v>
      </c>
      <c r="C16930" t="s">
        <v>13</v>
      </c>
      <c r="D16930" t="s">
        <v>572</v>
      </c>
      <c r="E16930">
        <v>0</v>
      </c>
    </row>
    <row r="16931" spans="1:5">
      <c r="A16931">
        <v>2021</v>
      </c>
      <c r="B16931" t="s">
        <v>439</v>
      </c>
      <c r="C16931" t="s">
        <v>53</v>
      </c>
      <c r="D16931" t="s">
        <v>572</v>
      </c>
      <c r="E16931">
        <v>0</v>
      </c>
    </row>
    <row r="16932" spans="1:5">
      <c r="A16932">
        <v>2021</v>
      </c>
      <c r="B16932" t="s">
        <v>435</v>
      </c>
      <c r="C16932" t="s">
        <v>48</v>
      </c>
      <c r="D16932" t="s">
        <v>572</v>
      </c>
      <c r="E16932">
        <v>0</v>
      </c>
    </row>
    <row r="16933" spans="1:5">
      <c r="A16933">
        <v>2021</v>
      </c>
      <c r="B16933" t="s">
        <v>429</v>
      </c>
      <c r="C16933" t="s">
        <v>30</v>
      </c>
      <c r="D16933" t="s">
        <v>572</v>
      </c>
      <c r="E16933">
        <v>10</v>
      </c>
    </row>
    <row r="16934" spans="1:5">
      <c r="A16934">
        <v>2020</v>
      </c>
      <c r="B16934" t="s">
        <v>435</v>
      </c>
      <c r="C16934" t="s">
        <v>48</v>
      </c>
      <c r="D16934" t="s">
        <v>572</v>
      </c>
      <c r="E16934">
        <v>0</v>
      </c>
    </row>
    <row r="16935" spans="1:5">
      <c r="A16935">
        <v>2020</v>
      </c>
      <c r="B16935" t="s">
        <v>432</v>
      </c>
      <c r="C16935" t="s">
        <v>39</v>
      </c>
      <c r="D16935" t="s">
        <v>572</v>
      </c>
      <c r="E16935">
        <v>0</v>
      </c>
    </row>
    <row r="16936" spans="1:5">
      <c r="A16936">
        <v>2020</v>
      </c>
      <c r="B16936" t="s">
        <v>423</v>
      </c>
      <c r="C16936" t="s">
        <v>18</v>
      </c>
      <c r="D16936" t="s">
        <v>572</v>
      </c>
      <c r="E16936">
        <v>0</v>
      </c>
    </row>
    <row r="16937" spans="1:5">
      <c r="A16937">
        <v>2020</v>
      </c>
      <c r="B16937" t="s">
        <v>420</v>
      </c>
      <c r="C16937" t="s">
        <v>8</v>
      </c>
      <c r="D16937" t="s">
        <v>572</v>
      </c>
      <c r="E16937">
        <v>5</v>
      </c>
    </row>
    <row r="16938" spans="1:5">
      <c r="A16938">
        <v>2020</v>
      </c>
      <c r="B16938" t="s">
        <v>424</v>
      </c>
      <c r="C16938" t="s">
        <v>21</v>
      </c>
      <c r="D16938" t="s">
        <v>572</v>
      </c>
      <c r="E16938">
        <v>5</v>
      </c>
    </row>
    <row r="16939" spans="1:5">
      <c r="A16939">
        <v>2020</v>
      </c>
      <c r="B16939" t="s">
        <v>421</v>
      </c>
      <c r="C16939" t="s">
        <v>13</v>
      </c>
      <c r="D16939" t="s">
        <v>572</v>
      </c>
      <c r="E16939">
        <v>0</v>
      </c>
    </row>
    <row r="16940" spans="1:5">
      <c r="A16940">
        <v>2020</v>
      </c>
      <c r="B16940" t="s">
        <v>436</v>
      </c>
      <c r="C16940" t="s">
        <v>49</v>
      </c>
      <c r="D16940" t="s">
        <v>572</v>
      </c>
      <c r="E16940">
        <v>0</v>
      </c>
    </row>
    <row r="16941" spans="1:5">
      <c r="A16941">
        <v>2020</v>
      </c>
      <c r="B16941" t="s">
        <v>429</v>
      </c>
      <c r="C16941" t="s">
        <v>30</v>
      </c>
      <c r="D16941" t="s">
        <v>572</v>
      </c>
      <c r="E16941">
        <v>5</v>
      </c>
    </row>
    <row r="16942" spans="1:5">
      <c r="A16942">
        <v>2019</v>
      </c>
      <c r="B16942" t="s">
        <v>435</v>
      </c>
      <c r="C16942" t="s">
        <v>48</v>
      </c>
      <c r="D16942" t="s">
        <v>572</v>
      </c>
      <c r="E16942">
        <v>0</v>
      </c>
    </row>
    <row r="16943" spans="1:5">
      <c r="A16943">
        <v>2019</v>
      </c>
      <c r="B16943" t="s">
        <v>426</v>
      </c>
      <c r="D16943" t="s">
        <v>572</v>
      </c>
      <c r="E16943">
        <v>0</v>
      </c>
    </row>
    <row r="16944" spans="1:5">
      <c r="A16944">
        <v>2019</v>
      </c>
      <c r="B16944" t="s">
        <v>432</v>
      </c>
      <c r="C16944" t="s">
        <v>39</v>
      </c>
      <c r="D16944" t="s">
        <v>572</v>
      </c>
      <c r="E16944">
        <v>5</v>
      </c>
    </row>
    <row r="16945" spans="1:5">
      <c r="A16945">
        <v>2019</v>
      </c>
      <c r="B16945" t="s">
        <v>436</v>
      </c>
      <c r="C16945" t="s">
        <v>49</v>
      </c>
      <c r="D16945" t="s">
        <v>572</v>
      </c>
      <c r="E16945">
        <v>0</v>
      </c>
    </row>
    <row r="16946" spans="1:5">
      <c r="A16946">
        <v>2018</v>
      </c>
      <c r="B16946" t="s">
        <v>431</v>
      </c>
      <c r="C16946" t="s">
        <v>36</v>
      </c>
      <c r="D16946" t="s">
        <v>572</v>
      </c>
      <c r="E16946">
        <v>0</v>
      </c>
    </row>
    <row r="16947" spans="1:5">
      <c r="A16947">
        <v>2018</v>
      </c>
      <c r="B16947" t="s">
        <v>426</v>
      </c>
      <c r="D16947" t="s">
        <v>572</v>
      </c>
      <c r="E16947">
        <v>0</v>
      </c>
    </row>
    <row r="16948" spans="1:5">
      <c r="A16948">
        <v>2018</v>
      </c>
      <c r="B16948" t="s">
        <v>421</v>
      </c>
      <c r="C16948" t="s">
        <v>13</v>
      </c>
      <c r="D16948" t="s">
        <v>572</v>
      </c>
      <c r="E16948">
        <v>0</v>
      </c>
    </row>
    <row r="16949" spans="1:5">
      <c r="A16949">
        <v>2018</v>
      </c>
      <c r="B16949" t="s">
        <v>423</v>
      </c>
      <c r="C16949" t="s">
        <v>18</v>
      </c>
      <c r="D16949" t="s">
        <v>572</v>
      </c>
      <c r="E16949">
        <v>0</v>
      </c>
    </row>
    <row r="16950" spans="1:5">
      <c r="A16950">
        <v>2018</v>
      </c>
      <c r="B16950" t="s">
        <v>433</v>
      </c>
      <c r="C16950" t="s">
        <v>42</v>
      </c>
      <c r="D16950" t="s">
        <v>572</v>
      </c>
      <c r="E16950">
        <v>0</v>
      </c>
    </row>
    <row r="16951" spans="1:5">
      <c r="A16951">
        <v>2018</v>
      </c>
      <c r="B16951" t="s">
        <v>425</v>
      </c>
      <c r="C16951" t="s">
        <v>24</v>
      </c>
      <c r="D16951" t="s">
        <v>572</v>
      </c>
      <c r="E16951">
        <v>0</v>
      </c>
    </row>
    <row r="16952" spans="1:5">
      <c r="A16952">
        <v>2018</v>
      </c>
      <c r="B16952" t="s">
        <v>424</v>
      </c>
      <c r="C16952" t="s">
        <v>21</v>
      </c>
      <c r="D16952" t="s">
        <v>572</v>
      </c>
      <c r="E16952">
        <v>5</v>
      </c>
    </row>
    <row r="16953" spans="1:5">
      <c r="A16953">
        <v>2018</v>
      </c>
      <c r="B16953" t="s">
        <v>429</v>
      </c>
      <c r="C16953" t="s">
        <v>30</v>
      </c>
      <c r="D16953" t="s">
        <v>572</v>
      </c>
      <c r="E16953">
        <v>5</v>
      </c>
    </row>
    <row r="16954" spans="1:5">
      <c r="A16954">
        <v>2025</v>
      </c>
      <c r="B16954" t="s">
        <v>407</v>
      </c>
      <c r="D16954" t="s">
        <v>573</v>
      </c>
      <c r="E16954">
        <v>0</v>
      </c>
    </row>
    <row r="16955" spans="1:5">
      <c r="A16955">
        <v>2025</v>
      </c>
      <c r="B16955" t="s">
        <v>438</v>
      </c>
      <c r="D16955" t="s">
        <v>573</v>
      </c>
      <c r="E16955">
        <v>0</v>
      </c>
    </row>
    <row r="16956" spans="1:5">
      <c r="A16956">
        <v>2025</v>
      </c>
      <c r="B16956" t="s">
        <v>425</v>
      </c>
      <c r="D16956" t="s">
        <v>573</v>
      </c>
      <c r="E16956">
        <v>0</v>
      </c>
    </row>
    <row r="16957" spans="1:5">
      <c r="A16957">
        <v>2025</v>
      </c>
      <c r="B16957" t="s">
        <v>421</v>
      </c>
      <c r="D16957" t="s">
        <v>573</v>
      </c>
      <c r="E16957">
        <v>0</v>
      </c>
    </row>
    <row r="16958" spans="1:5">
      <c r="A16958">
        <v>2025</v>
      </c>
      <c r="B16958" t="s">
        <v>432</v>
      </c>
      <c r="D16958" t="s">
        <v>573</v>
      </c>
      <c r="E16958">
        <v>0</v>
      </c>
    </row>
    <row r="16959" spans="1:5">
      <c r="A16959">
        <v>2025</v>
      </c>
      <c r="B16959" t="s">
        <v>429</v>
      </c>
      <c r="D16959" t="s">
        <v>573</v>
      </c>
      <c r="E16959">
        <v>0</v>
      </c>
    </row>
    <row r="16960" spans="1:5">
      <c r="A16960">
        <v>2025</v>
      </c>
      <c r="B16960" t="s">
        <v>431</v>
      </c>
      <c r="D16960" t="s">
        <v>573</v>
      </c>
      <c r="E16960">
        <v>0</v>
      </c>
    </row>
    <row r="16961" spans="1:5">
      <c r="A16961">
        <v>2025</v>
      </c>
      <c r="B16961" t="s">
        <v>428</v>
      </c>
      <c r="D16961" t="s">
        <v>573</v>
      </c>
      <c r="E16961">
        <v>0</v>
      </c>
    </row>
    <row r="16962" spans="1:5">
      <c r="A16962">
        <v>2025</v>
      </c>
      <c r="B16962" t="s">
        <v>436</v>
      </c>
      <c r="D16962" t="s">
        <v>573</v>
      </c>
      <c r="E16962">
        <v>0</v>
      </c>
    </row>
    <row r="16963" spans="1:5">
      <c r="A16963">
        <v>2025</v>
      </c>
      <c r="B16963" t="s">
        <v>433</v>
      </c>
      <c r="D16963" t="s">
        <v>573</v>
      </c>
      <c r="E16963">
        <v>0</v>
      </c>
    </row>
    <row r="16964" spans="1:5">
      <c r="A16964">
        <v>2025</v>
      </c>
      <c r="B16964" t="s">
        <v>426</v>
      </c>
      <c r="D16964" t="s">
        <v>573</v>
      </c>
      <c r="E16964">
        <v>0</v>
      </c>
    </row>
    <row r="16965" spans="1:5">
      <c r="A16965">
        <v>2025</v>
      </c>
      <c r="B16965" t="s">
        <v>437</v>
      </c>
      <c r="D16965" t="s">
        <v>573</v>
      </c>
      <c r="E16965">
        <v>0</v>
      </c>
    </row>
    <row r="16966" spans="1:5">
      <c r="A16966">
        <v>2025</v>
      </c>
      <c r="B16966" t="s">
        <v>420</v>
      </c>
      <c r="D16966" t="s">
        <v>573</v>
      </c>
      <c r="E16966">
        <v>0</v>
      </c>
    </row>
    <row r="16967" spans="1:5">
      <c r="A16967">
        <v>2025</v>
      </c>
      <c r="B16967" t="s">
        <v>424</v>
      </c>
      <c r="D16967" t="s">
        <v>573</v>
      </c>
      <c r="E16967">
        <v>0</v>
      </c>
    </row>
    <row r="16968" spans="1:5">
      <c r="A16968">
        <v>2025</v>
      </c>
      <c r="B16968" t="s">
        <v>434</v>
      </c>
      <c r="D16968" t="s">
        <v>573</v>
      </c>
      <c r="E16968">
        <v>0</v>
      </c>
    </row>
    <row r="16969" spans="1:5">
      <c r="A16969">
        <v>2025</v>
      </c>
      <c r="B16969" t="s">
        <v>423</v>
      </c>
      <c r="D16969" t="s">
        <v>573</v>
      </c>
      <c r="E16969">
        <v>0</v>
      </c>
    </row>
    <row r="16970" spans="1:5">
      <c r="A16970">
        <v>2025</v>
      </c>
      <c r="B16970" t="s">
        <v>435</v>
      </c>
      <c r="D16970" t="s">
        <v>573</v>
      </c>
      <c r="E16970">
        <v>0</v>
      </c>
    </row>
    <row r="16971" spans="1:5">
      <c r="A16971">
        <v>2025</v>
      </c>
      <c r="B16971" t="s">
        <v>430</v>
      </c>
      <c r="D16971" t="s">
        <v>573</v>
      </c>
      <c r="E16971">
        <v>0</v>
      </c>
    </row>
    <row r="16972" spans="1:5">
      <c r="A16972">
        <v>2025</v>
      </c>
      <c r="B16972" t="s">
        <v>422</v>
      </c>
      <c r="D16972" t="s">
        <v>573</v>
      </c>
      <c r="E16972">
        <v>0</v>
      </c>
    </row>
    <row r="16973" spans="1:5">
      <c r="A16973">
        <v>2025</v>
      </c>
      <c r="B16973" t="s">
        <v>439</v>
      </c>
      <c r="D16973" t="s">
        <v>573</v>
      </c>
      <c r="E16973">
        <v>0</v>
      </c>
    </row>
    <row r="16974" spans="1:5">
      <c r="A16974">
        <v>2024</v>
      </c>
      <c r="B16974" t="s">
        <v>407</v>
      </c>
      <c r="C16974" t="s">
        <v>407</v>
      </c>
      <c r="D16974" t="s">
        <v>573</v>
      </c>
      <c r="E16974">
        <v>110</v>
      </c>
    </row>
    <row r="16975" spans="1:5">
      <c r="A16975">
        <v>2024</v>
      </c>
      <c r="B16975" t="s">
        <v>438</v>
      </c>
      <c r="C16975" t="s">
        <v>52</v>
      </c>
      <c r="D16975" t="s">
        <v>573</v>
      </c>
      <c r="E16975">
        <v>0</v>
      </c>
    </row>
    <row r="16976" spans="1:5">
      <c r="A16976">
        <v>2024</v>
      </c>
      <c r="B16976" t="s">
        <v>425</v>
      </c>
      <c r="C16976" t="s">
        <v>24</v>
      </c>
      <c r="D16976" t="s">
        <v>573</v>
      </c>
      <c r="E16976">
        <v>5</v>
      </c>
    </row>
    <row r="16977" spans="1:5">
      <c r="A16977">
        <v>2024</v>
      </c>
      <c r="B16977" t="s">
        <v>421</v>
      </c>
      <c r="C16977" t="s">
        <v>13</v>
      </c>
      <c r="D16977" t="s">
        <v>573</v>
      </c>
      <c r="E16977">
        <v>5</v>
      </c>
    </row>
    <row r="16978" spans="1:5">
      <c r="A16978">
        <v>2024</v>
      </c>
      <c r="B16978" t="s">
        <v>432</v>
      </c>
      <c r="C16978" t="s">
        <v>39</v>
      </c>
      <c r="D16978" t="s">
        <v>573</v>
      </c>
      <c r="E16978">
        <v>10</v>
      </c>
    </row>
    <row r="16979" spans="1:5">
      <c r="A16979">
        <v>2024</v>
      </c>
      <c r="B16979" t="s">
        <v>429</v>
      </c>
      <c r="C16979" t="s">
        <v>30</v>
      </c>
      <c r="D16979" t="s">
        <v>573</v>
      </c>
      <c r="E16979">
        <v>25</v>
      </c>
    </row>
    <row r="16980" spans="1:5">
      <c r="A16980">
        <v>2024</v>
      </c>
      <c r="B16980" t="s">
        <v>431</v>
      </c>
      <c r="C16980" t="s">
        <v>36</v>
      </c>
      <c r="D16980" t="s">
        <v>573</v>
      </c>
      <c r="E16980">
        <v>5</v>
      </c>
    </row>
    <row r="16981" spans="1:5">
      <c r="A16981">
        <v>2024</v>
      </c>
      <c r="B16981" t="s">
        <v>428</v>
      </c>
      <c r="C16981" t="s">
        <v>27</v>
      </c>
      <c r="D16981" t="s">
        <v>573</v>
      </c>
      <c r="E16981">
        <v>0</v>
      </c>
    </row>
    <row r="16982" spans="1:5">
      <c r="A16982">
        <v>2024</v>
      </c>
      <c r="B16982" t="s">
        <v>436</v>
      </c>
      <c r="C16982" t="s">
        <v>49</v>
      </c>
      <c r="D16982" t="s">
        <v>573</v>
      </c>
      <c r="E16982">
        <v>5</v>
      </c>
    </row>
    <row r="16983" spans="1:5">
      <c r="A16983">
        <v>2024</v>
      </c>
      <c r="B16983" t="s">
        <v>433</v>
      </c>
      <c r="C16983" t="s">
        <v>42</v>
      </c>
      <c r="D16983" t="s">
        <v>573</v>
      </c>
      <c r="E16983">
        <v>0</v>
      </c>
    </row>
    <row r="16984" spans="1:5">
      <c r="A16984">
        <v>2024</v>
      </c>
      <c r="B16984" t="s">
        <v>426</v>
      </c>
      <c r="D16984" t="s">
        <v>573</v>
      </c>
      <c r="E16984">
        <v>0</v>
      </c>
    </row>
    <row r="16985" spans="1:5">
      <c r="A16985">
        <v>2024</v>
      </c>
      <c r="B16985" t="s">
        <v>437</v>
      </c>
      <c r="C16985" t="s">
        <v>51</v>
      </c>
      <c r="D16985" t="s">
        <v>573</v>
      </c>
      <c r="E16985">
        <v>5</v>
      </c>
    </row>
    <row r="16986" spans="1:5">
      <c r="A16986">
        <v>2024</v>
      </c>
      <c r="B16986" t="s">
        <v>420</v>
      </c>
      <c r="C16986" t="s">
        <v>8</v>
      </c>
      <c r="D16986" t="s">
        <v>573</v>
      </c>
      <c r="E16986">
        <v>20</v>
      </c>
    </row>
    <row r="16987" spans="1:5">
      <c r="A16987">
        <v>2024</v>
      </c>
      <c r="B16987" t="s">
        <v>424</v>
      </c>
      <c r="C16987" t="s">
        <v>21</v>
      </c>
      <c r="D16987" t="s">
        <v>573</v>
      </c>
      <c r="E16987">
        <v>10</v>
      </c>
    </row>
    <row r="16988" spans="1:5">
      <c r="A16988">
        <v>2024</v>
      </c>
      <c r="B16988" t="s">
        <v>434</v>
      </c>
      <c r="C16988" t="s">
        <v>45</v>
      </c>
      <c r="D16988" t="s">
        <v>573</v>
      </c>
      <c r="E16988">
        <v>0</v>
      </c>
    </row>
    <row r="16989" spans="1:5">
      <c r="A16989">
        <v>2024</v>
      </c>
      <c r="B16989" t="s">
        <v>423</v>
      </c>
      <c r="C16989" t="s">
        <v>18</v>
      </c>
      <c r="D16989" t="s">
        <v>573</v>
      </c>
      <c r="E16989">
        <v>5</v>
      </c>
    </row>
    <row r="16990" spans="1:5">
      <c r="A16990">
        <v>2024</v>
      </c>
      <c r="B16990" t="s">
        <v>435</v>
      </c>
      <c r="C16990" t="s">
        <v>48</v>
      </c>
      <c r="D16990" t="s">
        <v>573</v>
      </c>
      <c r="E16990">
        <v>0</v>
      </c>
    </row>
    <row r="16991" spans="1:5">
      <c r="A16991">
        <v>2024</v>
      </c>
      <c r="B16991" t="s">
        <v>430</v>
      </c>
      <c r="C16991" t="s">
        <v>33</v>
      </c>
      <c r="D16991" t="s">
        <v>573</v>
      </c>
      <c r="E16991">
        <v>5</v>
      </c>
    </row>
    <row r="16992" spans="1:5">
      <c r="A16992">
        <v>2024</v>
      </c>
      <c r="B16992" t="s">
        <v>422</v>
      </c>
      <c r="C16992" t="s">
        <v>15</v>
      </c>
      <c r="D16992" t="s">
        <v>573</v>
      </c>
      <c r="E16992">
        <v>15</v>
      </c>
    </row>
    <row r="16993" spans="1:5">
      <c r="A16993">
        <v>2024</v>
      </c>
      <c r="B16993" t="s">
        <v>439</v>
      </c>
      <c r="C16993" t="s">
        <v>53</v>
      </c>
      <c r="D16993" t="s">
        <v>573</v>
      </c>
      <c r="E16993">
        <v>0</v>
      </c>
    </row>
    <row r="16994" spans="1:5">
      <c r="A16994">
        <v>2019</v>
      </c>
      <c r="B16994" t="s">
        <v>407</v>
      </c>
      <c r="C16994" t="s">
        <v>407</v>
      </c>
      <c r="D16994" t="s">
        <v>573</v>
      </c>
      <c r="E16994">
        <v>105</v>
      </c>
    </row>
    <row r="16995" spans="1:5">
      <c r="A16995">
        <v>2022</v>
      </c>
      <c r="B16995" t="s">
        <v>407</v>
      </c>
      <c r="C16995" t="s">
        <v>407</v>
      </c>
      <c r="D16995" t="s">
        <v>573</v>
      </c>
      <c r="E16995">
        <v>115</v>
      </c>
    </row>
    <row r="16996" spans="1:5">
      <c r="A16996">
        <v>2021</v>
      </c>
      <c r="B16996" t="s">
        <v>407</v>
      </c>
      <c r="C16996" t="s">
        <v>407</v>
      </c>
      <c r="D16996" t="s">
        <v>573</v>
      </c>
      <c r="E16996">
        <v>95</v>
      </c>
    </row>
    <row r="16997" spans="1:5">
      <c r="A16997">
        <v>2023</v>
      </c>
      <c r="B16997" t="s">
        <v>407</v>
      </c>
      <c r="C16997" t="s">
        <v>407</v>
      </c>
      <c r="D16997" t="s">
        <v>573</v>
      </c>
      <c r="E16997">
        <v>110</v>
      </c>
    </row>
    <row r="16998" spans="1:5">
      <c r="A16998">
        <v>2018</v>
      </c>
      <c r="B16998" t="s">
        <v>407</v>
      </c>
      <c r="C16998" t="s">
        <v>407</v>
      </c>
      <c r="D16998" t="s">
        <v>573</v>
      </c>
      <c r="E16998">
        <v>120</v>
      </c>
    </row>
    <row r="16999" spans="1:5">
      <c r="A16999">
        <v>2018</v>
      </c>
      <c r="B16999" t="s">
        <v>407</v>
      </c>
      <c r="C16999" t="s">
        <v>407</v>
      </c>
      <c r="D16999" t="s">
        <v>573</v>
      </c>
      <c r="E16999">
        <v>120</v>
      </c>
    </row>
    <row r="17000" spans="1:5">
      <c r="A17000">
        <v>2018</v>
      </c>
      <c r="B17000" t="s">
        <v>407</v>
      </c>
      <c r="C17000" t="s">
        <v>407</v>
      </c>
      <c r="D17000" t="s">
        <v>573</v>
      </c>
      <c r="E17000">
        <v>120</v>
      </c>
    </row>
    <row r="17001" spans="1:5">
      <c r="A17001">
        <v>2018</v>
      </c>
      <c r="B17001" t="s">
        <v>407</v>
      </c>
      <c r="C17001" t="s">
        <v>407</v>
      </c>
      <c r="D17001" t="s">
        <v>573</v>
      </c>
      <c r="E17001">
        <v>120</v>
      </c>
    </row>
    <row r="17002" spans="1:5">
      <c r="A17002">
        <v>2020</v>
      </c>
      <c r="B17002" t="s">
        <v>407</v>
      </c>
      <c r="C17002" t="s">
        <v>407</v>
      </c>
      <c r="D17002" t="s">
        <v>573</v>
      </c>
      <c r="E17002">
        <v>95</v>
      </c>
    </row>
    <row r="17003" spans="1:5">
      <c r="A17003">
        <v>2023</v>
      </c>
      <c r="B17003" t="s">
        <v>438</v>
      </c>
      <c r="C17003" t="s">
        <v>52</v>
      </c>
      <c r="D17003" t="s">
        <v>573</v>
      </c>
      <c r="E17003">
        <v>0</v>
      </c>
    </row>
    <row r="17004" spans="1:5">
      <c r="A17004">
        <v>2023</v>
      </c>
      <c r="B17004" t="s">
        <v>425</v>
      </c>
      <c r="C17004" t="s">
        <v>24</v>
      </c>
      <c r="D17004" t="s">
        <v>573</v>
      </c>
      <c r="E17004">
        <v>0</v>
      </c>
    </row>
    <row r="17005" spans="1:5">
      <c r="A17005">
        <v>2023</v>
      </c>
      <c r="B17005" t="s">
        <v>421</v>
      </c>
      <c r="C17005" t="s">
        <v>13</v>
      </c>
      <c r="D17005" t="s">
        <v>573</v>
      </c>
      <c r="E17005">
        <v>10</v>
      </c>
    </row>
    <row r="17006" spans="1:5">
      <c r="A17006">
        <v>2023</v>
      </c>
      <c r="B17006" t="s">
        <v>432</v>
      </c>
      <c r="C17006" t="s">
        <v>39</v>
      </c>
      <c r="D17006" t="s">
        <v>573</v>
      </c>
      <c r="E17006">
        <v>15</v>
      </c>
    </row>
    <row r="17007" spans="1:5">
      <c r="A17007">
        <v>2023</v>
      </c>
      <c r="B17007" t="s">
        <v>429</v>
      </c>
      <c r="C17007" t="s">
        <v>30</v>
      </c>
      <c r="D17007" t="s">
        <v>573</v>
      </c>
      <c r="E17007">
        <v>20</v>
      </c>
    </row>
    <row r="17008" spans="1:5">
      <c r="A17008">
        <v>2023</v>
      </c>
      <c r="B17008" t="s">
        <v>431</v>
      </c>
      <c r="C17008" t="s">
        <v>36</v>
      </c>
      <c r="D17008" t="s">
        <v>573</v>
      </c>
      <c r="E17008">
        <v>0</v>
      </c>
    </row>
    <row r="17009" spans="1:5">
      <c r="A17009">
        <v>2023</v>
      </c>
      <c r="B17009" t="s">
        <v>428</v>
      </c>
      <c r="C17009" t="s">
        <v>27</v>
      </c>
      <c r="D17009" t="s">
        <v>573</v>
      </c>
      <c r="E17009">
        <v>0</v>
      </c>
    </row>
    <row r="17010" spans="1:5">
      <c r="A17010">
        <v>2023</v>
      </c>
      <c r="B17010" t="s">
        <v>436</v>
      </c>
      <c r="C17010" t="s">
        <v>49</v>
      </c>
      <c r="D17010" t="s">
        <v>573</v>
      </c>
      <c r="E17010">
        <v>0</v>
      </c>
    </row>
    <row r="17011" spans="1:5">
      <c r="A17011">
        <v>2023</v>
      </c>
      <c r="B17011" t="s">
        <v>433</v>
      </c>
      <c r="C17011" t="s">
        <v>42</v>
      </c>
      <c r="D17011" t="s">
        <v>573</v>
      </c>
      <c r="E17011">
        <v>0</v>
      </c>
    </row>
    <row r="17012" spans="1:5">
      <c r="A17012">
        <v>2023</v>
      </c>
      <c r="B17012" t="s">
        <v>426</v>
      </c>
      <c r="D17012" t="s">
        <v>573</v>
      </c>
      <c r="E17012">
        <v>0</v>
      </c>
    </row>
    <row r="17013" spans="1:5">
      <c r="A17013">
        <v>2023</v>
      </c>
      <c r="B17013" t="s">
        <v>437</v>
      </c>
      <c r="C17013" t="s">
        <v>51</v>
      </c>
      <c r="D17013" t="s">
        <v>573</v>
      </c>
      <c r="E17013">
        <v>10</v>
      </c>
    </row>
    <row r="17014" spans="1:5">
      <c r="A17014">
        <v>2023</v>
      </c>
      <c r="B17014" t="s">
        <v>420</v>
      </c>
      <c r="C17014" t="s">
        <v>8</v>
      </c>
      <c r="D17014" t="s">
        <v>573</v>
      </c>
      <c r="E17014">
        <v>20</v>
      </c>
    </row>
    <row r="17015" spans="1:5">
      <c r="A17015">
        <v>2023</v>
      </c>
      <c r="B17015" t="s">
        <v>424</v>
      </c>
      <c r="C17015" t="s">
        <v>21</v>
      </c>
      <c r="D17015" t="s">
        <v>573</v>
      </c>
      <c r="E17015">
        <v>15</v>
      </c>
    </row>
    <row r="17016" spans="1:5">
      <c r="A17016">
        <v>2022</v>
      </c>
      <c r="B17016" t="s">
        <v>435</v>
      </c>
      <c r="C17016" t="s">
        <v>48</v>
      </c>
      <c r="D17016" t="s">
        <v>573</v>
      </c>
      <c r="E17016">
        <v>0</v>
      </c>
    </row>
    <row r="17017" spans="1:5">
      <c r="A17017">
        <v>2022</v>
      </c>
      <c r="B17017" t="s">
        <v>438</v>
      </c>
      <c r="C17017" t="s">
        <v>52</v>
      </c>
      <c r="D17017" t="s">
        <v>573</v>
      </c>
      <c r="E17017">
        <v>0</v>
      </c>
    </row>
    <row r="17018" spans="1:5">
      <c r="A17018">
        <v>2022</v>
      </c>
      <c r="B17018" t="s">
        <v>436</v>
      </c>
      <c r="C17018" t="s">
        <v>49</v>
      </c>
      <c r="D17018" t="s">
        <v>573</v>
      </c>
      <c r="E17018">
        <v>0</v>
      </c>
    </row>
    <row r="17019" spans="1:5">
      <c r="A17019">
        <v>2022</v>
      </c>
      <c r="B17019" t="s">
        <v>431</v>
      </c>
      <c r="C17019" t="s">
        <v>36</v>
      </c>
      <c r="D17019" t="s">
        <v>573</v>
      </c>
      <c r="E17019">
        <v>0</v>
      </c>
    </row>
    <row r="17020" spans="1:5">
      <c r="A17020">
        <v>2022</v>
      </c>
      <c r="B17020" t="s">
        <v>422</v>
      </c>
      <c r="C17020" t="s">
        <v>15</v>
      </c>
      <c r="D17020" t="s">
        <v>573</v>
      </c>
      <c r="E17020">
        <v>15</v>
      </c>
    </row>
    <row r="17021" spans="1:5">
      <c r="A17021">
        <v>2022</v>
      </c>
      <c r="B17021" t="s">
        <v>439</v>
      </c>
      <c r="C17021" t="s">
        <v>53</v>
      </c>
      <c r="D17021" t="s">
        <v>573</v>
      </c>
      <c r="E17021">
        <v>0</v>
      </c>
    </row>
    <row r="17022" spans="1:5">
      <c r="A17022">
        <v>2022</v>
      </c>
      <c r="B17022" t="s">
        <v>429</v>
      </c>
      <c r="C17022" t="s">
        <v>30</v>
      </c>
      <c r="D17022" t="s">
        <v>573</v>
      </c>
      <c r="E17022">
        <v>20</v>
      </c>
    </row>
    <row r="17023" spans="1:5">
      <c r="A17023">
        <v>2022</v>
      </c>
      <c r="B17023" t="s">
        <v>421</v>
      </c>
      <c r="C17023" t="s">
        <v>13</v>
      </c>
      <c r="D17023" t="s">
        <v>573</v>
      </c>
      <c r="E17023">
        <v>5</v>
      </c>
    </row>
    <row r="17024" spans="1:5">
      <c r="A17024">
        <v>2022</v>
      </c>
      <c r="B17024" t="s">
        <v>434</v>
      </c>
      <c r="C17024" t="s">
        <v>45</v>
      </c>
      <c r="D17024" t="s">
        <v>573</v>
      </c>
      <c r="E17024">
        <v>0</v>
      </c>
    </row>
    <row r="17025" spans="1:5">
      <c r="A17025">
        <v>2021</v>
      </c>
      <c r="B17025" t="s">
        <v>434</v>
      </c>
      <c r="C17025" t="s">
        <v>45</v>
      </c>
      <c r="D17025" t="s">
        <v>573</v>
      </c>
      <c r="E17025">
        <v>0</v>
      </c>
    </row>
    <row r="17026" spans="1:5">
      <c r="A17026">
        <v>2021</v>
      </c>
      <c r="B17026" t="s">
        <v>420</v>
      </c>
      <c r="C17026" t="s">
        <v>8</v>
      </c>
      <c r="D17026" t="s">
        <v>573</v>
      </c>
      <c r="E17026">
        <v>25</v>
      </c>
    </row>
    <row r="17027" spans="1:5">
      <c r="A17027">
        <v>2021</v>
      </c>
      <c r="B17027" t="s">
        <v>424</v>
      </c>
      <c r="C17027" t="s">
        <v>21</v>
      </c>
      <c r="D17027" t="s">
        <v>573</v>
      </c>
      <c r="E17027">
        <v>10</v>
      </c>
    </row>
    <row r="17028" spans="1:5">
      <c r="A17028">
        <v>2020</v>
      </c>
      <c r="B17028" t="s">
        <v>434</v>
      </c>
      <c r="C17028" t="s">
        <v>45</v>
      </c>
      <c r="D17028" t="s">
        <v>573</v>
      </c>
      <c r="E17028">
        <v>0</v>
      </c>
    </row>
    <row r="17029" spans="1:5">
      <c r="A17029">
        <v>2020</v>
      </c>
      <c r="B17029" t="s">
        <v>430</v>
      </c>
      <c r="C17029" t="s">
        <v>33</v>
      </c>
      <c r="D17029" t="s">
        <v>573</v>
      </c>
      <c r="E17029">
        <v>0</v>
      </c>
    </row>
    <row r="17030" spans="1:5">
      <c r="A17030">
        <v>2020</v>
      </c>
      <c r="B17030" t="s">
        <v>439</v>
      </c>
      <c r="C17030" t="s">
        <v>53</v>
      </c>
      <c r="D17030" t="s">
        <v>573</v>
      </c>
      <c r="E17030">
        <v>0</v>
      </c>
    </row>
    <row r="17031" spans="1:5">
      <c r="A17031">
        <v>2019</v>
      </c>
      <c r="B17031" t="s">
        <v>431</v>
      </c>
      <c r="C17031" t="s">
        <v>36</v>
      </c>
      <c r="D17031" t="s">
        <v>573</v>
      </c>
      <c r="E17031">
        <v>0</v>
      </c>
    </row>
    <row r="17032" spans="1:5">
      <c r="A17032">
        <v>2019</v>
      </c>
      <c r="B17032" t="s">
        <v>437</v>
      </c>
      <c r="C17032" t="s">
        <v>51</v>
      </c>
      <c r="D17032" t="s">
        <v>573</v>
      </c>
      <c r="E17032">
        <v>10</v>
      </c>
    </row>
    <row r="17033" spans="1:5">
      <c r="A17033">
        <v>2019</v>
      </c>
      <c r="B17033" t="s">
        <v>439</v>
      </c>
      <c r="C17033" t="s">
        <v>53</v>
      </c>
      <c r="D17033" t="s">
        <v>573</v>
      </c>
      <c r="E17033">
        <v>0</v>
      </c>
    </row>
    <row r="17034" spans="1:5">
      <c r="A17034">
        <v>2019</v>
      </c>
      <c r="B17034" t="s">
        <v>429</v>
      </c>
      <c r="C17034" t="s">
        <v>30</v>
      </c>
      <c r="D17034" t="s">
        <v>573</v>
      </c>
      <c r="E17034">
        <v>15</v>
      </c>
    </row>
    <row r="17035" spans="1:5">
      <c r="A17035">
        <v>2018</v>
      </c>
      <c r="B17035" t="s">
        <v>432</v>
      </c>
      <c r="C17035" t="s">
        <v>39</v>
      </c>
      <c r="D17035" t="s">
        <v>573</v>
      </c>
      <c r="E17035">
        <v>5</v>
      </c>
    </row>
    <row r="17036" spans="1:5">
      <c r="A17036">
        <v>2018</v>
      </c>
      <c r="B17036" t="s">
        <v>435</v>
      </c>
      <c r="C17036" t="s">
        <v>48</v>
      </c>
      <c r="D17036" t="s">
        <v>573</v>
      </c>
      <c r="E17036">
        <v>5</v>
      </c>
    </row>
    <row r="17037" spans="1:5">
      <c r="A17037">
        <v>2018</v>
      </c>
      <c r="B17037" t="s">
        <v>438</v>
      </c>
      <c r="C17037" t="s">
        <v>52</v>
      </c>
      <c r="D17037" t="s">
        <v>573</v>
      </c>
      <c r="E17037">
        <v>0</v>
      </c>
    </row>
    <row r="17038" spans="1:5">
      <c r="A17038">
        <v>2018</v>
      </c>
      <c r="B17038" t="s">
        <v>436</v>
      </c>
      <c r="C17038" t="s">
        <v>49</v>
      </c>
      <c r="D17038" t="s">
        <v>573</v>
      </c>
      <c r="E17038">
        <v>5</v>
      </c>
    </row>
    <row r="17039" spans="1:5">
      <c r="A17039">
        <v>2018</v>
      </c>
      <c r="B17039" t="s">
        <v>437</v>
      </c>
      <c r="C17039" t="s">
        <v>51</v>
      </c>
      <c r="D17039" t="s">
        <v>573</v>
      </c>
      <c r="E17039">
        <v>15</v>
      </c>
    </row>
    <row r="17040" spans="1:5">
      <c r="A17040">
        <v>2018</v>
      </c>
      <c r="B17040" t="s">
        <v>422</v>
      </c>
      <c r="C17040" t="s">
        <v>15</v>
      </c>
      <c r="D17040" t="s">
        <v>573</v>
      </c>
      <c r="E17040">
        <v>15</v>
      </c>
    </row>
    <row r="17041" spans="1:5">
      <c r="A17041">
        <v>2019</v>
      </c>
      <c r="B17041" t="s">
        <v>438</v>
      </c>
      <c r="C17041" t="s">
        <v>52</v>
      </c>
      <c r="D17041" t="s">
        <v>573</v>
      </c>
      <c r="E17041">
        <v>5</v>
      </c>
    </row>
    <row r="17042" spans="1:5">
      <c r="A17042">
        <v>2019</v>
      </c>
      <c r="B17042" t="s">
        <v>430</v>
      </c>
      <c r="C17042" t="s">
        <v>33</v>
      </c>
      <c r="D17042" t="s">
        <v>573</v>
      </c>
      <c r="E17042">
        <v>5</v>
      </c>
    </row>
    <row r="17043" spans="1:5">
      <c r="A17043">
        <v>2019</v>
      </c>
      <c r="B17043" t="s">
        <v>434</v>
      </c>
      <c r="C17043" t="s">
        <v>45</v>
      </c>
      <c r="D17043" t="s">
        <v>573</v>
      </c>
      <c r="E17043">
        <v>0</v>
      </c>
    </row>
    <row r="17044" spans="1:5">
      <c r="A17044">
        <v>2019</v>
      </c>
      <c r="B17044" t="s">
        <v>425</v>
      </c>
      <c r="C17044" t="s">
        <v>24</v>
      </c>
      <c r="D17044" t="s">
        <v>573</v>
      </c>
      <c r="E17044">
        <v>5</v>
      </c>
    </row>
    <row r="17045" spans="1:5">
      <c r="A17045">
        <v>2019</v>
      </c>
      <c r="B17045" t="s">
        <v>420</v>
      </c>
      <c r="C17045" t="s">
        <v>8</v>
      </c>
      <c r="D17045" t="s">
        <v>573</v>
      </c>
      <c r="E17045">
        <v>25</v>
      </c>
    </row>
    <row r="17046" spans="1:5">
      <c r="A17046">
        <v>2019</v>
      </c>
      <c r="B17046" t="s">
        <v>433</v>
      </c>
      <c r="C17046" t="s">
        <v>42</v>
      </c>
      <c r="D17046" t="s">
        <v>573</v>
      </c>
      <c r="E17046">
        <v>0</v>
      </c>
    </row>
    <row r="17047" spans="1:5">
      <c r="A17047">
        <v>2019</v>
      </c>
      <c r="B17047" t="s">
        <v>428</v>
      </c>
      <c r="C17047" t="s">
        <v>27</v>
      </c>
      <c r="D17047" t="s">
        <v>573</v>
      </c>
      <c r="E17047">
        <v>0</v>
      </c>
    </row>
    <row r="17048" spans="1:5">
      <c r="A17048">
        <v>2019</v>
      </c>
      <c r="B17048" t="s">
        <v>423</v>
      </c>
      <c r="C17048" t="s">
        <v>18</v>
      </c>
      <c r="D17048" t="s">
        <v>573</v>
      </c>
      <c r="E17048">
        <v>0</v>
      </c>
    </row>
    <row r="17049" spans="1:5">
      <c r="A17049">
        <v>2019</v>
      </c>
      <c r="B17049" t="s">
        <v>421</v>
      </c>
      <c r="C17049" t="s">
        <v>13</v>
      </c>
      <c r="D17049" t="s">
        <v>573</v>
      </c>
      <c r="E17049">
        <v>5</v>
      </c>
    </row>
    <row r="17050" spans="1:5">
      <c r="A17050">
        <v>2019</v>
      </c>
      <c r="B17050" t="s">
        <v>422</v>
      </c>
      <c r="C17050" t="s">
        <v>15</v>
      </c>
      <c r="D17050" t="s">
        <v>573</v>
      </c>
      <c r="E17050">
        <v>15</v>
      </c>
    </row>
    <row r="17051" spans="1:5">
      <c r="A17051">
        <v>2019</v>
      </c>
      <c r="B17051" t="s">
        <v>424</v>
      </c>
      <c r="C17051" t="s">
        <v>21</v>
      </c>
      <c r="D17051" t="s">
        <v>573</v>
      </c>
      <c r="E17051">
        <v>10</v>
      </c>
    </row>
    <row r="17052" spans="1:5">
      <c r="A17052">
        <v>2018</v>
      </c>
      <c r="B17052" t="s">
        <v>434</v>
      </c>
      <c r="C17052" t="s">
        <v>45</v>
      </c>
      <c r="D17052" t="s">
        <v>573</v>
      </c>
      <c r="E17052">
        <v>0</v>
      </c>
    </row>
    <row r="17053" spans="1:5">
      <c r="A17053">
        <v>2018</v>
      </c>
      <c r="B17053" t="s">
        <v>428</v>
      </c>
      <c r="C17053" t="s">
        <v>27</v>
      </c>
      <c r="D17053" t="s">
        <v>573</v>
      </c>
      <c r="E17053">
        <v>5</v>
      </c>
    </row>
    <row r="17054" spans="1:5">
      <c r="A17054">
        <v>2018</v>
      </c>
      <c r="B17054" t="s">
        <v>430</v>
      </c>
      <c r="C17054" t="s">
        <v>33</v>
      </c>
      <c r="D17054" t="s">
        <v>573</v>
      </c>
      <c r="E17054">
        <v>5</v>
      </c>
    </row>
    <row r="17055" spans="1:5">
      <c r="A17055">
        <v>2018</v>
      </c>
      <c r="B17055" t="s">
        <v>420</v>
      </c>
      <c r="C17055" t="s">
        <v>8</v>
      </c>
      <c r="D17055" t="s">
        <v>573</v>
      </c>
      <c r="E17055">
        <v>25</v>
      </c>
    </row>
    <row r="17056" spans="1:5">
      <c r="A17056">
        <v>2018</v>
      </c>
      <c r="B17056" t="s">
        <v>439</v>
      </c>
      <c r="C17056" t="s">
        <v>53</v>
      </c>
      <c r="D17056" t="s">
        <v>573</v>
      </c>
      <c r="E17056">
        <v>0</v>
      </c>
    </row>
    <row r="17057" spans="1:5">
      <c r="A17057">
        <v>2022</v>
      </c>
      <c r="B17057" t="s">
        <v>437</v>
      </c>
      <c r="C17057" t="s">
        <v>51</v>
      </c>
      <c r="D17057" t="s">
        <v>573</v>
      </c>
      <c r="E17057">
        <v>15</v>
      </c>
    </row>
    <row r="17058" spans="1:5">
      <c r="A17058">
        <v>2022</v>
      </c>
      <c r="B17058" t="s">
        <v>425</v>
      </c>
      <c r="C17058" t="s">
        <v>24</v>
      </c>
      <c r="D17058" t="s">
        <v>573</v>
      </c>
      <c r="E17058">
        <v>0</v>
      </c>
    </row>
    <row r="17059" spans="1:5">
      <c r="A17059">
        <v>2022</v>
      </c>
      <c r="B17059" t="s">
        <v>428</v>
      </c>
      <c r="C17059" t="s">
        <v>27</v>
      </c>
      <c r="D17059" t="s">
        <v>573</v>
      </c>
      <c r="E17059">
        <v>0</v>
      </c>
    </row>
    <row r="17060" spans="1:5">
      <c r="A17060">
        <v>2022</v>
      </c>
      <c r="B17060" t="s">
        <v>420</v>
      </c>
      <c r="C17060" t="s">
        <v>8</v>
      </c>
      <c r="D17060" t="s">
        <v>573</v>
      </c>
      <c r="E17060">
        <v>25</v>
      </c>
    </row>
    <row r="17061" spans="1:5">
      <c r="A17061">
        <v>2022</v>
      </c>
      <c r="B17061" t="s">
        <v>423</v>
      </c>
      <c r="C17061" t="s">
        <v>18</v>
      </c>
      <c r="D17061" t="s">
        <v>573</v>
      </c>
      <c r="E17061">
        <v>0</v>
      </c>
    </row>
    <row r="17062" spans="1:5">
      <c r="A17062">
        <v>2021</v>
      </c>
      <c r="B17062" t="s">
        <v>426</v>
      </c>
      <c r="D17062" t="s">
        <v>573</v>
      </c>
      <c r="E17062">
        <v>0</v>
      </c>
    </row>
    <row r="17063" spans="1:5">
      <c r="A17063">
        <v>2021</v>
      </c>
      <c r="B17063" t="s">
        <v>428</v>
      </c>
      <c r="C17063" t="s">
        <v>27</v>
      </c>
      <c r="D17063" t="s">
        <v>573</v>
      </c>
      <c r="E17063">
        <v>0</v>
      </c>
    </row>
    <row r="17064" spans="1:5">
      <c r="A17064">
        <v>2021</v>
      </c>
      <c r="B17064" t="s">
        <v>423</v>
      </c>
      <c r="C17064" t="s">
        <v>18</v>
      </c>
      <c r="D17064" t="s">
        <v>573</v>
      </c>
      <c r="E17064">
        <v>0</v>
      </c>
    </row>
    <row r="17065" spans="1:5">
      <c r="A17065">
        <v>2021</v>
      </c>
      <c r="B17065" t="s">
        <v>431</v>
      </c>
      <c r="C17065" t="s">
        <v>36</v>
      </c>
      <c r="D17065" t="s">
        <v>573</v>
      </c>
      <c r="E17065">
        <v>0</v>
      </c>
    </row>
    <row r="17066" spans="1:5">
      <c r="A17066">
        <v>2021</v>
      </c>
      <c r="B17066" t="s">
        <v>425</v>
      </c>
      <c r="C17066" t="s">
        <v>24</v>
      </c>
      <c r="D17066" t="s">
        <v>573</v>
      </c>
      <c r="E17066">
        <v>5</v>
      </c>
    </row>
    <row r="17067" spans="1:5">
      <c r="A17067">
        <v>2021</v>
      </c>
      <c r="B17067" t="s">
        <v>438</v>
      </c>
      <c r="C17067" t="s">
        <v>52</v>
      </c>
      <c r="D17067" t="s">
        <v>573</v>
      </c>
      <c r="E17067">
        <v>5</v>
      </c>
    </row>
    <row r="17068" spans="1:5">
      <c r="A17068">
        <v>2021</v>
      </c>
      <c r="B17068" t="s">
        <v>436</v>
      </c>
      <c r="C17068" t="s">
        <v>49</v>
      </c>
      <c r="D17068" t="s">
        <v>573</v>
      </c>
      <c r="E17068">
        <v>0</v>
      </c>
    </row>
    <row r="17069" spans="1:5">
      <c r="A17069">
        <v>2021</v>
      </c>
      <c r="B17069" t="s">
        <v>437</v>
      </c>
      <c r="C17069" t="s">
        <v>51</v>
      </c>
      <c r="D17069" t="s">
        <v>573</v>
      </c>
      <c r="E17069">
        <v>5</v>
      </c>
    </row>
    <row r="17070" spans="1:5">
      <c r="A17070">
        <v>2020</v>
      </c>
      <c r="B17070" t="s">
        <v>431</v>
      </c>
      <c r="C17070" t="s">
        <v>36</v>
      </c>
      <c r="D17070" t="s">
        <v>573</v>
      </c>
      <c r="E17070">
        <v>0</v>
      </c>
    </row>
    <row r="17071" spans="1:5">
      <c r="A17071">
        <v>2020</v>
      </c>
      <c r="B17071" t="s">
        <v>426</v>
      </c>
      <c r="D17071" t="s">
        <v>573</v>
      </c>
      <c r="E17071">
        <v>0</v>
      </c>
    </row>
    <row r="17072" spans="1:5">
      <c r="A17072">
        <v>2020</v>
      </c>
      <c r="B17072" t="s">
        <v>433</v>
      </c>
      <c r="C17072" t="s">
        <v>42</v>
      </c>
      <c r="D17072" t="s">
        <v>573</v>
      </c>
      <c r="E17072">
        <v>0</v>
      </c>
    </row>
    <row r="17073" spans="1:5">
      <c r="A17073">
        <v>2020</v>
      </c>
      <c r="B17073" t="s">
        <v>425</v>
      </c>
      <c r="C17073" t="s">
        <v>24</v>
      </c>
      <c r="D17073" t="s">
        <v>573</v>
      </c>
      <c r="E17073">
        <v>5</v>
      </c>
    </row>
    <row r="17074" spans="1:5">
      <c r="A17074">
        <v>2020</v>
      </c>
      <c r="B17074" t="s">
        <v>428</v>
      </c>
      <c r="C17074" t="s">
        <v>27</v>
      </c>
      <c r="D17074" t="s">
        <v>573</v>
      </c>
      <c r="E17074">
        <v>0</v>
      </c>
    </row>
    <row r="17075" spans="1:5">
      <c r="A17075">
        <v>2020</v>
      </c>
      <c r="B17075" t="s">
        <v>438</v>
      </c>
      <c r="C17075" t="s">
        <v>52</v>
      </c>
      <c r="D17075" t="s">
        <v>573</v>
      </c>
      <c r="E17075">
        <v>5</v>
      </c>
    </row>
    <row r="17076" spans="1:5">
      <c r="A17076">
        <v>2020</v>
      </c>
      <c r="B17076" t="s">
        <v>437</v>
      </c>
      <c r="C17076" t="s">
        <v>51</v>
      </c>
      <c r="D17076" t="s">
        <v>573</v>
      </c>
      <c r="E17076">
        <v>10</v>
      </c>
    </row>
    <row r="17077" spans="1:5">
      <c r="A17077">
        <v>2020</v>
      </c>
      <c r="B17077" t="s">
        <v>422</v>
      </c>
      <c r="C17077" t="s">
        <v>15</v>
      </c>
      <c r="D17077" t="s">
        <v>573</v>
      </c>
      <c r="E17077">
        <v>15</v>
      </c>
    </row>
    <row r="17078" spans="1:5">
      <c r="A17078">
        <v>2023</v>
      </c>
      <c r="B17078" t="s">
        <v>434</v>
      </c>
      <c r="C17078" t="s">
        <v>45</v>
      </c>
      <c r="D17078" t="s">
        <v>573</v>
      </c>
      <c r="E17078">
        <v>0</v>
      </c>
    </row>
    <row r="17079" spans="1:5">
      <c r="A17079">
        <v>2023</v>
      </c>
      <c r="B17079" t="s">
        <v>423</v>
      </c>
      <c r="C17079" t="s">
        <v>18</v>
      </c>
      <c r="D17079" t="s">
        <v>573</v>
      </c>
      <c r="E17079">
        <v>0</v>
      </c>
    </row>
    <row r="17080" spans="1:5">
      <c r="A17080">
        <v>2023</v>
      </c>
      <c r="B17080" t="s">
        <v>435</v>
      </c>
      <c r="C17080" t="s">
        <v>48</v>
      </c>
      <c r="D17080" t="s">
        <v>573</v>
      </c>
      <c r="E17080">
        <v>0</v>
      </c>
    </row>
    <row r="17081" spans="1:5">
      <c r="A17081">
        <v>2023</v>
      </c>
      <c r="B17081" t="s">
        <v>430</v>
      </c>
      <c r="C17081" t="s">
        <v>33</v>
      </c>
      <c r="D17081" t="s">
        <v>573</v>
      </c>
      <c r="E17081">
        <v>0</v>
      </c>
    </row>
    <row r="17082" spans="1:5">
      <c r="A17082">
        <v>2023</v>
      </c>
      <c r="B17082" t="s">
        <v>422</v>
      </c>
      <c r="C17082" t="s">
        <v>15</v>
      </c>
      <c r="D17082" t="s">
        <v>573</v>
      </c>
      <c r="E17082">
        <v>15</v>
      </c>
    </row>
    <row r="17083" spans="1:5">
      <c r="A17083">
        <v>2023</v>
      </c>
      <c r="B17083" t="s">
        <v>439</v>
      </c>
      <c r="C17083" t="s">
        <v>53</v>
      </c>
      <c r="D17083" t="s">
        <v>573</v>
      </c>
      <c r="E17083">
        <v>0</v>
      </c>
    </row>
    <row r="17084" spans="1:5">
      <c r="A17084">
        <v>2022</v>
      </c>
      <c r="B17084" t="s">
        <v>433</v>
      </c>
      <c r="C17084" t="s">
        <v>42</v>
      </c>
      <c r="D17084" t="s">
        <v>573</v>
      </c>
      <c r="E17084">
        <v>0</v>
      </c>
    </row>
    <row r="17085" spans="1:5">
      <c r="A17085">
        <v>2022</v>
      </c>
      <c r="B17085" t="s">
        <v>430</v>
      </c>
      <c r="C17085" t="s">
        <v>33</v>
      </c>
      <c r="D17085" t="s">
        <v>573</v>
      </c>
      <c r="E17085">
        <v>5</v>
      </c>
    </row>
    <row r="17086" spans="1:5">
      <c r="A17086">
        <v>2022</v>
      </c>
      <c r="B17086" t="s">
        <v>432</v>
      </c>
      <c r="C17086" t="s">
        <v>39</v>
      </c>
      <c r="D17086" t="s">
        <v>573</v>
      </c>
      <c r="E17086">
        <v>10</v>
      </c>
    </row>
    <row r="17087" spans="1:5">
      <c r="A17087">
        <v>2022</v>
      </c>
      <c r="B17087" t="s">
        <v>426</v>
      </c>
      <c r="D17087" t="s">
        <v>573</v>
      </c>
      <c r="E17087">
        <v>0</v>
      </c>
    </row>
    <row r="17088" spans="1:5">
      <c r="A17088">
        <v>2022</v>
      </c>
      <c r="B17088" t="s">
        <v>424</v>
      </c>
      <c r="C17088" t="s">
        <v>21</v>
      </c>
      <c r="D17088" t="s">
        <v>573</v>
      </c>
      <c r="E17088">
        <v>15</v>
      </c>
    </row>
    <row r="17089" spans="1:5">
      <c r="A17089">
        <v>2021</v>
      </c>
      <c r="B17089" t="s">
        <v>432</v>
      </c>
      <c r="C17089" t="s">
        <v>39</v>
      </c>
      <c r="D17089" t="s">
        <v>573</v>
      </c>
      <c r="E17089">
        <v>5</v>
      </c>
    </row>
    <row r="17090" spans="1:5">
      <c r="A17090">
        <v>2021</v>
      </c>
      <c r="B17090" t="s">
        <v>430</v>
      </c>
      <c r="C17090" t="s">
        <v>33</v>
      </c>
      <c r="D17090" t="s">
        <v>573</v>
      </c>
      <c r="E17090">
        <v>5</v>
      </c>
    </row>
    <row r="17091" spans="1:5">
      <c r="A17091">
        <v>2021</v>
      </c>
      <c r="B17091" t="s">
        <v>433</v>
      </c>
      <c r="C17091" t="s">
        <v>42</v>
      </c>
      <c r="D17091" t="s">
        <v>573</v>
      </c>
      <c r="E17091">
        <v>0</v>
      </c>
    </row>
    <row r="17092" spans="1:5">
      <c r="A17092">
        <v>2021</v>
      </c>
      <c r="B17092" t="s">
        <v>422</v>
      </c>
      <c r="C17092" t="s">
        <v>15</v>
      </c>
      <c r="D17092" t="s">
        <v>573</v>
      </c>
      <c r="E17092">
        <v>10</v>
      </c>
    </row>
    <row r="17093" spans="1:5">
      <c r="A17093">
        <v>2021</v>
      </c>
      <c r="B17093" t="s">
        <v>421</v>
      </c>
      <c r="C17093" t="s">
        <v>13</v>
      </c>
      <c r="D17093" t="s">
        <v>573</v>
      </c>
      <c r="E17093">
        <v>5</v>
      </c>
    </row>
    <row r="17094" spans="1:5">
      <c r="A17094">
        <v>2021</v>
      </c>
      <c r="B17094" t="s">
        <v>439</v>
      </c>
      <c r="C17094" t="s">
        <v>53</v>
      </c>
      <c r="D17094" t="s">
        <v>573</v>
      </c>
      <c r="E17094">
        <v>0</v>
      </c>
    </row>
    <row r="17095" spans="1:5">
      <c r="A17095">
        <v>2021</v>
      </c>
      <c r="B17095" t="s">
        <v>435</v>
      </c>
      <c r="C17095" t="s">
        <v>48</v>
      </c>
      <c r="D17095" t="s">
        <v>573</v>
      </c>
      <c r="E17095">
        <v>0</v>
      </c>
    </row>
    <row r="17096" spans="1:5">
      <c r="A17096">
        <v>2021</v>
      </c>
      <c r="B17096" t="s">
        <v>429</v>
      </c>
      <c r="C17096" t="s">
        <v>30</v>
      </c>
      <c r="D17096" t="s">
        <v>573</v>
      </c>
      <c r="E17096">
        <v>15</v>
      </c>
    </row>
    <row r="17097" spans="1:5">
      <c r="A17097">
        <v>2020</v>
      </c>
      <c r="B17097" t="s">
        <v>435</v>
      </c>
      <c r="C17097" t="s">
        <v>48</v>
      </c>
      <c r="D17097" t="s">
        <v>573</v>
      </c>
      <c r="E17097">
        <v>0</v>
      </c>
    </row>
    <row r="17098" spans="1:5">
      <c r="A17098">
        <v>2020</v>
      </c>
      <c r="B17098" t="s">
        <v>432</v>
      </c>
      <c r="C17098" t="s">
        <v>39</v>
      </c>
      <c r="D17098" t="s">
        <v>573</v>
      </c>
      <c r="E17098">
        <v>5</v>
      </c>
    </row>
    <row r="17099" spans="1:5">
      <c r="A17099">
        <v>2020</v>
      </c>
      <c r="B17099" t="s">
        <v>423</v>
      </c>
      <c r="C17099" t="s">
        <v>18</v>
      </c>
      <c r="D17099" t="s">
        <v>573</v>
      </c>
      <c r="E17099">
        <v>0</v>
      </c>
    </row>
    <row r="17100" spans="1:5">
      <c r="A17100">
        <v>2020</v>
      </c>
      <c r="B17100" t="s">
        <v>420</v>
      </c>
      <c r="C17100" t="s">
        <v>8</v>
      </c>
      <c r="D17100" t="s">
        <v>573</v>
      </c>
      <c r="E17100">
        <v>25</v>
      </c>
    </row>
    <row r="17101" spans="1:5">
      <c r="A17101">
        <v>2020</v>
      </c>
      <c r="B17101" t="s">
        <v>424</v>
      </c>
      <c r="C17101" t="s">
        <v>21</v>
      </c>
      <c r="D17101" t="s">
        <v>573</v>
      </c>
      <c r="E17101">
        <v>10</v>
      </c>
    </row>
    <row r="17102" spans="1:5">
      <c r="A17102">
        <v>2020</v>
      </c>
      <c r="B17102" t="s">
        <v>421</v>
      </c>
      <c r="C17102" t="s">
        <v>13</v>
      </c>
      <c r="D17102" t="s">
        <v>573</v>
      </c>
      <c r="E17102">
        <v>5</v>
      </c>
    </row>
    <row r="17103" spans="1:5">
      <c r="A17103">
        <v>2020</v>
      </c>
      <c r="B17103" t="s">
        <v>436</v>
      </c>
      <c r="C17103" t="s">
        <v>49</v>
      </c>
      <c r="D17103" t="s">
        <v>573</v>
      </c>
      <c r="E17103">
        <v>0</v>
      </c>
    </row>
    <row r="17104" spans="1:5">
      <c r="A17104">
        <v>2020</v>
      </c>
      <c r="B17104" t="s">
        <v>429</v>
      </c>
      <c r="C17104" t="s">
        <v>30</v>
      </c>
      <c r="D17104" t="s">
        <v>573</v>
      </c>
      <c r="E17104">
        <v>15</v>
      </c>
    </row>
    <row r="17105" spans="1:5">
      <c r="A17105">
        <v>2019</v>
      </c>
      <c r="B17105" t="s">
        <v>435</v>
      </c>
      <c r="C17105" t="s">
        <v>48</v>
      </c>
      <c r="D17105" t="s">
        <v>573</v>
      </c>
      <c r="E17105">
        <v>0</v>
      </c>
    </row>
    <row r="17106" spans="1:5">
      <c r="A17106">
        <v>2019</v>
      </c>
      <c r="B17106" t="s">
        <v>426</v>
      </c>
      <c r="D17106" t="s">
        <v>573</v>
      </c>
      <c r="E17106">
        <v>0</v>
      </c>
    </row>
    <row r="17107" spans="1:5">
      <c r="A17107">
        <v>2019</v>
      </c>
      <c r="B17107" t="s">
        <v>432</v>
      </c>
      <c r="C17107" t="s">
        <v>39</v>
      </c>
      <c r="D17107" t="s">
        <v>573</v>
      </c>
      <c r="E17107">
        <v>5</v>
      </c>
    </row>
    <row r="17108" spans="1:5">
      <c r="A17108">
        <v>2019</v>
      </c>
      <c r="B17108" t="s">
        <v>436</v>
      </c>
      <c r="C17108" t="s">
        <v>49</v>
      </c>
      <c r="D17108" t="s">
        <v>573</v>
      </c>
      <c r="E17108">
        <v>5</v>
      </c>
    </row>
    <row r="17109" spans="1:5">
      <c r="A17109">
        <v>2018</v>
      </c>
      <c r="B17109" t="s">
        <v>431</v>
      </c>
      <c r="C17109" t="s">
        <v>36</v>
      </c>
      <c r="D17109" t="s">
        <v>573</v>
      </c>
      <c r="E17109">
        <v>0</v>
      </c>
    </row>
    <row r="17110" spans="1:5">
      <c r="A17110">
        <v>2018</v>
      </c>
      <c r="B17110" t="s">
        <v>426</v>
      </c>
      <c r="D17110" t="s">
        <v>573</v>
      </c>
      <c r="E17110">
        <v>0</v>
      </c>
    </row>
    <row r="17111" spans="1:5">
      <c r="A17111">
        <v>2018</v>
      </c>
      <c r="B17111" t="s">
        <v>421</v>
      </c>
      <c r="C17111" t="s">
        <v>13</v>
      </c>
      <c r="D17111" t="s">
        <v>573</v>
      </c>
      <c r="E17111">
        <v>5</v>
      </c>
    </row>
    <row r="17112" spans="1:5">
      <c r="A17112">
        <v>2018</v>
      </c>
      <c r="B17112" t="s">
        <v>423</v>
      </c>
      <c r="C17112" t="s">
        <v>18</v>
      </c>
      <c r="D17112" t="s">
        <v>573</v>
      </c>
      <c r="E17112">
        <v>0</v>
      </c>
    </row>
    <row r="17113" spans="1:5">
      <c r="A17113">
        <v>2018</v>
      </c>
      <c r="B17113" t="s">
        <v>433</v>
      </c>
      <c r="C17113" t="s">
        <v>42</v>
      </c>
      <c r="D17113" t="s">
        <v>573</v>
      </c>
      <c r="E17113">
        <v>0</v>
      </c>
    </row>
    <row r="17114" spans="1:5">
      <c r="A17114">
        <v>2018</v>
      </c>
      <c r="B17114" t="s">
        <v>425</v>
      </c>
      <c r="C17114" t="s">
        <v>24</v>
      </c>
      <c r="D17114" t="s">
        <v>573</v>
      </c>
      <c r="E17114">
        <v>0</v>
      </c>
    </row>
    <row r="17115" spans="1:5">
      <c r="A17115">
        <v>2018</v>
      </c>
      <c r="B17115" t="s">
        <v>424</v>
      </c>
      <c r="C17115" t="s">
        <v>21</v>
      </c>
      <c r="D17115" t="s">
        <v>573</v>
      </c>
      <c r="E17115">
        <v>15</v>
      </c>
    </row>
    <row r="17116" spans="1:5">
      <c r="A17116">
        <v>2018</v>
      </c>
      <c r="B17116" t="s">
        <v>429</v>
      </c>
      <c r="C17116" t="s">
        <v>30</v>
      </c>
      <c r="D17116" t="s">
        <v>573</v>
      </c>
      <c r="E17116">
        <v>20</v>
      </c>
    </row>
    <row r="17117" spans="1:5">
      <c r="A17117">
        <v>2025</v>
      </c>
      <c r="B17117" t="s">
        <v>407</v>
      </c>
      <c r="D17117" t="s">
        <v>574</v>
      </c>
      <c r="E17117">
        <v>0</v>
      </c>
    </row>
    <row r="17118" spans="1:5">
      <c r="A17118">
        <v>2025</v>
      </c>
      <c r="B17118" t="s">
        <v>438</v>
      </c>
      <c r="D17118" t="s">
        <v>574</v>
      </c>
      <c r="E17118">
        <v>0</v>
      </c>
    </row>
    <row r="17119" spans="1:5">
      <c r="A17119">
        <v>2025</v>
      </c>
      <c r="B17119" t="s">
        <v>425</v>
      </c>
      <c r="D17119" t="s">
        <v>574</v>
      </c>
      <c r="E17119">
        <v>0</v>
      </c>
    </row>
    <row r="17120" spans="1:5">
      <c r="A17120">
        <v>2025</v>
      </c>
      <c r="B17120" t="s">
        <v>421</v>
      </c>
      <c r="D17120" t="s">
        <v>574</v>
      </c>
      <c r="E17120">
        <v>0</v>
      </c>
    </row>
    <row r="17121" spans="1:5">
      <c r="A17121">
        <v>2025</v>
      </c>
      <c r="B17121" t="s">
        <v>432</v>
      </c>
      <c r="D17121" t="s">
        <v>574</v>
      </c>
      <c r="E17121">
        <v>0</v>
      </c>
    </row>
    <row r="17122" spans="1:5">
      <c r="A17122">
        <v>2025</v>
      </c>
      <c r="B17122" t="s">
        <v>429</v>
      </c>
      <c r="D17122" t="s">
        <v>574</v>
      </c>
      <c r="E17122">
        <v>0</v>
      </c>
    </row>
    <row r="17123" spans="1:5">
      <c r="A17123">
        <v>2025</v>
      </c>
      <c r="B17123" t="s">
        <v>431</v>
      </c>
      <c r="D17123" t="s">
        <v>574</v>
      </c>
      <c r="E17123">
        <v>0</v>
      </c>
    </row>
    <row r="17124" spans="1:5">
      <c r="A17124">
        <v>2025</v>
      </c>
      <c r="B17124" t="s">
        <v>428</v>
      </c>
      <c r="D17124" t="s">
        <v>574</v>
      </c>
      <c r="E17124">
        <v>0</v>
      </c>
    </row>
    <row r="17125" spans="1:5">
      <c r="A17125">
        <v>2025</v>
      </c>
      <c r="B17125" t="s">
        <v>436</v>
      </c>
      <c r="D17125" t="s">
        <v>574</v>
      </c>
      <c r="E17125">
        <v>0</v>
      </c>
    </row>
    <row r="17126" spans="1:5">
      <c r="A17126">
        <v>2025</v>
      </c>
      <c r="B17126" t="s">
        <v>433</v>
      </c>
      <c r="D17126" t="s">
        <v>574</v>
      </c>
      <c r="E17126">
        <v>0</v>
      </c>
    </row>
    <row r="17127" spans="1:5">
      <c r="A17127">
        <v>2025</v>
      </c>
      <c r="B17127" t="s">
        <v>426</v>
      </c>
      <c r="D17127" t="s">
        <v>574</v>
      </c>
      <c r="E17127">
        <v>0</v>
      </c>
    </row>
    <row r="17128" spans="1:5">
      <c r="A17128">
        <v>2025</v>
      </c>
      <c r="B17128" t="s">
        <v>437</v>
      </c>
      <c r="D17128" t="s">
        <v>574</v>
      </c>
      <c r="E17128">
        <v>0</v>
      </c>
    </row>
    <row r="17129" spans="1:5">
      <c r="A17129">
        <v>2025</v>
      </c>
      <c r="B17129" t="s">
        <v>420</v>
      </c>
      <c r="D17129" t="s">
        <v>574</v>
      </c>
      <c r="E17129">
        <v>0</v>
      </c>
    </row>
    <row r="17130" spans="1:5">
      <c r="A17130">
        <v>2025</v>
      </c>
      <c r="B17130" t="s">
        <v>424</v>
      </c>
      <c r="D17130" t="s">
        <v>574</v>
      </c>
      <c r="E17130">
        <v>0</v>
      </c>
    </row>
    <row r="17131" spans="1:5">
      <c r="A17131">
        <v>2025</v>
      </c>
      <c r="B17131" t="s">
        <v>434</v>
      </c>
      <c r="D17131" t="s">
        <v>574</v>
      </c>
      <c r="E17131">
        <v>0</v>
      </c>
    </row>
    <row r="17132" spans="1:5">
      <c r="A17132">
        <v>2025</v>
      </c>
      <c r="B17132" t="s">
        <v>423</v>
      </c>
      <c r="D17132" t="s">
        <v>574</v>
      </c>
      <c r="E17132">
        <v>0</v>
      </c>
    </row>
    <row r="17133" spans="1:5">
      <c r="A17133">
        <v>2025</v>
      </c>
      <c r="B17133" t="s">
        <v>435</v>
      </c>
      <c r="D17133" t="s">
        <v>574</v>
      </c>
      <c r="E17133">
        <v>0</v>
      </c>
    </row>
    <row r="17134" spans="1:5">
      <c r="A17134">
        <v>2025</v>
      </c>
      <c r="B17134" t="s">
        <v>430</v>
      </c>
      <c r="D17134" t="s">
        <v>574</v>
      </c>
      <c r="E17134">
        <v>0</v>
      </c>
    </row>
    <row r="17135" spans="1:5">
      <c r="A17135">
        <v>2025</v>
      </c>
      <c r="B17135" t="s">
        <v>422</v>
      </c>
      <c r="D17135" t="s">
        <v>574</v>
      </c>
      <c r="E17135">
        <v>0</v>
      </c>
    </row>
    <row r="17136" spans="1:5">
      <c r="A17136">
        <v>2025</v>
      </c>
      <c r="B17136" t="s">
        <v>439</v>
      </c>
      <c r="D17136" t="s">
        <v>574</v>
      </c>
      <c r="E17136">
        <v>0</v>
      </c>
    </row>
    <row r="17137" spans="1:5">
      <c r="A17137">
        <v>2024</v>
      </c>
      <c r="B17137" t="s">
        <v>407</v>
      </c>
      <c r="C17137" t="s">
        <v>407</v>
      </c>
      <c r="D17137" t="s">
        <v>574</v>
      </c>
      <c r="E17137">
        <v>540</v>
      </c>
    </row>
    <row r="17138" spans="1:5">
      <c r="A17138">
        <v>2024</v>
      </c>
      <c r="B17138" t="s">
        <v>438</v>
      </c>
      <c r="C17138" t="s">
        <v>52</v>
      </c>
      <c r="D17138" t="s">
        <v>574</v>
      </c>
      <c r="E17138">
        <v>10</v>
      </c>
    </row>
    <row r="17139" spans="1:5">
      <c r="A17139">
        <v>2024</v>
      </c>
      <c r="B17139" t="s">
        <v>425</v>
      </c>
      <c r="C17139" t="s">
        <v>24</v>
      </c>
      <c r="D17139" t="s">
        <v>574</v>
      </c>
      <c r="E17139">
        <v>15</v>
      </c>
    </row>
    <row r="17140" spans="1:5">
      <c r="A17140">
        <v>2024</v>
      </c>
      <c r="B17140" t="s">
        <v>421</v>
      </c>
      <c r="C17140" t="s">
        <v>13</v>
      </c>
      <c r="D17140" t="s">
        <v>574</v>
      </c>
      <c r="E17140">
        <v>35</v>
      </c>
    </row>
    <row r="17141" spans="1:5">
      <c r="A17141">
        <v>2024</v>
      </c>
      <c r="B17141" t="s">
        <v>432</v>
      </c>
      <c r="C17141" t="s">
        <v>39</v>
      </c>
      <c r="D17141" t="s">
        <v>574</v>
      </c>
      <c r="E17141">
        <v>35</v>
      </c>
    </row>
    <row r="17142" spans="1:5">
      <c r="A17142">
        <v>2024</v>
      </c>
      <c r="B17142" t="s">
        <v>429</v>
      </c>
      <c r="C17142" t="s">
        <v>30</v>
      </c>
      <c r="D17142" t="s">
        <v>574</v>
      </c>
      <c r="E17142">
        <v>65</v>
      </c>
    </row>
    <row r="17143" spans="1:5">
      <c r="A17143">
        <v>2024</v>
      </c>
      <c r="B17143" t="s">
        <v>431</v>
      </c>
      <c r="C17143" t="s">
        <v>36</v>
      </c>
      <c r="D17143" t="s">
        <v>574</v>
      </c>
      <c r="E17143">
        <v>5</v>
      </c>
    </row>
    <row r="17144" spans="1:5">
      <c r="A17144">
        <v>2024</v>
      </c>
      <c r="B17144" t="s">
        <v>428</v>
      </c>
      <c r="C17144" t="s">
        <v>27</v>
      </c>
      <c r="D17144" t="s">
        <v>574</v>
      </c>
      <c r="E17144">
        <v>20</v>
      </c>
    </row>
    <row r="17145" spans="1:5">
      <c r="A17145">
        <v>2024</v>
      </c>
      <c r="B17145" t="s">
        <v>436</v>
      </c>
      <c r="C17145" t="s">
        <v>49</v>
      </c>
      <c r="D17145" t="s">
        <v>574</v>
      </c>
      <c r="E17145">
        <v>10</v>
      </c>
    </row>
    <row r="17146" spans="1:5">
      <c r="A17146">
        <v>2024</v>
      </c>
      <c r="B17146" t="s">
        <v>433</v>
      </c>
      <c r="C17146" t="s">
        <v>42</v>
      </c>
      <c r="D17146" t="s">
        <v>574</v>
      </c>
      <c r="E17146">
        <v>10</v>
      </c>
    </row>
    <row r="17147" spans="1:5">
      <c r="A17147">
        <v>2024</v>
      </c>
      <c r="B17147" t="s">
        <v>426</v>
      </c>
      <c r="D17147" t="s">
        <v>574</v>
      </c>
      <c r="E17147">
        <v>0</v>
      </c>
    </row>
    <row r="17148" spans="1:5">
      <c r="A17148">
        <v>2024</v>
      </c>
      <c r="B17148" t="s">
        <v>437</v>
      </c>
      <c r="C17148" t="s">
        <v>51</v>
      </c>
      <c r="D17148" t="s">
        <v>574</v>
      </c>
      <c r="E17148">
        <v>45</v>
      </c>
    </row>
    <row r="17149" spans="1:5">
      <c r="A17149">
        <v>2024</v>
      </c>
      <c r="B17149" t="s">
        <v>420</v>
      </c>
      <c r="C17149" t="s">
        <v>8</v>
      </c>
      <c r="D17149" t="s">
        <v>574</v>
      </c>
      <c r="E17149">
        <v>105</v>
      </c>
    </row>
    <row r="17150" spans="1:5">
      <c r="A17150">
        <v>2024</v>
      </c>
      <c r="B17150" t="s">
        <v>424</v>
      </c>
      <c r="C17150" t="s">
        <v>21</v>
      </c>
      <c r="D17150" t="s">
        <v>574</v>
      </c>
      <c r="E17150">
        <v>50</v>
      </c>
    </row>
    <row r="17151" spans="1:5">
      <c r="A17151">
        <v>2024</v>
      </c>
      <c r="B17151" t="s">
        <v>434</v>
      </c>
      <c r="C17151" t="s">
        <v>45</v>
      </c>
      <c r="D17151" t="s">
        <v>574</v>
      </c>
      <c r="E17151">
        <v>0</v>
      </c>
    </row>
    <row r="17152" spans="1:5">
      <c r="A17152">
        <v>2024</v>
      </c>
      <c r="B17152" t="s">
        <v>423</v>
      </c>
      <c r="C17152" t="s">
        <v>18</v>
      </c>
      <c r="D17152" t="s">
        <v>574</v>
      </c>
      <c r="E17152">
        <v>15</v>
      </c>
    </row>
    <row r="17153" spans="1:5">
      <c r="A17153">
        <v>2024</v>
      </c>
      <c r="B17153" t="s">
        <v>435</v>
      </c>
      <c r="C17153" t="s">
        <v>48</v>
      </c>
      <c r="D17153" t="s">
        <v>574</v>
      </c>
      <c r="E17153">
        <v>10</v>
      </c>
    </row>
    <row r="17154" spans="1:5">
      <c r="A17154">
        <v>2024</v>
      </c>
      <c r="B17154" t="s">
        <v>430</v>
      </c>
      <c r="C17154" t="s">
        <v>33</v>
      </c>
      <c r="D17154" t="s">
        <v>574</v>
      </c>
      <c r="E17154">
        <v>15</v>
      </c>
    </row>
    <row r="17155" spans="1:5">
      <c r="A17155">
        <v>2024</v>
      </c>
      <c r="B17155" t="s">
        <v>422</v>
      </c>
      <c r="C17155" t="s">
        <v>15</v>
      </c>
      <c r="D17155" t="s">
        <v>574</v>
      </c>
      <c r="E17155">
        <v>95</v>
      </c>
    </row>
    <row r="17156" spans="1:5">
      <c r="A17156">
        <v>2024</v>
      </c>
      <c r="B17156" t="s">
        <v>439</v>
      </c>
      <c r="C17156" t="s">
        <v>53</v>
      </c>
      <c r="D17156" t="s">
        <v>574</v>
      </c>
      <c r="E17156">
        <v>10</v>
      </c>
    </row>
    <row r="17157" spans="1:5">
      <c r="A17157">
        <v>2019</v>
      </c>
      <c r="B17157" t="s">
        <v>407</v>
      </c>
      <c r="C17157" t="s">
        <v>407</v>
      </c>
      <c r="D17157" t="s">
        <v>574</v>
      </c>
      <c r="E17157">
        <v>530</v>
      </c>
    </row>
    <row r="17158" spans="1:5">
      <c r="A17158">
        <v>2022</v>
      </c>
      <c r="B17158" t="s">
        <v>407</v>
      </c>
      <c r="C17158" t="s">
        <v>407</v>
      </c>
      <c r="D17158" t="s">
        <v>574</v>
      </c>
      <c r="E17158">
        <v>500</v>
      </c>
    </row>
    <row r="17159" spans="1:5">
      <c r="A17159">
        <v>2021</v>
      </c>
      <c r="B17159" t="s">
        <v>407</v>
      </c>
      <c r="C17159" t="s">
        <v>407</v>
      </c>
      <c r="D17159" t="s">
        <v>574</v>
      </c>
      <c r="E17159">
        <v>465</v>
      </c>
    </row>
    <row r="17160" spans="1:5">
      <c r="A17160">
        <v>2023</v>
      </c>
      <c r="B17160" t="s">
        <v>407</v>
      </c>
      <c r="C17160" t="s">
        <v>407</v>
      </c>
      <c r="D17160" t="s">
        <v>574</v>
      </c>
      <c r="E17160">
        <v>535</v>
      </c>
    </row>
    <row r="17161" spans="1:5">
      <c r="A17161">
        <v>2018</v>
      </c>
      <c r="B17161" t="s">
        <v>407</v>
      </c>
      <c r="C17161" t="s">
        <v>407</v>
      </c>
      <c r="D17161" t="s">
        <v>574</v>
      </c>
      <c r="E17161">
        <v>520</v>
      </c>
    </row>
    <row r="17162" spans="1:5">
      <c r="A17162">
        <v>2018</v>
      </c>
      <c r="B17162" t="s">
        <v>407</v>
      </c>
      <c r="C17162" t="s">
        <v>407</v>
      </c>
      <c r="D17162" t="s">
        <v>574</v>
      </c>
      <c r="E17162">
        <v>520</v>
      </c>
    </row>
    <row r="17163" spans="1:5">
      <c r="A17163">
        <v>2018</v>
      </c>
      <c r="B17163" t="s">
        <v>407</v>
      </c>
      <c r="C17163" t="s">
        <v>407</v>
      </c>
      <c r="D17163" t="s">
        <v>574</v>
      </c>
      <c r="E17163">
        <v>520</v>
      </c>
    </row>
    <row r="17164" spans="1:5">
      <c r="A17164">
        <v>2018</v>
      </c>
      <c r="B17164" t="s">
        <v>407</v>
      </c>
      <c r="C17164" t="s">
        <v>407</v>
      </c>
      <c r="D17164" t="s">
        <v>574</v>
      </c>
      <c r="E17164">
        <v>520</v>
      </c>
    </row>
    <row r="17165" spans="1:5">
      <c r="A17165">
        <v>2020</v>
      </c>
      <c r="B17165" t="s">
        <v>407</v>
      </c>
      <c r="C17165" t="s">
        <v>407</v>
      </c>
      <c r="D17165" t="s">
        <v>574</v>
      </c>
      <c r="E17165">
        <v>500</v>
      </c>
    </row>
    <row r="17166" spans="1:5">
      <c r="A17166">
        <v>2023</v>
      </c>
      <c r="B17166" t="s">
        <v>438</v>
      </c>
      <c r="C17166" t="s">
        <v>52</v>
      </c>
      <c r="D17166" t="s">
        <v>574</v>
      </c>
      <c r="E17166">
        <v>10</v>
      </c>
    </row>
    <row r="17167" spans="1:5">
      <c r="A17167">
        <v>2023</v>
      </c>
      <c r="B17167" t="s">
        <v>425</v>
      </c>
      <c r="C17167" t="s">
        <v>24</v>
      </c>
      <c r="D17167" t="s">
        <v>574</v>
      </c>
      <c r="E17167">
        <v>10</v>
      </c>
    </row>
    <row r="17168" spans="1:5">
      <c r="A17168">
        <v>2023</v>
      </c>
      <c r="B17168" t="s">
        <v>421</v>
      </c>
      <c r="C17168" t="s">
        <v>13</v>
      </c>
      <c r="D17168" t="s">
        <v>574</v>
      </c>
      <c r="E17168">
        <v>40</v>
      </c>
    </row>
    <row r="17169" spans="1:5">
      <c r="A17169">
        <v>2023</v>
      </c>
      <c r="B17169" t="s">
        <v>432</v>
      </c>
      <c r="C17169" t="s">
        <v>39</v>
      </c>
      <c r="D17169" t="s">
        <v>574</v>
      </c>
      <c r="E17169">
        <v>35</v>
      </c>
    </row>
    <row r="17170" spans="1:5">
      <c r="A17170">
        <v>2023</v>
      </c>
      <c r="B17170" t="s">
        <v>429</v>
      </c>
      <c r="C17170" t="s">
        <v>30</v>
      </c>
      <c r="D17170" t="s">
        <v>574</v>
      </c>
      <c r="E17170">
        <v>65</v>
      </c>
    </row>
    <row r="17171" spans="1:5">
      <c r="A17171">
        <v>2023</v>
      </c>
      <c r="B17171" t="s">
        <v>431</v>
      </c>
      <c r="C17171" t="s">
        <v>36</v>
      </c>
      <c r="D17171" t="s">
        <v>574</v>
      </c>
      <c r="E17171">
        <v>5</v>
      </c>
    </row>
    <row r="17172" spans="1:5">
      <c r="A17172">
        <v>2023</v>
      </c>
      <c r="B17172" t="s">
        <v>428</v>
      </c>
      <c r="C17172" t="s">
        <v>27</v>
      </c>
      <c r="D17172" t="s">
        <v>574</v>
      </c>
      <c r="E17172">
        <v>15</v>
      </c>
    </row>
    <row r="17173" spans="1:5">
      <c r="A17173">
        <v>2023</v>
      </c>
      <c r="B17173" t="s">
        <v>436</v>
      </c>
      <c r="C17173" t="s">
        <v>49</v>
      </c>
      <c r="D17173" t="s">
        <v>574</v>
      </c>
      <c r="E17173">
        <v>10</v>
      </c>
    </row>
    <row r="17174" spans="1:5">
      <c r="A17174">
        <v>2023</v>
      </c>
      <c r="B17174" t="s">
        <v>433</v>
      </c>
      <c r="C17174" t="s">
        <v>42</v>
      </c>
      <c r="D17174" t="s">
        <v>574</v>
      </c>
      <c r="E17174">
        <v>10</v>
      </c>
    </row>
    <row r="17175" spans="1:5">
      <c r="A17175">
        <v>2023</v>
      </c>
      <c r="B17175" t="s">
        <v>426</v>
      </c>
      <c r="D17175" t="s">
        <v>574</v>
      </c>
      <c r="E17175">
        <v>0</v>
      </c>
    </row>
    <row r="17176" spans="1:5">
      <c r="A17176">
        <v>2023</v>
      </c>
      <c r="B17176" t="s">
        <v>437</v>
      </c>
      <c r="C17176" t="s">
        <v>51</v>
      </c>
      <c r="D17176" t="s">
        <v>574</v>
      </c>
      <c r="E17176">
        <v>50</v>
      </c>
    </row>
    <row r="17177" spans="1:5">
      <c r="A17177">
        <v>2023</v>
      </c>
      <c r="B17177" t="s">
        <v>420</v>
      </c>
      <c r="C17177" t="s">
        <v>8</v>
      </c>
      <c r="D17177" t="s">
        <v>574</v>
      </c>
      <c r="E17177">
        <v>110</v>
      </c>
    </row>
    <row r="17178" spans="1:5">
      <c r="A17178">
        <v>2023</v>
      </c>
      <c r="B17178" t="s">
        <v>424</v>
      </c>
      <c r="C17178" t="s">
        <v>21</v>
      </c>
      <c r="D17178" t="s">
        <v>574</v>
      </c>
      <c r="E17178">
        <v>40</v>
      </c>
    </row>
    <row r="17179" spans="1:5">
      <c r="A17179">
        <v>2022</v>
      </c>
      <c r="B17179" t="s">
        <v>435</v>
      </c>
      <c r="C17179" t="s">
        <v>48</v>
      </c>
      <c r="D17179" t="s">
        <v>574</v>
      </c>
      <c r="E17179">
        <v>15</v>
      </c>
    </row>
    <row r="17180" spans="1:5">
      <c r="A17180">
        <v>2022</v>
      </c>
      <c r="B17180" t="s">
        <v>438</v>
      </c>
      <c r="C17180" t="s">
        <v>52</v>
      </c>
      <c r="D17180" t="s">
        <v>574</v>
      </c>
      <c r="E17180">
        <v>10</v>
      </c>
    </row>
    <row r="17181" spans="1:5">
      <c r="A17181">
        <v>2022</v>
      </c>
      <c r="B17181" t="s">
        <v>436</v>
      </c>
      <c r="C17181" t="s">
        <v>49</v>
      </c>
      <c r="D17181" t="s">
        <v>574</v>
      </c>
      <c r="E17181">
        <v>10</v>
      </c>
    </row>
    <row r="17182" spans="1:5">
      <c r="A17182">
        <v>2022</v>
      </c>
      <c r="B17182" t="s">
        <v>431</v>
      </c>
      <c r="C17182" t="s">
        <v>36</v>
      </c>
      <c r="D17182" t="s">
        <v>574</v>
      </c>
      <c r="E17182">
        <v>5</v>
      </c>
    </row>
    <row r="17183" spans="1:5">
      <c r="A17183">
        <v>2022</v>
      </c>
      <c r="B17183" t="s">
        <v>422</v>
      </c>
      <c r="C17183" t="s">
        <v>15</v>
      </c>
      <c r="D17183" t="s">
        <v>574</v>
      </c>
      <c r="E17183">
        <v>80</v>
      </c>
    </row>
    <row r="17184" spans="1:5">
      <c r="A17184">
        <v>2022</v>
      </c>
      <c r="B17184" t="s">
        <v>439</v>
      </c>
      <c r="C17184" t="s">
        <v>53</v>
      </c>
      <c r="D17184" t="s">
        <v>574</v>
      </c>
      <c r="E17184">
        <v>5</v>
      </c>
    </row>
    <row r="17185" spans="1:5">
      <c r="A17185">
        <v>2022</v>
      </c>
      <c r="B17185" t="s">
        <v>429</v>
      </c>
      <c r="C17185" t="s">
        <v>30</v>
      </c>
      <c r="D17185" t="s">
        <v>574</v>
      </c>
      <c r="E17185">
        <v>60</v>
      </c>
    </row>
    <row r="17186" spans="1:5">
      <c r="A17186">
        <v>2022</v>
      </c>
      <c r="B17186" t="s">
        <v>421</v>
      </c>
      <c r="C17186" t="s">
        <v>13</v>
      </c>
      <c r="D17186" t="s">
        <v>574</v>
      </c>
      <c r="E17186">
        <v>40</v>
      </c>
    </row>
    <row r="17187" spans="1:5">
      <c r="A17187">
        <v>2022</v>
      </c>
      <c r="B17187" t="s">
        <v>434</v>
      </c>
      <c r="C17187" t="s">
        <v>45</v>
      </c>
      <c r="D17187" t="s">
        <v>574</v>
      </c>
      <c r="E17187">
        <v>5</v>
      </c>
    </row>
    <row r="17188" spans="1:5">
      <c r="A17188">
        <v>2021</v>
      </c>
      <c r="B17188" t="s">
        <v>434</v>
      </c>
      <c r="C17188" t="s">
        <v>45</v>
      </c>
      <c r="D17188" t="s">
        <v>574</v>
      </c>
      <c r="E17188">
        <v>0</v>
      </c>
    </row>
    <row r="17189" spans="1:5">
      <c r="A17189">
        <v>2021</v>
      </c>
      <c r="B17189" t="s">
        <v>420</v>
      </c>
      <c r="C17189" t="s">
        <v>8</v>
      </c>
      <c r="D17189" t="s">
        <v>574</v>
      </c>
      <c r="E17189">
        <v>80</v>
      </c>
    </row>
    <row r="17190" spans="1:5">
      <c r="A17190">
        <v>2021</v>
      </c>
      <c r="B17190" t="s">
        <v>424</v>
      </c>
      <c r="C17190" t="s">
        <v>21</v>
      </c>
      <c r="D17190" t="s">
        <v>574</v>
      </c>
      <c r="E17190">
        <v>40</v>
      </c>
    </row>
    <row r="17191" spans="1:5">
      <c r="A17191">
        <v>2020</v>
      </c>
      <c r="B17191" t="s">
        <v>434</v>
      </c>
      <c r="C17191" t="s">
        <v>45</v>
      </c>
      <c r="D17191" t="s">
        <v>574</v>
      </c>
      <c r="E17191">
        <v>5</v>
      </c>
    </row>
    <row r="17192" spans="1:5">
      <c r="A17192">
        <v>2020</v>
      </c>
      <c r="B17192" t="s">
        <v>430</v>
      </c>
      <c r="C17192" t="s">
        <v>33</v>
      </c>
      <c r="D17192" t="s">
        <v>574</v>
      </c>
      <c r="E17192">
        <v>15</v>
      </c>
    </row>
    <row r="17193" spans="1:5">
      <c r="A17193">
        <v>2020</v>
      </c>
      <c r="B17193" t="s">
        <v>439</v>
      </c>
      <c r="C17193" t="s">
        <v>53</v>
      </c>
      <c r="D17193" t="s">
        <v>574</v>
      </c>
      <c r="E17193">
        <v>10</v>
      </c>
    </row>
    <row r="17194" spans="1:5">
      <c r="A17194">
        <v>2019</v>
      </c>
      <c r="B17194" t="s">
        <v>431</v>
      </c>
      <c r="C17194" t="s">
        <v>36</v>
      </c>
      <c r="D17194" t="s">
        <v>574</v>
      </c>
      <c r="E17194">
        <v>10</v>
      </c>
    </row>
    <row r="17195" spans="1:5">
      <c r="A17195">
        <v>2019</v>
      </c>
      <c r="B17195" t="s">
        <v>437</v>
      </c>
      <c r="C17195" t="s">
        <v>51</v>
      </c>
      <c r="D17195" t="s">
        <v>574</v>
      </c>
      <c r="E17195">
        <v>45</v>
      </c>
    </row>
    <row r="17196" spans="1:5">
      <c r="A17196">
        <v>2019</v>
      </c>
      <c r="B17196" t="s">
        <v>439</v>
      </c>
      <c r="C17196" t="s">
        <v>53</v>
      </c>
      <c r="D17196" t="s">
        <v>574</v>
      </c>
      <c r="E17196">
        <v>5</v>
      </c>
    </row>
    <row r="17197" spans="1:5">
      <c r="A17197">
        <v>2019</v>
      </c>
      <c r="B17197" t="s">
        <v>429</v>
      </c>
      <c r="C17197" t="s">
        <v>30</v>
      </c>
      <c r="D17197" t="s">
        <v>574</v>
      </c>
      <c r="E17197">
        <v>70</v>
      </c>
    </row>
    <row r="17198" spans="1:5">
      <c r="A17198">
        <v>2018</v>
      </c>
      <c r="B17198" t="s">
        <v>432</v>
      </c>
      <c r="C17198" t="s">
        <v>39</v>
      </c>
      <c r="D17198" t="s">
        <v>574</v>
      </c>
      <c r="E17198">
        <v>40</v>
      </c>
    </row>
    <row r="17199" spans="1:5">
      <c r="A17199">
        <v>2018</v>
      </c>
      <c r="B17199" t="s">
        <v>435</v>
      </c>
      <c r="C17199" t="s">
        <v>48</v>
      </c>
      <c r="D17199" t="s">
        <v>574</v>
      </c>
      <c r="E17199">
        <v>10</v>
      </c>
    </row>
    <row r="17200" spans="1:5">
      <c r="A17200">
        <v>2018</v>
      </c>
      <c r="B17200" t="s">
        <v>438</v>
      </c>
      <c r="C17200" t="s">
        <v>52</v>
      </c>
      <c r="D17200" t="s">
        <v>574</v>
      </c>
      <c r="E17200">
        <v>10</v>
      </c>
    </row>
    <row r="17201" spans="1:5">
      <c r="A17201">
        <v>2018</v>
      </c>
      <c r="B17201" t="s">
        <v>436</v>
      </c>
      <c r="C17201" t="s">
        <v>49</v>
      </c>
      <c r="D17201" t="s">
        <v>574</v>
      </c>
      <c r="E17201">
        <v>15</v>
      </c>
    </row>
    <row r="17202" spans="1:5">
      <c r="A17202">
        <v>2018</v>
      </c>
      <c r="B17202" t="s">
        <v>437</v>
      </c>
      <c r="C17202" t="s">
        <v>51</v>
      </c>
      <c r="D17202" t="s">
        <v>574</v>
      </c>
      <c r="E17202">
        <v>40</v>
      </c>
    </row>
    <row r="17203" spans="1:5">
      <c r="A17203">
        <v>2018</v>
      </c>
      <c r="B17203" t="s">
        <v>422</v>
      </c>
      <c r="C17203" t="s">
        <v>15</v>
      </c>
      <c r="D17203" t="s">
        <v>574</v>
      </c>
      <c r="E17203">
        <v>80</v>
      </c>
    </row>
    <row r="17204" spans="1:5">
      <c r="A17204">
        <v>2019</v>
      </c>
      <c r="B17204" t="s">
        <v>438</v>
      </c>
      <c r="C17204" t="s">
        <v>52</v>
      </c>
      <c r="D17204" t="s">
        <v>574</v>
      </c>
      <c r="E17204">
        <v>5</v>
      </c>
    </row>
    <row r="17205" spans="1:5">
      <c r="A17205">
        <v>2019</v>
      </c>
      <c r="B17205" t="s">
        <v>430</v>
      </c>
      <c r="C17205" t="s">
        <v>33</v>
      </c>
      <c r="D17205" t="s">
        <v>574</v>
      </c>
      <c r="E17205">
        <v>15</v>
      </c>
    </row>
    <row r="17206" spans="1:5">
      <c r="A17206">
        <v>2019</v>
      </c>
      <c r="B17206" t="s">
        <v>434</v>
      </c>
      <c r="C17206" t="s">
        <v>45</v>
      </c>
      <c r="D17206" t="s">
        <v>574</v>
      </c>
      <c r="E17206">
        <v>5</v>
      </c>
    </row>
    <row r="17207" spans="1:5">
      <c r="A17207">
        <v>2019</v>
      </c>
      <c r="B17207" t="s">
        <v>425</v>
      </c>
      <c r="C17207" t="s">
        <v>24</v>
      </c>
      <c r="D17207" t="s">
        <v>574</v>
      </c>
      <c r="E17207">
        <v>5</v>
      </c>
    </row>
    <row r="17208" spans="1:5">
      <c r="A17208">
        <v>2019</v>
      </c>
      <c r="B17208" t="s">
        <v>420</v>
      </c>
      <c r="C17208" t="s">
        <v>8</v>
      </c>
      <c r="D17208" t="s">
        <v>574</v>
      </c>
      <c r="E17208">
        <v>70</v>
      </c>
    </row>
    <row r="17209" spans="1:5">
      <c r="A17209">
        <v>2019</v>
      </c>
      <c r="B17209" t="s">
        <v>433</v>
      </c>
      <c r="C17209" t="s">
        <v>42</v>
      </c>
      <c r="D17209" t="s">
        <v>574</v>
      </c>
      <c r="E17209">
        <v>5</v>
      </c>
    </row>
    <row r="17210" spans="1:5">
      <c r="A17210">
        <v>2019</v>
      </c>
      <c r="B17210" t="s">
        <v>428</v>
      </c>
      <c r="C17210" t="s">
        <v>27</v>
      </c>
      <c r="D17210" t="s">
        <v>574</v>
      </c>
      <c r="E17210">
        <v>15</v>
      </c>
    </row>
    <row r="17211" spans="1:5">
      <c r="A17211">
        <v>2019</v>
      </c>
      <c r="B17211" t="s">
        <v>423</v>
      </c>
      <c r="C17211" t="s">
        <v>18</v>
      </c>
      <c r="D17211" t="s">
        <v>574</v>
      </c>
      <c r="E17211">
        <v>15</v>
      </c>
    </row>
    <row r="17212" spans="1:5">
      <c r="A17212">
        <v>2019</v>
      </c>
      <c r="B17212" t="s">
        <v>421</v>
      </c>
      <c r="C17212" t="s">
        <v>13</v>
      </c>
      <c r="D17212" t="s">
        <v>574</v>
      </c>
      <c r="E17212">
        <v>50</v>
      </c>
    </row>
    <row r="17213" spans="1:5">
      <c r="A17213">
        <v>2019</v>
      </c>
      <c r="B17213" t="s">
        <v>422</v>
      </c>
      <c r="C17213" t="s">
        <v>15</v>
      </c>
      <c r="D17213" t="s">
        <v>574</v>
      </c>
      <c r="E17213">
        <v>85</v>
      </c>
    </row>
    <row r="17214" spans="1:5">
      <c r="A17214">
        <v>2019</v>
      </c>
      <c r="B17214" t="s">
        <v>424</v>
      </c>
      <c r="C17214" t="s">
        <v>21</v>
      </c>
      <c r="D17214" t="s">
        <v>574</v>
      </c>
      <c r="E17214">
        <v>60</v>
      </c>
    </row>
    <row r="17215" spans="1:5">
      <c r="A17215">
        <v>2018</v>
      </c>
      <c r="B17215" t="s">
        <v>434</v>
      </c>
      <c r="C17215" t="s">
        <v>45</v>
      </c>
      <c r="D17215" t="s">
        <v>574</v>
      </c>
      <c r="E17215">
        <v>10</v>
      </c>
    </row>
    <row r="17216" spans="1:5">
      <c r="A17216">
        <v>2018</v>
      </c>
      <c r="B17216" t="s">
        <v>428</v>
      </c>
      <c r="C17216" t="s">
        <v>27</v>
      </c>
      <c r="D17216" t="s">
        <v>574</v>
      </c>
      <c r="E17216">
        <v>15</v>
      </c>
    </row>
    <row r="17217" spans="1:5">
      <c r="A17217">
        <v>2018</v>
      </c>
      <c r="B17217" t="s">
        <v>430</v>
      </c>
      <c r="C17217" t="s">
        <v>33</v>
      </c>
      <c r="D17217" t="s">
        <v>574</v>
      </c>
      <c r="E17217">
        <v>10</v>
      </c>
    </row>
    <row r="17218" spans="1:5">
      <c r="A17218">
        <v>2018</v>
      </c>
      <c r="B17218" t="s">
        <v>420</v>
      </c>
      <c r="C17218" t="s">
        <v>8</v>
      </c>
      <c r="D17218" t="s">
        <v>574</v>
      </c>
      <c r="E17218">
        <v>65</v>
      </c>
    </row>
    <row r="17219" spans="1:5">
      <c r="A17219">
        <v>2018</v>
      </c>
      <c r="B17219" t="s">
        <v>439</v>
      </c>
      <c r="C17219" t="s">
        <v>53</v>
      </c>
      <c r="D17219" t="s">
        <v>574</v>
      </c>
      <c r="E17219">
        <v>10</v>
      </c>
    </row>
    <row r="17220" spans="1:5">
      <c r="A17220">
        <v>2022</v>
      </c>
      <c r="B17220" t="s">
        <v>437</v>
      </c>
      <c r="C17220" t="s">
        <v>51</v>
      </c>
      <c r="D17220" t="s">
        <v>574</v>
      </c>
      <c r="E17220">
        <v>50</v>
      </c>
    </row>
    <row r="17221" spans="1:5">
      <c r="A17221">
        <v>2022</v>
      </c>
      <c r="B17221" t="s">
        <v>425</v>
      </c>
      <c r="C17221" t="s">
        <v>24</v>
      </c>
      <c r="D17221" t="s">
        <v>574</v>
      </c>
      <c r="E17221">
        <v>15</v>
      </c>
    </row>
    <row r="17222" spans="1:5">
      <c r="A17222">
        <v>2022</v>
      </c>
      <c r="B17222" t="s">
        <v>428</v>
      </c>
      <c r="C17222" t="s">
        <v>27</v>
      </c>
      <c r="D17222" t="s">
        <v>574</v>
      </c>
      <c r="E17222">
        <v>15</v>
      </c>
    </row>
    <row r="17223" spans="1:5">
      <c r="A17223">
        <v>2022</v>
      </c>
      <c r="B17223" t="s">
        <v>420</v>
      </c>
      <c r="C17223" t="s">
        <v>8</v>
      </c>
      <c r="D17223" t="s">
        <v>574</v>
      </c>
      <c r="E17223">
        <v>90</v>
      </c>
    </row>
    <row r="17224" spans="1:5">
      <c r="A17224">
        <v>2022</v>
      </c>
      <c r="B17224" t="s">
        <v>423</v>
      </c>
      <c r="C17224" t="s">
        <v>18</v>
      </c>
      <c r="D17224" t="s">
        <v>574</v>
      </c>
      <c r="E17224">
        <v>10</v>
      </c>
    </row>
    <row r="17225" spans="1:5">
      <c r="A17225">
        <v>2021</v>
      </c>
      <c r="B17225" t="s">
        <v>426</v>
      </c>
      <c r="D17225" t="s">
        <v>574</v>
      </c>
      <c r="E17225">
        <v>0</v>
      </c>
    </row>
    <row r="17226" spans="1:5">
      <c r="A17226">
        <v>2021</v>
      </c>
      <c r="B17226" t="s">
        <v>428</v>
      </c>
      <c r="C17226" t="s">
        <v>27</v>
      </c>
      <c r="D17226" t="s">
        <v>574</v>
      </c>
      <c r="E17226">
        <v>10</v>
      </c>
    </row>
    <row r="17227" spans="1:5">
      <c r="A17227">
        <v>2021</v>
      </c>
      <c r="B17227" t="s">
        <v>423</v>
      </c>
      <c r="C17227" t="s">
        <v>18</v>
      </c>
      <c r="D17227" t="s">
        <v>574</v>
      </c>
      <c r="E17227">
        <v>10</v>
      </c>
    </row>
    <row r="17228" spans="1:5">
      <c r="A17228">
        <v>2021</v>
      </c>
      <c r="B17228" t="s">
        <v>431</v>
      </c>
      <c r="C17228" t="s">
        <v>36</v>
      </c>
      <c r="D17228" t="s">
        <v>574</v>
      </c>
      <c r="E17228">
        <v>5</v>
      </c>
    </row>
    <row r="17229" spans="1:5">
      <c r="A17229">
        <v>2021</v>
      </c>
      <c r="B17229" t="s">
        <v>425</v>
      </c>
      <c r="C17229" t="s">
        <v>24</v>
      </c>
      <c r="D17229" t="s">
        <v>574</v>
      </c>
      <c r="E17229">
        <v>15</v>
      </c>
    </row>
    <row r="17230" spans="1:5">
      <c r="A17230">
        <v>2021</v>
      </c>
      <c r="B17230" t="s">
        <v>438</v>
      </c>
      <c r="C17230" t="s">
        <v>52</v>
      </c>
      <c r="D17230" t="s">
        <v>574</v>
      </c>
      <c r="E17230">
        <v>5</v>
      </c>
    </row>
    <row r="17231" spans="1:5">
      <c r="A17231">
        <v>2021</v>
      </c>
      <c r="B17231" t="s">
        <v>436</v>
      </c>
      <c r="C17231" t="s">
        <v>49</v>
      </c>
      <c r="D17231" t="s">
        <v>574</v>
      </c>
      <c r="E17231">
        <v>10</v>
      </c>
    </row>
    <row r="17232" spans="1:5">
      <c r="A17232">
        <v>2021</v>
      </c>
      <c r="B17232" t="s">
        <v>437</v>
      </c>
      <c r="C17232" t="s">
        <v>51</v>
      </c>
      <c r="D17232" t="s">
        <v>574</v>
      </c>
      <c r="E17232">
        <v>50</v>
      </c>
    </row>
    <row r="17233" spans="1:5">
      <c r="A17233">
        <v>2020</v>
      </c>
      <c r="B17233" t="s">
        <v>431</v>
      </c>
      <c r="C17233" t="s">
        <v>36</v>
      </c>
      <c r="D17233" t="s">
        <v>574</v>
      </c>
      <c r="E17233">
        <v>5</v>
      </c>
    </row>
    <row r="17234" spans="1:5">
      <c r="A17234">
        <v>2020</v>
      </c>
      <c r="B17234" t="s">
        <v>426</v>
      </c>
      <c r="D17234" t="s">
        <v>574</v>
      </c>
      <c r="E17234">
        <v>0</v>
      </c>
    </row>
    <row r="17235" spans="1:5">
      <c r="A17235">
        <v>2020</v>
      </c>
      <c r="B17235" t="s">
        <v>433</v>
      </c>
      <c r="C17235" t="s">
        <v>42</v>
      </c>
      <c r="D17235" t="s">
        <v>574</v>
      </c>
      <c r="E17235">
        <v>10</v>
      </c>
    </row>
    <row r="17236" spans="1:5">
      <c r="A17236">
        <v>2020</v>
      </c>
      <c r="B17236" t="s">
        <v>425</v>
      </c>
      <c r="C17236" t="s">
        <v>24</v>
      </c>
      <c r="D17236" t="s">
        <v>574</v>
      </c>
      <c r="E17236">
        <v>5</v>
      </c>
    </row>
    <row r="17237" spans="1:5">
      <c r="A17237">
        <v>2020</v>
      </c>
      <c r="B17237" t="s">
        <v>428</v>
      </c>
      <c r="C17237" t="s">
        <v>27</v>
      </c>
      <c r="D17237" t="s">
        <v>574</v>
      </c>
      <c r="E17237">
        <v>15</v>
      </c>
    </row>
    <row r="17238" spans="1:5">
      <c r="A17238">
        <v>2020</v>
      </c>
      <c r="B17238" t="s">
        <v>438</v>
      </c>
      <c r="C17238" t="s">
        <v>52</v>
      </c>
      <c r="D17238" t="s">
        <v>574</v>
      </c>
      <c r="E17238">
        <v>5</v>
      </c>
    </row>
    <row r="17239" spans="1:5">
      <c r="A17239">
        <v>2020</v>
      </c>
      <c r="B17239" t="s">
        <v>437</v>
      </c>
      <c r="C17239" t="s">
        <v>51</v>
      </c>
      <c r="D17239" t="s">
        <v>574</v>
      </c>
      <c r="E17239">
        <v>45</v>
      </c>
    </row>
    <row r="17240" spans="1:5">
      <c r="A17240">
        <v>2020</v>
      </c>
      <c r="B17240" t="s">
        <v>422</v>
      </c>
      <c r="C17240" t="s">
        <v>15</v>
      </c>
      <c r="D17240" t="s">
        <v>574</v>
      </c>
      <c r="E17240">
        <v>85</v>
      </c>
    </row>
    <row r="17241" spans="1:5">
      <c r="A17241">
        <v>2023</v>
      </c>
      <c r="B17241" t="s">
        <v>434</v>
      </c>
      <c r="C17241" t="s">
        <v>45</v>
      </c>
      <c r="D17241" t="s">
        <v>574</v>
      </c>
      <c r="E17241">
        <v>5</v>
      </c>
    </row>
    <row r="17242" spans="1:5">
      <c r="A17242">
        <v>2023</v>
      </c>
      <c r="B17242" t="s">
        <v>423</v>
      </c>
      <c r="C17242" t="s">
        <v>18</v>
      </c>
      <c r="D17242" t="s">
        <v>574</v>
      </c>
      <c r="E17242">
        <v>10</v>
      </c>
    </row>
    <row r="17243" spans="1:5">
      <c r="A17243">
        <v>2023</v>
      </c>
      <c r="B17243" t="s">
        <v>435</v>
      </c>
      <c r="C17243" t="s">
        <v>48</v>
      </c>
      <c r="D17243" t="s">
        <v>574</v>
      </c>
      <c r="E17243">
        <v>15</v>
      </c>
    </row>
    <row r="17244" spans="1:5">
      <c r="A17244">
        <v>2023</v>
      </c>
      <c r="B17244" t="s">
        <v>430</v>
      </c>
      <c r="C17244" t="s">
        <v>33</v>
      </c>
      <c r="D17244" t="s">
        <v>574</v>
      </c>
      <c r="E17244">
        <v>15</v>
      </c>
    </row>
    <row r="17245" spans="1:5">
      <c r="A17245">
        <v>2023</v>
      </c>
      <c r="B17245" t="s">
        <v>422</v>
      </c>
      <c r="C17245" t="s">
        <v>15</v>
      </c>
      <c r="D17245" t="s">
        <v>574</v>
      </c>
      <c r="E17245">
        <v>85</v>
      </c>
    </row>
    <row r="17246" spans="1:5">
      <c r="A17246">
        <v>2023</v>
      </c>
      <c r="B17246" t="s">
        <v>439</v>
      </c>
      <c r="C17246" t="s">
        <v>53</v>
      </c>
      <c r="D17246" t="s">
        <v>574</v>
      </c>
      <c r="E17246">
        <v>10</v>
      </c>
    </row>
    <row r="17247" spans="1:5">
      <c r="A17247">
        <v>2022</v>
      </c>
      <c r="B17247" t="s">
        <v>433</v>
      </c>
      <c r="C17247" t="s">
        <v>42</v>
      </c>
      <c r="D17247" t="s">
        <v>574</v>
      </c>
      <c r="E17247">
        <v>10</v>
      </c>
    </row>
    <row r="17248" spans="1:5">
      <c r="A17248">
        <v>2022</v>
      </c>
      <c r="B17248" t="s">
        <v>430</v>
      </c>
      <c r="C17248" t="s">
        <v>33</v>
      </c>
      <c r="D17248" t="s">
        <v>574</v>
      </c>
      <c r="E17248">
        <v>10</v>
      </c>
    </row>
    <row r="17249" spans="1:5">
      <c r="A17249">
        <v>2022</v>
      </c>
      <c r="B17249" t="s">
        <v>432</v>
      </c>
      <c r="C17249" t="s">
        <v>39</v>
      </c>
      <c r="D17249" t="s">
        <v>574</v>
      </c>
      <c r="E17249">
        <v>30</v>
      </c>
    </row>
    <row r="17250" spans="1:5">
      <c r="A17250">
        <v>2022</v>
      </c>
      <c r="B17250" t="s">
        <v>426</v>
      </c>
      <c r="D17250" t="s">
        <v>574</v>
      </c>
      <c r="E17250">
        <v>0</v>
      </c>
    </row>
    <row r="17251" spans="1:5">
      <c r="A17251">
        <v>2022</v>
      </c>
      <c r="B17251" t="s">
        <v>424</v>
      </c>
      <c r="C17251" t="s">
        <v>21</v>
      </c>
      <c r="D17251" t="s">
        <v>574</v>
      </c>
      <c r="E17251">
        <v>45</v>
      </c>
    </row>
    <row r="17252" spans="1:5">
      <c r="A17252">
        <v>2021</v>
      </c>
      <c r="B17252" t="s">
        <v>432</v>
      </c>
      <c r="C17252" t="s">
        <v>39</v>
      </c>
      <c r="D17252" t="s">
        <v>574</v>
      </c>
      <c r="E17252">
        <v>35</v>
      </c>
    </row>
    <row r="17253" spans="1:5">
      <c r="A17253">
        <v>2021</v>
      </c>
      <c r="B17253" t="s">
        <v>430</v>
      </c>
      <c r="C17253" t="s">
        <v>33</v>
      </c>
      <c r="D17253" t="s">
        <v>574</v>
      </c>
      <c r="E17253">
        <v>15</v>
      </c>
    </row>
    <row r="17254" spans="1:5">
      <c r="A17254">
        <v>2021</v>
      </c>
      <c r="B17254" t="s">
        <v>433</v>
      </c>
      <c r="C17254" t="s">
        <v>42</v>
      </c>
      <c r="D17254" t="s">
        <v>574</v>
      </c>
      <c r="E17254">
        <v>5</v>
      </c>
    </row>
    <row r="17255" spans="1:5">
      <c r="A17255">
        <v>2021</v>
      </c>
      <c r="B17255" t="s">
        <v>422</v>
      </c>
      <c r="C17255" t="s">
        <v>15</v>
      </c>
      <c r="D17255" t="s">
        <v>574</v>
      </c>
      <c r="E17255">
        <v>70</v>
      </c>
    </row>
    <row r="17256" spans="1:5">
      <c r="A17256">
        <v>2021</v>
      </c>
      <c r="B17256" t="s">
        <v>421</v>
      </c>
      <c r="C17256" t="s">
        <v>13</v>
      </c>
      <c r="D17256" t="s">
        <v>574</v>
      </c>
      <c r="E17256">
        <v>40</v>
      </c>
    </row>
    <row r="17257" spans="1:5">
      <c r="A17257">
        <v>2021</v>
      </c>
      <c r="B17257" t="s">
        <v>439</v>
      </c>
      <c r="C17257" t="s">
        <v>53</v>
      </c>
      <c r="D17257" t="s">
        <v>574</v>
      </c>
      <c r="E17257">
        <v>5</v>
      </c>
    </row>
    <row r="17258" spans="1:5">
      <c r="A17258">
        <v>2021</v>
      </c>
      <c r="B17258" t="s">
        <v>435</v>
      </c>
      <c r="C17258" t="s">
        <v>48</v>
      </c>
      <c r="D17258" t="s">
        <v>574</v>
      </c>
      <c r="E17258">
        <v>10</v>
      </c>
    </row>
    <row r="17259" spans="1:5">
      <c r="A17259">
        <v>2021</v>
      </c>
      <c r="B17259" t="s">
        <v>429</v>
      </c>
      <c r="C17259" t="s">
        <v>30</v>
      </c>
      <c r="D17259" t="s">
        <v>574</v>
      </c>
      <c r="E17259">
        <v>60</v>
      </c>
    </row>
    <row r="17260" spans="1:5">
      <c r="A17260">
        <v>2020</v>
      </c>
      <c r="B17260" t="s">
        <v>435</v>
      </c>
      <c r="C17260" t="s">
        <v>48</v>
      </c>
      <c r="D17260" t="s">
        <v>574</v>
      </c>
      <c r="E17260">
        <v>5</v>
      </c>
    </row>
    <row r="17261" spans="1:5">
      <c r="A17261">
        <v>2020</v>
      </c>
      <c r="B17261" t="s">
        <v>432</v>
      </c>
      <c r="C17261" t="s">
        <v>39</v>
      </c>
      <c r="D17261" t="s">
        <v>574</v>
      </c>
      <c r="E17261">
        <v>35</v>
      </c>
    </row>
    <row r="17262" spans="1:5">
      <c r="A17262">
        <v>2020</v>
      </c>
      <c r="B17262" t="s">
        <v>423</v>
      </c>
      <c r="C17262" t="s">
        <v>18</v>
      </c>
      <c r="D17262" t="s">
        <v>574</v>
      </c>
      <c r="E17262">
        <v>10</v>
      </c>
    </row>
    <row r="17263" spans="1:5">
      <c r="A17263">
        <v>2020</v>
      </c>
      <c r="B17263" t="s">
        <v>420</v>
      </c>
      <c r="C17263" t="s">
        <v>8</v>
      </c>
      <c r="D17263" t="s">
        <v>574</v>
      </c>
      <c r="E17263">
        <v>65</v>
      </c>
    </row>
    <row r="17264" spans="1:5">
      <c r="A17264">
        <v>2020</v>
      </c>
      <c r="B17264" t="s">
        <v>424</v>
      </c>
      <c r="C17264" t="s">
        <v>21</v>
      </c>
      <c r="D17264" t="s">
        <v>574</v>
      </c>
      <c r="E17264">
        <v>60</v>
      </c>
    </row>
    <row r="17265" spans="1:5">
      <c r="A17265">
        <v>2020</v>
      </c>
      <c r="B17265" t="s">
        <v>421</v>
      </c>
      <c r="C17265" t="s">
        <v>13</v>
      </c>
      <c r="D17265" t="s">
        <v>574</v>
      </c>
      <c r="E17265">
        <v>45</v>
      </c>
    </row>
    <row r="17266" spans="1:5">
      <c r="A17266">
        <v>2020</v>
      </c>
      <c r="B17266" t="s">
        <v>436</v>
      </c>
      <c r="C17266" t="s">
        <v>49</v>
      </c>
      <c r="D17266" t="s">
        <v>574</v>
      </c>
      <c r="E17266">
        <v>10</v>
      </c>
    </row>
    <row r="17267" spans="1:5">
      <c r="A17267">
        <v>2020</v>
      </c>
      <c r="B17267" t="s">
        <v>429</v>
      </c>
      <c r="C17267" t="s">
        <v>30</v>
      </c>
      <c r="D17267" t="s">
        <v>574</v>
      </c>
      <c r="E17267">
        <v>65</v>
      </c>
    </row>
    <row r="17268" spans="1:5">
      <c r="A17268">
        <v>2019</v>
      </c>
      <c r="B17268" t="s">
        <v>435</v>
      </c>
      <c r="C17268" t="s">
        <v>48</v>
      </c>
      <c r="D17268" t="s">
        <v>574</v>
      </c>
      <c r="E17268">
        <v>5</v>
      </c>
    </row>
    <row r="17269" spans="1:5">
      <c r="A17269">
        <v>2019</v>
      </c>
      <c r="B17269" t="s">
        <v>426</v>
      </c>
      <c r="D17269" t="s">
        <v>574</v>
      </c>
      <c r="E17269">
        <v>0</v>
      </c>
    </row>
    <row r="17270" spans="1:5">
      <c r="A17270">
        <v>2019</v>
      </c>
      <c r="B17270" t="s">
        <v>432</v>
      </c>
      <c r="C17270" t="s">
        <v>39</v>
      </c>
      <c r="D17270" t="s">
        <v>574</v>
      </c>
      <c r="E17270">
        <v>40</v>
      </c>
    </row>
    <row r="17271" spans="1:5">
      <c r="A17271">
        <v>2019</v>
      </c>
      <c r="B17271" t="s">
        <v>436</v>
      </c>
      <c r="C17271" t="s">
        <v>49</v>
      </c>
      <c r="D17271" t="s">
        <v>574</v>
      </c>
      <c r="E17271">
        <v>15</v>
      </c>
    </row>
    <row r="17272" spans="1:5">
      <c r="A17272">
        <v>2018</v>
      </c>
      <c r="B17272" t="s">
        <v>431</v>
      </c>
      <c r="C17272" t="s">
        <v>36</v>
      </c>
      <c r="D17272" t="s">
        <v>574</v>
      </c>
      <c r="E17272">
        <v>10</v>
      </c>
    </row>
    <row r="17273" spans="1:5">
      <c r="A17273">
        <v>2018</v>
      </c>
      <c r="B17273" t="s">
        <v>426</v>
      </c>
      <c r="D17273" t="s">
        <v>574</v>
      </c>
      <c r="E17273">
        <v>0</v>
      </c>
    </row>
    <row r="17274" spans="1:5">
      <c r="A17274">
        <v>2018</v>
      </c>
      <c r="B17274" t="s">
        <v>421</v>
      </c>
      <c r="C17274" t="s">
        <v>13</v>
      </c>
      <c r="D17274" t="s">
        <v>574</v>
      </c>
      <c r="E17274">
        <v>50</v>
      </c>
    </row>
    <row r="17275" spans="1:5">
      <c r="A17275">
        <v>2018</v>
      </c>
      <c r="B17275" t="s">
        <v>423</v>
      </c>
      <c r="C17275" t="s">
        <v>18</v>
      </c>
      <c r="D17275" t="s">
        <v>574</v>
      </c>
      <c r="E17275">
        <v>10</v>
      </c>
    </row>
    <row r="17276" spans="1:5">
      <c r="A17276">
        <v>2018</v>
      </c>
      <c r="B17276" t="s">
        <v>433</v>
      </c>
      <c r="C17276" t="s">
        <v>42</v>
      </c>
      <c r="D17276" t="s">
        <v>574</v>
      </c>
      <c r="E17276">
        <v>10</v>
      </c>
    </row>
    <row r="17277" spans="1:5">
      <c r="A17277">
        <v>2018</v>
      </c>
      <c r="B17277" t="s">
        <v>425</v>
      </c>
      <c r="C17277" t="s">
        <v>24</v>
      </c>
      <c r="D17277" t="s">
        <v>574</v>
      </c>
      <c r="E17277">
        <v>5</v>
      </c>
    </row>
    <row r="17278" spans="1:5">
      <c r="A17278">
        <v>2018</v>
      </c>
      <c r="B17278" t="s">
        <v>424</v>
      </c>
      <c r="C17278" t="s">
        <v>21</v>
      </c>
      <c r="D17278" t="s">
        <v>574</v>
      </c>
      <c r="E17278">
        <v>60</v>
      </c>
    </row>
    <row r="17279" spans="1:5">
      <c r="A17279">
        <v>2018</v>
      </c>
      <c r="B17279" t="s">
        <v>429</v>
      </c>
      <c r="C17279" t="s">
        <v>30</v>
      </c>
      <c r="D17279" t="s">
        <v>574</v>
      </c>
      <c r="E17279">
        <v>75</v>
      </c>
    </row>
    <row r="17280" spans="1:5">
      <c r="A17280">
        <v>2025</v>
      </c>
      <c r="B17280" t="s">
        <v>407</v>
      </c>
      <c r="D17280" t="s">
        <v>575</v>
      </c>
      <c r="E17280">
        <v>0</v>
      </c>
    </row>
    <row r="17281" spans="1:5">
      <c r="A17281">
        <v>2025</v>
      </c>
      <c r="B17281" t="s">
        <v>438</v>
      </c>
      <c r="D17281" t="s">
        <v>575</v>
      </c>
      <c r="E17281">
        <v>0</v>
      </c>
    </row>
    <row r="17282" spans="1:5">
      <c r="A17282">
        <v>2025</v>
      </c>
      <c r="B17282" t="s">
        <v>425</v>
      </c>
      <c r="D17282" t="s">
        <v>575</v>
      </c>
      <c r="E17282">
        <v>0</v>
      </c>
    </row>
    <row r="17283" spans="1:5">
      <c r="A17283">
        <v>2025</v>
      </c>
      <c r="B17283" t="s">
        <v>421</v>
      </c>
      <c r="D17283" t="s">
        <v>575</v>
      </c>
      <c r="E17283">
        <v>0</v>
      </c>
    </row>
    <row r="17284" spans="1:5">
      <c r="A17284">
        <v>2025</v>
      </c>
      <c r="B17284" t="s">
        <v>432</v>
      </c>
      <c r="D17284" t="s">
        <v>575</v>
      </c>
      <c r="E17284">
        <v>0</v>
      </c>
    </row>
    <row r="17285" spans="1:5">
      <c r="A17285">
        <v>2025</v>
      </c>
      <c r="B17285" t="s">
        <v>429</v>
      </c>
      <c r="D17285" t="s">
        <v>575</v>
      </c>
      <c r="E17285">
        <v>0</v>
      </c>
    </row>
    <row r="17286" spans="1:5">
      <c r="A17286">
        <v>2025</v>
      </c>
      <c r="B17286" t="s">
        <v>431</v>
      </c>
      <c r="D17286" t="s">
        <v>575</v>
      </c>
      <c r="E17286">
        <v>0</v>
      </c>
    </row>
    <row r="17287" spans="1:5">
      <c r="A17287">
        <v>2025</v>
      </c>
      <c r="B17287" t="s">
        <v>428</v>
      </c>
      <c r="D17287" t="s">
        <v>575</v>
      </c>
      <c r="E17287">
        <v>0</v>
      </c>
    </row>
    <row r="17288" spans="1:5">
      <c r="A17288">
        <v>2025</v>
      </c>
      <c r="B17288" t="s">
        <v>436</v>
      </c>
      <c r="D17288" t="s">
        <v>575</v>
      </c>
      <c r="E17288">
        <v>0</v>
      </c>
    </row>
    <row r="17289" spans="1:5">
      <c r="A17289">
        <v>2025</v>
      </c>
      <c r="B17289" t="s">
        <v>433</v>
      </c>
      <c r="D17289" t="s">
        <v>575</v>
      </c>
      <c r="E17289">
        <v>0</v>
      </c>
    </row>
    <row r="17290" spans="1:5">
      <c r="A17290">
        <v>2025</v>
      </c>
      <c r="B17290" t="s">
        <v>426</v>
      </c>
      <c r="D17290" t="s">
        <v>575</v>
      </c>
      <c r="E17290">
        <v>0</v>
      </c>
    </row>
    <row r="17291" spans="1:5">
      <c r="A17291">
        <v>2025</v>
      </c>
      <c r="B17291" t="s">
        <v>437</v>
      </c>
      <c r="D17291" t="s">
        <v>575</v>
      </c>
      <c r="E17291">
        <v>0</v>
      </c>
    </row>
    <row r="17292" spans="1:5">
      <c r="A17292">
        <v>2025</v>
      </c>
      <c r="B17292" t="s">
        <v>420</v>
      </c>
      <c r="D17292" t="s">
        <v>575</v>
      </c>
      <c r="E17292">
        <v>0</v>
      </c>
    </row>
    <row r="17293" spans="1:5">
      <c r="A17293">
        <v>2025</v>
      </c>
      <c r="B17293" t="s">
        <v>424</v>
      </c>
      <c r="D17293" t="s">
        <v>575</v>
      </c>
      <c r="E17293">
        <v>0</v>
      </c>
    </row>
    <row r="17294" spans="1:5">
      <c r="A17294">
        <v>2025</v>
      </c>
      <c r="B17294" t="s">
        <v>434</v>
      </c>
      <c r="D17294" t="s">
        <v>575</v>
      </c>
      <c r="E17294">
        <v>0</v>
      </c>
    </row>
    <row r="17295" spans="1:5">
      <c r="A17295">
        <v>2025</v>
      </c>
      <c r="B17295" t="s">
        <v>423</v>
      </c>
      <c r="D17295" t="s">
        <v>575</v>
      </c>
      <c r="E17295">
        <v>0</v>
      </c>
    </row>
    <row r="17296" spans="1:5">
      <c r="A17296">
        <v>2025</v>
      </c>
      <c r="B17296" t="s">
        <v>435</v>
      </c>
      <c r="D17296" t="s">
        <v>575</v>
      </c>
      <c r="E17296">
        <v>0</v>
      </c>
    </row>
    <row r="17297" spans="1:5">
      <c r="A17297">
        <v>2025</v>
      </c>
      <c r="B17297" t="s">
        <v>430</v>
      </c>
      <c r="D17297" t="s">
        <v>575</v>
      </c>
      <c r="E17297">
        <v>0</v>
      </c>
    </row>
    <row r="17298" spans="1:5">
      <c r="A17298">
        <v>2025</v>
      </c>
      <c r="B17298" t="s">
        <v>422</v>
      </c>
      <c r="D17298" t="s">
        <v>575</v>
      </c>
      <c r="E17298">
        <v>0</v>
      </c>
    </row>
    <row r="17299" spans="1:5">
      <c r="A17299">
        <v>2025</v>
      </c>
      <c r="B17299" t="s">
        <v>439</v>
      </c>
      <c r="D17299" t="s">
        <v>575</v>
      </c>
      <c r="E17299">
        <v>0</v>
      </c>
    </row>
    <row r="17300" spans="1:5">
      <c r="A17300">
        <v>2024</v>
      </c>
      <c r="B17300" t="s">
        <v>407</v>
      </c>
      <c r="C17300" t="s">
        <v>407</v>
      </c>
      <c r="D17300" t="s">
        <v>575</v>
      </c>
      <c r="E17300">
        <v>725</v>
      </c>
    </row>
    <row r="17301" spans="1:5">
      <c r="A17301">
        <v>2024</v>
      </c>
      <c r="B17301" t="s">
        <v>438</v>
      </c>
      <c r="C17301" t="s">
        <v>52</v>
      </c>
      <c r="D17301" t="s">
        <v>575</v>
      </c>
      <c r="E17301">
        <v>5</v>
      </c>
    </row>
    <row r="17302" spans="1:5">
      <c r="A17302">
        <v>2024</v>
      </c>
      <c r="B17302" t="s">
        <v>425</v>
      </c>
      <c r="C17302" t="s">
        <v>24</v>
      </c>
      <c r="D17302" t="s">
        <v>575</v>
      </c>
      <c r="E17302">
        <v>15</v>
      </c>
    </row>
    <row r="17303" spans="1:5">
      <c r="A17303">
        <v>2024</v>
      </c>
      <c r="B17303" t="s">
        <v>421</v>
      </c>
      <c r="C17303" t="s">
        <v>13</v>
      </c>
      <c r="D17303" t="s">
        <v>575</v>
      </c>
      <c r="E17303">
        <v>60</v>
      </c>
    </row>
    <row r="17304" spans="1:5">
      <c r="A17304">
        <v>2024</v>
      </c>
      <c r="B17304" t="s">
        <v>432</v>
      </c>
      <c r="C17304" t="s">
        <v>39</v>
      </c>
      <c r="D17304" t="s">
        <v>575</v>
      </c>
      <c r="E17304">
        <v>50</v>
      </c>
    </row>
    <row r="17305" spans="1:5">
      <c r="A17305">
        <v>2024</v>
      </c>
      <c r="B17305" t="s">
        <v>429</v>
      </c>
      <c r="C17305" t="s">
        <v>30</v>
      </c>
      <c r="D17305" t="s">
        <v>575</v>
      </c>
      <c r="E17305">
        <v>100</v>
      </c>
    </row>
    <row r="17306" spans="1:5">
      <c r="A17306">
        <v>2024</v>
      </c>
      <c r="B17306" t="s">
        <v>431</v>
      </c>
      <c r="C17306" t="s">
        <v>36</v>
      </c>
      <c r="D17306" t="s">
        <v>575</v>
      </c>
      <c r="E17306">
        <v>10</v>
      </c>
    </row>
    <row r="17307" spans="1:5">
      <c r="A17307">
        <v>2024</v>
      </c>
      <c r="B17307" t="s">
        <v>428</v>
      </c>
      <c r="C17307" t="s">
        <v>27</v>
      </c>
      <c r="D17307" t="s">
        <v>575</v>
      </c>
      <c r="E17307">
        <v>25</v>
      </c>
    </row>
    <row r="17308" spans="1:5">
      <c r="A17308">
        <v>2024</v>
      </c>
      <c r="B17308" t="s">
        <v>436</v>
      </c>
      <c r="C17308" t="s">
        <v>49</v>
      </c>
      <c r="D17308" t="s">
        <v>575</v>
      </c>
      <c r="E17308">
        <v>20</v>
      </c>
    </row>
    <row r="17309" spans="1:5">
      <c r="A17309">
        <v>2024</v>
      </c>
      <c r="B17309" t="s">
        <v>433</v>
      </c>
      <c r="C17309" t="s">
        <v>42</v>
      </c>
      <c r="D17309" t="s">
        <v>575</v>
      </c>
      <c r="E17309">
        <v>15</v>
      </c>
    </row>
    <row r="17310" spans="1:5">
      <c r="A17310">
        <v>2024</v>
      </c>
      <c r="B17310" t="s">
        <v>426</v>
      </c>
      <c r="D17310" t="s">
        <v>575</v>
      </c>
      <c r="E17310">
        <v>0</v>
      </c>
    </row>
    <row r="17311" spans="1:5">
      <c r="A17311">
        <v>2024</v>
      </c>
      <c r="B17311" t="s">
        <v>437</v>
      </c>
      <c r="C17311" t="s">
        <v>51</v>
      </c>
      <c r="D17311" t="s">
        <v>575</v>
      </c>
      <c r="E17311">
        <v>60</v>
      </c>
    </row>
    <row r="17312" spans="1:5">
      <c r="A17312">
        <v>2024</v>
      </c>
      <c r="B17312" t="s">
        <v>420</v>
      </c>
      <c r="C17312" t="s">
        <v>8</v>
      </c>
      <c r="D17312" t="s">
        <v>575</v>
      </c>
      <c r="E17312">
        <v>115</v>
      </c>
    </row>
    <row r="17313" spans="1:5">
      <c r="A17313">
        <v>2024</v>
      </c>
      <c r="B17313" t="s">
        <v>424</v>
      </c>
      <c r="C17313" t="s">
        <v>21</v>
      </c>
      <c r="D17313" t="s">
        <v>575</v>
      </c>
      <c r="E17313">
        <v>55</v>
      </c>
    </row>
    <row r="17314" spans="1:5">
      <c r="A17314">
        <v>2024</v>
      </c>
      <c r="B17314" t="s">
        <v>434</v>
      </c>
      <c r="C17314" t="s">
        <v>45</v>
      </c>
      <c r="D17314" t="s">
        <v>575</v>
      </c>
      <c r="E17314">
        <v>5</v>
      </c>
    </row>
    <row r="17315" spans="1:5">
      <c r="A17315">
        <v>2024</v>
      </c>
      <c r="B17315" t="s">
        <v>423</v>
      </c>
      <c r="C17315" t="s">
        <v>18</v>
      </c>
      <c r="D17315" t="s">
        <v>575</v>
      </c>
      <c r="E17315">
        <v>25</v>
      </c>
    </row>
    <row r="17316" spans="1:5">
      <c r="A17316">
        <v>2024</v>
      </c>
      <c r="B17316" t="s">
        <v>435</v>
      </c>
      <c r="C17316" t="s">
        <v>48</v>
      </c>
      <c r="D17316" t="s">
        <v>575</v>
      </c>
      <c r="E17316">
        <v>20</v>
      </c>
    </row>
    <row r="17317" spans="1:5">
      <c r="A17317">
        <v>2024</v>
      </c>
      <c r="B17317" t="s">
        <v>430</v>
      </c>
      <c r="C17317" t="s">
        <v>33</v>
      </c>
      <c r="D17317" t="s">
        <v>575</v>
      </c>
      <c r="E17317">
        <v>15</v>
      </c>
    </row>
    <row r="17318" spans="1:5">
      <c r="A17318">
        <v>2024</v>
      </c>
      <c r="B17318" t="s">
        <v>422</v>
      </c>
      <c r="C17318" t="s">
        <v>15</v>
      </c>
      <c r="D17318" t="s">
        <v>575</v>
      </c>
      <c r="E17318">
        <v>115</v>
      </c>
    </row>
    <row r="17319" spans="1:5">
      <c r="A17319">
        <v>2024</v>
      </c>
      <c r="B17319" t="s">
        <v>439</v>
      </c>
      <c r="C17319" t="s">
        <v>53</v>
      </c>
      <c r="D17319" t="s">
        <v>575</v>
      </c>
      <c r="E17319">
        <v>15</v>
      </c>
    </row>
    <row r="17320" spans="1:5">
      <c r="A17320">
        <v>2019</v>
      </c>
      <c r="B17320" t="s">
        <v>407</v>
      </c>
      <c r="C17320" t="s">
        <v>407</v>
      </c>
      <c r="D17320" t="s">
        <v>575</v>
      </c>
      <c r="E17320">
        <v>485</v>
      </c>
    </row>
    <row r="17321" spans="1:5">
      <c r="A17321">
        <v>2022</v>
      </c>
      <c r="B17321" t="s">
        <v>407</v>
      </c>
      <c r="C17321" t="s">
        <v>407</v>
      </c>
      <c r="D17321" t="s">
        <v>575</v>
      </c>
      <c r="E17321">
        <v>650</v>
      </c>
    </row>
    <row r="17322" spans="1:5">
      <c r="A17322">
        <v>2021</v>
      </c>
      <c r="B17322" t="s">
        <v>407</v>
      </c>
      <c r="C17322" t="s">
        <v>407</v>
      </c>
      <c r="D17322" t="s">
        <v>575</v>
      </c>
      <c r="E17322">
        <v>585</v>
      </c>
    </row>
    <row r="17323" spans="1:5">
      <c r="A17323">
        <v>2023</v>
      </c>
      <c r="B17323" t="s">
        <v>407</v>
      </c>
      <c r="C17323" t="s">
        <v>407</v>
      </c>
      <c r="D17323" t="s">
        <v>575</v>
      </c>
      <c r="E17323">
        <v>730</v>
      </c>
    </row>
    <row r="17324" spans="1:5">
      <c r="A17324">
        <v>2018</v>
      </c>
      <c r="B17324" t="s">
        <v>407</v>
      </c>
      <c r="C17324" t="s">
        <v>407</v>
      </c>
      <c r="D17324" t="s">
        <v>575</v>
      </c>
      <c r="E17324">
        <v>495</v>
      </c>
    </row>
    <row r="17325" spans="1:5">
      <c r="A17325">
        <v>2018</v>
      </c>
      <c r="B17325" t="s">
        <v>407</v>
      </c>
      <c r="C17325" t="s">
        <v>407</v>
      </c>
      <c r="D17325" t="s">
        <v>575</v>
      </c>
      <c r="E17325">
        <v>495</v>
      </c>
    </row>
    <row r="17326" spans="1:5">
      <c r="A17326">
        <v>2018</v>
      </c>
      <c r="B17326" t="s">
        <v>407</v>
      </c>
      <c r="C17326" t="s">
        <v>407</v>
      </c>
      <c r="D17326" t="s">
        <v>575</v>
      </c>
      <c r="E17326">
        <v>495</v>
      </c>
    </row>
    <row r="17327" spans="1:5">
      <c r="A17327">
        <v>2018</v>
      </c>
      <c r="B17327" t="s">
        <v>407</v>
      </c>
      <c r="C17327" t="s">
        <v>407</v>
      </c>
      <c r="D17327" t="s">
        <v>575</v>
      </c>
      <c r="E17327">
        <v>495</v>
      </c>
    </row>
    <row r="17328" spans="1:5">
      <c r="A17328">
        <v>2020</v>
      </c>
      <c r="B17328" t="s">
        <v>407</v>
      </c>
      <c r="C17328" t="s">
        <v>407</v>
      </c>
      <c r="D17328" t="s">
        <v>575</v>
      </c>
      <c r="E17328">
        <v>550</v>
      </c>
    </row>
    <row r="17329" spans="1:5">
      <c r="A17329">
        <v>2023</v>
      </c>
      <c r="B17329" t="s">
        <v>438</v>
      </c>
      <c r="C17329" t="s">
        <v>52</v>
      </c>
      <c r="D17329" t="s">
        <v>575</v>
      </c>
      <c r="E17329">
        <v>15</v>
      </c>
    </row>
    <row r="17330" spans="1:5">
      <c r="A17330">
        <v>2023</v>
      </c>
      <c r="B17330" t="s">
        <v>425</v>
      </c>
      <c r="C17330" t="s">
        <v>24</v>
      </c>
      <c r="D17330" t="s">
        <v>575</v>
      </c>
      <c r="E17330">
        <v>10</v>
      </c>
    </row>
    <row r="17331" spans="1:5">
      <c r="A17331">
        <v>2023</v>
      </c>
      <c r="B17331" t="s">
        <v>421</v>
      </c>
      <c r="C17331" t="s">
        <v>13</v>
      </c>
      <c r="D17331" t="s">
        <v>575</v>
      </c>
      <c r="E17331">
        <v>65</v>
      </c>
    </row>
    <row r="17332" spans="1:5">
      <c r="A17332">
        <v>2023</v>
      </c>
      <c r="B17332" t="s">
        <v>432</v>
      </c>
      <c r="C17332" t="s">
        <v>39</v>
      </c>
      <c r="D17332" t="s">
        <v>575</v>
      </c>
      <c r="E17332">
        <v>50</v>
      </c>
    </row>
    <row r="17333" spans="1:5">
      <c r="A17333">
        <v>2023</v>
      </c>
      <c r="B17333" t="s">
        <v>429</v>
      </c>
      <c r="C17333" t="s">
        <v>30</v>
      </c>
      <c r="D17333" t="s">
        <v>575</v>
      </c>
      <c r="E17333">
        <v>95</v>
      </c>
    </row>
    <row r="17334" spans="1:5">
      <c r="A17334">
        <v>2023</v>
      </c>
      <c r="B17334" t="s">
        <v>431</v>
      </c>
      <c r="C17334" t="s">
        <v>36</v>
      </c>
      <c r="D17334" t="s">
        <v>575</v>
      </c>
      <c r="E17334">
        <v>15</v>
      </c>
    </row>
    <row r="17335" spans="1:5">
      <c r="A17335">
        <v>2023</v>
      </c>
      <c r="B17335" t="s">
        <v>428</v>
      </c>
      <c r="C17335" t="s">
        <v>27</v>
      </c>
      <c r="D17335" t="s">
        <v>575</v>
      </c>
      <c r="E17335">
        <v>30</v>
      </c>
    </row>
    <row r="17336" spans="1:5">
      <c r="A17336">
        <v>2023</v>
      </c>
      <c r="B17336" t="s">
        <v>436</v>
      </c>
      <c r="C17336" t="s">
        <v>49</v>
      </c>
      <c r="D17336" t="s">
        <v>575</v>
      </c>
      <c r="E17336">
        <v>20</v>
      </c>
    </row>
    <row r="17337" spans="1:5">
      <c r="A17337">
        <v>2023</v>
      </c>
      <c r="B17337" t="s">
        <v>433</v>
      </c>
      <c r="C17337" t="s">
        <v>42</v>
      </c>
      <c r="D17337" t="s">
        <v>575</v>
      </c>
      <c r="E17337">
        <v>15</v>
      </c>
    </row>
    <row r="17338" spans="1:5">
      <c r="A17338">
        <v>2023</v>
      </c>
      <c r="B17338" t="s">
        <v>426</v>
      </c>
      <c r="D17338" t="s">
        <v>575</v>
      </c>
      <c r="E17338">
        <v>0</v>
      </c>
    </row>
    <row r="17339" spans="1:5">
      <c r="A17339">
        <v>2023</v>
      </c>
      <c r="B17339" t="s">
        <v>437</v>
      </c>
      <c r="C17339" t="s">
        <v>51</v>
      </c>
      <c r="D17339" t="s">
        <v>575</v>
      </c>
      <c r="E17339">
        <v>65</v>
      </c>
    </row>
    <row r="17340" spans="1:5">
      <c r="A17340">
        <v>2023</v>
      </c>
      <c r="B17340" t="s">
        <v>420</v>
      </c>
      <c r="C17340" t="s">
        <v>8</v>
      </c>
      <c r="D17340" t="s">
        <v>575</v>
      </c>
      <c r="E17340">
        <v>90</v>
      </c>
    </row>
    <row r="17341" spans="1:5">
      <c r="A17341">
        <v>2023</v>
      </c>
      <c r="B17341" t="s">
        <v>424</v>
      </c>
      <c r="C17341" t="s">
        <v>21</v>
      </c>
      <c r="D17341" t="s">
        <v>575</v>
      </c>
      <c r="E17341">
        <v>65</v>
      </c>
    </row>
    <row r="17342" spans="1:5">
      <c r="A17342">
        <v>2022</v>
      </c>
      <c r="B17342" t="s">
        <v>435</v>
      </c>
      <c r="C17342" t="s">
        <v>48</v>
      </c>
      <c r="D17342" t="s">
        <v>575</v>
      </c>
      <c r="E17342">
        <v>25</v>
      </c>
    </row>
    <row r="17343" spans="1:5">
      <c r="A17343">
        <v>2022</v>
      </c>
      <c r="B17343" t="s">
        <v>438</v>
      </c>
      <c r="C17343" t="s">
        <v>52</v>
      </c>
      <c r="D17343" t="s">
        <v>575</v>
      </c>
      <c r="E17343">
        <v>10</v>
      </c>
    </row>
    <row r="17344" spans="1:5">
      <c r="A17344">
        <v>2022</v>
      </c>
      <c r="B17344" t="s">
        <v>436</v>
      </c>
      <c r="C17344" t="s">
        <v>49</v>
      </c>
      <c r="D17344" t="s">
        <v>575</v>
      </c>
      <c r="E17344">
        <v>10</v>
      </c>
    </row>
    <row r="17345" spans="1:5">
      <c r="A17345">
        <v>2022</v>
      </c>
      <c r="B17345" t="s">
        <v>431</v>
      </c>
      <c r="C17345" t="s">
        <v>36</v>
      </c>
      <c r="D17345" t="s">
        <v>575</v>
      </c>
      <c r="E17345">
        <v>15</v>
      </c>
    </row>
    <row r="17346" spans="1:5">
      <c r="A17346">
        <v>2022</v>
      </c>
      <c r="B17346" t="s">
        <v>422</v>
      </c>
      <c r="C17346" t="s">
        <v>15</v>
      </c>
      <c r="D17346" t="s">
        <v>575</v>
      </c>
      <c r="E17346">
        <v>100</v>
      </c>
    </row>
    <row r="17347" spans="1:5">
      <c r="A17347">
        <v>2022</v>
      </c>
      <c r="B17347" t="s">
        <v>439</v>
      </c>
      <c r="C17347" t="s">
        <v>53</v>
      </c>
      <c r="D17347" t="s">
        <v>575</v>
      </c>
      <c r="E17347">
        <v>10</v>
      </c>
    </row>
    <row r="17348" spans="1:5">
      <c r="A17348">
        <v>2022</v>
      </c>
      <c r="B17348" t="s">
        <v>429</v>
      </c>
      <c r="C17348" t="s">
        <v>30</v>
      </c>
      <c r="D17348" t="s">
        <v>575</v>
      </c>
      <c r="E17348">
        <v>95</v>
      </c>
    </row>
    <row r="17349" spans="1:5">
      <c r="A17349">
        <v>2022</v>
      </c>
      <c r="B17349" t="s">
        <v>421</v>
      </c>
      <c r="C17349" t="s">
        <v>13</v>
      </c>
      <c r="D17349" t="s">
        <v>575</v>
      </c>
      <c r="E17349">
        <v>65</v>
      </c>
    </row>
    <row r="17350" spans="1:5">
      <c r="A17350">
        <v>2022</v>
      </c>
      <c r="B17350" t="s">
        <v>434</v>
      </c>
      <c r="C17350" t="s">
        <v>45</v>
      </c>
      <c r="D17350" t="s">
        <v>575</v>
      </c>
      <c r="E17350">
        <v>5</v>
      </c>
    </row>
    <row r="17351" spans="1:5">
      <c r="A17351">
        <v>2021</v>
      </c>
      <c r="B17351" t="s">
        <v>434</v>
      </c>
      <c r="C17351" t="s">
        <v>45</v>
      </c>
      <c r="D17351" t="s">
        <v>575</v>
      </c>
      <c r="E17351">
        <v>5</v>
      </c>
    </row>
    <row r="17352" spans="1:5">
      <c r="A17352">
        <v>2021</v>
      </c>
      <c r="B17352" t="s">
        <v>420</v>
      </c>
      <c r="C17352" t="s">
        <v>8</v>
      </c>
      <c r="D17352" t="s">
        <v>575</v>
      </c>
      <c r="E17352">
        <v>90</v>
      </c>
    </row>
    <row r="17353" spans="1:5">
      <c r="A17353">
        <v>2021</v>
      </c>
      <c r="B17353" t="s">
        <v>424</v>
      </c>
      <c r="C17353" t="s">
        <v>21</v>
      </c>
      <c r="D17353" t="s">
        <v>575</v>
      </c>
      <c r="E17353">
        <v>50</v>
      </c>
    </row>
    <row r="17354" spans="1:5">
      <c r="A17354">
        <v>2020</v>
      </c>
      <c r="B17354" t="s">
        <v>434</v>
      </c>
      <c r="C17354" t="s">
        <v>45</v>
      </c>
      <c r="D17354" t="s">
        <v>575</v>
      </c>
      <c r="E17354">
        <v>5</v>
      </c>
    </row>
    <row r="17355" spans="1:5">
      <c r="A17355">
        <v>2020</v>
      </c>
      <c r="B17355" t="s">
        <v>430</v>
      </c>
      <c r="C17355" t="s">
        <v>33</v>
      </c>
      <c r="D17355" t="s">
        <v>575</v>
      </c>
      <c r="E17355">
        <v>5</v>
      </c>
    </row>
    <row r="17356" spans="1:5">
      <c r="A17356">
        <v>2020</v>
      </c>
      <c r="B17356" t="s">
        <v>439</v>
      </c>
      <c r="C17356" t="s">
        <v>53</v>
      </c>
      <c r="D17356" t="s">
        <v>575</v>
      </c>
      <c r="E17356">
        <v>10</v>
      </c>
    </row>
    <row r="17357" spans="1:5">
      <c r="A17357">
        <v>2019</v>
      </c>
      <c r="B17357" t="s">
        <v>431</v>
      </c>
      <c r="C17357" t="s">
        <v>36</v>
      </c>
      <c r="D17357" t="s">
        <v>575</v>
      </c>
      <c r="E17357">
        <v>10</v>
      </c>
    </row>
    <row r="17358" spans="1:5">
      <c r="A17358">
        <v>2019</v>
      </c>
      <c r="B17358" t="s">
        <v>437</v>
      </c>
      <c r="C17358" t="s">
        <v>51</v>
      </c>
      <c r="D17358" t="s">
        <v>575</v>
      </c>
      <c r="E17358">
        <v>40</v>
      </c>
    </row>
    <row r="17359" spans="1:5">
      <c r="A17359">
        <v>2019</v>
      </c>
      <c r="B17359" t="s">
        <v>439</v>
      </c>
      <c r="C17359" t="s">
        <v>53</v>
      </c>
      <c r="D17359" t="s">
        <v>575</v>
      </c>
      <c r="E17359">
        <v>10</v>
      </c>
    </row>
    <row r="17360" spans="1:5">
      <c r="A17360">
        <v>2019</v>
      </c>
      <c r="B17360" t="s">
        <v>429</v>
      </c>
      <c r="C17360" t="s">
        <v>30</v>
      </c>
      <c r="D17360" t="s">
        <v>575</v>
      </c>
      <c r="E17360">
        <v>60</v>
      </c>
    </row>
    <row r="17361" spans="1:5">
      <c r="A17361">
        <v>2018</v>
      </c>
      <c r="B17361" t="s">
        <v>432</v>
      </c>
      <c r="C17361" t="s">
        <v>39</v>
      </c>
      <c r="D17361" t="s">
        <v>575</v>
      </c>
      <c r="E17361">
        <v>30</v>
      </c>
    </row>
    <row r="17362" spans="1:5">
      <c r="A17362">
        <v>2018</v>
      </c>
      <c r="B17362" t="s">
        <v>435</v>
      </c>
      <c r="C17362" t="s">
        <v>48</v>
      </c>
      <c r="D17362" t="s">
        <v>575</v>
      </c>
      <c r="E17362">
        <v>10</v>
      </c>
    </row>
    <row r="17363" spans="1:5">
      <c r="A17363">
        <v>2018</v>
      </c>
      <c r="B17363" t="s">
        <v>438</v>
      </c>
      <c r="C17363" t="s">
        <v>52</v>
      </c>
      <c r="D17363" t="s">
        <v>575</v>
      </c>
      <c r="E17363">
        <v>5</v>
      </c>
    </row>
    <row r="17364" spans="1:5">
      <c r="A17364">
        <v>2018</v>
      </c>
      <c r="B17364" t="s">
        <v>436</v>
      </c>
      <c r="C17364" t="s">
        <v>49</v>
      </c>
      <c r="D17364" t="s">
        <v>575</v>
      </c>
      <c r="E17364">
        <v>10</v>
      </c>
    </row>
    <row r="17365" spans="1:5">
      <c r="A17365">
        <v>2018</v>
      </c>
      <c r="B17365" t="s">
        <v>437</v>
      </c>
      <c r="C17365" t="s">
        <v>51</v>
      </c>
      <c r="D17365" t="s">
        <v>575</v>
      </c>
      <c r="E17365">
        <v>50</v>
      </c>
    </row>
    <row r="17366" spans="1:5">
      <c r="A17366">
        <v>2018</v>
      </c>
      <c r="B17366" t="s">
        <v>422</v>
      </c>
      <c r="C17366" t="s">
        <v>15</v>
      </c>
      <c r="D17366" t="s">
        <v>575</v>
      </c>
      <c r="E17366">
        <v>85</v>
      </c>
    </row>
    <row r="17367" spans="1:5">
      <c r="A17367">
        <v>2019</v>
      </c>
      <c r="B17367" t="s">
        <v>438</v>
      </c>
      <c r="C17367" t="s">
        <v>52</v>
      </c>
      <c r="D17367" t="s">
        <v>575</v>
      </c>
      <c r="E17367">
        <v>5</v>
      </c>
    </row>
    <row r="17368" spans="1:5">
      <c r="A17368">
        <v>2019</v>
      </c>
      <c r="B17368" t="s">
        <v>430</v>
      </c>
      <c r="C17368" t="s">
        <v>33</v>
      </c>
      <c r="D17368" t="s">
        <v>575</v>
      </c>
      <c r="E17368">
        <v>5</v>
      </c>
    </row>
    <row r="17369" spans="1:5">
      <c r="A17369">
        <v>2019</v>
      </c>
      <c r="B17369" t="s">
        <v>434</v>
      </c>
      <c r="C17369" t="s">
        <v>45</v>
      </c>
      <c r="D17369" t="s">
        <v>575</v>
      </c>
      <c r="E17369">
        <v>5</v>
      </c>
    </row>
    <row r="17370" spans="1:5">
      <c r="A17370">
        <v>2019</v>
      </c>
      <c r="B17370" t="s">
        <v>425</v>
      </c>
      <c r="C17370" t="s">
        <v>24</v>
      </c>
      <c r="D17370" t="s">
        <v>575</v>
      </c>
      <c r="E17370">
        <v>10</v>
      </c>
    </row>
    <row r="17371" spans="1:5">
      <c r="A17371">
        <v>2019</v>
      </c>
      <c r="B17371" t="s">
        <v>420</v>
      </c>
      <c r="C17371" t="s">
        <v>8</v>
      </c>
      <c r="D17371" t="s">
        <v>575</v>
      </c>
      <c r="E17371">
        <v>95</v>
      </c>
    </row>
    <row r="17372" spans="1:5">
      <c r="A17372">
        <v>2019</v>
      </c>
      <c r="B17372" t="s">
        <v>433</v>
      </c>
      <c r="C17372" t="s">
        <v>42</v>
      </c>
      <c r="D17372" t="s">
        <v>575</v>
      </c>
      <c r="E17372">
        <v>5</v>
      </c>
    </row>
    <row r="17373" spans="1:5">
      <c r="A17373">
        <v>2019</v>
      </c>
      <c r="B17373" t="s">
        <v>428</v>
      </c>
      <c r="C17373" t="s">
        <v>27</v>
      </c>
      <c r="D17373" t="s">
        <v>575</v>
      </c>
      <c r="E17373">
        <v>15</v>
      </c>
    </row>
    <row r="17374" spans="1:5">
      <c r="A17374">
        <v>2019</v>
      </c>
      <c r="B17374" t="s">
        <v>423</v>
      </c>
      <c r="C17374" t="s">
        <v>18</v>
      </c>
      <c r="D17374" t="s">
        <v>575</v>
      </c>
      <c r="E17374">
        <v>5</v>
      </c>
    </row>
    <row r="17375" spans="1:5">
      <c r="A17375">
        <v>2019</v>
      </c>
      <c r="B17375" t="s">
        <v>421</v>
      </c>
      <c r="C17375" t="s">
        <v>13</v>
      </c>
      <c r="D17375" t="s">
        <v>575</v>
      </c>
      <c r="E17375">
        <v>35</v>
      </c>
    </row>
    <row r="17376" spans="1:5">
      <c r="A17376">
        <v>2019</v>
      </c>
      <c r="B17376" t="s">
        <v>422</v>
      </c>
      <c r="C17376" t="s">
        <v>15</v>
      </c>
      <c r="D17376" t="s">
        <v>575</v>
      </c>
      <c r="E17376">
        <v>90</v>
      </c>
    </row>
    <row r="17377" spans="1:5">
      <c r="A17377">
        <v>2019</v>
      </c>
      <c r="B17377" t="s">
        <v>424</v>
      </c>
      <c r="C17377" t="s">
        <v>21</v>
      </c>
      <c r="D17377" t="s">
        <v>575</v>
      </c>
      <c r="E17377">
        <v>40</v>
      </c>
    </row>
    <row r="17378" spans="1:5">
      <c r="A17378">
        <v>2018</v>
      </c>
      <c r="B17378" t="s">
        <v>434</v>
      </c>
      <c r="C17378" t="s">
        <v>45</v>
      </c>
      <c r="D17378" t="s">
        <v>575</v>
      </c>
      <c r="E17378">
        <v>5</v>
      </c>
    </row>
    <row r="17379" spans="1:5">
      <c r="A17379">
        <v>2018</v>
      </c>
      <c r="B17379" t="s">
        <v>428</v>
      </c>
      <c r="C17379" t="s">
        <v>27</v>
      </c>
      <c r="D17379" t="s">
        <v>575</v>
      </c>
      <c r="E17379">
        <v>15</v>
      </c>
    </row>
    <row r="17380" spans="1:5">
      <c r="A17380">
        <v>2018</v>
      </c>
      <c r="B17380" t="s">
        <v>430</v>
      </c>
      <c r="C17380" t="s">
        <v>33</v>
      </c>
      <c r="D17380" t="s">
        <v>575</v>
      </c>
      <c r="E17380">
        <v>10</v>
      </c>
    </row>
    <row r="17381" spans="1:5">
      <c r="A17381">
        <v>2018</v>
      </c>
      <c r="B17381" t="s">
        <v>420</v>
      </c>
      <c r="C17381" t="s">
        <v>8</v>
      </c>
      <c r="D17381" t="s">
        <v>575</v>
      </c>
      <c r="E17381">
        <v>95</v>
      </c>
    </row>
    <row r="17382" spans="1:5">
      <c r="A17382">
        <v>2018</v>
      </c>
      <c r="B17382" t="s">
        <v>439</v>
      </c>
      <c r="C17382" t="s">
        <v>53</v>
      </c>
      <c r="D17382" t="s">
        <v>575</v>
      </c>
      <c r="E17382">
        <v>10</v>
      </c>
    </row>
    <row r="17383" spans="1:5">
      <c r="A17383">
        <v>2022</v>
      </c>
      <c r="B17383" t="s">
        <v>437</v>
      </c>
      <c r="C17383" t="s">
        <v>51</v>
      </c>
      <c r="D17383" t="s">
        <v>575</v>
      </c>
      <c r="E17383">
        <v>60</v>
      </c>
    </row>
    <row r="17384" spans="1:5">
      <c r="A17384">
        <v>2022</v>
      </c>
      <c r="B17384" t="s">
        <v>425</v>
      </c>
      <c r="C17384" t="s">
        <v>24</v>
      </c>
      <c r="D17384" t="s">
        <v>575</v>
      </c>
      <c r="E17384">
        <v>15</v>
      </c>
    </row>
    <row r="17385" spans="1:5">
      <c r="A17385">
        <v>2022</v>
      </c>
      <c r="B17385" t="s">
        <v>428</v>
      </c>
      <c r="C17385" t="s">
        <v>27</v>
      </c>
      <c r="D17385" t="s">
        <v>575</v>
      </c>
      <c r="E17385">
        <v>20</v>
      </c>
    </row>
    <row r="17386" spans="1:5">
      <c r="A17386">
        <v>2022</v>
      </c>
      <c r="B17386" t="s">
        <v>420</v>
      </c>
      <c r="C17386" t="s">
        <v>8</v>
      </c>
      <c r="D17386" t="s">
        <v>575</v>
      </c>
      <c r="E17386">
        <v>85</v>
      </c>
    </row>
    <row r="17387" spans="1:5">
      <c r="A17387">
        <v>2022</v>
      </c>
      <c r="B17387" t="s">
        <v>423</v>
      </c>
      <c r="C17387" t="s">
        <v>18</v>
      </c>
      <c r="D17387" t="s">
        <v>575</v>
      </c>
      <c r="E17387">
        <v>20</v>
      </c>
    </row>
    <row r="17388" spans="1:5">
      <c r="A17388">
        <v>2021</v>
      </c>
      <c r="B17388" t="s">
        <v>426</v>
      </c>
      <c r="D17388" t="s">
        <v>575</v>
      </c>
      <c r="E17388">
        <v>0</v>
      </c>
    </row>
    <row r="17389" spans="1:5">
      <c r="A17389">
        <v>2021</v>
      </c>
      <c r="B17389" t="s">
        <v>428</v>
      </c>
      <c r="C17389" t="s">
        <v>27</v>
      </c>
      <c r="D17389" t="s">
        <v>575</v>
      </c>
      <c r="E17389">
        <v>20</v>
      </c>
    </row>
    <row r="17390" spans="1:5">
      <c r="A17390">
        <v>2021</v>
      </c>
      <c r="B17390" t="s">
        <v>423</v>
      </c>
      <c r="C17390" t="s">
        <v>18</v>
      </c>
      <c r="D17390" t="s">
        <v>575</v>
      </c>
      <c r="E17390">
        <v>15</v>
      </c>
    </row>
    <row r="17391" spans="1:5">
      <c r="A17391">
        <v>2021</v>
      </c>
      <c r="B17391" t="s">
        <v>431</v>
      </c>
      <c r="C17391" t="s">
        <v>36</v>
      </c>
      <c r="D17391" t="s">
        <v>575</v>
      </c>
      <c r="E17391">
        <v>15</v>
      </c>
    </row>
    <row r="17392" spans="1:5">
      <c r="A17392">
        <v>2021</v>
      </c>
      <c r="B17392" t="s">
        <v>425</v>
      </c>
      <c r="C17392" t="s">
        <v>24</v>
      </c>
      <c r="D17392" t="s">
        <v>575</v>
      </c>
      <c r="E17392">
        <v>10</v>
      </c>
    </row>
    <row r="17393" spans="1:5">
      <c r="A17393">
        <v>2021</v>
      </c>
      <c r="B17393" t="s">
        <v>438</v>
      </c>
      <c r="C17393" t="s">
        <v>52</v>
      </c>
      <c r="D17393" t="s">
        <v>575</v>
      </c>
      <c r="E17393">
        <v>5</v>
      </c>
    </row>
    <row r="17394" spans="1:5">
      <c r="A17394">
        <v>2021</v>
      </c>
      <c r="B17394" t="s">
        <v>436</v>
      </c>
      <c r="C17394" t="s">
        <v>49</v>
      </c>
      <c r="D17394" t="s">
        <v>575</v>
      </c>
      <c r="E17394">
        <v>10</v>
      </c>
    </row>
    <row r="17395" spans="1:5">
      <c r="A17395">
        <v>2021</v>
      </c>
      <c r="B17395" t="s">
        <v>437</v>
      </c>
      <c r="C17395" t="s">
        <v>51</v>
      </c>
      <c r="D17395" t="s">
        <v>575</v>
      </c>
      <c r="E17395">
        <v>45</v>
      </c>
    </row>
    <row r="17396" spans="1:5">
      <c r="A17396">
        <v>2020</v>
      </c>
      <c r="B17396" t="s">
        <v>431</v>
      </c>
      <c r="C17396" t="s">
        <v>36</v>
      </c>
      <c r="D17396" t="s">
        <v>575</v>
      </c>
      <c r="E17396">
        <v>15</v>
      </c>
    </row>
    <row r="17397" spans="1:5">
      <c r="A17397">
        <v>2020</v>
      </c>
      <c r="B17397" t="s">
        <v>426</v>
      </c>
      <c r="D17397" t="s">
        <v>575</v>
      </c>
      <c r="E17397">
        <v>0</v>
      </c>
    </row>
    <row r="17398" spans="1:5">
      <c r="A17398">
        <v>2020</v>
      </c>
      <c r="B17398" t="s">
        <v>433</v>
      </c>
      <c r="C17398" t="s">
        <v>42</v>
      </c>
      <c r="D17398" t="s">
        <v>575</v>
      </c>
      <c r="E17398">
        <v>10</v>
      </c>
    </row>
    <row r="17399" spans="1:5">
      <c r="A17399">
        <v>2020</v>
      </c>
      <c r="B17399" t="s">
        <v>425</v>
      </c>
      <c r="C17399" t="s">
        <v>24</v>
      </c>
      <c r="D17399" t="s">
        <v>575</v>
      </c>
      <c r="E17399">
        <v>10</v>
      </c>
    </row>
    <row r="17400" spans="1:5">
      <c r="A17400">
        <v>2020</v>
      </c>
      <c r="B17400" t="s">
        <v>428</v>
      </c>
      <c r="C17400" t="s">
        <v>27</v>
      </c>
      <c r="D17400" t="s">
        <v>575</v>
      </c>
      <c r="E17400">
        <v>15</v>
      </c>
    </row>
    <row r="17401" spans="1:5">
      <c r="A17401">
        <v>2020</v>
      </c>
      <c r="B17401" t="s">
        <v>438</v>
      </c>
      <c r="C17401" t="s">
        <v>52</v>
      </c>
      <c r="D17401" t="s">
        <v>575</v>
      </c>
      <c r="E17401">
        <v>10</v>
      </c>
    </row>
    <row r="17402" spans="1:5">
      <c r="A17402">
        <v>2020</v>
      </c>
      <c r="B17402" t="s">
        <v>437</v>
      </c>
      <c r="C17402" t="s">
        <v>51</v>
      </c>
      <c r="D17402" t="s">
        <v>575</v>
      </c>
      <c r="E17402">
        <v>45</v>
      </c>
    </row>
    <row r="17403" spans="1:5">
      <c r="A17403">
        <v>2020</v>
      </c>
      <c r="B17403" t="s">
        <v>422</v>
      </c>
      <c r="C17403" t="s">
        <v>15</v>
      </c>
      <c r="D17403" t="s">
        <v>575</v>
      </c>
      <c r="E17403">
        <v>85</v>
      </c>
    </row>
    <row r="17404" spans="1:5">
      <c r="A17404">
        <v>2023</v>
      </c>
      <c r="B17404" t="s">
        <v>434</v>
      </c>
      <c r="C17404" t="s">
        <v>45</v>
      </c>
      <c r="D17404" t="s">
        <v>575</v>
      </c>
      <c r="E17404">
        <v>5</v>
      </c>
    </row>
    <row r="17405" spans="1:5">
      <c r="A17405">
        <v>2023</v>
      </c>
      <c r="B17405" t="s">
        <v>423</v>
      </c>
      <c r="C17405" t="s">
        <v>18</v>
      </c>
      <c r="D17405" t="s">
        <v>575</v>
      </c>
      <c r="E17405">
        <v>25</v>
      </c>
    </row>
    <row r="17406" spans="1:5">
      <c r="A17406">
        <v>2023</v>
      </c>
      <c r="B17406" t="s">
        <v>435</v>
      </c>
      <c r="C17406" t="s">
        <v>48</v>
      </c>
      <c r="D17406" t="s">
        <v>575</v>
      </c>
      <c r="E17406">
        <v>25</v>
      </c>
    </row>
    <row r="17407" spans="1:5">
      <c r="A17407">
        <v>2023</v>
      </c>
      <c r="B17407" t="s">
        <v>430</v>
      </c>
      <c r="C17407" t="s">
        <v>33</v>
      </c>
      <c r="D17407" t="s">
        <v>575</v>
      </c>
      <c r="E17407">
        <v>10</v>
      </c>
    </row>
    <row r="17408" spans="1:5">
      <c r="A17408">
        <v>2023</v>
      </c>
      <c r="B17408" t="s">
        <v>422</v>
      </c>
      <c r="C17408" t="s">
        <v>15</v>
      </c>
      <c r="D17408" t="s">
        <v>575</v>
      </c>
      <c r="E17408">
        <v>110</v>
      </c>
    </row>
    <row r="17409" spans="1:5">
      <c r="A17409">
        <v>2023</v>
      </c>
      <c r="B17409" t="s">
        <v>439</v>
      </c>
      <c r="C17409" t="s">
        <v>53</v>
      </c>
      <c r="D17409" t="s">
        <v>575</v>
      </c>
      <c r="E17409">
        <v>15</v>
      </c>
    </row>
    <row r="17410" spans="1:5">
      <c r="A17410">
        <v>2022</v>
      </c>
      <c r="B17410" t="s">
        <v>433</v>
      </c>
      <c r="C17410" t="s">
        <v>42</v>
      </c>
      <c r="D17410" t="s">
        <v>575</v>
      </c>
      <c r="E17410">
        <v>15</v>
      </c>
    </row>
    <row r="17411" spans="1:5">
      <c r="A17411">
        <v>2022</v>
      </c>
      <c r="B17411" t="s">
        <v>430</v>
      </c>
      <c r="C17411" t="s">
        <v>33</v>
      </c>
      <c r="D17411" t="s">
        <v>575</v>
      </c>
      <c r="E17411">
        <v>10</v>
      </c>
    </row>
    <row r="17412" spans="1:5">
      <c r="A17412">
        <v>2022</v>
      </c>
      <c r="B17412" t="s">
        <v>432</v>
      </c>
      <c r="C17412" t="s">
        <v>39</v>
      </c>
      <c r="D17412" t="s">
        <v>575</v>
      </c>
      <c r="E17412">
        <v>40</v>
      </c>
    </row>
    <row r="17413" spans="1:5">
      <c r="A17413">
        <v>2022</v>
      </c>
      <c r="B17413" t="s">
        <v>426</v>
      </c>
      <c r="D17413" t="s">
        <v>575</v>
      </c>
      <c r="E17413">
        <v>0</v>
      </c>
    </row>
    <row r="17414" spans="1:5">
      <c r="A17414">
        <v>2022</v>
      </c>
      <c r="B17414" t="s">
        <v>424</v>
      </c>
      <c r="C17414" t="s">
        <v>21</v>
      </c>
      <c r="D17414" t="s">
        <v>575</v>
      </c>
      <c r="E17414">
        <v>55</v>
      </c>
    </row>
    <row r="17415" spans="1:5">
      <c r="A17415">
        <v>2021</v>
      </c>
      <c r="B17415" t="s">
        <v>432</v>
      </c>
      <c r="C17415" t="s">
        <v>39</v>
      </c>
      <c r="D17415" t="s">
        <v>575</v>
      </c>
      <c r="E17415">
        <v>35</v>
      </c>
    </row>
    <row r="17416" spans="1:5">
      <c r="A17416">
        <v>2021</v>
      </c>
      <c r="B17416" t="s">
        <v>430</v>
      </c>
      <c r="C17416" t="s">
        <v>33</v>
      </c>
      <c r="D17416" t="s">
        <v>575</v>
      </c>
      <c r="E17416">
        <v>5</v>
      </c>
    </row>
    <row r="17417" spans="1:5">
      <c r="A17417">
        <v>2021</v>
      </c>
      <c r="B17417" t="s">
        <v>433</v>
      </c>
      <c r="C17417" t="s">
        <v>42</v>
      </c>
      <c r="D17417" t="s">
        <v>575</v>
      </c>
      <c r="E17417">
        <v>5</v>
      </c>
    </row>
    <row r="17418" spans="1:5">
      <c r="A17418">
        <v>2021</v>
      </c>
      <c r="B17418" t="s">
        <v>422</v>
      </c>
      <c r="C17418" t="s">
        <v>15</v>
      </c>
      <c r="D17418" t="s">
        <v>575</v>
      </c>
      <c r="E17418">
        <v>100</v>
      </c>
    </row>
    <row r="17419" spans="1:5">
      <c r="A17419">
        <v>2021</v>
      </c>
      <c r="B17419" t="s">
        <v>421</v>
      </c>
      <c r="C17419" t="s">
        <v>13</v>
      </c>
      <c r="D17419" t="s">
        <v>575</v>
      </c>
      <c r="E17419">
        <v>55</v>
      </c>
    </row>
    <row r="17420" spans="1:5">
      <c r="A17420">
        <v>2021</v>
      </c>
      <c r="B17420" t="s">
        <v>439</v>
      </c>
      <c r="C17420" t="s">
        <v>53</v>
      </c>
      <c r="D17420" t="s">
        <v>575</v>
      </c>
      <c r="E17420">
        <v>15</v>
      </c>
    </row>
    <row r="17421" spans="1:5">
      <c r="A17421">
        <v>2021</v>
      </c>
      <c r="B17421" t="s">
        <v>435</v>
      </c>
      <c r="C17421" t="s">
        <v>48</v>
      </c>
      <c r="D17421" t="s">
        <v>575</v>
      </c>
      <c r="E17421">
        <v>15</v>
      </c>
    </row>
    <row r="17422" spans="1:5">
      <c r="A17422">
        <v>2021</v>
      </c>
      <c r="B17422" t="s">
        <v>429</v>
      </c>
      <c r="C17422" t="s">
        <v>30</v>
      </c>
      <c r="D17422" t="s">
        <v>575</v>
      </c>
      <c r="E17422">
        <v>85</v>
      </c>
    </row>
    <row r="17423" spans="1:5">
      <c r="A17423">
        <v>2020</v>
      </c>
      <c r="B17423" t="s">
        <v>435</v>
      </c>
      <c r="C17423" t="s">
        <v>48</v>
      </c>
      <c r="D17423" t="s">
        <v>575</v>
      </c>
      <c r="E17423">
        <v>15</v>
      </c>
    </row>
    <row r="17424" spans="1:5">
      <c r="A17424">
        <v>2020</v>
      </c>
      <c r="B17424" t="s">
        <v>432</v>
      </c>
      <c r="C17424" t="s">
        <v>39</v>
      </c>
      <c r="D17424" t="s">
        <v>575</v>
      </c>
      <c r="E17424">
        <v>40</v>
      </c>
    </row>
    <row r="17425" spans="1:5">
      <c r="A17425">
        <v>2020</v>
      </c>
      <c r="B17425" t="s">
        <v>423</v>
      </c>
      <c r="C17425" t="s">
        <v>18</v>
      </c>
      <c r="D17425" t="s">
        <v>575</v>
      </c>
      <c r="E17425">
        <v>15</v>
      </c>
    </row>
    <row r="17426" spans="1:5">
      <c r="A17426">
        <v>2020</v>
      </c>
      <c r="B17426" t="s">
        <v>420</v>
      </c>
      <c r="C17426" t="s">
        <v>8</v>
      </c>
      <c r="D17426" t="s">
        <v>575</v>
      </c>
      <c r="E17426">
        <v>95</v>
      </c>
    </row>
    <row r="17427" spans="1:5">
      <c r="A17427">
        <v>2020</v>
      </c>
      <c r="B17427" t="s">
        <v>424</v>
      </c>
      <c r="C17427" t="s">
        <v>21</v>
      </c>
      <c r="D17427" t="s">
        <v>575</v>
      </c>
      <c r="E17427">
        <v>50</v>
      </c>
    </row>
    <row r="17428" spans="1:5">
      <c r="A17428">
        <v>2020</v>
      </c>
      <c r="B17428" t="s">
        <v>421</v>
      </c>
      <c r="C17428" t="s">
        <v>13</v>
      </c>
      <c r="D17428" t="s">
        <v>575</v>
      </c>
      <c r="E17428">
        <v>45</v>
      </c>
    </row>
    <row r="17429" spans="1:5">
      <c r="A17429">
        <v>2020</v>
      </c>
      <c r="B17429" t="s">
        <v>436</v>
      </c>
      <c r="C17429" t="s">
        <v>49</v>
      </c>
      <c r="D17429" t="s">
        <v>575</v>
      </c>
      <c r="E17429">
        <v>10</v>
      </c>
    </row>
    <row r="17430" spans="1:5">
      <c r="A17430">
        <v>2020</v>
      </c>
      <c r="B17430" t="s">
        <v>429</v>
      </c>
      <c r="C17430" t="s">
        <v>30</v>
      </c>
      <c r="D17430" t="s">
        <v>575</v>
      </c>
      <c r="E17430">
        <v>70</v>
      </c>
    </row>
    <row r="17431" spans="1:5">
      <c r="A17431">
        <v>2019</v>
      </c>
      <c r="B17431" t="s">
        <v>435</v>
      </c>
      <c r="C17431" t="s">
        <v>48</v>
      </c>
      <c r="D17431" t="s">
        <v>575</v>
      </c>
      <c r="E17431">
        <v>15</v>
      </c>
    </row>
    <row r="17432" spans="1:5">
      <c r="A17432">
        <v>2019</v>
      </c>
      <c r="B17432" t="s">
        <v>426</v>
      </c>
      <c r="D17432" t="s">
        <v>575</v>
      </c>
      <c r="E17432">
        <v>0</v>
      </c>
    </row>
    <row r="17433" spans="1:5">
      <c r="A17433">
        <v>2019</v>
      </c>
      <c r="B17433" t="s">
        <v>432</v>
      </c>
      <c r="C17433" t="s">
        <v>39</v>
      </c>
      <c r="D17433" t="s">
        <v>575</v>
      </c>
      <c r="E17433">
        <v>25</v>
      </c>
    </row>
    <row r="17434" spans="1:5">
      <c r="A17434">
        <v>2019</v>
      </c>
      <c r="B17434" t="s">
        <v>436</v>
      </c>
      <c r="C17434" t="s">
        <v>49</v>
      </c>
      <c r="D17434" t="s">
        <v>575</v>
      </c>
      <c r="E17434">
        <v>10</v>
      </c>
    </row>
    <row r="17435" spans="1:5">
      <c r="A17435">
        <v>2018</v>
      </c>
      <c r="B17435" t="s">
        <v>431</v>
      </c>
      <c r="C17435" t="s">
        <v>36</v>
      </c>
      <c r="D17435" t="s">
        <v>575</v>
      </c>
      <c r="E17435">
        <v>5</v>
      </c>
    </row>
    <row r="17436" spans="1:5">
      <c r="A17436">
        <v>2018</v>
      </c>
      <c r="B17436" t="s">
        <v>426</v>
      </c>
      <c r="D17436" t="s">
        <v>575</v>
      </c>
      <c r="E17436">
        <v>0</v>
      </c>
    </row>
    <row r="17437" spans="1:5">
      <c r="A17437">
        <v>2018</v>
      </c>
      <c r="B17437" t="s">
        <v>421</v>
      </c>
      <c r="C17437" t="s">
        <v>13</v>
      </c>
      <c r="D17437" t="s">
        <v>575</v>
      </c>
      <c r="E17437">
        <v>35</v>
      </c>
    </row>
    <row r="17438" spans="1:5">
      <c r="A17438">
        <v>2018</v>
      </c>
      <c r="B17438" t="s">
        <v>423</v>
      </c>
      <c r="C17438" t="s">
        <v>18</v>
      </c>
      <c r="D17438" t="s">
        <v>575</v>
      </c>
      <c r="E17438">
        <v>5</v>
      </c>
    </row>
    <row r="17439" spans="1:5">
      <c r="A17439">
        <v>2018</v>
      </c>
      <c r="B17439" t="s">
        <v>433</v>
      </c>
      <c r="C17439" t="s">
        <v>42</v>
      </c>
      <c r="D17439" t="s">
        <v>575</v>
      </c>
      <c r="E17439">
        <v>10</v>
      </c>
    </row>
    <row r="17440" spans="1:5">
      <c r="A17440">
        <v>2018</v>
      </c>
      <c r="B17440" t="s">
        <v>425</v>
      </c>
      <c r="C17440" t="s">
        <v>24</v>
      </c>
      <c r="D17440" t="s">
        <v>575</v>
      </c>
      <c r="E17440">
        <v>15</v>
      </c>
    </row>
    <row r="17441" spans="1:5">
      <c r="A17441">
        <v>2018</v>
      </c>
      <c r="B17441" t="s">
        <v>424</v>
      </c>
      <c r="C17441" t="s">
        <v>21</v>
      </c>
      <c r="D17441" t="s">
        <v>575</v>
      </c>
      <c r="E17441">
        <v>45</v>
      </c>
    </row>
    <row r="17442" spans="1:5">
      <c r="A17442">
        <v>2018</v>
      </c>
      <c r="B17442" t="s">
        <v>429</v>
      </c>
      <c r="C17442" t="s">
        <v>30</v>
      </c>
      <c r="D17442" t="s">
        <v>575</v>
      </c>
      <c r="E17442">
        <v>55</v>
      </c>
    </row>
    <row r="17443" spans="1:5">
      <c r="A17443">
        <v>2025</v>
      </c>
      <c r="B17443" t="s">
        <v>407</v>
      </c>
      <c r="D17443" t="s">
        <v>576</v>
      </c>
      <c r="E17443">
        <v>63</v>
      </c>
    </row>
    <row r="17444" spans="1:5">
      <c r="A17444">
        <v>2025</v>
      </c>
      <c r="B17444" t="s">
        <v>438</v>
      </c>
      <c r="D17444" t="s">
        <v>576</v>
      </c>
      <c r="E17444">
        <v>0</v>
      </c>
    </row>
    <row r="17445" spans="1:5">
      <c r="A17445">
        <v>2025</v>
      </c>
      <c r="B17445" t="s">
        <v>425</v>
      </c>
      <c r="D17445" t="s">
        <v>576</v>
      </c>
      <c r="E17445">
        <v>2</v>
      </c>
    </row>
    <row r="17446" spans="1:5">
      <c r="A17446">
        <v>2025</v>
      </c>
      <c r="B17446" t="s">
        <v>421</v>
      </c>
      <c r="D17446" t="s">
        <v>576</v>
      </c>
      <c r="E17446">
        <v>5</v>
      </c>
    </row>
    <row r="17447" spans="1:5">
      <c r="A17447">
        <v>2025</v>
      </c>
      <c r="B17447" t="s">
        <v>432</v>
      </c>
      <c r="D17447" t="s">
        <v>576</v>
      </c>
      <c r="E17447">
        <v>4</v>
      </c>
    </row>
    <row r="17448" spans="1:5">
      <c r="A17448">
        <v>2025</v>
      </c>
      <c r="B17448" t="s">
        <v>429</v>
      </c>
      <c r="D17448" t="s">
        <v>576</v>
      </c>
      <c r="E17448">
        <v>7</v>
      </c>
    </row>
    <row r="17449" spans="1:5">
      <c r="A17449">
        <v>2025</v>
      </c>
      <c r="B17449" t="s">
        <v>431</v>
      </c>
      <c r="D17449" t="s">
        <v>576</v>
      </c>
      <c r="E17449">
        <v>0</v>
      </c>
    </row>
    <row r="17450" spans="1:5">
      <c r="A17450">
        <v>2025</v>
      </c>
      <c r="B17450" t="s">
        <v>428</v>
      </c>
      <c r="D17450" t="s">
        <v>576</v>
      </c>
      <c r="E17450">
        <v>1</v>
      </c>
    </row>
    <row r="17451" spans="1:5">
      <c r="A17451">
        <v>2025</v>
      </c>
      <c r="B17451" t="s">
        <v>436</v>
      </c>
      <c r="D17451" t="s">
        <v>576</v>
      </c>
      <c r="E17451">
        <v>1</v>
      </c>
    </row>
    <row r="17452" spans="1:5">
      <c r="A17452">
        <v>2025</v>
      </c>
      <c r="B17452" t="s">
        <v>433</v>
      </c>
      <c r="D17452" t="s">
        <v>576</v>
      </c>
      <c r="E17452">
        <v>1</v>
      </c>
    </row>
    <row r="17453" spans="1:5">
      <c r="A17453">
        <v>2025</v>
      </c>
      <c r="B17453" t="s">
        <v>426</v>
      </c>
      <c r="D17453" t="s">
        <v>576</v>
      </c>
      <c r="E17453">
        <v>0</v>
      </c>
    </row>
    <row r="17454" spans="1:5">
      <c r="A17454">
        <v>2025</v>
      </c>
      <c r="B17454" t="s">
        <v>437</v>
      </c>
      <c r="D17454" t="s">
        <v>576</v>
      </c>
      <c r="E17454">
        <v>5</v>
      </c>
    </row>
    <row r="17455" spans="1:5">
      <c r="A17455">
        <v>2025</v>
      </c>
      <c r="B17455" t="s">
        <v>420</v>
      </c>
      <c r="D17455" t="s">
        <v>576</v>
      </c>
      <c r="E17455">
        <v>14</v>
      </c>
    </row>
    <row r="17456" spans="1:5">
      <c r="A17456">
        <v>2025</v>
      </c>
      <c r="B17456" t="s">
        <v>424</v>
      </c>
      <c r="D17456" t="s">
        <v>576</v>
      </c>
      <c r="E17456">
        <v>2</v>
      </c>
    </row>
    <row r="17457" spans="1:5">
      <c r="A17457">
        <v>2025</v>
      </c>
      <c r="B17457" t="s">
        <v>434</v>
      </c>
      <c r="D17457" t="s">
        <v>576</v>
      </c>
      <c r="E17457">
        <v>0</v>
      </c>
    </row>
    <row r="17458" spans="1:5">
      <c r="A17458">
        <v>2025</v>
      </c>
      <c r="B17458" t="s">
        <v>423</v>
      </c>
      <c r="D17458" t="s">
        <v>576</v>
      </c>
      <c r="E17458">
        <v>1</v>
      </c>
    </row>
    <row r="17459" spans="1:5">
      <c r="A17459">
        <v>2025</v>
      </c>
      <c r="B17459" t="s">
        <v>435</v>
      </c>
      <c r="D17459" t="s">
        <v>576</v>
      </c>
      <c r="E17459">
        <v>4</v>
      </c>
    </row>
    <row r="17460" spans="1:5">
      <c r="A17460">
        <v>2025</v>
      </c>
      <c r="B17460" t="s">
        <v>430</v>
      </c>
      <c r="D17460" t="s">
        <v>576</v>
      </c>
      <c r="E17460">
        <v>4</v>
      </c>
    </row>
    <row r="17461" spans="1:5">
      <c r="A17461">
        <v>2025</v>
      </c>
      <c r="B17461" t="s">
        <v>422</v>
      </c>
      <c r="D17461" t="s">
        <v>576</v>
      </c>
      <c r="E17461">
        <v>17</v>
      </c>
    </row>
    <row r="17462" spans="1:5">
      <c r="A17462">
        <v>2025</v>
      </c>
      <c r="B17462" t="s">
        <v>439</v>
      </c>
      <c r="D17462" t="s">
        <v>576</v>
      </c>
      <c r="E17462">
        <v>3</v>
      </c>
    </row>
    <row r="17463" spans="1:5">
      <c r="A17463">
        <v>2024</v>
      </c>
      <c r="B17463" t="s">
        <v>407</v>
      </c>
      <c r="C17463" t="s">
        <v>407</v>
      </c>
      <c r="D17463" t="s">
        <v>576</v>
      </c>
      <c r="E17463">
        <v>440</v>
      </c>
    </row>
    <row r="17464" spans="1:5">
      <c r="A17464">
        <v>2024</v>
      </c>
      <c r="B17464" t="s">
        <v>438</v>
      </c>
      <c r="C17464" t="s">
        <v>52</v>
      </c>
      <c r="D17464" t="s">
        <v>576</v>
      </c>
      <c r="E17464">
        <v>5</v>
      </c>
    </row>
    <row r="17465" spans="1:5">
      <c r="A17465">
        <v>2024</v>
      </c>
      <c r="B17465" t="s">
        <v>425</v>
      </c>
      <c r="C17465" t="s">
        <v>24</v>
      </c>
      <c r="D17465" t="s">
        <v>576</v>
      </c>
      <c r="E17465">
        <v>17</v>
      </c>
    </row>
    <row r="17466" spans="1:5">
      <c r="A17466">
        <v>2024</v>
      </c>
      <c r="B17466" t="s">
        <v>421</v>
      </c>
      <c r="C17466" t="s">
        <v>13</v>
      </c>
      <c r="D17466" t="s">
        <v>576</v>
      </c>
      <c r="E17466">
        <v>30</v>
      </c>
    </row>
    <row r="17467" spans="1:5">
      <c r="A17467">
        <v>2024</v>
      </c>
      <c r="B17467" t="s">
        <v>432</v>
      </c>
      <c r="C17467" t="s">
        <v>39</v>
      </c>
      <c r="D17467" t="s">
        <v>576</v>
      </c>
      <c r="E17467">
        <v>29</v>
      </c>
    </row>
    <row r="17468" spans="1:5">
      <c r="A17468">
        <v>2024</v>
      </c>
      <c r="B17468" t="s">
        <v>429</v>
      </c>
      <c r="C17468" t="s">
        <v>30</v>
      </c>
      <c r="D17468" t="s">
        <v>576</v>
      </c>
      <c r="E17468">
        <v>47</v>
      </c>
    </row>
    <row r="17469" spans="1:5">
      <c r="A17469">
        <v>2024</v>
      </c>
      <c r="B17469" t="s">
        <v>431</v>
      </c>
      <c r="C17469" t="s">
        <v>36</v>
      </c>
      <c r="D17469" t="s">
        <v>576</v>
      </c>
      <c r="E17469">
        <v>4</v>
      </c>
    </row>
    <row r="17470" spans="1:5">
      <c r="A17470">
        <v>2024</v>
      </c>
      <c r="B17470" t="s">
        <v>428</v>
      </c>
      <c r="C17470" t="s">
        <v>27</v>
      </c>
      <c r="D17470" t="s">
        <v>576</v>
      </c>
      <c r="E17470">
        <v>9</v>
      </c>
    </row>
    <row r="17471" spans="1:5">
      <c r="A17471">
        <v>2024</v>
      </c>
      <c r="B17471" t="s">
        <v>436</v>
      </c>
      <c r="C17471" t="s">
        <v>49</v>
      </c>
      <c r="D17471" t="s">
        <v>576</v>
      </c>
      <c r="E17471">
        <v>7</v>
      </c>
    </row>
    <row r="17472" spans="1:5">
      <c r="A17472">
        <v>2024</v>
      </c>
      <c r="B17472" t="s">
        <v>433</v>
      </c>
      <c r="C17472" t="s">
        <v>42</v>
      </c>
      <c r="D17472" t="s">
        <v>576</v>
      </c>
      <c r="E17472">
        <v>7</v>
      </c>
    </row>
    <row r="17473" spans="1:5">
      <c r="A17473">
        <v>2024</v>
      </c>
      <c r="B17473" t="s">
        <v>426</v>
      </c>
      <c r="D17473" t="s">
        <v>576</v>
      </c>
      <c r="E17473">
        <v>0</v>
      </c>
    </row>
    <row r="17474" spans="1:5">
      <c r="A17474">
        <v>2024</v>
      </c>
      <c r="B17474" t="s">
        <v>437</v>
      </c>
      <c r="C17474" t="s">
        <v>51</v>
      </c>
      <c r="D17474" t="s">
        <v>576</v>
      </c>
      <c r="E17474">
        <v>42</v>
      </c>
    </row>
    <row r="17475" spans="1:5">
      <c r="A17475">
        <v>2024</v>
      </c>
      <c r="B17475" t="s">
        <v>420</v>
      </c>
      <c r="C17475" t="s">
        <v>8</v>
      </c>
      <c r="D17475" t="s">
        <v>576</v>
      </c>
      <c r="E17475">
        <v>63</v>
      </c>
    </row>
    <row r="17476" spans="1:5">
      <c r="A17476">
        <v>2024</v>
      </c>
      <c r="B17476" t="s">
        <v>424</v>
      </c>
      <c r="C17476" t="s">
        <v>21</v>
      </c>
      <c r="D17476" t="s">
        <v>576</v>
      </c>
      <c r="E17476">
        <v>26</v>
      </c>
    </row>
    <row r="17477" spans="1:5">
      <c r="A17477">
        <v>2024</v>
      </c>
      <c r="B17477" t="s">
        <v>434</v>
      </c>
      <c r="C17477" t="s">
        <v>45</v>
      </c>
      <c r="D17477" t="s">
        <v>576</v>
      </c>
      <c r="E17477">
        <v>17</v>
      </c>
    </row>
    <row r="17478" spans="1:5">
      <c r="A17478">
        <v>2024</v>
      </c>
      <c r="B17478" t="s">
        <v>423</v>
      </c>
      <c r="C17478" t="s">
        <v>18</v>
      </c>
      <c r="D17478" t="s">
        <v>576</v>
      </c>
      <c r="E17478">
        <v>16</v>
      </c>
    </row>
    <row r="17479" spans="1:5">
      <c r="A17479">
        <v>2024</v>
      </c>
      <c r="B17479" t="s">
        <v>435</v>
      </c>
      <c r="C17479" t="s">
        <v>48</v>
      </c>
      <c r="D17479" t="s">
        <v>576</v>
      </c>
      <c r="E17479">
        <v>15</v>
      </c>
    </row>
    <row r="17480" spans="1:5">
      <c r="A17480">
        <v>2024</v>
      </c>
      <c r="B17480" t="s">
        <v>430</v>
      </c>
      <c r="C17480" t="s">
        <v>33</v>
      </c>
      <c r="D17480" t="s">
        <v>576</v>
      </c>
      <c r="E17480">
        <v>20</v>
      </c>
    </row>
    <row r="17481" spans="1:5">
      <c r="A17481">
        <v>2024</v>
      </c>
      <c r="B17481" t="s">
        <v>422</v>
      </c>
      <c r="C17481" t="s">
        <v>15</v>
      </c>
      <c r="D17481" t="s">
        <v>576</v>
      </c>
      <c r="E17481">
        <v>75</v>
      </c>
    </row>
    <row r="17482" spans="1:5">
      <c r="A17482">
        <v>2024</v>
      </c>
      <c r="B17482" t="s">
        <v>439</v>
      </c>
      <c r="C17482" t="s">
        <v>53</v>
      </c>
      <c r="D17482" t="s">
        <v>576</v>
      </c>
      <c r="E17482">
        <v>23</v>
      </c>
    </row>
    <row r="17483" spans="1:5">
      <c r="A17483">
        <v>2019</v>
      </c>
      <c r="B17483" t="s">
        <v>407</v>
      </c>
      <c r="C17483" t="s">
        <v>407</v>
      </c>
      <c r="D17483" t="s">
        <v>576</v>
      </c>
      <c r="E17483">
        <v>88</v>
      </c>
    </row>
    <row r="17484" spans="1:5">
      <c r="A17484">
        <v>2022</v>
      </c>
      <c r="B17484" t="s">
        <v>407</v>
      </c>
      <c r="C17484" t="s">
        <v>407</v>
      </c>
      <c r="D17484" t="s">
        <v>576</v>
      </c>
      <c r="E17484">
        <v>315</v>
      </c>
    </row>
    <row r="17485" spans="1:5">
      <c r="A17485">
        <v>2021</v>
      </c>
      <c r="B17485" t="s">
        <v>407</v>
      </c>
      <c r="C17485" t="s">
        <v>407</v>
      </c>
      <c r="D17485" t="s">
        <v>576</v>
      </c>
      <c r="E17485">
        <v>297</v>
      </c>
    </row>
    <row r="17486" spans="1:5">
      <c r="A17486">
        <v>2023</v>
      </c>
      <c r="B17486" t="s">
        <v>407</v>
      </c>
      <c r="C17486" t="s">
        <v>407</v>
      </c>
      <c r="D17486" t="s">
        <v>576</v>
      </c>
      <c r="E17486">
        <v>496</v>
      </c>
    </row>
    <row r="17487" spans="1:5">
      <c r="A17487">
        <v>2018</v>
      </c>
      <c r="B17487" t="s">
        <v>407</v>
      </c>
      <c r="C17487" t="s">
        <v>407</v>
      </c>
      <c r="D17487" t="s">
        <v>576</v>
      </c>
      <c r="E17487">
        <v>2</v>
      </c>
    </row>
    <row r="17488" spans="1:5">
      <c r="A17488">
        <v>2018</v>
      </c>
      <c r="B17488" t="s">
        <v>407</v>
      </c>
      <c r="C17488" t="s">
        <v>407</v>
      </c>
      <c r="D17488" t="s">
        <v>576</v>
      </c>
      <c r="E17488">
        <v>62</v>
      </c>
    </row>
    <row r="17489" spans="1:5">
      <c r="A17489">
        <v>2018</v>
      </c>
      <c r="B17489" t="s">
        <v>407</v>
      </c>
      <c r="C17489" t="s">
        <v>407</v>
      </c>
      <c r="D17489" t="s">
        <v>576</v>
      </c>
      <c r="E17489">
        <v>2</v>
      </c>
    </row>
    <row r="17490" spans="1:5">
      <c r="A17490">
        <v>2018</v>
      </c>
      <c r="B17490" t="s">
        <v>407</v>
      </c>
      <c r="C17490" t="s">
        <v>407</v>
      </c>
      <c r="D17490" t="s">
        <v>576</v>
      </c>
      <c r="E17490">
        <v>2</v>
      </c>
    </row>
    <row r="17491" spans="1:5">
      <c r="A17491">
        <v>2020</v>
      </c>
      <c r="B17491" t="s">
        <v>407</v>
      </c>
      <c r="C17491" t="s">
        <v>407</v>
      </c>
      <c r="D17491" t="s">
        <v>576</v>
      </c>
      <c r="E17491">
        <v>212</v>
      </c>
    </row>
    <row r="17492" spans="1:5">
      <c r="A17492">
        <v>2023</v>
      </c>
      <c r="B17492" t="s">
        <v>438</v>
      </c>
      <c r="C17492" t="s">
        <v>52</v>
      </c>
      <c r="D17492" t="s">
        <v>576</v>
      </c>
      <c r="E17492">
        <v>5</v>
      </c>
    </row>
    <row r="17493" spans="1:5">
      <c r="A17493">
        <v>2023</v>
      </c>
      <c r="B17493" t="s">
        <v>425</v>
      </c>
      <c r="C17493" t="s">
        <v>24</v>
      </c>
      <c r="D17493" t="s">
        <v>576</v>
      </c>
      <c r="E17493">
        <v>23</v>
      </c>
    </row>
    <row r="17494" spans="1:5">
      <c r="A17494">
        <v>2023</v>
      </c>
      <c r="B17494" t="s">
        <v>421</v>
      </c>
      <c r="C17494" t="s">
        <v>13</v>
      </c>
      <c r="D17494" t="s">
        <v>576</v>
      </c>
      <c r="E17494">
        <v>33</v>
      </c>
    </row>
    <row r="17495" spans="1:5">
      <c r="A17495">
        <v>2023</v>
      </c>
      <c r="B17495" t="s">
        <v>432</v>
      </c>
      <c r="C17495" t="s">
        <v>39</v>
      </c>
      <c r="D17495" t="s">
        <v>576</v>
      </c>
      <c r="E17495">
        <v>32</v>
      </c>
    </row>
    <row r="17496" spans="1:5">
      <c r="A17496">
        <v>2023</v>
      </c>
      <c r="B17496" t="s">
        <v>429</v>
      </c>
      <c r="C17496" t="s">
        <v>30</v>
      </c>
      <c r="D17496" t="s">
        <v>576</v>
      </c>
      <c r="E17496">
        <v>57</v>
      </c>
    </row>
    <row r="17497" spans="1:5">
      <c r="A17497">
        <v>2023</v>
      </c>
      <c r="B17497" t="s">
        <v>431</v>
      </c>
      <c r="C17497" t="s">
        <v>36</v>
      </c>
      <c r="D17497" t="s">
        <v>576</v>
      </c>
      <c r="E17497">
        <v>5</v>
      </c>
    </row>
    <row r="17498" spans="1:5">
      <c r="A17498">
        <v>2023</v>
      </c>
      <c r="B17498" t="s">
        <v>428</v>
      </c>
      <c r="C17498" t="s">
        <v>27</v>
      </c>
      <c r="D17498" t="s">
        <v>576</v>
      </c>
      <c r="E17498">
        <v>14</v>
      </c>
    </row>
    <row r="17499" spans="1:5">
      <c r="A17499">
        <v>2023</v>
      </c>
      <c r="B17499" t="s">
        <v>436</v>
      </c>
      <c r="C17499" t="s">
        <v>49</v>
      </c>
      <c r="D17499" t="s">
        <v>576</v>
      </c>
      <c r="E17499">
        <v>8</v>
      </c>
    </row>
    <row r="17500" spans="1:5">
      <c r="A17500">
        <v>2023</v>
      </c>
      <c r="B17500" t="s">
        <v>433</v>
      </c>
      <c r="C17500" t="s">
        <v>42</v>
      </c>
      <c r="D17500" t="s">
        <v>576</v>
      </c>
      <c r="E17500">
        <v>9</v>
      </c>
    </row>
    <row r="17501" spans="1:5">
      <c r="A17501">
        <v>2023</v>
      </c>
      <c r="B17501" t="s">
        <v>426</v>
      </c>
      <c r="D17501" t="s">
        <v>576</v>
      </c>
      <c r="E17501">
        <v>0</v>
      </c>
    </row>
    <row r="17502" spans="1:5">
      <c r="A17502">
        <v>2023</v>
      </c>
      <c r="B17502" t="s">
        <v>437</v>
      </c>
      <c r="C17502" t="s">
        <v>51</v>
      </c>
      <c r="D17502" t="s">
        <v>576</v>
      </c>
      <c r="E17502">
        <v>44</v>
      </c>
    </row>
    <row r="17503" spans="1:5">
      <c r="A17503">
        <v>2023</v>
      </c>
      <c r="B17503" t="s">
        <v>420</v>
      </c>
      <c r="C17503" t="s">
        <v>8</v>
      </c>
      <c r="D17503" t="s">
        <v>576</v>
      </c>
      <c r="E17503">
        <v>65</v>
      </c>
    </row>
    <row r="17504" spans="1:5">
      <c r="A17504">
        <v>2023</v>
      </c>
      <c r="B17504" t="s">
        <v>424</v>
      </c>
      <c r="C17504" t="s">
        <v>21</v>
      </c>
      <c r="D17504" t="s">
        <v>576</v>
      </c>
      <c r="E17504">
        <v>27</v>
      </c>
    </row>
    <row r="17505" spans="1:5">
      <c r="A17505">
        <v>2022</v>
      </c>
      <c r="B17505" t="s">
        <v>435</v>
      </c>
      <c r="C17505" t="s">
        <v>48</v>
      </c>
      <c r="D17505" t="s">
        <v>576</v>
      </c>
      <c r="E17505">
        <v>13</v>
      </c>
    </row>
    <row r="17506" spans="1:5">
      <c r="A17506">
        <v>2022</v>
      </c>
      <c r="B17506" t="s">
        <v>438</v>
      </c>
      <c r="C17506" t="s">
        <v>52</v>
      </c>
      <c r="D17506" t="s">
        <v>576</v>
      </c>
      <c r="E17506">
        <v>3</v>
      </c>
    </row>
    <row r="17507" spans="1:5">
      <c r="A17507">
        <v>2022</v>
      </c>
      <c r="B17507" t="s">
        <v>436</v>
      </c>
      <c r="C17507" t="s">
        <v>49</v>
      </c>
      <c r="D17507" t="s">
        <v>576</v>
      </c>
      <c r="E17507">
        <v>4</v>
      </c>
    </row>
    <row r="17508" spans="1:5">
      <c r="A17508">
        <v>2022</v>
      </c>
      <c r="B17508" t="s">
        <v>431</v>
      </c>
      <c r="C17508" t="s">
        <v>36</v>
      </c>
      <c r="D17508" t="s">
        <v>576</v>
      </c>
      <c r="E17508">
        <v>2</v>
      </c>
    </row>
    <row r="17509" spans="1:5">
      <c r="A17509">
        <v>2022</v>
      </c>
      <c r="B17509" t="s">
        <v>422</v>
      </c>
      <c r="C17509" t="s">
        <v>15</v>
      </c>
      <c r="D17509" t="s">
        <v>576</v>
      </c>
      <c r="E17509">
        <v>50</v>
      </c>
    </row>
    <row r="17510" spans="1:5">
      <c r="A17510">
        <v>2022</v>
      </c>
      <c r="B17510" t="s">
        <v>439</v>
      </c>
      <c r="C17510" t="s">
        <v>53</v>
      </c>
      <c r="D17510" t="s">
        <v>576</v>
      </c>
      <c r="E17510">
        <v>13</v>
      </c>
    </row>
    <row r="17511" spans="1:5">
      <c r="A17511">
        <v>2022</v>
      </c>
      <c r="B17511" t="s">
        <v>429</v>
      </c>
      <c r="C17511" t="s">
        <v>30</v>
      </c>
      <c r="D17511" t="s">
        <v>576</v>
      </c>
      <c r="E17511">
        <v>39</v>
      </c>
    </row>
    <row r="17512" spans="1:5">
      <c r="A17512">
        <v>2022</v>
      </c>
      <c r="B17512" t="s">
        <v>421</v>
      </c>
      <c r="C17512" t="s">
        <v>13</v>
      </c>
      <c r="D17512" t="s">
        <v>576</v>
      </c>
      <c r="E17512">
        <v>20</v>
      </c>
    </row>
    <row r="17513" spans="1:5">
      <c r="A17513">
        <v>2022</v>
      </c>
      <c r="B17513" t="s">
        <v>434</v>
      </c>
      <c r="C17513" t="s">
        <v>45</v>
      </c>
      <c r="D17513" t="s">
        <v>576</v>
      </c>
      <c r="E17513">
        <v>8</v>
      </c>
    </row>
    <row r="17514" spans="1:5">
      <c r="A17514">
        <v>2021</v>
      </c>
      <c r="B17514" t="s">
        <v>434</v>
      </c>
      <c r="C17514" t="s">
        <v>45</v>
      </c>
      <c r="D17514" t="s">
        <v>576</v>
      </c>
      <c r="E17514">
        <v>9</v>
      </c>
    </row>
    <row r="17515" spans="1:5">
      <c r="A17515">
        <v>2021</v>
      </c>
      <c r="B17515" t="s">
        <v>420</v>
      </c>
      <c r="C17515" t="s">
        <v>8</v>
      </c>
      <c r="D17515" t="s">
        <v>576</v>
      </c>
      <c r="E17515">
        <v>47</v>
      </c>
    </row>
    <row r="17516" spans="1:5">
      <c r="A17516">
        <v>2021</v>
      </c>
      <c r="B17516" t="s">
        <v>424</v>
      </c>
      <c r="C17516" t="s">
        <v>21</v>
      </c>
      <c r="D17516" t="s">
        <v>576</v>
      </c>
      <c r="E17516">
        <v>17</v>
      </c>
    </row>
    <row r="17517" spans="1:5">
      <c r="A17517">
        <v>2020</v>
      </c>
      <c r="B17517" t="s">
        <v>434</v>
      </c>
      <c r="C17517" t="s">
        <v>45</v>
      </c>
      <c r="D17517" t="s">
        <v>576</v>
      </c>
      <c r="E17517">
        <v>2</v>
      </c>
    </row>
    <row r="17518" spans="1:5">
      <c r="A17518">
        <v>2020</v>
      </c>
      <c r="B17518" t="s">
        <v>430</v>
      </c>
      <c r="C17518" t="s">
        <v>33</v>
      </c>
      <c r="D17518" t="s">
        <v>576</v>
      </c>
      <c r="E17518">
        <v>8</v>
      </c>
    </row>
    <row r="17519" spans="1:5">
      <c r="A17519">
        <v>2020</v>
      </c>
      <c r="B17519" t="s">
        <v>439</v>
      </c>
      <c r="C17519" t="s">
        <v>53</v>
      </c>
      <c r="D17519" t="s">
        <v>576</v>
      </c>
      <c r="E17519">
        <v>9</v>
      </c>
    </row>
    <row r="17520" spans="1:5">
      <c r="A17520">
        <v>2019</v>
      </c>
      <c r="B17520" t="s">
        <v>431</v>
      </c>
      <c r="C17520" t="s">
        <v>36</v>
      </c>
      <c r="D17520" t="s">
        <v>576</v>
      </c>
      <c r="E17520">
        <v>2</v>
      </c>
    </row>
    <row r="17521" spans="1:5">
      <c r="A17521">
        <v>2019</v>
      </c>
      <c r="B17521" t="s">
        <v>437</v>
      </c>
      <c r="C17521" t="s">
        <v>51</v>
      </c>
      <c r="D17521" t="s">
        <v>576</v>
      </c>
      <c r="E17521">
        <v>7</v>
      </c>
    </row>
    <row r="17522" spans="1:5">
      <c r="A17522">
        <v>2019</v>
      </c>
      <c r="B17522" t="s">
        <v>439</v>
      </c>
      <c r="C17522" t="s">
        <v>53</v>
      </c>
      <c r="D17522" t="s">
        <v>576</v>
      </c>
      <c r="E17522">
        <v>5</v>
      </c>
    </row>
    <row r="17523" spans="1:5">
      <c r="A17523">
        <v>2019</v>
      </c>
      <c r="B17523" t="s">
        <v>429</v>
      </c>
      <c r="C17523" t="s">
        <v>30</v>
      </c>
      <c r="D17523" t="s">
        <v>576</v>
      </c>
      <c r="E17523">
        <v>11</v>
      </c>
    </row>
    <row r="17524" spans="1:5">
      <c r="A17524">
        <v>2018</v>
      </c>
      <c r="B17524" t="s">
        <v>432</v>
      </c>
      <c r="C17524" t="s">
        <v>39</v>
      </c>
      <c r="D17524" t="s">
        <v>576</v>
      </c>
      <c r="E17524">
        <v>3</v>
      </c>
    </row>
    <row r="17525" spans="1:5">
      <c r="A17525">
        <v>2018</v>
      </c>
      <c r="B17525" t="s">
        <v>435</v>
      </c>
      <c r="C17525" t="s">
        <v>48</v>
      </c>
      <c r="D17525" t="s">
        <v>576</v>
      </c>
      <c r="E17525">
        <v>1</v>
      </c>
    </row>
    <row r="17526" spans="1:5">
      <c r="A17526">
        <v>2018</v>
      </c>
      <c r="B17526" t="s">
        <v>438</v>
      </c>
      <c r="C17526" t="s">
        <v>52</v>
      </c>
      <c r="D17526" t="s">
        <v>576</v>
      </c>
      <c r="E17526">
        <v>1</v>
      </c>
    </row>
    <row r="17527" spans="1:5">
      <c r="A17527">
        <v>2018</v>
      </c>
      <c r="B17527" t="s">
        <v>436</v>
      </c>
      <c r="C17527" t="s">
        <v>49</v>
      </c>
      <c r="D17527" t="s">
        <v>576</v>
      </c>
      <c r="E17527">
        <v>2</v>
      </c>
    </row>
    <row r="17528" spans="1:5">
      <c r="A17528">
        <v>2018</v>
      </c>
      <c r="B17528" t="s">
        <v>437</v>
      </c>
      <c r="C17528" t="s">
        <v>51</v>
      </c>
      <c r="D17528" t="s">
        <v>576</v>
      </c>
      <c r="E17528">
        <v>3</v>
      </c>
    </row>
    <row r="17529" spans="1:5">
      <c r="A17529">
        <v>2018</v>
      </c>
      <c r="B17529" t="s">
        <v>422</v>
      </c>
      <c r="C17529" t="s">
        <v>15</v>
      </c>
      <c r="D17529" t="s">
        <v>576</v>
      </c>
      <c r="E17529">
        <v>10</v>
      </c>
    </row>
    <row r="17530" spans="1:5">
      <c r="A17530">
        <v>2019</v>
      </c>
      <c r="B17530" t="s">
        <v>438</v>
      </c>
      <c r="C17530" t="s">
        <v>52</v>
      </c>
      <c r="D17530" t="s">
        <v>576</v>
      </c>
      <c r="E17530">
        <v>2</v>
      </c>
    </row>
    <row r="17531" spans="1:5">
      <c r="A17531">
        <v>2019</v>
      </c>
      <c r="B17531" t="s">
        <v>430</v>
      </c>
      <c r="C17531" t="s">
        <v>33</v>
      </c>
      <c r="D17531" t="s">
        <v>576</v>
      </c>
      <c r="E17531">
        <v>3</v>
      </c>
    </row>
    <row r="17532" spans="1:5">
      <c r="A17532">
        <v>2019</v>
      </c>
      <c r="B17532" t="s">
        <v>434</v>
      </c>
      <c r="C17532" t="s">
        <v>45</v>
      </c>
      <c r="D17532" t="s">
        <v>576</v>
      </c>
      <c r="E17532">
        <v>2</v>
      </c>
    </row>
    <row r="17533" spans="1:5">
      <c r="A17533">
        <v>2019</v>
      </c>
      <c r="B17533" t="s">
        <v>425</v>
      </c>
      <c r="C17533" t="s">
        <v>24</v>
      </c>
      <c r="D17533" t="s">
        <v>576</v>
      </c>
      <c r="E17533">
        <v>2</v>
      </c>
    </row>
    <row r="17534" spans="1:5">
      <c r="A17534">
        <v>2019</v>
      </c>
      <c r="B17534" t="s">
        <v>420</v>
      </c>
      <c r="C17534" t="s">
        <v>8</v>
      </c>
      <c r="D17534" t="s">
        <v>576</v>
      </c>
      <c r="E17534">
        <v>9</v>
      </c>
    </row>
    <row r="17535" spans="1:5">
      <c r="A17535">
        <v>2019</v>
      </c>
      <c r="B17535" t="s">
        <v>433</v>
      </c>
      <c r="C17535" t="s">
        <v>42</v>
      </c>
      <c r="D17535" t="s">
        <v>576</v>
      </c>
      <c r="E17535">
        <v>2</v>
      </c>
    </row>
    <row r="17536" spans="1:5">
      <c r="A17536">
        <v>2019</v>
      </c>
      <c r="B17536" t="s">
        <v>428</v>
      </c>
      <c r="C17536" t="s">
        <v>27</v>
      </c>
      <c r="D17536" t="s">
        <v>576</v>
      </c>
      <c r="E17536">
        <v>5</v>
      </c>
    </row>
    <row r="17537" spans="1:5">
      <c r="A17537">
        <v>2019</v>
      </c>
      <c r="B17537" t="s">
        <v>423</v>
      </c>
      <c r="C17537" t="s">
        <v>18</v>
      </c>
      <c r="D17537" t="s">
        <v>576</v>
      </c>
      <c r="E17537">
        <v>3</v>
      </c>
    </row>
    <row r="17538" spans="1:5">
      <c r="A17538">
        <v>2019</v>
      </c>
      <c r="B17538" t="s">
        <v>421</v>
      </c>
      <c r="C17538" t="s">
        <v>13</v>
      </c>
      <c r="D17538" t="s">
        <v>576</v>
      </c>
      <c r="E17538">
        <v>7</v>
      </c>
    </row>
    <row r="17539" spans="1:5">
      <c r="A17539">
        <v>2019</v>
      </c>
      <c r="B17539" t="s">
        <v>422</v>
      </c>
      <c r="C17539" t="s">
        <v>15</v>
      </c>
      <c r="D17539" t="s">
        <v>576</v>
      </c>
      <c r="E17539">
        <v>16</v>
      </c>
    </row>
    <row r="17540" spans="1:5">
      <c r="A17540">
        <v>2019</v>
      </c>
      <c r="B17540" t="s">
        <v>424</v>
      </c>
      <c r="C17540" t="s">
        <v>21</v>
      </c>
      <c r="D17540" t="s">
        <v>576</v>
      </c>
      <c r="E17540">
        <v>5</v>
      </c>
    </row>
    <row r="17541" spans="1:5">
      <c r="A17541">
        <v>2018</v>
      </c>
      <c r="B17541" t="s">
        <v>434</v>
      </c>
      <c r="C17541" t="s">
        <v>45</v>
      </c>
      <c r="D17541" t="s">
        <v>576</v>
      </c>
      <c r="E17541">
        <v>2</v>
      </c>
    </row>
    <row r="17542" spans="1:5">
      <c r="A17542">
        <v>2018</v>
      </c>
      <c r="B17542" t="s">
        <v>428</v>
      </c>
      <c r="C17542" t="s">
        <v>27</v>
      </c>
      <c r="D17542" t="s">
        <v>576</v>
      </c>
      <c r="E17542">
        <v>4</v>
      </c>
    </row>
    <row r="17543" spans="1:5">
      <c r="A17543">
        <v>2018</v>
      </c>
      <c r="B17543" t="s">
        <v>430</v>
      </c>
      <c r="C17543" t="s">
        <v>33</v>
      </c>
      <c r="D17543" t="s">
        <v>576</v>
      </c>
      <c r="E17543">
        <v>3</v>
      </c>
    </row>
    <row r="17544" spans="1:5">
      <c r="A17544">
        <v>2018</v>
      </c>
      <c r="B17544" t="s">
        <v>420</v>
      </c>
      <c r="C17544" t="s">
        <v>8</v>
      </c>
      <c r="D17544" t="s">
        <v>576</v>
      </c>
      <c r="E17544">
        <v>7</v>
      </c>
    </row>
    <row r="17545" spans="1:5">
      <c r="A17545">
        <v>2018</v>
      </c>
      <c r="B17545" t="s">
        <v>439</v>
      </c>
      <c r="C17545" t="s">
        <v>53</v>
      </c>
      <c r="D17545" t="s">
        <v>576</v>
      </c>
      <c r="E17545">
        <v>4</v>
      </c>
    </row>
    <row r="17546" spans="1:5">
      <c r="A17546">
        <v>2022</v>
      </c>
      <c r="B17546" t="s">
        <v>437</v>
      </c>
      <c r="C17546" t="s">
        <v>51</v>
      </c>
      <c r="D17546" t="s">
        <v>576</v>
      </c>
      <c r="E17546">
        <v>23</v>
      </c>
    </row>
    <row r="17547" spans="1:5">
      <c r="A17547">
        <v>2022</v>
      </c>
      <c r="B17547" t="s">
        <v>425</v>
      </c>
      <c r="C17547" t="s">
        <v>24</v>
      </c>
      <c r="D17547" t="s">
        <v>576</v>
      </c>
      <c r="E17547">
        <v>10</v>
      </c>
    </row>
    <row r="17548" spans="1:5">
      <c r="A17548">
        <v>2022</v>
      </c>
      <c r="B17548" t="s">
        <v>428</v>
      </c>
      <c r="C17548" t="s">
        <v>27</v>
      </c>
      <c r="D17548" t="s">
        <v>576</v>
      </c>
      <c r="E17548">
        <v>9</v>
      </c>
    </row>
    <row r="17549" spans="1:5">
      <c r="A17549">
        <v>2022</v>
      </c>
      <c r="B17549" t="s">
        <v>420</v>
      </c>
      <c r="C17549" t="s">
        <v>8</v>
      </c>
      <c r="D17549" t="s">
        <v>576</v>
      </c>
      <c r="E17549">
        <v>51</v>
      </c>
    </row>
    <row r="17550" spans="1:5">
      <c r="A17550">
        <v>2022</v>
      </c>
      <c r="B17550" t="s">
        <v>423</v>
      </c>
      <c r="C17550" t="s">
        <v>18</v>
      </c>
      <c r="D17550" t="s">
        <v>576</v>
      </c>
      <c r="E17550">
        <v>11</v>
      </c>
    </row>
    <row r="17551" spans="1:5">
      <c r="A17551">
        <v>2021</v>
      </c>
      <c r="B17551" t="s">
        <v>426</v>
      </c>
      <c r="D17551" t="s">
        <v>576</v>
      </c>
      <c r="E17551">
        <v>0</v>
      </c>
    </row>
    <row r="17552" spans="1:5">
      <c r="A17552">
        <v>2021</v>
      </c>
      <c r="B17552" t="s">
        <v>428</v>
      </c>
      <c r="C17552" t="s">
        <v>27</v>
      </c>
      <c r="D17552" t="s">
        <v>576</v>
      </c>
      <c r="E17552">
        <v>9</v>
      </c>
    </row>
    <row r="17553" spans="1:5">
      <c r="A17553">
        <v>2021</v>
      </c>
      <c r="B17553" t="s">
        <v>423</v>
      </c>
      <c r="C17553" t="s">
        <v>18</v>
      </c>
      <c r="D17553" t="s">
        <v>576</v>
      </c>
      <c r="E17553">
        <v>11</v>
      </c>
    </row>
    <row r="17554" spans="1:5">
      <c r="A17554">
        <v>2021</v>
      </c>
      <c r="B17554" t="s">
        <v>431</v>
      </c>
      <c r="C17554" t="s">
        <v>36</v>
      </c>
      <c r="D17554" t="s">
        <v>576</v>
      </c>
      <c r="E17554">
        <v>3</v>
      </c>
    </row>
    <row r="17555" spans="1:5">
      <c r="A17555">
        <v>2021</v>
      </c>
      <c r="B17555" t="s">
        <v>425</v>
      </c>
      <c r="C17555" t="s">
        <v>24</v>
      </c>
      <c r="D17555" t="s">
        <v>576</v>
      </c>
      <c r="E17555">
        <v>10</v>
      </c>
    </row>
    <row r="17556" spans="1:5">
      <c r="A17556">
        <v>2021</v>
      </c>
      <c r="B17556" t="s">
        <v>438</v>
      </c>
      <c r="C17556" t="s">
        <v>52</v>
      </c>
      <c r="D17556" t="s">
        <v>576</v>
      </c>
      <c r="E17556">
        <v>3</v>
      </c>
    </row>
    <row r="17557" spans="1:5">
      <c r="A17557">
        <v>2021</v>
      </c>
      <c r="B17557" t="s">
        <v>436</v>
      </c>
      <c r="C17557" t="s">
        <v>49</v>
      </c>
      <c r="D17557" t="s">
        <v>576</v>
      </c>
      <c r="E17557">
        <v>4</v>
      </c>
    </row>
    <row r="17558" spans="1:5">
      <c r="A17558">
        <v>2021</v>
      </c>
      <c r="B17558" t="s">
        <v>437</v>
      </c>
      <c r="C17558" t="s">
        <v>51</v>
      </c>
      <c r="D17558" t="s">
        <v>576</v>
      </c>
      <c r="E17558">
        <v>21</v>
      </c>
    </row>
    <row r="17559" spans="1:5">
      <c r="A17559">
        <v>2020</v>
      </c>
      <c r="B17559" t="s">
        <v>431</v>
      </c>
      <c r="C17559" t="s">
        <v>36</v>
      </c>
      <c r="D17559" t="s">
        <v>576</v>
      </c>
      <c r="E17559">
        <v>3</v>
      </c>
    </row>
    <row r="17560" spans="1:5">
      <c r="A17560">
        <v>2020</v>
      </c>
      <c r="B17560" t="s">
        <v>426</v>
      </c>
      <c r="D17560" t="s">
        <v>576</v>
      </c>
      <c r="E17560">
        <v>0</v>
      </c>
    </row>
    <row r="17561" spans="1:5">
      <c r="A17561">
        <v>2020</v>
      </c>
      <c r="B17561" t="s">
        <v>433</v>
      </c>
      <c r="C17561" t="s">
        <v>42</v>
      </c>
      <c r="D17561" t="s">
        <v>576</v>
      </c>
      <c r="E17561">
        <v>8</v>
      </c>
    </row>
    <row r="17562" spans="1:5">
      <c r="A17562">
        <v>2020</v>
      </c>
      <c r="B17562" t="s">
        <v>425</v>
      </c>
      <c r="C17562" t="s">
        <v>24</v>
      </c>
      <c r="D17562" t="s">
        <v>576</v>
      </c>
      <c r="E17562">
        <v>4</v>
      </c>
    </row>
    <row r="17563" spans="1:5">
      <c r="A17563">
        <v>2020</v>
      </c>
      <c r="B17563" t="s">
        <v>428</v>
      </c>
      <c r="C17563" t="s">
        <v>27</v>
      </c>
      <c r="D17563" t="s">
        <v>576</v>
      </c>
      <c r="E17563">
        <v>6</v>
      </c>
    </row>
    <row r="17564" spans="1:5">
      <c r="A17564">
        <v>2020</v>
      </c>
      <c r="B17564" t="s">
        <v>438</v>
      </c>
      <c r="C17564" t="s">
        <v>52</v>
      </c>
      <c r="D17564" t="s">
        <v>576</v>
      </c>
      <c r="E17564">
        <v>2</v>
      </c>
    </row>
    <row r="17565" spans="1:5">
      <c r="A17565">
        <v>2020</v>
      </c>
      <c r="B17565" t="s">
        <v>437</v>
      </c>
      <c r="C17565" t="s">
        <v>51</v>
      </c>
      <c r="D17565" t="s">
        <v>576</v>
      </c>
      <c r="E17565">
        <v>17</v>
      </c>
    </row>
    <row r="17566" spans="1:5">
      <c r="A17566">
        <v>2020</v>
      </c>
      <c r="B17566" t="s">
        <v>422</v>
      </c>
      <c r="C17566" t="s">
        <v>15</v>
      </c>
      <c r="D17566" t="s">
        <v>576</v>
      </c>
      <c r="E17566">
        <v>43</v>
      </c>
    </row>
    <row r="17567" spans="1:5">
      <c r="A17567">
        <v>2023</v>
      </c>
      <c r="B17567" t="s">
        <v>434</v>
      </c>
      <c r="C17567" t="s">
        <v>45</v>
      </c>
      <c r="D17567" t="s">
        <v>576</v>
      </c>
      <c r="E17567">
        <v>18</v>
      </c>
    </row>
    <row r="17568" spans="1:5">
      <c r="A17568">
        <v>2023</v>
      </c>
      <c r="B17568" t="s">
        <v>423</v>
      </c>
      <c r="C17568" t="s">
        <v>18</v>
      </c>
      <c r="D17568" t="s">
        <v>576</v>
      </c>
      <c r="E17568">
        <v>17</v>
      </c>
    </row>
    <row r="17569" spans="1:5">
      <c r="A17569">
        <v>2023</v>
      </c>
      <c r="B17569" t="s">
        <v>435</v>
      </c>
      <c r="C17569" t="s">
        <v>48</v>
      </c>
      <c r="D17569" t="s">
        <v>576</v>
      </c>
      <c r="E17569">
        <v>16</v>
      </c>
    </row>
    <row r="17570" spans="1:5">
      <c r="A17570">
        <v>2023</v>
      </c>
      <c r="B17570" t="s">
        <v>430</v>
      </c>
      <c r="C17570" t="s">
        <v>33</v>
      </c>
      <c r="D17570" t="s">
        <v>576</v>
      </c>
      <c r="E17570">
        <v>22</v>
      </c>
    </row>
    <row r="17571" spans="1:5">
      <c r="A17571">
        <v>2023</v>
      </c>
      <c r="B17571" t="s">
        <v>422</v>
      </c>
      <c r="C17571" t="s">
        <v>15</v>
      </c>
      <c r="D17571" t="s">
        <v>576</v>
      </c>
      <c r="E17571">
        <v>81</v>
      </c>
    </row>
    <row r="17572" spans="1:5">
      <c r="A17572">
        <v>2023</v>
      </c>
      <c r="B17572" t="s">
        <v>439</v>
      </c>
      <c r="C17572" t="s">
        <v>53</v>
      </c>
      <c r="D17572" t="s">
        <v>576</v>
      </c>
      <c r="E17572">
        <v>24</v>
      </c>
    </row>
    <row r="17573" spans="1:5">
      <c r="A17573">
        <v>2022</v>
      </c>
      <c r="B17573" t="s">
        <v>433</v>
      </c>
      <c r="C17573" t="s">
        <v>42</v>
      </c>
      <c r="D17573" t="s">
        <v>576</v>
      </c>
      <c r="E17573">
        <v>7</v>
      </c>
    </row>
    <row r="17574" spans="1:5">
      <c r="A17574">
        <v>2022</v>
      </c>
      <c r="B17574" t="s">
        <v>430</v>
      </c>
      <c r="C17574" t="s">
        <v>33</v>
      </c>
      <c r="D17574" t="s">
        <v>576</v>
      </c>
      <c r="E17574">
        <v>16</v>
      </c>
    </row>
    <row r="17575" spans="1:5">
      <c r="A17575">
        <v>2022</v>
      </c>
      <c r="B17575" t="s">
        <v>432</v>
      </c>
      <c r="C17575" t="s">
        <v>39</v>
      </c>
      <c r="D17575" t="s">
        <v>576</v>
      </c>
      <c r="E17575">
        <v>18</v>
      </c>
    </row>
    <row r="17576" spans="1:5">
      <c r="A17576">
        <v>2022</v>
      </c>
      <c r="B17576" t="s">
        <v>426</v>
      </c>
      <c r="D17576" t="s">
        <v>576</v>
      </c>
      <c r="E17576">
        <v>0</v>
      </c>
    </row>
    <row r="17577" spans="1:5">
      <c r="A17577">
        <v>2022</v>
      </c>
      <c r="B17577" t="s">
        <v>424</v>
      </c>
      <c r="C17577" t="s">
        <v>21</v>
      </c>
      <c r="D17577" t="s">
        <v>576</v>
      </c>
      <c r="E17577">
        <v>18</v>
      </c>
    </row>
    <row r="17578" spans="1:5">
      <c r="A17578">
        <v>2021</v>
      </c>
      <c r="B17578" t="s">
        <v>432</v>
      </c>
      <c r="C17578" t="s">
        <v>39</v>
      </c>
      <c r="D17578" t="s">
        <v>576</v>
      </c>
      <c r="E17578">
        <v>14</v>
      </c>
    </row>
    <row r="17579" spans="1:5">
      <c r="A17579">
        <v>2021</v>
      </c>
      <c r="B17579" t="s">
        <v>430</v>
      </c>
      <c r="C17579" t="s">
        <v>33</v>
      </c>
      <c r="D17579" t="s">
        <v>576</v>
      </c>
      <c r="E17579">
        <v>15</v>
      </c>
    </row>
    <row r="17580" spans="1:5">
      <c r="A17580">
        <v>2021</v>
      </c>
      <c r="B17580" t="s">
        <v>433</v>
      </c>
      <c r="C17580" t="s">
        <v>42</v>
      </c>
      <c r="D17580" t="s">
        <v>576</v>
      </c>
      <c r="E17580">
        <v>6</v>
      </c>
    </row>
    <row r="17581" spans="1:5">
      <c r="A17581">
        <v>2021</v>
      </c>
      <c r="B17581" t="s">
        <v>422</v>
      </c>
      <c r="C17581" t="s">
        <v>15</v>
      </c>
      <c r="D17581" t="s">
        <v>576</v>
      </c>
      <c r="E17581">
        <v>53</v>
      </c>
    </row>
    <row r="17582" spans="1:5">
      <c r="A17582">
        <v>2021</v>
      </c>
      <c r="B17582" t="s">
        <v>421</v>
      </c>
      <c r="C17582" t="s">
        <v>13</v>
      </c>
      <c r="D17582" t="s">
        <v>576</v>
      </c>
      <c r="E17582">
        <v>19</v>
      </c>
    </row>
    <row r="17583" spans="1:5">
      <c r="A17583">
        <v>2021</v>
      </c>
      <c r="B17583" t="s">
        <v>439</v>
      </c>
      <c r="C17583" t="s">
        <v>53</v>
      </c>
      <c r="D17583" t="s">
        <v>576</v>
      </c>
      <c r="E17583">
        <v>13</v>
      </c>
    </row>
    <row r="17584" spans="1:5">
      <c r="A17584">
        <v>2021</v>
      </c>
      <c r="B17584" t="s">
        <v>435</v>
      </c>
      <c r="C17584" t="s">
        <v>48</v>
      </c>
      <c r="D17584" t="s">
        <v>576</v>
      </c>
      <c r="E17584">
        <v>10</v>
      </c>
    </row>
    <row r="17585" spans="1:5">
      <c r="A17585">
        <v>2021</v>
      </c>
      <c r="B17585" t="s">
        <v>429</v>
      </c>
      <c r="C17585" t="s">
        <v>30</v>
      </c>
      <c r="D17585" t="s">
        <v>576</v>
      </c>
      <c r="E17585">
        <v>33</v>
      </c>
    </row>
    <row r="17586" spans="1:5">
      <c r="A17586">
        <v>2020</v>
      </c>
      <c r="B17586" t="s">
        <v>435</v>
      </c>
      <c r="C17586" t="s">
        <v>48</v>
      </c>
      <c r="D17586" t="s">
        <v>576</v>
      </c>
      <c r="E17586">
        <v>6</v>
      </c>
    </row>
    <row r="17587" spans="1:5">
      <c r="A17587">
        <v>2020</v>
      </c>
      <c r="B17587" t="s">
        <v>432</v>
      </c>
      <c r="C17587" t="s">
        <v>39</v>
      </c>
      <c r="D17587" t="s">
        <v>576</v>
      </c>
      <c r="E17587">
        <v>12</v>
      </c>
    </row>
    <row r="17588" spans="1:5">
      <c r="A17588">
        <v>2020</v>
      </c>
      <c r="B17588" t="s">
        <v>423</v>
      </c>
      <c r="C17588" t="s">
        <v>18</v>
      </c>
      <c r="D17588" t="s">
        <v>576</v>
      </c>
      <c r="E17588">
        <v>6</v>
      </c>
    </row>
    <row r="17589" spans="1:5">
      <c r="A17589">
        <v>2020</v>
      </c>
      <c r="B17589" t="s">
        <v>420</v>
      </c>
      <c r="C17589" t="s">
        <v>8</v>
      </c>
      <c r="D17589" t="s">
        <v>576</v>
      </c>
      <c r="E17589">
        <v>30</v>
      </c>
    </row>
    <row r="17590" spans="1:5">
      <c r="A17590">
        <v>2020</v>
      </c>
      <c r="B17590" t="s">
        <v>424</v>
      </c>
      <c r="C17590" t="s">
        <v>21</v>
      </c>
      <c r="D17590" t="s">
        <v>576</v>
      </c>
      <c r="E17590">
        <v>13</v>
      </c>
    </row>
    <row r="17591" spans="1:5">
      <c r="A17591">
        <v>2020</v>
      </c>
      <c r="B17591" t="s">
        <v>421</v>
      </c>
      <c r="C17591" t="s">
        <v>13</v>
      </c>
      <c r="D17591" t="s">
        <v>576</v>
      </c>
      <c r="E17591">
        <v>12</v>
      </c>
    </row>
    <row r="17592" spans="1:5">
      <c r="A17592">
        <v>2020</v>
      </c>
      <c r="B17592" t="s">
        <v>436</v>
      </c>
      <c r="C17592" t="s">
        <v>49</v>
      </c>
      <c r="D17592" t="s">
        <v>576</v>
      </c>
      <c r="E17592">
        <v>3</v>
      </c>
    </row>
    <row r="17593" spans="1:5">
      <c r="A17593">
        <v>2020</v>
      </c>
      <c r="B17593" t="s">
        <v>429</v>
      </c>
      <c r="C17593" t="s">
        <v>30</v>
      </c>
      <c r="D17593" t="s">
        <v>576</v>
      </c>
      <c r="E17593">
        <v>28</v>
      </c>
    </row>
    <row r="17594" spans="1:5">
      <c r="A17594">
        <v>2019</v>
      </c>
      <c r="B17594" t="s">
        <v>435</v>
      </c>
      <c r="C17594" t="s">
        <v>48</v>
      </c>
      <c r="D17594" t="s">
        <v>576</v>
      </c>
      <c r="E17594">
        <v>1</v>
      </c>
    </row>
    <row r="17595" spans="1:5">
      <c r="A17595">
        <v>2019</v>
      </c>
      <c r="B17595" t="s">
        <v>426</v>
      </c>
      <c r="D17595" t="s">
        <v>576</v>
      </c>
      <c r="E17595">
        <v>0</v>
      </c>
    </row>
    <row r="17596" spans="1:5">
      <c r="A17596">
        <v>2019</v>
      </c>
      <c r="B17596" t="s">
        <v>432</v>
      </c>
      <c r="C17596" t="s">
        <v>39</v>
      </c>
      <c r="D17596" t="s">
        <v>576</v>
      </c>
      <c r="E17596">
        <v>4</v>
      </c>
    </row>
    <row r="17597" spans="1:5">
      <c r="A17597">
        <v>2019</v>
      </c>
      <c r="B17597" t="s">
        <v>436</v>
      </c>
      <c r="C17597" t="s">
        <v>49</v>
      </c>
      <c r="D17597" t="s">
        <v>576</v>
      </c>
      <c r="E17597">
        <v>2</v>
      </c>
    </row>
    <row r="17598" spans="1:5">
      <c r="A17598">
        <v>2018</v>
      </c>
      <c r="B17598" t="s">
        <v>431</v>
      </c>
      <c r="C17598" t="s">
        <v>36</v>
      </c>
      <c r="D17598" t="s">
        <v>576</v>
      </c>
      <c r="E17598">
        <v>1</v>
      </c>
    </row>
    <row r="17599" spans="1:5">
      <c r="A17599">
        <v>2018</v>
      </c>
      <c r="B17599" t="s">
        <v>426</v>
      </c>
      <c r="D17599" t="s">
        <v>576</v>
      </c>
      <c r="E17599">
        <v>0</v>
      </c>
    </row>
    <row r="17600" spans="1:5">
      <c r="A17600">
        <v>2018</v>
      </c>
      <c r="B17600" t="s">
        <v>421</v>
      </c>
      <c r="C17600" t="s">
        <v>13</v>
      </c>
      <c r="D17600" t="s">
        <v>576</v>
      </c>
      <c r="E17600">
        <v>5</v>
      </c>
    </row>
    <row r="17601" spans="1:5">
      <c r="A17601">
        <v>2018</v>
      </c>
      <c r="B17601" t="s">
        <v>423</v>
      </c>
      <c r="C17601" t="s">
        <v>18</v>
      </c>
      <c r="D17601" t="s">
        <v>576</v>
      </c>
      <c r="E17601">
        <v>2</v>
      </c>
    </row>
    <row r="17602" spans="1:5">
      <c r="A17602">
        <v>2018</v>
      </c>
      <c r="B17602" t="s">
        <v>433</v>
      </c>
      <c r="C17602" t="s">
        <v>42</v>
      </c>
      <c r="D17602" t="s">
        <v>576</v>
      </c>
      <c r="E17602">
        <v>1</v>
      </c>
    </row>
    <row r="17603" spans="1:5">
      <c r="A17603">
        <v>2018</v>
      </c>
      <c r="B17603" t="s">
        <v>425</v>
      </c>
      <c r="C17603" t="s">
        <v>24</v>
      </c>
      <c r="D17603" t="s">
        <v>576</v>
      </c>
      <c r="E17603">
        <v>1</v>
      </c>
    </row>
    <row r="17604" spans="1:5">
      <c r="A17604">
        <v>2018</v>
      </c>
      <c r="B17604" t="s">
        <v>424</v>
      </c>
      <c r="C17604" t="s">
        <v>21</v>
      </c>
      <c r="D17604" t="s">
        <v>576</v>
      </c>
      <c r="E17604">
        <v>3</v>
      </c>
    </row>
    <row r="17605" spans="1:5">
      <c r="A17605">
        <v>2018</v>
      </c>
      <c r="B17605" t="s">
        <v>429</v>
      </c>
      <c r="C17605" t="s">
        <v>30</v>
      </c>
      <c r="D17605" t="s">
        <v>576</v>
      </c>
      <c r="E17605">
        <v>9</v>
      </c>
    </row>
  </sheetData>
  <sheetProtection algorithmName="SHA-512" hashValue="7gotnihseP8hcvc1Kussgzh1W0Ft5ghjS6/wMMigm2yuzdj1lsc+NuArNYh2X58RbwGGLWRFX1UkMSUG3+XsFA==" saltValue="Bh2t8BH+xe6PJiRf6qT6/Q==" spinCount="100000" sheet="1" objects="1" scenarios="1"/>
  <autoFilter ref="A1:E1" xr:uid="{FC1E390A-9796-45DF-A540-251C2D531705}">
    <sortState xmlns:xlrd2="http://schemas.microsoft.com/office/spreadsheetml/2017/richdata2" ref="A2:E17605">
      <sortCondition descending="1" ref="A1"/>
    </sortState>
  </autoFilter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E0C9E-AE13-4A5D-802D-E58041CAC4C9}">
  <dimension ref="A1:E12461"/>
  <sheetViews>
    <sheetView workbookViewId="0">
      <selection activeCell="D20" sqref="D20"/>
    </sheetView>
  </sheetViews>
  <sheetFormatPr defaultColWidth="9.140625" defaultRowHeight="15"/>
  <sheetData>
    <row r="1" spans="1:5">
      <c r="A1" s="37" t="s">
        <v>440</v>
      </c>
      <c r="B1" s="37" t="s">
        <v>441</v>
      </c>
      <c r="C1" s="37" t="s">
        <v>442</v>
      </c>
      <c r="D1" s="37" t="s">
        <v>443</v>
      </c>
      <c r="E1" s="37" t="s">
        <v>444</v>
      </c>
    </row>
    <row r="2" spans="1:5">
      <c r="A2">
        <v>2023</v>
      </c>
      <c r="B2" t="s">
        <v>431</v>
      </c>
      <c r="C2" t="s">
        <v>36</v>
      </c>
      <c r="D2" t="s">
        <v>577</v>
      </c>
      <c r="E2">
        <v>1025</v>
      </c>
    </row>
    <row r="3" spans="1:5">
      <c r="A3">
        <v>2023</v>
      </c>
      <c r="B3" t="s">
        <v>433</v>
      </c>
      <c r="C3" t="s">
        <v>42</v>
      </c>
      <c r="D3" t="s">
        <v>577</v>
      </c>
      <c r="E3">
        <v>825</v>
      </c>
    </row>
    <row r="4" spans="1:5">
      <c r="A4">
        <v>2023</v>
      </c>
      <c r="B4" t="s">
        <v>423</v>
      </c>
      <c r="C4" t="s">
        <v>18</v>
      </c>
      <c r="D4" t="s">
        <v>577</v>
      </c>
      <c r="E4">
        <v>1710</v>
      </c>
    </row>
    <row r="5" spans="1:5">
      <c r="A5">
        <v>2023</v>
      </c>
      <c r="B5" t="s">
        <v>428</v>
      </c>
      <c r="C5" t="s">
        <v>27</v>
      </c>
      <c r="D5" t="s">
        <v>577</v>
      </c>
      <c r="E5">
        <v>2660</v>
      </c>
    </row>
    <row r="6" spans="1:5">
      <c r="A6">
        <v>2024</v>
      </c>
      <c r="B6" t="s">
        <v>424</v>
      </c>
      <c r="C6" t="s">
        <v>21</v>
      </c>
      <c r="D6" t="s">
        <v>577</v>
      </c>
      <c r="E6">
        <v>4190</v>
      </c>
    </row>
    <row r="7" spans="1:5">
      <c r="A7">
        <v>2024</v>
      </c>
      <c r="B7" t="s">
        <v>432</v>
      </c>
      <c r="C7" t="s">
        <v>39</v>
      </c>
      <c r="D7" t="s">
        <v>577</v>
      </c>
      <c r="E7">
        <v>3405</v>
      </c>
    </row>
    <row r="8" spans="1:5">
      <c r="A8">
        <v>2024</v>
      </c>
      <c r="B8" t="s">
        <v>435</v>
      </c>
      <c r="C8" t="s">
        <v>48</v>
      </c>
      <c r="D8" t="s">
        <v>577</v>
      </c>
      <c r="E8">
        <v>1780</v>
      </c>
    </row>
    <row r="9" spans="1:5">
      <c r="A9">
        <v>2024</v>
      </c>
      <c r="B9" t="s">
        <v>426</v>
      </c>
      <c r="C9" t="s">
        <v>427</v>
      </c>
      <c r="D9" t="s">
        <v>577</v>
      </c>
      <c r="E9">
        <v>4075</v>
      </c>
    </row>
    <row r="10" spans="1:5">
      <c r="A10">
        <v>2021</v>
      </c>
      <c r="B10" t="s">
        <v>437</v>
      </c>
      <c r="C10" t="s">
        <v>51</v>
      </c>
      <c r="D10" t="s">
        <v>577</v>
      </c>
      <c r="E10">
        <v>5640</v>
      </c>
    </row>
    <row r="11" spans="1:5">
      <c r="A11">
        <v>2021</v>
      </c>
      <c r="B11" t="s">
        <v>434</v>
      </c>
      <c r="C11" t="s">
        <v>45</v>
      </c>
      <c r="D11" t="s">
        <v>577</v>
      </c>
      <c r="E11">
        <v>610</v>
      </c>
    </row>
    <row r="12" spans="1:5">
      <c r="A12">
        <v>2021</v>
      </c>
      <c r="B12" t="s">
        <v>438</v>
      </c>
      <c r="C12" t="s">
        <v>52</v>
      </c>
      <c r="D12" t="s">
        <v>577</v>
      </c>
      <c r="E12">
        <v>1240</v>
      </c>
    </row>
    <row r="13" spans="1:5">
      <c r="A13">
        <v>2021</v>
      </c>
      <c r="B13" t="s">
        <v>425</v>
      </c>
      <c r="C13" t="s">
        <v>24</v>
      </c>
      <c r="D13" t="s">
        <v>577</v>
      </c>
      <c r="E13">
        <v>1425</v>
      </c>
    </row>
    <row r="14" spans="1:5">
      <c r="A14">
        <v>2021</v>
      </c>
      <c r="B14" t="s">
        <v>423</v>
      </c>
      <c r="C14" t="s">
        <v>18</v>
      </c>
      <c r="D14" t="s">
        <v>577</v>
      </c>
      <c r="E14">
        <v>1690</v>
      </c>
    </row>
    <row r="15" spans="1:5">
      <c r="A15">
        <v>2021</v>
      </c>
      <c r="B15" t="s">
        <v>420</v>
      </c>
      <c r="C15" t="s">
        <v>8</v>
      </c>
      <c r="D15" t="s">
        <v>577</v>
      </c>
      <c r="E15">
        <v>9580</v>
      </c>
    </row>
    <row r="16" spans="1:5">
      <c r="A16">
        <v>2022</v>
      </c>
      <c r="B16" t="s">
        <v>425</v>
      </c>
      <c r="C16" t="s">
        <v>24</v>
      </c>
      <c r="D16" t="s">
        <v>577</v>
      </c>
      <c r="E16">
        <v>1425</v>
      </c>
    </row>
    <row r="17" spans="1:5">
      <c r="A17">
        <v>2022</v>
      </c>
      <c r="B17" t="s">
        <v>422</v>
      </c>
      <c r="C17" t="s">
        <v>15</v>
      </c>
      <c r="D17" t="s">
        <v>577</v>
      </c>
      <c r="E17">
        <v>8530</v>
      </c>
    </row>
    <row r="18" spans="1:5">
      <c r="A18">
        <v>2022</v>
      </c>
      <c r="B18" t="s">
        <v>437</v>
      </c>
      <c r="C18" t="s">
        <v>51</v>
      </c>
      <c r="D18" t="s">
        <v>577</v>
      </c>
      <c r="E18">
        <v>5685</v>
      </c>
    </row>
    <row r="19" spans="1:5">
      <c r="A19">
        <v>2022</v>
      </c>
      <c r="B19" t="s">
        <v>426</v>
      </c>
      <c r="C19" t="s">
        <v>427</v>
      </c>
      <c r="D19" t="s">
        <v>577</v>
      </c>
      <c r="E19">
        <v>4090</v>
      </c>
    </row>
    <row r="20" spans="1:5">
      <c r="A20">
        <v>2022</v>
      </c>
      <c r="B20" t="s">
        <v>428</v>
      </c>
      <c r="C20" t="s">
        <v>27</v>
      </c>
      <c r="D20" t="s">
        <v>577</v>
      </c>
      <c r="E20">
        <v>2735</v>
      </c>
    </row>
    <row r="21" spans="1:5">
      <c r="A21">
        <v>2022</v>
      </c>
      <c r="B21" t="s">
        <v>435</v>
      </c>
      <c r="C21" t="s">
        <v>48</v>
      </c>
      <c r="D21" t="s">
        <v>577</v>
      </c>
      <c r="E21">
        <v>1795</v>
      </c>
    </row>
    <row r="22" spans="1:5">
      <c r="A22">
        <v>2022</v>
      </c>
      <c r="B22" t="s">
        <v>423</v>
      </c>
      <c r="C22" t="s">
        <v>18</v>
      </c>
      <c r="D22" t="s">
        <v>577</v>
      </c>
      <c r="E22">
        <v>1760</v>
      </c>
    </row>
    <row r="23" spans="1:5">
      <c r="A23">
        <v>2022</v>
      </c>
      <c r="B23" t="s">
        <v>430</v>
      </c>
      <c r="C23" t="s">
        <v>33</v>
      </c>
      <c r="D23" t="s">
        <v>577</v>
      </c>
      <c r="E23">
        <v>1740</v>
      </c>
    </row>
    <row r="24" spans="1:5">
      <c r="A24">
        <v>2022</v>
      </c>
      <c r="B24" t="s">
        <v>436</v>
      </c>
      <c r="C24" t="s">
        <v>49</v>
      </c>
      <c r="D24" t="s">
        <v>577</v>
      </c>
      <c r="E24">
        <v>8225</v>
      </c>
    </row>
    <row r="25" spans="1:5">
      <c r="A25">
        <v>2022</v>
      </c>
      <c r="B25" t="s">
        <v>439</v>
      </c>
      <c r="C25" t="s">
        <v>53</v>
      </c>
      <c r="D25" t="s">
        <v>577</v>
      </c>
      <c r="E25">
        <v>1910</v>
      </c>
    </row>
    <row r="26" spans="1:5">
      <c r="A26">
        <v>2022</v>
      </c>
      <c r="B26" t="s">
        <v>433</v>
      </c>
      <c r="C26" t="s">
        <v>42</v>
      </c>
      <c r="D26" t="s">
        <v>577</v>
      </c>
      <c r="E26">
        <v>840</v>
      </c>
    </row>
    <row r="27" spans="1:5">
      <c r="A27">
        <v>2022</v>
      </c>
      <c r="B27" t="s">
        <v>434</v>
      </c>
      <c r="C27" t="s">
        <v>45</v>
      </c>
      <c r="D27" t="s">
        <v>577</v>
      </c>
      <c r="E27">
        <v>615</v>
      </c>
    </row>
    <row r="28" spans="1:5">
      <c r="A28">
        <v>2022</v>
      </c>
      <c r="B28" t="s">
        <v>432</v>
      </c>
      <c r="C28" t="s">
        <v>39</v>
      </c>
      <c r="D28" t="s">
        <v>577</v>
      </c>
      <c r="E28">
        <v>3455</v>
      </c>
    </row>
    <row r="29" spans="1:5">
      <c r="A29">
        <v>2021</v>
      </c>
      <c r="B29" t="s">
        <v>426</v>
      </c>
      <c r="C29" t="s">
        <v>427</v>
      </c>
      <c r="D29" t="s">
        <v>577</v>
      </c>
      <c r="E29">
        <v>4090</v>
      </c>
    </row>
    <row r="30" spans="1:5">
      <c r="A30">
        <v>2021</v>
      </c>
      <c r="B30" t="s">
        <v>422</v>
      </c>
      <c r="C30" t="s">
        <v>15</v>
      </c>
      <c r="D30" t="s">
        <v>577</v>
      </c>
      <c r="E30">
        <v>8630</v>
      </c>
    </row>
    <row r="31" spans="1:5">
      <c r="A31">
        <v>2021</v>
      </c>
      <c r="B31" t="s">
        <v>432</v>
      </c>
      <c r="C31" t="s">
        <v>39</v>
      </c>
      <c r="D31" t="s">
        <v>577</v>
      </c>
      <c r="E31">
        <v>3405</v>
      </c>
    </row>
    <row r="32" spans="1:5">
      <c r="A32">
        <v>2021</v>
      </c>
      <c r="B32" t="s">
        <v>424</v>
      </c>
      <c r="C32" t="s">
        <v>21</v>
      </c>
      <c r="D32" t="s">
        <v>577</v>
      </c>
      <c r="E32">
        <v>4140</v>
      </c>
    </row>
    <row r="33" spans="1:5">
      <c r="A33">
        <v>2021</v>
      </c>
      <c r="B33" t="s">
        <v>433</v>
      </c>
      <c r="C33" t="s">
        <v>42</v>
      </c>
      <c r="D33" t="s">
        <v>577</v>
      </c>
      <c r="E33">
        <v>860</v>
      </c>
    </row>
    <row r="34" spans="1:5">
      <c r="A34">
        <v>2021</v>
      </c>
      <c r="B34" t="s">
        <v>421</v>
      </c>
      <c r="C34" t="s">
        <v>13</v>
      </c>
      <c r="D34" t="s">
        <v>577</v>
      </c>
      <c r="E34">
        <v>10055</v>
      </c>
    </row>
    <row r="35" spans="1:5">
      <c r="A35">
        <v>2022</v>
      </c>
      <c r="B35" t="s">
        <v>424</v>
      </c>
      <c r="C35" t="s">
        <v>21</v>
      </c>
      <c r="D35" t="s">
        <v>577</v>
      </c>
      <c r="E35">
        <v>4210</v>
      </c>
    </row>
    <row r="36" spans="1:5">
      <c r="A36">
        <v>2022</v>
      </c>
      <c r="B36" t="s">
        <v>431</v>
      </c>
      <c r="C36" t="s">
        <v>36</v>
      </c>
      <c r="D36" t="s">
        <v>577</v>
      </c>
      <c r="E36">
        <v>1015</v>
      </c>
    </row>
    <row r="37" spans="1:5">
      <c r="A37">
        <v>2022</v>
      </c>
      <c r="B37" t="s">
        <v>421</v>
      </c>
      <c r="C37" t="s">
        <v>13</v>
      </c>
      <c r="D37" t="s">
        <v>577</v>
      </c>
      <c r="E37">
        <v>10045</v>
      </c>
    </row>
    <row r="38" spans="1:5">
      <c r="A38">
        <v>2021</v>
      </c>
      <c r="B38" t="s">
        <v>436</v>
      </c>
      <c r="C38" t="s">
        <v>49</v>
      </c>
      <c r="D38" t="s">
        <v>577</v>
      </c>
      <c r="E38">
        <v>8175</v>
      </c>
    </row>
    <row r="39" spans="1:5">
      <c r="A39">
        <v>2021</v>
      </c>
      <c r="B39" t="s">
        <v>439</v>
      </c>
      <c r="C39" t="s">
        <v>53</v>
      </c>
      <c r="D39" t="s">
        <v>577</v>
      </c>
      <c r="E39">
        <v>1905</v>
      </c>
    </row>
    <row r="40" spans="1:5">
      <c r="A40">
        <v>2021</v>
      </c>
      <c r="B40" t="s">
        <v>435</v>
      </c>
      <c r="C40" t="s">
        <v>48</v>
      </c>
      <c r="D40" t="s">
        <v>577</v>
      </c>
      <c r="E40">
        <v>1755</v>
      </c>
    </row>
    <row r="41" spans="1:5">
      <c r="A41">
        <v>2021</v>
      </c>
      <c r="B41" t="s">
        <v>430</v>
      </c>
      <c r="C41" t="s">
        <v>33</v>
      </c>
      <c r="D41" t="s">
        <v>577</v>
      </c>
      <c r="E41">
        <v>1675</v>
      </c>
    </row>
    <row r="42" spans="1:5">
      <c r="A42">
        <v>2021</v>
      </c>
      <c r="B42" t="s">
        <v>429</v>
      </c>
      <c r="C42" t="s">
        <v>30</v>
      </c>
      <c r="D42" t="s">
        <v>577</v>
      </c>
      <c r="E42">
        <v>8640</v>
      </c>
    </row>
    <row r="43" spans="1:5">
      <c r="A43">
        <v>2021</v>
      </c>
      <c r="B43" t="s">
        <v>428</v>
      </c>
      <c r="C43" t="s">
        <v>27</v>
      </c>
      <c r="D43" t="s">
        <v>577</v>
      </c>
      <c r="E43">
        <v>2750</v>
      </c>
    </row>
    <row r="44" spans="1:5">
      <c r="A44">
        <v>2021</v>
      </c>
      <c r="B44" t="s">
        <v>431</v>
      </c>
      <c r="C44" t="s">
        <v>36</v>
      </c>
      <c r="D44" t="s">
        <v>577</v>
      </c>
      <c r="E44">
        <v>1025</v>
      </c>
    </row>
    <row r="45" spans="1:5">
      <c r="A45">
        <v>2022</v>
      </c>
      <c r="B45" t="s">
        <v>438</v>
      </c>
      <c r="C45" t="s">
        <v>52</v>
      </c>
      <c r="D45" t="s">
        <v>577</v>
      </c>
      <c r="E45">
        <v>1240</v>
      </c>
    </row>
    <row r="46" spans="1:5">
      <c r="A46">
        <v>2022</v>
      </c>
      <c r="B46" t="s">
        <v>429</v>
      </c>
      <c r="C46" t="s">
        <v>30</v>
      </c>
      <c r="D46" t="s">
        <v>577</v>
      </c>
      <c r="E46">
        <v>8685</v>
      </c>
    </row>
    <row r="47" spans="1:5">
      <c r="A47">
        <v>2022</v>
      </c>
      <c r="B47" t="s">
        <v>420</v>
      </c>
      <c r="C47" t="s">
        <v>8</v>
      </c>
      <c r="D47" t="s">
        <v>577</v>
      </c>
      <c r="E47">
        <v>9640</v>
      </c>
    </row>
    <row r="48" spans="1:5">
      <c r="A48">
        <v>2020</v>
      </c>
      <c r="B48" t="s">
        <v>422</v>
      </c>
      <c r="C48" t="s">
        <v>15</v>
      </c>
      <c r="D48" t="s">
        <v>577</v>
      </c>
      <c r="E48">
        <v>8725</v>
      </c>
    </row>
    <row r="49" spans="1:5">
      <c r="A49">
        <v>2020</v>
      </c>
      <c r="B49" t="s">
        <v>425</v>
      </c>
      <c r="C49" t="s">
        <v>24</v>
      </c>
      <c r="D49" t="s">
        <v>577</v>
      </c>
      <c r="E49">
        <v>1440</v>
      </c>
    </row>
    <row r="50" spans="1:5">
      <c r="A50">
        <v>2020</v>
      </c>
      <c r="B50" t="s">
        <v>431</v>
      </c>
      <c r="C50" t="s">
        <v>36</v>
      </c>
      <c r="D50" t="s">
        <v>577</v>
      </c>
      <c r="E50">
        <v>1050</v>
      </c>
    </row>
    <row r="51" spans="1:5">
      <c r="A51">
        <v>2020</v>
      </c>
      <c r="B51" t="s">
        <v>423</v>
      </c>
      <c r="C51" t="s">
        <v>18</v>
      </c>
      <c r="D51" t="s">
        <v>577</v>
      </c>
      <c r="E51">
        <v>1735</v>
      </c>
    </row>
    <row r="52" spans="1:5">
      <c r="A52">
        <v>2020</v>
      </c>
      <c r="B52" t="s">
        <v>421</v>
      </c>
      <c r="C52" t="s">
        <v>13</v>
      </c>
      <c r="D52" t="s">
        <v>577</v>
      </c>
      <c r="E52">
        <v>10275</v>
      </c>
    </row>
    <row r="53" spans="1:5">
      <c r="A53">
        <v>2020</v>
      </c>
      <c r="B53" t="s">
        <v>438</v>
      </c>
      <c r="C53" t="s">
        <v>52</v>
      </c>
      <c r="D53" t="s">
        <v>577</v>
      </c>
      <c r="E53">
        <v>1280</v>
      </c>
    </row>
    <row r="54" spans="1:5">
      <c r="A54">
        <v>2020</v>
      </c>
      <c r="B54" t="s">
        <v>436</v>
      </c>
      <c r="C54" t="s">
        <v>49</v>
      </c>
      <c r="D54" t="s">
        <v>577</v>
      </c>
      <c r="E54">
        <v>8345</v>
      </c>
    </row>
    <row r="55" spans="1:5">
      <c r="A55">
        <v>2020</v>
      </c>
      <c r="B55" t="s">
        <v>426</v>
      </c>
      <c r="C55" t="s">
        <v>427</v>
      </c>
      <c r="D55" t="s">
        <v>577</v>
      </c>
      <c r="E55">
        <v>4095</v>
      </c>
    </row>
    <row r="56" spans="1:5">
      <c r="A56">
        <v>2020</v>
      </c>
      <c r="B56" t="s">
        <v>424</v>
      </c>
      <c r="C56" t="s">
        <v>21</v>
      </c>
      <c r="D56" t="s">
        <v>577</v>
      </c>
      <c r="E56">
        <v>4165</v>
      </c>
    </row>
    <row r="57" spans="1:5">
      <c r="A57">
        <v>2020</v>
      </c>
      <c r="B57" t="s">
        <v>432</v>
      </c>
      <c r="C57" t="s">
        <v>39</v>
      </c>
      <c r="D57" t="s">
        <v>577</v>
      </c>
      <c r="E57">
        <v>3515</v>
      </c>
    </row>
    <row r="58" spans="1:5">
      <c r="A58">
        <v>2020</v>
      </c>
      <c r="B58" t="s">
        <v>439</v>
      </c>
      <c r="C58" t="s">
        <v>53</v>
      </c>
      <c r="D58" t="s">
        <v>577</v>
      </c>
      <c r="E58">
        <v>1950</v>
      </c>
    </row>
    <row r="59" spans="1:5">
      <c r="A59">
        <v>2020</v>
      </c>
      <c r="B59" t="s">
        <v>428</v>
      </c>
      <c r="C59" t="s">
        <v>27</v>
      </c>
      <c r="D59" t="s">
        <v>577</v>
      </c>
      <c r="E59">
        <v>2795</v>
      </c>
    </row>
    <row r="60" spans="1:5">
      <c r="A60">
        <v>2020</v>
      </c>
      <c r="B60" t="s">
        <v>429</v>
      </c>
      <c r="C60" t="s">
        <v>30</v>
      </c>
      <c r="D60" t="s">
        <v>577</v>
      </c>
      <c r="E60">
        <v>8745</v>
      </c>
    </row>
    <row r="61" spans="1:5">
      <c r="A61">
        <v>2020</v>
      </c>
      <c r="B61" t="s">
        <v>430</v>
      </c>
      <c r="C61" t="s">
        <v>33</v>
      </c>
      <c r="D61" t="s">
        <v>577</v>
      </c>
      <c r="E61">
        <v>1720</v>
      </c>
    </row>
    <row r="62" spans="1:5">
      <c r="A62">
        <v>2020</v>
      </c>
      <c r="B62" t="s">
        <v>433</v>
      </c>
      <c r="C62" t="s">
        <v>42</v>
      </c>
      <c r="D62" t="s">
        <v>577</v>
      </c>
      <c r="E62">
        <v>875</v>
      </c>
    </row>
    <row r="63" spans="1:5">
      <c r="A63">
        <v>2020</v>
      </c>
      <c r="B63" t="s">
        <v>420</v>
      </c>
      <c r="C63" t="s">
        <v>8</v>
      </c>
      <c r="D63" t="s">
        <v>577</v>
      </c>
      <c r="E63">
        <v>9725</v>
      </c>
    </row>
    <row r="64" spans="1:5">
      <c r="A64">
        <v>2020</v>
      </c>
      <c r="B64" t="s">
        <v>434</v>
      </c>
      <c r="C64" t="s">
        <v>45</v>
      </c>
      <c r="D64" t="s">
        <v>577</v>
      </c>
      <c r="E64">
        <v>615</v>
      </c>
    </row>
    <row r="65" spans="1:5">
      <c r="A65">
        <v>2020</v>
      </c>
      <c r="B65" t="s">
        <v>435</v>
      </c>
      <c r="C65" t="s">
        <v>48</v>
      </c>
      <c r="D65" t="s">
        <v>577</v>
      </c>
      <c r="E65">
        <v>1800</v>
      </c>
    </row>
    <row r="66" spans="1:5">
      <c r="A66">
        <v>2020</v>
      </c>
      <c r="B66" t="s">
        <v>437</v>
      </c>
      <c r="C66" t="s">
        <v>51</v>
      </c>
      <c r="D66" t="s">
        <v>577</v>
      </c>
      <c r="E66">
        <v>5780</v>
      </c>
    </row>
    <row r="67" spans="1:5">
      <c r="A67">
        <v>2019</v>
      </c>
      <c r="B67" t="s">
        <v>432</v>
      </c>
      <c r="C67" t="s">
        <v>39</v>
      </c>
      <c r="D67" t="s">
        <v>577</v>
      </c>
      <c r="E67">
        <v>3435</v>
      </c>
    </row>
    <row r="68" spans="1:5">
      <c r="A68">
        <v>2019</v>
      </c>
      <c r="B68" t="s">
        <v>426</v>
      </c>
      <c r="C68" t="s">
        <v>427</v>
      </c>
      <c r="D68" t="s">
        <v>577</v>
      </c>
      <c r="E68">
        <v>3975</v>
      </c>
    </row>
    <row r="69" spans="1:5">
      <c r="A69">
        <v>2019</v>
      </c>
      <c r="B69" t="s">
        <v>421</v>
      </c>
      <c r="C69" t="s">
        <v>13</v>
      </c>
      <c r="D69" t="s">
        <v>577</v>
      </c>
      <c r="E69">
        <v>10090</v>
      </c>
    </row>
    <row r="70" spans="1:5">
      <c r="A70">
        <v>2019</v>
      </c>
      <c r="B70" t="s">
        <v>424</v>
      </c>
      <c r="C70" t="s">
        <v>21</v>
      </c>
      <c r="D70" t="s">
        <v>577</v>
      </c>
      <c r="E70">
        <v>4280</v>
      </c>
    </row>
    <row r="71" spans="1:5">
      <c r="A71">
        <v>2019</v>
      </c>
      <c r="B71" t="s">
        <v>423</v>
      </c>
      <c r="C71" t="s">
        <v>18</v>
      </c>
      <c r="D71" t="s">
        <v>577</v>
      </c>
      <c r="E71">
        <v>1700</v>
      </c>
    </row>
    <row r="72" spans="1:5">
      <c r="A72">
        <v>2019</v>
      </c>
      <c r="B72" t="s">
        <v>434</v>
      </c>
      <c r="C72" t="s">
        <v>45</v>
      </c>
      <c r="D72" t="s">
        <v>577</v>
      </c>
      <c r="E72">
        <v>635</v>
      </c>
    </row>
    <row r="73" spans="1:5">
      <c r="A73">
        <v>2019</v>
      </c>
      <c r="B73" t="s">
        <v>428</v>
      </c>
      <c r="C73" t="s">
        <v>27</v>
      </c>
      <c r="D73" t="s">
        <v>577</v>
      </c>
      <c r="E73">
        <v>2745</v>
      </c>
    </row>
    <row r="74" spans="1:5">
      <c r="A74">
        <v>2019</v>
      </c>
      <c r="B74" t="s">
        <v>437</v>
      </c>
      <c r="C74" t="s">
        <v>51</v>
      </c>
      <c r="D74" t="s">
        <v>577</v>
      </c>
      <c r="E74">
        <v>5705</v>
      </c>
    </row>
    <row r="75" spans="1:5">
      <c r="A75">
        <v>2019</v>
      </c>
      <c r="B75" t="s">
        <v>425</v>
      </c>
      <c r="C75" t="s">
        <v>24</v>
      </c>
      <c r="D75" t="s">
        <v>577</v>
      </c>
      <c r="E75">
        <v>1470</v>
      </c>
    </row>
    <row r="76" spans="1:5">
      <c r="A76">
        <v>2019</v>
      </c>
      <c r="B76" t="s">
        <v>430</v>
      </c>
      <c r="C76" t="s">
        <v>33</v>
      </c>
      <c r="D76" t="s">
        <v>577</v>
      </c>
      <c r="E76">
        <v>1700</v>
      </c>
    </row>
    <row r="77" spans="1:5">
      <c r="A77">
        <v>2019</v>
      </c>
      <c r="B77" t="s">
        <v>420</v>
      </c>
      <c r="C77" t="s">
        <v>8</v>
      </c>
      <c r="D77" t="s">
        <v>577</v>
      </c>
      <c r="E77">
        <v>9705</v>
      </c>
    </row>
    <row r="78" spans="1:5">
      <c r="A78">
        <v>2019</v>
      </c>
      <c r="B78" t="s">
        <v>438</v>
      </c>
      <c r="C78" t="s">
        <v>52</v>
      </c>
      <c r="D78" t="s">
        <v>577</v>
      </c>
      <c r="E78">
        <v>1240</v>
      </c>
    </row>
    <row r="79" spans="1:5">
      <c r="A79">
        <v>2019</v>
      </c>
      <c r="B79" t="s">
        <v>429</v>
      </c>
      <c r="C79" t="s">
        <v>30</v>
      </c>
      <c r="D79" t="s">
        <v>577</v>
      </c>
      <c r="E79">
        <v>8755</v>
      </c>
    </row>
    <row r="80" spans="1:5">
      <c r="A80">
        <v>2019</v>
      </c>
      <c r="B80" t="s">
        <v>433</v>
      </c>
      <c r="C80" t="s">
        <v>42</v>
      </c>
      <c r="D80" t="s">
        <v>577</v>
      </c>
      <c r="E80">
        <v>870</v>
      </c>
    </row>
    <row r="81" spans="1:5">
      <c r="A81">
        <v>2019</v>
      </c>
      <c r="B81" t="s">
        <v>422</v>
      </c>
      <c r="C81" t="s">
        <v>15</v>
      </c>
      <c r="D81" t="s">
        <v>577</v>
      </c>
      <c r="E81">
        <v>8735</v>
      </c>
    </row>
    <row r="82" spans="1:5">
      <c r="A82">
        <v>2019</v>
      </c>
      <c r="B82" t="s">
        <v>435</v>
      </c>
      <c r="C82" t="s">
        <v>48</v>
      </c>
      <c r="D82" t="s">
        <v>577</v>
      </c>
      <c r="E82">
        <v>1740</v>
      </c>
    </row>
    <row r="83" spans="1:5">
      <c r="A83">
        <v>2019</v>
      </c>
      <c r="B83" t="s">
        <v>436</v>
      </c>
      <c r="C83" t="s">
        <v>49</v>
      </c>
      <c r="D83" t="s">
        <v>577</v>
      </c>
      <c r="E83">
        <v>8230</v>
      </c>
    </row>
    <row r="84" spans="1:5">
      <c r="A84">
        <v>2019</v>
      </c>
      <c r="B84" t="s">
        <v>439</v>
      </c>
      <c r="C84" t="s">
        <v>53</v>
      </c>
      <c r="D84" t="s">
        <v>577</v>
      </c>
      <c r="E84">
        <v>1965</v>
      </c>
    </row>
    <row r="85" spans="1:5">
      <c r="A85">
        <v>2019</v>
      </c>
      <c r="B85" t="s">
        <v>431</v>
      </c>
      <c r="C85" t="s">
        <v>36</v>
      </c>
      <c r="D85" t="s">
        <v>577</v>
      </c>
      <c r="E85">
        <v>1045</v>
      </c>
    </row>
    <row r="86" spans="1:5">
      <c r="A86">
        <v>2018</v>
      </c>
      <c r="B86" t="s">
        <v>424</v>
      </c>
      <c r="C86" t="s">
        <v>21</v>
      </c>
      <c r="D86" t="s">
        <v>577</v>
      </c>
      <c r="E86">
        <v>4005</v>
      </c>
    </row>
    <row r="87" spans="1:5">
      <c r="A87">
        <v>2018</v>
      </c>
      <c r="B87" t="s">
        <v>420</v>
      </c>
      <c r="C87" t="s">
        <v>8</v>
      </c>
      <c r="D87" t="s">
        <v>577</v>
      </c>
      <c r="E87">
        <v>9050</v>
      </c>
    </row>
    <row r="88" spans="1:5">
      <c r="A88">
        <v>2018</v>
      </c>
      <c r="B88" t="s">
        <v>426</v>
      </c>
      <c r="C88" t="s">
        <v>427</v>
      </c>
      <c r="D88" t="s">
        <v>577</v>
      </c>
      <c r="E88">
        <v>3860</v>
      </c>
    </row>
    <row r="89" spans="1:5">
      <c r="A89">
        <v>2018</v>
      </c>
      <c r="B89" t="s">
        <v>433</v>
      </c>
      <c r="C89" t="s">
        <v>42</v>
      </c>
      <c r="D89" t="s">
        <v>577</v>
      </c>
      <c r="E89">
        <v>795</v>
      </c>
    </row>
    <row r="90" spans="1:5">
      <c r="A90">
        <v>2018</v>
      </c>
      <c r="B90" t="s">
        <v>421</v>
      </c>
      <c r="C90" t="s">
        <v>13</v>
      </c>
      <c r="D90" t="s">
        <v>577</v>
      </c>
      <c r="E90">
        <v>9450</v>
      </c>
    </row>
    <row r="91" spans="1:5">
      <c r="A91">
        <v>2018</v>
      </c>
      <c r="B91" t="s">
        <v>435</v>
      </c>
      <c r="C91" t="s">
        <v>48</v>
      </c>
      <c r="D91" t="s">
        <v>577</v>
      </c>
      <c r="E91">
        <v>1615</v>
      </c>
    </row>
    <row r="92" spans="1:5">
      <c r="A92">
        <v>2018</v>
      </c>
      <c r="B92" t="s">
        <v>428</v>
      </c>
      <c r="C92" t="s">
        <v>27</v>
      </c>
      <c r="D92" t="s">
        <v>577</v>
      </c>
      <c r="E92">
        <v>2490</v>
      </c>
    </row>
    <row r="93" spans="1:5">
      <c r="A93">
        <v>2018</v>
      </c>
      <c r="B93" t="s">
        <v>423</v>
      </c>
      <c r="C93" t="s">
        <v>18</v>
      </c>
      <c r="D93" t="s">
        <v>577</v>
      </c>
      <c r="E93">
        <v>1585</v>
      </c>
    </row>
    <row r="94" spans="1:5">
      <c r="A94">
        <v>2018</v>
      </c>
      <c r="B94" t="s">
        <v>430</v>
      </c>
      <c r="C94" t="s">
        <v>33</v>
      </c>
      <c r="D94" t="s">
        <v>577</v>
      </c>
      <c r="E94">
        <v>1580</v>
      </c>
    </row>
    <row r="95" spans="1:5">
      <c r="A95">
        <v>2018</v>
      </c>
      <c r="B95" t="s">
        <v>431</v>
      </c>
      <c r="C95" t="s">
        <v>36</v>
      </c>
      <c r="D95" t="s">
        <v>577</v>
      </c>
      <c r="E95">
        <v>1005</v>
      </c>
    </row>
    <row r="96" spans="1:5">
      <c r="A96">
        <v>2018</v>
      </c>
      <c r="B96" t="s">
        <v>438</v>
      </c>
      <c r="C96" t="s">
        <v>52</v>
      </c>
      <c r="D96" t="s">
        <v>577</v>
      </c>
      <c r="E96">
        <v>1175</v>
      </c>
    </row>
    <row r="97" spans="1:5">
      <c r="A97">
        <v>2018</v>
      </c>
      <c r="B97" t="s">
        <v>422</v>
      </c>
      <c r="C97" t="s">
        <v>15</v>
      </c>
      <c r="D97" t="s">
        <v>577</v>
      </c>
      <c r="E97">
        <v>8205</v>
      </c>
    </row>
    <row r="98" spans="1:5">
      <c r="A98">
        <v>2018</v>
      </c>
      <c r="B98" t="s">
        <v>436</v>
      </c>
      <c r="C98" t="s">
        <v>49</v>
      </c>
      <c r="D98" t="s">
        <v>577</v>
      </c>
      <c r="E98">
        <v>7780</v>
      </c>
    </row>
    <row r="99" spans="1:5">
      <c r="A99">
        <v>2018</v>
      </c>
      <c r="B99" t="s">
        <v>439</v>
      </c>
      <c r="C99" t="s">
        <v>53</v>
      </c>
      <c r="D99" t="s">
        <v>577</v>
      </c>
      <c r="E99">
        <v>1820</v>
      </c>
    </row>
    <row r="100" spans="1:5">
      <c r="A100">
        <v>2018</v>
      </c>
      <c r="B100" t="s">
        <v>437</v>
      </c>
      <c r="C100" t="s">
        <v>51</v>
      </c>
      <c r="D100" t="s">
        <v>577</v>
      </c>
      <c r="E100">
        <v>5225</v>
      </c>
    </row>
    <row r="101" spans="1:5">
      <c r="A101">
        <v>2018</v>
      </c>
      <c r="B101" t="s">
        <v>434</v>
      </c>
      <c r="C101" t="s">
        <v>45</v>
      </c>
      <c r="D101" t="s">
        <v>577</v>
      </c>
      <c r="E101">
        <v>565</v>
      </c>
    </row>
    <row r="102" spans="1:5">
      <c r="A102">
        <v>2018</v>
      </c>
      <c r="B102" t="s">
        <v>429</v>
      </c>
      <c r="C102" t="s">
        <v>30</v>
      </c>
      <c r="D102" t="s">
        <v>577</v>
      </c>
      <c r="E102">
        <v>8195</v>
      </c>
    </row>
    <row r="103" spans="1:5">
      <c r="A103">
        <v>2018</v>
      </c>
      <c r="B103" t="s">
        <v>425</v>
      </c>
      <c r="C103" t="s">
        <v>24</v>
      </c>
      <c r="D103" t="s">
        <v>577</v>
      </c>
      <c r="E103">
        <v>1370</v>
      </c>
    </row>
    <row r="104" spans="1:5">
      <c r="A104">
        <v>2018</v>
      </c>
      <c r="B104" t="s">
        <v>432</v>
      </c>
      <c r="C104" t="s">
        <v>39</v>
      </c>
      <c r="D104" t="s">
        <v>577</v>
      </c>
      <c r="E104">
        <v>3315</v>
      </c>
    </row>
    <row r="105" spans="1:5">
      <c r="A105">
        <v>2023</v>
      </c>
      <c r="B105" t="s">
        <v>424</v>
      </c>
      <c r="C105" t="s">
        <v>21</v>
      </c>
      <c r="D105" t="s">
        <v>577</v>
      </c>
      <c r="E105">
        <v>4175</v>
      </c>
    </row>
    <row r="106" spans="1:5">
      <c r="A106">
        <v>2023</v>
      </c>
      <c r="B106" t="s">
        <v>432</v>
      </c>
      <c r="C106" t="s">
        <v>39</v>
      </c>
      <c r="D106" t="s">
        <v>577</v>
      </c>
      <c r="E106">
        <v>3455</v>
      </c>
    </row>
    <row r="107" spans="1:5">
      <c r="A107">
        <v>2023</v>
      </c>
      <c r="B107" t="s">
        <v>421</v>
      </c>
      <c r="C107" t="s">
        <v>13</v>
      </c>
      <c r="D107" t="s">
        <v>577</v>
      </c>
      <c r="E107">
        <v>9950</v>
      </c>
    </row>
    <row r="108" spans="1:5">
      <c r="A108">
        <v>2023</v>
      </c>
      <c r="B108" t="s">
        <v>430</v>
      </c>
      <c r="C108" t="s">
        <v>33</v>
      </c>
      <c r="D108" t="s">
        <v>577</v>
      </c>
      <c r="E108">
        <v>1725</v>
      </c>
    </row>
    <row r="109" spans="1:5">
      <c r="A109">
        <v>2023</v>
      </c>
      <c r="B109" t="s">
        <v>435</v>
      </c>
      <c r="C109" t="s">
        <v>48</v>
      </c>
      <c r="D109" t="s">
        <v>577</v>
      </c>
      <c r="E109">
        <v>1795</v>
      </c>
    </row>
    <row r="110" spans="1:5">
      <c r="A110">
        <v>2023</v>
      </c>
      <c r="B110" t="s">
        <v>436</v>
      </c>
      <c r="C110" t="s">
        <v>49</v>
      </c>
      <c r="D110" t="s">
        <v>577</v>
      </c>
      <c r="E110">
        <v>8220</v>
      </c>
    </row>
    <row r="111" spans="1:5">
      <c r="A111">
        <v>2023</v>
      </c>
      <c r="B111" t="s">
        <v>429</v>
      </c>
      <c r="C111" t="s">
        <v>30</v>
      </c>
      <c r="D111" t="s">
        <v>577</v>
      </c>
      <c r="E111">
        <v>8495</v>
      </c>
    </row>
    <row r="112" spans="1:5">
      <c r="A112">
        <v>2023</v>
      </c>
      <c r="B112" t="s">
        <v>420</v>
      </c>
      <c r="C112" t="s">
        <v>8</v>
      </c>
      <c r="D112" t="s">
        <v>577</v>
      </c>
      <c r="E112">
        <v>9545</v>
      </c>
    </row>
    <row r="113" spans="1:5">
      <c r="A113">
        <v>2023</v>
      </c>
      <c r="B113" t="s">
        <v>439</v>
      </c>
      <c r="C113" t="s">
        <v>53</v>
      </c>
      <c r="D113" t="s">
        <v>577</v>
      </c>
      <c r="E113">
        <v>1845</v>
      </c>
    </row>
    <row r="114" spans="1:5">
      <c r="A114">
        <v>2023</v>
      </c>
      <c r="B114" t="s">
        <v>437</v>
      </c>
      <c r="C114" t="s">
        <v>51</v>
      </c>
      <c r="D114" t="s">
        <v>577</v>
      </c>
      <c r="E114">
        <v>5615</v>
      </c>
    </row>
    <row r="115" spans="1:5">
      <c r="A115">
        <v>2023</v>
      </c>
      <c r="B115" t="s">
        <v>438</v>
      </c>
      <c r="C115" t="s">
        <v>52</v>
      </c>
      <c r="D115" t="s">
        <v>577</v>
      </c>
      <c r="E115">
        <v>1240</v>
      </c>
    </row>
    <row r="116" spans="1:5">
      <c r="A116">
        <v>2023</v>
      </c>
      <c r="B116" t="s">
        <v>426</v>
      </c>
      <c r="C116" t="s">
        <v>427</v>
      </c>
      <c r="D116" t="s">
        <v>577</v>
      </c>
      <c r="E116">
        <v>4025</v>
      </c>
    </row>
    <row r="117" spans="1:5">
      <c r="A117">
        <v>2023</v>
      </c>
      <c r="B117" t="s">
        <v>434</v>
      </c>
      <c r="C117" t="s">
        <v>45</v>
      </c>
      <c r="D117" t="s">
        <v>577</v>
      </c>
      <c r="E117">
        <v>600</v>
      </c>
    </row>
    <row r="118" spans="1:5">
      <c r="A118">
        <v>2023</v>
      </c>
      <c r="B118" t="s">
        <v>425</v>
      </c>
      <c r="C118" t="s">
        <v>24</v>
      </c>
      <c r="D118" t="s">
        <v>577</v>
      </c>
      <c r="E118">
        <v>1470</v>
      </c>
    </row>
    <row r="119" spans="1:5">
      <c r="A119">
        <v>2023</v>
      </c>
      <c r="B119" t="s">
        <v>422</v>
      </c>
      <c r="C119" t="s">
        <v>15</v>
      </c>
      <c r="D119" t="s">
        <v>577</v>
      </c>
      <c r="E119">
        <v>8565</v>
      </c>
    </row>
    <row r="120" spans="1:5">
      <c r="A120">
        <v>2024</v>
      </c>
      <c r="B120" t="s">
        <v>430</v>
      </c>
      <c r="C120" t="s">
        <v>33</v>
      </c>
      <c r="D120" t="s">
        <v>577</v>
      </c>
      <c r="E120">
        <v>1715</v>
      </c>
    </row>
    <row r="121" spans="1:5">
      <c r="A121">
        <v>2024</v>
      </c>
      <c r="B121" t="s">
        <v>428</v>
      </c>
      <c r="C121" t="s">
        <v>27</v>
      </c>
      <c r="D121" t="s">
        <v>577</v>
      </c>
      <c r="E121">
        <v>2710</v>
      </c>
    </row>
    <row r="122" spans="1:5">
      <c r="A122">
        <v>2024</v>
      </c>
      <c r="B122" t="s">
        <v>422</v>
      </c>
      <c r="C122" t="s">
        <v>15</v>
      </c>
      <c r="D122" t="s">
        <v>577</v>
      </c>
      <c r="E122">
        <v>8530</v>
      </c>
    </row>
    <row r="123" spans="1:5">
      <c r="A123">
        <v>2024</v>
      </c>
      <c r="B123" t="s">
        <v>425</v>
      </c>
      <c r="C123" t="s">
        <v>24</v>
      </c>
      <c r="D123" t="s">
        <v>577</v>
      </c>
      <c r="E123">
        <v>1460</v>
      </c>
    </row>
    <row r="124" spans="1:5">
      <c r="A124">
        <v>2024</v>
      </c>
      <c r="B124" t="s">
        <v>438</v>
      </c>
      <c r="C124" t="s">
        <v>52</v>
      </c>
      <c r="D124" t="s">
        <v>577</v>
      </c>
      <c r="E124">
        <v>1235</v>
      </c>
    </row>
    <row r="125" spans="1:5">
      <c r="A125">
        <v>2024</v>
      </c>
      <c r="B125" t="s">
        <v>420</v>
      </c>
      <c r="C125" t="s">
        <v>8</v>
      </c>
      <c r="D125" t="s">
        <v>577</v>
      </c>
      <c r="E125">
        <v>9580</v>
      </c>
    </row>
    <row r="126" spans="1:5">
      <c r="A126">
        <v>2024</v>
      </c>
      <c r="B126" t="s">
        <v>423</v>
      </c>
      <c r="C126" t="s">
        <v>18</v>
      </c>
      <c r="D126" t="s">
        <v>577</v>
      </c>
      <c r="E126">
        <v>1680</v>
      </c>
    </row>
    <row r="127" spans="1:5">
      <c r="A127">
        <v>2024</v>
      </c>
      <c r="B127" t="s">
        <v>421</v>
      </c>
      <c r="C127" t="s">
        <v>13</v>
      </c>
      <c r="D127" t="s">
        <v>577</v>
      </c>
      <c r="E127">
        <v>9985</v>
      </c>
    </row>
    <row r="128" spans="1:5">
      <c r="A128">
        <v>2024</v>
      </c>
      <c r="B128" t="s">
        <v>429</v>
      </c>
      <c r="C128" t="s">
        <v>30</v>
      </c>
      <c r="D128" t="s">
        <v>577</v>
      </c>
      <c r="E128">
        <v>8500</v>
      </c>
    </row>
    <row r="129" spans="1:5">
      <c r="A129">
        <v>2024</v>
      </c>
      <c r="B129" t="s">
        <v>431</v>
      </c>
      <c r="C129" t="s">
        <v>36</v>
      </c>
      <c r="D129" t="s">
        <v>577</v>
      </c>
      <c r="E129">
        <v>1005</v>
      </c>
    </row>
    <row r="130" spans="1:5">
      <c r="A130">
        <v>2024</v>
      </c>
      <c r="B130" t="s">
        <v>434</v>
      </c>
      <c r="C130" t="s">
        <v>45</v>
      </c>
      <c r="D130" t="s">
        <v>577</v>
      </c>
      <c r="E130">
        <v>580</v>
      </c>
    </row>
    <row r="131" spans="1:5">
      <c r="A131">
        <v>2024</v>
      </c>
      <c r="B131" t="s">
        <v>437</v>
      </c>
      <c r="C131" t="s">
        <v>51</v>
      </c>
      <c r="D131" t="s">
        <v>577</v>
      </c>
      <c r="E131">
        <v>5580</v>
      </c>
    </row>
    <row r="132" spans="1:5">
      <c r="A132">
        <v>2024</v>
      </c>
      <c r="B132" t="s">
        <v>436</v>
      </c>
      <c r="C132" t="s">
        <v>49</v>
      </c>
      <c r="D132" t="s">
        <v>577</v>
      </c>
      <c r="E132">
        <v>8205</v>
      </c>
    </row>
    <row r="133" spans="1:5">
      <c r="A133">
        <v>2024</v>
      </c>
      <c r="B133" t="s">
        <v>439</v>
      </c>
      <c r="C133" t="s">
        <v>53</v>
      </c>
      <c r="D133" t="s">
        <v>577</v>
      </c>
      <c r="E133">
        <v>1855</v>
      </c>
    </row>
    <row r="134" spans="1:5">
      <c r="A134">
        <v>2024</v>
      </c>
      <c r="B134" t="s">
        <v>433</v>
      </c>
      <c r="C134" t="s">
        <v>42</v>
      </c>
      <c r="D134" t="s">
        <v>577</v>
      </c>
      <c r="E134">
        <v>815</v>
      </c>
    </row>
    <row r="135" spans="1:5">
      <c r="A135">
        <v>2023</v>
      </c>
      <c r="B135" t="s">
        <v>431</v>
      </c>
      <c r="C135" t="s">
        <v>36</v>
      </c>
      <c r="D135" t="s">
        <v>578</v>
      </c>
      <c r="E135">
        <v>1420</v>
      </c>
    </row>
    <row r="136" spans="1:5">
      <c r="A136">
        <v>2023</v>
      </c>
      <c r="B136" t="s">
        <v>433</v>
      </c>
      <c r="C136" t="s">
        <v>42</v>
      </c>
      <c r="D136" t="s">
        <v>578</v>
      </c>
      <c r="E136">
        <v>1255</v>
      </c>
    </row>
    <row r="137" spans="1:5">
      <c r="A137">
        <v>2023</v>
      </c>
      <c r="B137" t="s">
        <v>423</v>
      </c>
      <c r="C137" t="s">
        <v>18</v>
      </c>
      <c r="D137" t="s">
        <v>578</v>
      </c>
      <c r="E137">
        <v>2345</v>
      </c>
    </row>
    <row r="138" spans="1:5">
      <c r="A138">
        <v>2023</v>
      </c>
      <c r="B138" t="s">
        <v>428</v>
      </c>
      <c r="C138" t="s">
        <v>27</v>
      </c>
      <c r="D138" t="s">
        <v>578</v>
      </c>
      <c r="E138">
        <v>3595</v>
      </c>
    </row>
    <row r="139" spans="1:5">
      <c r="A139">
        <v>2024</v>
      </c>
      <c r="B139" t="s">
        <v>424</v>
      </c>
      <c r="C139" t="s">
        <v>21</v>
      </c>
      <c r="D139" t="s">
        <v>578</v>
      </c>
      <c r="E139">
        <v>5980</v>
      </c>
    </row>
    <row r="140" spans="1:5">
      <c r="A140">
        <v>2024</v>
      </c>
      <c r="B140" t="s">
        <v>432</v>
      </c>
      <c r="C140" t="s">
        <v>39</v>
      </c>
      <c r="D140" t="s">
        <v>578</v>
      </c>
      <c r="E140">
        <v>4810</v>
      </c>
    </row>
    <row r="141" spans="1:5">
      <c r="A141">
        <v>2024</v>
      </c>
      <c r="B141" t="s">
        <v>435</v>
      </c>
      <c r="C141" t="s">
        <v>48</v>
      </c>
      <c r="D141" t="s">
        <v>578</v>
      </c>
      <c r="E141">
        <v>2285</v>
      </c>
    </row>
    <row r="142" spans="1:5">
      <c r="A142">
        <v>2024</v>
      </c>
      <c r="B142" t="s">
        <v>426</v>
      </c>
      <c r="C142" t="s">
        <v>427</v>
      </c>
      <c r="D142" t="s">
        <v>578</v>
      </c>
      <c r="E142">
        <v>5235</v>
      </c>
    </row>
    <row r="143" spans="1:5">
      <c r="A143">
        <v>2021</v>
      </c>
      <c r="B143" t="s">
        <v>437</v>
      </c>
      <c r="C143" t="s">
        <v>51</v>
      </c>
      <c r="D143" t="s">
        <v>578</v>
      </c>
      <c r="E143">
        <v>8425</v>
      </c>
    </row>
    <row r="144" spans="1:5">
      <c r="A144">
        <v>2021</v>
      </c>
      <c r="B144" t="s">
        <v>434</v>
      </c>
      <c r="C144" t="s">
        <v>45</v>
      </c>
      <c r="D144" t="s">
        <v>578</v>
      </c>
      <c r="E144">
        <v>825</v>
      </c>
    </row>
    <row r="145" spans="1:5">
      <c r="A145">
        <v>2021</v>
      </c>
      <c r="B145" t="s">
        <v>438</v>
      </c>
      <c r="C145" t="s">
        <v>52</v>
      </c>
      <c r="D145" t="s">
        <v>578</v>
      </c>
      <c r="E145">
        <v>1620</v>
      </c>
    </row>
    <row r="146" spans="1:5">
      <c r="A146">
        <v>2021</v>
      </c>
      <c r="B146" t="s">
        <v>425</v>
      </c>
      <c r="C146" t="s">
        <v>24</v>
      </c>
      <c r="D146" t="s">
        <v>578</v>
      </c>
      <c r="E146">
        <v>1980</v>
      </c>
    </row>
    <row r="147" spans="1:5">
      <c r="A147">
        <v>2021</v>
      </c>
      <c r="B147" t="s">
        <v>423</v>
      </c>
      <c r="C147" t="s">
        <v>18</v>
      </c>
      <c r="D147" t="s">
        <v>578</v>
      </c>
      <c r="E147">
        <v>2360</v>
      </c>
    </row>
    <row r="148" spans="1:5">
      <c r="A148">
        <v>2021</v>
      </c>
      <c r="B148" t="s">
        <v>420</v>
      </c>
      <c r="C148" t="s">
        <v>8</v>
      </c>
      <c r="D148" t="s">
        <v>578</v>
      </c>
      <c r="E148">
        <v>13755</v>
      </c>
    </row>
    <row r="149" spans="1:5">
      <c r="A149">
        <v>2022</v>
      </c>
      <c r="B149" t="s">
        <v>425</v>
      </c>
      <c r="C149" t="s">
        <v>24</v>
      </c>
      <c r="D149" t="s">
        <v>578</v>
      </c>
      <c r="E149">
        <v>1990</v>
      </c>
    </row>
    <row r="150" spans="1:5">
      <c r="A150">
        <v>2022</v>
      </c>
      <c r="B150" t="s">
        <v>422</v>
      </c>
      <c r="C150" t="s">
        <v>15</v>
      </c>
      <c r="D150" t="s">
        <v>578</v>
      </c>
      <c r="E150">
        <v>11605</v>
      </c>
    </row>
    <row r="151" spans="1:5">
      <c r="A151">
        <v>2022</v>
      </c>
      <c r="B151" t="s">
        <v>437</v>
      </c>
      <c r="C151" t="s">
        <v>51</v>
      </c>
      <c r="D151" t="s">
        <v>578</v>
      </c>
      <c r="E151">
        <v>8460</v>
      </c>
    </row>
    <row r="152" spans="1:5">
      <c r="A152">
        <v>2022</v>
      </c>
      <c r="B152" t="s">
        <v>426</v>
      </c>
      <c r="C152" t="s">
        <v>427</v>
      </c>
      <c r="D152" t="s">
        <v>578</v>
      </c>
      <c r="E152">
        <v>5265</v>
      </c>
    </row>
    <row r="153" spans="1:5">
      <c r="A153">
        <v>2022</v>
      </c>
      <c r="B153" t="s">
        <v>428</v>
      </c>
      <c r="C153" t="s">
        <v>27</v>
      </c>
      <c r="D153" t="s">
        <v>578</v>
      </c>
      <c r="E153">
        <v>3720</v>
      </c>
    </row>
    <row r="154" spans="1:5">
      <c r="A154">
        <v>2022</v>
      </c>
      <c r="B154" t="s">
        <v>435</v>
      </c>
      <c r="C154" t="s">
        <v>48</v>
      </c>
      <c r="D154" t="s">
        <v>578</v>
      </c>
      <c r="E154">
        <v>2330</v>
      </c>
    </row>
    <row r="155" spans="1:5">
      <c r="A155">
        <v>2022</v>
      </c>
      <c r="B155" t="s">
        <v>423</v>
      </c>
      <c r="C155" t="s">
        <v>18</v>
      </c>
      <c r="D155" t="s">
        <v>578</v>
      </c>
      <c r="E155">
        <v>2415</v>
      </c>
    </row>
    <row r="156" spans="1:5">
      <c r="A156">
        <v>2022</v>
      </c>
      <c r="B156" t="s">
        <v>430</v>
      </c>
      <c r="C156" t="s">
        <v>33</v>
      </c>
      <c r="D156" t="s">
        <v>578</v>
      </c>
      <c r="E156">
        <v>2325</v>
      </c>
    </row>
    <row r="157" spans="1:5">
      <c r="A157">
        <v>2022</v>
      </c>
      <c r="B157" t="s">
        <v>436</v>
      </c>
      <c r="C157" t="s">
        <v>49</v>
      </c>
      <c r="D157" t="s">
        <v>578</v>
      </c>
      <c r="E157">
        <v>12245</v>
      </c>
    </row>
    <row r="158" spans="1:5">
      <c r="A158">
        <v>2022</v>
      </c>
      <c r="B158" t="s">
        <v>439</v>
      </c>
      <c r="C158" t="s">
        <v>53</v>
      </c>
      <c r="D158" t="s">
        <v>578</v>
      </c>
      <c r="E158">
        <v>2590</v>
      </c>
    </row>
    <row r="159" spans="1:5">
      <c r="A159">
        <v>2022</v>
      </c>
      <c r="B159" t="s">
        <v>433</v>
      </c>
      <c r="C159" t="s">
        <v>42</v>
      </c>
      <c r="D159" t="s">
        <v>578</v>
      </c>
      <c r="E159">
        <v>1285</v>
      </c>
    </row>
    <row r="160" spans="1:5">
      <c r="A160">
        <v>2022</v>
      </c>
      <c r="B160" t="s">
        <v>434</v>
      </c>
      <c r="C160" t="s">
        <v>45</v>
      </c>
      <c r="D160" t="s">
        <v>578</v>
      </c>
      <c r="E160">
        <v>820</v>
      </c>
    </row>
    <row r="161" spans="1:5">
      <c r="A161">
        <v>2022</v>
      </c>
      <c r="B161" t="s">
        <v>432</v>
      </c>
      <c r="C161" t="s">
        <v>39</v>
      </c>
      <c r="D161" t="s">
        <v>578</v>
      </c>
      <c r="E161">
        <v>4905</v>
      </c>
    </row>
    <row r="162" spans="1:5">
      <c r="A162">
        <v>2021</v>
      </c>
      <c r="B162" t="s">
        <v>426</v>
      </c>
      <c r="C162" t="s">
        <v>427</v>
      </c>
      <c r="D162" t="s">
        <v>578</v>
      </c>
      <c r="E162">
        <v>5330</v>
      </c>
    </row>
    <row r="163" spans="1:5">
      <c r="A163">
        <v>2021</v>
      </c>
      <c r="B163" t="s">
        <v>422</v>
      </c>
      <c r="C163" t="s">
        <v>15</v>
      </c>
      <c r="D163" t="s">
        <v>578</v>
      </c>
      <c r="E163">
        <v>11765</v>
      </c>
    </row>
    <row r="164" spans="1:5">
      <c r="A164">
        <v>2021</v>
      </c>
      <c r="B164" t="s">
        <v>432</v>
      </c>
      <c r="C164" t="s">
        <v>39</v>
      </c>
      <c r="D164" t="s">
        <v>578</v>
      </c>
      <c r="E164">
        <v>4885</v>
      </c>
    </row>
    <row r="165" spans="1:5">
      <c r="A165">
        <v>2021</v>
      </c>
      <c r="B165" t="s">
        <v>424</v>
      </c>
      <c r="C165" t="s">
        <v>21</v>
      </c>
      <c r="D165" t="s">
        <v>578</v>
      </c>
      <c r="E165">
        <v>6030</v>
      </c>
    </row>
    <row r="166" spans="1:5">
      <c r="A166">
        <v>2021</v>
      </c>
      <c r="B166" t="s">
        <v>433</v>
      </c>
      <c r="C166" t="s">
        <v>42</v>
      </c>
      <c r="D166" t="s">
        <v>578</v>
      </c>
      <c r="E166">
        <v>1320</v>
      </c>
    </row>
    <row r="167" spans="1:5">
      <c r="A167">
        <v>2021</v>
      </c>
      <c r="B167" t="s">
        <v>421</v>
      </c>
      <c r="C167" t="s">
        <v>13</v>
      </c>
      <c r="D167" t="s">
        <v>578</v>
      </c>
      <c r="E167">
        <v>14865</v>
      </c>
    </row>
    <row r="168" spans="1:5">
      <c r="A168">
        <v>2022</v>
      </c>
      <c r="B168" t="s">
        <v>424</v>
      </c>
      <c r="C168" t="s">
        <v>21</v>
      </c>
      <c r="D168" t="s">
        <v>578</v>
      </c>
      <c r="E168">
        <v>6040</v>
      </c>
    </row>
    <row r="169" spans="1:5">
      <c r="A169">
        <v>2022</v>
      </c>
      <c r="B169" t="s">
        <v>431</v>
      </c>
      <c r="C169" t="s">
        <v>36</v>
      </c>
      <c r="D169" t="s">
        <v>578</v>
      </c>
      <c r="E169">
        <v>1415</v>
      </c>
    </row>
    <row r="170" spans="1:5">
      <c r="A170">
        <v>2022</v>
      </c>
      <c r="B170" t="s">
        <v>421</v>
      </c>
      <c r="C170" t="s">
        <v>13</v>
      </c>
      <c r="D170" t="s">
        <v>578</v>
      </c>
      <c r="E170">
        <v>14840</v>
      </c>
    </row>
    <row r="171" spans="1:5">
      <c r="A171">
        <v>2021</v>
      </c>
      <c r="B171" t="s">
        <v>436</v>
      </c>
      <c r="C171" t="s">
        <v>49</v>
      </c>
      <c r="D171" t="s">
        <v>578</v>
      </c>
      <c r="E171">
        <v>12220</v>
      </c>
    </row>
    <row r="172" spans="1:5">
      <c r="A172">
        <v>2021</v>
      </c>
      <c r="B172" t="s">
        <v>439</v>
      </c>
      <c r="C172" t="s">
        <v>53</v>
      </c>
      <c r="D172" t="s">
        <v>578</v>
      </c>
      <c r="E172">
        <v>2605</v>
      </c>
    </row>
    <row r="173" spans="1:5">
      <c r="A173">
        <v>2021</v>
      </c>
      <c r="B173" t="s">
        <v>435</v>
      </c>
      <c r="C173" t="s">
        <v>48</v>
      </c>
      <c r="D173" t="s">
        <v>578</v>
      </c>
      <c r="E173">
        <v>2305</v>
      </c>
    </row>
    <row r="174" spans="1:5">
      <c r="A174">
        <v>2021</v>
      </c>
      <c r="B174" t="s">
        <v>430</v>
      </c>
      <c r="C174" t="s">
        <v>33</v>
      </c>
      <c r="D174" t="s">
        <v>578</v>
      </c>
      <c r="E174">
        <v>2240</v>
      </c>
    </row>
    <row r="175" spans="1:5">
      <c r="A175">
        <v>2021</v>
      </c>
      <c r="B175" t="s">
        <v>429</v>
      </c>
      <c r="C175" t="s">
        <v>30</v>
      </c>
      <c r="D175" t="s">
        <v>578</v>
      </c>
      <c r="E175">
        <v>11525</v>
      </c>
    </row>
    <row r="176" spans="1:5">
      <c r="A176">
        <v>2021</v>
      </c>
      <c r="B176" t="s">
        <v>428</v>
      </c>
      <c r="C176" t="s">
        <v>27</v>
      </c>
      <c r="D176" t="s">
        <v>578</v>
      </c>
      <c r="E176">
        <v>3740</v>
      </c>
    </row>
    <row r="177" spans="1:5">
      <c r="A177">
        <v>2021</v>
      </c>
      <c r="B177" t="s">
        <v>431</v>
      </c>
      <c r="C177" t="s">
        <v>36</v>
      </c>
      <c r="D177" t="s">
        <v>578</v>
      </c>
      <c r="E177">
        <v>1425</v>
      </c>
    </row>
    <row r="178" spans="1:5">
      <c r="A178">
        <v>2022</v>
      </c>
      <c r="B178" t="s">
        <v>438</v>
      </c>
      <c r="C178" t="s">
        <v>52</v>
      </c>
      <c r="D178" t="s">
        <v>578</v>
      </c>
      <c r="E178">
        <v>1625</v>
      </c>
    </row>
    <row r="179" spans="1:5">
      <c r="A179">
        <v>2022</v>
      </c>
      <c r="B179" t="s">
        <v>429</v>
      </c>
      <c r="C179" t="s">
        <v>30</v>
      </c>
      <c r="D179" t="s">
        <v>578</v>
      </c>
      <c r="E179">
        <v>11525</v>
      </c>
    </row>
    <row r="180" spans="1:5">
      <c r="A180">
        <v>2022</v>
      </c>
      <c r="B180" t="s">
        <v>420</v>
      </c>
      <c r="C180" t="s">
        <v>8</v>
      </c>
      <c r="D180" t="s">
        <v>578</v>
      </c>
      <c r="E180">
        <v>13740</v>
      </c>
    </row>
    <row r="181" spans="1:5">
      <c r="A181">
        <v>2020</v>
      </c>
      <c r="B181" t="s">
        <v>422</v>
      </c>
      <c r="C181" t="s">
        <v>15</v>
      </c>
      <c r="D181" t="s">
        <v>578</v>
      </c>
      <c r="E181">
        <v>11940</v>
      </c>
    </row>
    <row r="182" spans="1:5">
      <c r="A182">
        <v>2020</v>
      </c>
      <c r="B182" t="s">
        <v>425</v>
      </c>
      <c r="C182" t="s">
        <v>24</v>
      </c>
      <c r="D182" t="s">
        <v>578</v>
      </c>
      <c r="E182">
        <v>2005</v>
      </c>
    </row>
    <row r="183" spans="1:5">
      <c r="A183">
        <v>2020</v>
      </c>
      <c r="B183" t="s">
        <v>431</v>
      </c>
      <c r="C183" t="s">
        <v>36</v>
      </c>
      <c r="D183" t="s">
        <v>578</v>
      </c>
      <c r="E183">
        <v>1465</v>
      </c>
    </row>
    <row r="184" spans="1:5">
      <c r="A184">
        <v>2020</v>
      </c>
      <c r="B184" t="s">
        <v>423</v>
      </c>
      <c r="C184" t="s">
        <v>18</v>
      </c>
      <c r="D184" t="s">
        <v>578</v>
      </c>
      <c r="E184">
        <v>2405</v>
      </c>
    </row>
    <row r="185" spans="1:5">
      <c r="A185">
        <v>2020</v>
      </c>
      <c r="B185" t="s">
        <v>421</v>
      </c>
      <c r="C185" t="s">
        <v>13</v>
      </c>
      <c r="D185" t="s">
        <v>578</v>
      </c>
      <c r="E185">
        <v>15110</v>
      </c>
    </row>
    <row r="186" spans="1:5">
      <c r="A186">
        <v>2020</v>
      </c>
      <c r="B186" t="s">
        <v>438</v>
      </c>
      <c r="C186" t="s">
        <v>52</v>
      </c>
      <c r="D186" t="s">
        <v>578</v>
      </c>
      <c r="E186">
        <v>1665</v>
      </c>
    </row>
    <row r="187" spans="1:5">
      <c r="A187">
        <v>2020</v>
      </c>
      <c r="B187" t="s">
        <v>436</v>
      </c>
      <c r="C187" t="s">
        <v>49</v>
      </c>
      <c r="D187" t="s">
        <v>578</v>
      </c>
      <c r="E187">
        <v>12510</v>
      </c>
    </row>
    <row r="188" spans="1:5">
      <c r="A188">
        <v>2020</v>
      </c>
      <c r="B188" t="s">
        <v>426</v>
      </c>
      <c r="C188" t="s">
        <v>427</v>
      </c>
      <c r="D188" t="s">
        <v>578</v>
      </c>
      <c r="E188">
        <v>5350</v>
      </c>
    </row>
    <row r="189" spans="1:5">
      <c r="A189">
        <v>2020</v>
      </c>
      <c r="B189" t="s">
        <v>424</v>
      </c>
      <c r="C189" t="s">
        <v>21</v>
      </c>
      <c r="D189" t="s">
        <v>578</v>
      </c>
      <c r="E189">
        <v>6075</v>
      </c>
    </row>
    <row r="190" spans="1:5">
      <c r="A190">
        <v>2020</v>
      </c>
      <c r="B190" t="s">
        <v>432</v>
      </c>
      <c r="C190" t="s">
        <v>39</v>
      </c>
      <c r="D190" t="s">
        <v>578</v>
      </c>
      <c r="E190">
        <v>5045</v>
      </c>
    </row>
    <row r="191" spans="1:5">
      <c r="A191">
        <v>2020</v>
      </c>
      <c r="B191" t="s">
        <v>439</v>
      </c>
      <c r="C191" t="s">
        <v>53</v>
      </c>
      <c r="D191" t="s">
        <v>578</v>
      </c>
      <c r="E191">
        <v>2665</v>
      </c>
    </row>
    <row r="192" spans="1:5">
      <c r="A192">
        <v>2020</v>
      </c>
      <c r="B192" t="s">
        <v>428</v>
      </c>
      <c r="C192" t="s">
        <v>27</v>
      </c>
      <c r="D192" t="s">
        <v>578</v>
      </c>
      <c r="E192">
        <v>3830</v>
      </c>
    </row>
    <row r="193" spans="1:5">
      <c r="A193">
        <v>2020</v>
      </c>
      <c r="B193" t="s">
        <v>429</v>
      </c>
      <c r="C193" t="s">
        <v>30</v>
      </c>
      <c r="D193" t="s">
        <v>578</v>
      </c>
      <c r="E193">
        <v>11665</v>
      </c>
    </row>
    <row r="194" spans="1:5">
      <c r="A194">
        <v>2020</v>
      </c>
      <c r="B194" t="s">
        <v>430</v>
      </c>
      <c r="C194" t="s">
        <v>33</v>
      </c>
      <c r="D194" t="s">
        <v>578</v>
      </c>
      <c r="E194">
        <v>2310</v>
      </c>
    </row>
    <row r="195" spans="1:5">
      <c r="A195">
        <v>2020</v>
      </c>
      <c r="B195" t="s">
        <v>433</v>
      </c>
      <c r="C195" t="s">
        <v>42</v>
      </c>
      <c r="D195" t="s">
        <v>578</v>
      </c>
      <c r="E195">
        <v>1350</v>
      </c>
    </row>
    <row r="196" spans="1:5">
      <c r="A196">
        <v>2020</v>
      </c>
      <c r="B196" t="s">
        <v>420</v>
      </c>
      <c r="C196" t="s">
        <v>8</v>
      </c>
      <c r="D196" t="s">
        <v>578</v>
      </c>
      <c r="E196">
        <v>13980</v>
      </c>
    </row>
    <row r="197" spans="1:5">
      <c r="A197">
        <v>2020</v>
      </c>
      <c r="B197" t="s">
        <v>434</v>
      </c>
      <c r="C197" t="s">
        <v>45</v>
      </c>
      <c r="D197" t="s">
        <v>578</v>
      </c>
      <c r="E197">
        <v>830</v>
      </c>
    </row>
    <row r="198" spans="1:5">
      <c r="A198">
        <v>2020</v>
      </c>
      <c r="B198" t="s">
        <v>435</v>
      </c>
      <c r="C198" t="s">
        <v>48</v>
      </c>
      <c r="D198" t="s">
        <v>578</v>
      </c>
      <c r="E198">
        <v>2350</v>
      </c>
    </row>
    <row r="199" spans="1:5">
      <c r="A199">
        <v>2020</v>
      </c>
      <c r="B199" t="s">
        <v>437</v>
      </c>
      <c r="C199" t="s">
        <v>51</v>
      </c>
      <c r="D199" t="s">
        <v>578</v>
      </c>
      <c r="E199">
        <v>8610</v>
      </c>
    </row>
    <row r="200" spans="1:5">
      <c r="A200">
        <v>2019</v>
      </c>
      <c r="B200" t="s">
        <v>432</v>
      </c>
      <c r="C200" t="s">
        <v>39</v>
      </c>
      <c r="D200" t="s">
        <v>578</v>
      </c>
      <c r="E200">
        <v>4965</v>
      </c>
    </row>
    <row r="201" spans="1:5">
      <c r="A201">
        <v>2019</v>
      </c>
      <c r="B201" t="s">
        <v>426</v>
      </c>
      <c r="C201" t="s">
        <v>427</v>
      </c>
      <c r="D201" t="s">
        <v>578</v>
      </c>
      <c r="E201">
        <v>5270</v>
      </c>
    </row>
    <row r="202" spans="1:5">
      <c r="A202">
        <v>2019</v>
      </c>
      <c r="B202" t="s">
        <v>421</v>
      </c>
      <c r="C202" t="s">
        <v>13</v>
      </c>
      <c r="D202" t="s">
        <v>578</v>
      </c>
      <c r="E202">
        <v>14925</v>
      </c>
    </row>
    <row r="203" spans="1:5">
      <c r="A203">
        <v>2019</v>
      </c>
      <c r="B203" t="s">
        <v>424</v>
      </c>
      <c r="C203" t="s">
        <v>21</v>
      </c>
      <c r="D203" t="s">
        <v>578</v>
      </c>
      <c r="E203">
        <v>6265</v>
      </c>
    </row>
    <row r="204" spans="1:5">
      <c r="A204">
        <v>2019</v>
      </c>
      <c r="B204" t="s">
        <v>423</v>
      </c>
      <c r="C204" t="s">
        <v>18</v>
      </c>
      <c r="D204" t="s">
        <v>578</v>
      </c>
      <c r="E204">
        <v>2370</v>
      </c>
    </row>
    <row r="205" spans="1:5">
      <c r="A205">
        <v>2019</v>
      </c>
      <c r="B205" t="s">
        <v>434</v>
      </c>
      <c r="C205" t="s">
        <v>45</v>
      </c>
      <c r="D205" t="s">
        <v>578</v>
      </c>
      <c r="E205">
        <v>855</v>
      </c>
    </row>
    <row r="206" spans="1:5">
      <c r="A206">
        <v>2019</v>
      </c>
      <c r="B206" t="s">
        <v>428</v>
      </c>
      <c r="C206" t="s">
        <v>27</v>
      </c>
      <c r="D206" t="s">
        <v>578</v>
      </c>
      <c r="E206">
        <v>3760</v>
      </c>
    </row>
    <row r="207" spans="1:5">
      <c r="A207">
        <v>2019</v>
      </c>
      <c r="B207" t="s">
        <v>437</v>
      </c>
      <c r="C207" t="s">
        <v>51</v>
      </c>
      <c r="D207" t="s">
        <v>578</v>
      </c>
      <c r="E207">
        <v>8510</v>
      </c>
    </row>
    <row r="208" spans="1:5">
      <c r="A208">
        <v>2019</v>
      </c>
      <c r="B208" t="s">
        <v>425</v>
      </c>
      <c r="C208" t="s">
        <v>24</v>
      </c>
      <c r="D208" t="s">
        <v>578</v>
      </c>
      <c r="E208">
        <v>2070</v>
      </c>
    </row>
    <row r="209" spans="1:5">
      <c r="A209">
        <v>2019</v>
      </c>
      <c r="B209" t="s">
        <v>430</v>
      </c>
      <c r="C209" t="s">
        <v>33</v>
      </c>
      <c r="D209" t="s">
        <v>578</v>
      </c>
      <c r="E209">
        <v>2295</v>
      </c>
    </row>
    <row r="210" spans="1:5">
      <c r="A210">
        <v>2019</v>
      </c>
      <c r="B210" t="s">
        <v>420</v>
      </c>
      <c r="C210" t="s">
        <v>8</v>
      </c>
      <c r="D210" t="s">
        <v>578</v>
      </c>
      <c r="E210">
        <v>13990</v>
      </c>
    </row>
    <row r="211" spans="1:5">
      <c r="A211">
        <v>2019</v>
      </c>
      <c r="B211" t="s">
        <v>438</v>
      </c>
      <c r="C211" t="s">
        <v>52</v>
      </c>
      <c r="D211" t="s">
        <v>578</v>
      </c>
      <c r="E211">
        <v>1630</v>
      </c>
    </row>
    <row r="212" spans="1:5">
      <c r="A212">
        <v>2019</v>
      </c>
      <c r="B212" t="s">
        <v>429</v>
      </c>
      <c r="C212" t="s">
        <v>30</v>
      </c>
      <c r="D212" t="s">
        <v>578</v>
      </c>
      <c r="E212">
        <v>11735</v>
      </c>
    </row>
    <row r="213" spans="1:5">
      <c r="A213">
        <v>2019</v>
      </c>
      <c r="B213" t="s">
        <v>433</v>
      </c>
      <c r="C213" t="s">
        <v>42</v>
      </c>
      <c r="D213" t="s">
        <v>578</v>
      </c>
      <c r="E213">
        <v>1370</v>
      </c>
    </row>
    <row r="214" spans="1:5">
      <c r="A214">
        <v>2019</v>
      </c>
      <c r="B214" t="s">
        <v>422</v>
      </c>
      <c r="C214" t="s">
        <v>15</v>
      </c>
      <c r="D214" t="s">
        <v>578</v>
      </c>
      <c r="E214">
        <v>12045</v>
      </c>
    </row>
    <row r="215" spans="1:5">
      <c r="A215">
        <v>2019</v>
      </c>
      <c r="B215" t="s">
        <v>435</v>
      </c>
      <c r="C215" t="s">
        <v>48</v>
      </c>
      <c r="D215" t="s">
        <v>578</v>
      </c>
      <c r="E215">
        <v>2290</v>
      </c>
    </row>
    <row r="216" spans="1:5">
      <c r="A216">
        <v>2019</v>
      </c>
      <c r="B216" t="s">
        <v>436</v>
      </c>
      <c r="C216" t="s">
        <v>49</v>
      </c>
      <c r="D216" t="s">
        <v>578</v>
      </c>
      <c r="E216">
        <v>12395</v>
      </c>
    </row>
    <row r="217" spans="1:5">
      <c r="A217">
        <v>2019</v>
      </c>
      <c r="B217" t="s">
        <v>439</v>
      </c>
      <c r="C217" t="s">
        <v>53</v>
      </c>
      <c r="D217" t="s">
        <v>578</v>
      </c>
      <c r="E217">
        <v>2705</v>
      </c>
    </row>
    <row r="218" spans="1:5">
      <c r="A218">
        <v>2019</v>
      </c>
      <c r="B218" t="s">
        <v>431</v>
      </c>
      <c r="C218" t="s">
        <v>36</v>
      </c>
      <c r="D218" t="s">
        <v>578</v>
      </c>
      <c r="E218">
        <v>1450</v>
      </c>
    </row>
    <row r="219" spans="1:5">
      <c r="A219">
        <v>2018</v>
      </c>
      <c r="B219" t="s">
        <v>424</v>
      </c>
      <c r="C219" t="s">
        <v>21</v>
      </c>
      <c r="D219" t="s">
        <v>578</v>
      </c>
      <c r="E219">
        <v>5945</v>
      </c>
    </row>
    <row r="220" spans="1:5">
      <c r="A220">
        <v>2018</v>
      </c>
      <c r="B220" t="s">
        <v>420</v>
      </c>
      <c r="C220" t="s">
        <v>8</v>
      </c>
      <c r="D220" t="s">
        <v>578</v>
      </c>
      <c r="E220">
        <v>13280</v>
      </c>
    </row>
    <row r="221" spans="1:5">
      <c r="A221">
        <v>2018</v>
      </c>
      <c r="B221" t="s">
        <v>426</v>
      </c>
      <c r="C221" t="s">
        <v>427</v>
      </c>
      <c r="D221" t="s">
        <v>578</v>
      </c>
      <c r="E221">
        <v>5145</v>
      </c>
    </row>
    <row r="222" spans="1:5">
      <c r="A222">
        <v>2018</v>
      </c>
      <c r="B222" t="s">
        <v>433</v>
      </c>
      <c r="C222" t="s">
        <v>42</v>
      </c>
      <c r="D222" t="s">
        <v>578</v>
      </c>
      <c r="E222">
        <v>1280</v>
      </c>
    </row>
    <row r="223" spans="1:5">
      <c r="A223">
        <v>2018</v>
      </c>
      <c r="B223" t="s">
        <v>421</v>
      </c>
      <c r="C223" t="s">
        <v>13</v>
      </c>
      <c r="D223" t="s">
        <v>578</v>
      </c>
      <c r="E223">
        <v>14330</v>
      </c>
    </row>
    <row r="224" spans="1:5">
      <c r="A224">
        <v>2018</v>
      </c>
      <c r="B224" t="s">
        <v>435</v>
      </c>
      <c r="C224" t="s">
        <v>48</v>
      </c>
      <c r="D224" t="s">
        <v>578</v>
      </c>
      <c r="E224">
        <v>2140</v>
      </c>
    </row>
    <row r="225" spans="1:5">
      <c r="A225">
        <v>2018</v>
      </c>
      <c r="B225" t="s">
        <v>428</v>
      </c>
      <c r="C225" t="s">
        <v>27</v>
      </c>
      <c r="D225" t="s">
        <v>578</v>
      </c>
      <c r="E225">
        <v>3450</v>
      </c>
    </row>
    <row r="226" spans="1:5">
      <c r="A226">
        <v>2018</v>
      </c>
      <c r="B226" t="s">
        <v>423</v>
      </c>
      <c r="C226" t="s">
        <v>18</v>
      </c>
      <c r="D226" t="s">
        <v>578</v>
      </c>
      <c r="E226">
        <v>2230</v>
      </c>
    </row>
    <row r="227" spans="1:5">
      <c r="A227">
        <v>2018</v>
      </c>
      <c r="B227" t="s">
        <v>430</v>
      </c>
      <c r="C227" t="s">
        <v>33</v>
      </c>
      <c r="D227" t="s">
        <v>578</v>
      </c>
      <c r="E227">
        <v>2160</v>
      </c>
    </row>
    <row r="228" spans="1:5">
      <c r="A228">
        <v>2018</v>
      </c>
      <c r="B228" t="s">
        <v>431</v>
      </c>
      <c r="C228" t="s">
        <v>36</v>
      </c>
      <c r="D228" t="s">
        <v>578</v>
      </c>
      <c r="E228">
        <v>1400</v>
      </c>
    </row>
    <row r="229" spans="1:5">
      <c r="A229">
        <v>2018</v>
      </c>
      <c r="B229" t="s">
        <v>438</v>
      </c>
      <c r="C229" t="s">
        <v>52</v>
      </c>
      <c r="D229" t="s">
        <v>578</v>
      </c>
      <c r="E229">
        <v>1585</v>
      </c>
    </row>
    <row r="230" spans="1:5">
      <c r="A230">
        <v>2018</v>
      </c>
      <c r="B230" t="s">
        <v>422</v>
      </c>
      <c r="C230" t="s">
        <v>15</v>
      </c>
      <c r="D230" t="s">
        <v>578</v>
      </c>
      <c r="E230">
        <v>11540</v>
      </c>
    </row>
    <row r="231" spans="1:5">
      <c r="A231">
        <v>2018</v>
      </c>
      <c r="B231" t="s">
        <v>436</v>
      </c>
      <c r="C231" t="s">
        <v>49</v>
      </c>
      <c r="D231" t="s">
        <v>578</v>
      </c>
      <c r="E231">
        <v>12000</v>
      </c>
    </row>
    <row r="232" spans="1:5">
      <c r="A232">
        <v>2018</v>
      </c>
      <c r="B232" t="s">
        <v>439</v>
      </c>
      <c r="C232" t="s">
        <v>53</v>
      </c>
      <c r="D232" t="s">
        <v>578</v>
      </c>
      <c r="E232">
        <v>2575</v>
      </c>
    </row>
    <row r="233" spans="1:5">
      <c r="A233">
        <v>2018</v>
      </c>
      <c r="B233" t="s">
        <v>437</v>
      </c>
      <c r="C233" t="s">
        <v>51</v>
      </c>
      <c r="D233" t="s">
        <v>578</v>
      </c>
      <c r="E233">
        <v>8000</v>
      </c>
    </row>
    <row r="234" spans="1:5">
      <c r="A234">
        <v>2018</v>
      </c>
      <c r="B234" t="s">
        <v>434</v>
      </c>
      <c r="C234" t="s">
        <v>45</v>
      </c>
      <c r="D234" t="s">
        <v>578</v>
      </c>
      <c r="E234">
        <v>780</v>
      </c>
    </row>
    <row r="235" spans="1:5">
      <c r="A235">
        <v>2018</v>
      </c>
      <c r="B235" t="s">
        <v>429</v>
      </c>
      <c r="C235" t="s">
        <v>30</v>
      </c>
      <c r="D235" t="s">
        <v>578</v>
      </c>
      <c r="E235">
        <v>11150</v>
      </c>
    </row>
    <row r="236" spans="1:5">
      <c r="A236">
        <v>2018</v>
      </c>
      <c r="B236" t="s">
        <v>425</v>
      </c>
      <c r="C236" t="s">
        <v>24</v>
      </c>
      <c r="D236" t="s">
        <v>578</v>
      </c>
      <c r="E236">
        <v>1960</v>
      </c>
    </row>
    <row r="237" spans="1:5">
      <c r="A237">
        <v>2018</v>
      </c>
      <c r="B237" t="s">
        <v>432</v>
      </c>
      <c r="C237" t="s">
        <v>39</v>
      </c>
      <c r="D237" t="s">
        <v>578</v>
      </c>
      <c r="E237">
        <v>4860</v>
      </c>
    </row>
    <row r="238" spans="1:5">
      <c r="A238">
        <v>2023</v>
      </c>
      <c r="B238" t="s">
        <v>424</v>
      </c>
      <c r="C238" t="s">
        <v>21</v>
      </c>
      <c r="D238" t="s">
        <v>578</v>
      </c>
      <c r="E238">
        <v>5990</v>
      </c>
    </row>
    <row r="239" spans="1:5">
      <c r="A239">
        <v>2023</v>
      </c>
      <c r="B239" t="s">
        <v>432</v>
      </c>
      <c r="C239" t="s">
        <v>39</v>
      </c>
      <c r="D239" t="s">
        <v>578</v>
      </c>
      <c r="E239">
        <v>4905</v>
      </c>
    </row>
    <row r="240" spans="1:5">
      <c r="A240">
        <v>2023</v>
      </c>
      <c r="B240" t="s">
        <v>421</v>
      </c>
      <c r="C240" t="s">
        <v>13</v>
      </c>
      <c r="D240" t="s">
        <v>578</v>
      </c>
      <c r="E240">
        <v>14670</v>
      </c>
    </row>
    <row r="241" spans="1:5">
      <c r="A241">
        <v>2023</v>
      </c>
      <c r="B241" t="s">
        <v>430</v>
      </c>
      <c r="C241" t="s">
        <v>33</v>
      </c>
      <c r="D241" t="s">
        <v>578</v>
      </c>
      <c r="E241">
        <v>2290</v>
      </c>
    </row>
    <row r="242" spans="1:5">
      <c r="A242">
        <v>2023</v>
      </c>
      <c r="B242" t="s">
        <v>435</v>
      </c>
      <c r="C242" t="s">
        <v>48</v>
      </c>
      <c r="D242" t="s">
        <v>578</v>
      </c>
      <c r="E242">
        <v>2315</v>
      </c>
    </row>
    <row r="243" spans="1:5">
      <c r="A243">
        <v>2023</v>
      </c>
      <c r="B243" t="s">
        <v>436</v>
      </c>
      <c r="C243" t="s">
        <v>49</v>
      </c>
      <c r="D243" t="s">
        <v>578</v>
      </c>
      <c r="E243">
        <v>12190</v>
      </c>
    </row>
    <row r="244" spans="1:5">
      <c r="A244">
        <v>2023</v>
      </c>
      <c r="B244" t="s">
        <v>429</v>
      </c>
      <c r="C244" t="s">
        <v>30</v>
      </c>
      <c r="D244" t="s">
        <v>578</v>
      </c>
      <c r="E244">
        <v>11225</v>
      </c>
    </row>
    <row r="245" spans="1:5">
      <c r="A245">
        <v>2023</v>
      </c>
      <c r="B245" t="s">
        <v>420</v>
      </c>
      <c r="C245" t="s">
        <v>8</v>
      </c>
      <c r="D245" t="s">
        <v>578</v>
      </c>
      <c r="E245">
        <v>13565</v>
      </c>
    </row>
    <row r="246" spans="1:5">
      <c r="A246">
        <v>2023</v>
      </c>
      <c r="B246" t="s">
        <v>439</v>
      </c>
      <c r="C246" t="s">
        <v>53</v>
      </c>
      <c r="D246" t="s">
        <v>578</v>
      </c>
      <c r="E246">
        <v>2480</v>
      </c>
    </row>
    <row r="247" spans="1:5">
      <c r="A247">
        <v>2023</v>
      </c>
      <c r="B247" t="s">
        <v>437</v>
      </c>
      <c r="C247" t="s">
        <v>51</v>
      </c>
      <c r="D247" t="s">
        <v>578</v>
      </c>
      <c r="E247">
        <v>8270</v>
      </c>
    </row>
    <row r="248" spans="1:5">
      <c r="A248">
        <v>2023</v>
      </c>
      <c r="B248" t="s">
        <v>438</v>
      </c>
      <c r="C248" t="s">
        <v>52</v>
      </c>
      <c r="D248" t="s">
        <v>578</v>
      </c>
      <c r="E248">
        <v>1605</v>
      </c>
    </row>
    <row r="249" spans="1:5">
      <c r="A249">
        <v>2023</v>
      </c>
      <c r="B249" t="s">
        <v>426</v>
      </c>
      <c r="C249" t="s">
        <v>427</v>
      </c>
      <c r="D249" t="s">
        <v>578</v>
      </c>
      <c r="E249">
        <v>5185</v>
      </c>
    </row>
    <row r="250" spans="1:5">
      <c r="A250">
        <v>2023</v>
      </c>
      <c r="B250" t="s">
        <v>434</v>
      </c>
      <c r="C250" t="s">
        <v>45</v>
      </c>
      <c r="D250" t="s">
        <v>578</v>
      </c>
      <c r="E250">
        <v>795</v>
      </c>
    </row>
    <row r="251" spans="1:5">
      <c r="A251">
        <v>2023</v>
      </c>
      <c r="B251" t="s">
        <v>425</v>
      </c>
      <c r="C251" t="s">
        <v>24</v>
      </c>
      <c r="D251" t="s">
        <v>578</v>
      </c>
      <c r="E251">
        <v>2040</v>
      </c>
    </row>
    <row r="252" spans="1:5">
      <c r="A252">
        <v>2023</v>
      </c>
      <c r="B252" t="s">
        <v>422</v>
      </c>
      <c r="C252" t="s">
        <v>15</v>
      </c>
      <c r="D252" t="s">
        <v>578</v>
      </c>
      <c r="E252">
        <v>11595</v>
      </c>
    </row>
    <row r="253" spans="1:5">
      <c r="A253">
        <v>2024</v>
      </c>
      <c r="B253" t="s">
        <v>430</v>
      </c>
      <c r="C253" t="s">
        <v>33</v>
      </c>
      <c r="D253" t="s">
        <v>578</v>
      </c>
      <c r="E253">
        <v>2245</v>
      </c>
    </row>
    <row r="254" spans="1:5">
      <c r="A254">
        <v>2024</v>
      </c>
      <c r="B254" t="s">
        <v>428</v>
      </c>
      <c r="C254" t="s">
        <v>27</v>
      </c>
      <c r="D254" t="s">
        <v>578</v>
      </c>
      <c r="E254">
        <v>3670</v>
      </c>
    </row>
    <row r="255" spans="1:5">
      <c r="A255">
        <v>2024</v>
      </c>
      <c r="B255" t="s">
        <v>422</v>
      </c>
      <c r="C255" t="s">
        <v>15</v>
      </c>
      <c r="D255" t="s">
        <v>578</v>
      </c>
      <c r="E255">
        <v>11515</v>
      </c>
    </row>
    <row r="256" spans="1:5">
      <c r="A256">
        <v>2024</v>
      </c>
      <c r="B256" t="s">
        <v>425</v>
      </c>
      <c r="C256" t="s">
        <v>24</v>
      </c>
      <c r="D256" t="s">
        <v>578</v>
      </c>
      <c r="E256">
        <v>2030</v>
      </c>
    </row>
    <row r="257" spans="1:5">
      <c r="A257">
        <v>2024</v>
      </c>
      <c r="B257" t="s">
        <v>438</v>
      </c>
      <c r="C257" t="s">
        <v>52</v>
      </c>
      <c r="D257" t="s">
        <v>578</v>
      </c>
      <c r="E257">
        <v>1595</v>
      </c>
    </row>
    <row r="258" spans="1:5">
      <c r="A258">
        <v>2024</v>
      </c>
      <c r="B258" t="s">
        <v>420</v>
      </c>
      <c r="C258" t="s">
        <v>8</v>
      </c>
      <c r="D258" t="s">
        <v>578</v>
      </c>
      <c r="E258">
        <v>13640</v>
      </c>
    </row>
    <row r="259" spans="1:5">
      <c r="A259">
        <v>2024</v>
      </c>
      <c r="B259" t="s">
        <v>423</v>
      </c>
      <c r="C259" t="s">
        <v>18</v>
      </c>
      <c r="D259" t="s">
        <v>578</v>
      </c>
      <c r="E259">
        <v>2310</v>
      </c>
    </row>
    <row r="260" spans="1:5">
      <c r="A260">
        <v>2024</v>
      </c>
      <c r="B260" t="s">
        <v>421</v>
      </c>
      <c r="C260" t="s">
        <v>13</v>
      </c>
      <c r="D260" t="s">
        <v>578</v>
      </c>
      <c r="E260">
        <v>14635</v>
      </c>
    </row>
    <row r="261" spans="1:5">
      <c r="A261">
        <v>2024</v>
      </c>
      <c r="B261" t="s">
        <v>429</v>
      </c>
      <c r="C261" t="s">
        <v>30</v>
      </c>
      <c r="D261" t="s">
        <v>578</v>
      </c>
      <c r="E261">
        <v>11220</v>
      </c>
    </row>
    <row r="262" spans="1:5">
      <c r="A262">
        <v>2024</v>
      </c>
      <c r="B262" t="s">
        <v>431</v>
      </c>
      <c r="C262" t="s">
        <v>36</v>
      </c>
      <c r="D262" t="s">
        <v>578</v>
      </c>
      <c r="E262">
        <v>1360</v>
      </c>
    </row>
    <row r="263" spans="1:5">
      <c r="A263">
        <v>2024</v>
      </c>
      <c r="B263" t="s">
        <v>434</v>
      </c>
      <c r="C263" t="s">
        <v>45</v>
      </c>
      <c r="D263" t="s">
        <v>578</v>
      </c>
      <c r="E263">
        <v>780</v>
      </c>
    </row>
    <row r="264" spans="1:5">
      <c r="A264">
        <v>2024</v>
      </c>
      <c r="B264" t="s">
        <v>437</v>
      </c>
      <c r="C264" t="s">
        <v>51</v>
      </c>
      <c r="D264" t="s">
        <v>578</v>
      </c>
      <c r="E264">
        <v>8180</v>
      </c>
    </row>
    <row r="265" spans="1:5">
      <c r="A265">
        <v>2024</v>
      </c>
      <c r="B265" t="s">
        <v>436</v>
      </c>
      <c r="C265" t="s">
        <v>49</v>
      </c>
      <c r="D265" t="s">
        <v>578</v>
      </c>
      <c r="E265">
        <v>12055</v>
      </c>
    </row>
    <row r="266" spans="1:5">
      <c r="A266">
        <v>2024</v>
      </c>
      <c r="B266" t="s">
        <v>439</v>
      </c>
      <c r="C266" t="s">
        <v>53</v>
      </c>
      <c r="D266" t="s">
        <v>578</v>
      </c>
      <c r="E266">
        <v>2490</v>
      </c>
    </row>
    <row r="267" spans="1:5">
      <c r="A267">
        <v>2024</v>
      </c>
      <c r="B267" t="s">
        <v>433</v>
      </c>
      <c r="C267" t="s">
        <v>42</v>
      </c>
      <c r="D267" t="s">
        <v>578</v>
      </c>
      <c r="E267">
        <v>1235</v>
      </c>
    </row>
    <row r="268" spans="1:5">
      <c r="A268">
        <v>2023</v>
      </c>
      <c r="B268" t="s">
        <v>431</v>
      </c>
      <c r="C268" t="s">
        <v>36</v>
      </c>
      <c r="D268" t="s">
        <v>579</v>
      </c>
      <c r="E268">
        <v>2240</v>
      </c>
    </row>
    <row r="269" spans="1:5">
      <c r="A269">
        <v>2023</v>
      </c>
      <c r="B269" t="s">
        <v>433</v>
      </c>
      <c r="C269" t="s">
        <v>42</v>
      </c>
      <c r="D269" t="s">
        <v>579</v>
      </c>
      <c r="E269">
        <v>2260</v>
      </c>
    </row>
    <row r="270" spans="1:5">
      <c r="A270">
        <v>2023</v>
      </c>
      <c r="B270" t="s">
        <v>423</v>
      </c>
      <c r="C270" t="s">
        <v>18</v>
      </c>
      <c r="D270" t="s">
        <v>579</v>
      </c>
      <c r="E270">
        <v>3885</v>
      </c>
    </row>
    <row r="271" spans="1:5">
      <c r="A271">
        <v>2023</v>
      </c>
      <c r="B271" t="s">
        <v>428</v>
      </c>
      <c r="C271" t="s">
        <v>27</v>
      </c>
      <c r="D271" t="s">
        <v>579</v>
      </c>
      <c r="E271">
        <v>5815</v>
      </c>
    </row>
    <row r="272" spans="1:5">
      <c r="A272">
        <v>2024</v>
      </c>
      <c r="B272" t="s">
        <v>424</v>
      </c>
      <c r="C272" t="s">
        <v>21</v>
      </c>
      <c r="D272" t="s">
        <v>579</v>
      </c>
      <c r="E272">
        <v>10730</v>
      </c>
    </row>
    <row r="273" spans="1:5">
      <c r="A273">
        <v>2024</v>
      </c>
      <c r="B273" t="s">
        <v>432</v>
      </c>
      <c r="C273" t="s">
        <v>39</v>
      </c>
      <c r="D273" t="s">
        <v>579</v>
      </c>
      <c r="E273">
        <v>8410</v>
      </c>
    </row>
    <row r="274" spans="1:5">
      <c r="A274">
        <v>2024</v>
      </c>
      <c r="B274" t="s">
        <v>435</v>
      </c>
      <c r="C274" t="s">
        <v>48</v>
      </c>
      <c r="D274" t="s">
        <v>579</v>
      </c>
      <c r="E274">
        <v>3590</v>
      </c>
    </row>
    <row r="275" spans="1:5">
      <c r="A275">
        <v>2024</v>
      </c>
      <c r="B275" t="s">
        <v>426</v>
      </c>
      <c r="C275" t="s">
        <v>427</v>
      </c>
      <c r="D275" t="s">
        <v>579</v>
      </c>
      <c r="E275">
        <v>8245</v>
      </c>
    </row>
    <row r="276" spans="1:5">
      <c r="A276">
        <v>2021</v>
      </c>
      <c r="B276" t="s">
        <v>437</v>
      </c>
      <c r="C276" t="s">
        <v>51</v>
      </c>
      <c r="D276" t="s">
        <v>579</v>
      </c>
      <c r="E276">
        <v>15030</v>
      </c>
    </row>
    <row r="277" spans="1:5">
      <c r="A277">
        <v>2021</v>
      </c>
      <c r="B277" t="s">
        <v>434</v>
      </c>
      <c r="C277" t="s">
        <v>45</v>
      </c>
      <c r="D277" t="s">
        <v>579</v>
      </c>
      <c r="E277">
        <v>1290</v>
      </c>
    </row>
    <row r="278" spans="1:5">
      <c r="A278">
        <v>2021</v>
      </c>
      <c r="B278" t="s">
        <v>438</v>
      </c>
      <c r="C278" t="s">
        <v>52</v>
      </c>
      <c r="D278" t="s">
        <v>579</v>
      </c>
      <c r="E278">
        <v>2600</v>
      </c>
    </row>
    <row r="279" spans="1:5">
      <c r="A279">
        <v>2021</v>
      </c>
      <c r="B279" t="s">
        <v>425</v>
      </c>
      <c r="C279" t="s">
        <v>24</v>
      </c>
      <c r="D279" t="s">
        <v>579</v>
      </c>
      <c r="E279">
        <v>3330</v>
      </c>
    </row>
    <row r="280" spans="1:5">
      <c r="A280">
        <v>2021</v>
      </c>
      <c r="B280" t="s">
        <v>423</v>
      </c>
      <c r="C280" t="s">
        <v>18</v>
      </c>
      <c r="D280" t="s">
        <v>579</v>
      </c>
      <c r="E280">
        <v>3920</v>
      </c>
    </row>
    <row r="281" spans="1:5">
      <c r="A281">
        <v>2021</v>
      </c>
      <c r="B281" t="s">
        <v>420</v>
      </c>
      <c r="C281" t="s">
        <v>8</v>
      </c>
      <c r="D281" t="s">
        <v>579</v>
      </c>
      <c r="E281">
        <v>24255</v>
      </c>
    </row>
    <row r="282" spans="1:5">
      <c r="A282">
        <v>2022</v>
      </c>
      <c r="B282" t="s">
        <v>425</v>
      </c>
      <c r="C282" t="s">
        <v>24</v>
      </c>
      <c r="D282" t="s">
        <v>579</v>
      </c>
      <c r="E282">
        <v>3325</v>
      </c>
    </row>
    <row r="283" spans="1:5">
      <c r="A283">
        <v>2022</v>
      </c>
      <c r="B283" t="s">
        <v>422</v>
      </c>
      <c r="C283" t="s">
        <v>15</v>
      </c>
      <c r="D283" t="s">
        <v>579</v>
      </c>
      <c r="E283">
        <v>19750</v>
      </c>
    </row>
    <row r="284" spans="1:5">
      <c r="A284">
        <v>2022</v>
      </c>
      <c r="B284" t="s">
        <v>437</v>
      </c>
      <c r="C284" t="s">
        <v>51</v>
      </c>
      <c r="D284" t="s">
        <v>579</v>
      </c>
      <c r="E284">
        <v>15080</v>
      </c>
    </row>
    <row r="285" spans="1:5">
      <c r="A285">
        <v>2022</v>
      </c>
      <c r="B285" t="s">
        <v>426</v>
      </c>
      <c r="C285" t="s">
        <v>427</v>
      </c>
      <c r="D285" t="s">
        <v>579</v>
      </c>
      <c r="E285">
        <v>8305</v>
      </c>
    </row>
    <row r="286" spans="1:5">
      <c r="A286">
        <v>2022</v>
      </c>
      <c r="B286" t="s">
        <v>428</v>
      </c>
      <c r="C286" t="s">
        <v>27</v>
      </c>
      <c r="D286" t="s">
        <v>579</v>
      </c>
      <c r="E286">
        <v>5970</v>
      </c>
    </row>
    <row r="287" spans="1:5">
      <c r="A287">
        <v>2022</v>
      </c>
      <c r="B287" t="s">
        <v>435</v>
      </c>
      <c r="C287" t="s">
        <v>48</v>
      </c>
      <c r="D287" t="s">
        <v>579</v>
      </c>
      <c r="E287">
        <v>3690</v>
      </c>
    </row>
    <row r="288" spans="1:5">
      <c r="A288">
        <v>2022</v>
      </c>
      <c r="B288" t="s">
        <v>423</v>
      </c>
      <c r="C288" t="s">
        <v>18</v>
      </c>
      <c r="D288" t="s">
        <v>579</v>
      </c>
      <c r="E288">
        <v>4030</v>
      </c>
    </row>
    <row r="289" spans="1:5">
      <c r="A289">
        <v>2022</v>
      </c>
      <c r="B289" t="s">
        <v>430</v>
      </c>
      <c r="C289" t="s">
        <v>33</v>
      </c>
      <c r="D289" t="s">
        <v>579</v>
      </c>
      <c r="E289">
        <v>3755</v>
      </c>
    </row>
    <row r="290" spans="1:5">
      <c r="A290">
        <v>2022</v>
      </c>
      <c r="B290" t="s">
        <v>436</v>
      </c>
      <c r="C290" t="s">
        <v>49</v>
      </c>
      <c r="D290" t="s">
        <v>579</v>
      </c>
      <c r="E290">
        <v>22610</v>
      </c>
    </row>
    <row r="291" spans="1:5">
      <c r="A291">
        <v>2022</v>
      </c>
      <c r="B291" t="s">
        <v>439</v>
      </c>
      <c r="C291" t="s">
        <v>53</v>
      </c>
      <c r="D291" t="s">
        <v>579</v>
      </c>
      <c r="E291">
        <v>4185</v>
      </c>
    </row>
    <row r="292" spans="1:5">
      <c r="A292">
        <v>2022</v>
      </c>
      <c r="B292" t="s">
        <v>433</v>
      </c>
      <c r="C292" t="s">
        <v>42</v>
      </c>
      <c r="D292" t="s">
        <v>579</v>
      </c>
      <c r="E292">
        <v>2320</v>
      </c>
    </row>
    <row r="293" spans="1:5">
      <c r="A293">
        <v>2022</v>
      </c>
      <c r="B293" t="s">
        <v>434</v>
      </c>
      <c r="C293" t="s">
        <v>45</v>
      </c>
      <c r="D293" t="s">
        <v>579</v>
      </c>
      <c r="E293">
        <v>1260</v>
      </c>
    </row>
    <row r="294" spans="1:5">
      <c r="A294">
        <v>2022</v>
      </c>
      <c r="B294" t="s">
        <v>432</v>
      </c>
      <c r="C294" t="s">
        <v>39</v>
      </c>
      <c r="D294" t="s">
        <v>579</v>
      </c>
      <c r="E294">
        <v>8615</v>
      </c>
    </row>
    <row r="295" spans="1:5">
      <c r="A295">
        <v>2021</v>
      </c>
      <c r="B295" t="s">
        <v>426</v>
      </c>
      <c r="C295" t="s">
        <v>427</v>
      </c>
      <c r="D295" t="s">
        <v>579</v>
      </c>
      <c r="E295">
        <v>8455</v>
      </c>
    </row>
    <row r="296" spans="1:5">
      <c r="A296">
        <v>2021</v>
      </c>
      <c r="B296" t="s">
        <v>422</v>
      </c>
      <c r="C296" t="s">
        <v>15</v>
      </c>
      <c r="D296" t="s">
        <v>579</v>
      </c>
      <c r="E296">
        <v>19995</v>
      </c>
    </row>
    <row r="297" spans="1:5">
      <c r="A297">
        <v>2021</v>
      </c>
      <c r="B297" t="s">
        <v>432</v>
      </c>
      <c r="C297" t="s">
        <v>39</v>
      </c>
      <c r="D297" t="s">
        <v>579</v>
      </c>
      <c r="E297">
        <v>8590</v>
      </c>
    </row>
    <row r="298" spans="1:5">
      <c r="A298">
        <v>2021</v>
      </c>
      <c r="B298" t="s">
        <v>424</v>
      </c>
      <c r="C298" t="s">
        <v>21</v>
      </c>
      <c r="D298" t="s">
        <v>579</v>
      </c>
      <c r="E298">
        <v>10895</v>
      </c>
    </row>
    <row r="299" spans="1:5">
      <c r="A299">
        <v>2021</v>
      </c>
      <c r="B299" t="s">
        <v>433</v>
      </c>
      <c r="C299" t="s">
        <v>42</v>
      </c>
      <c r="D299" t="s">
        <v>579</v>
      </c>
      <c r="E299">
        <v>2380</v>
      </c>
    </row>
    <row r="300" spans="1:5">
      <c r="A300">
        <v>2021</v>
      </c>
      <c r="B300" t="s">
        <v>421</v>
      </c>
      <c r="C300" t="s">
        <v>13</v>
      </c>
      <c r="D300" t="s">
        <v>579</v>
      </c>
      <c r="E300">
        <v>26815</v>
      </c>
    </row>
    <row r="301" spans="1:5">
      <c r="A301">
        <v>2022</v>
      </c>
      <c r="B301" t="s">
        <v>424</v>
      </c>
      <c r="C301" t="s">
        <v>21</v>
      </c>
      <c r="D301" t="s">
        <v>579</v>
      </c>
      <c r="E301">
        <v>10880</v>
      </c>
    </row>
    <row r="302" spans="1:5">
      <c r="A302">
        <v>2022</v>
      </c>
      <c r="B302" t="s">
        <v>431</v>
      </c>
      <c r="C302" t="s">
        <v>36</v>
      </c>
      <c r="D302" t="s">
        <v>579</v>
      </c>
      <c r="E302">
        <v>2230</v>
      </c>
    </row>
    <row r="303" spans="1:5">
      <c r="A303">
        <v>2022</v>
      </c>
      <c r="B303" t="s">
        <v>421</v>
      </c>
      <c r="C303" t="s">
        <v>13</v>
      </c>
      <c r="D303" t="s">
        <v>579</v>
      </c>
      <c r="E303">
        <v>26725</v>
      </c>
    </row>
    <row r="304" spans="1:5">
      <c r="A304">
        <v>2021</v>
      </c>
      <c r="B304" t="s">
        <v>436</v>
      </c>
      <c r="C304" t="s">
        <v>49</v>
      </c>
      <c r="D304" t="s">
        <v>579</v>
      </c>
      <c r="E304">
        <v>22690</v>
      </c>
    </row>
    <row r="305" spans="1:5">
      <c r="A305">
        <v>2021</v>
      </c>
      <c r="B305" t="s">
        <v>439</v>
      </c>
      <c r="C305" t="s">
        <v>53</v>
      </c>
      <c r="D305" t="s">
        <v>579</v>
      </c>
      <c r="E305">
        <v>4180</v>
      </c>
    </row>
    <row r="306" spans="1:5">
      <c r="A306">
        <v>2021</v>
      </c>
      <c r="B306" t="s">
        <v>435</v>
      </c>
      <c r="C306" t="s">
        <v>48</v>
      </c>
      <c r="D306" t="s">
        <v>579</v>
      </c>
      <c r="E306">
        <v>3640</v>
      </c>
    </row>
    <row r="307" spans="1:5">
      <c r="A307">
        <v>2021</v>
      </c>
      <c r="B307" t="s">
        <v>430</v>
      </c>
      <c r="C307" t="s">
        <v>33</v>
      </c>
      <c r="D307" t="s">
        <v>579</v>
      </c>
      <c r="E307">
        <v>3640</v>
      </c>
    </row>
    <row r="308" spans="1:5">
      <c r="A308">
        <v>2021</v>
      </c>
      <c r="B308" t="s">
        <v>429</v>
      </c>
      <c r="C308" t="s">
        <v>30</v>
      </c>
      <c r="D308" t="s">
        <v>579</v>
      </c>
      <c r="E308">
        <v>18830</v>
      </c>
    </row>
    <row r="309" spans="1:5">
      <c r="A309">
        <v>2021</v>
      </c>
      <c r="B309" t="s">
        <v>428</v>
      </c>
      <c r="C309" t="s">
        <v>27</v>
      </c>
      <c r="D309" t="s">
        <v>579</v>
      </c>
      <c r="E309">
        <v>6015</v>
      </c>
    </row>
    <row r="310" spans="1:5">
      <c r="A310">
        <v>2021</v>
      </c>
      <c r="B310" t="s">
        <v>431</v>
      </c>
      <c r="C310" t="s">
        <v>36</v>
      </c>
      <c r="D310" t="s">
        <v>579</v>
      </c>
      <c r="E310">
        <v>2265</v>
      </c>
    </row>
    <row r="311" spans="1:5">
      <c r="A311">
        <v>2022</v>
      </c>
      <c r="B311" t="s">
        <v>438</v>
      </c>
      <c r="C311" t="s">
        <v>52</v>
      </c>
      <c r="D311" t="s">
        <v>579</v>
      </c>
      <c r="E311">
        <v>2585</v>
      </c>
    </row>
    <row r="312" spans="1:5">
      <c r="A312">
        <v>2022</v>
      </c>
      <c r="B312" t="s">
        <v>429</v>
      </c>
      <c r="C312" t="s">
        <v>30</v>
      </c>
      <c r="D312" t="s">
        <v>579</v>
      </c>
      <c r="E312">
        <v>18745</v>
      </c>
    </row>
    <row r="313" spans="1:5">
      <c r="A313">
        <v>2022</v>
      </c>
      <c r="B313" t="s">
        <v>420</v>
      </c>
      <c r="C313" t="s">
        <v>8</v>
      </c>
      <c r="D313" t="s">
        <v>579</v>
      </c>
      <c r="E313">
        <v>24125</v>
      </c>
    </row>
    <row r="314" spans="1:5">
      <c r="A314">
        <v>2020</v>
      </c>
      <c r="B314" t="s">
        <v>422</v>
      </c>
      <c r="C314" t="s">
        <v>15</v>
      </c>
      <c r="D314" t="s">
        <v>579</v>
      </c>
      <c r="E314">
        <v>20185</v>
      </c>
    </row>
    <row r="315" spans="1:5">
      <c r="A315">
        <v>2020</v>
      </c>
      <c r="B315" t="s">
        <v>425</v>
      </c>
      <c r="C315" t="s">
        <v>24</v>
      </c>
      <c r="D315" t="s">
        <v>579</v>
      </c>
      <c r="E315">
        <v>3365</v>
      </c>
    </row>
    <row r="316" spans="1:5">
      <c r="A316">
        <v>2020</v>
      </c>
      <c r="B316" t="s">
        <v>431</v>
      </c>
      <c r="C316" t="s">
        <v>36</v>
      </c>
      <c r="D316" t="s">
        <v>579</v>
      </c>
      <c r="E316">
        <v>2300</v>
      </c>
    </row>
    <row r="317" spans="1:5">
      <c r="A317">
        <v>2020</v>
      </c>
      <c r="B317" t="s">
        <v>423</v>
      </c>
      <c r="C317" t="s">
        <v>18</v>
      </c>
      <c r="D317" t="s">
        <v>579</v>
      </c>
      <c r="E317">
        <v>3950</v>
      </c>
    </row>
    <row r="318" spans="1:5">
      <c r="A318">
        <v>2020</v>
      </c>
      <c r="B318" t="s">
        <v>421</v>
      </c>
      <c r="C318" t="s">
        <v>13</v>
      </c>
      <c r="D318" t="s">
        <v>579</v>
      </c>
      <c r="E318">
        <v>27115</v>
      </c>
    </row>
    <row r="319" spans="1:5">
      <c r="A319">
        <v>2020</v>
      </c>
      <c r="B319" t="s">
        <v>438</v>
      </c>
      <c r="C319" t="s">
        <v>52</v>
      </c>
      <c r="D319" t="s">
        <v>579</v>
      </c>
      <c r="E319">
        <v>2625</v>
      </c>
    </row>
    <row r="320" spans="1:5">
      <c r="A320">
        <v>2020</v>
      </c>
      <c r="B320" t="s">
        <v>436</v>
      </c>
      <c r="C320" t="s">
        <v>49</v>
      </c>
      <c r="D320" t="s">
        <v>579</v>
      </c>
      <c r="E320">
        <v>23060</v>
      </c>
    </row>
    <row r="321" spans="1:5">
      <c r="A321">
        <v>2020</v>
      </c>
      <c r="B321" t="s">
        <v>426</v>
      </c>
      <c r="C321" t="s">
        <v>427</v>
      </c>
      <c r="D321" t="s">
        <v>579</v>
      </c>
      <c r="E321">
        <v>8460</v>
      </c>
    </row>
    <row r="322" spans="1:5">
      <c r="A322">
        <v>2020</v>
      </c>
      <c r="B322" t="s">
        <v>424</v>
      </c>
      <c r="C322" t="s">
        <v>21</v>
      </c>
      <c r="D322" t="s">
        <v>579</v>
      </c>
      <c r="E322">
        <v>10950</v>
      </c>
    </row>
    <row r="323" spans="1:5">
      <c r="A323">
        <v>2020</v>
      </c>
      <c r="B323" t="s">
        <v>432</v>
      </c>
      <c r="C323" t="s">
        <v>39</v>
      </c>
      <c r="D323" t="s">
        <v>579</v>
      </c>
      <c r="E323">
        <v>8805</v>
      </c>
    </row>
    <row r="324" spans="1:5">
      <c r="A324">
        <v>2020</v>
      </c>
      <c r="B324" t="s">
        <v>439</v>
      </c>
      <c r="C324" t="s">
        <v>53</v>
      </c>
      <c r="D324" t="s">
        <v>579</v>
      </c>
      <c r="E324">
        <v>4260</v>
      </c>
    </row>
    <row r="325" spans="1:5">
      <c r="A325">
        <v>2020</v>
      </c>
      <c r="B325" t="s">
        <v>428</v>
      </c>
      <c r="C325" t="s">
        <v>27</v>
      </c>
      <c r="D325" t="s">
        <v>579</v>
      </c>
      <c r="E325">
        <v>6140</v>
      </c>
    </row>
    <row r="326" spans="1:5">
      <c r="A326">
        <v>2020</v>
      </c>
      <c r="B326" t="s">
        <v>429</v>
      </c>
      <c r="C326" t="s">
        <v>30</v>
      </c>
      <c r="D326" t="s">
        <v>579</v>
      </c>
      <c r="E326">
        <v>18930</v>
      </c>
    </row>
    <row r="327" spans="1:5">
      <c r="A327">
        <v>2020</v>
      </c>
      <c r="B327" t="s">
        <v>430</v>
      </c>
      <c r="C327" t="s">
        <v>33</v>
      </c>
      <c r="D327" t="s">
        <v>579</v>
      </c>
      <c r="E327">
        <v>3695</v>
      </c>
    </row>
    <row r="328" spans="1:5">
      <c r="A328">
        <v>2020</v>
      </c>
      <c r="B328" t="s">
        <v>433</v>
      </c>
      <c r="C328" t="s">
        <v>42</v>
      </c>
      <c r="D328" t="s">
        <v>579</v>
      </c>
      <c r="E328">
        <v>2430</v>
      </c>
    </row>
    <row r="329" spans="1:5">
      <c r="A329">
        <v>2020</v>
      </c>
      <c r="B329" t="s">
        <v>420</v>
      </c>
      <c r="C329" t="s">
        <v>8</v>
      </c>
      <c r="D329" t="s">
        <v>579</v>
      </c>
      <c r="E329">
        <v>24560</v>
      </c>
    </row>
    <row r="330" spans="1:5">
      <c r="A330">
        <v>2020</v>
      </c>
      <c r="B330" t="s">
        <v>434</v>
      </c>
      <c r="C330" t="s">
        <v>45</v>
      </c>
      <c r="D330" t="s">
        <v>579</v>
      </c>
      <c r="E330">
        <v>1275</v>
      </c>
    </row>
    <row r="331" spans="1:5">
      <c r="A331">
        <v>2020</v>
      </c>
      <c r="B331" t="s">
        <v>435</v>
      </c>
      <c r="C331" t="s">
        <v>48</v>
      </c>
      <c r="D331" t="s">
        <v>579</v>
      </c>
      <c r="E331">
        <v>3755</v>
      </c>
    </row>
    <row r="332" spans="1:5">
      <c r="A332">
        <v>2020</v>
      </c>
      <c r="B332" t="s">
        <v>437</v>
      </c>
      <c r="C332" t="s">
        <v>51</v>
      </c>
      <c r="D332" t="s">
        <v>579</v>
      </c>
      <c r="E332">
        <v>15215</v>
      </c>
    </row>
    <row r="333" spans="1:5">
      <c r="A333">
        <v>2019</v>
      </c>
      <c r="B333" t="s">
        <v>432</v>
      </c>
      <c r="C333" t="s">
        <v>39</v>
      </c>
      <c r="D333" t="s">
        <v>579</v>
      </c>
      <c r="E333">
        <v>8770</v>
      </c>
    </row>
    <row r="334" spans="1:5">
      <c r="A334">
        <v>2019</v>
      </c>
      <c r="B334" t="s">
        <v>426</v>
      </c>
      <c r="C334" t="s">
        <v>427</v>
      </c>
      <c r="D334" t="s">
        <v>579</v>
      </c>
      <c r="E334">
        <v>8385</v>
      </c>
    </row>
    <row r="335" spans="1:5">
      <c r="A335">
        <v>2019</v>
      </c>
      <c r="B335" t="s">
        <v>421</v>
      </c>
      <c r="C335" t="s">
        <v>13</v>
      </c>
      <c r="D335" t="s">
        <v>579</v>
      </c>
      <c r="E335">
        <v>26805</v>
      </c>
    </row>
    <row r="336" spans="1:5">
      <c r="A336">
        <v>2019</v>
      </c>
      <c r="B336" t="s">
        <v>424</v>
      </c>
      <c r="C336" t="s">
        <v>21</v>
      </c>
      <c r="D336" t="s">
        <v>579</v>
      </c>
      <c r="E336">
        <v>11245</v>
      </c>
    </row>
    <row r="337" spans="1:5">
      <c r="A337">
        <v>2019</v>
      </c>
      <c r="B337" t="s">
        <v>423</v>
      </c>
      <c r="C337" t="s">
        <v>18</v>
      </c>
      <c r="D337" t="s">
        <v>579</v>
      </c>
      <c r="E337">
        <v>3920</v>
      </c>
    </row>
    <row r="338" spans="1:5">
      <c r="A338">
        <v>2019</v>
      </c>
      <c r="B338" t="s">
        <v>434</v>
      </c>
      <c r="C338" t="s">
        <v>45</v>
      </c>
      <c r="D338" t="s">
        <v>579</v>
      </c>
      <c r="E338">
        <v>1310</v>
      </c>
    </row>
    <row r="339" spans="1:5">
      <c r="A339">
        <v>2019</v>
      </c>
      <c r="B339" t="s">
        <v>428</v>
      </c>
      <c r="C339" t="s">
        <v>27</v>
      </c>
      <c r="D339" t="s">
        <v>579</v>
      </c>
      <c r="E339">
        <v>6060</v>
      </c>
    </row>
    <row r="340" spans="1:5">
      <c r="A340">
        <v>2019</v>
      </c>
      <c r="B340" t="s">
        <v>437</v>
      </c>
      <c r="C340" t="s">
        <v>51</v>
      </c>
      <c r="D340" t="s">
        <v>579</v>
      </c>
      <c r="E340">
        <v>15150</v>
      </c>
    </row>
    <row r="341" spans="1:5">
      <c r="A341">
        <v>2019</v>
      </c>
      <c r="B341" t="s">
        <v>425</v>
      </c>
      <c r="C341" t="s">
        <v>24</v>
      </c>
      <c r="D341" t="s">
        <v>579</v>
      </c>
      <c r="E341">
        <v>3450</v>
      </c>
    </row>
    <row r="342" spans="1:5">
      <c r="A342">
        <v>2019</v>
      </c>
      <c r="B342" t="s">
        <v>430</v>
      </c>
      <c r="C342" t="s">
        <v>33</v>
      </c>
      <c r="D342" t="s">
        <v>579</v>
      </c>
      <c r="E342">
        <v>3715</v>
      </c>
    </row>
    <row r="343" spans="1:5">
      <c r="A343">
        <v>2019</v>
      </c>
      <c r="B343" t="s">
        <v>420</v>
      </c>
      <c r="C343" t="s">
        <v>8</v>
      </c>
      <c r="D343" t="s">
        <v>579</v>
      </c>
      <c r="E343">
        <v>24735</v>
      </c>
    </row>
    <row r="344" spans="1:5">
      <c r="A344">
        <v>2019</v>
      </c>
      <c r="B344" t="s">
        <v>438</v>
      </c>
      <c r="C344" t="s">
        <v>52</v>
      </c>
      <c r="D344" t="s">
        <v>579</v>
      </c>
      <c r="E344">
        <v>2590</v>
      </c>
    </row>
    <row r="345" spans="1:5">
      <c r="A345">
        <v>2019</v>
      </c>
      <c r="B345" t="s">
        <v>429</v>
      </c>
      <c r="C345" t="s">
        <v>30</v>
      </c>
      <c r="D345" t="s">
        <v>579</v>
      </c>
      <c r="E345">
        <v>19105</v>
      </c>
    </row>
    <row r="346" spans="1:5">
      <c r="A346">
        <v>2019</v>
      </c>
      <c r="B346" t="s">
        <v>433</v>
      </c>
      <c r="C346" t="s">
        <v>42</v>
      </c>
      <c r="D346" t="s">
        <v>579</v>
      </c>
      <c r="E346">
        <v>2475</v>
      </c>
    </row>
    <row r="347" spans="1:5">
      <c r="A347">
        <v>2019</v>
      </c>
      <c r="B347" t="s">
        <v>422</v>
      </c>
      <c r="C347" t="s">
        <v>15</v>
      </c>
      <c r="D347" t="s">
        <v>579</v>
      </c>
      <c r="E347">
        <v>20355</v>
      </c>
    </row>
    <row r="348" spans="1:5">
      <c r="A348">
        <v>2019</v>
      </c>
      <c r="B348" t="s">
        <v>435</v>
      </c>
      <c r="C348" t="s">
        <v>48</v>
      </c>
      <c r="D348" t="s">
        <v>579</v>
      </c>
      <c r="E348">
        <v>3655</v>
      </c>
    </row>
    <row r="349" spans="1:5">
      <c r="A349">
        <v>2019</v>
      </c>
      <c r="B349" t="s">
        <v>436</v>
      </c>
      <c r="C349" t="s">
        <v>49</v>
      </c>
      <c r="D349" t="s">
        <v>579</v>
      </c>
      <c r="E349">
        <v>22955</v>
      </c>
    </row>
    <row r="350" spans="1:5">
      <c r="A350">
        <v>2019</v>
      </c>
      <c r="B350" t="s">
        <v>439</v>
      </c>
      <c r="C350" t="s">
        <v>53</v>
      </c>
      <c r="D350" t="s">
        <v>579</v>
      </c>
      <c r="E350">
        <v>4375</v>
      </c>
    </row>
    <row r="351" spans="1:5">
      <c r="A351">
        <v>2019</v>
      </c>
      <c r="B351" t="s">
        <v>431</v>
      </c>
      <c r="C351" t="s">
        <v>36</v>
      </c>
      <c r="D351" t="s">
        <v>579</v>
      </c>
      <c r="E351">
        <v>2315</v>
      </c>
    </row>
    <row r="352" spans="1:5">
      <c r="A352">
        <v>2018</v>
      </c>
      <c r="B352" t="s">
        <v>424</v>
      </c>
      <c r="C352" t="s">
        <v>21</v>
      </c>
      <c r="D352" t="s">
        <v>579</v>
      </c>
      <c r="E352">
        <v>10930</v>
      </c>
    </row>
    <row r="353" spans="1:5">
      <c r="A353">
        <v>2018</v>
      </c>
      <c r="B353" t="s">
        <v>420</v>
      </c>
      <c r="C353" t="s">
        <v>8</v>
      </c>
      <c r="D353" t="s">
        <v>579</v>
      </c>
      <c r="E353">
        <v>24015</v>
      </c>
    </row>
    <row r="354" spans="1:5">
      <c r="A354">
        <v>2018</v>
      </c>
      <c r="B354" t="s">
        <v>426</v>
      </c>
      <c r="C354" t="s">
        <v>427</v>
      </c>
      <c r="D354" t="s">
        <v>579</v>
      </c>
      <c r="E354">
        <v>8305</v>
      </c>
    </row>
    <row r="355" spans="1:5">
      <c r="A355">
        <v>2018</v>
      </c>
      <c r="B355" t="s">
        <v>433</v>
      </c>
      <c r="C355" t="s">
        <v>42</v>
      </c>
      <c r="D355" t="s">
        <v>579</v>
      </c>
      <c r="E355">
        <v>2400</v>
      </c>
    </row>
    <row r="356" spans="1:5">
      <c r="A356">
        <v>2018</v>
      </c>
      <c r="B356" t="s">
        <v>421</v>
      </c>
      <c r="C356" t="s">
        <v>13</v>
      </c>
      <c r="D356" t="s">
        <v>579</v>
      </c>
      <c r="E356">
        <v>26405</v>
      </c>
    </row>
    <row r="357" spans="1:5">
      <c r="A357">
        <v>2018</v>
      </c>
      <c r="B357" t="s">
        <v>435</v>
      </c>
      <c r="C357" t="s">
        <v>48</v>
      </c>
      <c r="D357" t="s">
        <v>579</v>
      </c>
      <c r="E357">
        <v>3480</v>
      </c>
    </row>
    <row r="358" spans="1:5">
      <c r="A358">
        <v>2018</v>
      </c>
      <c r="B358" t="s">
        <v>428</v>
      </c>
      <c r="C358" t="s">
        <v>27</v>
      </c>
      <c r="D358" t="s">
        <v>579</v>
      </c>
      <c r="E358">
        <v>5680</v>
      </c>
    </row>
    <row r="359" spans="1:5">
      <c r="A359">
        <v>2018</v>
      </c>
      <c r="B359" t="s">
        <v>423</v>
      </c>
      <c r="C359" t="s">
        <v>18</v>
      </c>
      <c r="D359" t="s">
        <v>579</v>
      </c>
      <c r="E359">
        <v>3790</v>
      </c>
    </row>
    <row r="360" spans="1:5">
      <c r="A360">
        <v>2018</v>
      </c>
      <c r="B360" t="s">
        <v>430</v>
      </c>
      <c r="C360" t="s">
        <v>33</v>
      </c>
      <c r="D360" t="s">
        <v>579</v>
      </c>
      <c r="E360">
        <v>3605</v>
      </c>
    </row>
    <row r="361" spans="1:5">
      <c r="A361">
        <v>2018</v>
      </c>
      <c r="B361" t="s">
        <v>431</v>
      </c>
      <c r="C361" t="s">
        <v>36</v>
      </c>
      <c r="D361" t="s">
        <v>579</v>
      </c>
      <c r="E361">
        <v>2290</v>
      </c>
    </row>
    <row r="362" spans="1:5">
      <c r="A362">
        <v>2018</v>
      </c>
      <c r="B362" t="s">
        <v>438</v>
      </c>
      <c r="C362" t="s">
        <v>52</v>
      </c>
      <c r="D362" t="s">
        <v>579</v>
      </c>
      <c r="E362">
        <v>2610</v>
      </c>
    </row>
    <row r="363" spans="1:5">
      <c r="A363">
        <v>2018</v>
      </c>
      <c r="B363" t="s">
        <v>422</v>
      </c>
      <c r="C363" t="s">
        <v>15</v>
      </c>
      <c r="D363" t="s">
        <v>579</v>
      </c>
      <c r="E363">
        <v>19975</v>
      </c>
    </row>
    <row r="364" spans="1:5">
      <c r="A364">
        <v>2018</v>
      </c>
      <c r="B364" t="s">
        <v>436</v>
      </c>
      <c r="C364" t="s">
        <v>49</v>
      </c>
      <c r="D364" t="s">
        <v>579</v>
      </c>
      <c r="E364">
        <v>22730</v>
      </c>
    </row>
    <row r="365" spans="1:5">
      <c r="A365">
        <v>2018</v>
      </c>
      <c r="B365" t="s">
        <v>439</v>
      </c>
      <c r="C365" t="s">
        <v>53</v>
      </c>
      <c r="D365" t="s">
        <v>579</v>
      </c>
      <c r="E365">
        <v>4310</v>
      </c>
    </row>
    <row r="366" spans="1:5">
      <c r="A366">
        <v>2018</v>
      </c>
      <c r="B366" t="s">
        <v>437</v>
      </c>
      <c r="C366" t="s">
        <v>51</v>
      </c>
      <c r="D366" t="s">
        <v>579</v>
      </c>
      <c r="E366">
        <v>14610</v>
      </c>
    </row>
    <row r="367" spans="1:5">
      <c r="A367">
        <v>2018</v>
      </c>
      <c r="B367" t="s">
        <v>434</v>
      </c>
      <c r="C367" t="s">
        <v>45</v>
      </c>
      <c r="D367" t="s">
        <v>579</v>
      </c>
      <c r="E367">
        <v>1235</v>
      </c>
    </row>
    <row r="368" spans="1:5">
      <c r="A368">
        <v>2018</v>
      </c>
      <c r="B368" t="s">
        <v>429</v>
      </c>
      <c r="C368" t="s">
        <v>30</v>
      </c>
      <c r="D368" t="s">
        <v>579</v>
      </c>
      <c r="E368">
        <v>18515</v>
      </c>
    </row>
    <row r="369" spans="1:5">
      <c r="A369">
        <v>2018</v>
      </c>
      <c r="B369" t="s">
        <v>425</v>
      </c>
      <c r="C369" t="s">
        <v>24</v>
      </c>
      <c r="D369" t="s">
        <v>579</v>
      </c>
      <c r="E369">
        <v>3370</v>
      </c>
    </row>
    <row r="370" spans="1:5">
      <c r="A370">
        <v>2018</v>
      </c>
      <c r="B370" t="s">
        <v>432</v>
      </c>
      <c r="C370" t="s">
        <v>39</v>
      </c>
      <c r="D370" t="s">
        <v>579</v>
      </c>
      <c r="E370">
        <v>8705</v>
      </c>
    </row>
    <row r="371" spans="1:5">
      <c r="A371">
        <v>2023</v>
      </c>
      <c r="B371" t="s">
        <v>424</v>
      </c>
      <c r="C371" t="s">
        <v>21</v>
      </c>
      <c r="D371" t="s">
        <v>579</v>
      </c>
      <c r="E371">
        <v>10820</v>
      </c>
    </row>
    <row r="372" spans="1:5">
      <c r="A372">
        <v>2023</v>
      </c>
      <c r="B372" t="s">
        <v>432</v>
      </c>
      <c r="C372" t="s">
        <v>39</v>
      </c>
      <c r="D372" t="s">
        <v>579</v>
      </c>
      <c r="E372">
        <v>8585</v>
      </c>
    </row>
    <row r="373" spans="1:5">
      <c r="A373">
        <v>2023</v>
      </c>
      <c r="B373" t="s">
        <v>421</v>
      </c>
      <c r="C373" t="s">
        <v>13</v>
      </c>
      <c r="D373" t="s">
        <v>579</v>
      </c>
      <c r="E373">
        <v>26410</v>
      </c>
    </row>
    <row r="374" spans="1:5">
      <c r="A374">
        <v>2023</v>
      </c>
      <c r="B374" t="s">
        <v>430</v>
      </c>
      <c r="C374" t="s">
        <v>33</v>
      </c>
      <c r="D374" t="s">
        <v>579</v>
      </c>
      <c r="E374">
        <v>3700</v>
      </c>
    </row>
    <row r="375" spans="1:5">
      <c r="A375">
        <v>2023</v>
      </c>
      <c r="B375" t="s">
        <v>435</v>
      </c>
      <c r="C375" t="s">
        <v>48</v>
      </c>
      <c r="D375" t="s">
        <v>579</v>
      </c>
      <c r="E375">
        <v>3645</v>
      </c>
    </row>
    <row r="376" spans="1:5">
      <c r="A376">
        <v>2023</v>
      </c>
      <c r="B376" t="s">
        <v>436</v>
      </c>
      <c r="C376" t="s">
        <v>49</v>
      </c>
      <c r="D376" t="s">
        <v>579</v>
      </c>
      <c r="E376">
        <v>22350</v>
      </c>
    </row>
    <row r="377" spans="1:5">
      <c r="A377">
        <v>2023</v>
      </c>
      <c r="B377" t="s">
        <v>429</v>
      </c>
      <c r="C377" t="s">
        <v>30</v>
      </c>
      <c r="D377" t="s">
        <v>579</v>
      </c>
      <c r="E377">
        <v>18360</v>
      </c>
    </row>
    <row r="378" spans="1:5">
      <c r="A378">
        <v>2023</v>
      </c>
      <c r="B378" t="s">
        <v>420</v>
      </c>
      <c r="C378" t="s">
        <v>8</v>
      </c>
      <c r="D378" t="s">
        <v>579</v>
      </c>
      <c r="E378">
        <v>23770</v>
      </c>
    </row>
    <row r="379" spans="1:5">
      <c r="A379">
        <v>2023</v>
      </c>
      <c r="B379" t="s">
        <v>439</v>
      </c>
      <c r="C379" t="s">
        <v>53</v>
      </c>
      <c r="D379" t="s">
        <v>579</v>
      </c>
      <c r="E379">
        <v>4035</v>
      </c>
    </row>
    <row r="380" spans="1:5">
      <c r="A380">
        <v>2023</v>
      </c>
      <c r="B380" t="s">
        <v>437</v>
      </c>
      <c r="C380" t="s">
        <v>51</v>
      </c>
      <c r="D380" t="s">
        <v>579</v>
      </c>
      <c r="E380">
        <v>14740</v>
      </c>
    </row>
    <row r="381" spans="1:5">
      <c r="A381">
        <v>2023</v>
      </c>
      <c r="B381" t="s">
        <v>438</v>
      </c>
      <c r="C381" t="s">
        <v>52</v>
      </c>
      <c r="D381" t="s">
        <v>579</v>
      </c>
      <c r="E381">
        <v>2570</v>
      </c>
    </row>
    <row r="382" spans="1:5">
      <c r="A382">
        <v>2023</v>
      </c>
      <c r="B382" t="s">
        <v>426</v>
      </c>
      <c r="C382" t="s">
        <v>427</v>
      </c>
      <c r="D382" t="s">
        <v>579</v>
      </c>
      <c r="E382">
        <v>8190</v>
      </c>
    </row>
    <row r="383" spans="1:5">
      <c r="A383">
        <v>2023</v>
      </c>
      <c r="B383" t="s">
        <v>434</v>
      </c>
      <c r="C383" t="s">
        <v>45</v>
      </c>
      <c r="D383" t="s">
        <v>579</v>
      </c>
      <c r="E383">
        <v>1205</v>
      </c>
    </row>
    <row r="384" spans="1:5">
      <c r="A384">
        <v>2023</v>
      </c>
      <c r="B384" t="s">
        <v>425</v>
      </c>
      <c r="C384" t="s">
        <v>24</v>
      </c>
      <c r="D384" t="s">
        <v>579</v>
      </c>
      <c r="E384">
        <v>3380</v>
      </c>
    </row>
    <row r="385" spans="1:5">
      <c r="A385">
        <v>2023</v>
      </c>
      <c r="B385" t="s">
        <v>422</v>
      </c>
      <c r="C385" t="s">
        <v>15</v>
      </c>
      <c r="D385" t="s">
        <v>579</v>
      </c>
      <c r="E385">
        <v>19735</v>
      </c>
    </row>
    <row r="386" spans="1:5">
      <c r="A386">
        <v>2024</v>
      </c>
      <c r="B386" t="s">
        <v>430</v>
      </c>
      <c r="C386" t="s">
        <v>33</v>
      </c>
      <c r="D386" t="s">
        <v>579</v>
      </c>
      <c r="E386">
        <v>3600</v>
      </c>
    </row>
    <row r="387" spans="1:5">
      <c r="A387">
        <v>2024</v>
      </c>
      <c r="B387" t="s">
        <v>428</v>
      </c>
      <c r="C387" t="s">
        <v>27</v>
      </c>
      <c r="D387" t="s">
        <v>579</v>
      </c>
      <c r="E387">
        <v>5900</v>
      </c>
    </row>
    <row r="388" spans="1:5">
      <c r="A388">
        <v>2024</v>
      </c>
      <c r="B388" t="s">
        <v>422</v>
      </c>
      <c r="C388" t="s">
        <v>15</v>
      </c>
      <c r="D388" t="s">
        <v>579</v>
      </c>
      <c r="E388">
        <v>19520</v>
      </c>
    </row>
    <row r="389" spans="1:5">
      <c r="A389">
        <v>2024</v>
      </c>
      <c r="B389" t="s">
        <v>425</v>
      </c>
      <c r="C389" t="s">
        <v>24</v>
      </c>
      <c r="D389" t="s">
        <v>579</v>
      </c>
      <c r="E389">
        <v>3340</v>
      </c>
    </row>
    <row r="390" spans="1:5">
      <c r="A390">
        <v>2024</v>
      </c>
      <c r="B390" t="s">
        <v>438</v>
      </c>
      <c r="C390" t="s">
        <v>52</v>
      </c>
      <c r="D390" t="s">
        <v>579</v>
      </c>
      <c r="E390">
        <v>2545</v>
      </c>
    </row>
    <row r="391" spans="1:5">
      <c r="A391">
        <v>2024</v>
      </c>
      <c r="B391" t="s">
        <v>420</v>
      </c>
      <c r="C391" t="s">
        <v>8</v>
      </c>
      <c r="D391" t="s">
        <v>579</v>
      </c>
      <c r="E391">
        <v>23915</v>
      </c>
    </row>
    <row r="392" spans="1:5">
      <c r="A392">
        <v>2024</v>
      </c>
      <c r="B392" t="s">
        <v>423</v>
      </c>
      <c r="C392" t="s">
        <v>18</v>
      </c>
      <c r="D392" t="s">
        <v>579</v>
      </c>
      <c r="E392">
        <v>3815</v>
      </c>
    </row>
    <row r="393" spans="1:5">
      <c r="A393">
        <v>2024</v>
      </c>
      <c r="B393" t="s">
        <v>421</v>
      </c>
      <c r="C393" t="s">
        <v>13</v>
      </c>
      <c r="D393" t="s">
        <v>579</v>
      </c>
      <c r="E393">
        <v>26175</v>
      </c>
    </row>
    <row r="394" spans="1:5">
      <c r="A394">
        <v>2024</v>
      </c>
      <c r="B394" t="s">
        <v>429</v>
      </c>
      <c r="C394" t="s">
        <v>30</v>
      </c>
      <c r="D394" t="s">
        <v>579</v>
      </c>
      <c r="E394">
        <v>18225</v>
      </c>
    </row>
    <row r="395" spans="1:5">
      <c r="A395">
        <v>2024</v>
      </c>
      <c r="B395" t="s">
        <v>431</v>
      </c>
      <c r="C395" t="s">
        <v>36</v>
      </c>
      <c r="D395" t="s">
        <v>579</v>
      </c>
      <c r="E395">
        <v>2140</v>
      </c>
    </row>
    <row r="396" spans="1:5">
      <c r="A396">
        <v>2024</v>
      </c>
      <c r="B396" t="s">
        <v>434</v>
      </c>
      <c r="C396" t="s">
        <v>45</v>
      </c>
      <c r="D396" t="s">
        <v>579</v>
      </c>
      <c r="E396">
        <v>1180</v>
      </c>
    </row>
    <row r="397" spans="1:5">
      <c r="A397">
        <v>2024</v>
      </c>
      <c r="B397" t="s">
        <v>437</v>
      </c>
      <c r="C397" t="s">
        <v>51</v>
      </c>
      <c r="D397" t="s">
        <v>579</v>
      </c>
      <c r="E397">
        <v>14490</v>
      </c>
    </row>
    <row r="398" spans="1:5">
      <c r="A398">
        <v>2024</v>
      </c>
      <c r="B398" t="s">
        <v>436</v>
      </c>
      <c r="C398" t="s">
        <v>49</v>
      </c>
      <c r="D398" t="s">
        <v>579</v>
      </c>
      <c r="E398">
        <v>22030</v>
      </c>
    </row>
    <row r="399" spans="1:5">
      <c r="A399">
        <v>2024</v>
      </c>
      <c r="B399" t="s">
        <v>439</v>
      </c>
      <c r="C399" t="s">
        <v>53</v>
      </c>
      <c r="D399" t="s">
        <v>579</v>
      </c>
      <c r="E399">
        <v>4005</v>
      </c>
    </row>
    <row r="400" spans="1:5">
      <c r="A400">
        <v>2024</v>
      </c>
      <c r="B400" t="s">
        <v>433</v>
      </c>
      <c r="C400" t="s">
        <v>42</v>
      </c>
      <c r="D400" t="s">
        <v>579</v>
      </c>
      <c r="E400">
        <v>2225</v>
      </c>
    </row>
    <row r="401" spans="1:5">
      <c r="A401">
        <v>2023</v>
      </c>
      <c r="B401" t="s">
        <v>431</v>
      </c>
      <c r="C401" t="s">
        <v>36</v>
      </c>
      <c r="D401" t="s">
        <v>580</v>
      </c>
      <c r="E401">
        <v>0.999</v>
      </c>
    </row>
    <row r="402" spans="1:5">
      <c r="A402">
        <v>2023</v>
      </c>
      <c r="B402" t="s">
        <v>433</v>
      </c>
      <c r="C402" t="s">
        <v>42</v>
      </c>
      <c r="D402" t="s">
        <v>580</v>
      </c>
      <c r="E402">
        <v>0.99639999999999995</v>
      </c>
    </row>
    <row r="403" spans="1:5">
      <c r="A403">
        <v>2023</v>
      </c>
      <c r="B403" t="s">
        <v>423</v>
      </c>
      <c r="C403" t="s">
        <v>18</v>
      </c>
      <c r="D403" t="s">
        <v>580</v>
      </c>
      <c r="E403">
        <v>0.99880000000000002</v>
      </c>
    </row>
    <row r="404" spans="1:5">
      <c r="A404">
        <v>2023</v>
      </c>
      <c r="B404" t="s">
        <v>428</v>
      </c>
      <c r="C404" t="s">
        <v>27</v>
      </c>
      <c r="D404" t="s">
        <v>580</v>
      </c>
      <c r="E404">
        <v>0.99919999999999998</v>
      </c>
    </row>
    <row r="405" spans="1:5">
      <c r="A405">
        <v>2024</v>
      </c>
      <c r="B405" t="s">
        <v>424</v>
      </c>
      <c r="C405" t="s">
        <v>21</v>
      </c>
      <c r="D405" t="s">
        <v>580</v>
      </c>
      <c r="E405">
        <v>0.99239999999999995</v>
      </c>
    </row>
    <row r="406" spans="1:5">
      <c r="A406">
        <v>2024</v>
      </c>
      <c r="B406" t="s">
        <v>432</v>
      </c>
      <c r="C406" t="s">
        <v>39</v>
      </c>
      <c r="D406" t="s">
        <v>580</v>
      </c>
      <c r="E406">
        <v>0.99439999999999995</v>
      </c>
    </row>
    <row r="407" spans="1:5">
      <c r="A407">
        <v>2024</v>
      </c>
      <c r="B407" t="s">
        <v>435</v>
      </c>
      <c r="C407" t="s">
        <v>48</v>
      </c>
      <c r="D407" t="s">
        <v>580</v>
      </c>
      <c r="E407">
        <v>0.99550000000000005</v>
      </c>
    </row>
    <row r="408" spans="1:5">
      <c r="A408">
        <v>2024</v>
      </c>
      <c r="B408" t="s">
        <v>426</v>
      </c>
      <c r="C408" t="s">
        <v>427</v>
      </c>
      <c r="D408" t="s">
        <v>580</v>
      </c>
      <c r="E408">
        <v>0.99880000000000002</v>
      </c>
    </row>
    <row r="409" spans="1:5">
      <c r="A409">
        <v>2021</v>
      </c>
      <c r="B409" t="s">
        <v>437</v>
      </c>
      <c r="C409" t="s">
        <v>51</v>
      </c>
      <c r="D409" t="s">
        <v>580</v>
      </c>
      <c r="E409">
        <v>0.997</v>
      </c>
    </row>
    <row r="410" spans="1:5">
      <c r="A410">
        <v>2021</v>
      </c>
      <c r="B410" t="s">
        <v>434</v>
      </c>
      <c r="C410" t="s">
        <v>45</v>
      </c>
      <c r="D410" t="s">
        <v>580</v>
      </c>
      <c r="E410">
        <v>0.99509999999999998</v>
      </c>
    </row>
    <row r="411" spans="1:5">
      <c r="A411">
        <v>2021</v>
      </c>
      <c r="B411" t="s">
        <v>438</v>
      </c>
      <c r="C411" t="s">
        <v>52</v>
      </c>
      <c r="D411" t="s">
        <v>580</v>
      </c>
      <c r="E411">
        <v>0.99680000000000002</v>
      </c>
    </row>
    <row r="412" spans="1:5">
      <c r="A412">
        <v>2021</v>
      </c>
      <c r="B412" t="s">
        <v>425</v>
      </c>
      <c r="C412" t="s">
        <v>24</v>
      </c>
      <c r="D412" t="s">
        <v>580</v>
      </c>
      <c r="E412">
        <v>0.99650000000000005</v>
      </c>
    </row>
    <row r="413" spans="1:5">
      <c r="A413">
        <v>2021</v>
      </c>
      <c r="B413" t="s">
        <v>423</v>
      </c>
      <c r="C413" t="s">
        <v>18</v>
      </c>
      <c r="D413" t="s">
        <v>580</v>
      </c>
      <c r="E413">
        <v>0.99819999999999998</v>
      </c>
    </row>
    <row r="414" spans="1:5">
      <c r="A414">
        <v>2021</v>
      </c>
      <c r="B414" t="s">
        <v>420</v>
      </c>
      <c r="C414" t="s">
        <v>8</v>
      </c>
      <c r="D414" t="s">
        <v>580</v>
      </c>
      <c r="E414">
        <v>0.99690000000000001</v>
      </c>
    </row>
    <row r="415" spans="1:5">
      <c r="A415">
        <v>2022</v>
      </c>
      <c r="B415" t="s">
        <v>425</v>
      </c>
      <c r="C415" t="s">
        <v>24</v>
      </c>
      <c r="D415" t="s">
        <v>580</v>
      </c>
      <c r="E415">
        <v>0.99719999999999998</v>
      </c>
    </row>
    <row r="416" spans="1:5">
      <c r="A416">
        <v>2022</v>
      </c>
      <c r="B416" t="s">
        <v>422</v>
      </c>
      <c r="C416" t="s">
        <v>15</v>
      </c>
      <c r="D416" t="s">
        <v>580</v>
      </c>
      <c r="E416">
        <v>0.99770000000000003</v>
      </c>
    </row>
    <row r="417" spans="1:5">
      <c r="A417">
        <v>2022</v>
      </c>
      <c r="B417" t="s">
        <v>437</v>
      </c>
      <c r="C417" t="s">
        <v>51</v>
      </c>
      <c r="D417" t="s">
        <v>580</v>
      </c>
      <c r="E417">
        <v>0.99809999999999999</v>
      </c>
    </row>
    <row r="418" spans="1:5">
      <c r="A418">
        <v>2022</v>
      </c>
      <c r="B418" t="s">
        <v>426</v>
      </c>
      <c r="C418" t="s">
        <v>427</v>
      </c>
      <c r="D418" t="s">
        <v>580</v>
      </c>
      <c r="E418">
        <v>0.99539999999999995</v>
      </c>
    </row>
    <row r="419" spans="1:5">
      <c r="A419">
        <v>2022</v>
      </c>
      <c r="B419" t="s">
        <v>428</v>
      </c>
      <c r="C419" t="s">
        <v>27</v>
      </c>
      <c r="D419" t="s">
        <v>580</v>
      </c>
      <c r="E419">
        <v>0.99739999999999995</v>
      </c>
    </row>
    <row r="420" spans="1:5">
      <c r="A420">
        <v>2022</v>
      </c>
      <c r="B420" t="s">
        <v>435</v>
      </c>
      <c r="C420" t="s">
        <v>48</v>
      </c>
      <c r="D420" t="s">
        <v>580</v>
      </c>
      <c r="E420">
        <v>0.99829999999999997</v>
      </c>
    </row>
    <row r="421" spans="1:5">
      <c r="A421">
        <v>2022</v>
      </c>
      <c r="B421" t="s">
        <v>423</v>
      </c>
      <c r="C421" t="s">
        <v>18</v>
      </c>
      <c r="D421" t="s">
        <v>580</v>
      </c>
      <c r="E421">
        <v>0.99660000000000004</v>
      </c>
    </row>
    <row r="422" spans="1:5">
      <c r="A422">
        <v>2022</v>
      </c>
      <c r="B422" t="s">
        <v>430</v>
      </c>
      <c r="C422" t="s">
        <v>33</v>
      </c>
      <c r="D422" t="s">
        <v>580</v>
      </c>
      <c r="E422">
        <v>0.99709999999999999</v>
      </c>
    </row>
    <row r="423" spans="1:5">
      <c r="A423">
        <v>2022</v>
      </c>
      <c r="B423" t="s">
        <v>436</v>
      </c>
      <c r="C423" t="s">
        <v>49</v>
      </c>
      <c r="D423" t="s">
        <v>580</v>
      </c>
      <c r="E423">
        <v>0.99780000000000002</v>
      </c>
    </row>
    <row r="424" spans="1:5">
      <c r="A424">
        <v>2022</v>
      </c>
      <c r="B424" t="s">
        <v>439</v>
      </c>
      <c r="C424" t="s">
        <v>53</v>
      </c>
      <c r="D424" t="s">
        <v>580</v>
      </c>
      <c r="E424">
        <v>0.99739999999999995</v>
      </c>
    </row>
    <row r="425" spans="1:5">
      <c r="A425">
        <v>2022</v>
      </c>
      <c r="B425" t="s">
        <v>433</v>
      </c>
      <c r="C425" t="s">
        <v>42</v>
      </c>
      <c r="D425" t="s">
        <v>580</v>
      </c>
      <c r="E425">
        <v>1</v>
      </c>
    </row>
    <row r="426" spans="1:5">
      <c r="A426">
        <v>2022</v>
      </c>
      <c r="B426" t="s">
        <v>434</v>
      </c>
      <c r="C426" t="s">
        <v>45</v>
      </c>
      <c r="D426" t="s">
        <v>580</v>
      </c>
      <c r="E426">
        <v>0.99350000000000005</v>
      </c>
    </row>
    <row r="427" spans="1:5">
      <c r="A427">
        <v>2022</v>
      </c>
      <c r="B427" t="s">
        <v>432</v>
      </c>
      <c r="C427" t="s">
        <v>39</v>
      </c>
      <c r="D427" t="s">
        <v>580</v>
      </c>
      <c r="E427">
        <v>0.99480000000000002</v>
      </c>
    </row>
    <row r="428" spans="1:5">
      <c r="A428">
        <v>2021</v>
      </c>
      <c r="B428" t="s">
        <v>426</v>
      </c>
      <c r="C428" t="s">
        <v>427</v>
      </c>
      <c r="D428" t="s">
        <v>580</v>
      </c>
      <c r="E428">
        <v>0.998</v>
      </c>
    </row>
    <row r="429" spans="1:5">
      <c r="A429">
        <v>2021</v>
      </c>
      <c r="B429" t="s">
        <v>422</v>
      </c>
      <c r="C429" t="s">
        <v>15</v>
      </c>
      <c r="D429" t="s">
        <v>580</v>
      </c>
      <c r="E429">
        <v>0.997</v>
      </c>
    </row>
    <row r="430" spans="1:5">
      <c r="A430">
        <v>2021</v>
      </c>
      <c r="B430" t="s">
        <v>432</v>
      </c>
      <c r="C430" t="s">
        <v>39</v>
      </c>
      <c r="D430" t="s">
        <v>580</v>
      </c>
      <c r="E430">
        <v>0.99409999999999998</v>
      </c>
    </row>
    <row r="431" spans="1:5">
      <c r="A431">
        <v>2021</v>
      </c>
      <c r="B431" t="s">
        <v>424</v>
      </c>
      <c r="C431" t="s">
        <v>21</v>
      </c>
      <c r="D431" t="s">
        <v>580</v>
      </c>
      <c r="E431">
        <v>0.99280000000000002</v>
      </c>
    </row>
    <row r="432" spans="1:5">
      <c r="A432">
        <v>2021</v>
      </c>
      <c r="B432" t="s">
        <v>433</v>
      </c>
      <c r="C432" t="s">
        <v>42</v>
      </c>
      <c r="D432" t="s">
        <v>580</v>
      </c>
      <c r="E432">
        <v>1</v>
      </c>
    </row>
    <row r="433" spans="1:5">
      <c r="A433">
        <v>2021</v>
      </c>
      <c r="B433" t="s">
        <v>421</v>
      </c>
      <c r="C433" t="s">
        <v>13</v>
      </c>
      <c r="D433" t="s">
        <v>580</v>
      </c>
      <c r="E433">
        <v>0.99690000000000001</v>
      </c>
    </row>
    <row r="434" spans="1:5">
      <c r="A434">
        <v>2022</v>
      </c>
      <c r="B434" t="s">
        <v>424</v>
      </c>
      <c r="C434" t="s">
        <v>21</v>
      </c>
      <c r="D434" t="s">
        <v>580</v>
      </c>
      <c r="E434">
        <v>0.99360000000000004</v>
      </c>
    </row>
    <row r="435" spans="1:5">
      <c r="A435">
        <v>2022</v>
      </c>
      <c r="B435" t="s">
        <v>431</v>
      </c>
      <c r="C435" t="s">
        <v>36</v>
      </c>
      <c r="D435" t="s">
        <v>580</v>
      </c>
      <c r="E435">
        <v>0.99609999999999999</v>
      </c>
    </row>
    <row r="436" spans="1:5">
      <c r="A436">
        <v>2022</v>
      </c>
      <c r="B436" t="s">
        <v>421</v>
      </c>
      <c r="C436" t="s">
        <v>13</v>
      </c>
      <c r="D436" t="s">
        <v>580</v>
      </c>
      <c r="E436">
        <v>0.99780000000000002</v>
      </c>
    </row>
    <row r="437" spans="1:5">
      <c r="A437">
        <v>2021</v>
      </c>
      <c r="B437" t="s">
        <v>436</v>
      </c>
      <c r="C437" t="s">
        <v>49</v>
      </c>
      <c r="D437" t="s">
        <v>580</v>
      </c>
      <c r="E437">
        <v>0.99880000000000002</v>
      </c>
    </row>
    <row r="438" spans="1:5">
      <c r="A438">
        <v>2021</v>
      </c>
      <c r="B438" t="s">
        <v>439</v>
      </c>
      <c r="C438" t="s">
        <v>53</v>
      </c>
      <c r="D438" t="s">
        <v>580</v>
      </c>
      <c r="E438">
        <v>0.99839999999999995</v>
      </c>
    </row>
    <row r="439" spans="1:5">
      <c r="A439">
        <v>2021</v>
      </c>
      <c r="B439" t="s">
        <v>435</v>
      </c>
      <c r="C439" t="s">
        <v>48</v>
      </c>
      <c r="D439" t="s">
        <v>580</v>
      </c>
      <c r="E439">
        <v>0.99890000000000001</v>
      </c>
    </row>
    <row r="440" spans="1:5">
      <c r="A440">
        <v>2021</v>
      </c>
      <c r="B440" t="s">
        <v>430</v>
      </c>
      <c r="C440" t="s">
        <v>33</v>
      </c>
      <c r="D440" t="s">
        <v>580</v>
      </c>
      <c r="E440">
        <v>0.99639999999999995</v>
      </c>
    </row>
    <row r="441" spans="1:5">
      <c r="A441">
        <v>2021</v>
      </c>
      <c r="B441" t="s">
        <v>429</v>
      </c>
      <c r="C441" t="s">
        <v>30</v>
      </c>
      <c r="D441" t="s">
        <v>580</v>
      </c>
      <c r="E441">
        <v>0.99780000000000002</v>
      </c>
    </row>
    <row r="442" spans="1:5">
      <c r="A442">
        <v>2021</v>
      </c>
      <c r="B442" t="s">
        <v>428</v>
      </c>
      <c r="C442" t="s">
        <v>27</v>
      </c>
      <c r="D442" t="s">
        <v>580</v>
      </c>
      <c r="E442">
        <v>0.99890000000000001</v>
      </c>
    </row>
    <row r="443" spans="1:5">
      <c r="A443">
        <v>2021</v>
      </c>
      <c r="B443" t="s">
        <v>431</v>
      </c>
      <c r="C443" t="s">
        <v>36</v>
      </c>
      <c r="D443" t="s">
        <v>580</v>
      </c>
      <c r="E443">
        <v>0.99709999999999999</v>
      </c>
    </row>
    <row r="444" spans="1:5">
      <c r="A444">
        <v>2022</v>
      </c>
      <c r="B444" t="s">
        <v>438</v>
      </c>
      <c r="C444" t="s">
        <v>52</v>
      </c>
      <c r="D444" t="s">
        <v>580</v>
      </c>
      <c r="E444">
        <v>0.99839999999999995</v>
      </c>
    </row>
    <row r="445" spans="1:5">
      <c r="A445">
        <v>2022</v>
      </c>
      <c r="B445" t="s">
        <v>429</v>
      </c>
      <c r="C445" t="s">
        <v>30</v>
      </c>
      <c r="D445" t="s">
        <v>580</v>
      </c>
      <c r="E445">
        <v>0.99709999999999999</v>
      </c>
    </row>
    <row r="446" spans="1:5">
      <c r="A446">
        <v>2022</v>
      </c>
      <c r="B446" t="s">
        <v>420</v>
      </c>
      <c r="C446" t="s">
        <v>8</v>
      </c>
      <c r="D446" t="s">
        <v>580</v>
      </c>
      <c r="E446">
        <v>0.99850000000000005</v>
      </c>
    </row>
    <row r="447" spans="1:5">
      <c r="A447">
        <v>2020</v>
      </c>
      <c r="B447" t="s">
        <v>422</v>
      </c>
      <c r="C447" t="s">
        <v>15</v>
      </c>
      <c r="D447" t="s">
        <v>580</v>
      </c>
      <c r="E447">
        <v>0.99660000000000004</v>
      </c>
    </row>
    <row r="448" spans="1:5">
      <c r="A448">
        <v>2020</v>
      </c>
      <c r="B448" t="s">
        <v>425</v>
      </c>
      <c r="C448" t="s">
        <v>24</v>
      </c>
      <c r="D448" t="s">
        <v>580</v>
      </c>
      <c r="E448">
        <v>0.99580000000000002</v>
      </c>
    </row>
    <row r="449" spans="1:5">
      <c r="A449">
        <v>2020</v>
      </c>
      <c r="B449" t="s">
        <v>431</v>
      </c>
      <c r="C449" t="s">
        <v>36</v>
      </c>
      <c r="D449" t="s">
        <v>580</v>
      </c>
      <c r="E449">
        <v>1</v>
      </c>
    </row>
    <row r="450" spans="1:5">
      <c r="A450">
        <v>2020</v>
      </c>
      <c r="B450" t="s">
        <v>423</v>
      </c>
      <c r="C450" t="s">
        <v>18</v>
      </c>
      <c r="D450" t="s">
        <v>580</v>
      </c>
      <c r="E450">
        <v>0.99880000000000002</v>
      </c>
    </row>
    <row r="451" spans="1:5">
      <c r="A451">
        <v>2020</v>
      </c>
      <c r="B451" t="s">
        <v>421</v>
      </c>
      <c r="C451" t="s">
        <v>13</v>
      </c>
      <c r="D451" t="s">
        <v>580</v>
      </c>
      <c r="E451">
        <v>0.99790000000000001</v>
      </c>
    </row>
    <row r="452" spans="1:5">
      <c r="A452">
        <v>2020</v>
      </c>
      <c r="B452" t="s">
        <v>438</v>
      </c>
      <c r="C452" t="s">
        <v>52</v>
      </c>
      <c r="D452" t="s">
        <v>580</v>
      </c>
      <c r="E452">
        <v>0.99919999999999998</v>
      </c>
    </row>
    <row r="453" spans="1:5">
      <c r="A453">
        <v>2020</v>
      </c>
      <c r="B453" t="s">
        <v>436</v>
      </c>
      <c r="C453" t="s">
        <v>49</v>
      </c>
      <c r="D453" t="s">
        <v>580</v>
      </c>
      <c r="E453">
        <v>0.99829999999999997</v>
      </c>
    </row>
    <row r="454" spans="1:5">
      <c r="A454">
        <v>2020</v>
      </c>
      <c r="B454" t="s">
        <v>426</v>
      </c>
      <c r="C454" t="s">
        <v>427</v>
      </c>
      <c r="D454" t="s">
        <v>580</v>
      </c>
      <c r="E454">
        <v>0.99709999999999999</v>
      </c>
    </row>
    <row r="455" spans="1:5">
      <c r="A455">
        <v>2020</v>
      </c>
      <c r="B455" t="s">
        <v>424</v>
      </c>
      <c r="C455" t="s">
        <v>21</v>
      </c>
      <c r="D455" t="s">
        <v>580</v>
      </c>
      <c r="E455">
        <v>0.99180000000000001</v>
      </c>
    </row>
    <row r="456" spans="1:5">
      <c r="A456">
        <v>2020</v>
      </c>
      <c r="B456" t="s">
        <v>432</v>
      </c>
      <c r="C456" t="s">
        <v>39</v>
      </c>
      <c r="D456" t="s">
        <v>580</v>
      </c>
      <c r="E456">
        <v>0.99029999999999996</v>
      </c>
    </row>
    <row r="457" spans="1:5">
      <c r="A457">
        <v>2020</v>
      </c>
      <c r="B457" t="s">
        <v>439</v>
      </c>
      <c r="C457" t="s">
        <v>53</v>
      </c>
      <c r="D457" t="s">
        <v>580</v>
      </c>
      <c r="E457">
        <v>0.99690000000000001</v>
      </c>
    </row>
    <row r="458" spans="1:5">
      <c r="A458">
        <v>2020</v>
      </c>
      <c r="B458" t="s">
        <v>428</v>
      </c>
      <c r="C458" t="s">
        <v>27</v>
      </c>
      <c r="D458" t="s">
        <v>580</v>
      </c>
      <c r="E458">
        <v>0.99790000000000001</v>
      </c>
    </row>
    <row r="459" spans="1:5">
      <c r="A459">
        <v>2020</v>
      </c>
      <c r="B459" t="s">
        <v>429</v>
      </c>
      <c r="C459" t="s">
        <v>30</v>
      </c>
      <c r="D459" t="s">
        <v>580</v>
      </c>
      <c r="E459">
        <v>0.99790000000000001</v>
      </c>
    </row>
    <row r="460" spans="1:5">
      <c r="A460">
        <v>2020</v>
      </c>
      <c r="B460" t="s">
        <v>430</v>
      </c>
      <c r="C460" t="s">
        <v>33</v>
      </c>
      <c r="D460" t="s">
        <v>580</v>
      </c>
      <c r="E460">
        <v>0.99650000000000005</v>
      </c>
    </row>
    <row r="461" spans="1:5">
      <c r="A461">
        <v>2020</v>
      </c>
      <c r="B461" t="s">
        <v>433</v>
      </c>
      <c r="C461" t="s">
        <v>42</v>
      </c>
      <c r="D461" t="s">
        <v>580</v>
      </c>
      <c r="E461">
        <v>0.99660000000000004</v>
      </c>
    </row>
    <row r="462" spans="1:5">
      <c r="A462">
        <v>2020</v>
      </c>
      <c r="B462" t="s">
        <v>420</v>
      </c>
      <c r="C462" t="s">
        <v>8</v>
      </c>
      <c r="D462" t="s">
        <v>580</v>
      </c>
      <c r="E462">
        <v>0.99809999999999999</v>
      </c>
    </row>
    <row r="463" spans="1:5">
      <c r="A463">
        <v>2020</v>
      </c>
      <c r="B463" t="s">
        <v>434</v>
      </c>
      <c r="C463" t="s">
        <v>45</v>
      </c>
      <c r="D463" t="s">
        <v>580</v>
      </c>
      <c r="E463">
        <v>0.99670000000000003</v>
      </c>
    </row>
    <row r="464" spans="1:5">
      <c r="A464">
        <v>2020</v>
      </c>
      <c r="B464" t="s">
        <v>435</v>
      </c>
      <c r="C464" t="s">
        <v>48</v>
      </c>
      <c r="D464" t="s">
        <v>580</v>
      </c>
      <c r="E464">
        <v>0.99609999999999999</v>
      </c>
    </row>
    <row r="465" spans="1:5">
      <c r="A465">
        <v>2020</v>
      </c>
      <c r="B465" t="s">
        <v>437</v>
      </c>
      <c r="C465" t="s">
        <v>51</v>
      </c>
      <c r="D465" t="s">
        <v>580</v>
      </c>
      <c r="E465">
        <v>0.99739999999999995</v>
      </c>
    </row>
    <row r="466" spans="1:5">
      <c r="A466">
        <v>2019</v>
      </c>
      <c r="B466" t="s">
        <v>432</v>
      </c>
      <c r="C466" t="s">
        <v>39</v>
      </c>
      <c r="D466" t="s">
        <v>580</v>
      </c>
      <c r="E466">
        <v>0.99070000000000003</v>
      </c>
    </row>
    <row r="467" spans="1:5">
      <c r="A467">
        <v>2019</v>
      </c>
      <c r="B467" t="s">
        <v>426</v>
      </c>
      <c r="C467" t="s">
        <v>427</v>
      </c>
      <c r="D467" t="s">
        <v>580</v>
      </c>
      <c r="E467">
        <v>0.99570000000000003</v>
      </c>
    </row>
    <row r="468" spans="1:5">
      <c r="A468">
        <v>2019</v>
      </c>
      <c r="B468" t="s">
        <v>421</v>
      </c>
      <c r="C468" t="s">
        <v>13</v>
      </c>
      <c r="D468" t="s">
        <v>580</v>
      </c>
      <c r="E468">
        <v>0.99780000000000002</v>
      </c>
    </row>
    <row r="469" spans="1:5">
      <c r="A469">
        <v>2019</v>
      </c>
      <c r="B469" t="s">
        <v>424</v>
      </c>
      <c r="C469" t="s">
        <v>21</v>
      </c>
      <c r="D469" t="s">
        <v>580</v>
      </c>
      <c r="E469">
        <v>0.99109999999999998</v>
      </c>
    </row>
    <row r="470" spans="1:5">
      <c r="A470">
        <v>2019</v>
      </c>
      <c r="B470" t="s">
        <v>423</v>
      </c>
      <c r="C470" t="s">
        <v>18</v>
      </c>
      <c r="D470" t="s">
        <v>580</v>
      </c>
      <c r="E470">
        <v>0.99590000000000001</v>
      </c>
    </row>
    <row r="471" spans="1:5">
      <c r="A471">
        <v>2019</v>
      </c>
      <c r="B471" t="s">
        <v>434</v>
      </c>
      <c r="C471" t="s">
        <v>45</v>
      </c>
      <c r="D471" t="s">
        <v>580</v>
      </c>
      <c r="E471">
        <v>0.99529999999999996</v>
      </c>
    </row>
    <row r="472" spans="1:5">
      <c r="A472">
        <v>2019</v>
      </c>
      <c r="B472" t="s">
        <v>428</v>
      </c>
      <c r="C472" t="s">
        <v>27</v>
      </c>
      <c r="D472" t="s">
        <v>580</v>
      </c>
      <c r="E472">
        <v>0.99739999999999995</v>
      </c>
    </row>
    <row r="473" spans="1:5">
      <c r="A473">
        <v>2019</v>
      </c>
      <c r="B473" t="s">
        <v>437</v>
      </c>
      <c r="C473" t="s">
        <v>51</v>
      </c>
      <c r="D473" t="s">
        <v>580</v>
      </c>
      <c r="E473">
        <v>0.99790000000000001</v>
      </c>
    </row>
    <row r="474" spans="1:5">
      <c r="A474">
        <v>2019</v>
      </c>
      <c r="B474" t="s">
        <v>425</v>
      </c>
      <c r="C474" t="s">
        <v>24</v>
      </c>
      <c r="D474" t="s">
        <v>580</v>
      </c>
      <c r="E474">
        <v>0.99250000000000005</v>
      </c>
    </row>
    <row r="475" spans="1:5">
      <c r="A475">
        <v>2019</v>
      </c>
      <c r="B475" t="s">
        <v>430</v>
      </c>
      <c r="C475" t="s">
        <v>33</v>
      </c>
      <c r="D475" t="s">
        <v>580</v>
      </c>
      <c r="E475">
        <v>0.99939999999999996</v>
      </c>
    </row>
    <row r="476" spans="1:5">
      <c r="A476">
        <v>2019</v>
      </c>
      <c r="B476" t="s">
        <v>420</v>
      </c>
      <c r="C476" t="s">
        <v>8</v>
      </c>
      <c r="D476" t="s">
        <v>580</v>
      </c>
      <c r="E476">
        <v>0.99729999999999996</v>
      </c>
    </row>
    <row r="477" spans="1:5">
      <c r="A477">
        <v>2019</v>
      </c>
      <c r="B477" t="s">
        <v>438</v>
      </c>
      <c r="C477" t="s">
        <v>52</v>
      </c>
      <c r="D477" t="s">
        <v>580</v>
      </c>
      <c r="E477">
        <v>0.99680000000000002</v>
      </c>
    </row>
    <row r="478" spans="1:5">
      <c r="A478">
        <v>2019</v>
      </c>
      <c r="B478" t="s">
        <v>429</v>
      </c>
      <c r="C478" t="s">
        <v>30</v>
      </c>
      <c r="D478" t="s">
        <v>580</v>
      </c>
      <c r="E478">
        <v>0.99680000000000002</v>
      </c>
    </row>
    <row r="479" spans="1:5">
      <c r="A479">
        <v>2019</v>
      </c>
      <c r="B479" t="s">
        <v>433</v>
      </c>
      <c r="C479" t="s">
        <v>42</v>
      </c>
      <c r="D479" t="s">
        <v>580</v>
      </c>
      <c r="E479">
        <v>0.99770000000000003</v>
      </c>
    </row>
    <row r="480" spans="1:5">
      <c r="A480">
        <v>2019</v>
      </c>
      <c r="B480" t="s">
        <v>422</v>
      </c>
      <c r="C480" t="s">
        <v>15</v>
      </c>
      <c r="D480" t="s">
        <v>580</v>
      </c>
      <c r="E480">
        <v>0.99660000000000004</v>
      </c>
    </row>
    <row r="481" spans="1:5">
      <c r="A481">
        <v>2019</v>
      </c>
      <c r="B481" t="s">
        <v>435</v>
      </c>
      <c r="C481" t="s">
        <v>48</v>
      </c>
      <c r="D481" t="s">
        <v>580</v>
      </c>
      <c r="E481">
        <v>0.996</v>
      </c>
    </row>
    <row r="482" spans="1:5">
      <c r="A482">
        <v>2019</v>
      </c>
      <c r="B482" t="s">
        <v>436</v>
      </c>
      <c r="C482" t="s">
        <v>49</v>
      </c>
      <c r="D482" t="s">
        <v>580</v>
      </c>
      <c r="E482">
        <v>0.99819999999999998</v>
      </c>
    </row>
    <row r="483" spans="1:5">
      <c r="A483">
        <v>2019</v>
      </c>
      <c r="B483" t="s">
        <v>439</v>
      </c>
      <c r="C483" t="s">
        <v>53</v>
      </c>
      <c r="D483" t="s">
        <v>580</v>
      </c>
      <c r="E483">
        <v>0.99690000000000001</v>
      </c>
    </row>
    <row r="484" spans="1:5">
      <c r="A484">
        <v>2019</v>
      </c>
      <c r="B484" t="s">
        <v>431</v>
      </c>
      <c r="C484" t="s">
        <v>36</v>
      </c>
      <c r="D484" t="s">
        <v>580</v>
      </c>
      <c r="E484">
        <v>1</v>
      </c>
    </row>
    <row r="485" spans="1:5">
      <c r="A485">
        <v>2018</v>
      </c>
      <c r="B485" t="s">
        <v>424</v>
      </c>
      <c r="C485" t="s">
        <v>21</v>
      </c>
      <c r="D485" t="s">
        <v>580</v>
      </c>
      <c r="E485">
        <v>0.98899999999999999</v>
      </c>
    </row>
    <row r="486" spans="1:5">
      <c r="A486">
        <v>2018</v>
      </c>
      <c r="B486" t="s">
        <v>420</v>
      </c>
      <c r="C486" t="s">
        <v>8</v>
      </c>
      <c r="D486" t="s">
        <v>580</v>
      </c>
      <c r="E486">
        <v>0.998</v>
      </c>
    </row>
    <row r="487" spans="1:5">
      <c r="A487">
        <v>2018</v>
      </c>
      <c r="B487" t="s">
        <v>426</v>
      </c>
      <c r="C487" t="s">
        <v>427</v>
      </c>
      <c r="D487" t="s">
        <v>580</v>
      </c>
      <c r="E487">
        <v>0.99609999999999999</v>
      </c>
    </row>
    <row r="488" spans="1:5">
      <c r="A488">
        <v>2018</v>
      </c>
      <c r="B488" t="s">
        <v>433</v>
      </c>
      <c r="C488" t="s">
        <v>42</v>
      </c>
      <c r="D488" t="s">
        <v>580</v>
      </c>
      <c r="E488">
        <v>1.0013000000000001</v>
      </c>
    </row>
    <row r="489" spans="1:5">
      <c r="A489">
        <v>2018</v>
      </c>
      <c r="B489" t="s">
        <v>421</v>
      </c>
      <c r="C489" t="s">
        <v>13</v>
      </c>
      <c r="D489" t="s">
        <v>580</v>
      </c>
      <c r="E489">
        <v>0.99739999999999995</v>
      </c>
    </row>
    <row r="490" spans="1:5">
      <c r="A490">
        <v>2018</v>
      </c>
      <c r="B490" t="s">
        <v>435</v>
      </c>
      <c r="C490" t="s">
        <v>48</v>
      </c>
      <c r="D490" t="s">
        <v>580</v>
      </c>
      <c r="E490">
        <v>1</v>
      </c>
    </row>
    <row r="491" spans="1:5">
      <c r="A491">
        <v>2018</v>
      </c>
      <c r="B491" t="s">
        <v>428</v>
      </c>
      <c r="C491" t="s">
        <v>27</v>
      </c>
      <c r="D491" t="s">
        <v>580</v>
      </c>
      <c r="E491">
        <v>0.998</v>
      </c>
    </row>
    <row r="492" spans="1:5">
      <c r="A492">
        <v>2018</v>
      </c>
      <c r="B492" t="s">
        <v>423</v>
      </c>
      <c r="C492" t="s">
        <v>18</v>
      </c>
      <c r="D492" t="s">
        <v>580</v>
      </c>
      <c r="E492">
        <v>0.99119999999999997</v>
      </c>
    </row>
    <row r="493" spans="1:5">
      <c r="A493">
        <v>2018</v>
      </c>
      <c r="B493" t="s">
        <v>430</v>
      </c>
      <c r="C493" t="s">
        <v>33</v>
      </c>
      <c r="D493" t="s">
        <v>580</v>
      </c>
      <c r="E493">
        <v>0.99809999999999999</v>
      </c>
    </row>
    <row r="494" spans="1:5">
      <c r="A494">
        <v>2018</v>
      </c>
      <c r="B494" t="s">
        <v>431</v>
      </c>
      <c r="C494" t="s">
        <v>36</v>
      </c>
      <c r="D494" t="s">
        <v>580</v>
      </c>
      <c r="E494">
        <v>0.997</v>
      </c>
    </row>
    <row r="495" spans="1:5">
      <c r="A495">
        <v>2018</v>
      </c>
      <c r="B495" t="s">
        <v>438</v>
      </c>
      <c r="C495" t="s">
        <v>52</v>
      </c>
      <c r="D495" t="s">
        <v>580</v>
      </c>
      <c r="E495">
        <v>0.99829999999999997</v>
      </c>
    </row>
    <row r="496" spans="1:5">
      <c r="A496">
        <v>2018</v>
      </c>
      <c r="B496" t="s">
        <v>422</v>
      </c>
      <c r="C496" t="s">
        <v>15</v>
      </c>
      <c r="D496" t="s">
        <v>580</v>
      </c>
      <c r="E496">
        <v>0.99590000000000001</v>
      </c>
    </row>
    <row r="497" spans="1:5">
      <c r="A497">
        <v>2018</v>
      </c>
      <c r="B497" t="s">
        <v>436</v>
      </c>
      <c r="C497" t="s">
        <v>49</v>
      </c>
      <c r="D497" t="s">
        <v>580</v>
      </c>
      <c r="E497">
        <v>0.99860000000000004</v>
      </c>
    </row>
    <row r="498" spans="1:5">
      <c r="A498">
        <v>2018</v>
      </c>
      <c r="B498" t="s">
        <v>439</v>
      </c>
      <c r="C498" t="s">
        <v>53</v>
      </c>
      <c r="D498" t="s">
        <v>580</v>
      </c>
      <c r="E498">
        <v>0.99729999999999996</v>
      </c>
    </row>
    <row r="499" spans="1:5">
      <c r="A499">
        <v>2018</v>
      </c>
      <c r="B499" t="s">
        <v>437</v>
      </c>
      <c r="C499" t="s">
        <v>51</v>
      </c>
      <c r="D499" t="s">
        <v>580</v>
      </c>
      <c r="E499">
        <v>0.99750000000000005</v>
      </c>
    </row>
    <row r="500" spans="1:5">
      <c r="A500">
        <v>2018</v>
      </c>
      <c r="B500" t="s">
        <v>434</v>
      </c>
      <c r="C500" t="s">
        <v>45</v>
      </c>
      <c r="D500" t="s">
        <v>580</v>
      </c>
      <c r="E500">
        <v>0.99819999999999998</v>
      </c>
    </row>
    <row r="501" spans="1:5">
      <c r="A501">
        <v>2018</v>
      </c>
      <c r="B501" t="s">
        <v>429</v>
      </c>
      <c r="C501" t="s">
        <v>30</v>
      </c>
      <c r="D501" t="s">
        <v>580</v>
      </c>
      <c r="E501">
        <v>0.99729999999999996</v>
      </c>
    </row>
    <row r="502" spans="1:5">
      <c r="A502">
        <v>2018</v>
      </c>
      <c r="B502" t="s">
        <v>425</v>
      </c>
      <c r="C502" t="s">
        <v>24</v>
      </c>
      <c r="D502" t="s">
        <v>580</v>
      </c>
      <c r="E502">
        <v>0.99639999999999995</v>
      </c>
    </row>
    <row r="503" spans="1:5">
      <c r="A503">
        <v>2018</v>
      </c>
      <c r="B503" t="s">
        <v>432</v>
      </c>
      <c r="C503" t="s">
        <v>39</v>
      </c>
      <c r="D503" t="s">
        <v>580</v>
      </c>
      <c r="E503">
        <v>0.99309999999999998</v>
      </c>
    </row>
    <row r="504" spans="1:5">
      <c r="A504">
        <v>2023</v>
      </c>
      <c r="B504" t="s">
        <v>424</v>
      </c>
      <c r="C504" t="s">
        <v>21</v>
      </c>
      <c r="D504" t="s">
        <v>580</v>
      </c>
      <c r="E504">
        <v>0.99209999999999998</v>
      </c>
    </row>
    <row r="505" spans="1:5">
      <c r="A505">
        <v>2023</v>
      </c>
      <c r="B505" t="s">
        <v>432</v>
      </c>
      <c r="C505" t="s">
        <v>39</v>
      </c>
      <c r="D505" t="s">
        <v>580</v>
      </c>
      <c r="E505">
        <v>0.99390000000000001</v>
      </c>
    </row>
    <row r="506" spans="1:5">
      <c r="A506">
        <v>2023</v>
      </c>
      <c r="B506" t="s">
        <v>421</v>
      </c>
      <c r="C506" t="s">
        <v>13</v>
      </c>
      <c r="D506" t="s">
        <v>580</v>
      </c>
      <c r="E506">
        <v>0.99829999999999997</v>
      </c>
    </row>
    <row r="507" spans="1:5">
      <c r="A507">
        <v>2023</v>
      </c>
      <c r="B507" t="s">
        <v>430</v>
      </c>
      <c r="C507" t="s">
        <v>33</v>
      </c>
      <c r="D507" t="s">
        <v>580</v>
      </c>
      <c r="E507">
        <v>0.99650000000000005</v>
      </c>
    </row>
    <row r="508" spans="1:5">
      <c r="A508">
        <v>2023</v>
      </c>
      <c r="B508" t="s">
        <v>435</v>
      </c>
      <c r="C508" t="s">
        <v>48</v>
      </c>
      <c r="D508" t="s">
        <v>580</v>
      </c>
      <c r="E508">
        <v>0.99939999999999996</v>
      </c>
    </row>
    <row r="509" spans="1:5">
      <c r="A509">
        <v>2023</v>
      </c>
      <c r="B509" t="s">
        <v>436</v>
      </c>
      <c r="C509" t="s">
        <v>49</v>
      </c>
      <c r="D509" t="s">
        <v>580</v>
      </c>
      <c r="E509">
        <v>0.99839999999999995</v>
      </c>
    </row>
    <row r="510" spans="1:5">
      <c r="A510">
        <v>2023</v>
      </c>
      <c r="B510" t="s">
        <v>429</v>
      </c>
      <c r="C510" t="s">
        <v>30</v>
      </c>
      <c r="D510" t="s">
        <v>580</v>
      </c>
      <c r="E510">
        <v>0.99750000000000005</v>
      </c>
    </row>
    <row r="511" spans="1:5">
      <c r="A511">
        <v>2023</v>
      </c>
      <c r="B511" t="s">
        <v>420</v>
      </c>
      <c r="C511" t="s">
        <v>8</v>
      </c>
      <c r="D511" t="s">
        <v>580</v>
      </c>
      <c r="E511">
        <v>0.99850000000000005</v>
      </c>
    </row>
    <row r="512" spans="1:5">
      <c r="A512">
        <v>2023</v>
      </c>
      <c r="B512" t="s">
        <v>439</v>
      </c>
      <c r="C512" t="s">
        <v>53</v>
      </c>
      <c r="D512" t="s">
        <v>580</v>
      </c>
      <c r="E512">
        <v>0.99780000000000002</v>
      </c>
    </row>
    <row r="513" spans="1:5">
      <c r="A513">
        <v>2023</v>
      </c>
      <c r="B513" t="s">
        <v>437</v>
      </c>
      <c r="C513" t="s">
        <v>51</v>
      </c>
      <c r="D513" t="s">
        <v>580</v>
      </c>
      <c r="E513">
        <v>0.99819999999999998</v>
      </c>
    </row>
    <row r="514" spans="1:5">
      <c r="A514">
        <v>2023</v>
      </c>
      <c r="B514" t="s">
        <v>438</v>
      </c>
      <c r="C514" t="s">
        <v>52</v>
      </c>
      <c r="D514" t="s">
        <v>580</v>
      </c>
      <c r="E514">
        <v>0.99270000000000003</v>
      </c>
    </row>
    <row r="515" spans="1:5">
      <c r="A515">
        <v>2023</v>
      </c>
      <c r="B515" t="s">
        <v>426</v>
      </c>
      <c r="C515" t="s">
        <v>427</v>
      </c>
      <c r="D515" t="s">
        <v>580</v>
      </c>
      <c r="E515">
        <v>0.99729999999999996</v>
      </c>
    </row>
    <row r="516" spans="1:5">
      <c r="A516">
        <v>2023</v>
      </c>
      <c r="B516" t="s">
        <v>434</v>
      </c>
      <c r="C516" t="s">
        <v>45</v>
      </c>
      <c r="D516" t="s">
        <v>580</v>
      </c>
      <c r="E516">
        <v>0.99329999999999996</v>
      </c>
    </row>
    <row r="517" spans="1:5">
      <c r="A517">
        <v>2023</v>
      </c>
      <c r="B517" t="s">
        <v>425</v>
      </c>
      <c r="C517" t="s">
        <v>24</v>
      </c>
      <c r="D517" t="s">
        <v>580</v>
      </c>
      <c r="E517">
        <v>0.99729999999999996</v>
      </c>
    </row>
    <row r="518" spans="1:5">
      <c r="A518">
        <v>2023</v>
      </c>
      <c r="B518" t="s">
        <v>422</v>
      </c>
      <c r="C518" t="s">
        <v>15</v>
      </c>
      <c r="D518" t="s">
        <v>580</v>
      </c>
      <c r="E518">
        <v>0.99660000000000004</v>
      </c>
    </row>
    <row r="519" spans="1:5">
      <c r="A519">
        <v>2024</v>
      </c>
      <c r="B519" t="s">
        <v>430</v>
      </c>
      <c r="C519" t="s">
        <v>33</v>
      </c>
      <c r="D519" t="s">
        <v>580</v>
      </c>
      <c r="E519">
        <v>0.99939999999999996</v>
      </c>
    </row>
    <row r="520" spans="1:5">
      <c r="A520">
        <v>2024</v>
      </c>
      <c r="B520" t="s">
        <v>428</v>
      </c>
      <c r="C520" t="s">
        <v>27</v>
      </c>
      <c r="D520" t="s">
        <v>580</v>
      </c>
      <c r="E520">
        <v>0.99739999999999995</v>
      </c>
    </row>
    <row r="521" spans="1:5">
      <c r="A521">
        <v>2024</v>
      </c>
      <c r="B521" t="s">
        <v>422</v>
      </c>
      <c r="C521" t="s">
        <v>15</v>
      </c>
      <c r="D521" t="s">
        <v>580</v>
      </c>
      <c r="E521">
        <v>0.99809999999999999</v>
      </c>
    </row>
    <row r="522" spans="1:5">
      <c r="A522">
        <v>2024</v>
      </c>
      <c r="B522" t="s">
        <v>425</v>
      </c>
      <c r="C522" t="s">
        <v>24</v>
      </c>
      <c r="D522" t="s">
        <v>580</v>
      </c>
      <c r="E522">
        <v>0.99519999999999997</v>
      </c>
    </row>
    <row r="523" spans="1:5">
      <c r="A523">
        <v>2024</v>
      </c>
      <c r="B523" t="s">
        <v>438</v>
      </c>
      <c r="C523" t="s">
        <v>52</v>
      </c>
      <c r="D523" t="s">
        <v>580</v>
      </c>
      <c r="E523">
        <v>0.996</v>
      </c>
    </row>
    <row r="524" spans="1:5">
      <c r="A524">
        <v>2024</v>
      </c>
      <c r="B524" t="s">
        <v>420</v>
      </c>
      <c r="C524" t="s">
        <v>8</v>
      </c>
      <c r="D524" t="s">
        <v>580</v>
      </c>
      <c r="E524">
        <v>0.99819999999999998</v>
      </c>
    </row>
    <row r="525" spans="1:5">
      <c r="A525">
        <v>2024</v>
      </c>
      <c r="B525" t="s">
        <v>423</v>
      </c>
      <c r="C525" t="s">
        <v>18</v>
      </c>
      <c r="D525" t="s">
        <v>580</v>
      </c>
      <c r="E525">
        <v>1</v>
      </c>
    </row>
    <row r="526" spans="1:5">
      <c r="A526">
        <v>2024</v>
      </c>
      <c r="B526" t="s">
        <v>421</v>
      </c>
      <c r="C526" t="s">
        <v>13</v>
      </c>
      <c r="D526" t="s">
        <v>580</v>
      </c>
      <c r="E526">
        <v>0.99829999999999997</v>
      </c>
    </row>
    <row r="527" spans="1:5">
      <c r="A527">
        <v>2024</v>
      </c>
      <c r="B527" t="s">
        <v>429</v>
      </c>
      <c r="C527" t="s">
        <v>30</v>
      </c>
      <c r="D527" t="s">
        <v>580</v>
      </c>
      <c r="E527">
        <v>0.99860000000000004</v>
      </c>
    </row>
    <row r="528" spans="1:5">
      <c r="A528">
        <v>2024</v>
      </c>
      <c r="B528" t="s">
        <v>431</v>
      </c>
      <c r="C528" t="s">
        <v>36</v>
      </c>
      <c r="D528" t="s">
        <v>580</v>
      </c>
      <c r="E528">
        <v>0.999</v>
      </c>
    </row>
    <row r="529" spans="1:5">
      <c r="A529">
        <v>2024</v>
      </c>
      <c r="B529" t="s">
        <v>434</v>
      </c>
      <c r="C529" t="s">
        <v>45</v>
      </c>
      <c r="D529" t="s">
        <v>580</v>
      </c>
      <c r="E529">
        <v>0.99660000000000004</v>
      </c>
    </row>
    <row r="530" spans="1:5">
      <c r="A530">
        <v>2024</v>
      </c>
      <c r="B530" t="s">
        <v>437</v>
      </c>
      <c r="C530" t="s">
        <v>51</v>
      </c>
      <c r="D530" t="s">
        <v>580</v>
      </c>
      <c r="E530">
        <v>0.99860000000000004</v>
      </c>
    </row>
    <row r="531" spans="1:5">
      <c r="A531">
        <v>2024</v>
      </c>
      <c r="B531" t="s">
        <v>436</v>
      </c>
      <c r="C531" t="s">
        <v>49</v>
      </c>
      <c r="D531" t="s">
        <v>580</v>
      </c>
      <c r="E531">
        <v>0.99790000000000001</v>
      </c>
    </row>
    <row r="532" spans="1:5">
      <c r="A532">
        <v>2024</v>
      </c>
      <c r="B532" t="s">
        <v>439</v>
      </c>
      <c r="C532" t="s">
        <v>53</v>
      </c>
      <c r="D532" t="s">
        <v>580</v>
      </c>
      <c r="E532">
        <v>0.99890000000000001</v>
      </c>
    </row>
    <row r="533" spans="1:5">
      <c r="A533">
        <v>2024</v>
      </c>
      <c r="B533" t="s">
        <v>433</v>
      </c>
      <c r="C533" t="s">
        <v>42</v>
      </c>
      <c r="D533" t="s">
        <v>580</v>
      </c>
      <c r="E533">
        <v>0.99629999999999996</v>
      </c>
    </row>
    <row r="534" spans="1:5">
      <c r="A534">
        <v>2023</v>
      </c>
      <c r="B534" t="s">
        <v>431</v>
      </c>
      <c r="C534" t="s">
        <v>36</v>
      </c>
      <c r="D534" t="s">
        <v>581</v>
      </c>
      <c r="E534">
        <v>0.36880000000000002</v>
      </c>
    </row>
    <row r="535" spans="1:5">
      <c r="A535">
        <v>2023</v>
      </c>
      <c r="B535" t="s">
        <v>433</v>
      </c>
      <c r="C535" t="s">
        <v>42</v>
      </c>
      <c r="D535" t="s">
        <v>581</v>
      </c>
      <c r="E535">
        <v>0.57450000000000001</v>
      </c>
    </row>
    <row r="536" spans="1:5">
      <c r="A536">
        <v>2023</v>
      </c>
      <c r="B536" t="s">
        <v>423</v>
      </c>
      <c r="C536" t="s">
        <v>18</v>
      </c>
      <c r="D536" t="s">
        <v>581</v>
      </c>
      <c r="E536">
        <v>0.40579999999999999</v>
      </c>
    </row>
    <row r="537" spans="1:5">
      <c r="A537">
        <v>2023</v>
      </c>
      <c r="B537" t="s">
        <v>428</v>
      </c>
      <c r="C537" t="s">
        <v>27</v>
      </c>
      <c r="D537" t="s">
        <v>581</v>
      </c>
      <c r="E537">
        <v>0.37780000000000002</v>
      </c>
    </row>
    <row r="538" spans="1:5">
      <c r="A538">
        <v>2024</v>
      </c>
      <c r="B538" t="s">
        <v>424</v>
      </c>
      <c r="C538" t="s">
        <v>21</v>
      </c>
      <c r="D538" t="s">
        <v>581</v>
      </c>
      <c r="E538">
        <v>0.48780000000000001</v>
      </c>
    </row>
    <row r="539" spans="1:5">
      <c r="A539">
        <v>2024</v>
      </c>
      <c r="B539" t="s">
        <v>432</v>
      </c>
      <c r="C539" t="s">
        <v>39</v>
      </c>
      <c r="D539" t="s">
        <v>581</v>
      </c>
      <c r="E539">
        <v>0.4637</v>
      </c>
    </row>
    <row r="540" spans="1:5">
      <c r="A540">
        <v>2024</v>
      </c>
      <c r="B540" t="s">
        <v>435</v>
      </c>
      <c r="C540" t="s">
        <v>48</v>
      </c>
      <c r="D540" t="s">
        <v>581</v>
      </c>
      <c r="E540">
        <v>0.3337</v>
      </c>
    </row>
    <row r="541" spans="1:5">
      <c r="A541">
        <v>2024</v>
      </c>
      <c r="B541" t="s">
        <v>426</v>
      </c>
      <c r="C541" t="s">
        <v>427</v>
      </c>
      <c r="D541" t="s">
        <v>581</v>
      </c>
      <c r="E541">
        <v>0.28389999999999999</v>
      </c>
    </row>
    <row r="542" spans="1:5">
      <c r="A542">
        <v>2021</v>
      </c>
      <c r="B542" t="s">
        <v>437</v>
      </c>
      <c r="C542" t="s">
        <v>51</v>
      </c>
      <c r="D542" t="s">
        <v>581</v>
      </c>
      <c r="E542">
        <v>0.55589999999999995</v>
      </c>
    </row>
    <row r="543" spans="1:5">
      <c r="A543">
        <v>2021</v>
      </c>
      <c r="B543" t="s">
        <v>434</v>
      </c>
      <c r="C543" t="s">
        <v>45</v>
      </c>
      <c r="D543" t="s">
        <v>581</v>
      </c>
      <c r="E543">
        <v>0.3246</v>
      </c>
    </row>
    <row r="544" spans="1:5">
      <c r="A544">
        <v>2021</v>
      </c>
      <c r="B544" t="s">
        <v>438</v>
      </c>
      <c r="C544" t="s">
        <v>52</v>
      </c>
      <c r="D544" t="s">
        <v>581</v>
      </c>
      <c r="E544">
        <v>0.33629999999999999</v>
      </c>
    </row>
    <row r="545" spans="1:5">
      <c r="A545">
        <v>2021</v>
      </c>
      <c r="B545" t="s">
        <v>425</v>
      </c>
      <c r="C545" t="s">
        <v>24</v>
      </c>
      <c r="D545" t="s">
        <v>581</v>
      </c>
      <c r="E545">
        <v>0.41959999999999997</v>
      </c>
    </row>
    <row r="546" spans="1:5">
      <c r="A546">
        <v>2021</v>
      </c>
      <c r="B546" t="s">
        <v>423</v>
      </c>
      <c r="C546" t="s">
        <v>18</v>
      </c>
      <c r="D546" t="s">
        <v>581</v>
      </c>
      <c r="E546">
        <v>0.41660000000000003</v>
      </c>
    </row>
    <row r="547" spans="1:5">
      <c r="A547">
        <v>2021</v>
      </c>
      <c r="B547" t="s">
        <v>420</v>
      </c>
      <c r="C547" t="s">
        <v>8</v>
      </c>
      <c r="D547" t="s">
        <v>581</v>
      </c>
      <c r="E547">
        <v>0.4657</v>
      </c>
    </row>
    <row r="548" spans="1:5">
      <c r="A548">
        <v>2022</v>
      </c>
      <c r="B548" t="s">
        <v>425</v>
      </c>
      <c r="C548" t="s">
        <v>24</v>
      </c>
      <c r="D548" t="s">
        <v>581</v>
      </c>
      <c r="E548">
        <v>0.43159999999999998</v>
      </c>
    </row>
    <row r="549" spans="1:5">
      <c r="A549">
        <v>2022</v>
      </c>
      <c r="B549" t="s">
        <v>422</v>
      </c>
      <c r="C549" t="s">
        <v>15</v>
      </c>
      <c r="D549" t="s">
        <v>581</v>
      </c>
      <c r="E549">
        <v>0.40229999999999999</v>
      </c>
    </row>
    <row r="550" spans="1:5">
      <c r="A550">
        <v>2022</v>
      </c>
      <c r="B550" t="s">
        <v>437</v>
      </c>
      <c r="C550" t="s">
        <v>51</v>
      </c>
      <c r="D550" t="s">
        <v>581</v>
      </c>
      <c r="E550">
        <v>0.55200000000000005</v>
      </c>
    </row>
    <row r="551" spans="1:5">
      <c r="A551">
        <v>2022</v>
      </c>
      <c r="B551" t="s">
        <v>426</v>
      </c>
      <c r="C551" t="s">
        <v>427</v>
      </c>
      <c r="D551" t="s">
        <v>581</v>
      </c>
      <c r="E551">
        <v>0.2782</v>
      </c>
    </row>
    <row r="552" spans="1:5">
      <c r="A552">
        <v>2022</v>
      </c>
      <c r="B552" t="s">
        <v>428</v>
      </c>
      <c r="C552" t="s">
        <v>27</v>
      </c>
      <c r="D552" t="s">
        <v>581</v>
      </c>
      <c r="E552">
        <v>0.37769999999999998</v>
      </c>
    </row>
    <row r="553" spans="1:5">
      <c r="A553">
        <v>2022</v>
      </c>
      <c r="B553" t="s">
        <v>435</v>
      </c>
      <c r="C553" t="s">
        <v>48</v>
      </c>
      <c r="D553" t="s">
        <v>581</v>
      </c>
      <c r="E553">
        <v>0.32700000000000001</v>
      </c>
    </row>
    <row r="554" spans="1:5">
      <c r="A554">
        <v>2022</v>
      </c>
      <c r="B554" t="s">
        <v>423</v>
      </c>
      <c r="C554" t="s">
        <v>18</v>
      </c>
      <c r="D554" t="s">
        <v>581</v>
      </c>
      <c r="E554">
        <v>0.40799999999999997</v>
      </c>
    </row>
    <row r="555" spans="1:5">
      <c r="A555">
        <v>2022</v>
      </c>
      <c r="B555" t="s">
        <v>430</v>
      </c>
      <c r="C555" t="s">
        <v>33</v>
      </c>
      <c r="D555" t="s">
        <v>581</v>
      </c>
      <c r="E555">
        <v>0.35</v>
      </c>
    </row>
    <row r="556" spans="1:5">
      <c r="A556">
        <v>2022</v>
      </c>
      <c r="B556" t="s">
        <v>436</v>
      </c>
      <c r="C556" t="s">
        <v>49</v>
      </c>
      <c r="D556" t="s">
        <v>581</v>
      </c>
      <c r="E556">
        <v>0.52259999999999995</v>
      </c>
    </row>
    <row r="557" spans="1:5">
      <c r="A557">
        <v>2022</v>
      </c>
      <c r="B557" t="s">
        <v>439</v>
      </c>
      <c r="C557" t="s">
        <v>53</v>
      </c>
      <c r="D557" t="s">
        <v>581</v>
      </c>
      <c r="E557">
        <v>0.3775</v>
      </c>
    </row>
    <row r="558" spans="1:5">
      <c r="A558">
        <v>2022</v>
      </c>
      <c r="B558" t="s">
        <v>433</v>
      </c>
      <c r="C558" t="s">
        <v>42</v>
      </c>
      <c r="D558" t="s">
        <v>581</v>
      </c>
      <c r="E558">
        <v>0.5655</v>
      </c>
    </row>
    <row r="559" spans="1:5">
      <c r="A559">
        <v>2022</v>
      </c>
      <c r="B559" t="s">
        <v>434</v>
      </c>
      <c r="C559" t="s">
        <v>45</v>
      </c>
      <c r="D559" t="s">
        <v>581</v>
      </c>
      <c r="E559">
        <v>0.31380000000000002</v>
      </c>
    </row>
    <row r="560" spans="1:5">
      <c r="A560">
        <v>2022</v>
      </c>
      <c r="B560" t="s">
        <v>432</v>
      </c>
      <c r="C560" t="s">
        <v>39</v>
      </c>
      <c r="D560" t="s">
        <v>581</v>
      </c>
      <c r="E560">
        <v>0.44779999999999998</v>
      </c>
    </row>
    <row r="561" spans="1:5">
      <c r="A561">
        <v>2021</v>
      </c>
      <c r="B561" t="s">
        <v>426</v>
      </c>
      <c r="C561" t="s">
        <v>427</v>
      </c>
      <c r="D561" t="s">
        <v>581</v>
      </c>
      <c r="E561">
        <v>0.28310000000000002</v>
      </c>
    </row>
    <row r="562" spans="1:5">
      <c r="A562">
        <v>2021</v>
      </c>
      <c r="B562" t="s">
        <v>422</v>
      </c>
      <c r="C562" t="s">
        <v>15</v>
      </c>
      <c r="D562" t="s">
        <v>581</v>
      </c>
      <c r="E562">
        <v>0.40439999999999998</v>
      </c>
    </row>
    <row r="563" spans="1:5">
      <c r="A563">
        <v>2021</v>
      </c>
      <c r="B563" t="s">
        <v>432</v>
      </c>
      <c r="C563" t="s">
        <v>39</v>
      </c>
      <c r="D563" t="s">
        <v>581</v>
      </c>
      <c r="E563">
        <v>0.46489999999999998</v>
      </c>
    </row>
    <row r="564" spans="1:5">
      <c r="A564">
        <v>2021</v>
      </c>
      <c r="B564" t="s">
        <v>424</v>
      </c>
      <c r="C564" t="s">
        <v>21</v>
      </c>
      <c r="D564" t="s">
        <v>581</v>
      </c>
      <c r="E564">
        <v>0.49130000000000001</v>
      </c>
    </row>
    <row r="565" spans="1:5">
      <c r="A565">
        <v>2021</v>
      </c>
      <c r="B565" t="s">
        <v>433</v>
      </c>
      <c r="C565" t="s">
        <v>42</v>
      </c>
      <c r="D565" t="s">
        <v>581</v>
      </c>
      <c r="E565">
        <v>0.56740000000000002</v>
      </c>
    </row>
    <row r="566" spans="1:5">
      <c r="A566">
        <v>2021</v>
      </c>
      <c r="B566" t="s">
        <v>421</v>
      </c>
      <c r="C566" t="s">
        <v>13</v>
      </c>
      <c r="D566" t="s">
        <v>581</v>
      </c>
      <c r="E566">
        <v>0.52339999999999998</v>
      </c>
    </row>
    <row r="567" spans="1:5">
      <c r="A567">
        <v>2022</v>
      </c>
      <c r="B567" t="s">
        <v>424</v>
      </c>
      <c r="C567" t="s">
        <v>21</v>
      </c>
      <c r="D567" t="s">
        <v>581</v>
      </c>
      <c r="E567">
        <v>0.49070000000000003</v>
      </c>
    </row>
    <row r="568" spans="1:5">
      <c r="A568">
        <v>2022</v>
      </c>
      <c r="B568" t="s">
        <v>431</v>
      </c>
      <c r="C568" t="s">
        <v>36</v>
      </c>
      <c r="D568" t="s">
        <v>581</v>
      </c>
      <c r="E568">
        <v>0.38129999999999997</v>
      </c>
    </row>
    <row r="569" spans="1:5">
      <c r="A569">
        <v>2022</v>
      </c>
      <c r="B569" t="s">
        <v>421</v>
      </c>
      <c r="C569" t="s">
        <v>13</v>
      </c>
      <c r="D569" t="s">
        <v>581</v>
      </c>
      <c r="E569">
        <v>0.52759999999999996</v>
      </c>
    </row>
    <row r="570" spans="1:5">
      <c r="A570">
        <v>2021</v>
      </c>
      <c r="B570" t="s">
        <v>436</v>
      </c>
      <c r="C570" t="s">
        <v>49</v>
      </c>
      <c r="D570" t="s">
        <v>581</v>
      </c>
      <c r="E570">
        <v>0.52529999999999999</v>
      </c>
    </row>
    <row r="571" spans="1:5">
      <c r="A571">
        <v>2021</v>
      </c>
      <c r="B571" t="s">
        <v>439</v>
      </c>
      <c r="C571" t="s">
        <v>53</v>
      </c>
      <c r="D571" t="s">
        <v>581</v>
      </c>
      <c r="E571">
        <v>0.3785</v>
      </c>
    </row>
    <row r="572" spans="1:5">
      <c r="A572">
        <v>2021</v>
      </c>
      <c r="B572" t="s">
        <v>435</v>
      </c>
      <c r="C572" t="s">
        <v>48</v>
      </c>
      <c r="D572" t="s">
        <v>581</v>
      </c>
      <c r="E572">
        <v>0.3236</v>
      </c>
    </row>
    <row r="573" spans="1:5">
      <c r="A573">
        <v>2021</v>
      </c>
      <c r="B573" t="s">
        <v>430</v>
      </c>
      <c r="C573" t="s">
        <v>33</v>
      </c>
      <c r="D573" t="s">
        <v>581</v>
      </c>
      <c r="E573">
        <v>0.3427</v>
      </c>
    </row>
    <row r="574" spans="1:5">
      <c r="A574">
        <v>2021</v>
      </c>
      <c r="B574" t="s">
        <v>429</v>
      </c>
      <c r="C574" t="s">
        <v>30</v>
      </c>
      <c r="D574" t="s">
        <v>581</v>
      </c>
      <c r="E574">
        <v>0.3664</v>
      </c>
    </row>
    <row r="575" spans="1:5">
      <c r="A575">
        <v>2021</v>
      </c>
      <c r="B575" t="s">
        <v>428</v>
      </c>
      <c r="C575" t="s">
        <v>27</v>
      </c>
      <c r="D575" t="s">
        <v>581</v>
      </c>
      <c r="E575">
        <v>0.3705</v>
      </c>
    </row>
    <row r="576" spans="1:5">
      <c r="A576">
        <v>2021</v>
      </c>
      <c r="B576" t="s">
        <v>431</v>
      </c>
      <c r="C576" t="s">
        <v>36</v>
      </c>
      <c r="D576" t="s">
        <v>581</v>
      </c>
      <c r="E576">
        <v>0.36880000000000002</v>
      </c>
    </row>
    <row r="577" spans="1:5">
      <c r="A577">
        <v>2022</v>
      </c>
      <c r="B577" t="s">
        <v>438</v>
      </c>
      <c r="C577" t="s">
        <v>52</v>
      </c>
      <c r="D577" t="s">
        <v>581</v>
      </c>
      <c r="E577">
        <v>0.34110000000000001</v>
      </c>
    </row>
    <row r="578" spans="1:5">
      <c r="A578">
        <v>2022</v>
      </c>
      <c r="B578" t="s">
        <v>429</v>
      </c>
      <c r="C578" t="s">
        <v>30</v>
      </c>
      <c r="D578" t="s">
        <v>581</v>
      </c>
      <c r="E578">
        <v>0.36130000000000001</v>
      </c>
    </row>
    <row r="579" spans="1:5">
      <c r="A579">
        <v>2022</v>
      </c>
      <c r="B579" t="s">
        <v>420</v>
      </c>
      <c r="C579" t="s">
        <v>8</v>
      </c>
      <c r="D579" t="s">
        <v>581</v>
      </c>
      <c r="E579">
        <v>0.46089999999999998</v>
      </c>
    </row>
    <row r="580" spans="1:5">
      <c r="A580">
        <v>2020</v>
      </c>
      <c r="B580" t="s">
        <v>422</v>
      </c>
      <c r="C580" t="s">
        <v>15</v>
      </c>
      <c r="D580" t="s">
        <v>581</v>
      </c>
      <c r="E580">
        <v>0.39510000000000001</v>
      </c>
    </row>
    <row r="581" spans="1:5">
      <c r="A581">
        <v>2020</v>
      </c>
      <c r="B581" t="s">
        <v>425</v>
      </c>
      <c r="C581" t="s">
        <v>24</v>
      </c>
      <c r="D581" t="s">
        <v>581</v>
      </c>
      <c r="E581">
        <v>0.41249999999999998</v>
      </c>
    </row>
    <row r="582" spans="1:5">
      <c r="A582">
        <v>2020</v>
      </c>
      <c r="B582" t="s">
        <v>431</v>
      </c>
      <c r="C582" t="s">
        <v>36</v>
      </c>
      <c r="D582" t="s">
        <v>581</v>
      </c>
      <c r="E582">
        <v>0.36859999999999998</v>
      </c>
    </row>
    <row r="583" spans="1:5">
      <c r="A583">
        <v>2020</v>
      </c>
      <c r="B583" t="s">
        <v>423</v>
      </c>
      <c r="C583" t="s">
        <v>18</v>
      </c>
      <c r="D583" t="s">
        <v>581</v>
      </c>
      <c r="E583">
        <v>0.4</v>
      </c>
    </row>
    <row r="584" spans="1:5">
      <c r="A584">
        <v>2020</v>
      </c>
      <c r="B584" t="s">
        <v>421</v>
      </c>
      <c r="C584" t="s">
        <v>13</v>
      </c>
      <c r="D584" t="s">
        <v>581</v>
      </c>
      <c r="E584">
        <v>0.51</v>
      </c>
    </row>
    <row r="585" spans="1:5">
      <c r="A585">
        <v>2020</v>
      </c>
      <c r="B585" t="s">
        <v>438</v>
      </c>
      <c r="C585" t="s">
        <v>52</v>
      </c>
      <c r="D585" t="s">
        <v>581</v>
      </c>
      <c r="E585">
        <v>0.31409999999999999</v>
      </c>
    </row>
    <row r="586" spans="1:5">
      <c r="A586">
        <v>2020</v>
      </c>
      <c r="B586" t="s">
        <v>436</v>
      </c>
      <c r="C586" t="s">
        <v>49</v>
      </c>
      <c r="D586" t="s">
        <v>581</v>
      </c>
      <c r="E586">
        <v>0.51590000000000003</v>
      </c>
    </row>
    <row r="587" spans="1:5">
      <c r="A587">
        <v>2020</v>
      </c>
      <c r="B587" t="s">
        <v>426</v>
      </c>
      <c r="C587" t="s">
        <v>427</v>
      </c>
      <c r="D587" t="s">
        <v>581</v>
      </c>
      <c r="E587">
        <v>0.27229999999999999</v>
      </c>
    </row>
    <row r="588" spans="1:5">
      <c r="A588">
        <v>2020</v>
      </c>
      <c r="B588" t="s">
        <v>424</v>
      </c>
      <c r="C588" t="s">
        <v>21</v>
      </c>
      <c r="D588" t="s">
        <v>581</v>
      </c>
      <c r="E588">
        <v>0.47589999999999999</v>
      </c>
    </row>
    <row r="589" spans="1:5">
      <c r="A589">
        <v>2020</v>
      </c>
      <c r="B589" t="s">
        <v>432</v>
      </c>
      <c r="C589" t="s">
        <v>39</v>
      </c>
      <c r="D589" t="s">
        <v>581</v>
      </c>
      <c r="E589">
        <v>0.4521</v>
      </c>
    </row>
    <row r="590" spans="1:5">
      <c r="A590">
        <v>2020</v>
      </c>
      <c r="B590" t="s">
        <v>439</v>
      </c>
      <c r="C590" t="s">
        <v>53</v>
      </c>
      <c r="D590" t="s">
        <v>581</v>
      </c>
      <c r="E590">
        <v>0.37080000000000002</v>
      </c>
    </row>
    <row r="591" spans="1:5">
      <c r="A591">
        <v>2020</v>
      </c>
      <c r="B591" t="s">
        <v>428</v>
      </c>
      <c r="C591" t="s">
        <v>27</v>
      </c>
      <c r="D591" t="s">
        <v>581</v>
      </c>
      <c r="E591">
        <v>0.36099999999999999</v>
      </c>
    </row>
    <row r="592" spans="1:5">
      <c r="A592">
        <v>2020</v>
      </c>
      <c r="B592" t="s">
        <v>429</v>
      </c>
      <c r="C592" t="s">
        <v>30</v>
      </c>
      <c r="D592" t="s">
        <v>581</v>
      </c>
      <c r="E592">
        <v>0.35220000000000001</v>
      </c>
    </row>
    <row r="593" spans="1:5">
      <c r="A593">
        <v>2020</v>
      </c>
      <c r="B593" t="s">
        <v>430</v>
      </c>
      <c r="C593" t="s">
        <v>33</v>
      </c>
      <c r="D593" t="s">
        <v>581</v>
      </c>
      <c r="E593">
        <v>0.34010000000000001</v>
      </c>
    </row>
    <row r="594" spans="1:5">
      <c r="A594">
        <v>2020</v>
      </c>
      <c r="B594" t="s">
        <v>433</v>
      </c>
      <c r="C594" t="s">
        <v>42</v>
      </c>
      <c r="D594" t="s">
        <v>581</v>
      </c>
      <c r="E594">
        <v>0.56689999999999996</v>
      </c>
    </row>
    <row r="595" spans="1:5">
      <c r="A595">
        <v>2020</v>
      </c>
      <c r="B595" t="s">
        <v>420</v>
      </c>
      <c r="C595" t="s">
        <v>8</v>
      </c>
      <c r="D595" t="s">
        <v>581</v>
      </c>
      <c r="E595">
        <v>0.45760000000000001</v>
      </c>
    </row>
    <row r="596" spans="1:5">
      <c r="A596">
        <v>2020</v>
      </c>
      <c r="B596" t="s">
        <v>434</v>
      </c>
      <c r="C596" t="s">
        <v>45</v>
      </c>
      <c r="D596" t="s">
        <v>581</v>
      </c>
      <c r="E596">
        <v>0.3301</v>
      </c>
    </row>
    <row r="597" spans="1:5">
      <c r="A597">
        <v>2020</v>
      </c>
      <c r="B597" t="s">
        <v>435</v>
      </c>
      <c r="C597" t="s">
        <v>48</v>
      </c>
      <c r="D597" t="s">
        <v>581</v>
      </c>
      <c r="E597">
        <v>0.31719999999999998</v>
      </c>
    </row>
    <row r="598" spans="1:5">
      <c r="A598">
        <v>2020</v>
      </c>
      <c r="B598" t="s">
        <v>437</v>
      </c>
      <c r="C598" t="s">
        <v>51</v>
      </c>
      <c r="D598" t="s">
        <v>581</v>
      </c>
      <c r="E598">
        <v>0.53769999999999996</v>
      </c>
    </row>
    <row r="599" spans="1:5">
      <c r="A599">
        <v>2019</v>
      </c>
      <c r="B599" t="s">
        <v>432</v>
      </c>
      <c r="C599" t="s">
        <v>39</v>
      </c>
      <c r="D599" t="s">
        <v>581</v>
      </c>
      <c r="E599">
        <v>0.46700000000000003</v>
      </c>
    </row>
    <row r="600" spans="1:5">
      <c r="A600">
        <v>2019</v>
      </c>
      <c r="B600" t="s">
        <v>426</v>
      </c>
      <c r="C600" t="s">
        <v>427</v>
      </c>
      <c r="D600" t="s">
        <v>581</v>
      </c>
      <c r="E600">
        <v>0.2898</v>
      </c>
    </row>
    <row r="601" spans="1:5">
      <c r="A601">
        <v>2019</v>
      </c>
      <c r="B601" t="s">
        <v>421</v>
      </c>
      <c r="C601" t="s">
        <v>13</v>
      </c>
      <c r="D601" t="s">
        <v>581</v>
      </c>
      <c r="E601">
        <v>0.51790000000000003</v>
      </c>
    </row>
    <row r="602" spans="1:5">
      <c r="A602">
        <v>2019</v>
      </c>
      <c r="B602" t="s">
        <v>424</v>
      </c>
      <c r="C602" t="s">
        <v>21</v>
      </c>
      <c r="D602" t="s">
        <v>581</v>
      </c>
      <c r="E602">
        <v>0.47849999999999998</v>
      </c>
    </row>
    <row r="603" spans="1:5">
      <c r="A603">
        <v>2019</v>
      </c>
      <c r="B603" t="s">
        <v>423</v>
      </c>
      <c r="C603" t="s">
        <v>18</v>
      </c>
      <c r="D603" t="s">
        <v>581</v>
      </c>
      <c r="E603">
        <v>0.39290000000000003</v>
      </c>
    </row>
    <row r="604" spans="1:5">
      <c r="A604">
        <v>2019</v>
      </c>
      <c r="B604" t="s">
        <v>434</v>
      </c>
      <c r="C604" t="s">
        <v>45</v>
      </c>
      <c r="D604" t="s">
        <v>581</v>
      </c>
      <c r="E604">
        <v>0.33229999999999998</v>
      </c>
    </row>
    <row r="605" spans="1:5">
      <c r="A605">
        <v>2019</v>
      </c>
      <c r="B605" t="s">
        <v>428</v>
      </c>
      <c r="C605" t="s">
        <v>27</v>
      </c>
      <c r="D605" t="s">
        <v>581</v>
      </c>
      <c r="E605">
        <v>0.35699999999999998</v>
      </c>
    </row>
    <row r="606" spans="1:5">
      <c r="A606">
        <v>2019</v>
      </c>
      <c r="B606" t="s">
        <v>437</v>
      </c>
      <c r="C606" t="s">
        <v>51</v>
      </c>
      <c r="D606" t="s">
        <v>581</v>
      </c>
      <c r="E606">
        <v>0.54790000000000005</v>
      </c>
    </row>
    <row r="607" spans="1:5">
      <c r="A607">
        <v>2019</v>
      </c>
      <c r="B607" t="s">
        <v>425</v>
      </c>
      <c r="C607" t="s">
        <v>24</v>
      </c>
      <c r="D607" t="s">
        <v>581</v>
      </c>
      <c r="E607">
        <v>0.41160000000000002</v>
      </c>
    </row>
    <row r="608" spans="1:5">
      <c r="A608">
        <v>2019</v>
      </c>
      <c r="B608" t="s">
        <v>430</v>
      </c>
      <c r="C608" t="s">
        <v>33</v>
      </c>
      <c r="D608" t="s">
        <v>581</v>
      </c>
      <c r="E608">
        <v>0.3518</v>
      </c>
    </row>
    <row r="609" spans="1:5">
      <c r="A609">
        <v>2019</v>
      </c>
      <c r="B609" t="s">
        <v>420</v>
      </c>
      <c r="C609" t="s">
        <v>8</v>
      </c>
      <c r="D609" t="s">
        <v>581</v>
      </c>
      <c r="E609">
        <v>0.4728</v>
      </c>
    </row>
    <row r="610" spans="1:5">
      <c r="A610">
        <v>2019</v>
      </c>
      <c r="B610" t="s">
        <v>438</v>
      </c>
      <c r="C610" t="s">
        <v>52</v>
      </c>
      <c r="D610" t="s">
        <v>581</v>
      </c>
      <c r="E610">
        <v>0.31690000000000002</v>
      </c>
    </row>
    <row r="611" spans="1:5">
      <c r="A611">
        <v>2019</v>
      </c>
      <c r="B611" t="s">
        <v>429</v>
      </c>
      <c r="C611" t="s">
        <v>30</v>
      </c>
      <c r="D611" t="s">
        <v>581</v>
      </c>
      <c r="E611">
        <v>0.3604</v>
      </c>
    </row>
    <row r="612" spans="1:5">
      <c r="A612">
        <v>2019</v>
      </c>
      <c r="B612" t="s">
        <v>433</v>
      </c>
      <c r="C612" t="s">
        <v>42</v>
      </c>
      <c r="D612" t="s">
        <v>581</v>
      </c>
      <c r="E612">
        <v>0.57699999999999996</v>
      </c>
    </row>
    <row r="613" spans="1:5">
      <c r="A613">
        <v>2019</v>
      </c>
      <c r="B613" t="s">
        <v>422</v>
      </c>
      <c r="C613" t="s">
        <v>15</v>
      </c>
      <c r="D613" t="s">
        <v>581</v>
      </c>
      <c r="E613">
        <v>0.40500000000000003</v>
      </c>
    </row>
    <row r="614" spans="1:5">
      <c r="A614">
        <v>2019</v>
      </c>
      <c r="B614" t="s">
        <v>435</v>
      </c>
      <c r="C614" t="s">
        <v>48</v>
      </c>
      <c r="D614" t="s">
        <v>581</v>
      </c>
      <c r="E614">
        <v>0.32640000000000002</v>
      </c>
    </row>
    <row r="615" spans="1:5">
      <c r="A615">
        <v>2019</v>
      </c>
      <c r="B615" t="s">
        <v>436</v>
      </c>
      <c r="C615" t="s">
        <v>49</v>
      </c>
      <c r="D615" t="s">
        <v>581</v>
      </c>
      <c r="E615">
        <v>0.51980000000000004</v>
      </c>
    </row>
    <row r="616" spans="1:5">
      <c r="A616">
        <v>2019</v>
      </c>
      <c r="B616" t="s">
        <v>439</v>
      </c>
      <c r="C616" t="s">
        <v>53</v>
      </c>
      <c r="D616" t="s">
        <v>581</v>
      </c>
      <c r="E616">
        <v>0.39539999999999997</v>
      </c>
    </row>
    <row r="617" spans="1:5">
      <c r="A617">
        <v>2019</v>
      </c>
      <c r="B617" t="s">
        <v>431</v>
      </c>
      <c r="C617" t="s">
        <v>36</v>
      </c>
      <c r="D617" t="s">
        <v>581</v>
      </c>
      <c r="E617">
        <v>0.37419999999999998</v>
      </c>
    </row>
    <row r="618" spans="1:5">
      <c r="A618">
        <v>2018</v>
      </c>
      <c r="B618" t="s">
        <v>424</v>
      </c>
      <c r="C618" t="s">
        <v>21</v>
      </c>
      <c r="D618" t="s">
        <v>581</v>
      </c>
      <c r="E618">
        <v>0.49940000000000001</v>
      </c>
    </row>
    <row r="619" spans="1:5">
      <c r="A619">
        <v>2018</v>
      </c>
      <c r="B619" t="s">
        <v>420</v>
      </c>
      <c r="C619" t="s">
        <v>8</v>
      </c>
      <c r="D619" t="s">
        <v>581</v>
      </c>
      <c r="E619">
        <v>0.48749999999999999</v>
      </c>
    </row>
    <row r="620" spans="1:5">
      <c r="A620">
        <v>2018</v>
      </c>
      <c r="B620" t="s">
        <v>426</v>
      </c>
      <c r="C620" t="s">
        <v>427</v>
      </c>
      <c r="D620" t="s">
        <v>581</v>
      </c>
      <c r="E620">
        <v>0.28339999999999999</v>
      </c>
    </row>
    <row r="621" spans="1:5">
      <c r="A621">
        <v>2018</v>
      </c>
      <c r="B621" t="s">
        <v>433</v>
      </c>
      <c r="C621" t="s">
        <v>42</v>
      </c>
      <c r="D621" t="s">
        <v>581</v>
      </c>
      <c r="E621">
        <v>0.6</v>
      </c>
    </row>
    <row r="622" spans="1:5">
      <c r="A622">
        <v>2018</v>
      </c>
      <c r="B622" t="s">
        <v>421</v>
      </c>
      <c r="C622" t="s">
        <v>13</v>
      </c>
      <c r="D622" t="s">
        <v>581</v>
      </c>
      <c r="E622">
        <v>0.54700000000000004</v>
      </c>
    </row>
    <row r="623" spans="1:5">
      <c r="A623">
        <v>2018</v>
      </c>
      <c r="B623" t="s">
        <v>435</v>
      </c>
      <c r="C623" t="s">
        <v>48</v>
      </c>
      <c r="D623" t="s">
        <v>581</v>
      </c>
      <c r="E623">
        <v>0.33989999999999998</v>
      </c>
    </row>
    <row r="624" spans="1:5">
      <c r="A624">
        <v>2018</v>
      </c>
      <c r="B624" t="s">
        <v>428</v>
      </c>
      <c r="C624" t="s">
        <v>27</v>
      </c>
      <c r="D624" t="s">
        <v>581</v>
      </c>
      <c r="E624">
        <v>0.3659</v>
      </c>
    </row>
    <row r="625" spans="1:5">
      <c r="A625">
        <v>2018</v>
      </c>
      <c r="B625" t="s">
        <v>423</v>
      </c>
      <c r="C625" t="s">
        <v>18</v>
      </c>
      <c r="D625" t="s">
        <v>581</v>
      </c>
      <c r="E625">
        <v>0.41320000000000001</v>
      </c>
    </row>
    <row r="626" spans="1:5">
      <c r="A626">
        <v>2018</v>
      </c>
      <c r="B626" t="s">
        <v>430</v>
      </c>
      <c r="C626" t="s">
        <v>33</v>
      </c>
      <c r="D626" t="s">
        <v>581</v>
      </c>
      <c r="E626">
        <v>0.36459999999999998</v>
      </c>
    </row>
    <row r="627" spans="1:5">
      <c r="A627">
        <v>2018</v>
      </c>
      <c r="B627" t="s">
        <v>431</v>
      </c>
      <c r="C627" t="s">
        <v>36</v>
      </c>
      <c r="D627" t="s">
        <v>581</v>
      </c>
      <c r="E627">
        <v>0.3861</v>
      </c>
    </row>
    <row r="628" spans="1:5">
      <c r="A628">
        <v>2018</v>
      </c>
      <c r="B628" t="s">
        <v>438</v>
      </c>
      <c r="C628" t="s">
        <v>52</v>
      </c>
      <c r="D628" t="s">
        <v>581</v>
      </c>
      <c r="E628">
        <v>0.3498</v>
      </c>
    </row>
    <row r="629" spans="1:5">
      <c r="A629">
        <v>2018</v>
      </c>
      <c r="B629" t="s">
        <v>422</v>
      </c>
      <c r="C629" t="s">
        <v>15</v>
      </c>
      <c r="D629" t="s">
        <v>581</v>
      </c>
      <c r="E629">
        <v>0.42430000000000001</v>
      </c>
    </row>
    <row r="630" spans="1:5">
      <c r="A630">
        <v>2018</v>
      </c>
      <c r="B630" t="s">
        <v>436</v>
      </c>
      <c r="C630" t="s">
        <v>49</v>
      </c>
      <c r="D630" t="s">
        <v>581</v>
      </c>
      <c r="E630">
        <v>0.55169999999999997</v>
      </c>
    </row>
    <row r="631" spans="1:5">
      <c r="A631">
        <v>2018</v>
      </c>
      <c r="B631" t="s">
        <v>439</v>
      </c>
      <c r="C631" t="s">
        <v>53</v>
      </c>
      <c r="D631" t="s">
        <v>581</v>
      </c>
      <c r="E631">
        <v>0.42909999999999998</v>
      </c>
    </row>
    <row r="632" spans="1:5">
      <c r="A632">
        <v>2018</v>
      </c>
      <c r="B632" t="s">
        <v>437</v>
      </c>
      <c r="C632" t="s">
        <v>51</v>
      </c>
      <c r="D632" t="s">
        <v>581</v>
      </c>
      <c r="E632">
        <v>0.58640000000000003</v>
      </c>
    </row>
    <row r="633" spans="1:5">
      <c r="A633">
        <v>2018</v>
      </c>
      <c r="B633" t="s">
        <v>434</v>
      </c>
      <c r="C633" t="s">
        <v>45</v>
      </c>
      <c r="D633" t="s">
        <v>581</v>
      </c>
      <c r="E633">
        <v>0.36109999999999998</v>
      </c>
    </row>
    <row r="634" spans="1:5">
      <c r="A634">
        <v>2018</v>
      </c>
      <c r="B634" t="s">
        <v>429</v>
      </c>
      <c r="C634" t="s">
        <v>30</v>
      </c>
      <c r="D634" t="s">
        <v>581</v>
      </c>
      <c r="E634">
        <v>0.37009999999999998</v>
      </c>
    </row>
    <row r="635" spans="1:5">
      <c r="A635">
        <v>2018</v>
      </c>
      <c r="B635" t="s">
        <v>425</v>
      </c>
      <c r="C635" t="s">
        <v>24</v>
      </c>
      <c r="D635" t="s">
        <v>581</v>
      </c>
      <c r="E635">
        <v>0.4299</v>
      </c>
    </row>
    <row r="636" spans="1:5">
      <c r="A636">
        <v>2018</v>
      </c>
      <c r="B636" t="s">
        <v>432</v>
      </c>
      <c r="C636" t="s">
        <v>39</v>
      </c>
      <c r="D636" t="s">
        <v>581</v>
      </c>
      <c r="E636">
        <v>0.48509999999999998</v>
      </c>
    </row>
    <row r="637" spans="1:5">
      <c r="A637">
        <v>2023</v>
      </c>
      <c r="B637" t="s">
        <v>424</v>
      </c>
      <c r="C637" t="s">
        <v>21</v>
      </c>
      <c r="D637" t="s">
        <v>581</v>
      </c>
      <c r="E637">
        <v>0.49099999999999999</v>
      </c>
    </row>
    <row r="638" spans="1:5">
      <c r="A638">
        <v>2023</v>
      </c>
      <c r="B638" t="s">
        <v>432</v>
      </c>
      <c r="C638" t="s">
        <v>39</v>
      </c>
      <c r="D638" t="s">
        <v>581</v>
      </c>
      <c r="E638">
        <v>0.45500000000000002</v>
      </c>
    </row>
    <row r="639" spans="1:5">
      <c r="A639">
        <v>2023</v>
      </c>
      <c r="B639" t="s">
        <v>421</v>
      </c>
      <c r="C639" t="s">
        <v>13</v>
      </c>
      <c r="D639" t="s">
        <v>581</v>
      </c>
      <c r="E639">
        <v>0.52649999999999997</v>
      </c>
    </row>
    <row r="640" spans="1:5">
      <c r="A640">
        <v>2023</v>
      </c>
      <c r="B640" t="s">
        <v>430</v>
      </c>
      <c r="C640" t="s">
        <v>33</v>
      </c>
      <c r="D640" t="s">
        <v>581</v>
      </c>
      <c r="E640">
        <v>0.36990000000000001</v>
      </c>
    </row>
    <row r="641" spans="1:5">
      <c r="A641">
        <v>2023</v>
      </c>
      <c r="B641" t="s">
        <v>435</v>
      </c>
      <c r="C641" t="s">
        <v>48</v>
      </c>
      <c r="D641" t="s">
        <v>581</v>
      </c>
      <c r="E641">
        <v>0.32979999999999998</v>
      </c>
    </row>
    <row r="642" spans="1:5">
      <c r="A642">
        <v>2023</v>
      </c>
      <c r="B642" t="s">
        <v>436</v>
      </c>
      <c r="C642" t="s">
        <v>49</v>
      </c>
      <c r="D642" t="s">
        <v>581</v>
      </c>
      <c r="E642">
        <v>0.51900000000000002</v>
      </c>
    </row>
    <row r="643" spans="1:5">
      <c r="A643">
        <v>2023</v>
      </c>
      <c r="B643" t="s">
        <v>429</v>
      </c>
      <c r="C643" t="s">
        <v>30</v>
      </c>
      <c r="D643" t="s">
        <v>581</v>
      </c>
      <c r="E643">
        <v>0.36480000000000001</v>
      </c>
    </row>
    <row r="644" spans="1:5">
      <c r="A644">
        <v>2023</v>
      </c>
      <c r="B644" t="s">
        <v>420</v>
      </c>
      <c r="C644" t="s">
        <v>8</v>
      </c>
      <c r="D644" t="s">
        <v>581</v>
      </c>
      <c r="E644">
        <v>0.45929999999999999</v>
      </c>
    </row>
    <row r="645" spans="1:5">
      <c r="A645">
        <v>2023</v>
      </c>
      <c r="B645" t="s">
        <v>439</v>
      </c>
      <c r="C645" t="s">
        <v>53</v>
      </c>
      <c r="D645" t="s">
        <v>581</v>
      </c>
      <c r="E645">
        <v>0.38159999999999999</v>
      </c>
    </row>
    <row r="646" spans="1:5">
      <c r="A646">
        <v>2023</v>
      </c>
      <c r="B646" t="s">
        <v>437</v>
      </c>
      <c r="C646" t="s">
        <v>51</v>
      </c>
      <c r="D646" t="s">
        <v>581</v>
      </c>
      <c r="E646">
        <v>0.54210000000000003</v>
      </c>
    </row>
    <row r="647" spans="1:5">
      <c r="A647">
        <v>2023</v>
      </c>
      <c r="B647" t="s">
        <v>438</v>
      </c>
      <c r="C647" t="s">
        <v>52</v>
      </c>
      <c r="D647" t="s">
        <v>581</v>
      </c>
      <c r="E647">
        <v>0.3508</v>
      </c>
    </row>
    <row r="648" spans="1:5">
      <c r="A648">
        <v>2023</v>
      </c>
      <c r="B648" t="s">
        <v>426</v>
      </c>
      <c r="C648" t="s">
        <v>427</v>
      </c>
      <c r="D648" t="s">
        <v>581</v>
      </c>
      <c r="E648">
        <v>0.28970000000000001</v>
      </c>
    </row>
    <row r="649" spans="1:5">
      <c r="A649">
        <v>2023</v>
      </c>
      <c r="B649" t="s">
        <v>434</v>
      </c>
      <c r="C649" t="s">
        <v>45</v>
      </c>
      <c r="D649" t="s">
        <v>581</v>
      </c>
      <c r="E649">
        <v>0.31669999999999998</v>
      </c>
    </row>
    <row r="650" spans="1:5">
      <c r="A650">
        <v>2023</v>
      </c>
      <c r="B650" t="s">
        <v>425</v>
      </c>
      <c r="C650" t="s">
        <v>24</v>
      </c>
      <c r="D650" t="s">
        <v>581</v>
      </c>
      <c r="E650">
        <v>0.42449999999999999</v>
      </c>
    </row>
    <row r="651" spans="1:5">
      <c r="A651">
        <v>2023</v>
      </c>
      <c r="B651" t="s">
        <v>422</v>
      </c>
      <c r="C651" t="s">
        <v>15</v>
      </c>
      <c r="D651" t="s">
        <v>581</v>
      </c>
      <c r="E651">
        <v>0.40329999999999999</v>
      </c>
    </row>
    <row r="652" spans="1:5">
      <c r="A652">
        <v>2024</v>
      </c>
      <c r="B652" t="s">
        <v>430</v>
      </c>
      <c r="C652" t="s">
        <v>33</v>
      </c>
      <c r="D652" t="s">
        <v>581</v>
      </c>
      <c r="E652">
        <v>0.36499999999999999</v>
      </c>
    </row>
    <row r="653" spans="1:5">
      <c r="A653">
        <v>2024</v>
      </c>
      <c r="B653" t="s">
        <v>428</v>
      </c>
      <c r="C653" t="s">
        <v>27</v>
      </c>
      <c r="D653" t="s">
        <v>581</v>
      </c>
      <c r="E653">
        <v>0.38040000000000002</v>
      </c>
    </row>
    <row r="654" spans="1:5">
      <c r="A654">
        <v>2024</v>
      </c>
      <c r="B654" t="s">
        <v>422</v>
      </c>
      <c r="C654" t="s">
        <v>15</v>
      </c>
      <c r="D654" t="s">
        <v>581</v>
      </c>
      <c r="E654">
        <v>0.4027</v>
      </c>
    </row>
    <row r="655" spans="1:5">
      <c r="A655">
        <v>2024</v>
      </c>
      <c r="B655" t="s">
        <v>425</v>
      </c>
      <c r="C655" t="s">
        <v>24</v>
      </c>
      <c r="D655" t="s">
        <v>581</v>
      </c>
      <c r="E655">
        <v>0.41920000000000002</v>
      </c>
    </row>
    <row r="656" spans="1:5">
      <c r="A656">
        <v>2024</v>
      </c>
      <c r="B656" t="s">
        <v>438</v>
      </c>
      <c r="C656" t="s">
        <v>52</v>
      </c>
      <c r="D656" t="s">
        <v>581</v>
      </c>
      <c r="E656">
        <v>0.3417</v>
      </c>
    </row>
    <row r="657" spans="1:5">
      <c r="A657">
        <v>2024</v>
      </c>
      <c r="B657" t="s">
        <v>420</v>
      </c>
      <c r="C657" t="s">
        <v>8</v>
      </c>
      <c r="D657" t="s">
        <v>581</v>
      </c>
      <c r="E657">
        <v>0.4677</v>
      </c>
    </row>
    <row r="658" spans="1:5">
      <c r="A658">
        <v>2024</v>
      </c>
      <c r="B658" t="s">
        <v>423</v>
      </c>
      <c r="C658" t="s">
        <v>18</v>
      </c>
      <c r="D658" t="s">
        <v>581</v>
      </c>
      <c r="E658">
        <v>0.41370000000000001</v>
      </c>
    </row>
    <row r="659" spans="1:5">
      <c r="A659">
        <v>2024</v>
      </c>
      <c r="B659" t="s">
        <v>421</v>
      </c>
      <c r="C659" t="s">
        <v>13</v>
      </c>
      <c r="D659" t="s">
        <v>581</v>
      </c>
      <c r="E659">
        <v>0.51829999999999998</v>
      </c>
    </row>
    <row r="660" spans="1:5">
      <c r="A660">
        <v>2024</v>
      </c>
      <c r="B660" t="s">
        <v>429</v>
      </c>
      <c r="C660" t="s">
        <v>30</v>
      </c>
      <c r="D660" t="s">
        <v>581</v>
      </c>
      <c r="E660">
        <v>0.35560000000000003</v>
      </c>
    </row>
    <row r="661" spans="1:5">
      <c r="A661">
        <v>2024</v>
      </c>
      <c r="B661" t="s">
        <v>431</v>
      </c>
      <c r="C661" t="s">
        <v>36</v>
      </c>
      <c r="D661" t="s">
        <v>581</v>
      </c>
      <c r="E661">
        <v>0.36919999999999997</v>
      </c>
    </row>
    <row r="662" spans="1:5">
      <c r="A662">
        <v>2024</v>
      </c>
      <c r="B662" t="s">
        <v>434</v>
      </c>
      <c r="C662" t="s">
        <v>45</v>
      </c>
      <c r="D662" t="s">
        <v>581</v>
      </c>
      <c r="E662">
        <v>0.33279999999999998</v>
      </c>
    </row>
    <row r="663" spans="1:5">
      <c r="A663">
        <v>2024</v>
      </c>
      <c r="B663" t="s">
        <v>437</v>
      </c>
      <c r="C663" t="s">
        <v>51</v>
      </c>
      <c r="D663" t="s">
        <v>581</v>
      </c>
      <c r="E663">
        <v>0.53669999999999995</v>
      </c>
    </row>
    <row r="664" spans="1:5">
      <c r="A664">
        <v>2024</v>
      </c>
      <c r="B664" t="s">
        <v>436</v>
      </c>
      <c r="C664" t="s">
        <v>49</v>
      </c>
      <c r="D664" t="s">
        <v>581</v>
      </c>
      <c r="E664">
        <v>0.51239999999999997</v>
      </c>
    </row>
    <row r="665" spans="1:5">
      <c r="A665">
        <v>2024</v>
      </c>
      <c r="B665" t="s">
        <v>439</v>
      </c>
      <c r="C665" t="s">
        <v>53</v>
      </c>
      <c r="D665" t="s">
        <v>581</v>
      </c>
      <c r="E665">
        <v>0.37140000000000001</v>
      </c>
    </row>
    <row r="666" spans="1:5">
      <c r="A666">
        <v>2024</v>
      </c>
      <c r="B666" t="s">
        <v>433</v>
      </c>
      <c r="C666" t="s">
        <v>42</v>
      </c>
      <c r="D666" t="s">
        <v>581</v>
      </c>
      <c r="E666">
        <v>0.58160000000000001</v>
      </c>
    </row>
    <row r="667" spans="1:5">
      <c r="A667">
        <v>2023</v>
      </c>
      <c r="B667" t="s">
        <v>431</v>
      </c>
      <c r="C667" t="s">
        <v>36</v>
      </c>
      <c r="D667" t="s">
        <v>582</v>
      </c>
      <c r="E667">
        <v>0.86750000000000005</v>
      </c>
    </row>
    <row r="668" spans="1:5">
      <c r="A668">
        <v>2023</v>
      </c>
      <c r="B668" t="s">
        <v>433</v>
      </c>
      <c r="C668" t="s">
        <v>42</v>
      </c>
      <c r="D668" t="s">
        <v>582</v>
      </c>
      <c r="E668">
        <v>0.95340000000000003</v>
      </c>
    </row>
    <row r="669" spans="1:5">
      <c r="A669">
        <v>2023</v>
      </c>
      <c r="B669" t="s">
        <v>423</v>
      </c>
      <c r="C669" t="s">
        <v>18</v>
      </c>
      <c r="D669" t="s">
        <v>582</v>
      </c>
      <c r="E669">
        <v>0.88570000000000004</v>
      </c>
    </row>
    <row r="670" spans="1:5">
      <c r="A670">
        <v>2023</v>
      </c>
      <c r="B670" t="s">
        <v>428</v>
      </c>
      <c r="C670" t="s">
        <v>27</v>
      </c>
      <c r="D670" t="s">
        <v>582</v>
      </c>
      <c r="E670">
        <v>0.91520000000000001</v>
      </c>
    </row>
    <row r="671" spans="1:5">
      <c r="A671">
        <v>2024</v>
      </c>
      <c r="B671" t="s">
        <v>424</v>
      </c>
      <c r="C671" t="s">
        <v>21</v>
      </c>
      <c r="D671" t="s">
        <v>582</v>
      </c>
      <c r="E671">
        <v>0.92689999999999995</v>
      </c>
    </row>
    <row r="672" spans="1:5">
      <c r="A672">
        <v>2024</v>
      </c>
      <c r="B672" t="s">
        <v>432</v>
      </c>
      <c r="C672" t="s">
        <v>39</v>
      </c>
      <c r="D672" t="s">
        <v>582</v>
      </c>
      <c r="E672">
        <v>0.91720000000000002</v>
      </c>
    </row>
    <row r="673" spans="1:5">
      <c r="A673">
        <v>2024</v>
      </c>
      <c r="B673" t="s">
        <v>435</v>
      </c>
      <c r="C673" t="s">
        <v>48</v>
      </c>
      <c r="D673" t="s">
        <v>582</v>
      </c>
      <c r="E673">
        <v>0.82450000000000001</v>
      </c>
    </row>
    <row r="674" spans="1:5">
      <c r="A674">
        <v>2024</v>
      </c>
      <c r="B674" t="s">
        <v>426</v>
      </c>
      <c r="C674" t="s">
        <v>427</v>
      </c>
      <c r="D674" t="s">
        <v>582</v>
      </c>
      <c r="E674">
        <v>0.81389999999999996</v>
      </c>
    </row>
    <row r="675" spans="1:5">
      <c r="A675">
        <v>2021</v>
      </c>
      <c r="B675" t="s">
        <v>437</v>
      </c>
      <c r="C675" t="s">
        <v>51</v>
      </c>
      <c r="D675" t="s">
        <v>582</v>
      </c>
      <c r="E675">
        <v>0.94420000000000004</v>
      </c>
    </row>
    <row r="676" spans="1:5">
      <c r="A676">
        <v>2021</v>
      </c>
      <c r="B676" t="s">
        <v>434</v>
      </c>
      <c r="C676" t="s">
        <v>45</v>
      </c>
      <c r="D676" t="s">
        <v>582</v>
      </c>
      <c r="E676">
        <v>0.86670000000000003</v>
      </c>
    </row>
    <row r="677" spans="1:5">
      <c r="A677">
        <v>2021</v>
      </c>
      <c r="B677" t="s">
        <v>438</v>
      </c>
      <c r="C677" t="s">
        <v>52</v>
      </c>
      <c r="D677" t="s">
        <v>582</v>
      </c>
      <c r="E677">
        <v>0.87060000000000004</v>
      </c>
    </row>
    <row r="678" spans="1:5">
      <c r="A678">
        <v>2021</v>
      </c>
      <c r="B678" t="s">
        <v>425</v>
      </c>
      <c r="C678" t="s">
        <v>24</v>
      </c>
      <c r="D678" t="s">
        <v>582</v>
      </c>
      <c r="E678">
        <v>0.9123</v>
      </c>
    </row>
    <row r="679" spans="1:5">
      <c r="A679">
        <v>2021</v>
      </c>
      <c r="B679" t="s">
        <v>423</v>
      </c>
      <c r="C679" t="s">
        <v>18</v>
      </c>
      <c r="D679" t="s">
        <v>582</v>
      </c>
      <c r="E679">
        <v>0.89590000000000003</v>
      </c>
    </row>
    <row r="680" spans="1:5">
      <c r="A680">
        <v>2021</v>
      </c>
      <c r="B680" t="s">
        <v>420</v>
      </c>
      <c r="C680" t="s">
        <v>8</v>
      </c>
      <c r="D680" t="s">
        <v>582</v>
      </c>
      <c r="E680">
        <v>0.9113</v>
      </c>
    </row>
    <row r="681" spans="1:5">
      <c r="A681">
        <v>2022</v>
      </c>
      <c r="B681" t="s">
        <v>425</v>
      </c>
      <c r="C681" t="s">
        <v>24</v>
      </c>
      <c r="D681" t="s">
        <v>582</v>
      </c>
      <c r="E681">
        <v>0.92090000000000005</v>
      </c>
    </row>
    <row r="682" spans="1:5">
      <c r="A682">
        <v>2022</v>
      </c>
      <c r="B682" t="s">
        <v>422</v>
      </c>
      <c r="C682" t="s">
        <v>15</v>
      </c>
      <c r="D682" t="s">
        <v>582</v>
      </c>
      <c r="E682">
        <v>0.88900000000000001</v>
      </c>
    </row>
    <row r="683" spans="1:5">
      <c r="A683">
        <v>2022</v>
      </c>
      <c r="B683" t="s">
        <v>437</v>
      </c>
      <c r="C683" t="s">
        <v>51</v>
      </c>
      <c r="D683" t="s">
        <v>582</v>
      </c>
      <c r="E683">
        <v>0.94179999999999997</v>
      </c>
    </row>
    <row r="684" spans="1:5">
      <c r="A684">
        <v>2022</v>
      </c>
      <c r="B684" t="s">
        <v>426</v>
      </c>
      <c r="C684" t="s">
        <v>427</v>
      </c>
      <c r="D684" t="s">
        <v>582</v>
      </c>
      <c r="E684">
        <v>0.81630000000000003</v>
      </c>
    </row>
    <row r="685" spans="1:5">
      <c r="A685">
        <v>2022</v>
      </c>
      <c r="B685" t="s">
        <v>428</v>
      </c>
      <c r="C685" t="s">
        <v>27</v>
      </c>
      <c r="D685" t="s">
        <v>582</v>
      </c>
      <c r="E685">
        <v>0.91610000000000003</v>
      </c>
    </row>
    <row r="686" spans="1:5">
      <c r="A686">
        <v>2022</v>
      </c>
      <c r="B686" t="s">
        <v>435</v>
      </c>
      <c r="C686" t="s">
        <v>48</v>
      </c>
      <c r="D686" t="s">
        <v>582</v>
      </c>
      <c r="E686">
        <v>0.83850000000000002</v>
      </c>
    </row>
    <row r="687" spans="1:5">
      <c r="A687">
        <v>2022</v>
      </c>
      <c r="B687" t="s">
        <v>423</v>
      </c>
      <c r="C687" t="s">
        <v>18</v>
      </c>
      <c r="D687" t="s">
        <v>582</v>
      </c>
      <c r="E687">
        <v>0.89659999999999995</v>
      </c>
    </row>
    <row r="688" spans="1:5">
      <c r="A688">
        <v>2022</v>
      </c>
      <c r="B688" t="s">
        <v>430</v>
      </c>
      <c r="C688" t="s">
        <v>33</v>
      </c>
      <c r="D688" t="s">
        <v>582</v>
      </c>
      <c r="E688">
        <v>0.87539999999999996</v>
      </c>
    </row>
    <row r="689" spans="1:5">
      <c r="A689">
        <v>2022</v>
      </c>
      <c r="B689" t="s">
        <v>436</v>
      </c>
      <c r="C689" t="s">
        <v>49</v>
      </c>
      <c r="D689" t="s">
        <v>582</v>
      </c>
      <c r="E689">
        <v>0.92569999999999997</v>
      </c>
    </row>
    <row r="690" spans="1:5">
      <c r="A690">
        <v>2022</v>
      </c>
      <c r="B690" t="s">
        <v>439</v>
      </c>
      <c r="C690" t="s">
        <v>53</v>
      </c>
      <c r="D690" t="s">
        <v>582</v>
      </c>
      <c r="E690">
        <v>0.87970000000000004</v>
      </c>
    </row>
    <row r="691" spans="1:5">
      <c r="A691">
        <v>2022</v>
      </c>
      <c r="B691" t="s">
        <v>433</v>
      </c>
      <c r="C691" t="s">
        <v>42</v>
      </c>
      <c r="D691" t="s">
        <v>582</v>
      </c>
      <c r="E691">
        <v>0.94579999999999997</v>
      </c>
    </row>
    <row r="692" spans="1:5">
      <c r="A692">
        <v>2022</v>
      </c>
      <c r="B692" t="s">
        <v>434</v>
      </c>
      <c r="C692" t="s">
        <v>45</v>
      </c>
      <c r="D692" t="s">
        <v>582</v>
      </c>
      <c r="E692">
        <v>0.84230000000000005</v>
      </c>
    </row>
    <row r="693" spans="1:5">
      <c r="A693">
        <v>2022</v>
      </c>
      <c r="B693" t="s">
        <v>432</v>
      </c>
      <c r="C693" t="s">
        <v>39</v>
      </c>
      <c r="D693" t="s">
        <v>582</v>
      </c>
      <c r="E693">
        <v>0.91400000000000003</v>
      </c>
    </row>
    <row r="694" spans="1:5">
      <c r="A694">
        <v>2021</v>
      </c>
      <c r="B694" t="s">
        <v>426</v>
      </c>
      <c r="C694" t="s">
        <v>427</v>
      </c>
      <c r="D694" t="s">
        <v>582</v>
      </c>
      <c r="E694">
        <v>0.82179999999999997</v>
      </c>
    </row>
    <row r="695" spans="1:5">
      <c r="A695">
        <v>2021</v>
      </c>
      <c r="B695" t="s">
        <v>422</v>
      </c>
      <c r="C695" t="s">
        <v>15</v>
      </c>
      <c r="D695" t="s">
        <v>582</v>
      </c>
      <c r="E695">
        <v>0.89339999999999997</v>
      </c>
    </row>
    <row r="696" spans="1:5">
      <c r="A696">
        <v>2021</v>
      </c>
      <c r="B696" t="s">
        <v>432</v>
      </c>
      <c r="C696" t="s">
        <v>39</v>
      </c>
      <c r="D696" t="s">
        <v>582</v>
      </c>
      <c r="E696">
        <v>0.92259999999999998</v>
      </c>
    </row>
    <row r="697" spans="1:5">
      <c r="A697">
        <v>2021</v>
      </c>
      <c r="B697" t="s">
        <v>424</v>
      </c>
      <c r="C697" t="s">
        <v>21</v>
      </c>
      <c r="D697" t="s">
        <v>582</v>
      </c>
      <c r="E697">
        <v>0.92110000000000003</v>
      </c>
    </row>
    <row r="698" spans="1:5">
      <c r="A698">
        <v>2021</v>
      </c>
      <c r="B698" t="s">
        <v>433</v>
      </c>
      <c r="C698" t="s">
        <v>42</v>
      </c>
      <c r="D698" t="s">
        <v>582</v>
      </c>
      <c r="E698">
        <v>0.95809999999999995</v>
      </c>
    </row>
    <row r="699" spans="1:5">
      <c r="A699">
        <v>2021</v>
      </c>
      <c r="B699" t="s">
        <v>421</v>
      </c>
      <c r="C699" t="s">
        <v>13</v>
      </c>
      <c r="D699" t="s">
        <v>582</v>
      </c>
      <c r="E699">
        <v>0.92679999999999996</v>
      </c>
    </row>
    <row r="700" spans="1:5">
      <c r="A700">
        <v>2022</v>
      </c>
      <c r="B700" t="s">
        <v>424</v>
      </c>
      <c r="C700" t="s">
        <v>21</v>
      </c>
      <c r="D700" t="s">
        <v>582</v>
      </c>
      <c r="E700">
        <v>0.92220000000000002</v>
      </c>
    </row>
    <row r="701" spans="1:5">
      <c r="A701">
        <v>2022</v>
      </c>
      <c r="B701" t="s">
        <v>431</v>
      </c>
      <c r="C701" t="s">
        <v>36</v>
      </c>
      <c r="D701" t="s">
        <v>582</v>
      </c>
      <c r="E701">
        <v>0.88749999999999996</v>
      </c>
    </row>
    <row r="702" spans="1:5">
      <c r="A702">
        <v>2022</v>
      </c>
      <c r="B702" t="s">
        <v>421</v>
      </c>
      <c r="C702" t="s">
        <v>13</v>
      </c>
      <c r="D702" t="s">
        <v>582</v>
      </c>
      <c r="E702">
        <v>0.93379999999999996</v>
      </c>
    </row>
    <row r="703" spans="1:5">
      <c r="A703">
        <v>2021</v>
      </c>
      <c r="B703" t="s">
        <v>436</v>
      </c>
      <c r="C703" t="s">
        <v>49</v>
      </c>
      <c r="D703" t="s">
        <v>582</v>
      </c>
      <c r="E703">
        <v>0.92730000000000001</v>
      </c>
    </row>
    <row r="704" spans="1:5">
      <c r="A704">
        <v>2021</v>
      </c>
      <c r="B704" t="s">
        <v>439</v>
      </c>
      <c r="C704" t="s">
        <v>53</v>
      </c>
      <c r="D704" t="s">
        <v>582</v>
      </c>
      <c r="E704">
        <v>0.89039999999999997</v>
      </c>
    </row>
    <row r="705" spans="1:5">
      <c r="A705">
        <v>2021</v>
      </c>
      <c r="B705" t="s">
        <v>435</v>
      </c>
      <c r="C705" t="s">
        <v>48</v>
      </c>
      <c r="D705" t="s">
        <v>582</v>
      </c>
      <c r="E705">
        <v>0.85119999999999996</v>
      </c>
    </row>
    <row r="706" spans="1:5">
      <c r="A706">
        <v>2021</v>
      </c>
      <c r="B706" t="s">
        <v>430</v>
      </c>
      <c r="C706" t="s">
        <v>33</v>
      </c>
      <c r="D706" t="s">
        <v>582</v>
      </c>
      <c r="E706">
        <v>0.85389999999999999</v>
      </c>
    </row>
    <row r="707" spans="1:5">
      <c r="A707">
        <v>2021</v>
      </c>
      <c r="B707" t="s">
        <v>429</v>
      </c>
      <c r="C707" t="s">
        <v>30</v>
      </c>
      <c r="D707" t="s">
        <v>582</v>
      </c>
      <c r="E707">
        <v>0.89380000000000004</v>
      </c>
    </row>
    <row r="708" spans="1:5">
      <c r="A708">
        <v>2021</v>
      </c>
      <c r="B708" t="s">
        <v>428</v>
      </c>
      <c r="C708" t="s">
        <v>27</v>
      </c>
      <c r="D708" t="s">
        <v>582</v>
      </c>
      <c r="E708">
        <v>0.92210000000000003</v>
      </c>
    </row>
    <row r="709" spans="1:5">
      <c r="A709">
        <v>2021</v>
      </c>
      <c r="B709" t="s">
        <v>431</v>
      </c>
      <c r="C709" t="s">
        <v>36</v>
      </c>
      <c r="D709" t="s">
        <v>582</v>
      </c>
      <c r="E709">
        <v>0.86729999999999996</v>
      </c>
    </row>
    <row r="710" spans="1:5">
      <c r="A710">
        <v>2022</v>
      </c>
      <c r="B710" t="s">
        <v>438</v>
      </c>
      <c r="C710" t="s">
        <v>52</v>
      </c>
      <c r="D710" t="s">
        <v>582</v>
      </c>
      <c r="E710">
        <v>0.87150000000000005</v>
      </c>
    </row>
    <row r="711" spans="1:5">
      <c r="A711">
        <v>2022</v>
      </c>
      <c r="B711" t="s">
        <v>429</v>
      </c>
      <c r="C711" t="s">
        <v>30</v>
      </c>
      <c r="D711" t="s">
        <v>582</v>
      </c>
      <c r="E711">
        <v>0.89159999999999995</v>
      </c>
    </row>
    <row r="712" spans="1:5">
      <c r="A712">
        <v>2022</v>
      </c>
      <c r="B712" t="s">
        <v>420</v>
      </c>
      <c r="C712" t="s">
        <v>8</v>
      </c>
      <c r="D712" t="s">
        <v>582</v>
      </c>
      <c r="E712">
        <v>0.90759999999999996</v>
      </c>
    </row>
    <row r="713" spans="1:5">
      <c r="A713">
        <v>2020</v>
      </c>
      <c r="B713" t="s">
        <v>422</v>
      </c>
      <c r="C713" t="s">
        <v>15</v>
      </c>
      <c r="D713" t="s">
        <v>582</v>
      </c>
      <c r="E713">
        <v>0.88660000000000005</v>
      </c>
    </row>
    <row r="714" spans="1:5">
      <c r="A714">
        <v>2020</v>
      </c>
      <c r="B714" t="s">
        <v>425</v>
      </c>
      <c r="C714" t="s">
        <v>24</v>
      </c>
      <c r="D714" t="s">
        <v>582</v>
      </c>
      <c r="E714">
        <v>0.90180000000000005</v>
      </c>
    </row>
    <row r="715" spans="1:5">
      <c r="A715">
        <v>2020</v>
      </c>
      <c r="B715" t="s">
        <v>431</v>
      </c>
      <c r="C715" t="s">
        <v>36</v>
      </c>
      <c r="D715" t="s">
        <v>582</v>
      </c>
      <c r="E715">
        <v>0.88370000000000004</v>
      </c>
    </row>
    <row r="716" spans="1:5">
      <c r="A716">
        <v>2020</v>
      </c>
      <c r="B716" t="s">
        <v>423</v>
      </c>
      <c r="C716" t="s">
        <v>18</v>
      </c>
      <c r="D716" t="s">
        <v>582</v>
      </c>
      <c r="E716">
        <v>0.88539999999999996</v>
      </c>
    </row>
    <row r="717" spans="1:5">
      <c r="A717">
        <v>2020</v>
      </c>
      <c r="B717" t="s">
        <v>421</v>
      </c>
      <c r="C717" t="s">
        <v>13</v>
      </c>
      <c r="D717" t="s">
        <v>582</v>
      </c>
      <c r="E717">
        <v>0.92759999999999998</v>
      </c>
    </row>
    <row r="718" spans="1:5">
      <c r="A718">
        <v>2020</v>
      </c>
      <c r="B718" t="s">
        <v>438</v>
      </c>
      <c r="C718" t="s">
        <v>52</v>
      </c>
      <c r="D718" t="s">
        <v>582</v>
      </c>
      <c r="E718">
        <v>0.83160000000000001</v>
      </c>
    </row>
    <row r="719" spans="1:5">
      <c r="A719">
        <v>2020</v>
      </c>
      <c r="B719" t="s">
        <v>436</v>
      </c>
      <c r="C719" t="s">
        <v>49</v>
      </c>
      <c r="D719" t="s">
        <v>582</v>
      </c>
      <c r="E719">
        <v>0.9254</v>
      </c>
    </row>
    <row r="720" spans="1:5">
      <c r="A720">
        <v>2020</v>
      </c>
      <c r="B720" t="s">
        <v>426</v>
      </c>
      <c r="C720" t="s">
        <v>427</v>
      </c>
      <c r="D720" t="s">
        <v>582</v>
      </c>
      <c r="E720">
        <v>0.83</v>
      </c>
    </row>
    <row r="721" spans="1:5">
      <c r="A721">
        <v>2020</v>
      </c>
      <c r="B721" t="s">
        <v>424</v>
      </c>
      <c r="C721" t="s">
        <v>21</v>
      </c>
      <c r="D721" t="s">
        <v>582</v>
      </c>
      <c r="E721">
        <v>0.90890000000000004</v>
      </c>
    </row>
    <row r="722" spans="1:5">
      <c r="A722">
        <v>2020</v>
      </c>
      <c r="B722" t="s">
        <v>432</v>
      </c>
      <c r="C722" t="s">
        <v>39</v>
      </c>
      <c r="D722" t="s">
        <v>582</v>
      </c>
      <c r="E722">
        <v>0.92410000000000003</v>
      </c>
    </row>
    <row r="723" spans="1:5">
      <c r="A723">
        <v>2020</v>
      </c>
      <c r="B723" t="s">
        <v>439</v>
      </c>
      <c r="C723" t="s">
        <v>53</v>
      </c>
      <c r="D723" t="s">
        <v>582</v>
      </c>
      <c r="E723">
        <v>0.9052</v>
      </c>
    </row>
    <row r="724" spans="1:5">
      <c r="A724">
        <v>2020</v>
      </c>
      <c r="B724" t="s">
        <v>428</v>
      </c>
      <c r="C724" t="s">
        <v>27</v>
      </c>
      <c r="D724" t="s">
        <v>582</v>
      </c>
      <c r="E724">
        <v>0.91490000000000005</v>
      </c>
    </row>
    <row r="725" spans="1:5">
      <c r="A725">
        <v>2020</v>
      </c>
      <c r="B725" t="s">
        <v>429</v>
      </c>
      <c r="C725" t="s">
        <v>30</v>
      </c>
      <c r="D725" t="s">
        <v>582</v>
      </c>
      <c r="E725">
        <v>0.89159999999999995</v>
      </c>
    </row>
    <row r="726" spans="1:5">
      <c r="A726">
        <v>2020</v>
      </c>
      <c r="B726" t="s">
        <v>430</v>
      </c>
      <c r="C726" t="s">
        <v>33</v>
      </c>
      <c r="D726" t="s">
        <v>582</v>
      </c>
      <c r="E726">
        <v>0.84560000000000002</v>
      </c>
    </row>
    <row r="727" spans="1:5">
      <c r="A727">
        <v>2020</v>
      </c>
      <c r="B727" t="s">
        <v>433</v>
      </c>
      <c r="C727" t="s">
        <v>42</v>
      </c>
      <c r="D727" t="s">
        <v>582</v>
      </c>
      <c r="E727">
        <v>0.94669999999999999</v>
      </c>
    </row>
    <row r="728" spans="1:5">
      <c r="A728">
        <v>2020</v>
      </c>
      <c r="B728" t="s">
        <v>420</v>
      </c>
      <c r="C728" t="s">
        <v>8</v>
      </c>
      <c r="D728" t="s">
        <v>582</v>
      </c>
      <c r="E728">
        <v>0.90149999999999997</v>
      </c>
    </row>
    <row r="729" spans="1:5">
      <c r="A729">
        <v>2020</v>
      </c>
      <c r="B729" t="s">
        <v>434</v>
      </c>
      <c r="C729" t="s">
        <v>45</v>
      </c>
      <c r="D729" t="s">
        <v>582</v>
      </c>
      <c r="E729">
        <v>0.87450000000000006</v>
      </c>
    </row>
    <row r="730" spans="1:5">
      <c r="A730">
        <v>2020</v>
      </c>
      <c r="B730" t="s">
        <v>435</v>
      </c>
      <c r="C730" t="s">
        <v>48</v>
      </c>
      <c r="D730" t="s">
        <v>582</v>
      </c>
      <c r="E730">
        <v>0.84019999999999995</v>
      </c>
    </row>
    <row r="731" spans="1:5">
      <c r="A731">
        <v>2020</v>
      </c>
      <c r="B731" t="s">
        <v>437</v>
      </c>
      <c r="C731" t="s">
        <v>51</v>
      </c>
      <c r="D731" t="s">
        <v>582</v>
      </c>
      <c r="E731">
        <v>0.94440000000000002</v>
      </c>
    </row>
    <row r="732" spans="1:5">
      <c r="A732">
        <v>2019</v>
      </c>
      <c r="B732" t="s">
        <v>432</v>
      </c>
      <c r="C732" t="s">
        <v>39</v>
      </c>
      <c r="D732" t="s">
        <v>582</v>
      </c>
      <c r="E732">
        <v>0.9103</v>
      </c>
    </row>
    <row r="733" spans="1:5">
      <c r="A733">
        <v>2019</v>
      </c>
      <c r="B733" t="s">
        <v>426</v>
      </c>
      <c r="C733" t="s">
        <v>427</v>
      </c>
      <c r="D733" t="s">
        <v>582</v>
      </c>
      <c r="E733">
        <v>0.83</v>
      </c>
    </row>
    <row r="734" spans="1:5">
      <c r="A734">
        <v>2019</v>
      </c>
      <c r="B734" t="s">
        <v>421</v>
      </c>
      <c r="C734" t="s">
        <v>13</v>
      </c>
      <c r="D734" t="s">
        <v>582</v>
      </c>
      <c r="E734">
        <v>0.92869999999999997</v>
      </c>
    </row>
    <row r="735" spans="1:5">
      <c r="A735">
        <v>2019</v>
      </c>
      <c r="B735" t="s">
        <v>424</v>
      </c>
      <c r="C735" t="s">
        <v>21</v>
      </c>
      <c r="D735" t="s">
        <v>582</v>
      </c>
      <c r="E735">
        <v>0.91100000000000003</v>
      </c>
    </row>
    <row r="736" spans="1:5">
      <c r="A736">
        <v>2019</v>
      </c>
      <c r="B736" t="s">
        <v>423</v>
      </c>
      <c r="C736" t="s">
        <v>18</v>
      </c>
      <c r="D736" t="s">
        <v>582</v>
      </c>
      <c r="E736">
        <v>0.88680000000000003</v>
      </c>
    </row>
    <row r="737" spans="1:5">
      <c r="A737">
        <v>2019</v>
      </c>
      <c r="B737" t="s">
        <v>434</v>
      </c>
      <c r="C737" t="s">
        <v>45</v>
      </c>
      <c r="D737" t="s">
        <v>582</v>
      </c>
      <c r="E737">
        <v>0.86839999999999995</v>
      </c>
    </row>
    <row r="738" spans="1:5">
      <c r="A738">
        <v>2019</v>
      </c>
      <c r="B738" t="s">
        <v>428</v>
      </c>
      <c r="C738" t="s">
        <v>27</v>
      </c>
      <c r="D738" t="s">
        <v>582</v>
      </c>
      <c r="E738">
        <v>0.90639999999999998</v>
      </c>
    </row>
    <row r="739" spans="1:5">
      <c r="A739">
        <v>2019</v>
      </c>
      <c r="B739" t="s">
        <v>437</v>
      </c>
      <c r="C739" t="s">
        <v>51</v>
      </c>
      <c r="D739" t="s">
        <v>582</v>
      </c>
      <c r="E739">
        <v>0.94120000000000004</v>
      </c>
    </row>
    <row r="740" spans="1:5">
      <c r="A740">
        <v>2019</v>
      </c>
      <c r="B740" t="s">
        <v>425</v>
      </c>
      <c r="C740" t="s">
        <v>24</v>
      </c>
      <c r="D740" t="s">
        <v>582</v>
      </c>
      <c r="E740">
        <v>0.89890000000000003</v>
      </c>
    </row>
    <row r="741" spans="1:5">
      <c r="A741">
        <v>2019</v>
      </c>
      <c r="B741" t="s">
        <v>430</v>
      </c>
      <c r="C741" t="s">
        <v>33</v>
      </c>
      <c r="D741" t="s">
        <v>582</v>
      </c>
      <c r="E741">
        <v>0.83499999999999996</v>
      </c>
    </row>
    <row r="742" spans="1:5">
      <c r="A742">
        <v>2019</v>
      </c>
      <c r="B742" t="s">
        <v>420</v>
      </c>
      <c r="C742" t="s">
        <v>8</v>
      </c>
      <c r="D742" t="s">
        <v>582</v>
      </c>
      <c r="E742">
        <v>0.9012</v>
      </c>
    </row>
    <row r="743" spans="1:5">
      <c r="A743">
        <v>2019</v>
      </c>
      <c r="B743" t="s">
        <v>438</v>
      </c>
      <c r="C743" t="s">
        <v>52</v>
      </c>
      <c r="D743" t="s">
        <v>582</v>
      </c>
      <c r="E743">
        <v>0.82589999999999997</v>
      </c>
    </row>
    <row r="744" spans="1:5">
      <c r="A744">
        <v>2019</v>
      </c>
      <c r="B744" t="s">
        <v>429</v>
      </c>
      <c r="C744" t="s">
        <v>30</v>
      </c>
      <c r="D744" t="s">
        <v>582</v>
      </c>
      <c r="E744">
        <v>0.88500000000000001</v>
      </c>
    </row>
    <row r="745" spans="1:5">
      <c r="A745">
        <v>2019</v>
      </c>
      <c r="B745" t="s">
        <v>433</v>
      </c>
      <c r="C745" t="s">
        <v>42</v>
      </c>
      <c r="D745" t="s">
        <v>582</v>
      </c>
      <c r="E745">
        <v>0.9466</v>
      </c>
    </row>
    <row r="746" spans="1:5">
      <c r="A746">
        <v>2019</v>
      </c>
      <c r="B746" t="s">
        <v>422</v>
      </c>
      <c r="C746" t="s">
        <v>15</v>
      </c>
      <c r="D746" t="s">
        <v>582</v>
      </c>
      <c r="E746">
        <v>0.88300000000000001</v>
      </c>
    </row>
    <row r="747" spans="1:5">
      <c r="A747">
        <v>2019</v>
      </c>
      <c r="B747" t="s">
        <v>435</v>
      </c>
      <c r="C747" t="s">
        <v>48</v>
      </c>
      <c r="D747" t="s">
        <v>582</v>
      </c>
      <c r="E747">
        <v>0.8367</v>
      </c>
    </row>
    <row r="748" spans="1:5">
      <c r="A748">
        <v>2019</v>
      </c>
      <c r="B748" t="s">
        <v>436</v>
      </c>
      <c r="C748" t="s">
        <v>49</v>
      </c>
      <c r="D748" t="s">
        <v>582</v>
      </c>
      <c r="E748">
        <v>0.92469999999999997</v>
      </c>
    </row>
    <row r="749" spans="1:5">
      <c r="A749">
        <v>2019</v>
      </c>
      <c r="B749" t="s">
        <v>439</v>
      </c>
      <c r="C749" t="s">
        <v>53</v>
      </c>
      <c r="D749" t="s">
        <v>582</v>
      </c>
      <c r="E749">
        <v>0.90249999999999997</v>
      </c>
    </row>
    <row r="750" spans="1:5">
      <c r="A750">
        <v>2019</v>
      </c>
      <c r="B750" t="s">
        <v>431</v>
      </c>
      <c r="C750" t="s">
        <v>36</v>
      </c>
      <c r="D750" t="s">
        <v>582</v>
      </c>
      <c r="E750">
        <v>0.87319999999999998</v>
      </c>
    </row>
    <row r="751" spans="1:5">
      <c r="A751">
        <v>2018</v>
      </c>
      <c r="B751" t="s">
        <v>424</v>
      </c>
      <c r="C751" t="s">
        <v>21</v>
      </c>
      <c r="D751" t="s">
        <v>582</v>
      </c>
      <c r="E751">
        <v>0.90639999999999998</v>
      </c>
    </row>
    <row r="752" spans="1:5">
      <c r="A752">
        <v>2018</v>
      </c>
      <c r="B752" t="s">
        <v>420</v>
      </c>
      <c r="C752" t="s">
        <v>8</v>
      </c>
      <c r="D752" t="s">
        <v>582</v>
      </c>
      <c r="E752">
        <v>0.89829999999999999</v>
      </c>
    </row>
    <row r="753" spans="1:5">
      <c r="A753">
        <v>2018</v>
      </c>
      <c r="B753" t="s">
        <v>426</v>
      </c>
      <c r="C753" t="s">
        <v>427</v>
      </c>
      <c r="D753" t="s">
        <v>582</v>
      </c>
      <c r="E753">
        <v>0.8145</v>
      </c>
    </row>
    <row r="754" spans="1:5">
      <c r="A754">
        <v>2018</v>
      </c>
      <c r="B754" t="s">
        <v>433</v>
      </c>
      <c r="C754" t="s">
        <v>42</v>
      </c>
      <c r="D754" t="s">
        <v>582</v>
      </c>
      <c r="E754">
        <v>0.94810000000000005</v>
      </c>
    </row>
    <row r="755" spans="1:5">
      <c r="A755">
        <v>2018</v>
      </c>
      <c r="B755" t="s">
        <v>421</v>
      </c>
      <c r="C755" t="s">
        <v>13</v>
      </c>
      <c r="D755" t="s">
        <v>582</v>
      </c>
      <c r="E755">
        <v>0.91869999999999996</v>
      </c>
    </row>
    <row r="756" spans="1:5">
      <c r="A756">
        <v>2018</v>
      </c>
      <c r="B756" t="s">
        <v>435</v>
      </c>
      <c r="C756" t="s">
        <v>48</v>
      </c>
      <c r="D756" t="s">
        <v>582</v>
      </c>
      <c r="E756">
        <v>0.83650000000000002</v>
      </c>
    </row>
    <row r="757" spans="1:5">
      <c r="A757">
        <v>2018</v>
      </c>
      <c r="B757" t="s">
        <v>428</v>
      </c>
      <c r="C757" t="s">
        <v>27</v>
      </c>
      <c r="D757" t="s">
        <v>582</v>
      </c>
      <c r="E757">
        <v>0.89870000000000005</v>
      </c>
    </row>
    <row r="758" spans="1:5">
      <c r="A758">
        <v>2018</v>
      </c>
      <c r="B758" t="s">
        <v>423</v>
      </c>
      <c r="C758" t="s">
        <v>18</v>
      </c>
      <c r="D758" t="s">
        <v>582</v>
      </c>
      <c r="E758">
        <v>0.88190000000000002</v>
      </c>
    </row>
    <row r="759" spans="1:5">
      <c r="A759">
        <v>2018</v>
      </c>
      <c r="B759" t="s">
        <v>430</v>
      </c>
      <c r="C759" t="s">
        <v>33</v>
      </c>
      <c r="D759" t="s">
        <v>582</v>
      </c>
      <c r="E759">
        <v>0.81489999999999996</v>
      </c>
    </row>
    <row r="760" spans="1:5">
      <c r="A760">
        <v>2018</v>
      </c>
      <c r="B760" t="s">
        <v>431</v>
      </c>
      <c r="C760" t="s">
        <v>36</v>
      </c>
      <c r="D760" t="s">
        <v>582</v>
      </c>
      <c r="E760">
        <v>0.87470000000000003</v>
      </c>
    </row>
    <row r="761" spans="1:5">
      <c r="A761">
        <v>2018</v>
      </c>
      <c r="B761" t="s">
        <v>438</v>
      </c>
      <c r="C761" t="s">
        <v>52</v>
      </c>
      <c r="D761" t="s">
        <v>582</v>
      </c>
      <c r="E761">
        <v>0.83540000000000003</v>
      </c>
    </row>
    <row r="762" spans="1:5">
      <c r="A762">
        <v>2018</v>
      </c>
      <c r="B762" t="s">
        <v>422</v>
      </c>
      <c r="C762" t="s">
        <v>15</v>
      </c>
      <c r="D762" t="s">
        <v>582</v>
      </c>
      <c r="E762">
        <v>0.87680000000000002</v>
      </c>
    </row>
    <row r="763" spans="1:5">
      <c r="A763">
        <v>2018</v>
      </c>
      <c r="B763" t="s">
        <v>436</v>
      </c>
      <c r="C763" t="s">
        <v>49</v>
      </c>
      <c r="D763" t="s">
        <v>582</v>
      </c>
      <c r="E763">
        <v>0.91520000000000001</v>
      </c>
    </row>
    <row r="764" spans="1:5">
      <c r="A764">
        <v>2018</v>
      </c>
      <c r="B764" t="s">
        <v>439</v>
      </c>
      <c r="C764" t="s">
        <v>53</v>
      </c>
      <c r="D764" t="s">
        <v>582</v>
      </c>
      <c r="E764">
        <v>0.88719999999999999</v>
      </c>
    </row>
    <row r="765" spans="1:5">
      <c r="A765">
        <v>2018</v>
      </c>
      <c r="B765" t="s">
        <v>437</v>
      </c>
      <c r="C765" t="s">
        <v>51</v>
      </c>
      <c r="D765" t="s">
        <v>582</v>
      </c>
      <c r="E765">
        <v>0.93769999999999998</v>
      </c>
    </row>
    <row r="766" spans="1:5">
      <c r="A766">
        <v>2018</v>
      </c>
      <c r="B766" t="s">
        <v>434</v>
      </c>
      <c r="C766" t="s">
        <v>45</v>
      </c>
      <c r="D766" t="s">
        <v>582</v>
      </c>
      <c r="E766">
        <v>0.83979999999999999</v>
      </c>
    </row>
    <row r="767" spans="1:5">
      <c r="A767">
        <v>2018</v>
      </c>
      <c r="B767" t="s">
        <v>429</v>
      </c>
      <c r="C767" t="s">
        <v>30</v>
      </c>
      <c r="D767" t="s">
        <v>582</v>
      </c>
      <c r="E767">
        <v>0.87519999999999998</v>
      </c>
    </row>
    <row r="768" spans="1:5">
      <c r="A768">
        <v>2018</v>
      </c>
      <c r="B768" t="s">
        <v>425</v>
      </c>
      <c r="C768" t="s">
        <v>24</v>
      </c>
      <c r="D768" t="s">
        <v>582</v>
      </c>
      <c r="E768">
        <v>0.88939999999999997</v>
      </c>
    </row>
    <row r="769" spans="1:5">
      <c r="A769">
        <v>2018</v>
      </c>
      <c r="B769" t="s">
        <v>432</v>
      </c>
      <c r="C769" t="s">
        <v>39</v>
      </c>
      <c r="D769" t="s">
        <v>582</v>
      </c>
      <c r="E769">
        <v>0.9052</v>
      </c>
    </row>
    <row r="770" spans="1:5">
      <c r="A770">
        <v>2023</v>
      </c>
      <c r="B770" t="s">
        <v>424</v>
      </c>
      <c r="C770" t="s">
        <v>21</v>
      </c>
      <c r="D770" t="s">
        <v>582</v>
      </c>
      <c r="E770">
        <v>0.92069999999999996</v>
      </c>
    </row>
    <row r="771" spans="1:5">
      <c r="A771">
        <v>2023</v>
      </c>
      <c r="B771" t="s">
        <v>432</v>
      </c>
      <c r="C771" t="s">
        <v>39</v>
      </c>
      <c r="D771" t="s">
        <v>582</v>
      </c>
      <c r="E771">
        <v>0.91839999999999999</v>
      </c>
    </row>
    <row r="772" spans="1:5">
      <c r="A772">
        <v>2023</v>
      </c>
      <c r="B772" t="s">
        <v>421</v>
      </c>
      <c r="C772" t="s">
        <v>13</v>
      </c>
      <c r="D772" t="s">
        <v>582</v>
      </c>
      <c r="E772">
        <v>0.92579999999999996</v>
      </c>
    </row>
    <row r="773" spans="1:5">
      <c r="A773">
        <v>2023</v>
      </c>
      <c r="B773" t="s">
        <v>430</v>
      </c>
      <c r="C773" t="s">
        <v>33</v>
      </c>
      <c r="D773" t="s">
        <v>582</v>
      </c>
      <c r="E773">
        <v>0.87109999999999999</v>
      </c>
    </row>
    <row r="774" spans="1:5">
      <c r="A774">
        <v>2023</v>
      </c>
      <c r="B774" t="s">
        <v>435</v>
      </c>
      <c r="C774" t="s">
        <v>48</v>
      </c>
      <c r="D774" t="s">
        <v>582</v>
      </c>
      <c r="E774">
        <v>0.83560000000000001</v>
      </c>
    </row>
    <row r="775" spans="1:5">
      <c r="A775">
        <v>2023</v>
      </c>
      <c r="B775" t="s">
        <v>436</v>
      </c>
      <c r="C775" t="s">
        <v>49</v>
      </c>
      <c r="D775" t="s">
        <v>582</v>
      </c>
      <c r="E775">
        <v>0.92359999999999998</v>
      </c>
    </row>
    <row r="776" spans="1:5">
      <c r="A776">
        <v>2023</v>
      </c>
      <c r="B776" t="s">
        <v>429</v>
      </c>
      <c r="C776" t="s">
        <v>30</v>
      </c>
      <c r="D776" t="s">
        <v>582</v>
      </c>
      <c r="E776">
        <v>0.8861</v>
      </c>
    </row>
    <row r="777" spans="1:5">
      <c r="A777">
        <v>2023</v>
      </c>
      <c r="B777" t="s">
        <v>420</v>
      </c>
      <c r="C777" t="s">
        <v>8</v>
      </c>
      <c r="D777" t="s">
        <v>582</v>
      </c>
      <c r="E777">
        <v>0.90590000000000004</v>
      </c>
    </row>
    <row r="778" spans="1:5">
      <c r="A778">
        <v>2023</v>
      </c>
      <c r="B778" t="s">
        <v>439</v>
      </c>
      <c r="C778" t="s">
        <v>53</v>
      </c>
      <c r="D778" t="s">
        <v>582</v>
      </c>
      <c r="E778">
        <v>0.873</v>
      </c>
    </row>
    <row r="779" spans="1:5">
      <c r="A779">
        <v>2023</v>
      </c>
      <c r="B779" t="s">
        <v>437</v>
      </c>
      <c r="C779" t="s">
        <v>51</v>
      </c>
      <c r="D779" t="s">
        <v>582</v>
      </c>
      <c r="E779">
        <v>0.9415</v>
      </c>
    </row>
    <row r="780" spans="1:5">
      <c r="A780">
        <v>2023</v>
      </c>
      <c r="B780" t="s">
        <v>438</v>
      </c>
      <c r="C780" t="s">
        <v>52</v>
      </c>
      <c r="D780" t="s">
        <v>582</v>
      </c>
      <c r="E780">
        <v>0.89410000000000001</v>
      </c>
    </row>
    <row r="781" spans="1:5">
      <c r="A781">
        <v>2023</v>
      </c>
      <c r="B781" t="s">
        <v>426</v>
      </c>
      <c r="C781" t="s">
        <v>427</v>
      </c>
      <c r="D781" t="s">
        <v>582</v>
      </c>
      <c r="E781">
        <v>0.81379999999999997</v>
      </c>
    </row>
    <row r="782" spans="1:5">
      <c r="A782">
        <v>2023</v>
      </c>
      <c r="B782" t="s">
        <v>434</v>
      </c>
      <c r="C782" t="s">
        <v>45</v>
      </c>
      <c r="D782" t="s">
        <v>582</v>
      </c>
      <c r="E782">
        <v>0.83179999999999998</v>
      </c>
    </row>
    <row r="783" spans="1:5">
      <c r="A783">
        <v>2023</v>
      </c>
      <c r="B783" t="s">
        <v>425</v>
      </c>
      <c r="C783" t="s">
        <v>24</v>
      </c>
      <c r="D783" t="s">
        <v>582</v>
      </c>
      <c r="E783">
        <v>0.90949999999999998</v>
      </c>
    </row>
    <row r="784" spans="1:5">
      <c r="A784">
        <v>2023</v>
      </c>
      <c r="B784" t="s">
        <v>422</v>
      </c>
      <c r="C784" t="s">
        <v>15</v>
      </c>
      <c r="D784" t="s">
        <v>582</v>
      </c>
      <c r="E784">
        <v>0.89259999999999995</v>
      </c>
    </row>
    <row r="785" spans="1:5">
      <c r="A785">
        <v>2024</v>
      </c>
      <c r="B785" t="s">
        <v>430</v>
      </c>
      <c r="C785" t="s">
        <v>33</v>
      </c>
      <c r="D785" t="s">
        <v>582</v>
      </c>
      <c r="E785">
        <v>0.88300000000000001</v>
      </c>
    </row>
    <row r="786" spans="1:5">
      <c r="A786">
        <v>2024</v>
      </c>
      <c r="B786" t="s">
        <v>428</v>
      </c>
      <c r="C786" t="s">
        <v>27</v>
      </c>
      <c r="D786" t="s">
        <v>582</v>
      </c>
      <c r="E786">
        <v>0.90600000000000003</v>
      </c>
    </row>
    <row r="787" spans="1:5">
      <c r="A787">
        <v>2024</v>
      </c>
      <c r="B787" t="s">
        <v>422</v>
      </c>
      <c r="C787" t="s">
        <v>15</v>
      </c>
      <c r="D787" t="s">
        <v>582</v>
      </c>
      <c r="E787">
        <v>0.88719999999999999</v>
      </c>
    </row>
    <row r="788" spans="1:5">
      <c r="A788">
        <v>2024</v>
      </c>
      <c r="B788" t="s">
        <v>425</v>
      </c>
      <c r="C788" t="s">
        <v>24</v>
      </c>
      <c r="D788" t="s">
        <v>582</v>
      </c>
      <c r="E788">
        <v>0.90339999999999998</v>
      </c>
    </row>
    <row r="789" spans="1:5">
      <c r="A789">
        <v>2024</v>
      </c>
      <c r="B789" t="s">
        <v>438</v>
      </c>
      <c r="C789" t="s">
        <v>52</v>
      </c>
      <c r="D789" t="s">
        <v>582</v>
      </c>
      <c r="E789">
        <v>0.90910000000000002</v>
      </c>
    </row>
    <row r="790" spans="1:5">
      <c r="A790">
        <v>2024</v>
      </c>
      <c r="B790" t="s">
        <v>420</v>
      </c>
      <c r="C790" t="s">
        <v>8</v>
      </c>
      <c r="D790" t="s">
        <v>582</v>
      </c>
      <c r="E790">
        <v>0.90539999999999998</v>
      </c>
    </row>
    <row r="791" spans="1:5">
      <c r="A791">
        <v>2024</v>
      </c>
      <c r="B791" t="s">
        <v>423</v>
      </c>
      <c r="C791" t="s">
        <v>18</v>
      </c>
      <c r="D791" t="s">
        <v>582</v>
      </c>
      <c r="E791">
        <v>0.89659999999999995</v>
      </c>
    </row>
    <row r="792" spans="1:5">
      <c r="A792">
        <v>2024</v>
      </c>
      <c r="B792" t="s">
        <v>421</v>
      </c>
      <c r="C792" t="s">
        <v>13</v>
      </c>
      <c r="D792" t="s">
        <v>582</v>
      </c>
      <c r="E792">
        <v>0.9264</v>
      </c>
    </row>
    <row r="793" spans="1:5">
      <c r="A793">
        <v>2024</v>
      </c>
      <c r="B793" t="s">
        <v>429</v>
      </c>
      <c r="C793" t="s">
        <v>30</v>
      </c>
      <c r="D793" t="s">
        <v>582</v>
      </c>
      <c r="E793">
        <v>0.87749999999999995</v>
      </c>
    </row>
    <row r="794" spans="1:5">
      <c r="A794">
        <v>2024</v>
      </c>
      <c r="B794" t="s">
        <v>431</v>
      </c>
      <c r="C794" t="s">
        <v>36</v>
      </c>
      <c r="D794" t="s">
        <v>582</v>
      </c>
      <c r="E794">
        <v>0.88470000000000004</v>
      </c>
    </row>
    <row r="795" spans="1:5">
      <c r="A795">
        <v>2024</v>
      </c>
      <c r="B795" t="s">
        <v>434</v>
      </c>
      <c r="C795" t="s">
        <v>45</v>
      </c>
      <c r="D795" t="s">
        <v>582</v>
      </c>
      <c r="E795">
        <v>0.81769999999999998</v>
      </c>
    </row>
    <row r="796" spans="1:5">
      <c r="A796">
        <v>2024</v>
      </c>
      <c r="B796" t="s">
        <v>437</v>
      </c>
      <c r="C796" t="s">
        <v>51</v>
      </c>
      <c r="D796" t="s">
        <v>582</v>
      </c>
      <c r="E796">
        <v>0.9415</v>
      </c>
    </row>
    <row r="797" spans="1:5">
      <c r="A797">
        <v>2024</v>
      </c>
      <c r="B797" t="s">
        <v>436</v>
      </c>
      <c r="C797" t="s">
        <v>49</v>
      </c>
      <c r="D797" t="s">
        <v>582</v>
      </c>
      <c r="E797">
        <v>0.91990000000000005</v>
      </c>
    </row>
    <row r="798" spans="1:5">
      <c r="A798">
        <v>2024</v>
      </c>
      <c r="B798" t="s">
        <v>439</v>
      </c>
      <c r="C798" t="s">
        <v>53</v>
      </c>
      <c r="D798" t="s">
        <v>582</v>
      </c>
      <c r="E798">
        <v>0.87890000000000001</v>
      </c>
    </row>
    <row r="799" spans="1:5">
      <c r="A799">
        <v>2024</v>
      </c>
      <c r="B799" t="s">
        <v>433</v>
      </c>
      <c r="C799" t="s">
        <v>42</v>
      </c>
      <c r="D799" t="s">
        <v>582</v>
      </c>
      <c r="E799">
        <v>0.95279999999999998</v>
      </c>
    </row>
    <row r="800" spans="1:5">
      <c r="A800">
        <v>2023</v>
      </c>
      <c r="B800" t="s">
        <v>431</v>
      </c>
      <c r="C800" t="s">
        <v>36</v>
      </c>
      <c r="D800" t="s">
        <v>583</v>
      </c>
      <c r="E800">
        <v>0.89449999999999996</v>
      </c>
    </row>
    <row r="801" spans="1:5">
      <c r="A801">
        <v>2023</v>
      </c>
      <c r="B801" t="s">
        <v>433</v>
      </c>
      <c r="C801" t="s">
        <v>42</v>
      </c>
      <c r="D801" t="s">
        <v>583</v>
      </c>
      <c r="E801">
        <v>0.91459999999999997</v>
      </c>
    </row>
    <row r="802" spans="1:5">
      <c r="A802">
        <v>2023</v>
      </c>
      <c r="B802" t="s">
        <v>423</v>
      </c>
      <c r="C802" t="s">
        <v>18</v>
      </c>
      <c r="D802" t="s">
        <v>583</v>
      </c>
      <c r="E802">
        <v>0.87150000000000005</v>
      </c>
    </row>
    <row r="803" spans="1:5">
      <c r="A803">
        <v>2023</v>
      </c>
      <c r="B803" t="s">
        <v>428</v>
      </c>
      <c r="C803" t="s">
        <v>27</v>
      </c>
      <c r="D803" t="s">
        <v>583</v>
      </c>
      <c r="E803">
        <v>0.87539999999999996</v>
      </c>
    </row>
    <row r="804" spans="1:5">
      <c r="A804">
        <v>2024</v>
      </c>
      <c r="B804" t="s">
        <v>424</v>
      </c>
      <c r="C804" t="s">
        <v>21</v>
      </c>
      <c r="D804" t="s">
        <v>583</v>
      </c>
      <c r="E804">
        <v>0.82989999999999997</v>
      </c>
    </row>
    <row r="805" spans="1:5">
      <c r="A805">
        <v>2024</v>
      </c>
      <c r="B805" t="s">
        <v>432</v>
      </c>
      <c r="C805" t="s">
        <v>39</v>
      </c>
      <c r="D805" t="s">
        <v>583</v>
      </c>
      <c r="E805">
        <v>0.81030000000000002</v>
      </c>
    </row>
    <row r="806" spans="1:5">
      <c r="A806">
        <v>2024</v>
      </c>
      <c r="B806" t="s">
        <v>435</v>
      </c>
      <c r="C806" t="s">
        <v>48</v>
      </c>
      <c r="D806" t="s">
        <v>583</v>
      </c>
      <c r="E806">
        <v>0.87690000000000001</v>
      </c>
    </row>
    <row r="807" spans="1:5">
      <c r="A807">
        <v>2024</v>
      </c>
      <c r="B807" t="s">
        <v>426</v>
      </c>
      <c r="C807" t="s">
        <v>427</v>
      </c>
      <c r="D807" t="s">
        <v>583</v>
      </c>
      <c r="E807">
        <v>0.76370000000000005</v>
      </c>
    </row>
    <row r="808" spans="1:5">
      <c r="A808">
        <v>2021</v>
      </c>
      <c r="B808" t="s">
        <v>437</v>
      </c>
      <c r="C808" t="s">
        <v>51</v>
      </c>
      <c r="D808" t="s">
        <v>583</v>
      </c>
      <c r="E808">
        <v>0.89559999999999995</v>
      </c>
    </row>
    <row r="809" spans="1:5">
      <c r="A809">
        <v>2021</v>
      </c>
      <c r="B809" t="s">
        <v>434</v>
      </c>
      <c r="C809" t="s">
        <v>45</v>
      </c>
      <c r="D809" t="s">
        <v>583</v>
      </c>
      <c r="E809">
        <v>0.86270000000000002</v>
      </c>
    </row>
    <row r="810" spans="1:5">
      <c r="A810">
        <v>2021</v>
      </c>
      <c r="B810" t="s">
        <v>438</v>
      </c>
      <c r="C810" t="s">
        <v>52</v>
      </c>
      <c r="D810" t="s">
        <v>583</v>
      </c>
      <c r="E810">
        <v>0.83679999999999999</v>
      </c>
    </row>
    <row r="811" spans="1:5">
      <c r="A811">
        <v>2021</v>
      </c>
      <c r="B811" t="s">
        <v>425</v>
      </c>
      <c r="C811" t="s">
        <v>24</v>
      </c>
      <c r="D811" t="s">
        <v>583</v>
      </c>
      <c r="E811">
        <v>0.88619999999999999</v>
      </c>
    </row>
    <row r="812" spans="1:5">
      <c r="A812">
        <v>2021</v>
      </c>
      <c r="B812" t="s">
        <v>423</v>
      </c>
      <c r="C812" t="s">
        <v>18</v>
      </c>
      <c r="D812" t="s">
        <v>583</v>
      </c>
      <c r="E812">
        <v>0.85919999999999996</v>
      </c>
    </row>
    <row r="813" spans="1:5">
      <c r="A813">
        <v>2021</v>
      </c>
      <c r="B813" t="s">
        <v>420</v>
      </c>
      <c r="C813" t="s">
        <v>8</v>
      </c>
      <c r="D813" t="s">
        <v>583</v>
      </c>
      <c r="E813">
        <v>0.8256</v>
      </c>
    </row>
    <row r="814" spans="1:5">
      <c r="A814">
        <v>2022</v>
      </c>
      <c r="B814" t="s">
        <v>425</v>
      </c>
      <c r="C814" t="s">
        <v>24</v>
      </c>
      <c r="D814" t="s">
        <v>583</v>
      </c>
      <c r="E814">
        <v>0.88009999999999999</v>
      </c>
    </row>
    <row r="815" spans="1:5">
      <c r="A815">
        <v>2022</v>
      </c>
      <c r="B815" t="s">
        <v>422</v>
      </c>
      <c r="C815" t="s">
        <v>15</v>
      </c>
      <c r="D815" t="s">
        <v>583</v>
      </c>
      <c r="E815">
        <v>0.83779999999999999</v>
      </c>
    </row>
    <row r="816" spans="1:5">
      <c r="A816">
        <v>2022</v>
      </c>
      <c r="B816" t="s">
        <v>437</v>
      </c>
      <c r="C816" t="s">
        <v>51</v>
      </c>
      <c r="D816" t="s">
        <v>583</v>
      </c>
      <c r="E816">
        <v>0.89970000000000006</v>
      </c>
    </row>
    <row r="817" spans="1:5">
      <c r="A817">
        <v>2022</v>
      </c>
      <c r="B817" t="s">
        <v>426</v>
      </c>
      <c r="C817" t="s">
        <v>427</v>
      </c>
      <c r="D817" t="s">
        <v>583</v>
      </c>
      <c r="E817">
        <v>0.75029999999999997</v>
      </c>
    </row>
    <row r="818" spans="1:5">
      <c r="A818">
        <v>2022</v>
      </c>
      <c r="B818" t="s">
        <v>428</v>
      </c>
      <c r="C818" t="s">
        <v>27</v>
      </c>
      <c r="D818" t="s">
        <v>583</v>
      </c>
      <c r="E818">
        <v>0.87939999999999996</v>
      </c>
    </row>
    <row r="819" spans="1:5">
      <c r="A819">
        <v>2022</v>
      </c>
      <c r="B819" t="s">
        <v>435</v>
      </c>
      <c r="C819" t="s">
        <v>48</v>
      </c>
      <c r="D819" t="s">
        <v>583</v>
      </c>
      <c r="E819">
        <v>0.87280000000000002</v>
      </c>
    </row>
    <row r="820" spans="1:5">
      <c r="A820">
        <v>2022</v>
      </c>
      <c r="B820" t="s">
        <v>423</v>
      </c>
      <c r="C820" t="s">
        <v>18</v>
      </c>
      <c r="D820" t="s">
        <v>583</v>
      </c>
      <c r="E820">
        <v>0.88300000000000001</v>
      </c>
    </row>
    <row r="821" spans="1:5">
      <c r="A821">
        <v>2022</v>
      </c>
      <c r="B821" t="s">
        <v>430</v>
      </c>
      <c r="C821" t="s">
        <v>33</v>
      </c>
      <c r="D821" t="s">
        <v>583</v>
      </c>
      <c r="E821">
        <v>0.88300000000000001</v>
      </c>
    </row>
    <row r="822" spans="1:5">
      <c r="A822">
        <v>2022</v>
      </c>
      <c r="B822" t="s">
        <v>436</v>
      </c>
      <c r="C822" t="s">
        <v>49</v>
      </c>
      <c r="D822" t="s">
        <v>583</v>
      </c>
      <c r="E822">
        <v>0.82250000000000001</v>
      </c>
    </row>
    <row r="823" spans="1:5">
      <c r="A823">
        <v>2022</v>
      </c>
      <c r="B823" t="s">
        <v>439</v>
      </c>
      <c r="C823" t="s">
        <v>53</v>
      </c>
      <c r="D823" t="s">
        <v>583</v>
      </c>
      <c r="E823">
        <v>0.87760000000000005</v>
      </c>
    </row>
    <row r="824" spans="1:5">
      <c r="A824">
        <v>2022</v>
      </c>
      <c r="B824" t="s">
        <v>433</v>
      </c>
      <c r="C824" t="s">
        <v>42</v>
      </c>
      <c r="D824" t="s">
        <v>583</v>
      </c>
      <c r="E824">
        <v>0.89800000000000002</v>
      </c>
    </row>
    <row r="825" spans="1:5">
      <c r="A825">
        <v>2022</v>
      </c>
      <c r="B825" t="s">
        <v>434</v>
      </c>
      <c r="C825" t="s">
        <v>45</v>
      </c>
      <c r="D825" t="s">
        <v>583</v>
      </c>
      <c r="E825">
        <v>0.82699999999999996</v>
      </c>
    </row>
    <row r="826" spans="1:5">
      <c r="A826">
        <v>2022</v>
      </c>
      <c r="B826" t="s">
        <v>432</v>
      </c>
      <c r="C826" t="s">
        <v>39</v>
      </c>
      <c r="D826" t="s">
        <v>583</v>
      </c>
      <c r="E826">
        <v>0.7994</v>
      </c>
    </row>
    <row r="827" spans="1:5">
      <c r="A827">
        <v>2021</v>
      </c>
      <c r="B827" t="s">
        <v>426</v>
      </c>
      <c r="C827" t="s">
        <v>427</v>
      </c>
      <c r="D827" t="s">
        <v>583</v>
      </c>
      <c r="E827">
        <v>0.74170000000000003</v>
      </c>
    </row>
    <row r="828" spans="1:5">
      <c r="A828">
        <v>2021</v>
      </c>
      <c r="B828" t="s">
        <v>422</v>
      </c>
      <c r="C828" t="s">
        <v>15</v>
      </c>
      <c r="D828" t="s">
        <v>583</v>
      </c>
      <c r="E828">
        <v>0.83379999999999999</v>
      </c>
    </row>
    <row r="829" spans="1:5">
      <c r="A829">
        <v>2021</v>
      </c>
      <c r="B829" t="s">
        <v>432</v>
      </c>
      <c r="C829" t="s">
        <v>39</v>
      </c>
      <c r="D829" t="s">
        <v>583</v>
      </c>
      <c r="E829">
        <v>0.80820000000000003</v>
      </c>
    </row>
    <row r="830" spans="1:5">
      <c r="A830">
        <v>2021</v>
      </c>
      <c r="B830" t="s">
        <v>424</v>
      </c>
      <c r="C830" t="s">
        <v>21</v>
      </c>
      <c r="D830" t="s">
        <v>583</v>
      </c>
      <c r="E830">
        <v>0.8085</v>
      </c>
    </row>
    <row r="831" spans="1:5">
      <c r="A831">
        <v>2021</v>
      </c>
      <c r="B831" t="s">
        <v>433</v>
      </c>
      <c r="C831" t="s">
        <v>42</v>
      </c>
      <c r="D831" t="s">
        <v>583</v>
      </c>
      <c r="E831">
        <v>0.89039999999999997</v>
      </c>
    </row>
    <row r="832" spans="1:5">
      <c r="A832">
        <v>2021</v>
      </c>
      <c r="B832" t="s">
        <v>421</v>
      </c>
      <c r="C832" t="s">
        <v>13</v>
      </c>
      <c r="D832" t="s">
        <v>583</v>
      </c>
      <c r="E832">
        <v>0.88319999999999999</v>
      </c>
    </row>
    <row r="833" spans="1:5">
      <c r="A833">
        <v>2022</v>
      </c>
      <c r="B833" t="s">
        <v>424</v>
      </c>
      <c r="C833" t="s">
        <v>21</v>
      </c>
      <c r="D833" t="s">
        <v>583</v>
      </c>
      <c r="E833">
        <v>0.81789999999999996</v>
      </c>
    </row>
    <row r="834" spans="1:5">
      <c r="A834">
        <v>2022</v>
      </c>
      <c r="B834" t="s">
        <v>431</v>
      </c>
      <c r="C834" t="s">
        <v>36</v>
      </c>
      <c r="D834" t="s">
        <v>583</v>
      </c>
      <c r="E834">
        <v>0.88319999999999999</v>
      </c>
    </row>
    <row r="835" spans="1:5">
      <c r="A835">
        <v>2022</v>
      </c>
      <c r="B835" t="s">
        <v>421</v>
      </c>
      <c r="C835" t="s">
        <v>13</v>
      </c>
      <c r="D835" t="s">
        <v>583</v>
      </c>
      <c r="E835">
        <v>0.87629999999999997</v>
      </c>
    </row>
    <row r="836" spans="1:5">
      <c r="A836">
        <v>2021</v>
      </c>
      <c r="B836" t="s">
        <v>436</v>
      </c>
      <c r="C836" t="s">
        <v>49</v>
      </c>
      <c r="D836" t="s">
        <v>583</v>
      </c>
      <c r="E836">
        <v>0.81640000000000001</v>
      </c>
    </row>
    <row r="837" spans="1:5">
      <c r="A837">
        <v>2021</v>
      </c>
      <c r="B837" t="s">
        <v>439</v>
      </c>
      <c r="C837" t="s">
        <v>53</v>
      </c>
      <c r="D837" t="s">
        <v>583</v>
      </c>
      <c r="E837">
        <v>0.87070000000000003</v>
      </c>
    </row>
    <row r="838" spans="1:5">
      <c r="A838">
        <v>2021</v>
      </c>
      <c r="B838" t="s">
        <v>435</v>
      </c>
      <c r="C838" t="s">
        <v>48</v>
      </c>
      <c r="D838" t="s">
        <v>583</v>
      </c>
      <c r="E838">
        <v>0.87529999999999997</v>
      </c>
    </row>
    <row r="839" spans="1:5">
      <c r="A839">
        <v>2021</v>
      </c>
      <c r="B839" t="s">
        <v>430</v>
      </c>
      <c r="C839" t="s">
        <v>33</v>
      </c>
      <c r="D839" t="s">
        <v>583</v>
      </c>
      <c r="E839">
        <v>0.83250000000000002</v>
      </c>
    </row>
    <row r="840" spans="1:5">
      <c r="A840">
        <v>2021</v>
      </c>
      <c r="B840" t="s">
        <v>429</v>
      </c>
      <c r="C840" t="s">
        <v>30</v>
      </c>
      <c r="D840" t="s">
        <v>583</v>
      </c>
      <c r="E840">
        <v>0.83550000000000002</v>
      </c>
    </row>
    <row r="841" spans="1:5">
      <c r="A841">
        <v>2021</v>
      </c>
      <c r="B841" t="s">
        <v>428</v>
      </c>
      <c r="C841" t="s">
        <v>27</v>
      </c>
      <c r="D841" t="s">
        <v>583</v>
      </c>
      <c r="E841">
        <v>0.87909999999999999</v>
      </c>
    </row>
    <row r="842" spans="1:5">
      <c r="A842">
        <v>2021</v>
      </c>
      <c r="B842" t="s">
        <v>431</v>
      </c>
      <c r="C842" t="s">
        <v>36</v>
      </c>
      <c r="D842" t="s">
        <v>583</v>
      </c>
      <c r="E842">
        <v>0.86829999999999996</v>
      </c>
    </row>
    <row r="843" spans="1:5">
      <c r="A843">
        <v>2022</v>
      </c>
      <c r="B843" t="s">
        <v>438</v>
      </c>
      <c r="C843" t="s">
        <v>52</v>
      </c>
      <c r="D843" t="s">
        <v>583</v>
      </c>
      <c r="E843">
        <v>0.84089999999999998</v>
      </c>
    </row>
    <row r="844" spans="1:5">
      <c r="A844">
        <v>2022</v>
      </c>
      <c r="B844" t="s">
        <v>429</v>
      </c>
      <c r="C844" t="s">
        <v>30</v>
      </c>
      <c r="D844" t="s">
        <v>583</v>
      </c>
      <c r="E844">
        <v>0.83279999999999998</v>
      </c>
    </row>
    <row r="845" spans="1:5">
      <c r="A845">
        <v>2022</v>
      </c>
      <c r="B845" t="s">
        <v>420</v>
      </c>
      <c r="C845" t="s">
        <v>8</v>
      </c>
      <c r="D845" t="s">
        <v>583</v>
      </c>
      <c r="E845">
        <v>0.82920000000000005</v>
      </c>
    </row>
    <row r="846" spans="1:5">
      <c r="A846">
        <v>2020</v>
      </c>
      <c r="B846" t="s">
        <v>422</v>
      </c>
      <c r="C846" t="s">
        <v>15</v>
      </c>
      <c r="D846" t="s">
        <v>583</v>
      </c>
      <c r="E846">
        <v>0.82430000000000003</v>
      </c>
    </row>
    <row r="847" spans="1:5">
      <c r="A847">
        <v>2020</v>
      </c>
      <c r="B847" t="s">
        <v>425</v>
      </c>
      <c r="C847" t="s">
        <v>24</v>
      </c>
      <c r="D847" t="s">
        <v>583</v>
      </c>
      <c r="E847">
        <v>0.88180000000000003</v>
      </c>
    </row>
    <row r="848" spans="1:5">
      <c r="A848">
        <v>2020</v>
      </c>
      <c r="B848" t="s">
        <v>431</v>
      </c>
      <c r="C848" t="s">
        <v>36</v>
      </c>
      <c r="D848" t="s">
        <v>583</v>
      </c>
      <c r="E848">
        <v>0.8609</v>
      </c>
    </row>
    <row r="849" spans="1:5">
      <c r="A849">
        <v>2020</v>
      </c>
      <c r="B849" t="s">
        <v>423</v>
      </c>
      <c r="C849" t="s">
        <v>18</v>
      </c>
      <c r="D849" t="s">
        <v>583</v>
      </c>
      <c r="E849">
        <v>0.86270000000000002</v>
      </c>
    </row>
    <row r="850" spans="1:5">
      <c r="A850">
        <v>2020</v>
      </c>
      <c r="B850" t="s">
        <v>421</v>
      </c>
      <c r="C850" t="s">
        <v>13</v>
      </c>
      <c r="D850" t="s">
        <v>583</v>
      </c>
      <c r="E850">
        <v>0.87460000000000004</v>
      </c>
    </row>
    <row r="851" spans="1:5">
      <c r="A851">
        <v>2020</v>
      </c>
      <c r="B851" t="s">
        <v>438</v>
      </c>
      <c r="C851" t="s">
        <v>52</v>
      </c>
      <c r="D851" t="s">
        <v>583</v>
      </c>
      <c r="E851">
        <v>0.81979999999999997</v>
      </c>
    </row>
    <row r="852" spans="1:5">
      <c r="A852">
        <v>2020</v>
      </c>
      <c r="B852" t="s">
        <v>436</v>
      </c>
      <c r="C852" t="s">
        <v>49</v>
      </c>
      <c r="D852" t="s">
        <v>583</v>
      </c>
      <c r="E852">
        <v>0.81030000000000002</v>
      </c>
    </row>
    <row r="853" spans="1:5">
      <c r="A853">
        <v>2020</v>
      </c>
      <c r="B853" t="s">
        <v>426</v>
      </c>
      <c r="C853" t="s">
        <v>427</v>
      </c>
      <c r="D853" t="s">
        <v>583</v>
      </c>
      <c r="E853">
        <v>0.73770000000000002</v>
      </c>
    </row>
    <row r="854" spans="1:5">
      <c r="A854">
        <v>2020</v>
      </c>
      <c r="B854" t="s">
        <v>424</v>
      </c>
      <c r="C854" t="s">
        <v>21</v>
      </c>
      <c r="D854" t="s">
        <v>583</v>
      </c>
      <c r="E854">
        <v>0.80020000000000002</v>
      </c>
    </row>
    <row r="855" spans="1:5">
      <c r="A855">
        <v>2020</v>
      </c>
      <c r="B855" t="s">
        <v>432</v>
      </c>
      <c r="C855" t="s">
        <v>39</v>
      </c>
      <c r="D855" t="s">
        <v>583</v>
      </c>
      <c r="E855">
        <v>0.79649999999999999</v>
      </c>
    </row>
    <row r="856" spans="1:5">
      <c r="A856">
        <v>2020</v>
      </c>
      <c r="B856" t="s">
        <v>439</v>
      </c>
      <c r="C856" t="s">
        <v>53</v>
      </c>
      <c r="D856" t="s">
        <v>583</v>
      </c>
      <c r="E856">
        <v>0.87150000000000005</v>
      </c>
    </row>
    <row r="857" spans="1:5">
      <c r="A857">
        <v>2020</v>
      </c>
      <c r="B857" t="s">
        <v>428</v>
      </c>
      <c r="C857" t="s">
        <v>27</v>
      </c>
      <c r="D857" t="s">
        <v>583</v>
      </c>
      <c r="E857">
        <v>0.86250000000000004</v>
      </c>
    </row>
    <row r="858" spans="1:5">
      <c r="A858">
        <v>2020</v>
      </c>
      <c r="B858" t="s">
        <v>429</v>
      </c>
      <c r="C858" t="s">
        <v>30</v>
      </c>
      <c r="D858" t="s">
        <v>583</v>
      </c>
      <c r="E858">
        <v>0.83130000000000004</v>
      </c>
    </row>
    <row r="859" spans="1:5">
      <c r="A859">
        <v>2020</v>
      </c>
      <c r="B859" t="s">
        <v>430</v>
      </c>
      <c r="C859" t="s">
        <v>33</v>
      </c>
      <c r="D859" t="s">
        <v>583</v>
      </c>
      <c r="E859">
        <v>0.8478</v>
      </c>
    </row>
    <row r="860" spans="1:5">
      <c r="A860">
        <v>2020</v>
      </c>
      <c r="B860" t="s">
        <v>433</v>
      </c>
      <c r="C860" t="s">
        <v>42</v>
      </c>
      <c r="D860" t="s">
        <v>583</v>
      </c>
      <c r="E860">
        <v>0.89639999999999997</v>
      </c>
    </row>
    <row r="861" spans="1:5">
      <c r="A861">
        <v>2020</v>
      </c>
      <c r="B861" t="s">
        <v>420</v>
      </c>
      <c r="C861" t="s">
        <v>8</v>
      </c>
      <c r="D861" t="s">
        <v>583</v>
      </c>
      <c r="E861">
        <v>0.8226</v>
      </c>
    </row>
    <row r="862" spans="1:5">
      <c r="A862">
        <v>2020</v>
      </c>
      <c r="B862" t="s">
        <v>434</v>
      </c>
      <c r="C862" t="s">
        <v>45</v>
      </c>
      <c r="D862" t="s">
        <v>583</v>
      </c>
      <c r="E862">
        <v>0.82469999999999999</v>
      </c>
    </row>
    <row r="863" spans="1:5">
      <c r="A863">
        <v>2020</v>
      </c>
      <c r="B863" t="s">
        <v>435</v>
      </c>
      <c r="C863" t="s">
        <v>48</v>
      </c>
      <c r="D863" t="s">
        <v>583</v>
      </c>
      <c r="E863">
        <v>0.83779999999999999</v>
      </c>
    </row>
    <row r="864" spans="1:5">
      <c r="A864">
        <v>2020</v>
      </c>
      <c r="B864" t="s">
        <v>437</v>
      </c>
      <c r="C864" t="s">
        <v>51</v>
      </c>
      <c r="D864" t="s">
        <v>583</v>
      </c>
      <c r="E864">
        <v>0.89180000000000004</v>
      </c>
    </row>
    <row r="865" spans="1:5">
      <c r="A865">
        <v>2019</v>
      </c>
      <c r="B865" t="s">
        <v>432</v>
      </c>
      <c r="C865" t="s">
        <v>39</v>
      </c>
      <c r="D865" t="s">
        <v>583</v>
      </c>
      <c r="E865">
        <v>0.77710000000000001</v>
      </c>
    </row>
    <row r="866" spans="1:5">
      <c r="A866">
        <v>2019</v>
      </c>
      <c r="B866" t="s">
        <v>426</v>
      </c>
      <c r="C866" t="s">
        <v>427</v>
      </c>
      <c r="D866" t="s">
        <v>583</v>
      </c>
      <c r="E866">
        <v>0.72809999999999997</v>
      </c>
    </row>
    <row r="867" spans="1:5">
      <c r="A867">
        <v>2019</v>
      </c>
      <c r="B867" t="s">
        <v>421</v>
      </c>
      <c r="C867" t="s">
        <v>13</v>
      </c>
      <c r="D867" t="s">
        <v>583</v>
      </c>
      <c r="E867">
        <v>0.86439999999999995</v>
      </c>
    </row>
    <row r="868" spans="1:5">
      <c r="A868">
        <v>2019</v>
      </c>
      <c r="B868" t="s">
        <v>424</v>
      </c>
      <c r="C868" t="s">
        <v>21</v>
      </c>
      <c r="D868" t="s">
        <v>583</v>
      </c>
      <c r="E868">
        <v>0.79220000000000002</v>
      </c>
    </row>
    <row r="869" spans="1:5">
      <c r="A869">
        <v>2019</v>
      </c>
      <c r="B869" t="s">
        <v>423</v>
      </c>
      <c r="C869" t="s">
        <v>18</v>
      </c>
      <c r="D869" t="s">
        <v>583</v>
      </c>
      <c r="E869">
        <v>0.84630000000000005</v>
      </c>
    </row>
    <row r="870" spans="1:5">
      <c r="A870">
        <v>2019</v>
      </c>
      <c r="B870" t="s">
        <v>434</v>
      </c>
      <c r="C870" t="s">
        <v>45</v>
      </c>
      <c r="D870" t="s">
        <v>583</v>
      </c>
      <c r="E870">
        <v>0.79700000000000004</v>
      </c>
    </row>
    <row r="871" spans="1:5">
      <c r="A871">
        <v>2019</v>
      </c>
      <c r="B871" t="s">
        <v>428</v>
      </c>
      <c r="C871" t="s">
        <v>27</v>
      </c>
      <c r="D871" t="s">
        <v>583</v>
      </c>
      <c r="E871">
        <v>0.8458</v>
      </c>
    </row>
    <row r="872" spans="1:5">
      <c r="A872">
        <v>2019</v>
      </c>
      <c r="B872" t="s">
        <v>437</v>
      </c>
      <c r="C872" t="s">
        <v>51</v>
      </c>
      <c r="D872" t="s">
        <v>583</v>
      </c>
      <c r="E872">
        <v>0.88819999999999999</v>
      </c>
    </row>
    <row r="873" spans="1:5">
      <c r="A873">
        <v>2019</v>
      </c>
      <c r="B873" t="s">
        <v>425</v>
      </c>
      <c r="C873" t="s">
        <v>24</v>
      </c>
      <c r="D873" t="s">
        <v>583</v>
      </c>
      <c r="E873">
        <v>0.88019999999999998</v>
      </c>
    </row>
    <row r="874" spans="1:5">
      <c r="A874">
        <v>2019</v>
      </c>
      <c r="B874" t="s">
        <v>430</v>
      </c>
      <c r="C874" t="s">
        <v>33</v>
      </c>
      <c r="D874" t="s">
        <v>583</v>
      </c>
      <c r="E874">
        <v>0.82969999999999999</v>
      </c>
    </row>
    <row r="875" spans="1:5">
      <c r="A875">
        <v>2019</v>
      </c>
      <c r="B875" t="s">
        <v>420</v>
      </c>
      <c r="C875" t="s">
        <v>8</v>
      </c>
      <c r="D875" t="s">
        <v>583</v>
      </c>
      <c r="E875">
        <v>0.81410000000000005</v>
      </c>
    </row>
    <row r="876" spans="1:5">
      <c r="A876">
        <v>2019</v>
      </c>
      <c r="B876" t="s">
        <v>438</v>
      </c>
      <c r="C876" t="s">
        <v>52</v>
      </c>
      <c r="D876" t="s">
        <v>583</v>
      </c>
      <c r="E876">
        <v>0.82250000000000001</v>
      </c>
    </row>
    <row r="877" spans="1:5">
      <c r="A877">
        <v>2019</v>
      </c>
      <c r="B877" t="s">
        <v>429</v>
      </c>
      <c r="C877" t="s">
        <v>30</v>
      </c>
      <c r="D877" t="s">
        <v>583</v>
      </c>
      <c r="E877">
        <v>0.82120000000000004</v>
      </c>
    </row>
    <row r="878" spans="1:5">
      <c r="A878">
        <v>2019</v>
      </c>
      <c r="B878" t="s">
        <v>433</v>
      </c>
      <c r="C878" t="s">
        <v>42</v>
      </c>
      <c r="D878" t="s">
        <v>583</v>
      </c>
      <c r="E878">
        <v>0.89829999999999999</v>
      </c>
    </row>
    <row r="879" spans="1:5">
      <c r="A879">
        <v>2019</v>
      </c>
      <c r="B879" t="s">
        <v>422</v>
      </c>
      <c r="C879" t="s">
        <v>15</v>
      </c>
      <c r="D879" t="s">
        <v>583</v>
      </c>
      <c r="E879">
        <v>0.82010000000000005</v>
      </c>
    </row>
    <row r="880" spans="1:5">
      <c r="A880">
        <v>2019</v>
      </c>
      <c r="B880" t="s">
        <v>435</v>
      </c>
      <c r="C880" t="s">
        <v>48</v>
      </c>
      <c r="D880" t="s">
        <v>583</v>
      </c>
      <c r="E880">
        <v>0.8367</v>
      </c>
    </row>
    <row r="881" spans="1:5">
      <c r="A881">
        <v>2019</v>
      </c>
      <c r="B881" t="s">
        <v>436</v>
      </c>
      <c r="C881" t="s">
        <v>49</v>
      </c>
      <c r="D881" t="s">
        <v>583</v>
      </c>
      <c r="E881">
        <v>0.80259999999999998</v>
      </c>
    </row>
    <row r="882" spans="1:5">
      <c r="A882">
        <v>2019</v>
      </c>
      <c r="B882" t="s">
        <v>439</v>
      </c>
      <c r="C882" t="s">
        <v>53</v>
      </c>
      <c r="D882" t="s">
        <v>583</v>
      </c>
      <c r="E882">
        <v>0.87019999999999997</v>
      </c>
    </row>
    <row r="883" spans="1:5">
      <c r="A883">
        <v>2019</v>
      </c>
      <c r="B883" t="s">
        <v>431</v>
      </c>
      <c r="C883" t="s">
        <v>36</v>
      </c>
      <c r="D883" t="s">
        <v>583</v>
      </c>
      <c r="E883">
        <v>0.8589</v>
      </c>
    </row>
    <row r="884" spans="1:5">
      <c r="A884">
        <v>2018</v>
      </c>
      <c r="B884" t="s">
        <v>424</v>
      </c>
      <c r="C884" t="s">
        <v>21</v>
      </c>
      <c r="D884" t="s">
        <v>583</v>
      </c>
      <c r="E884">
        <v>0.7712</v>
      </c>
    </row>
    <row r="885" spans="1:5">
      <c r="A885">
        <v>2018</v>
      </c>
      <c r="B885" t="s">
        <v>420</v>
      </c>
      <c r="C885" t="s">
        <v>8</v>
      </c>
      <c r="D885" t="s">
        <v>583</v>
      </c>
      <c r="E885">
        <v>0.80469999999999997</v>
      </c>
    </row>
    <row r="886" spans="1:5">
      <c r="A886">
        <v>2018</v>
      </c>
      <c r="B886" t="s">
        <v>426</v>
      </c>
      <c r="C886" t="s">
        <v>427</v>
      </c>
      <c r="D886" t="s">
        <v>583</v>
      </c>
      <c r="E886">
        <v>0.71240000000000003</v>
      </c>
    </row>
    <row r="887" spans="1:5">
      <c r="A887">
        <v>2018</v>
      </c>
      <c r="B887" t="s">
        <v>433</v>
      </c>
      <c r="C887" t="s">
        <v>42</v>
      </c>
      <c r="D887" t="s">
        <v>583</v>
      </c>
      <c r="E887">
        <v>0.88370000000000004</v>
      </c>
    </row>
    <row r="888" spans="1:5">
      <c r="A888">
        <v>2018</v>
      </c>
      <c r="B888" t="s">
        <v>421</v>
      </c>
      <c r="C888" t="s">
        <v>13</v>
      </c>
      <c r="D888" t="s">
        <v>583</v>
      </c>
      <c r="E888">
        <v>0.85419999999999996</v>
      </c>
    </row>
    <row r="889" spans="1:5">
      <c r="A889">
        <v>2018</v>
      </c>
      <c r="B889" t="s">
        <v>435</v>
      </c>
      <c r="C889" t="s">
        <v>48</v>
      </c>
      <c r="D889" t="s">
        <v>583</v>
      </c>
      <c r="E889">
        <v>0.82940000000000003</v>
      </c>
    </row>
    <row r="890" spans="1:5">
      <c r="A890">
        <v>2018</v>
      </c>
      <c r="B890" t="s">
        <v>428</v>
      </c>
      <c r="C890" t="s">
        <v>27</v>
      </c>
      <c r="D890" t="s">
        <v>583</v>
      </c>
      <c r="E890">
        <v>0.84040000000000004</v>
      </c>
    </row>
    <row r="891" spans="1:5">
      <c r="A891">
        <v>2018</v>
      </c>
      <c r="B891" t="s">
        <v>423</v>
      </c>
      <c r="C891" t="s">
        <v>18</v>
      </c>
      <c r="D891" t="s">
        <v>583</v>
      </c>
      <c r="E891">
        <v>0.84279999999999999</v>
      </c>
    </row>
    <row r="892" spans="1:5">
      <c r="A892">
        <v>2018</v>
      </c>
      <c r="B892" t="s">
        <v>430</v>
      </c>
      <c r="C892" t="s">
        <v>33</v>
      </c>
      <c r="D892" t="s">
        <v>583</v>
      </c>
      <c r="E892">
        <v>0.8206</v>
      </c>
    </row>
    <row r="893" spans="1:5">
      <c r="A893">
        <v>2018</v>
      </c>
      <c r="B893" t="s">
        <v>431</v>
      </c>
      <c r="C893" t="s">
        <v>36</v>
      </c>
      <c r="D893" t="s">
        <v>583</v>
      </c>
      <c r="E893">
        <v>0.85440000000000005</v>
      </c>
    </row>
    <row r="894" spans="1:5">
      <c r="A894">
        <v>2018</v>
      </c>
      <c r="B894" t="s">
        <v>438</v>
      </c>
      <c r="C894" t="s">
        <v>52</v>
      </c>
      <c r="D894" t="s">
        <v>583</v>
      </c>
      <c r="E894">
        <v>0.79859999999999998</v>
      </c>
    </row>
    <row r="895" spans="1:5">
      <c r="A895">
        <v>2018</v>
      </c>
      <c r="B895" t="s">
        <v>422</v>
      </c>
      <c r="C895" t="s">
        <v>15</v>
      </c>
      <c r="D895" t="s">
        <v>583</v>
      </c>
      <c r="E895">
        <v>0.80030000000000001</v>
      </c>
    </row>
    <row r="896" spans="1:5">
      <c r="A896">
        <v>2018</v>
      </c>
      <c r="B896" t="s">
        <v>436</v>
      </c>
      <c r="C896" t="s">
        <v>49</v>
      </c>
      <c r="D896" t="s">
        <v>583</v>
      </c>
      <c r="E896">
        <v>0.78210000000000002</v>
      </c>
    </row>
    <row r="897" spans="1:5">
      <c r="A897">
        <v>2018</v>
      </c>
      <c r="B897" t="s">
        <v>439</v>
      </c>
      <c r="C897" t="s">
        <v>53</v>
      </c>
      <c r="D897" t="s">
        <v>583</v>
      </c>
      <c r="E897">
        <v>0.86170000000000002</v>
      </c>
    </row>
    <row r="898" spans="1:5">
      <c r="A898">
        <v>2018</v>
      </c>
      <c r="B898" t="s">
        <v>437</v>
      </c>
      <c r="C898" t="s">
        <v>51</v>
      </c>
      <c r="D898" t="s">
        <v>583</v>
      </c>
      <c r="E898">
        <v>0.87090000000000001</v>
      </c>
    </row>
    <row r="899" spans="1:5">
      <c r="A899">
        <v>2018</v>
      </c>
      <c r="B899" t="s">
        <v>434</v>
      </c>
      <c r="C899" t="s">
        <v>45</v>
      </c>
      <c r="D899" t="s">
        <v>583</v>
      </c>
      <c r="E899">
        <v>0.80840000000000001</v>
      </c>
    </row>
    <row r="900" spans="1:5">
      <c r="A900">
        <v>2018</v>
      </c>
      <c r="B900" t="s">
        <v>429</v>
      </c>
      <c r="C900" t="s">
        <v>30</v>
      </c>
      <c r="D900" t="s">
        <v>583</v>
      </c>
      <c r="E900">
        <v>0.8054</v>
      </c>
    </row>
    <row r="901" spans="1:5">
      <c r="A901">
        <v>2018</v>
      </c>
      <c r="B901" t="s">
        <v>425</v>
      </c>
      <c r="C901" t="s">
        <v>24</v>
      </c>
      <c r="D901" t="s">
        <v>583</v>
      </c>
      <c r="E901">
        <v>0.87139999999999995</v>
      </c>
    </row>
    <row r="902" spans="1:5">
      <c r="A902">
        <v>2018</v>
      </c>
      <c r="B902" t="s">
        <v>432</v>
      </c>
      <c r="C902" t="s">
        <v>39</v>
      </c>
      <c r="D902" t="s">
        <v>583</v>
      </c>
      <c r="E902">
        <v>0.76519999999999999</v>
      </c>
    </row>
    <row r="903" spans="1:5">
      <c r="A903">
        <v>2023</v>
      </c>
      <c r="B903" t="s">
        <v>424</v>
      </c>
      <c r="C903" t="s">
        <v>21</v>
      </c>
      <c r="D903" t="s">
        <v>583</v>
      </c>
      <c r="E903">
        <v>0.81499999999999995</v>
      </c>
    </row>
    <row r="904" spans="1:5">
      <c r="A904">
        <v>2023</v>
      </c>
      <c r="B904" t="s">
        <v>432</v>
      </c>
      <c r="C904" t="s">
        <v>39</v>
      </c>
      <c r="D904" t="s">
        <v>583</v>
      </c>
      <c r="E904">
        <v>0.78990000000000005</v>
      </c>
    </row>
    <row r="905" spans="1:5">
      <c r="A905">
        <v>2023</v>
      </c>
      <c r="B905" t="s">
        <v>421</v>
      </c>
      <c r="C905" t="s">
        <v>13</v>
      </c>
      <c r="D905" t="s">
        <v>583</v>
      </c>
      <c r="E905">
        <v>0.88129999999999997</v>
      </c>
    </row>
    <row r="906" spans="1:5">
      <c r="A906">
        <v>2023</v>
      </c>
      <c r="B906" t="s">
        <v>430</v>
      </c>
      <c r="C906" t="s">
        <v>33</v>
      </c>
      <c r="D906" t="s">
        <v>583</v>
      </c>
      <c r="E906">
        <v>0.88239999999999996</v>
      </c>
    </row>
    <row r="907" spans="1:5">
      <c r="A907">
        <v>2023</v>
      </c>
      <c r="B907" t="s">
        <v>435</v>
      </c>
      <c r="C907" t="s">
        <v>48</v>
      </c>
      <c r="D907" t="s">
        <v>583</v>
      </c>
      <c r="E907">
        <v>0.86880000000000002</v>
      </c>
    </row>
    <row r="908" spans="1:5">
      <c r="A908">
        <v>2023</v>
      </c>
      <c r="B908" t="s">
        <v>436</v>
      </c>
      <c r="C908" t="s">
        <v>49</v>
      </c>
      <c r="D908" t="s">
        <v>583</v>
      </c>
      <c r="E908">
        <v>0.81679999999999997</v>
      </c>
    </row>
    <row r="909" spans="1:5">
      <c r="A909">
        <v>2023</v>
      </c>
      <c r="B909" t="s">
        <v>429</v>
      </c>
      <c r="C909" t="s">
        <v>30</v>
      </c>
      <c r="D909" t="s">
        <v>583</v>
      </c>
      <c r="E909">
        <v>0.84030000000000005</v>
      </c>
    </row>
    <row r="910" spans="1:5">
      <c r="A910">
        <v>2023</v>
      </c>
      <c r="B910" t="s">
        <v>420</v>
      </c>
      <c r="C910" t="s">
        <v>8</v>
      </c>
      <c r="D910" t="s">
        <v>583</v>
      </c>
      <c r="E910">
        <v>0.83440000000000003</v>
      </c>
    </row>
    <row r="911" spans="1:5">
      <c r="A911">
        <v>2023</v>
      </c>
      <c r="B911" t="s">
        <v>439</v>
      </c>
      <c r="C911" t="s">
        <v>53</v>
      </c>
      <c r="D911" t="s">
        <v>583</v>
      </c>
      <c r="E911">
        <v>0.87380000000000002</v>
      </c>
    </row>
    <row r="912" spans="1:5">
      <c r="A912">
        <v>2023</v>
      </c>
      <c r="B912" t="s">
        <v>437</v>
      </c>
      <c r="C912" t="s">
        <v>51</v>
      </c>
      <c r="D912" t="s">
        <v>583</v>
      </c>
      <c r="E912">
        <v>0.90139999999999998</v>
      </c>
    </row>
    <row r="913" spans="1:5">
      <c r="A913">
        <v>2023</v>
      </c>
      <c r="B913" t="s">
        <v>438</v>
      </c>
      <c r="C913" t="s">
        <v>52</v>
      </c>
      <c r="D913" t="s">
        <v>583</v>
      </c>
      <c r="E913">
        <v>0.85509999999999997</v>
      </c>
    </row>
    <row r="914" spans="1:5">
      <c r="A914">
        <v>2023</v>
      </c>
      <c r="B914" t="s">
        <v>426</v>
      </c>
      <c r="C914" t="s">
        <v>427</v>
      </c>
      <c r="D914" t="s">
        <v>583</v>
      </c>
      <c r="E914">
        <v>0.75219999999999998</v>
      </c>
    </row>
    <row r="915" spans="1:5">
      <c r="A915">
        <v>2023</v>
      </c>
      <c r="B915" t="s">
        <v>434</v>
      </c>
      <c r="C915" t="s">
        <v>45</v>
      </c>
      <c r="D915" t="s">
        <v>583</v>
      </c>
      <c r="E915">
        <v>0.83260000000000001</v>
      </c>
    </row>
    <row r="916" spans="1:5">
      <c r="A916">
        <v>2023</v>
      </c>
      <c r="B916" t="s">
        <v>425</v>
      </c>
      <c r="C916" t="s">
        <v>24</v>
      </c>
      <c r="D916" t="s">
        <v>583</v>
      </c>
      <c r="E916">
        <v>0.87229999999999996</v>
      </c>
    </row>
    <row r="917" spans="1:5">
      <c r="A917">
        <v>2023</v>
      </c>
      <c r="B917" t="s">
        <v>422</v>
      </c>
      <c r="C917" t="s">
        <v>15</v>
      </c>
      <c r="D917" t="s">
        <v>583</v>
      </c>
      <c r="E917">
        <v>0.84009999999999996</v>
      </c>
    </row>
    <row r="918" spans="1:5">
      <c r="A918">
        <v>2024</v>
      </c>
      <c r="B918" t="s">
        <v>430</v>
      </c>
      <c r="C918" t="s">
        <v>33</v>
      </c>
      <c r="D918" t="s">
        <v>583</v>
      </c>
      <c r="E918">
        <v>0.86799999999999999</v>
      </c>
    </row>
    <row r="919" spans="1:5">
      <c r="A919">
        <v>2024</v>
      </c>
      <c r="B919" t="s">
        <v>428</v>
      </c>
      <c r="C919" t="s">
        <v>27</v>
      </c>
      <c r="D919" t="s">
        <v>583</v>
      </c>
      <c r="E919">
        <v>0.87239999999999995</v>
      </c>
    </row>
    <row r="920" spans="1:5">
      <c r="A920">
        <v>2024</v>
      </c>
      <c r="B920" t="s">
        <v>422</v>
      </c>
      <c r="C920" t="s">
        <v>15</v>
      </c>
      <c r="D920" t="s">
        <v>583</v>
      </c>
      <c r="E920">
        <v>0.83320000000000005</v>
      </c>
    </row>
    <row r="921" spans="1:5">
      <c r="A921">
        <v>2024</v>
      </c>
      <c r="B921" t="s">
        <v>425</v>
      </c>
      <c r="C921" t="s">
        <v>24</v>
      </c>
      <c r="D921" t="s">
        <v>583</v>
      </c>
      <c r="E921">
        <v>0.876</v>
      </c>
    </row>
    <row r="922" spans="1:5">
      <c r="A922">
        <v>2024</v>
      </c>
      <c r="B922" t="s">
        <v>438</v>
      </c>
      <c r="C922" t="s">
        <v>52</v>
      </c>
      <c r="D922" t="s">
        <v>583</v>
      </c>
      <c r="E922">
        <v>0.86119999999999997</v>
      </c>
    </row>
    <row r="923" spans="1:5">
      <c r="A923">
        <v>2024</v>
      </c>
      <c r="B923" t="s">
        <v>420</v>
      </c>
      <c r="C923" t="s">
        <v>8</v>
      </c>
      <c r="D923" t="s">
        <v>583</v>
      </c>
      <c r="E923">
        <v>0.83340000000000003</v>
      </c>
    </row>
    <row r="924" spans="1:5">
      <c r="A924">
        <v>2024</v>
      </c>
      <c r="B924" t="s">
        <v>423</v>
      </c>
      <c r="C924" t="s">
        <v>18</v>
      </c>
      <c r="D924" t="s">
        <v>583</v>
      </c>
      <c r="E924">
        <v>0.87649999999999995</v>
      </c>
    </row>
    <row r="925" spans="1:5">
      <c r="A925">
        <v>2024</v>
      </c>
      <c r="B925" t="s">
        <v>421</v>
      </c>
      <c r="C925" t="s">
        <v>13</v>
      </c>
      <c r="D925" t="s">
        <v>583</v>
      </c>
      <c r="E925">
        <v>0.87890000000000001</v>
      </c>
    </row>
    <row r="926" spans="1:5">
      <c r="A926">
        <v>2024</v>
      </c>
      <c r="B926" t="s">
        <v>429</v>
      </c>
      <c r="C926" t="s">
        <v>30</v>
      </c>
      <c r="D926" t="s">
        <v>583</v>
      </c>
      <c r="E926">
        <v>0.83450000000000002</v>
      </c>
    </row>
    <row r="927" spans="1:5">
      <c r="A927">
        <v>2024</v>
      </c>
      <c r="B927" t="s">
        <v>431</v>
      </c>
      <c r="C927" t="s">
        <v>36</v>
      </c>
      <c r="D927" t="s">
        <v>583</v>
      </c>
      <c r="E927">
        <v>0.87909999999999999</v>
      </c>
    </row>
    <row r="928" spans="1:5">
      <c r="A928">
        <v>2024</v>
      </c>
      <c r="B928" t="s">
        <v>434</v>
      </c>
      <c r="C928" t="s">
        <v>45</v>
      </c>
      <c r="D928" t="s">
        <v>583</v>
      </c>
      <c r="E928">
        <v>0.85840000000000005</v>
      </c>
    </row>
    <row r="929" spans="1:5">
      <c r="A929">
        <v>2024</v>
      </c>
      <c r="B929" t="s">
        <v>437</v>
      </c>
      <c r="C929" t="s">
        <v>51</v>
      </c>
      <c r="D929" t="s">
        <v>583</v>
      </c>
      <c r="E929">
        <v>0.90290000000000004</v>
      </c>
    </row>
    <row r="930" spans="1:5">
      <c r="A930">
        <v>2024</v>
      </c>
      <c r="B930" t="s">
        <v>436</v>
      </c>
      <c r="C930" t="s">
        <v>49</v>
      </c>
      <c r="D930" t="s">
        <v>583</v>
      </c>
      <c r="E930">
        <v>0.82799999999999996</v>
      </c>
    </row>
    <row r="931" spans="1:5">
      <c r="A931">
        <v>2024</v>
      </c>
      <c r="B931" t="s">
        <v>439</v>
      </c>
      <c r="C931" t="s">
        <v>53</v>
      </c>
      <c r="D931" t="s">
        <v>583</v>
      </c>
      <c r="E931">
        <v>0.86770000000000003</v>
      </c>
    </row>
    <row r="932" spans="1:5">
      <c r="A932">
        <v>2024</v>
      </c>
      <c r="B932" t="s">
        <v>433</v>
      </c>
      <c r="C932" t="s">
        <v>42</v>
      </c>
      <c r="D932" t="s">
        <v>583</v>
      </c>
      <c r="E932">
        <v>0.91020000000000001</v>
      </c>
    </row>
    <row r="933" spans="1:5">
      <c r="A933">
        <v>2023</v>
      </c>
      <c r="B933" t="s">
        <v>431</v>
      </c>
      <c r="C933" t="s">
        <v>36</v>
      </c>
      <c r="D933" t="s">
        <v>584</v>
      </c>
      <c r="E933">
        <v>330</v>
      </c>
    </row>
    <row r="934" spans="1:5">
      <c r="A934">
        <v>2023</v>
      </c>
      <c r="B934" t="s">
        <v>433</v>
      </c>
      <c r="C934" t="s">
        <v>42</v>
      </c>
      <c r="D934" t="s">
        <v>584</v>
      </c>
      <c r="E934">
        <v>405</v>
      </c>
    </row>
    <row r="935" spans="1:5">
      <c r="A935">
        <v>2023</v>
      </c>
      <c r="B935" t="s">
        <v>423</v>
      </c>
      <c r="C935" t="s">
        <v>18</v>
      </c>
      <c r="D935" t="s">
        <v>584</v>
      </c>
      <c r="E935">
        <v>545</v>
      </c>
    </row>
    <row r="936" spans="1:5">
      <c r="A936">
        <v>2023</v>
      </c>
      <c r="B936" t="s">
        <v>428</v>
      </c>
      <c r="C936" t="s">
        <v>27</v>
      </c>
      <c r="D936" t="s">
        <v>584</v>
      </c>
      <c r="E936">
        <v>805</v>
      </c>
    </row>
    <row r="937" spans="1:5">
      <c r="A937">
        <v>2024</v>
      </c>
      <c r="B937" t="s">
        <v>424</v>
      </c>
      <c r="C937" t="s">
        <v>21</v>
      </c>
      <c r="D937" t="s">
        <v>584</v>
      </c>
      <c r="E937">
        <v>1610</v>
      </c>
    </row>
    <row r="938" spans="1:5">
      <c r="A938">
        <v>2024</v>
      </c>
      <c r="B938" t="s">
        <v>432</v>
      </c>
      <c r="C938" t="s">
        <v>39</v>
      </c>
      <c r="D938" t="s">
        <v>584</v>
      </c>
      <c r="E938">
        <v>1240</v>
      </c>
    </row>
    <row r="939" spans="1:5">
      <c r="A939">
        <v>2024</v>
      </c>
      <c r="B939" t="s">
        <v>435</v>
      </c>
      <c r="C939" t="s">
        <v>48</v>
      </c>
      <c r="D939" t="s">
        <v>584</v>
      </c>
      <c r="E939">
        <v>425</v>
      </c>
    </row>
    <row r="940" spans="1:5">
      <c r="A940">
        <v>2024</v>
      </c>
      <c r="B940" t="s">
        <v>426</v>
      </c>
      <c r="C940" t="s">
        <v>427</v>
      </c>
      <c r="D940" t="s">
        <v>584</v>
      </c>
      <c r="E940">
        <v>905</v>
      </c>
    </row>
    <row r="941" spans="1:5">
      <c r="A941">
        <v>2021</v>
      </c>
      <c r="B941" t="s">
        <v>437</v>
      </c>
      <c r="C941" t="s">
        <v>51</v>
      </c>
      <c r="D941" t="s">
        <v>584</v>
      </c>
      <c r="E941">
        <v>2575</v>
      </c>
    </row>
    <row r="942" spans="1:5">
      <c r="A942">
        <v>2021</v>
      </c>
      <c r="B942" t="s">
        <v>434</v>
      </c>
      <c r="C942" t="s">
        <v>45</v>
      </c>
      <c r="D942" t="s">
        <v>584</v>
      </c>
      <c r="E942">
        <v>185</v>
      </c>
    </row>
    <row r="943" spans="1:5">
      <c r="A943">
        <v>2021</v>
      </c>
      <c r="B943" t="s">
        <v>438</v>
      </c>
      <c r="C943" t="s">
        <v>52</v>
      </c>
      <c r="D943" t="s">
        <v>584</v>
      </c>
      <c r="E943">
        <v>320</v>
      </c>
    </row>
    <row r="944" spans="1:5">
      <c r="A944">
        <v>2021</v>
      </c>
      <c r="B944" t="s">
        <v>425</v>
      </c>
      <c r="C944" t="s">
        <v>24</v>
      </c>
      <c r="D944" t="s">
        <v>584</v>
      </c>
      <c r="E944">
        <v>500</v>
      </c>
    </row>
    <row r="945" spans="1:5">
      <c r="A945">
        <v>2021</v>
      </c>
      <c r="B945" t="s">
        <v>423</v>
      </c>
      <c r="C945" t="s">
        <v>18</v>
      </c>
      <c r="D945" t="s">
        <v>584</v>
      </c>
      <c r="E945">
        <v>570</v>
      </c>
    </row>
    <row r="946" spans="1:5">
      <c r="A946">
        <v>2021</v>
      </c>
      <c r="B946" t="s">
        <v>420</v>
      </c>
      <c r="C946" t="s">
        <v>8</v>
      </c>
      <c r="D946" t="s">
        <v>584</v>
      </c>
      <c r="E946">
        <v>3755</v>
      </c>
    </row>
    <row r="947" spans="1:5">
      <c r="A947">
        <v>2022</v>
      </c>
      <c r="B947" t="s">
        <v>425</v>
      </c>
      <c r="C947" t="s">
        <v>24</v>
      </c>
      <c r="D947" t="s">
        <v>584</v>
      </c>
      <c r="E947">
        <v>500</v>
      </c>
    </row>
    <row r="948" spans="1:5">
      <c r="A948">
        <v>2022</v>
      </c>
      <c r="B948" t="s">
        <v>422</v>
      </c>
      <c r="C948" t="s">
        <v>15</v>
      </c>
      <c r="D948" t="s">
        <v>584</v>
      </c>
      <c r="E948">
        <v>2720</v>
      </c>
    </row>
    <row r="949" spans="1:5">
      <c r="A949">
        <v>2022</v>
      </c>
      <c r="B949" t="s">
        <v>437</v>
      </c>
      <c r="C949" t="s">
        <v>51</v>
      </c>
      <c r="D949" t="s">
        <v>584</v>
      </c>
      <c r="E949">
        <v>2565</v>
      </c>
    </row>
    <row r="950" spans="1:5">
      <c r="A950">
        <v>2022</v>
      </c>
      <c r="B950" t="s">
        <v>426</v>
      </c>
      <c r="C950" t="s">
        <v>427</v>
      </c>
      <c r="D950" t="s">
        <v>584</v>
      </c>
      <c r="E950">
        <v>950</v>
      </c>
    </row>
    <row r="951" spans="1:5">
      <c r="A951">
        <v>2022</v>
      </c>
      <c r="B951" t="s">
        <v>428</v>
      </c>
      <c r="C951" t="s">
        <v>27</v>
      </c>
      <c r="D951" t="s">
        <v>584</v>
      </c>
      <c r="E951">
        <v>855</v>
      </c>
    </row>
    <row r="952" spans="1:5">
      <c r="A952">
        <v>2022</v>
      </c>
      <c r="B952" t="s">
        <v>435</v>
      </c>
      <c r="C952" t="s">
        <v>48</v>
      </c>
      <c r="D952" t="s">
        <v>584</v>
      </c>
      <c r="E952">
        <v>455</v>
      </c>
    </row>
    <row r="953" spans="1:5">
      <c r="A953">
        <v>2022</v>
      </c>
      <c r="B953" t="s">
        <v>423</v>
      </c>
      <c r="C953" t="s">
        <v>18</v>
      </c>
      <c r="D953" t="s">
        <v>584</v>
      </c>
      <c r="E953">
        <v>570</v>
      </c>
    </row>
    <row r="954" spans="1:5">
      <c r="A954">
        <v>2022</v>
      </c>
      <c r="B954" t="s">
        <v>430</v>
      </c>
      <c r="C954" t="s">
        <v>33</v>
      </c>
      <c r="D954" t="s">
        <v>584</v>
      </c>
      <c r="E954">
        <v>490</v>
      </c>
    </row>
    <row r="955" spans="1:5">
      <c r="A955">
        <v>2022</v>
      </c>
      <c r="B955" t="s">
        <v>436</v>
      </c>
      <c r="C955" t="s">
        <v>49</v>
      </c>
      <c r="D955" t="s">
        <v>584</v>
      </c>
      <c r="E955">
        <v>3670</v>
      </c>
    </row>
    <row r="956" spans="1:5">
      <c r="A956">
        <v>2022</v>
      </c>
      <c r="B956" t="s">
        <v>439</v>
      </c>
      <c r="C956" t="s">
        <v>53</v>
      </c>
      <c r="D956" t="s">
        <v>584</v>
      </c>
      <c r="E956">
        <v>590</v>
      </c>
    </row>
    <row r="957" spans="1:5">
      <c r="A957">
        <v>2022</v>
      </c>
      <c r="B957" t="s">
        <v>433</v>
      </c>
      <c r="C957" t="s">
        <v>42</v>
      </c>
      <c r="D957" t="s">
        <v>584</v>
      </c>
      <c r="E957">
        <v>420</v>
      </c>
    </row>
    <row r="958" spans="1:5">
      <c r="A958">
        <v>2022</v>
      </c>
      <c r="B958" t="s">
        <v>434</v>
      </c>
      <c r="C958" t="s">
        <v>45</v>
      </c>
      <c r="D958" t="s">
        <v>584</v>
      </c>
      <c r="E958">
        <v>170</v>
      </c>
    </row>
    <row r="959" spans="1:5">
      <c r="A959">
        <v>2022</v>
      </c>
      <c r="B959" t="s">
        <v>432</v>
      </c>
      <c r="C959" t="s">
        <v>39</v>
      </c>
      <c r="D959" t="s">
        <v>584</v>
      </c>
      <c r="E959">
        <v>1285</v>
      </c>
    </row>
    <row r="960" spans="1:5">
      <c r="A960">
        <v>2021</v>
      </c>
      <c r="B960" t="s">
        <v>426</v>
      </c>
      <c r="C960" t="s">
        <v>427</v>
      </c>
      <c r="D960" t="s">
        <v>584</v>
      </c>
      <c r="E960">
        <v>985</v>
      </c>
    </row>
    <row r="961" spans="1:5">
      <c r="A961">
        <v>2021</v>
      </c>
      <c r="B961" t="s">
        <v>422</v>
      </c>
      <c r="C961" t="s">
        <v>15</v>
      </c>
      <c r="D961" t="s">
        <v>584</v>
      </c>
      <c r="E961">
        <v>2785</v>
      </c>
    </row>
    <row r="962" spans="1:5">
      <c r="A962">
        <v>2021</v>
      </c>
      <c r="B962" t="s">
        <v>432</v>
      </c>
      <c r="C962" t="s">
        <v>39</v>
      </c>
      <c r="D962" t="s">
        <v>584</v>
      </c>
      <c r="E962">
        <v>1315</v>
      </c>
    </row>
    <row r="963" spans="1:5">
      <c r="A963">
        <v>2021</v>
      </c>
      <c r="B963" t="s">
        <v>424</v>
      </c>
      <c r="C963" t="s">
        <v>21</v>
      </c>
      <c r="D963" t="s">
        <v>584</v>
      </c>
      <c r="E963">
        <v>1710</v>
      </c>
    </row>
    <row r="964" spans="1:5">
      <c r="A964">
        <v>2021</v>
      </c>
      <c r="B964" t="s">
        <v>433</v>
      </c>
      <c r="C964" t="s">
        <v>42</v>
      </c>
      <c r="D964" t="s">
        <v>584</v>
      </c>
      <c r="E964">
        <v>430</v>
      </c>
    </row>
    <row r="965" spans="1:5">
      <c r="A965">
        <v>2021</v>
      </c>
      <c r="B965" t="s">
        <v>421</v>
      </c>
      <c r="C965" t="s">
        <v>13</v>
      </c>
      <c r="D965" t="s">
        <v>584</v>
      </c>
      <c r="E965">
        <v>4475</v>
      </c>
    </row>
    <row r="966" spans="1:5">
      <c r="A966">
        <v>2022</v>
      </c>
      <c r="B966" t="s">
        <v>424</v>
      </c>
      <c r="C966" t="s">
        <v>21</v>
      </c>
      <c r="D966" t="s">
        <v>584</v>
      </c>
      <c r="E966">
        <v>1645</v>
      </c>
    </row>
    <row r="967" spans="1:5">
      <c r="A967">
        <v>2022</v>
      </c>
      <c r="B967" t="s">
        <v>431</v>
      </c>
      <c r="C967" t="s">
        <v>36</v>
      </c>
      <c r="D967" t="s">
        <v>584</v>
      </c>
      <c r="E967">
        <v>340</v>
      </c>
    </row>
    <row r="968" spans="1:5">
      <c r="A968">
        <v>2022</v>
      </c>
      <c r="B968" t="s">
        <v>421</v>
      </c>
      <c r="C968" t="s">
        <v>13</v>
      </c>
      <c r="D968" t="s">
        <v>584</v>
      </c>
      <c r="E968">
        <v>4445</v>
      </c>
    </row>
    <row r="969" spans="1:5">
      <c r="A969">
        <v>2021</v>
      </c>
      <c r="B969" t="s">
        <v>436</v>
      </c>
      <c r="C969" t="s">
        <v>49</v>
      </c>
      <c r="D969" t="s">
        <v>584</v>
      </c>
      <c r="E969">
        <v>3705</v>
      </c>
    </row>
    <row r="970" spans="1:5">
      <c r="A970">
        <v>2021</v>
      </c>
      <c r="B970" t="s">
        <v>439</v>
      </c>
      <c r="C970" t="s">
        <v>53</v>
      </c>
      <c r="D970" t="s">
        <v>584</v>
      </c>
      <c r="E970">
        <v>605</v>
      </c>
    </row>
    <row r="971" spans="1:5">
      <c r="A971">
        <v>2021</v>
      </c>
      <c r="B971" t="s">
        <v>435</v>
      </c>
      <c r="C971" t="s">
        <v>48</v>
      </c>
      <c r="D971" t="s">
        <v>584</v>
      </c>
      <c r="E971">
        <v>450</v>
      </c>
    </row>
    <row r="972" spans="1:5">
      <c r="A972">
        <v>2021</v>
      </c>
      <c r="B972" t="s">
        <v>430</v>
      </c>
      <c r="C972" t="s">
        <v>33</v>
      </c>
      <c r="D972" t="s">
        <v>584</v>
      </c>
      <c r="E972">
        <v>480</v>
      </c>
    </row>
    <row r="973" spans="1:5">
      <c r="A973">
        <v>2021</v>
      </c>
      <c r="B973" t="s">
        <v>429</v>
      </c>
      <c r="C973" t="s">
        <v>30</v>
      </c>
      <c r="D973" t="s">
        <v>584</v>
      </c>
      <c r="E973">
        <v>2455</v>
      </c>
    </row>
    <row r="974" spans="1:5">
      <c r="A974">
        <v>2021</v>
      </c>
      <c r="B974" t="s">
        <v>428</v>
      </c>
      <c r="C974" t="s">
        <v>27</v>
      </c>
      <c r="D974" t="s">
        <v>584</v>
      </c>
      <c r="E974">
        <v>855</v>
      </c>
    </row>
    <row r="975" spans="1:5">
      <c r="A975">
        <v>2021</v>
      </c>
      <c r="B975" t="s">
        <v>431</v>
      </c>
      <c r="C975" t="s">
        <v>36</v>
      </c>
      <c r="D975" t="s">
        <v>584</v>
      </c>
      <c r="E975">
        <v>345</v>
      </c>
    </row>
    <row r="976" spans="1:5">
      <c r="A976">
        <v>2022</v>
      </c>
      <c r="B976" t="s">
        <v>438</v>
      </c>
      <c r="C976" t="s">
        <v>52</v>
      </c>
      <c r="D976" t="s">
        <v>584</v>
      </c>
      <c r="E976">
        <v>335</v>
      </c>
    </row>
    <row r="977" spans="1:5">
      <c r="A977">
        <v>2022</v>
      </c>
      <c r="B977" t="s">
        <v>429</v>
      </c>
      <c r="C977" t="s">
        <v>30</v>
      </c>
      <c r="D977" t="s">
        <v>584</v>
      </c>
      <c r="E977">
        <v>2425</v>
      </c>
    </row>
    <row r="978" spans="1:5">
      <c r="A978">
        <v>2022</v>
      </c>
      <c r="B978" t="s">
        <v>420</v>
      </c>
      <c r="C978" t="s">
        <v>8</v>
      </c>
      <c r="D978" t="s">
        <v>584</v>
      </c>
      <c r="E978">
        <v>3695</v>
      </c>
    </row>
    <row r="979" spans="1:5">
      <c r="A979">
        <v>2020</v>
      </c>
      <c r="B979" t="s">
        <v>422</v>
      </c>
      <c r="C979" t="s">
        <v>15</v>
      </c>
      <c r="D979" t="s">
        <v>584</v>
      </c>
      <c r="E979">
        <v>2805</v>
      </c>
    </row>
    <row r="980" spans="1:5">
      <c r="A980">
        <v>2020</v>
      </c>
      <c r="B980" t="s">
        <v>425</v>
      </c>
      <c r="C980" t="s">
        <v>24</v>
      </c>
      <c r="D980" t="s">
        <v>584</v>
      </c>
      <c r="E980">
        <v>505</v>
      </c>
    </row>
    <row r="981" spans="1:5">
      <c r="A981">
        <v>2020</v>
      </c>
      <c r="B981" t="s">
        <v>431</v>
      </c>
      <c r="C981" t="s">
        <v>36</v>
      </c>
      <c r="D981" t="s">
        <v>584</v>
      </c>
      <c r="E981">
        <v>345</v>
      </c>
    </row>
    <row r="982" spans="1:5">
      <c r="A982">
        <v>2020</v>
      </c>
      <c r="B982" t="s">
        <v>423</v>
      </c>
      <c r="C982" t="s">
        <v>18</v>
      </c>
      <c r="D982" t="s">
        <v>584</v>
      </c>
      <c r="E982">
        <v>565</v>
      </c>
    </row>
    <row r="983" spans="1:5">
      <c r="A983">
        <v>2020</v>
      </c>
      <c r="B983" t="s">
        <v>421</v>
      </c>
      <c r="C983" t="s">
        <v>13</v>
      </c>
      <c r="D983" t="s">
        <v>584</v>
      </c>
      <c r="E983">
        <v>4495</v>
      </c>
    </row>
    <row r="984" spans="1:5">
      <c r="A984">
        <v>2020</v>
      </c>
      <c r="B984" t="s">
        <v>438</v>
      </c>
      <c r="C984" t="s">
        <v>52</v>
      </c>
      <c r="D984" t="s">
        <v>584</v>
      </c>
      <c r="E984">
        <v>325</v>
      </c>
    </row>
    <row r="985" spans="1:5">
      <c r="A985">
        <v>2020</v>
      </c>
      <c r="B985" t="s">
        <v>436</v>
      </c>
      <c r="C985" t="s">
        <v>49</v>
      </c>
      <c r="D985" t="s">
        <v>584</v>
      </c>
      <c r="E985">
        <v>3765</v>
      </c>
    </row>
    <row r="986" spans="1:5">
      <c r="A986">
        <v>2020</v>
      </c>
      <c r="B986" t="s">
        <v>426</v>
      </c>
      <c r="C986" t="s">
        <v>427</v>
      </c>
      <c r="D986" t="s">
        <v>584</v>
      </c>
      <c r="E986">
        <v>995</v>
      </c>
    </row>
    <row r="987" spans="1:5">
      <c r="A987">
        <v>2020</v>
      </c>
      <c r="B987" t="s">
        <v>424</v>
      </c>
      <c r="C987" t="s">
        <v>21</v>
      </c>
      <c r="D987" t="s">
        <v>584</v>
      </c>
      <c r="E987">
        <v>1710</v>
      </c>
    </row>
    <row r="988" spans="1:5">
      <c r="A988">
        <v>2020</v>
      </c>
      <c r="B988" t="s">
        <v>432</v>
      </c>
      <c r="C988" t="s">
        <v>39</v>
      </c>
      <c r="D988" t="s">
        <v>584</v>
      </c>
      <c r="E988">
        <v>1350</v>
      </c>
    </row>
    <row r="989" spans="1:5">
      <c r="A989">
        <v>2020</v>
      </c>
      <c r="B989" t="s">
        <v>439</v>
      </c>
      <c r="C989" t="s">
        <v>53</v>
      </c>
      <c r="D989" t="s">
        <v>584</v>
      </c>
      <c r="E989">
        <v>615</v>
      </c>
    </row>
    <row r="990" spans="1:5">
      <c r="A990">
        <v>2020</v>
      </c>
      <c r="B990" t="s">
        <v>428</v>
      </c>
      <c r="C990" t="s">
        <v>27</v>
      </c>
      <c r="D990" t="s">
        <v>584</v>
      </c>
      <c r="E990">
        <v>885</v>
      </c>
    </row>
    <row r="991" spans="1:5">
      <c r="A991">
        <v>2020</v>
      </c>
      <c r="B991" t="s">
        <v>429</v>
      </c>
      <c r="C991" t="s">
        <v>30</v>
      </c>
      <c r="D991" t="s">
        <v>584</v>
      </c>
      <c r="E991">
        <v>2450</v>
      </c>
    </row>
    <row r="992" spans="1:5">
      <c r="A992">
        <v>2020</v>
      </c>
      <c r="B992" t="s">
        <v>430</v>
      </c>
      <c r="C992" t="s">
        <v>33</v>
      </c>
      <c r="D992" t="s">
        <v>584</v>
      </c>
      <c r="E992">
        <v>495</v>
      </c>
    </row>
    <row r="993" spans="1:5">
      <c r="A993">
        <v>2020</v>
      </c>
      <c r="B993" t="s">
        <v>433</v>
      </c>
      <c r="C993" t="s">
        <v>42</v>
      </c>
      <c r="D993" t="s">
        <v>584</v>
      </c>
      <c r="E993">
        <v>440</v>
      </c>
    </row>
    <row r="994" spans="1:5">
      <c r="A994">
        <v>2020</v>
      </c>
      <c r="B994" t="s">
        <v>420</v>
      </c>
      <c r="C994" t="s">
        <v>8</v>
      </c>
      <c r="D994" t="s">
        <v>584</v>
      </c>
      <c r="E994">
        <v>3815</v>
      </c>
    </row>
    <row r="995" spans="1:5">
      <c r="A995">
        <v>2020</v>
      </c>
      <c r="B995" t="s">
        <v>434</v>
      </c>
      <c r="C995" t="s">
        <v>45</v>
      </c>
      <c r="D995" t="s">
        <v>584</v>
      </c>
      <c r="E995">
        <v>180</v>
      </c>
    </row>
    <row r="996" spans="1:5">
      <c r="A996">
        <v>2020</v>
      </c>
      <c r="B996" t="s">
        <v>435</v>
      </c>
      <c r="C996" t="s">
        <v>48</v>
      </c>
      <c r="D996" t="s">
        <v>584</v>
      </c>
      <c r="E996">
        <v>460</v>
      </c>
    </row>
    <row r="997" spans="1:5">
      <c r="A997">
        <v>2020</v>
      </c>
      <c r="B997" t="s">
        <v>437</v>
      </c>
      <c r="C997" t="s">
        <v>51</v>
      </c>
      <c r="D997" t="s">
        <v>584</v>
      </c>
      <c r="E997">
        <v>2575</v>
      </c>
    </row>
    <row r="998" spans="1:5">
      <c r="A998">
        <v>2019</v>
      </c>
      <c r="B998" t="s">
        <v>432</v>
      </c>
      <c r="C998" t="s">
        <v>39</v>
      </c>
      <c r="D998" t="s">
        <v>584</v>
      </c>
      <c r="E998">
        <v>1375</v>
      </c>
    </row>
    <row r="999" spans="1:5">
      <c r="A999">
        <v>2019</v>
      </c>
      <c r="B999" t="s">
        <v>426</v>
      </c>
      <c r="C999" t="s">
        <v>427</v>
      </c>
      <c r="D999" t="s">
        <v>584</v>
      </c>
      <c r="E999">
        <v>1015</v>
      </c>
    </row>
    <row r="1000" spans="1:5">
      <c r="A1000">
        <v>2019</v>
      </c>
      <c r="B1000" t="s">
        <v>421</v>
      </c>
      <c r="C1000" t="s">
        <v>13</v>
      </c>
      <c r="D1000" t="s">
        <v>584</v>
      </c>
      <c r="E1000">
        <v>4465</v>
      </c>
    </row>
    <row r="1001" spans="1:5">
      <c r="A1001">
        <v>2019</v>
      </c>
      <c r="B1001" t="s">
        <v>424</v>
      </c>
      <c r="C1001" t="s">
        <v>21</v>
      </c>
      <c r="D1001" t="s">
        <v>584</v>
      </c>
      <c r="E1001">
        <v>1770</v>
      </c>
    </row>
    <row r="1002" spans="1:5">
      <c r="A1002">
        <v>2019</v>
      </c>
      <c r="B1002" t="s">
        <v>423</v>
      </c>
      <c r="C1002" t="s">
        <v>18</v>
      </c>
      <c r="D1002" t="s">
        <v>584</v>
      </c>
      <c r="E1002">
        <v>570</v>
      </c>
    </row>
    <row r="1003" spans="1:5">
      <c r="A1003">
        <v>2019</v>
      </c>
      <c r="B1003" t="s">
        <v>434</v>
      </c>
      <c r="C1003" t="s">
        <v>45</v>
      </c>
      <c r="D1003" t="s">
        <v>584</v>
      </c>
      <c r="E1003">
        <v>190</v>
      </c>
    </row>
    <row r="1004" spans="1:5">
      <c r="A1004">
        <v>2019</v>
      </c>
      <c r="B1004" t="s">
        <v>428</v>
      </c>
      <c r="C1004" t="s">
        <v>27</v>
      </c>
      <c r="D1004" t="s">
        <v>584</v>
      </c>
      <c r="E1004">
        <v>870</v>
      </c>
    </row>
    <row r="1005" spans="1:5">
      <c r="A1005">
        <v>2019</v>
      </c>
      <c r="B1005" t="s">
        <v>437</v>
      </c>
      <c r="C1005" t="s">
        <v>51</v>
      </c>
      <c r="D1005" t="s">
        <v>584</v>
      </c>
      <c r="E1005">
        <v>2560</v>
      </c>
    </row>
    <row r="1006" spans="1:5">
      <c r="A1006">
        <v>2019</v>
      </c>
      <c r="B1006" t="s">
        <v>425</v>
      </c>
      <c r="C1006" t="s">
        <v>24</v>
      </c>
      <c r="D1006" t="s">
        <v>584</v>
      </c>
      <c r="E1006">
        <v>520</v>
      </c>
    </row>
    <row r="1007" spans="1:5">
      <c r="A1007">
        <v>2019</v>
      </c>
      <c r="B1007" t="s">
        <v>430</v>
      </c>
      <c r="C1007" t="s">
        <v>33</v>
      </c>
      <c r="D1007" t="s">
        <v>584</v>
      </c>
      <c r="E1007">
        <v>500</v>
      </c>
    </row>
    <row r="1008" spans="1:5">
      <c r="A1008">
        <v>2019</v>
      </c>
      <c r="B1008" t="s">
        <v>420</v>
      </c>
      <c r="C1008" t="s">
        <v>8</v>
      </c>
      <c r="D1008" t="s">
        <v>584</v>
      </c>
      <c r="E1008">
        <v>3850</v>
      </c>
    </row>
    <row r="1009" spans="1:5">
      <c r="A1009">
        <v>2019</v>
      </c>
      <c r="B1009" t="s">
        <v>438</v>
      </c>
      <c r="C1009" t="s">
        <v>52</v>
      </c>
      <c r="D1009" t="s">
        <v>584</v>
      </c>
      <c r="E1009">
        <v>320</v>
      </c>
    </row>
    <row r="1010" spans="1:5">
      <c r="A1010">
        <v>2019</v>
      </c>
      <c r="B1010" t="s">
        <v>429</v>
      </c>
      <c r="C1010" t="s">
        <v>30</v>
      </c>
      <c r="D1010" t="s">
        <v>584</v>
      </c>
      <c r="E1010">
        <v>2520</v>
      </c>
    </row>
    <row r="1011" spans="1:5">
      <c r="A1011">
        <v>2019</v>
      </c>
      <c r="B1011" t="s">
        <v>433</v>
      </c>
      <c r="C1011" t="s">
        <v>42</v>
      </c>
      <c r="D1011" t="s">
        <v>584</v>
      </c>
      <c r="E1011">
        <v>465</v>
      </c>
    </row>
    <row r="1012" spans="1:5">
      <c r="A1012">
        <v>2019</v>
      </c>
      <c r="B1012" t="s">
        <v>422</v>
      </c>
      <c r="C1012" t="s">
        <v>15</v>
      </c>
      <c r="D1012" t="s">
        <v>584</v>
      </c>
      <c r="E1012">
        <v>2895</v>
      </c>
    </row>
    <row r="1013" spans="1:5">
      <c r="A1013">
        <v>2019</v>
      </c>
      <c r="B1013" t="s">
        <v>435</v>
      </c>
      <c r="C1013" t="s">
        <v>48</v>
      </c>
      <c r="D1013" t="s">
        <v>584</v>
      </c>
      <c r="E1013">
        <v>455</v>
      </c>
    </row>
    <row r="1014" spans="1:5">
      <c r="A1014">
        <v>2019</v>
      </c>
      <c r="B1014" t="s">
        <v>436</v>
      </c>
      <c r="C1014" t="s">
        <v>49</v>
      </c>
      <c r="D1014" t="s">
        <v>584</v>
      </c>
      <c r="E1014">
        <v>3770</v>
      </c>
    </row>
    <row r="1015" spans="1:5">
      <c r="A1015">
        <v>2019</v>
      </c>
      <c r="B1015" t="s">
        <v>439</v>
      </c>
      <c r="C1015" t="s">
        <v>53</v>
      </c>
      <c r="D1015" t="s">
        <v>584</v>
      </c>
      <c r="E1015">
        <v>630</v>
      </c>
    </row>
    <row r="1016" spans="1:5">
      <c r="A1016">
        <v>2019</v>
      </c>
      <c r="B1016" t="s">
        <v>431</v>
      </c>
      <c r="C1016" t="s">
        <v>36</v>
      </c>
      <c r="D1016" t="s">
        <v>584</v>
      </c>
      <c r="E1016">
        <v>340</v>
      </c>
    </row>
    <row r="1017" spans="1:5">
      <c r="A1017">
        <v>2018</v>
      </c>
      <c r="B1017" t="s">
        <v>424</v>
      </c>
      <c r="C1017" t="s">
        <v>21</v>
      </c>
      <c r="D1017" t="s">
        <v>584</v>
      </c>
      <c r="E1017">
        <v>1735</v>
      </c>
    </row>
    <row r="1018" spans="1:5">
      <c r="A1018">
        <v>2018</v>
      </c>
      <c r="B1018" t="s">
        <v>420</v>
      </c>
      <c r="C1018" t="s">
        <v>8</v>
      </c>
      <c r="D1018" t="s">
        <v>584</v>
      </c>
      <c r="E1018">
        <v>3840</v>
      </c>
    </row>
    <row r="1019" spans="1:5">
      <c r="A1019">
        <v>2018</v>
      </c>
      <c r="B1019" t="s">
        <v>426</v>
      </c>
      <c r="C1019" t="s">
        <v>427</v>
      </c>
      <c r="D1019" t="s">
        <v>584</v>
      </c>
      <c r="E1019">
        <v>1030</v>
      </c>
    </row>
    <row r="1020" spans="1:5">
      <c r="A1020">
        <v>2018</v>
      </c>
      <c r="B1020" t="s">
        <v>433</v>
      </c>
      <c r="C1020" t="s">
        <v>42</v>
      </c>
      <c r="D1020" t="s">
        <v>584</v>
      </c>
      <c r="E1020">
        <v>460</v>
      </c>
    </row>
    <row r="1021" spans="1:5">
      <c r="A1021">
        <v>2018</v>
      </c>
      <c r="B1021" t="s">
        <v>421</v>
      </c>
      <c r="C1021" t="s">
        <v>13</v>
      </c>
      <c r="D1021" t="s">
        <v>584</v>
      </c>
      <c r="E1021">
        <v>4545</v>
      </c>
    </row>
    <row r="1022" spans="1:5">
      <c r="A1022">
        <v>2018</v>
      </c>
      <c r="B1022" t="s">
        <v>435</v>
      </c>
      <c r="C1022" t="s">
        <v>48</v>
      </c>
      <c r="D1022" t="s">
        <v>584</v>
      </c>
      <c r="E1022">
        <v>445</v>
      </c>
    </row>
    <row r="1023" spans="1:5">
      <c r="A1023">
        <v>2018</v>
      </c>
      <c r="B1023" t="s">
        <v>428</v>
      </c>
      <c r="C1023" t="s">
        <v>27</v>
      </c>
      <c r="D1023" t="s">
        <v>584</v>
      </c>
      <c r="E1023">
        <v>835</v>
      </c>
    </row>
    <row r="1024" spans="1:5">
      <c r="A1024">
        <v>2018</v>
      </c>
      <c r="B1024" t="s">
        <v>423</v>
      </c>
      <c r="C1024" t="s">
        <v>18</v>
      </c>
      <c r="D1024" t="s">
        <v>584</v>
      </c>
      <c r="E1024">
        <v>575</v>
      </c>
    </row>
    <row r="1025" spans="1:5">
      <c r="A1025">
        <v>2018</v>
      </c>
      <c r="B1025" t="s">
        <v>430</v>
      </c>
      <c r="C1025" t="s">
        <v>33</v>
      </c>
      <c r="D1025" t="s">
        <v>584</v>
      </c>
      <c r="E1025">
        <v>515</v>
      </c>
    </row>
    <row r="1026" spans="1:5">
      <c r="A1026">
        <v>2018</v>
      </c>
      <c r="B1026" t="s">
        <v>431</v>
      </c>
      <c r="C1026" t="s">
        <v>36</v>
      </c>
      <c r="D1026" t="s">
        <v>584</v>
      </c>
      <c r="E1026">
        <v>340</v>
      </c>
    </row>
    <row r="1027" spans="1:5">
      <c r="A1027">
        <v>2018</v>
      </c>
      <c r="B1027" t="s">
        <v>438</v>
      </c>
      <c r="C1027" t="s">
        <v>52</v>
      </c>
      <c r="D1027" t="s">
        <v>584</v>
      </c>
      <c r="E1027">
        <v>355</v>
      </c>
    </row>
    <row r="1028" spans="1:5">
      <c r="A1028">
        <v>2018</v>
      </c>
      <c r="B1028" t="s">
        <v>422</v>
      </c>
      <c r="C1028" t="s">
        <v>15</v>
      </c>
      <c r="D1028" t="s">
        <v>584</v>
      </c>
      <c r="E1028">
        <v>2960</v>
      </c>
    </row>
    <row r="1029" spans="1:5">
      <c r="A1029">
        <v>2018</v>
      </c>
      <c r="B1029" t="s">
        <v>436</v>
      </c>
      <c r="C1029" t="s">
        <v>49</v>
      </c>
      <c r="D1029" t="s">
        <v>584</v>
      </c>
      <c r="E1029">
        <v>3890</v>
      </c>
    </row>
    <row r="1030" spans="1:5">
      <c r="A1030">
        <v>2018</v>
      </c>
      <c r="B1030" t="s">
        <v>439</v>
      </c>
      <c r="C1030" t="s">
        <v>53</v>
      </c>
      <c r="D1030" t="s">
        <v>584</v>
      </c>
      <c r="E1030">
        <v>670</v>
      </c>
    </row>
    <row r="1031" spans="1:5">
      <c r="A1031">
        <v>2018</v>
      </c>
      <c r="B1031" t="s">
        <v>437</v>
      </c>
      <c r="C1031" t="s">
        <v>51</v>
      </c>
      <c r="D1031" t="s">
        <v>584</v>
      </c>
      <c r="E1031">
        <v>2580</v>
      </c>
    </row>
    <row r="1032" spans="1:5">
      <c r="A1032">
        <v>2018</v>
      </c>
      <c r="B1032" t="s">
        <v>434</v>
      </c>
      <c r="C1032" t="s">
        <v>45</v>
      </c>
      <c r="D1032" t="s">
        <v>584</v>
      </c>
      <c r="E1032">
        <v>180</v>
      </c>
    </row>
    <row r="1033" spans="1:5">
      <c r="A1033">
        <v>2018</v>
      </c>
      <c r="B1033" t="s">
        <v>429</v>
      </c>
      <c r="C1033" t="s">
        <v>30</v>
      </c>
      <c r="D1033" t="s">
        <v>584</v>
      </c>
      <c r="E1033">
        <v>2540</v>
      </c>
    </row>
    <row r="1034" spans="1:5">
      <c r="A1034">
        <v>2018</v>
      </c>
      <c r="B1034" t="s">
        <v>425</v>
      </c>
      <c r="C1034" t="s">
        <v>24</v>
      </c>
      <c r="D1034" t="s">
        <v>584</v>
      </c>
      <c r="E1034">
        <v>525</v>
      </c>
    </row>
    <row r="1035" spans="1:5">
      <c r="A1035">
        <v>2018</v>
      </c>
      <c r="B1035" t="s">
        <v>432</v>
      </c>
      <c r="C1035" t="s">
        <v>39</v>
      </c>
      <c r="D1035" t="s">
        <v>584</v>
      </c>
      <c r="E1035">
        <v>1395</v>
      </c>
    </row>
    <row r="1036" spans="1:5">
      <c r="A1036">
        <v>2023</v>
      </c>
      <c r="B1036" t="s">
        <v>424</v>
      </c>
      <c r="C1036" t="s">
        <v>21</v>
      </c>
      <c r="D1036" t="s">
        <v>584</v>
      </c>
      <c r="E1036">
        <v>1630</v>
      </c>
    </row>
    <row r="1037" spans="1:5">
      <c r="A1037">
        <v>2023</v>
      </c>
      <c r="B1037" t="s">
        <v>432</v>
      </c>
      <c r="C1037" t="s">
        <v>39</v>
      </c>
      <c r="D1037" t="s">
        <v>584</v>
      </c>
      <c r="E1037">
        <v>1275</v>
      </c>
    </row>
    <row r="1038" spans="1:5">
      <c r="A1038">
        <v>2023</v>
      </c>
      <c r="B1038" t="s">
        <v>421</v>
      </c>
      <c r="C1038" t="s">
        <v>13</v>
      </c>
      <c r="D1038" t="s">
        <v>584</v>
      </c>
      <c r="E1038">
        <v>4350</v>
      </c>
    </row>
    <row r="1039" spans="1:5">
      <c r="A1039">
        <v>2023</v>
      </c>
      <c r="B1039" t="s">
        <v>430</v>
      </c>
      <c r="C1039" t="s">
        <v>33</v>
      </c>
      <c r="D1039" t="s">
        <v>584</v>
      </c>
      <c r="E1039">
        <v>480</v>
      </c>
    </row>
    <row r="1040" spans="1:5">
      <c r="A1040">
        <v>2023</v>
      </c>
      <c r="B1040" t="s">
        <v>435</v>
      </c>
      <c r="C1040" t="s">
        <v>48</v>
      </c>
      <c r="D1040" t="s">
        <v>584</v>
      </c>
      <c r="E1040">
        <v>440</v>
      </c>
    </row>
    <row r="1041" spans="1:5">
      <c r="A1041">
        <v>2023</v>
      </c>
      <c r="B1041" t="s">
        <v>436</v>
      </c>
      <c r="C1041" t="s">
        <v>49</v>
      </c>
      <c r="D1041" t="s">
        <v>584</v>
      </c>
      <c r="E1041">
        <v>3610</v>
      </c>
    </row>
    <row r="1042" spans="1:5">
      <c r="A1042">
        <v>2023</v>
      </c>
      <c r="B1042" t="s">
        <v>429</v>
      </c>
      <c r="C1042" t="s">
        <v>30</v>
      </c>
      <c r="D1042" t="s">
        <v>584</v>
      </c>
      <c r="E1042">
        <v>2345</v>
      </c>
    </row>
    <row r="1043" spans="1:5">
      <c r="A1043">
        <v>2023</v>
      </c>
      <c r="B1043" t="s">
        <v>420</v>
      </c>
      <c r="C1043" t="s">
        <v>8</v>
      </c>
      <c r="D1043" t="s">
        <v>584</v>
      </c>
      <c r="E1043">
        <v>3645</v>
      </c>
    </row>
    <row r="1044" spans="1:5">
      <c r="A1044">
        <v>2023</v>
      </c>
      <c r="B1044" t="s">
        <v>439</v>
      </c>
      <c r="C1044" t="s">
        <v>53</v>
      </c>
      <c r="D1044" t="s">
        <v>584</v>
      </c>
      <c r="E1044">
        <v>555</v>
      </c>
    </row>
    <row r="1045" spans="1:5">
      <c r="A1045">
        <v>2023</v>
      </c>
      <c r="B1045" t="s">
        <v>437</v>
      </c>
      <c r="C1045" t="s">
        <v>51</v>
      </c>
      <c r="D1045" t="s">
        <v>584</v>
      </c>
      <c r="E1045">
        <v>2460</v>
      </c>
    </row>
    <row r="1046" spans="1:5">
      <c r="A1046">
        <v>2023</v>
      </c>
      <c r="B1046" t="s">
        <v>438</v>
      </c>
      <c r="C1046" t="s">
        <v>52</v>
      </c>
      <c r="D1046" t="s">
        <v>584</v>
      </c>
      <c r="E1046">
        <v>320</v>
      </c>
    </row>
    <row r="1047" spans="1:5">
      <c r="A1047">
        <v>2023</v>
      </c>
      <c r="B1047" t="s">
        <v>426</v>
      </c>
      <c r="C1047" t="s">
        <v>427</v>
      </c>
      <c r="D1047" t="s">
        <v>584</v>
      </c>
      <c r="E1047">
        <v>920</v>
      </c>
    </row>
    <row r="1048" spans="1:5">
      <c r="A1048">
        <v>2023</v>
      </c>
      <c r="B1048" t="s">
        <v>434</v>
      </c>
      <c r="C1048" t="s">
        <v>45</v>
      </c>
      <c r="D1048" t="s">
        <v>584</v>
      </c>
      <c r="E1048">
        <v>165</v>
      </c>
    </row>
    <row r="1049" spans="1:5">
      <c r="A1049">
        <v>2023</v>
      </c>
      <c r="B1049" t="s">
        <v>425</v>
      </c>
      <c r="C1049" t="s">
        <v>24</v>
      </c>
      <c r="D1049" t="s">
        <v>584</v>
      </c>
      <c r="E1049">
        <v>495</v>
      </c>
    </row>
    <row r="1050" spans="1:5">
      <c r="A1050">
        <v>2023</v>
      </c>
      <c r="B1050" t="s">
        <v>422</v>
      </c>
      <c r="C1050" t="s">
        <v>15</v>
      </c>
      <c r="D1050" t="s">
        <v>584</v>
      </c>
      <c r="E1050">
        <v>2690</v>
      </c>
    </row>
    <row r="1051" spans="1:5">
      <c r="A1051">
        <v>2024</v>
      </c>
      <c r="B1051" t="s">
        <v>430</v>
      </c>
      <c r="C1051" t="s">
        <v>33</v>
      </c>
      <c r="D1051" t="s">
        <v>584</v>
      </c>
      <c r="E1051">
        <v>450</v>
      </c>
    </row>
    <row r="1052" spans="1:5">
      <c r="A1052">
        <v>2024</v>
      </c>
      <c r="B1052" t="s">
        <v>428</v>
      </c>
      <c r="C1052" t="s">
        <v>27</v>
      </c>
      <c r="D1052" t="s">
        <v>584</v>
      </c>
      <c r="E1052">
        <v>825</v>
      </c>
    </row>
    <row r="1053" spans="1:5">
      <c r="A1053">
        <v>2024</v>
      </c>
      <c r="B1053" t="s">
        <v>422</v>
      </c>
      <c r="C1053" t="s">
        <v>15</v>
      </c>
      <c r="D1053" t="s">
        <v>584</v>
      </c>
      <c r="E1053">
        <v>2640</v>
      </c>
    </row>
    <row r="1054" spans="1:5">
      <c r="A1054">
        <v>2024</v>
      </c>
      <c r="B1054" t="s">
        <v>425</v>
      </c>
      <c r="C1054" t="s">
        <v>24</v>
      </c>
      <c r="D1054" t="s">
        <v>584</v>
      </c>
      <c r="E1054">
        <v>500</v>
      </c>
    </row>
    <row r="1055" spans="1:5">
      <c r="A1055">
        <v>2024</v>
      </c>
      <c r="B1055" t="s">
        <v>438</v>
      </c>
      <c r="C1055" t="s">
        <v>52</v>
      </c>
      <c r="D1055" t="s">
        <v>584</v>
      </c>
      <c r="E1055">
        <v>315</v>
      </c>
    </row>
    <row r="1056" spans="1:5">
      <c r="A1056">
        <v>2024</v>
      </c>
      <c r="B1056" t="s">
        <v>420</v>
      </c>
      <c r="C1056" t="s">
        <v>8</v>
      </c>
      <c r="D1056" t="s">
        <v>584</v>
      </c>
      <c r="E1056">
        <v>3630</v>
      </c>
    </row>
    <row r="1057" spans="1:5">
      <c r="A1057">
        <v>2024</v>
      </c>
      <c r="B1057" t="s">
        <v>423</v>
      </c>
      <c r="C1057" t="s">
        <v>18</v>
      </c>
      <c r="D1057" t="s">
        <v>584</v>
      </c>
      <c r="E1057">
        <v>530</v>
      </c>
    </row>
    <row r="1058" spans="1:5">
      <c r="A1058">
        <v>2024</v>
      </c>
      <c r="B1058" t="s">
        <v>421</v>
      </c>
      <c r="C1058" t="s">
        <v>13</v>
      </c>
      <c r="D1058" t="s">
        <v>584</v>
      </c>
      <c r="E1058">
        <v>4280</v>
      </c>
    </row>
    <row r="1059" spans="1:5">
      <c r="A1059">
        <v>2024</v>
      </c>
      <c r="B1059" t="s">
        <v>429</v>
      </c>
      <c r="C1059" t="s">
        <v>30</v>
      </c>
      <c r="D1059" t="s">
        <v>584</v>
      </c>
      <c r="E1059">
        <v>2285</v>
      </c>
    </row>
    <row r="1060" spans="1:5">
      <c r="A1060">
        <v>2024</v>
      </c>
      <c r="B1060" t="s">
        <v>431</v>
      </c>
      <c r="C1060" t="s">
        <v>36</v>
      </c>
      <c r="D1060" t="s">
        <v>584</v>
      </c>
      <c r="E1060">
        <v>305</v>
      </c>
    </row>
    <row r="1061" spans="1:5">
      <c r="A1061">
        <v>2024</v>
      </c>
      <c r="B1061" t="s">
        <v>434</v>
      </c>
      <c r="C1061" t="s">
        <v>45</v>
      </c>
      <c r="D1061" t="s">
        <v>584</v>
      </c>
      <c r="E1061">
        <v>165</v>
      </c>
    </row>
    <row r="1062" spans="1:5">
      <c r="A1062">
        <v>2024</v>
      </c>
      <c r="B1062" t="s">
        <v>437</v>
      </c>
      <c r="C1062" t="s">
        <v>51</v>
      </c>
      <c r="D1062" t="s">
        <v>584</v>
      </c>
      <c r="E1062">
        <v>2390</v>
      </c>
    </row>
    <row r="1063" spans="1:5">
      <c r="A1063">
        <v>2024</v>
      </c>
      <c r="B1063" t="s">
        <v>436</v>
      </c>
      <c r="C1063" t="s">
        <v>49</v>
      </c>
      <c r="D1063" t="s">
        <v>584</v>
      </c>
      <c r="E1063">
        <v>3505</v>
      </c>
    </row>
    <row r="1064" spans="1:5">
      <c r="A1064">
        <v>2024</v>
      </c>
      <c r="B1064" t="s">
        <v>439</v>
      </c>
      <c r="C1064" t="s">
        <v>53</v>
      </c>
      <c r="D1064" t="s">
        <v>584</v>
      </c>
      <c r="E1064">
        <v>535</v>
      </c>
    </row>
    <row r="1065" spans="1:5">
      <c r="A1065">
        <v>2024</v>
      </c>
      <c r="B1065" t="s">
        <v>433</v>
      </c>
      <c r="C1065" t="s">
        <v>42</v>
      </c>
      <c r="D1065" t="s">
        <v>584</v>
      </c>
      <c r="E1065">
        <v>395</v>
      </c>
    </row>
    <row r="1066" spans="1:5">
      <c r="A1066">
        <v>2023</v>
      </c>
      <c r="B1066" t="s">
        <v>431</v>
      </c>
      <c r="C1066" t="s">
        <v>36</v>
      </c>
      <c r="D1066" t="s">
        <v>585</v>
      </c>
      <c r="E1066">
        <v>15</v>
      </c>
    </row>
    <row r="1067" spans="1:5">
      <c r="A1067">
        <v>2023</v>
      </c>
      <c r="B1067" t="s">
        <v>433</v>
      </c>
      <c r="C1067" t="s">
        <v>42</v>
      </c>
      <c r="D1067" t="s">
        <v>585</v>
      </c>
      <c r="E1067">
        <v>10</v>
      </c>
    </row>
    <row r="1068" spans="1:5">
      <c r="A1068">
        <v>2023</v>
      </c>
      <c r="B1068" t="s">
        <v>423</v>
      </c>
      <c r="C1068" t="s">
        <v>18</v>
      </c>
      <c r="D1068" t="s">
        <v>585</v>
      </c>
      <c r="E1068">
        <v>15</v>
      </c>
    </row>
    <row r="1069" spans="1:5">
      <c r="A1069">
        <v>2023</v>
      </c>
      <c r="B1069" t="s">
        <v>428</v>
      </c>
      <c r="C1069" t="s">
        <v>27</v>
      </c>
      <c r="D1069" t="s">
        <v>585</v>
      </c>
      <c r="E1069">
        <v>25</v>
      </c>
    </row>
    <row r="1070" spans="1:5">
      <c r="A1070">
        <v>2024</v>
      </c>
      <c r="B1070" t="s">
        <v>424</v>
      </c>
      <c r="C1070" t="s">
        <v>21</v>
      </c>
      <c r="D1070" t="s">
        <v>585</v>
      </c>
      <c r="E1070">
        <v>45</v>
      </c>
    </row>
    <row r="1071" spans="1:5">
      <c r="A1071">
        <v>2024</v>
      </c>
      <c r="B1071" t="s">
        <v>432</v>
      </c>
      <c r="C1071" t="s">
        <v>39</v>
      </c>
      <c r="D1071" t="s">
        <v>585</v>
      </c>
      <c r="E1071">
        <v>40</v>
      </c>
    </row>
    <row r="1072" spans="1:5">
      <c r="A1072">
        <v>2024</v>
      </c>
      <c r="B1072" t="s">
        <v>435</v>
      </c>
      <c r="C1072" t="s">
        <v>48</v>
      </c>
      <c r="D1072" t="s">
        <v>585</v>
      </c>
      <c r="E1072">
        <v>20</v>
      </c>
    </row>
    <row r="1073" spans="1:5">
      <c r="A1073">
        <v>2024</v>
      </c>
      <c r="B1073" t="s">
        <v>426</v>
      </c>
      <c r="C1073" t="s">
        <v>427</v>
      </c>
      <c r="D1073" t="s">
        <v>585</v>
      </c>
      <c r="E1073">
        <v>45</v>
      </c>
    </row>
    <row r="1074" spans="1:5">
      <c r="A1074">
        <v>2021</v>
      </c>
      <c r="B1074" t="s">
        <v>437</v>
      </c>
      <c r="C1074" t="s">
        <v>51</v>
      </c>
      <c r="D1074" t="s">
        <v>585</v>
      </c>
      <c r="E1074">
        <v>30</v>
      </c>
    </row>
    <row r="1075" spans="1:5">
      <c r="A1075">
        <v>2021</v>
      </c>
      <c r="B1075" t="s">
        <v>434</v>
      </c>
      <c r="C1075" t="s">
        <v>45</v>
      </c>
      <c r="D1075" t="s">
        <v>585</v>
      </c>
      <c r="E1075">
        <v>5</v>
      </c>
    </row>
    <row r="1076" spans="1:5">
      <c r="A1076">
        <v>2021</v>
      </c>
      <c r="B1076" t="s">
        <v>438</v>
      </c>
      <c r="C1076" t="s">
        <v>52</v>
      </c>
      <c r="D1076" t="s">
        <v>585</v>
      </c>
      <c r="E1076">
        <v>5</v>
      </c>
    </row>
    <row r="1077" spans="1:5">
      <c r="A1077">
        <v>2021</v>
      </c>
      <c r="B1077" t="s">
        <v>425</v>
      </c>
      <c r="C1077" t="s">
        <v>24</v>
      </c>
      <c r="D1077" t="s">
        <v>585</v>
      </c>
      <c r="E1077">
        <v>10</v>
      </c>
    </row>
    <row r="1078" spans="1:5">
      <c r="A1078">
        <v>2021</v>
      </c>
      <c r="B1078" t="s">
        <v>423</v>
      </c>
      <c r="C1078" t="s">
        <v>18</v>
      </c>
      <c r="D1078" t="s">
        <v>585</v>
      </c>
      <c r="E1078">
        <v>15</v>
      </c>
    </row>
    <row r="1079" spans="1:5">
      <c r="A1079">
        <v>2021</v>
      </c>
      <c r="B1079" t="s">
        <v>420</v>
      </c>
      <c r="C1079" t="s">
        <v>8</v>
      </c>
      <c r="D1079" t="s">
        <v>585</v>
      </c>
      <c r="E1079">
        <v>55</v>
      </c>
    </row>
    <row r="1080" spans="1:5">
      <c r="A1080">
        <v>2022</v>
      </c>
      <c r="B1080" t="s">
        <v>425</v>
      </c>
      <c r="C1080" t="s">
        <v>24</v>
      </c>
      <c r="D1080" t="s">
        <v>585</v>
      </c>
      <c r="E1080">
        <v>15</v>
      </c>
    </row>
    <row r="1081" spans="1:5">
      <c r="A1081">
        <v>2022</v>
      </c>
      <c r="B1081" t="s">
        <v>422</v>
      </c>
      <c r="C1081" t="s">
        <v>15</v>
      </c>
      <c r="D1081" t="s">
        <v>585</v>
      </c>
      <c r="E1081">
        <v>80</v>
      </c>
    </row>
    <row r="1082" spans="1:5">
      <c r="A1082">
        <v>2022</v>
      </c>
      <c r="B1082" t="s">
        <v>437</v>
      </c>
      <c r="C1082" t="s">
        <v>51</v>
      </c>
      <c r="D1082" t="s">
        <v>585</v>
      </c>
      <c r="E1082">
        <v>35</v>
      </c>
    </row>
    <row r="1083" spans="1:5">
      <c r="A1083">
        <v>2022</v>
      </c>
      <c r="B1083" t="s">
        <v>426</v>
      </c>
      <c r="C1083" t="s">
        <v>427</v>
      </c>
      <c r="D1083" t="s">
        <v>585</v>
      </c>
      <c r="E1083">
        <v>30</v>
      </c>
    </row>
    <row r="1084" spans="1:5">
      <c r="A1084">
        <v>2022</v>
      </c>
      <c r="B1084" t="s">
        <v>428</v>
      </c>
      <c r="C1084" t="s">
        <v>27</v>
      </c>
      <c r="D1084" t="s">
        <v>585</v>
      </c>
      <c r="E1084">
        <v>20</v>
      </c>
    </row>
    <row r="1085" spans="1:5">
      <c r="A1085">
        <v>2022</v>
      </c>
      <c r="B1085" t="s">
        <v>435</v>
      </c>
      <c r="C1085" t="s">
        <v>48</v>
      </c>
      <c r="D1085" t="s">
        <v>585</v>
      </c>
      <c r="E1085">
        <v>15</v>
      </c>
    </row>
    <row r="1086" spans="1:5">
      <c r="A1086">
        <v>2022</v>
      </c>
      <c r="B1086" t="s">
        <v>423</v>
      </c>
      <c r="C1086" t="s">
        <v>18</v>
      </c>
      <c r="D1086" t="s">
        <v>585</v>
      </c>
      <c r="E1086">
        <v>15</v>
      </c>
    </row>
    <row r="1087" spans="1:5">
      <c r="A1087">
        <v>2022</v>
      </c>
      <c r="B1087" t="s">
        <v>430</v>
      </c>
      <c r="C1087" t="s">
        <v>33</v>
      </c>
      <c r="D1087" t="s">
        <v>585</v>
      </c>
      <c r="E1087">
        <v>15</v>
      </c>
    </row>
    <row r="1088" spans="1:5">
      <c r="A1088">
        <v>2022</v>
      </c>
      <c r="B1088" t="s">
        <v>436</v>
      </c>
      <c r="C1088" t="s">
        <v>49</v>
      </c>
      <c r="D1088" t="s">
        <v>585</v>
      </c>
      <c r="E1088">
        <v>85</v>
      </c>
    </row>
    <row r="1089" spans="1:5">
      <c r="A1089">
        <v>2022</v>
      </c>
      <c r="B1089" t="s">
        <v>439</v>
      </c>
      <c r="C1089" t="s">
        <v>53</v>
      </c>
      <c r="D1089" t="s">
        <v>585</v>
      </c>
      <c r="E1089">
        <v>15</v>
      </c>
    </row>
    <row r="1090" spans="1:5">
      <c r="A1090">
        <v>2022</v>
      </c>
      <c r="B1090" t="s">
        <v>433</v>
      </c>
      <c r="C1090" t="s">
        <v>42</v>
      </c>
      <c r="D1090" t="s">
        <v>585</v>
      </c>
      <c r="E1090">
        <v>5</v>
      </c>
    </row>
    <row r="1091" spans="1:5">
      <c r="A1091">
        <v>2022</v>
      </c>
      <c r="B1091" t="s">
        <v>434</v>
      </c>
      <c r="C1091" t="s">
        <v>45</v>
      </c>
      <c r="D1091" t="s">
        <v>585</v>
      </c>
      <c r="E1091">
        <v>5</v>
      </c>
    </row>
    <row r="1092" spans="1:5">
      <c r="A1092">
        <v>2022</v>
      </c>
      <c r="B1092" t="s">
        <v>432</v>
      </c>
      <c r="C1092" t="s">
        <v>39</v>
      </c>
      <c r="D1092" t="s">
        <v>585</v>
      </c>
      <c r="E1092">
        <v>25</v>
      </c>
    </row>
    <row r="1093" spans="1:5">
      <c r="A1093">
        <v>2021</v>
      </c>
      <c r="B1093" t="s">
        <v>426</v>
      </c>
      <c r="C1093" t="s">
        <v>427</v>
      </c>
      <c r="D1093" t="s">
        <v>585</v>
      </c>
      <c r="E1093">
        <v>30</v>
      </c>
    </row>
    <row r="1094" spans="1:5">
      <c r="A1094">
        <v>2021</v>
      </c>
      <c r="B1094" t="s">
        <v>422</v>
      </c>
      <c r="C1094" t="s">
        <v>15</v>
      </c>
      <c r="D1094" t="s">
        <v>585</v>
      </c>
      <c r="E1094">
        <v>75</v>
      </c>
    </row>
    <row r="1095" spans="1:5">
      <c r="A1095">
        <v>2021</v>
      </c>
      <c r="B1095" t="s">
        <v>432</v>
      </c>
      <c r="C1095" t="s">
        <v>39</v>
      </c>
      <c r="D1095" t="s">
        <v>585</v>
      </c>
      <c r="E1095">
        <v>25</v>
      </c>
    </row>
    <row r="1096" spans="1:5">
      <c r="A1096">
        <v>2021</v>
      </c>
      <c r="B1096" t="s">
        <v>424</v>
      </c>
      <c r="C1096" t="s">
        <v>21</v>
      </c>
      <c r="D1096" t="s">
        <v>585</v>
      </c>
      <c r="E1096">
        <v>30</v>
      </c>
    </row>
    <row r="1097" spans="1:5">
      <c r="A1097">
        <v>2021</v>
      </c>
      <c r="B1097" t="s">
        <v>433</v>
      </c>
      <c r="C1097" t="s">
        <v>42</v>
      </c>
      <c r="D1097" t="s">
        <v>585</v>
      </c>
      <c r="E1097">
        <v>5</v>
      </c>
    </row>
    <row r="1098" spans="1:5">
      <c r="A1098">
        <v>2021</v>
      </c>
      <c r="B1098" t="s">
        <v>421</v>
      </c>
      <c r="C1098" t="s">
        <v>13</v>
      </c>
      <c r="D1098" t="s">
        <v>585</v>
      </c>
      <c r="E1098">
        <v>65</v>
      </c>
    </row>
    <row r="1099" spans="1:5">
      <c r="A1099">
        <v>2022</v>
      </c>
      <c r="B1099" t="s">
        <v>424</v>
      </c>
      <c r="C1099" t="s">
        <v>21</v>
      </c>
      <c r="D1099" t="s">
        <v>585</v>
      </c>
      <c r="E1099">
        <v>35</v>
      </c>
    </row>
    <row r="1100" spans="1:5">
      <c r="A1100">
        <v>2022</v>
      </c>
      <c r="B1100" t="s">
        <v>431</v>
      </c>
      <c r="C1100" t="s">
        <v>36</v>
      </c>
      <c r="D1100" t="s">
        <v>585</v>
      </c>
      <c r="E1100">
        <v>15</v>
      </c>
    </row>
    <row r="1101" spans="1:5">
      <c r="A1101">
        <v>2022</v>
      </c>
      <c r="B1101" t="s">
        <v>421</v>
      </c>
      <c r="C1101" t="s">
        <v>13</v>
      </c>
      <c r="D1101" t="s">
        <v>585</v>
      </c>
      <c r="E1101">
        <v>70</v>
      </c>
    </row>
    <row r="1102" spans="1:5">
      <c r="A1102">
        <v>2021</v>
      </c>
      <c r="B1102" t="s">
        <v>436</v>
      </c>
      <c r="C1102" t="s">
        <v>49</v>
      </c>
      <c r="D1102" t="s">
        <v>585</v>
      </c>
      <c r="E1102">
        <v>75</v>
      </c>
    </row>
    <row r="1103" spans="1:5">
      <c r="A1103">
        <v>2021</v>
      </c>
      <c r="B1103" t="s">
        <v>439</v>
      </c>
      <c r="C1103" t="s">
        <v>53</v>
      </c>
      <c r="D1103" t="s">
        <v>585</v>
      </c>
      <c r="E1103">
        <v>10</v>
      </c>
    </row>
    <row r="1104" spans="1:5">
      <c r="A1104">
        <v>2021</v>
      </c>
      <c r="B1104" t="s">
        <v>435</v>
      </c>
      <c r="C1104" t="s">
        <v>48</v>
      </c>
      <c r="D1104" t="s">
        <v>585</v>
      </c>
      <c r="E1104">
        <v>10</v>
      </c>
    </row>
    <row r="1105" spans="1:5">
      <c r="A1105">
        <v>2021</v>
      </c>
      <c r="B1105" t="s">
        <v>430</v>
      </c>
      <c r="C1105" t="s">
        <v>33</v>
      </c>
      <c r="D1105" t="s">
        <v>585</v>
      </c>
      <c r="E1105">
        <v>10</v>
      </c>
    </row>
    <row r="1106" spans="1:5">
      <c r="A1106">
        <v>2021</v>
      </c>
      <c r="B1106" t="s">
        <v>429</v>
      </c>
      <c r="C1106" t="s">
        <v>30</v>
      </c>
      <c r="D1106" t="s">
        <v>585</v>
      </c>
      <c r="E1106">
        <v>70</v>
      </c>
    </row>
    <row r="1107" spans="1:5">
      <c r="A1107">
        <v>2021</v>
      </c>
      <c r="B1107" t="s">
        <v>428</v>
      </c>
      <c r="C1107" t="s">
        <v>27</v>
      </c>
      <c r="D1107" t="s">
        <v>585</v>
      </c>
      <c r="E1107">
        <v>15</v>
      </c>
    </row>
    <row r="1108" spans="1:5">
      <c r="A1108">
        <v>2021</v>
      </c>
      <c r="B1108" t="s">
        <v>431</v>
      </c>
      <c r="C1108" t="s">
        <v>36</v>
      </c>
      <c r="D1108" t="s">
        <v>585</v>
      </c>
      <c r="E1108">
        <v>15</v>
      </c>
    </row>
    <row r="1109" spans="1:5">
      <c r="A1109">
        <v>2022</v>
      </c>
      <c r="B1109" t="s">
        <v>438</v>
      </c>
      <c r="C1109" t="s">
        <v>52</v>
      </c>
      <c r="D1109" t="s">
        <v>585</v>
      </c>
      <c r="E1109">
        <v>5</v>
      </c>
    </row>
    <row r="1110" spans="1:5">
      <c r="A1110">
        <v>2022</v>
      </c>
      <c r="B1110" t="s">
        <v>429</v>
      </c>
      <c r="C1110" t="s">
        <v>30</v>
      </c>
      <c r="D1110" t="s">
        <v>585</v>
      </c>
      <c r="E1110">
        <v>80</v>
      </c>
    </row>
    <row r="1111" spans="1:5">
      <c r="A1111">
        <v>2022</v>
      </c>
      <c r="B1111" t="s">
        <v>420</v>
      </c>
      <c r="C1111" t="s">
        <v>8</v>
      </c>
      <c r="D1111" t="s">
        <v>585</v>
      </c>
      <c r="E1111">
        <v>60</v>
      </c>
    </row>
    <row r="1112" spans="1:5">
      <c r="A1112">
        <v>2020</v>
      </c>
      <c r="B1112" t="s">
        <v>422</v>
      </c>
      <c r="C1112" t="s">
        <v>15</v>
      </c>
      <c r="D1112" t="s">
        <v>585</v>
      </c>
      <c r="E1112">
        <v>80</v>
      </c>
    </row>
    <row r="1113" spans="1:5">
      <c r="A1113">
        <v>2020</v>
      </c>
      <c r="B1113" t="s">
        <v>425</v>
      </c>
      <c r="C1113" t="s">
        <v>24</v>
      </c>
      <c r="D1113" t="s">
        <v>585</v>
      </c>
      <c r="E1113">
        <v>15</v>
      </c>
    </row>
    <row r="1114" spans="1:5">
      <c r="A1114">
        <v>2020</v>
      </c>
      <c r="B1114" t="s">
        <v>431</v>
      </c>
      <c r="C1114" t="s">
        <v>36</v>
      </c>
      <c r="D1114" t="s">
        <v>585</v>
      </c>
      <c r="E1114">
        <v>10</v>
      </c>
    </row>
    <row r="1115" spans="1:5">
      <c r="A1115">
        <v>2020</v>
      </c>
      <c r="B1115" t="s">
        <v>423</v>
      </c>
      <c r="C1115" t="s">
        <v>18</v>
      </c>
      <c r="D1115" t="s">
        <v>585</v>
      </c>
      <c r="E1115">
        <v>15</v>
      </c>
    </row>
    <row r="1116" spans="1:5">
      <c r="A1116">
        <v>2020</v>
      </c>
      <c r="B1116" t="s">
        <v>421</v>
      </c>
      <c r="C1116" t="s">
        <v>13</v>
      </c>
      <c r="D1116" t="s">
        <v>585</v>
      </c>
      <c r="E1116">
        <v>60</v>
      </c>
    </row>
    <row r="1117" spans="1:5">
      <c r="A1117">
        <v>2020</v>
      </c>
      <c r="B1117" t="s">
        <v>438</v>
      </c>
      <c r="C1117" t="s">
        <v>52</v>
      </c>
      <c r="D1117" t="s">
        <v>585</v>
      </c>
      <c r="E1117">
        <v>5</v>
      </c>
    </row>
    <row r="1118" spans="1:5">
      <c r="A1118">
        <v>2020</v>
      </c>
      <c r="B1118" t="s">
        <v>436</v>
      </c>
      <c r="C1118" t="s">
        <v>49</v>
      </c>
      <c r="D1118" t="s">
        <v>585</v>
      </c>
      <c r="E1118">
        <v>75</v>
      </c>
    </row>
    <row r="1119" spans="1:5">
      <c r="A1119">
        <v>2020</v>
      </c>
      <c r="B1119" t="s">
        <v>426</v>
      </c>
      <c r="C1119" t="s">
        <v>427</v>
      </c>
      <c r="D1119" t="s">
        <v>585</v>
      </c>
      <c r="E1119">
        <v>30</v>
      </c>
    </row>
    <row r="1120" spans="1:5">
      <c r="A1120">
        <v>2020</v>
      </c>
      <c r="B1120" t="s">
        <v>424</v>
      </c>
      <c r="C1120" t="s">
        <v>21</v>
      </c>
      <c r="D1120" t="s">
        <v>585</v>
      </c>
      <c r="E1120">
        <v>35</v>
      </c>
    </row>
    <row r="1121" spans="1:5">
      <c r="A1121">
        <v>2020</v>
      </c>
      <c r="B1121" t="s">
        <v>432</v>
      </c>
      <c r="C1121" t="s">
        <v>39</v>
      </c>
      <c r="D1121" t="s">
        <v>585</v>
      </c>
      <c r="E1121">
        <v>25</v>
      </c>
    </row>
    <row r="1122" spans="1:5">
      <c r="A1122">
        <v>2020</v>
      </c>
      <c r="B1122" t="s">
        <v>439</v>
      </c>
      <c r="C1122" t="s">
        <v>53</v>
      </c>
      <c r="D1122" t="s">
        <v>585</v>
      </c>
      <c r="E1122">
        <v>10</v>
      </c>
    </row>
    <row r="1123" spans="1:5">
      <c r="A1123">
        <v>2020</v>
      </c>
      <c r="B1123" t="s">
        <v>428</v>
      </c>
      <c r="C1123" t="s">
        <v>27</v>
      </c>
      <c r="D1123" t="s">
        <v>585</v>
      </c>
      <c r="E1123">
        <v>20</v>
      </c>
    </row>
    <row r="1124" spans="1:5">
      <c r="A1124">
        <v>2020</v>
      </c>
      <c r="B1124" t="s">
        <v>429</v>
      </c>
      <c r="C1124" t="s">
        <v>30</v>
      </c>
      <c r="D1124" t="s">
        <v>585</v>
      </c>
      <c r="E1124">
        <v>70</v>
      </c>
    </row>
    <row r="1125" spans="1:5">
      <c r="A1125">
        <v>2020</v>
      </c>
      <c r="B1125" t="s">
        <v>430</v>
      </c>
      <c r="C1125" t="s">
        <v>33</v>
      </c>
      <c r="D1125" t="s">
        <v>585</v>
      </c>
      <c r="E1125">
        <v>5</v>
      </c>
    </row>
    <row r="1126" spans="1:5">
      <c r="A1126">
        <v>2020</v>
      </c>
      <c r="B1126" t="s">
        <v>433</v>
      </c>
      <c r="C1126" t="s">
        <v>42</v>
      </c>
      <c r="D1126" t="s">
        <v>585</v>
      </c>
      <c r="E1126">
        <v>5</v>
      </c>
    </row>
    <row r="1127" spans="1:5">
      <c r="A1127">
        <v>2020</v>
      </c>
      <c r="B1127" t="s">
        <v>420</v>
      </c>
      <c r="C1127" t="s">
        <v>8</v>
      </c>
      <c r="D1127" t="s">
        <v>585</v>
      </c>
      <c r="E1127">
        <v>50</v>
      </c>
    </row>
    <row r="1128" spans="1:5">
      <c r="A1128">
        <v>2020</v>
      </c>
      <c r="B1128" t="s">
        <v>434</v>
      </c>
      <c r="C1128" t="s">
        <v>45</v>
      </c>
      <c r="D1128" t="s">
        <v>585</v>
      </c>
      <c r="E1128">
        <v>5</v>
      </c>
    </row>
    <row r="1129" spans="1:5">
      <c r="A1129">
        <v>2020</v>
      </c>
      <c r="B1129" t="s">
        <v>435</v>
      </c>
      <c r="C1129" t="s">
        <v>48</v>
      </c>
      <c r="D1129" t="s">
        <v>585</v>
      </c>
      <c r="E1129">
        <v>10</v>
      </c>
    </row>
    <row r="1130" spans="1:5">
      <c r="A1130">
        <v>2020</v>
      </c>
      <c r="B1130" t="s">
        <v>437</v>
      </c>
      <c r="C1130" t="s">
        <v>51</v>
      </c>
      <c r="D1130" t="s">
        <v>585</v>
      </c>
      <c r="E1130">
        <v>30</v>
      </c>
    </row>
    <row r="1131" spans="1:5">
      <c r="A1131">
        <v>2019</v>
      </c>
      <c r="B1131" t="s">
        <v>432</v>
      </c>
      <c r="C1131" t="s">
        <v>39</v>
      </c>
      <c r="D1131" t="s">
        <v>585</v>
      </c>
      <c r="E1131">
        <v>25</v>
      </c>
    </row>
    <row r="1132" spans="1:5">
      <c r="A1132">
        <v>2019</v>
      </c>
      <c r="B1132" t="s">
        <v>426</v>
      </c>
      <c r="C1132" t="s">
        <v>427</v>
      </c>
      <c r="D1132" t="s">
        <v>585</v>
      </c>
      <c r="E1132">
        <v>35</v>
      </c>
    </row>
    <row r="1133" spans="1:5">
      <c r="A1133">
        <v>2019</v>
      </c>
      <c r="B1133" t="s">
        <v>421</v>
      </c>
      <c r="C1133" t="s">
        <v>13</v>
      </c>
      <c r="D1133" t="s">
        <v>585</v>
      </c>
      <c r="E1133">
        <v>60</v>
      </c>
    </row>
    <row r="1134" spans="1:5">
      <c r="A1134">
        <v>2019</v>
      </c>
      <c r="B1134" t="s">
        <v>424</v>
      </c>
      <c r="C1134" t="s">
        <v>21</v>
      </c>
      <c r="D1134" t="s">
        <v>585</v>
      </c>
      <c r="E1134">
        <v>35</v>
      </c>
    </row>
    <row r="1135" spans="1:5">
      <c r="A1135">
        <v>2019</v>
      </c>
      <c r="B1135" t="s">
        <v>423</v>
      </c>
      <c r="C1135" t="s">
        <v>18</v>
      </c>
      <c r="D1135" t="s">
        <v>585</v>
      </c>
      <c r="E1135">
        <v>15</v>
      </c>
    </row>
    <row r="1136" spans="1:5">
      <c r="A1136">
        <v>2019</v>
      </c>
      <c r="B1136" t="s">
        <v>434</v>
      </c>
      <c r="C1136" t="s">
        <v>45</v>
      </c>
      <c r="D1136" t="s">
        <v>585</v>
      </c>
      <c r="E1136">
        <v>5</v>
      </c>
    </row>
    <row r="1137" spans="1:5">
      <c r="A1137">
        <v>2019</v>
      </c>
      <c r="B1137" t="s">
        <v>428</v>
      </c>
      <c r="C1137" t="s">
        <v>27</v>
      </c>
      <c r="D1137" t="s">
        <v>585</v>
      </c>
      <c r="E1137">
        <v>20</v>
      </c>
    </row>
    <row r="1138" spans="1:5">
      <c r="A1138">
        <v>2019</v>
      </c>
      <c r="B1138" t="s">
        <v>437</v>
      </c>
      <c r="C1138" t="s">
        <v>51</v>
      </c>
      <c r="D1138" t="s">
        <v>585</v>
      </c>
      <c r="E1138">
        <v>30</v>
      </c>
    </row>
    <row r="1139" spans="1:5">
      <c r="A1139">
        <v>2019</v>
      </c>
      <c r="B1139" t="s">
        <v>425</v>
      </c>
      <c r="C1139" t="s">
        <v>24</v>
      </c>
      <c r="D1139" t="s">
        <v>585</v>
      </c>
      <c r="E1139">
        <v>15</v>
      </c>
    </row>
    <row r="1140" spans="1:5">
      <c r="A1140">
        <v>2019</v>
      </c>
      <c r="B1140" t="s">
        <v>430</v>
      </c>
      <c r="C1140" t="s">
        <v>33</v>
      </c>
      <c r="D1140" t="s">
        <v>585</v>
      </c>
      <c r="E1140">
        <v>5</v>
      </c>
    </row>
    <row r="1141" spans="1:5">
      <c r="A1141">
        <v>2019</v>
      </c>
      <c r="B1141" t="s">
        <v>420</v>
      </c>
      <c r="C1141" t="s">
        <v>8</v>
      </c>
      <c r="D1141" t="s">
        <v>585</v>
      </c>
      <c r="E1141">
        <v>55</v>
      </c>
    </row>
    <row r="1142" spans="1:5">
      <c r="A1142">
        <v>2019</v>
      </c>
      <c r="B1142" t="s">
        <v>438</v>
      </c>
      <c r="C1142" t="s">
        <v>52</v>
      </c>
      <c r="D1142" t="s">
        <v>585</v>
      </c>
      <c r="E1142">
        <v>5</v>
      </c>
    </row>
    <row r="1143" spans="1:5">
      <c r="A1143">
        <v>2019</v>
      </c>
      <c r="B1143" t="s">
        <v>429</v>
      </c>
      <c r="C1143" t="s">
        <v>30</v>
      </c>
      <c r="D1143" t="s">
        <v>585</v>
      </c>
      <c r="E1143">
        <v>70</v>
      </c>
    </row>
    <row r="1144" spans="1:5">
      <c r="A1144">
        <v>2019</v>
      </c>
      <c r="B1144" t="s">
        <v>433</v>
      </c>
      <c r="C1144" t="s">
        <v>42</v>
      </c>
      <c r="D1144" t="s">
        <v>585</v>
      </c>
      <c r="E1144">
        <v>5</v>
      </c>
    </row>
    <row r="1145" spans="1:5">
      <c r="A1145">
        <v>2019</v>
      </c>
      <c r="B1145" t="s">
        <v>422</v>
      </c>
      <c r="C1145" t="s">
        <v>15</v>
      </c>
      <c r="D1145" t="s">
        <v>585</v>
      </c>
      <c r="E1145">
        <v>75</v>
      </c>
    </row>
    <row r="1146" spans="1:5">
      <c r="A1146">
        <v>2019</v>
      </c>
      <c r="B1146" t="s">
        <v>435</v>
      </c>
      <c r="C1146" t="s">
        <v>48</v>
      </c>
      <c r="D1146" t="s">
        <v>585</v>
      </c>
      <c r="E1146">
        <v>5</v>
      </c>
    </row>
    <row r="1147" spans="1:5">
      <c r="A1147">
        <v>2019</v>
      </c>
      <c r="B1147" t="s">
        <v>436</v>
      </c>
      <c r="C1147" t="s">
        <v>49</v>
      </c>
      <c r="D1147" t="s">
        <v>585</v>
      </c>
      <c r="E1147">
        <v>70</v>
      </c>
    </row>
    <row r="1148" spans="1:5">
      <c r="A1148">
        <v>2019</v>
      </c>
      <c r="B1148" t="s">
        <v>439</v>
      </c>
      <c r="C1148" t="s">
        <v>53</v>
      </c>
      <c r="D1148" t="s">
        <v>585</v>
      </c>
      <c r="E1148">
        <v>10</v>
      </c>
    </row>
    <row r="1149" spans="1:5">
      <c r="A1149">
        <v>2019</v>
      </c>
      <c r="B1149" t="s">
        <v>431</v>
      </c>
      <c r="C1149" t="s">
        <v>36</v>
      </c>
      <c r="D1149" t="s">
        <v>585</v>
      </c>
      <c r="E1149">
        <v>10</v>
      </c>
    </row>
    <row r="1150" spans="1:5">
      <c r="A1150">
        <v>2018</v>
      </c>
      <c r="B1150" t="s">
        <v>424</v>
      </c>
      <c r="C1150" t="s">
        <v>21</v>
      </c>
      <c r="D1150" t="s">
        <v>585</v>
      </c>
      <c r="E1150">
        <v>40</v>
      </c>
    </row>
    <row r="1151" spans="1:5">
      <c r="A1151">
        <v>2018</v>
      </c>
      <c r="B1151" t="s">
        <v>420</v>
      </c>
      <c r="C1151" t="s">
        <v>8</v>
      </c>
      <c r="D1151" t="s">
        <v>585</v>
      </c>
      <c r="E1151">
        <v>60</v>
      </c>
    </row>
    <row r="1152" spans="1:5">
      <c r="A1152">
        <v>2018</v>
      </c>
      <c r="B1152" t="s">
        <v>426</v>
      </c>
      <c r="C1152" t="s">
        <v>427</v>
      </c>
      <c r="D1152" t="s">
        <v>585</v>
      </c>
      <c r="E1152">
        <v>35</v>
      </c>
    </row>
    <row r="1153" spans="1:5">
      <c r="A1153">
        <v>2018</v>
      </c>
      <c r="B1153" t="s">
        <v>433</v>
      </c>
      <c r="C1153" t="s">
        <v>42</v>
      </c>
      <c r="D1153" t="s">
        <v>585</v>
      </c>
      <c r="E1153">
        <v>10</v>
      </c>
    </row>
    <row r="1154" spans="1:5">
      <c r="A1154">
        <v>2018</v>
      </c>
      <c r="B1154" t="s">
        <v>421</v>
      </c>
      <c r="C1154" t="s">
        <v>13</v>
      </c>
      <c r="D1154" t="s">
        <v>585</v>
      </c>
      <c r="E1154">
        <v>60</v>
      </c>
    </row>
    <row r="1155" spans="1:5">
      <c r="A1155">
        <v>2018</v>
      </c>
      <c r="B1155" t="s">
        <v>435</v>
      </c>
      <c r="C1155" t="s">
        <v>48</v>
      </c>
      <c r="D1155" t="s">
        <v>585</v>
      </c>
      <c r="E1155">
        <v>5</v>
      </c>
    </row>
    <row r="1156" spans="1:5">
      <c r="A1156">
        <v>2018</v>
      </c>
      <c r="B1156" t="s">
        <v>428</v>
      </c>
      <c r="C1156" t="s">
        <v>27</v>
      </c>
      <c r="D1156" t="s">
        <v>585</v>
      </c>
      <c r="E1156">
        <v>15</v>
      </c>
    </row>
    <row r="1157" spans="1:5">
      <c r="A1157">
        <v>2018</v>
      </c>
      <c r="B1157" t="s">
        <v>423</v>
      </c>
      <c r="C1157" t="s">
        <v>18</v>
      </c>
      <c r="D1157" t="s">
        <v>585</v>
      </c>
      <c r="E1157">
        <v>15</v>
      </c>
    </row>
    <row r="1158" spans="1:5">
      <c r="A1158">
        <v>2018</v>
      </c>
      <c r="B1158" t="s">
        <v>430</v>
      </c>
      <c r="C1158" t="s">
        <v>33</v>
      </c>
      <c r="D1158" t="s">
        <v>585</v>
      </c>
      <c r="E1158">
        <v>10</v>
      </c>
    </row>
    <row r="1159" spans="1:5">
      <c r="A1159">
        <v>2018</v>
      </c>
      <c r="B1159" t="s">
        <v>431</v>
      </c>
      <c r="C1159" t="s">
        <v>36</v>
      </c>
      <c r="D1159" t="s">
        <v>585</v>
      </c>
      <c r="E1159">
        <v>10</v>
      </c>
    </row>
    <row r="1160" spans="1:5">
      <c r="A1160">
        <v>2018</v>
      </c>
      <c r="B1160" t="s">
        <v>438</v>
      </c>
      <c r="C1160" t="s">
        <v>52</v>
      </c>
      <c r="D1160" t="s">
        <v>585</v>
      </c>
      <c r="E1160">
        <v>5</v>
      </c>
    </row>
    <row r="1161" spans="1:5">
      <c r="A1161">
        <v>2018</v>
      </c>
      <c r="B1161" t="s">
        <v>422</v>
      </c>
      <c r="C1161" t="s">
        <v>15</v>
      </c>
      <c r="D1161" t="s">
        <v>585</v>
      </c>
      <c r="E1161">
        <v>75</v>
      </c>
    </row>
    <row r="1162" spans="1:5">
      <c r="A1162">
        <v>2018</v>
      </c>
      <c r="B1162" t="s">
        <v>436</v>
      </c>
      <c r="C1162" t="s">
        <v>49</v>
      </c>
      <c r="D1162" t="s">
        <v>585</v>
      </c>
      <c r="E1162">
        <v>70</v>
      </c>
    </row>
    <row r="1163" spans="1:5">
      <c r="A1163">
        <v>2018</v>
      </c>
      <c r="B1163" t="s">
        <v>439</v>
      </c>
      <c r="C1163" t="s">
        <v>53</v>
      </c>
      <c r="D1163" t="s">
        <v>585</v>
      </c>
      <c r="E1163">
        <v>10</v>
      </c>
    </row>
    <row r="1164" spans="1:5">
      <c r="A1164">
        <v>2018</v>
      </c>
      <c r="B1164" t="s">
        <v>437</v>
      </c>
      <c r="C1164" t="s">
        <v>51</v>
      </c>
      <c r="D1164" t="s">
        <v>585</v>
      </c>
      <c r="E1164">
        <v>30</v>
      </c>
    </row>
    <row r="1165" spans="1:5">
      <c r="A1165">
        <v>2018</v>
      </c>
      <c r="B1165" t="s">
        <v>434</v>
      </c>
      <c r="C1165" t="s">
        <v>45</v>
      </c>
      <c r="D1165" t="s">
        <v>585</v>
      </c>
      <c r="E1165">
        <v>5</v>
      </c>
    </row>
    <row r="1166" spans="1:5">
      <c r="A1166">
        <v>2018</v>
      </c>
      <c r="B1166" t="s">
        <v>429</v>
      </c>
      <c r="C1166" t="s">
        <v>30</v>
      </c>
      <c r="D1166" t="s">
        <v>585</v>
      </c>
      <c r="E1166">
        <v>70</v>
      </c>
    </row>
    <row r="1167" spans="1:5">
      <c r="A1167">
        <v>2018</v>
      </c>
      <c r="B1167" t="s">
        <v>425</v>
      </c>
      <c r="C1167" t="s">
        <v>24</v>
      </c>
      <c r="D1167" t="s">
        <v>585</v>
      </c>
      <c r="E1167">
        <v>10</v>
      </c>
    </row>
    <row r="1168" spans="1:5">
      <c r="A1168">
        <v>2018</v>
      </c>
      <c r="B1168" t="s">
        <v>432</v>
      </c>
      <c r="C1168" t="s">
        <v>39</v>
      </c>
      <c r="D1168" t="s">
        <v>585</v>
      </c>
      <c r="E1168">
        <v>25</v>
      </c>
    </row>
    <row r="1169" spans="1:5">
      <c r="A1169">
        <v>2023</v>
      </c>
      <c r="B1169" t="s">
        <v>424</v>
      </c>
      <c r="C1169" t="s">
        <v>21</v>
      </c>
      <c r="D1169" t="s">
        <v>585</v>
      </c>
      <c r="E1169">
        <v>45</v>
      </c>
    </row>
    <row r="1170" spans="1:5">
      <c r="A1170">
        <v>2023</v>
      </c>
      <c r="B1170" t="s">
        <v>432</v>
      </c>
      <c r="C1170" t="s">
        <v>39</v>
      </c>
      <c r="D1170" t="s">
        <v>585</v>
      </c>
      <c r="E1170">
        <v>35</v>
      </c>
    </row>
    <row r="1171" spans="1:5">
      <c r="A1171">
        <v>2023</v>
      </c>
      <c r="B1171" t="s">
        <v>421</v>
      </c>
      <c r="C1171" t="s">
        <v>13</v>
      </c>
      <c r="D1171" t="s">
        <v>585</v>
      </c>
      <c r="E1171">
        <v>85</v>
      </c>
    </row>
    <row r="1172" spans="1:5">
      <c r="A1172">
        <v>2023</v>
      </c>
      <c r="B1172" t="s">
        <v>430</v>
      </c>
      <c r="C1172" t="s">
        <v>33</v>
      </c>
      <c r="D1172" t="s">
        <v>585</v>
      </c>
      <c r="E1172">
        <v>15</v>
      </c>
    </row>
    <row r="1173" spans="1:5">
      <c r="A1173">
        <v>2023</v>
      </c>
      <c r="B1173" t="s">
        <v>435</v>
      </c>
      <c r="C1173" t="s">
        <v>48</v>
      </c>
      <c r="D1173" t="s">
        <v>585</v>
      </c>
      <c r="E1173">
        <v>15</v>
      </c>
    </row>
    <row r="1174" spans="1:5">
      <c r="A1174">
        <v>2023</v>
      </c>
      <c r="B1174" t="s">
        <v>436</v>
      </c>
      <c r="C1174" t="s">
        <v>49</v>
      </c>
      <c r="D1174" t="s">
        <v>585</v>
      </c>
      <c r="E1174">
        <v>95</v>
      </c>
    </row>
    <row r="1175" spans="1:5">
      <c r="A1175">
        <v>2023</v>
      </c>
      <c r="B1175" t="s">
        <v>429</v>
      </c>
      <c r="C1175" t="s">
        <v>30</v>
      </c>
      <c r="D1175" t="s">
        <v>585</v>
      </c>
      <c r="E1175">
        <v>95</v>
      </c>
    </row>
    <row r="1176" spans="1:5">
      <c r="A1176">
        <v>2023</v>
      </c>
      <c r="B1176" t="s">
        <v>420</v>
      </c>
      <c r="C1176" t="s">
        <v>8</v>
      </c>
      <c r="D1176" t="s">
        <v>585</v>
      </c>
      <c r="E1176">
        <v>75</v>
      </c>
    </row>
    <row r="1177" spans="1:5">
      <c r="A1177">
        <v>2023</v>
      </c>
      <c r="B1177" t="s">
        <v>439</v>
      </c>
      <c r="C1177" t="s">
        <v>53</v>
      </c>
      <c r="D1177" t="s">
        <v>585</v>
      </c>
      <c r="E1177">
        <v>15</v>
      </c>
    </row>
    <row r="1178" spans="1:5">
      <c r="A1178">
        <v>2023</v>
      </c>
      <c r="B1178" t="s">
        <v>437</v>
      </c>
      <c r="C1178" t="s">
        <v>51</v>
      </c>
      <c r="D1178" t="s">
        <v>585</v>
      </c>
      <c r="E1178">
        <v>50</v>
      </c>
    </row>
    <row r="1179" spans="1:5">
      <c r="A1179">
        <v>2023</v>
      </c>
      <c r="B1179" t="s">
        <v>438</v>
      </c>
      <c r="C1179" t="s">
        <v>52</v>
      </c>
      <c r="D1179" t="s">
        <v>585</v>
      </c>
      <c r="E1179">
        <v>5</v>
      </c>
    </row>
    <row r="1180" spans="1:5">
      <c r="A1180">
        <v>2023</v>
      </c>
      <c r="B1180" t="s">
        <v>426</v>
      </c>
      <c r="C1180" t="s">
        <v>427</v>
      </c>
      <c r="D1180" t="s">
        <v>585</v>
      </c>
      <c r="E1180">
        <v>35</v>
      </c>
    </row>
    <row r="1181" spans="1:5">
      <c r="A1181">
        <v>2023</v>
      </c>
      <c r="B1181" t="s">
        <v>434</v>
      </c>
      <c r="C1181" t="s">
        <v>45</v>
      </c>
      <c r="D1181" t="s">
        <v>585</v>
      </c>
      <c r="E1181">
        <v>5</v>
      </c>
    </row>
    <row r="1182" spans="1:5">
      <c r="A1182">
        <v>2023</v>
      </c>
      <c r="B1182" t="s">
        <v>425</v>
      </c>
      <c r="C1182" t="s">
        <v>24</v>
      </c>
      <c r="D1182" t="s">
        <v>585</v>
      </c>
      <c r="E1182">
        <v>15</v>
      </c>
    </row>
    <row r="1183" spans="1:5">
      <c r="A1183">
        <v>2023</v>
      </c>
      <c r="B1183" t="s">
        <v>422</v>
      </c>
      <c r="C1183" t="s">
        <v>15</v>
      </c>
      <c r="D1183" t="s">
        <v>585</v>
      </c>
      <c r="E1183">
        <v>90</v>
      </c>
    </row>
    <row r="1184" spans="1:5">
      <c r="A1184">
        <v>2024</v>
      </c>
      <c r="B1184" t="s">
        <v>430</v>
      </c>
      <c r="C1184" t="s">
        <v>33</v>
      </c>
      <c r="D1184" t="s">
        <v>585</v>
      </c>
      <c r="E1184">
        <v>15</v>
      </c>
    </row>
    <row r="1185" spans="1:5">
      <c r="A1185">
        <v>2024</v>
      </c>
      <c r="B1185" t="s">
        <v>428</v>
      </c>
      <c r="C1185" t="s">
        <v>27</v>
      </c>
      <c r="D1185" t="s">
        <v>585</v>
      </c>
      <c r="E1185">
        <v>30</v>
      </c>
    </row>
    <row r="1186" spans="1:5">
      <c r="A1186">
        <v>2024</v>
      </c>
      <c r="B1186" t="s">
        <v>422</v>
      </c>
      <c r="C1186" t="s">
        <v>15</v>
      </c>
      <c r="D1186" t="s">
        <v>585</v>
      </c>
      <c r="E1186">
        <v>105</v>
      </c>
    </row>
    <row r="1187" spans="1:5">
      <c r="A1187">
        <v>2024</v>
      </c>
      <c r="B1187" t="s">
        <v>425</v>
      </c>
      <c r="C1187" t="s">
        <v>24</v>
      </c>
      <c r="D1187" t="s">
        <v>585</v>
      </c>
      <c r="E1187">
        <v>20</v>
      </c>
    </row>
    <row r="1188" spans="1:5">
      <c r="A1188">
        <v>2024</v>
      </c>
      <c r="B1188" t="s">
        <v>438</v>
      </c>
      <c r="C1188" t="s">
        <v>52</v>
      </c>
      <c r="D1188" t="s">
        <v>585</v>
      </c>
      <c r="E1188">
        <v>5</v>
      </c>
    </row>
    <row r="1189" spans="1:5">
      <c r="A1189">
        <v>2024</v>
      </c>
      <c r="B1189" t="s">
        <v>420</v>
      </c>
      <c r="C1189" t="s">
        <v>8</v>
      </c>
      <c r="D1189" t="s">
        <v>585</v>
      </c>
      <c r="E1189">
        <v>80</v>
      </c>
    </row>
    <row r="1190" spans="1:5">
      <c r="A1190">
        <v>2024</v>
      </c>
      <c r="B1190" t="s">
        <v>423</v>
      </c>
      <c r="C1190" t="s">
        <v>18</v>
      </c>
      <c r="D1190" t="s">
        <v>585</v>
      </c>
      <c r="E1190">
        <v>20</v>
      </c>
    </row>
    <row r="1191" spans="1:5">
      <c r="A1191">
        <v>2024</v>
      </c>
      <c r="B1191" t="s">
        <v>421</v>
      </c>
      <c r="C1191" t="s">
        <v>13</v>
      </c>
      <c r="D1191" t="s">
        <v>585</v>
      </c>
      <c r="E1191">
        <v>80</v>
      </c>
    </row>
    <row r="1192" spans="1:5">
      <c r="A1192">
        <v>2024</v>
      </c>
      <c r="B1192" t="s">
        <v>429</v>
      </c>
      <c r="C1192" t="s">
        <v>30</v>
      </c>
      <c r="D1192" t="s">
        <v>585</v>
      </c>
      <c r="E1192">
        <v>100</v>
      </c>
    </row>
    <row r="1193" spans="1:5">
      <c r="A1193">
        <v>2024</v>
      </c>
      <c r="B1193" t="s">
        <v>431</v>
      </c>
      <c r="C1193" t="s">
        <v>36</v>
      </c>
      <c r="D1193" t="s">
        <v>585</v>
      </c>
      <c r="E1193">
        <v>10</v>
      </c>
    </row>
    <row r="1194" spans="1:5">
      <c r="A1194">
        <v>2024</v>
      </c>
      <c r="B1194" t="s">
        <v>434</v>
      </c>
      <c r="C1194" t="s">
        <v>45</v>
      </c>
      <c r="D1194" t="s">
        <v>585</v>
      </c>
      <c r="E1194">
        <v>5</v>
      </c>
    </row>
    <row r="1195" spans="1:5">
      <c r="A1195">
        <v>2024</v>
      </c>
      <c r="B1195" t="s">
        <v>437</v>
      </c>
      <c r="C1195" t="s">
        <v>51</v>
      </c>
      <c r="D1195" t="s">
        <v>585</v>
      </c>
      <c r="E1195">
        <v>55</v>
      </c>
    </row>
    <row r="1196" spans="1:5">
      <c r="A1196">
        <v>2024</v>
      </c>
      <c r="B1196" t="s">
        <v>436</v>
      </c>
      <c r="C1196" t="s">
        <v>49</v>
      </c>
      <c r="D1196" t="s">
        <v>585</v>
      </c>
      <c r="E1196">
        <v>95</v>
      </c>
    </row>
    <row r="1197" spans="1:5">
      <c r="A1197">
        <v>2024</v>
      </c>
      <c r="B1197" t="s">
        <v>439</v>
      </c>
      <c r="C1197" t="s">
        <v>53</v>
      </c>
      <c r="D1197" t="s">
        <v>585</v>
      </c>
      <c r="E1197">
        <v>15</v>
      </c>
    </row>
    <row r="1198" spans="1:5">
      <c r="A1198">
        <v>2024</v>
      </c>
      <c r="B1198" t="s">
        <v>433</v>
      </c>
      <c r="C1198" t="s">
        <v>42</v>
      </c>
      <c r="D1198" t="s">
        <v>585</v>
      </c>
      <c r="E1198">
        <v>10</v>
      </c>
    </row>
    <row r="1199" spans="1:5">
      <c r="A1199">
        <v>2023</v>
      </c>
      <c r="B1199" t="s">
        <v>431</v>
      </c>
      <c r="C1199" t="s">
        <v>36</v>
      </c>
      <c r="D1199" t="s">
        <v>586</v>
      </c>
      <c r="E1199">
        <v>85</v>
      </c>
    </row>
    <row r="1200" spans="1:5">
      <c r="A1200">
        <v>2023</v>
      </c>
      <c r="B1200" t="s">
        <v>433</v>
      </c>
      <c r="C1200" t="s">
        <v>42</v>
      </c>
      <c r="D1200" t="s">
        <v>586</v>
      </c>
      <c r="E1200">
        <v>35</v>
      </c>
    </row>
    <row r="1201" spans="1:5">
      <c r="A1201">
        <v>2023</v>
      </c>
      <c r="B1201" t="s">
        <v>423</v>
      </c>
      <c r="C1201" t="s">
        <v>18</v>
      </c>
      <c r="D1201" t="s">
        <v>586</v>
      </c>
      <c r="E1201">
        <v>115</v>
      </c>
    </row>
    <row r="1202" spans="1:5">
      <c r="A1202">
        <v>2023</v>
      </c>
      <c r="B1202" t="s">
        <v>428</v>
      </c>
      <c r="C1202" t="s">
        <v>27</v>
      </c>
      <c r="D1202" t="s">
        <v>586</v>
      </c>
      <c r="E1202">
        <v>165</v>
      </c>
    </row>
    <row r="1203" spans="1:5">
      <c r="A1203">
        <v>2024</v>
      </c>
      <c r="B1203" t="s">
        <v>424</v>
      </c>
      <c r="C1203" t="s">
        <v>21</v>
      </c>
      <c r="D1203" t="s">
        <v>586</v>
      </c>
      <c r="E1203">
        <v>305</v>
      </c>
    </row>
    <row r="1204" spans="1:5">
      <c r="A1204">
        <v>2024</v>
      </c>
      <c r="B1204" t="s">
        <v>432</v>
      </c>
      <c r="C1204" t="s">
        <v>39</v>
      </c>
      <c r="D1204" t="s">
        <v>586</v>
      </c>
      <c r="E1204">
        <v>255</v>
      </c>
    </row>
    <row r="1205" spans="1:5">
      <c r="A1205">
        <v>2024</v>
      </c>
      <c r="B1205" t="s">
        <v>435</v>
      </c>
      <c r="C1205" t="s">
        <v>48</v>
      </c>
      <c r="D1205" t="s">
        <v>586</v>
      </c>
      <c r="E1205">
        <v>135</v>
      </c>
    </row>
    <row r="1206" spans="1:5">
      <c r="A1206">
        <v>2024</v>
      </c>
      <c r="B1206" t="s">
        <v>426</v>
      </c>
      <c r="C1206" t="s">
        <v>427</v>
      </c>
      <c r="D1206" t="s">
        <v>586</v>
      </c>
      <c r="E1206">
        <v>295</v>
      </c>
    </row>
    <row r="1207" spans="1:5">
      <c r="A1207">
        <v>2021</v>
      </c>
      <c r="B1207" t="s">
        <v>437</v>
      </c>
      <c r="C1207" t="s">
        <v>51</v>
      </c>
      <c r="D1207" t="s">
        <v>586</v>
      </c>
      <c r="E1207">
        <v>230</v>
      </c>
    </row>
    <row r="1208" spans="1:5">
      <c r="A1208">
        <v>2021</v>
      </c>
      <c r="B1208" t="s">
        <v>434</v>
      </c>
      <c r="C1208" t="s">
        <v>45</v>
      </c>
      <c r="D1208" t="s">
        <v>586</v>
      </c>
      <c r="E1208">
        <v>45</v>
      </c>
    </row>
    <row r="1209" spans="1:5">
      <c r="A1209">
        <v>2021</v>
      </c>
      <c r="B1209" t="s">
        <v>438</v>
      </c>
      <c r="C1209" t="s">
        <v>52</v>
      </c>
      <c r="D1209" t="s">
        <v>586</v>
      </c>
      <c r="E1209">
        <v>70</v>
      </c>
    </row>
    <row r="1210" spans="1:5">
      <c r="A1210">
        <v>2021</v>
      </c>
      <c r="B1210" t="s">
        <v>425</v>
      </c>
      <c r="C1210" t="s">
        <v>24</v>
      </c>
      <c r="D1210" t="s">
        <v>586</v>
      </c>
      <c r="E1210">
        <v>80</v>
      </c>
    </row>
    <row r="1211" spans="1:5">
      <c r="A1211">
        <v>2021</v>
      </c>
      <c r="B1211" t="s">
        <v>423</v>
      </c>
      <c r="C1211" t="s">
        <v>18</v>
      </c>
      <c r="D1211" t="s">
        <v>586</v>
      </c>
      <c r="E1211">
        <v>120</v>
      </c>
    </row>
    <row r="1212" spans="1:5">
      <c r="A1212">
        <v>2021</v>
      </c>
      <c r="B1212" t="s">
        <v>420</v>
      </c>
      <c r="C1212" t="s">
        <v>8</v>
      </c>
      <c r="D1212" t="s">
        <v>586</v>
      </c>
      <c r="E1212">
        <v>585</v>
      </c>
    </row>
    <row r="1213" spans="1:5">
      <c r="A1213">
        <v>2022</v>
      </c>
      <c r="B1213" t="s">
        <v>425</v>
      </c>
      <c r="C1213" t="s">
        <v>24</v>
      </c>
      <c r="D1213" t="s">
        <v>586</v>
      </c>
      <c r="E1213">
        <v>70</v>
      </c>
    </row>
    <row r="1214" spans="1:5">
      <c r="A1214">
        <v>2022</v>
      </c>
      <c r="B1214" t="s">
        <v>422</v>
      </c>
      <c r="C1214" t="s">
        <v>15</v>
      </c>
      <c r="D1214" t="s">
        <v>586</v>
      </c>
      <c r="E1214">
        <v>440</v>
      </c>
    </row>
    <row r="1215" spans="1:5">
      <c r="A1215">
        <v>2022</v>
      </c>
      <c r="B1215" t="s">
        <v>437</v>
      </c>
      <c r="C1215" t="s">
        <v>51</v>
      </c>
      <c r="D1215" t="s">
        <v>586</v>
      </c>
      <c r="E1215">
        <v>195</v>
      </c>
    </row>
    <row r="1216" spans="1:5">
      <c r="A1216">
        <v>2022</v>
      </c>
      <c r="B1216" t="s">
        <v>426</v>
      </c>
      <c r="C1216" t="s">
        <v>427</v>
      </c>
      <c r="D1216" t="s">
        <v>586</v>
      </c>
      <c r="E1216">
        <v>305</v>
      </c>
    </row>
    <row r="1217" spans="1:5">
      <c r="A1217">
        <v>2022</v>
      </c>
      <c r="B1217" t="s">
        <v>428</v>
      </c>
      <c r="C1217" t="s">
        <v>27</v>
      </c>
      <c r="D1217" t="s">
        <v>586</v>
      </c>
      <c r="E1217">
        <v>165</v>
      </c>
    </row>
    <row r="1218" spans="1:5">
      <c r="A1218">
        <v>2022</v>
      </c>
      <c r="B1218" t="s">
        <v>435</v>
      </c>
      <c r="C1218" t="s">
        <v>48</v>
      </c>
      <c r="D1218" t="s">
        <v>586</v>
      </c>
      <c r="E1218">
        <v>135</v>
      </c>
    </row>
    <row r="1219" spans="1:5">
      <c r="A1219">
        <v>2022</v>
      </c>
      <c r="B1219" t="s">
        <v>423</v>
      </c>
      <c r="C1219" t="s">
        <v>18</v>
      </c>
      <c r="D1219" t="s">
        <v>586</v>
      </c>
      <c r="E1219">
        <v>95</v>
      </c>
    </row>
    <row r="1220" spans="1:5">
      <c r="A1220">
        <v>2022</v>
      </c>
      <c r="B1220" t="s">
        <v>430</v>
      </c>
      <c r="C1220" t="s">
        <v>33</v>
      </c>
      <c r="D1220" t="s">
        <v>586</v>
      </c>
      <c r="E1220">
        <v>135</v>
      </c>
    </row>
    <row r="1221" spans="1:5">
      <c r="A1221">
        <v>2022</v>
      </c>
      <c r="B1221" t="s">
        <v>436</v>
      </c>
      <c r="C1221" t="s">
        <v>49</v>
      </c>
      <c r="D1221" t="s">
        <v>586</v>
      </c>
      <c r="E1221">
        <v>580</v>
      </c>
    </row>
    <row r="1222" spans="1:5">
      <c r="A1222">
        <v>2022</v>
      </c>
      <c r="B1222" t="s">
        <v>439</v>
      </c>
      <c r="C1222" t="s">
        <v>53</v>
      </c>
      <c r="D1222" t="s">
        <v>586</v>
      </c>
      <c r="E1222">
        <v>90</v>
      </c>
    </row>
    <row r="1223" spans="1:5">
      <c r="A1223">
        <v>2022</v>
      </c>
      <c r="B1223" t="s">
        <v>433</v>
      </c>
      <c r="C1223" t="s">
        <v>42</v>
      </c>
      <c r="D1223" t="s">
        <v>586</v>
      </c>
      <c r="E1223">
        <v>30</v>
      </c>
    </row>
    <row r="1224" spans="1:5">
      <c r="A1224">
        <v>2022</v>
      </c>
      <c r="B1224" t="s">
        <v>434</v>
      </c>
      <c r="C1224" t="s">
        <v>45</v>
      </c>
      <c r="D1224" t="s">
        <v>586</v>
      </c>
      <c r="E1224">
        <v>35</v>
      </c>
    </row>
    <row r="1225" spans="1:5">
      <c r="A1225">
        <v>2022</v>
      </c>
      <c r="B1225" t="s">
        <v>432</v>
      </c>
      <c r="C1225" t="s">
        <v>39</v>
      </c>
      <c r="D1225" t="s">
        <v>586</v>
      </c>
      <c r="E1225">
        <v>235</v>
      </c>
    </row>
    <row r="1226" spans="1:5">
      <c r="A1226">
        <v>2021</v>
      </c>
      <c r="B1226" t="s">
        <v>426</v>
      </c>
      <c r="C1226" t="s">
        <v>427</v>
      </c>
      <c r="D1226" t="s">
        <v>586</v>
      </c>
      <c r="E1226">
        <v>325</v>
      </c>
    </row>
    <row r="1227" spans="1:5">
      <c r="A1227">
        <v>2021</v>
      </c>
      <c r="B1227" t="s">
        <v>422</v>
      </c>
      <c r="C1227" t="s">
        <v>15</v>
      </c>
      <c r="D1227" t="s">
        <v>586</v>
      </c>
      <c r="E1227">
        <v>465</v>
      </c>
    </row>
    <row r="1228" spans="1:5">
      <c r="A1228">
        <v>2021</v>
      </c>
      <c r="B1228" t="s">
        <v>432</v>
      </c>
      <c r="C1228" t="s">
        <v>39</v>
      </c>
      <c r="D1228" t="s">
        <v>586</v>
      </c>
      <c r="E1228">
        <v>255</v>
      </c>
    </row>
    <row r="1229" spans="1:5">
      <c r="A1229">
        <v>2021</v>
      </c>
      <c r="B1229" t="s">
        <v>424</v>
      </c>
      <c r="C1229" t="s">
        <v>21</v>
      </c>
      <c r="D1229" t="s">
        <v>586</v>
      </c>
      <c r="E1229">
        <v>340</v>
      </c>
    </row>
    <row r="1230" spans="1:5">
      <c r="A1230">
        <v>2021</v>
      </c>
      <c r="B1230" t="s">
        <v>433</v>
      </c>
      <c r="C1230" t="s">
        <v>42</v>
      </c>
      <c r="D1230" t="s">
        <v>586</v>
      </c>
      <c r="E1230">
        <v>45</v>
      </c>
    </row>
    <row r="1231" spans="1:5">
      <c r="A1231">
        <v>2021</v>
      </c>
      <c r="B1231" t="s">
        <v>421</v>
      </c>
      <c r="C1231" t="s">
        <v>13</v>
      </c>
      <c r="D1231" t="s">
        <v>586</v>
      </c>
      <c r="E1231">
        <v>520</v>
      </c>
    </row>
    <row r="1232" spans="1:5">
      <c r="A1232">
        <v>2022</v>
      </c>
      <c r="B1232" t="s">
        <v>424</v>
      </c>
      <c r="C1232" t="s">
        <v>21</v>
      </c>
      <c r="D1232" t="s">
        <v>586</v>
      </c>
      <c r="E1232">
        <v>300</v>
      </c>
    </row>
    <row r="1233" spans="1:5">
      <c r="A1233">
        <v>2022</v>
      </c>
      <c r="B1233" t="s">
        <v>431</v>
      </c>
      <c r="C1233" t="s">
        <v>36</v>
      </c>
      <c r="D1233" t="s">
        <v>586</v>
      </c>
      <c r="E1233">
        <v>70</v>
      </c>
    </row>
    <row r="1234" spans="1:5">
      <c r="A1234">
        <v>2022</v>
      </c>
      <c r="B1234" t="s">
        <v>421</v>
      </c>
      <c r="C1234" t="s">
        <v>13</v>
      </c>
      <c r="D1234" t="s">
        <v>586</v>
      </c>
      <c r="E1234">
        <v>475</v>
      </c>
    </row>
    <row r="1235" spans="1:5">
      <c r="A1235">
        <v>2021</v>
      </c>
      <c r="B1235" t="s">
        <v>436</v>
      </c>
      <c r="C1235" t="s">
        <v>49</v>
      </c>
      <c r="D1235" t="s">
        <v>586</v>
      </c>
      <c r="E1235">
        <v>675</v>
      </c>
    </row>
    <row r="1236" spans="1:5">
      <c r="A1236">
        <v>2021</v>
      </c>
      <c r="B1236" t="s">
        <v>439</v>
      </c>
      <c r="C1236" t="s">
        <v>53</v>
      </c>
      <c r="D1236" t="s">
        <v>586</v>
      </c>
      <c r="E1236">
        <v>110</v>
      </c>
    </row>
    <row r="1237" spans="1:5">
      <c r="A1237">
        <v>2021</v>
      </c>
      <c r="B1237" t="s">
        <v>435</v>
      </c>
      <c r="C1237" t="s">
        <v>48</v>
      </c>
      <c r="D1237" t="s">
        <v>586</v>
      </c>
      <c r="E1237">
        <v>135</v>
      </c>
    </row>
    <row r="1238" spans="1:5">
      <c r="A1238">
        <v>2021</v>
      </c>
      <c r="B1238" t="s">
        <v>430</v>
      </c>
      <c r="C1238" t="s">
        <v>33</v>
      </c>
      <c r="D1238" t="s">
        <v>586</v>
      </c>
      <c r="E1238">
        <v>165</v>
      </c>
    </row>
    <row r="1239" spans="1:5">
      <c r="A1239">
        <v>2021</v>
      </c>
      <c r="B1239" t="s">
        <v>429</v>
      </c>
      <c r="C1239" t="s">
        <v>30</v>
      </c>
      <c r="D1239" t="s">
        <v>586</v>
      </c>
      <c r="E1239">
        <v>540</v>
      </c>
    </row>
    <row r="1240" spans="1:5">
      <c r="A1240">
        <v>2021</v>
      </c>
      <c r="B1240" t="s">
        <v>428</v>
      </c>
      <c r="C1240" t="s">
        <v>27</v>
      </c>
      <c r="D1240" t="s">
        <v>586</v>
      </c>
      <c r="E1240">
        <v>190</v>
      </c>
    </row>
    <row r="1241" spans="1:5">
      <c r="A1241">
        <v>2021</v>
      </c>
      <c r="B1241" t="s">
        <v>431</v>
      </c>
      <c r="C1241" t="s">
        <v>36</v>
      </c>
      <c r="D1241" t="s">
        <v>586</v>
      </c>
      <c r="E1241">
        <v>70</v>
      </c>
    </row>
    <row r="1242" spans="1:5">
      <c r="A1242">
        <v>2022</v>
      </c>
      <c r="B1242" t="s">
        <v>438</v>
      </c>
      <c r="C1242" t="s">
        <v>52</v>
      </c>
      <c r="D1242" t="s">
        <v>586</v>
      </c>
      <c r="E1242">
        <v>75</v>
      </c>
    </row>
    <row r="1243" spans="1:5">
      <c r="A1243">
        <v>2022</v>
      </c>
      <c r="B1243" t="s">
        <v>429</v>
      </c>
      <c r="C1243" t="s">
        <v>30</v>
      </c>
      <c r="D1243" t="s">
        <v>586</v>
      </c>
      <c r="E1243">
        <v>500</v>
      </c>
    </row>
    <row r="1244" spans="1:5">
      <c r="A1244">
        <v>2022</v>
      </c>
      <c r="B1244" t="s">
        <v>420</v>
      </c>
      <c r="C1244" t="s">
        <v>8</v>
      </c>
      <c r="D1244" t="s">
        <v>586</v>
      </c>
      <c r="E1244">
        <v>535</v>
      </c>
    </row>
    <row r="1245" spans="1:5">
      <c r="A1245">
        <v>2020</v>
      </c>
      <c r="B1245" t="s">
        <v>422</v>
      </c>
      <c r="C1245" t="s">
        <v>15</v>
      </c>
      <c r="D1245" t="s">
        <v>586</v>
      </c>
      <c r="E1245">
        <v>435</v>
      </c>
    </row>
    <row r="1246" spans="1:5">
      <c r="A1246">
        <v>2020</v>
      </c>
      <c r="B1246" t="s">
        <v>425</v>
      </c>
      <c r="C1246" t="s">
        <v>24</v>
      </c>
      <c r="D1246" t="s">
        <v>586</v>
      </c>
      <c r="E1246">
        <v>75</v>
      </c>
    </row>
    <row r="1247" spans="1:5">
      <c r="A1247">
        <v>2020</v>
      </c>
      <c r="B1247" t="s">
        <v>431</v>
      </c>
      <c r="C1247" t="s">
        <v>36</v>
      </c>
      <c r="D1247" t="s">
        <v>586</v>
      </c>
      <c r="E1247">
        <v>65</v>
      </c>
    </row>
    <row r="1248" spans="1:5">
      <c r="A1248">
        <v>2020</v>
      </c>
      <c r="B1248" t="s">
        <v>423</v>
      </c>
      <c r="C1248" t="s">
        <v>18</v>
      </c>
      <c r="D1248" t="s">
        <v>586</v>
      </c>
      <c r="E1248">
        <v>105</v>
      </c>
    </row>
    <row r="1249" spans="1:5">
      <c r="A1249">
        <v>2020</v>
      </c>
      <c r="B1249" t="s">
        <v>421</v>
      </c>
      <c r="C1249" t="s">
        <v>13</v>
      </c>
      <c r="D1249" t="s">
        <v>586</v>
      </c>
      <c r="E1249">
        <v>485</v>
      </c>
    </row>
    <row r="1250" spans="1:5">
      <c r="A1250">
        <v>2020</v>
      </c>
      <c r="B1250" t="s">
        <v>438</v>
      </c>
      <c r="C1250" t="s">
        <v>52</v>
      </c>
      <c r="D1250" t="s">
        <v>586</v>
      </c>
      <c r="E1250">
        <v>80</v>
      </c>
    </row>
    <row r="1251" spans="1:5">
      <c r="A1251">
        <v>2020</v>
      </c>
      <c r="B1251" t="s">
        <v>436</v>
      </c>
      <c r="C1251" t="s">
        <v>49</v>
      </c>
      <c r="D1251" t="s">
        <v>586</v>
      </c>
      <c r="E1251">
        <v>625</v>
      </c>
    </row>
    <row r="1252" spans="1:5">
      <c r="A1252">
        <v>2020</v>
      </c>
      <c r="B1252" t="s">
        <v>426</v>
      </c>
      <c r="C1252" t="s">
        <v>427</v>
      </c>
      <c r="D1252" t="s">
        <v>586</v>
      </c>
      <c r="E1252">
        <v>330</v>
      </c>
    </row>
    <row r="1253" spans="1:5">
      <c r="A1253">
        <v>2020</v>
      </c>
      <c r="B1253" t="s">
        <v>424</v>
      </c>
      <c r="C1253" t="s">
        <v>21</v>
      </c>
      <c r="D1253" t="s">
        <v>586</v>
      </c>
      <c r="E1253">
        <v>305</v>
      </c>
    </row>
    <row r="1254" spans="1:5">
      <c r="A1254">
        <v>2020</v>
      </c>
      <c r="B1254" t="s">
        <v>432</v>
      </c>
      <c r="C1254" t="s">
        <v>39</v>
      </c>
      <c r="D1254" t="s">
        <v>586</v>
      </c>
      <c r="E1254">
        <v>260</v>
      </c>
    </row>
    <row r="1255" spans="1:5">
      <c r="A1255">
        <v>2020</v>
      </c>
      <c r="B1255" t="s">
        <v>439</v>
      </c>
      <c r="C1255" t="s">
        <v>53</v>
      </c>
      <c r="D1255" t="s">
        <v>586</v>
      </c>
      <c r="E1255">
        <v>95</v>
      </c>
    </row>
    <row r="1256" spans="1:5">
      <c r="A1256">
        <v>2020</v>
      </c>
      <c r="B1256" t="s">
        <v>428</v>
      </c>
      <c r="C1256" t="s">
        <v>27</v>
      </c>
      <c r="D1256" t="s">
        <v>586</v>
      </c>
      <c r="E1256">
        <v>185</v>
      </c>
    </row>
    <row r="1257" spans="1:5">
      <c r="A1257">
        <v>2020</v>
      </c>
      <c r="B1257" t="s">
        <v>429</v>
      </c>
      <c r="C1257" t="s">
        <v>30</v>
      </c>
      <c r="D1257" t="s">
        <v>586</v>
      </c>
      <c r="E1257">
        <v>515</v>
      </c>
    </row>
    <row r="1258" spans="1:5">
      <c r="A1258">
        <v>2020</v>
      </c>
      <c r="B1258" t="s">
        <v>430</v>
      </c>
      <c r="C1258" t="s">
        <v>33</v>
      </c>
      <c r="D1258" t="s">
        <v>586</v>
      </c>
      <c r="E1258">
        <v>155</v>
      </c>
    </row>
    <row r="1259" spans="1:5">
      <c r="A1259">
        <v>2020</v>
      </c>
      <c r="B1259" t="s">
        <v>433</v>
      </c>
      <c r="C1259" t="s">
        <v>42</v>
      </c>
      <c r="D1259" t="s">
        <v>586</v>
      </c>
      <c r="E1259">
        <v>35</v>
      </c>
    </row>
    <row r="1260" spans="1:5">
      <c r="A1260">
        <v>2020</v>
      </c>
      <c r="B1260" t="s">
        <v>420</v>
      </c>
      <c r="C1260" t="s">
        <v>8</v>
      </c>
      <c r="D1260" t="s">
        <v>586</v>
      </c>
      <c r="E1260">
        <v>565</v>
      </c>
    </row>
    <row r="1261" spans="1:5">
      <c r="A1261">
        <v>2020</v>
      </c>
      <c r="B1261" t="s">
        <v>434</v>
      </c>
      <c r="C1261" t="s">
        <v>45</v>
      </c>
      <c r="D1261" t="s">
        <v>586</v>
      </c>
      <c r="E1261">
        <v>40</v>
      </c>
    </row>
    <row r="1262" spans="1:5">
      <c r="A1262">
        <v>2020</v>
      </c>
      <c r="B1262" t="s">
        <v>435</v>
      </c>
      <c r="C1262" t="s">
        <v>48</v>
      </c>
      <c r="D1262" t="s">
        <v>586</v>
      </c>
      <c r="E1262">
        <v>130</v>
      </c>
    </row>
    <row r="1263" spans="1:5">
      <c r="A1263">
        <v>2020</v>
      </c>
      <c r="B1263" t="s">
        <v>437</v>
      </c>
      <c r="C1263" t="s">
        <v>51</v>
      </c>
      <c r="D1263" t="s">
        <v>586</v>
      </c>
      <c r="E1263">
        <v>200</v>
      </c>
    </row>
    <row r="1264" spans="1:5">
      <c r="A1264">
        <v>2019</v>
      </c>
      <c r="B1264" t="s">
        <v>432</v>
      </c>
      <c r="C1264" t="s">
        <v>39</v>
      </c>
      <c r="D1264" t="s">
        <v>586</v>
      </c>
      <c r="E1264">
        <v>250</v>
      </c>
    </row>
    <row r="1265" spans="1:5">
      <c r="A1265">
        <v>2019</v>
      </c>
      <c r="B1265" t="s">
        <v>426</v>
      </c>
      <c r="C1265" t="s">
        <v>427</v>
      </c>
      <c r="D1265" t="s">
        <v>586</v>
      </c>
      <c r="E1265">
        <v>325</v>
      </c>
    </row>
    <row r="1266" spans="1:5">
      <c r="A1266">
        <v>2019</v>
      </c>
      <c r="B1266" t="s">
        <v>421</v>
      </c>
      <c r="C1266" t="s">
        <v>13</v>
      </c>
      <c r="D1266" t="s">
        <v>586</v>
      </c>
      <c r="E1266">
        <v>490</v>
      </c>
    </row>
    <row r="1267" spans="1:5">
      <c r="A1267">
        <v>2019</v>
      </c>
      <c r="B1267" t="s">
        <v>424</v>
      </c>
      <c r="C1267" t="s">
        <v>21</v>
      </c>
      <c r="D1267" t="s">
        <v>586</v>
      </c>
      <c r="E1267">
        <v>305</v>
      </c>
    </row>
    <row r="1268" spans="1:5">
      <c r="A1268">
        <v>2019</v>
      </c>
      <c r="B1268" t="s">
        <v>423</v>
      </c>
      <c r="C1268" t="s">
        <v>18</v>
      </c>
      <c r="D1268" t="s">
        <v>586</v>
      </c>
      <c r="E1268">
        <v>120</v>
      </c>
    </row>
    <row r="1269" spans="1:5">
      <c r="A1269">
        <v>2019</v>
      </c>
      <c r="B1269" t="s">
        <v>434</v>
      </c>
      <c r="C1269" t="s">
        <v>45</v>
      </c>
      <c r="D1269" t="s">
        <v>586</v>
      </c>
      <c r="E1269">
        <v>35</v>
      </c>
    </row>
    <row r="1270" spans="1:5">
      <c r="A1270">
        <v>2019</v>
      </c>
      <c r="B1270" t="s">
        <v>428</v>
      </c>
      <c r="C1270" t="s">
        <v>27</v>
      </c>
      <c r="D1270" t="s">
        <v>586</v>
      </c>
      <c r="E1270">
        <v>180</v>
      </c>
    </row>
    <row r="1271" spans="1:5">
      <c r="A1271">
        <v>2019</v>
      </c>
      <c r="B1271" t="s">
        <v>437</v>
      </c>
      <c r="C1271" t="s">
        <v>51</v>
      </c>
      <c r="D1271" t="s">
        <v>586</v>
      </c>
      <c r="E1271">
        <v>195</v>
      </c>
    </row>
    <row r="1272" spans="1:5">
      <c r="A1272">
        <v>2019</v>
      </c>
      <c r="B1272" t="s">
        <v>425</v>
      </c>
      <c r="C1272" t="s">
        <v>24</v>
      </c>
      <c r="D1272" t="s">
        <v>586</v>
      </c>
      <c r="E1272">
        <v>65</v>
      </c>
    </row>
    <row r="1273" spans="1:5">
      <c r="A1273">
        <v>2019</v>
      </c>
      <c r="B1273" t="s">
        <v>430</v>
      </c>
      <c r="C1273" t="s">
        <v>33</v>
      </c>
      <c r="D1273" t="s">
        <v>586</v>
      </c>
      <c r="E1273">
        <v>140</v>
      </c>
    </row>
    <row r="1274" spans="1:5">
      <c r="A1274">
        <v>2019</v>
      </c>
      <c r="B1274" t="s">
        <v>420</v>
      </c>
      <c r="C1274" t="s">
        <v>8</v>
      </c>
      <c r="D1274" t="s">
        <v>586</v>
      </c>
      <c r="E1274">
        <v>565</v>
      </c>
    </row>
    <row r="1275" spans="1:5">
      <c r="A1275">
        <v>2019</v>
      </c>
      <c r="B1275" t="s">
        <v>438</v>
      </c>
      <c r="C1275" t="s">
        <v>52</v>
      </c>
      <c r="D1275" t="s">
        <v>586</v>
      </c>
      <c r="E1275">
        <v>65</v>
      </c>
    </row>
    <row r="1276" spans="1:5">
      <c r="A1276">
        <v>2019</v>
      </c>
      <c r="B1276" t="s">
        <v>429</v>
      </c>
      <c r="C1276" t="s">
        <v>30</v>
      </c>
      <c r="D1276" t="s">
        <v>586</v>
      </c>
      <c r="E1276">
        <v>520</v>
      </c>
    </row>
    <row r="1277" spans="1:5">
      <c r="A1277">
        <v>2019</v>
      </c>
      <c r="B1277" t="s">
        <v>433</v>
      </c>
      <c r="C1277" t="s">
        <v>42</v>
      </c>
      <c r="D1277" t="s">
        <v>586</v>
      </c>
      <c r="E1277">
        <v>40</v>
      </c>
    </row>
    <row r="1278" spans="1:5">
      <c r="A1278">
        <v>2019</v>
      </c>
      <c r="B1278" t="s">
        <v>422</v>
      </c>
      <c r="C1278" t="s">
        <v>15</v>
      </c>
      <c r="D1278" t="s">
        <v>586</v>
      </c>
      <c r="E1278">
        <v>420</v>
      </c>
    </row>
    <row r="1279" spans="1:5">
      <c r="A1279">
        <v>2019</v>
      </c>
      <c r="B1279" t="s">
        <v>435</v>
      </c>
      <c r="C1279" t="s">
        <v>48</v>
      </c>
      <c r="D1279" t="s">
        <v>586</v>
      </c>
      <c r="E1279">
        <v>130</v>
      </c>
    </row>
    <row r="1280" spans="1:5">
      <c r="A1280">
        <v>2019</v>
      </c>
      <c r="B1280" t="s">
        <v>436</v>
      </c>
      <c r="C1280" t="s">
        <v>49</v>
      </c>
      <c r="D1280" t="s">
        <v>586</v>
      </c>
      <c r="E1280">
        <v>600</v>
      </c>
    </row>
    <row r="1281" spans="1:5">
      <c r="A1281">
        <v>2019</v>
      </c>
      <c r="B1281" t="s">
        <v>439</v>
      </c>
      <c r="C1281" t="s">
        <v>53</v>
      </c>
      <c r="D1281" t="s">
        <v>586</v>
      </c>
      <c r="E1281">
        <v>95</v>
      </c>
    </row>
    <row r="1282" spans="1:5">
      <c r="A1282">
        <v>2019</v>
      </c>
      <c r="B1282" t="s">
        <v>431</v>
      </c>
      <c r="C1282" t="s">
        <v>36</v>
      </c>
      <c r="D1282" t="s">
        <v>586</v>
      </c>
      <c r="E1282">
        <v>60</v>
      </c>
    </row>
    <row r="1283" spans="1:5">
      <c r="A1283">
        <v>2018</v>
      </c>
      <c r="B1283" t="s">
        <v>424</v>
      </c>
      <c r="C1283" t="s">
        <v>21</v>
      </c>
      <c r="D1283" t="s">
        <v>586</v>
      </c>
      <c r="E1283">
        <v>335</v>
      </c>
    </row>
    <row r="1284" spans="1:5">
      <c r="A1284">
        <v>2018</v>
      </c>
      <c r="B1284" t="s">
        <v>420</v>
      </c>
      <c r="C1284" t="s">
        <v>8</v>
      </c>
      <c r="D1284" t="s">
        <v>586</v>
      </c>
      <c r="E1284">
        <v>570</v>
      </c>
    </row>
    <row r="1285" spans="1:5">
      <c r="A1285">
        <v>2018</v>
      </c>
      <c r="B1285" t="s">
        <v>426</v>
      </c>
      <c r="C1285" t="s">
        <v>427</v>
      </c>
      <c r="D1285" t="s">
        <v>586</v>
      </c>
      <c r="E1285">
        <v>350</v>
      </c>
    </row>
    <row r="1286" spans="1:5">
      <c r="A1286">
        <v>2018</v>
      </c>
      <c r="B1286" t="s">
        <v>433</v>
      </c>
      <c r="C1286" t="s">
        <v>42</v>
      </c>
      <c r="D1286" t="s">
        <v>586</v>
      </c>
      <c r="E1286">
        <v>50</v>
      </c>
    </row>
    <row r="1287" spans="1:5">
      <c r="A1287">
        <v>2018</v>
      </c>
      <c r="B1287" t="s">
        <v>421</v>
      </c>
      <c r="C1287" t="s">
        <v>13</v>
      </c>
      <c r="D1287" t="s">
        <v>586</v>
      </c>
      <c r="E1287">
        <v>525</v>
      </c>
    </row>
    <row r="1288" spans="1:5">
      <c r="A1288">
        <v>2018</v>
      </c>
      <c r="B1288" t="s">
        <v>435</v>
      </c>
      <c r="C1288" t="s">
        <v>48</v>
      </c>
      <c r="D1288" t="s">
        <v>586</v>
      </c>
      <c r="E1288">
        <v>145</v>
      </c>
    </row>
    <row r="1289" spans="1:5">
      <c r="A1289">
        <v>2018</v>
      </c>
      <c r="B1289" t="s">
        <v>428</v>
      </c>
      <c r="C1289" t="s">
        <v>27</v>
      </c>
      <c r="D1289" t="s">
        <v>586</v>
      </c>
      <c r="E1289">
        <v>175</v>
      </c>
    </row>
    <row r="1290" spans="1:5">
      <c r="A1290">
        <v>2018</v>
      </c>
      <c r="B1290" t="s">
        <v>423</v>
      </c>
      <c r="C1290" t="s">
        <v>18</v>
      </c>
      <c r="D1290" t="s">
        <v>586</v>
      </c>
      <c r="E1290">
        <v>125</v>
      </c>
    </row>
    <row r="1291" spans="1:5">
      <c r="A1291">
        <v>2018</v>
      </c>
      <c r="B1291" t="s">
        <v>430</v>
      </c>
      <c r="C1291" t="s">
        <v>33</v>
      </c>
      <c r="D1291" t="s">
        <v>586</v>
      </c>
      <c r="E1291">
        <v>145</v>
      </c>
    </row>
    <row r="1292" spans="1:5">
      <c r="A1292">
        <v>2018</v>
      </c>
      <c r="B1292" t="s">
        <v>431</v>
      </c>
      <c r="C1292" t="s">
        <v>36</v>
      </c>
      <c r="D1292" t="s">
        <v>586</v>
      </c>
      <c r="E1292">
        <v>70</v>
      </c>
    </row>
    <row r="1293" spans="1:5">
      <c r="A1293">
        <v>2018</v>
      </c>
      <c r="B1293" t="s">
        <v>438</v>
      </c>
      <c r="C1293" t="s">
        <v>52</v>
      </c>
      <c r="D1293" t="s">
        <v>586</v>
      </c>
      <c r="E1293">
        <v>85</v>
      </c>
    </row>
    <row r="1294" spans="1:5">
      <c r="A1294">
        <v>2018</v>
      </c>
      <c r="B1294" t="s">
        <v>422</v>
      </c>
      <c r="C1294" t="s">
        <v>15</v>
      </c>
      <c r="D1294" t="s">
        <v>586</v>
      </c>
      <c r="E1294">
        <v>435</v>
      </c>
    </row>
    <row r="1295" spans="1:5">
      <c r="A1295">
        <v>2018</v>
      </c>
      <c r="B1295" t="s">
        <v>436</v>
      </c>
      <c r="C1295" t="s">
        <v>49</v>
      </c>
      <c r="D1295" t="s">
        <v>586</v>
      </c>
      <c r="E1295">
        <v>665</v>
      </c>
    </row>
    <row r="1296" spans="1:5">
      <c r="A1296">
        <v>2018</v>
      </c>
      <c r="B1296" t="s">
        <v>439</v>
      </c>
      <c r="C1296" t="s">
        <v>53</v>
      </c>
      <c r="D1296" t="s">
        <v>586</v>
      </c>
      <c r="E1296">
        <v>115</v>
      </c>
    </row>
    <row r="1297" spans="1:5">
      <c r="A1297">
        <v>2018</v>
      </c>
      <c r="B1297" t="s">
        <v>437</v>
      </c>
      <c r="C1297" t="s">
        <v>51</v>
      </c>
      <c r="D1297" t="s">
        <v>586</v>
      </c>
      <c r="E1297">
        <v>210</v>
      </c>
    </row>
    <row r="1298" spans="1:5">
      <c r="A1298">
        <v>2018</v>
      </c>
      <c r="B1298" t="s">
        <v>434</v>
      </c>
      <c r="C1298" t="s">
        <v>45</v>
      </c>
      <c r="D1298" t="s">
        <v>586</v>
      </c>
      <c r="E1298">
        <v>35</v>
      </c>
    </row>
    <row r="1299" spans="1:5">
      <c r="A1299">
        <v>2018</v>
      </c>
      <c r="B1299" t="s">
        <v>429</v>
      </c>
      <c r="C1299" t="s">
        <v>30</v>
      </c>
      <c r="D1299" t="s">
        <v>586</v>
      </c>
      <c r="E1299">
        <v>540</v>
      </c>
    </row>
    <row r="1300" spans="1:5">
      <c r="A1300">
        <v>2018</v>
      </c>
      <c r="B1300" t="s">
        <v>425</v>
      </c>
      <c r="C1300" t="s">
        <v>24</v>
      </c>
      <c r="D1300" t="s">
        <v>586</v>
      </c>
      <c r="E1300">
        <v>70</v>
      </c>
    </row>
    <row r="1301" spans="1:5">
      <c r="A1301">
        <v>2018</v>
      </c>
      <c r="B1301" t="s">
        <v>432</v>
      </c>
      <c r="C1301" t="s">
        <v>39</v>
      </c>
      <c r="D1301" t="s">
        <v>586</v>
      </c>
      <c r="E1301">
        <v>265</v>
      </c>
    </row>
    <row r="1302" spans="1:5">
      <c r="A1302">
        <v>2023</v>
      </c>
      <c r="B1302" t="s">
        <v>424</v>
      </c>
      <c r="C1302" t="s">
        <v>21</v>
      </c>
      <c r="D1302" t="s">
        <v>586</v>
      </c>
      <c r="E1302">
        <v>310</v>
      </c>
    </row>
    <row r="1303" spans="1:5">
      <c r="A1303">
        <v>2023</v>
      </c>
      <c r="B1303" t="s">
        <v>432</v>
      </c>
      <c r="C1303" t="s">
        <v>39</v>
      </c>
      <c r="D1303" t="s">
        <v>586</v>
      </c>
      <c r="E1303">
        <v>275</v>
      </c>
    </row>
    <row r="1304" spans="1:5">
      <c r="A1304">
        <v>2023</v>
      </c>
      <c r="B1304" t="s">
        <v>421</v>
      </c>
      <c r="C1304" t="s">
        <v>13</v>
      </c>
      <c r="D1304" t="s">
        <v>586</v>
      </c>
      <c r="E1304">
        <v>520</v>
      </c>
    </row>
    <row r="1305" spans="1:5">
      <c r="A1305">
        <v>2023</v>
      </c>
      <c r="B1305" t="s">
        <v>430</v>
      </c>
      <c r="C1305" t="s">
        <v>33</v>
      </c>
      <c r="D1305" t="s">
        <v>586</v>
      </c>
      <c r="E1305">
        <v>135</v>
      </c>
    </row>
    <row r="1306" spans="1:5">
      <c r="A1306">
        <v>2023</v>
      </c>
      <c r="B1306" t="s">
        <v>435</v>
      </c>
      <c r="C1306" t="s">
        <v>48</v>
      </c>
      <c r="D1306" t="s">
        <v>586</v>
      </c>
      <c r="E1306">
        <v>140</v>
      </c>
    </row>
    <row r="1307" spans="1:5">
      <c r="A1307">
        <v>2023</v>
      </c>
      <c r="B1307" t="s">
        <v>436</v>
      </c>
      <c r="C1307" t="s">
        <v>49</v>
      </c>
      <c r="D1307" t="s">
        <v>586</v>
      </c>
      <c r="E1307">
        <v>645</v>
      </c>
    </row>
    <row r="1308" spans="1:5">
      <c r="A1308">
        <v>2023</v>
      </c>
      <c r="B1308" t="s">
        <v>429</v>
      </c>
      <c r="C1308" t="s">
        <v>30</v>
      </c>
      <c r="D1308" t="s">
        <v>586</v>
      </c>
      <c r="E1308">
        <v>530</v>
      </c>
    </row>
    <row r="1309" spans="1:5">
      <c r="A1309">
        <v>2023</v>
      </c>
      <c r="B1309" t="s">
        <v>420</v>
      </c>
      <c r="C1309" t="s">
        <v>8</v>
      </c>
      <c r="D1309" t="s">
        <v>586</v>
      </c>
      <c r="E1309">
        <v>590</v>
      </c>
    </row>
    <row r="1310" spans="1:5">
      <c r="A1310">
        <v>2023</v>
      </c>
      <c r="B1310" t="s">
        <v>439</v>
      </c>
      <c r="C1310" t="s">
        <v>53</v>
      </c>
      <c r="D1310" t="s">
        <v>586</v>
      </c>
      <c r="E1310">
        <v>90</v>
      </c>
    </row>
    <row r="1311" spans="1:5">
      <c r="A1311">
        <v>2023</v>
      </c>
      <c r="B1311" t="s">
        <v>437</v>
      </c>
      <c r="C1311" t="s">
        <v>51</v>
      </c>
      <c r="D1311" t="s">
        <v>586</v>
      </c>
      <c r="E1311">
        <v>215</v>
      </c>
    </row>
    <row r="1312" spans="1:5">
      <c r="A1312">
        <v>2023</v>
      </c>
      <c r="B1312" t="s">
        <v>438</v>
      </c>
      <c r="C1312" t="s">
        <v>52</v>
      </c>
      <c r="D1312" t="s">
        <v>586</v>
      </c>
      <c r="E1312">
        <v>70</v>
      </c>
    </row>
    <row r="1313" spans="1:5">
      <c r="A1313">
        <v>2023</v>
      </c>
      <c r="B1313" t="s">
        <v>426</v>
      </c>
      <c r="C1313" t="s">
        <v>427</v>
      </c>
      <c r="D1313" t="s">
        <v>586</v>
      </c>
      <c r="E1313">
        <v>310</v>
      </c>
    </row>
    <row r="1314" spans="1:5">
      <c r="A1314">
        <v>2023</v>
      </c>
      <c r="B1314" t="s">
        <v>434</v>
      </c>
      <c r="C1314" t="s">
        <v>45</v>
      </c>
      <c r="D1314" t="s">
        <v>586</v>
      </c>
      <c r="E1314">
        <v>35</v>
      </c>
    </row>
    <row r="1315" spans="1:5">
      <c r="A1315">
        <v>2023</v>
      </c>
      <c r="B1315" t="s">
        <v>425</v>
      </c>
      <c r="C1315" t="s">
        <v>24</v>
      </c>
      <c r="D1315" t="s">
        <v>586</v>
      </c>
      <c r="E1315">
        <v>75</v>
      </c>
    </row>
    <row r="1316" spans="1:5">
      <c r="A1316">
        <v>2023</v>
      </c>
      <c r="B1316" t="s">
        <v>422</v>
      </c>
      <c r="C1316" t="s">
        <v>15</v>
      </c>
      <c r="D1316" t="s">
        <v>586</v>
      </c>
      <c r="E1316">
        <v>510</v>
      </c>
    </row>
    <row r="1317" spans="1:5">
      <c r="A1317">
        <v>2024</v>
      </c>
      <c r="B1317" t="s">
        <v>430</v>
      </c>
      <c r="C1317" t="s">
        <v>33</v>
      </c>
      <c r="D1317" t="s">
        <v>586</v>
      </c>
      <c r="E1317">
        <v>115</v>
      </c>
    </row>
    <row r="1318" spans="1:5">
      <c r="A1318">
        <v>2024</v>
      </c>
      <c r="B1318" t="s">
        <v>428</v>
      </c>
      <c r="C1318" t="s">
        <v>27</v>
      </c>
      <c r="D1318" t="s">
        <v>586</v>
      </c>
      <c r="E1318">
        <v>185</v>
      </c>
    </row>
    <row r="1319" spans="1:5">
      <c r="A1319">
        <v>2024</v>
      </c>
      <c r="B1319" t="s">
        <v>422</v>
      </c>
      <c r="C1319" t="s">
        <v>15</v>
      </c>
      <c r="D1319" t="s">
        <v>586</v>
      </c>
      <c r="E1319">
        <v>515</v>
      </c>
    </row>
    <row r="1320" spans="1:5">
      <c r="A1320">
        <v>2024</v>
      </c>
      <c r="B1320" t="s">
        <v>425</v>
      </c>
      <c r="C1320" t="s">
        <v>24</v>
      </c>
      <c r="D1320" t="s">
        <v>586</v>
      </c>
      <c r="E1320">
        <v>75</v>
      </c>
    </row>
    <row r="1321" spans="1:5">
      <c r="A1321">
        <v>2024</v>
      </c>
      <c r="B1321" t="s">
        <v>438</v>
      </c>
      <c r="C1321" t="s">
        <v>52</v>
      </c>
      <c r="D1321" t="s">
        <v>586</v>
      </c>
      <c r="E1321">
        <v>70</v>
      </c>
    </row>
    <row r="1322" spans="1:5">
      <c r="A1322">
        <v>2024</v>
      </c>
      <c r="B1322" t="s">
        <v>420</v>
      </c>
      <c r="C1322" t="s">
        <v>8</v>
      </c>
      <c r="D1322" t="s">
        <v>586</v>
      </c>
      <c r="E1322">
        <v>575</v>
      </c>
    </row>
    <row r="1323" spans="1:5">
      <c r="A1323">
        <v>2024</v>
      </c>
      <c r="B1323" t="s">
        <v>423</v>
      </c>
      <c r="C1323" t="s">
        <v>18</v>
      </c>
      <c r="D1323" t="s">
        <v>586</v>
      </c>
      <c r="E1323">
        <v>110</v>
      </c>
    </row>
    <row r="1324" spans="1:5">
      <c r="A1324">
        <v>2024</v>
      </c>
      <c r="B1324" t="s">
        <v>421</v>
      </c>
      <c r="C1324" t="s">
        <v>13</v>
      </c>
      <c r="D1324" t="s">
        <v>586</v>
      </c>
      <c r="E1324">
        <v>500</v>
      </c>
    </row>
    <row r="1325" spans="1:5">
      <c r="A1325">
        <v>2024</v>
      </c>
      <c r="B1325" t="s">
        <v>429</v>
      </c>
      <c r="C1325" t="s">
        <v>30</v>
      </c>
      <c r="D1325" t="s">
        <v>586</v>
      </c>
      <c r="E1325">
        <v>530</v>
      </c>
    </row>
    <row r="1326" spans="1:5">
      <c r="A1326">
        <v>2024</v>
      </c>
      <c r="B1326" t="s">
        <v>431</v>
      </c>
      <c r="C1326" t="s">
        <v>36</v>
      </c>
      <c r="D1326" t="s">
        <v>586</v>
      </c>
      <c r="E1326">
        <v>65</v>
      </c>
    </row>
    <row r="1327" spans="1:5">
      <c r="A1327">
        <v>2024</v>
      </c>
      <c r="B1327" t="s">
        <v>434</v>
      </c>
      <c r="C1327" t="s">
        <v>45</v>
      </c>
      <c r="D1327" t="s">
        <v>586</v>
      </c>
      <c r="E1327">
        <v>40</v>
      </c>
    </row>
    <row r="1328" spans="1:5">
      <c r="A1328">
        <v>2024</v>
      </c>
      <c r="B1328" t="s">
        <v>437</v>
      </c>
      <c r="C1328" t="s">
        <v>51</v>
      </c>
      <c r="D1328" t="s">
        <v>586</v>
      </c>
      <c r="E1328">
        <v>225</v>
      </c>
    </row>
    <row r="1329" spans="1:5">
      <c r="A1329">
        <v>2024</v>
      </c>
      <c r="B1329" t="s">
        <v>436</v>
      </c>
      <c r="C1329" t="s">
        <v>49</v>
      </c>
      <c r="D1329" t="s">
        <v>586</v>
      </c>
      <c r="E1329">
        <v>615</v>
      </c>
    </row>
    <row r="1330" spans="1:5">
      <c r="A1330">
        <v>2024</v>
      </c>
      <c r="B1330" t="s">
        <v>439</v>
      </c>
      <c r="C1330" t="s">
        <v>53</v>
      </c>
      <c r="D1330" t="s">
        <v>586</v>
      </c>
      <c r="E1330">
        <v>90</v>
      </c>
    </row>
    <row r="1331" spans="1:5">
      <c r="A1331">
        <v>2024</v>
      </c>
      <c r="B1331" t="s">
        <v>433</v>
      </c>
      <c r="C1331" t="s">
        <v>42</v>
      </c>
      <c r="D1331" t="s">
        <v>586</v>
      </c>
      <c r="E1331">
        <v>40</v>
      </c>
    </row>
    <row r="1332" spans="1:5">
      <c r="A1332">
        <v>2023</v>
      </c>
      <c r="B1332" t="s">
        <v>431</v>
      </c>
      <c r="C1332" t="s">
        <v>36</v>
      </c>
      <c r="D1332" t="s">
        <v>587</v>
      </c>
      <c r="E1332">
        <v>100</v>
      </c>
    </row>
    <row r="1333" spans="1:5">
      <c r="A1333">
        <v>2023</v>
      </c>
      <c r="B1333" t="s">
        <v>433</v>
      </c>
      <c r="C1333" t="s">
        <v>42</v>
      </c>
      <c r="D1333" t="s">
        <v>587</v>
      </c>
      <c r="E1333">
        <v>95</v>
      </c>
    </row>
    <row r="1334" spans="1:5">
      <c r="A1334">
        <v>2023</v>
      </c>
      <c r="B1334" t="s">
        <v>423</v>
      </c>
      <c r="C1334" t="s">
        <v>18</v>
      </c>
      <c r="D1334" t="s">
        <v>587</v>
      </c>
      <c r="E1334">
        <v>225</v>
      </c>
    </row>
    <row r="1335" spans="1:5">
      <c r="A1335">
        <v>2023</v>
      </c>
      <c r="B1335" t="s">
        <v>428</v>
      </c>
      <c r="C1335" t="s">
        <v>27</v>
      </c>
      <c r="D1335" t="s">
        <v>587</v>
      </c>
      <c r="E1335">
        <v>285</v>
      </c>
    </row>
    <row r="1336" spans="1:5">
      <c r="A1336">
        <v>2024</v>
      </c>
      <c r="B1336" t="s">
        <v>424</v>
      </c>
      <c r="C1336" t="s">
        <v>21</v>
      </c>
      <c r="D1336" t="s">
        <v>587</v>
      </c>
      <c r="E1336">
        <v>615</v>
      </c>
    </row>
    <row r="1337" spans="1:5">
      <c r="A1337">
        <v>2024</v>
      </c>
      <c r="B1337" t="s">
        <v>432</v>
      </c>
      <c r="C1337" t="s">
        <v>39</v>
      </c>
      <c r="D1337" t="s">
        <v>587</v>
      </c>
      <c r="E1337">
        <v>500</v>
      </c>
    </row>
    <row r="1338" spans="1:5">
      <c r="A1338">
        <v>2024</v>
      </c>
      <c r="B1338" t="s">
        <v>435</v>
      </c>
      <c r="C1338" t="s">
        <v>48</v>
      </c>
      <c r="D1338" t="s">
        <v>587</v>
      </c>
      <c r="E1338">
        <v>180</v>
      </c>
    </row>
    <row r="1339" spans="1:5">
      <c r="A1339">
        <v>2024</v>
      </c>
      <c r="B1339" t="s">
        <v>426</v>
      </c>
      <c r="C1339" t="s">
        <v>427</v>
      </c>
      <c r="D1339" t="s">
        <v>587</v>
      </c>
      <c r="E1339">
        <v>395</v>
      </c>
    </row>
    <row r="1340" spans="1:5">
      <c r="A1340">
        <v>2021</v>
      </c>
      <c r="B1340" t="s">
        <v>437</v>
      </c>
      <c r="C1340" t="s">
        <v>51</v>
      </c>
      <c r="D1340" t="s">
        <v>587</v>
      </c>
      <c r="E1340">
        <v>765</v>
      </c>
    </row>
    <row r="1341" spans="1:5">
      <c r="A1341">
        <v>2021</v>
      </c>
      <c r="B1341" t="s">
        <v>434</v>
      </c>
      <c r="C1341" t="s">
        <v>45</v>
      </c>
      <c r="D1341" t="s">
        <v>587</v>
      </c>
      <c r="E1341">
        <v>65</v>
      </c>
    </row>
    <row r="1342" spans="1:5">
      <c r="A1342">
        <v>2021</v>
      </c>
      <c r="B1342" t="s">
        <v>438</v>
      </c>
      <c r="C1342" t="s">
        <v>52</v>
      </c>
      <c r="D1342" t="s">
        <v>587</v>
      </c>
      <c r="E1342">
        <v>125</v>
      </c>
    </row>
    <row r="1343" spans="1:5">
      <c r="A1343">
        <v>2021</v>
      </c>
      <c r="B1343" t="s">
        <v>425</v>
      </c>
      <c r="C1343" t="s">
        <v>24</v>
      </c>
      <c r="D1343" t="s">
        <v>587</v>
      </c>
      <c r="E1343">
        <v>165</v>
      </c>
    </row>
    <row r="1344" spans="1:5">
      <c r="A1344">
        <v>2021</v>
      </c>
      <c r="B1344" t="s">
        <v>423</v>
      </c>
      <c r="C1344" t="s">
        <v>18</v>
      </c>
      <c r="D1344" t="s">
        <v>587</v>
      </c>
      <c r="E1344">
        <v>240</v>
      </c>
    </row>
    <row r="1345" spans="1:5">
      <c r="A1345">
        <v>2021</v>
      </c>
      <c r="B1345" t="s">
        <v>420</v>
      </c>
      <c r="C1345" t="s">
        <v>8</v>
      </c>
      <c r="D1345" t="s">
        <v>587</v>
      </c>
      <c r="E1345">
        <v>1455</v>
      </c>
    </row>
    <row r="1346" spans="1:5">
      <c r="A1346">
        <v>2022</v>
      </c>
      <c r="B1346" t="s">
        <v>425</v>
      </c>
      <c r="C1346" t="s">
        <v>24</v>
      </c>
      <c r="D1346" t="s">
        <v>587</v>
      </c>
      <c r="E1346">
        <v>160</v>
      </c>
    </row>
    <row r="1347" spans="1:5">
      <c r="A1347">
        <v>2022</v>
      </c>
      <c r="B1347" t="s">
        <v>422</v>
      </c>
      <c r="C1347" t="s">
        <v>15</v>
      </c>
      <c r="D1347" t="s">
        <v>587</v>
      </c>
      <c r="E1347">
        <v>1035</v>
      </c>
    </row>
    <row r="1348" spans="1:5">
      <c r="A1348">
        <v>2022</v>
      </c>
      <c r="B1348" t="s">
        <v>437</v>
      </c>
      <c r="C1348" t="s">
        <v>51</v>
      </c>
      <c r="D1348" t="s">
        <v>587</v>
      </c>
      <c r="E1348">
        <v>715</v>
      </c>
    </row>
    <row r="1349" spans="1:5">
      <c r="A1349">
        <v>2022</v>
      </c>
      <c r="B1349" t="s">
        <v>426</v>
      </c>
      <c r="C1349" t="s">
        <v>427</v>
      </c>
      <c r="D1349" t="s">
        <v>587</v>
      </c>
      <c r="E1349">
        <v>470</v>
      </c>
    </row>
    <row r="1350" spans="1:5">
      <c r="A1350">
        <v>2022</v>
      </c>
      <c r="B1350" t="s">
        <v>428</v>
      </c>
      <c r="C1350" t="s">
        <v>27</v>
      </c>
      <c r="D1350" t="s">
        <v>587</v>
      </c>
      <c r="E1350">
        <v>325</v>
      </c>
    </row>
    <row r="1351" spans="1:5">
      <c r="A1351">
        <v>2022</v>
      </c>
      <c r="B1351" t="s">
        <v>435</v>
      </c>
      <c r="C1351" t="s">
        <v>48</v>
      </c>
      <c r="D1351" t="s">
        <v>587</v>
      </c>
      <c r="E1351">
        <v>195</v>
      </c>
    </row>
    <row r="1352" spans="1:5">
      <c r="A1352">
        <v>2022</v>
      </c>
      <c r="B1352" t="s">
        <v>423</v>
      </c>
      <c r="C1352" t="s">
        <v>18</v>
      </c>
      <c r="D1352" t="s">
        <v>587</v>
      </c>
      <c r="E1352">
        <v>225</v>
      </c>
    </row>
    <row r="1353" spans="1:5">
      <c r="A1353">
        <v>2022</v>
      </c>
      <c r="B1353" t="s">
        <v>430</v>
      </c>
      <c r="C1353" t="s">
        <v>33</v>
      </c>
      <c r="D1353" t="s">
        <v>587</v>
      </c>
      <c r="E1353">
        <v>220</v>
      </c>
    </row>
    <row r="1354" spans="1:5">
      <c r="A1354">
        <v>2022</v>
      </c>
      <c r="B1354" t="s">
        <v>436</v>
      </c>
      <c r="C1354" t="s">
        <v>49</v>
      </c>
      <c r="D1354" t="s">
        <v>587</v>
      </c>
      <c r="E1354">
        <v>1490</v>
      </c>
    </row>
    <row r="1355" spans="1:5">
      <c r="A1355">
        <v>2022</v>
      </c>
      <c r="B1355" t="s">
        <v>439</v>
      </c>
      <c r="C1355" t="s">
        <v>53</v>
      </c>
      <c r="D1355" t="s">
        <v>587</v>
      </c>
      <c r="E1355">
        <v>170</v>
      </c>
    </row>
    <row r="1356" spans="1:5">
      <c r="A1356">
        <v>2022</v>
      </c>
      <c r="B1356" t="s">
        <v>433</v>
      </c>
      <c r="C1356" t="s">
        <v>42</v>
      </c>
      <c r="D1356" t="s">
        <v>587</v>
      </c>
      <c r="E1356">
        <v>80</v>
      </c>
    </row>
    <row r="1357" spans="1:5">
      <c r="A1357">
        <v>2022</v>
      </c>
      <c r="B1357" t="s">
        <v>434</v>
      </c>
      <c r="C1357" t="s">
        <v>45</v>
      </c>
      <c r="D1357" t="s">
        <v>587</v>
      </c>
      <c r="E1357">
        <v>60</v>
      </c>
    </row>
    <row r="1358" spans="1:5">
      <c r="A1358">
        <v>2022</v>
      </c>
      <c r="B1358" t="s">
        <v>432</v>
      </c>
      <c r="C1358" t="s">
        <v>39</v>
      </c>
      <c r="D1358" t="s">
        <v>587</v>
      </c>
      <c r="E1358">
        <v>615</v>
      </c>
    </row>
    <row r="1359" spans="1:5">
      <c r="A1359">
        <v>2021</v>
      </c>
      <c r="B1359" t="s">
        <v>426</v>
      </c>
      <c r="C1359" t="s">
        <v>427</v>
      </c>
      <c r="D1359" t="s">
        <v>587</v>
      </c>
      <c r="E1359">
        <v>530</v>
      </c>
    </row>
    <row r="1360" spans="1:5">
      <c r="A1360">
        <v>2021</v>
      </c>
      <c r="B1360" t="s">
        <v>422</v>
      </c>
      <c r="C1360" t="s">
        <v>15</v>
      </c>
      <c r="D1360" t="s">
        <v>587</v>
      </c>
      <c r="E1360">
        <v>1030</v>
      </c>
    </row>
    <row r="1361" spans="1:5">
      <c r="A1361">
        <v>2021</v>
      </c>
      <c r="B1361" t="s">
        <v>432</v>
      </c>
      <c r="C1361" t="s">
        <v>39</v>
      </c>
      <c r="D1361" t="s">
        <v>587</v>
      </c>
      <c r="E1361">
        <v>615</v>
      </c>
    </row>
    <row r="1362" spans="1:5">
      <c r="A1362">
        <v>2021</v>
      </c>
      <c r="B1362" t="s">
        <v>424</v>
      </c>
      <c r="C1362" t="s">
        <v>21</v>
      </c>
      <c r="D1362" t="s">
        <v>587</v>
      </c>
      <c r="E1362">
        <v>760</v>
      </c>
    </row>
    <row r="1363" spans="1:5">
      <c r="A1363">
        <v>2021</v>
      </c>
      <c r="B1363" t="s">
        <v>433</v>
      </c>
      <c r="C1363" t="s">
        <v>42</v>
      </c>
      <c r="D1363" t="s">
        <v>587</v>
      </c>
      <c r="E1363">
        <v>90</v>
      </c>
    </row>
    <row r="1364" spans="1:5">
      <c r="A1364">
        <v>2021</v>
      </c>
      <c r="B1364" t="s">
        <v>421</v>
      </c>
      <c r="C1364" t="s">
        <v>13</v>
      </c>
      <c r="D1364" t="s">
        <v>587</v>
      </c>
      <c r="E1364">
        <v>1445</v>
      </c>
    </row>
    <row r="1365" spans="1:5">
      <c r="A1365">
        <v>2022</v>
      </c>
      <c r="B1365" t="s">
        <v>424</v>
      </c>
      <c r="C1365" t="s">
        <v>21</v>
      </c>
      <c r="D1365" t="s">
        <v>587</v>
      </c>
      <c r="E1365">
        <v>715</v>
      </c>
    </row>
    <row r="1366" spans="1:5">
      <c r="A1366">
        <v>2022</v>
      </c>
      <c r="B1366" t="s">
        <v>431</v>
      </c>
      <c r="C1366" t="s">
        <v>36</v>
      </c>
      <c r="D1366" t="s">
        <v>587</v>
      </c>
      <c r="E1366">
        <v>120</v>
      </c>
    </row>
    <row r="1367" spans="1:5">
      <c r="A1367">
        <v>2022</v>
      </c>
      <c r="B1367" t="s">
        <v>421</v>
      </c>
      <c r="C1367" t="s">
        <v>13</v>
      </c>
      <c r="D1367" t="s">
        <v>587</v>
      </c>
      <c r="E1367">
        <v>1400</v>
      </c>
    </row>
    <row r="1368" spans="1:5">
      <c r="A1368">
        <v>2021</v>
      </c>
      <c r="B1368" t="s">
        <v>436</v>
      </c>
      <c r="C1368" t="s">
        <v>49</v>
      </c>
      <c r="D1368" t="s">
        <v>587</v>
      </c>
      <c r="E1368">
        <v>1605</v>
      </c>
    </row>
    <row r="1369" spans="1:5">
      <c r="A1369">
        <v>2021</v>
      </c>
      <c r="B1369" t="s">
        <v>439</v>
      </c>
      <c r="C1369" t="s">
        <v>53</v>
      </c>
      <c r="D1369" t="s">
        <v>587</v>
      </c>
      <c r="E1369">
        <v>185</v>
      </c>
    </row>
    <row r="1370" spans="1:5">
      <c r="A1370">
        <v>2021</v>
      </c>
      <c r="B1370" t="s">
        <v>435</v>
      </c>
      <c r="C1370" t="s">
        <v>48</v>
      </c>
      <c r="D1370" t="s">
        <v>587</v>
      </c>
      <c r="E1370">
        <v>210</v>
      </c>
    </row>
    <row r="1371" spans="1:5">
      <c r="A1371">
        <v>2021</v>
      </c>
      <c r="B1371" t="s">
        <v>430</v>
      </c>
      <c r="C1371" t="s">
        <v>33</v>
      </c>
      <c r="D1371" t="s">
        <v>587</v>
      </c>
      <c r="E1371">
        <v>225</v>
      </c>
    </row>
    <row r="1372" spans="1:5">
      <c r="A1372">
        <v>2021</v>
      </c>
      <c r="B1372" t="s">
        <v>429</v>
      </c>
      <c r="C1372" t="s">
        <v>30</v>
      </c>
      <c r="D1372" t="s">
        <v>587</v>
      </c>
      <c r="E1372">
        <v>1070</v>
      </c>
    </row>
    <row r="1373" spans="1:5">
      <c r="A1373">
        <v>2021</v>
      </c>
      <c r="B1373" t="s">
        <v>428</v>
      </c>
      <c r="C1373" t="s">
        <v>27</v>
      </c>
      <c r="D1373" t="s">
        <v>587</v>
      </c>
      <c r="E1373">
        <v>355</v>
      </c>
    </row>
    <row r="1374" spans="1:5">
      <c r="A1374">
        <v>2021</v>
      </c>
      <c r="B1374" t="s">
        <v>431</v>
      </c>
      <c r="C1374" t="s">
        <v>36</v>
      </c>
      <c r="D1374" t="s">
        <v>587</v>
      </c>
      <c r="E1374">
        <v>130</v>
      </c>
    </row>
    <row r="1375" spans="1:5">
      <c r="A1375">
        <v>2022</v>
      </c>
      <c r="B1375" t="s">
        <v>438</v>
      </c>
      <c r="C1375" t="s">
        <v>52</v>
      </c>
      <c r="D1375" t="s">
        <v>587</v>
      </c>
      <c r="E1375">
        <v>130</v>
      </c>
    </row>
    <row r="1376" spans="1:5">
      <c r="A1376">
        <v>2022</v>
      </c>
      <c r="B1376" t="s">
        <v>429</v>
      </c>
      <c r="C1376" t="s">
        <v>30</v>
      </c>
      <c r="D1376" t="s">
        <v>587</v>
      </c>
      <c r="E1376">
        <v>1055</v>
      </c>
    </row>
    <row r="1377" spans="1:5">
      <c r="A1377">
        <v>2022</v>
      </c>
      <c r="B1377" t="s">
        <v>420</v>
      </c>
      <c r="C1377" t="s">
        <v>8</v>
      </c>
      <c r="D1377" t="s">
        <v>587</v>
      </c>
      <c r="E1377">
        <v>1340</v>
      </c>
    </row>
    <row r="1378" spans="1:5">
      <c r="A1378">
        <v>2020</v>
      </c>
      <c r="B1378" t="s">
        <v>422</v>
      </c>
      <c r="C1378" t="s">
        <v>15</v>
      </c>
      <c r="D1378" t="s">
        <v>587</v>
      </c>
      <c r="E1378">
        <v>1120</v>
      </c>
    </row>
    <row r="1379" spans="1:5">
      <c r="A1379">
        <v>2020</v>
      </c>
      <c r="B1379" t="s">
        <v>425</v>
      </c>
      <c r="C1379" t="s">
        <v>24</v>
      </c>
      <c r="D1379" t="s">
        <v>587</v>
      </c>
      <c r="E1379">
        <v>190</v>
      </c>
    </row>
    <row r="1380" spans="1:5">
      <c r="A1380">
        <v>2020</v>
      </c>
      <c r="B1380" t="s">
        <v>431</v>
      </c>
      <c r="C1380" t="s">
        <v>36</v>
      </c>
      <c r="D1380" t="s">
        <v>587</v>
      </c>
      <c r="E1380">
        <v>120</v>
      </c>
    </row>
    <row r="1381" spans="1:5">
      <c r="A1381">
        <v>2020</v>
      </c>
      <c r="B1381" t="s">
        <v>423</v>
      </c>
      <c r="C1381" t="s">
        <v>18</v>
      </c>
      <c r="D1381" t="s">
        <v>587</v>
      </c>
      <c r="E1381">
        <v>240</v>
      </c>
    </row>
    <row r="1382" spans="1:5">
      <c r="A1382">
        <v>2020</v>
      </c>
      <c r="B1382" t="s">
        <v>421</v>
      </c>
      <c r="C1382" t="s">
        <v>13</v>
      </c>
      <c r="D1382" t="s">
        <v>587</v>
      </c>
      <c r="E1382">
        <v>1510</v>
      </c>
    </row>
    <row r="1383" spans="1:5">
      <c r="A1383">
        <v>2020</v>
      </c>
      <c r="B1383" t="s">
        <v>438</v>
      </c>
      <c r="C1383" t="s">
        <v>52</v>
      </c>
      <c r="D1383" t="s">
        <v>587</v>
      </c>
      <c r="E1383">
        <v>140</v>
      </c>
    </row>
    <row r="1384" spans="1:5">
      <c r="A1384">
        <v>2020</v>
      </c>
      <c r="B1384" t="s">
        <v>436</v>
      </c>
      <c r="C1384" t="s">
        <v>49</v>
      </c>
      <c r="D1384" t="s">
        <v>587</v>
      </c>
      <c r="E1384">
        <v>1710</v>
      </c>
    </row>
    <row r="1385" spans="1:5">
      <c r="A1385">
        <v>2020</v>
      </c>
      <c r="B1385" t="s">
        <v>426</v>
      </c>
      <c r="C1385" t="s">
        <v>427</v>
      </c>
      <c r="D1385" t="s">
        <v>587</v>
      </c>
      <c r="E1385">
        <v>510</v>
      </c>
    </row>
    <row r="1386" spans="1:5">
      <c r="A1386">
        <v>2020</v>
      </c>
      <c r="B1386" t="s">
        <v>424</v>
      </c>
      <c r="C1386" t="s">
        <v>21</v>
      </c>
      <c r="D1386" t="s">
        <v>587</v>
      </c>
      <c r="E1386">
        <v>820</v>
      </c>
    </row>
    <row r="1387" spans="1:5">
      <c r="A1387">
        <v>2020</v>
      </c>
      <c r="B1387" t="s">
        <v>432</v>
      </c>
      <c r="C1387" t="s">
        <v>39</v>
      </c>
      <c r="D1387" t="s">
        <v>587</v>
      </c>
      <c r="E1387">
        <v>695</v>
      </c>
    </row>
    <row r="1388" spans="1:5">
      <c r="A1388">
        <v>2020</v>
      </c>
      <c r="B1388" t="s">
        <v>439</v>
      </c>
      <c r="C1388" t="s">
        <v>53</v>
      </c>
      <c r="D1388" t="s">
        <v>587</v>
      </c>
      <c r="E1388">
        <v>200</v>
      </c>
    </row>
    <row r="1389" spans="1:5">
      <c r="A1389">
        <v>2020</v>
      </c>
      <c r="B1389" t="s">
        <v>428</v>
      </c>
      <c r="C1389" t="s">
        <v>27</v>
      </c>
      <c r="D1389" t="s">
        <v>587</v>
      </c>
      <c r="E1389">
        <v>390</v>
      </c>
    </row>
    <row r="1390" spans="1:5">
      <c r="A1390">
        <v>2020</v>
      </c>
      <c r="B1390" t="s">
        <v>429</v>
      </c>
      <c r="C1390" t="s">
        <v>30</v>
      </c>
      <c r="D1390" t="s">
        <v>587</v>
      </c>
      <c r="E1390">
        <v>1105</v>
      </c>
    </row>
    <row r="1391" spans="1:5">
      <c r="A1391">
        <v>2020</v>
      </c>
      <c r="B1391" t="s">
        <v>430</v>
      </c>
      <c r="C1391" t="s">
        <v>33</v>
      </c>
      <c r="D1391" t="s">
        <v>587</v>
      </c>
      <c r="E1391">
        <v>210</v>
      </c>
    </row>
    <row r="1392" spans="1:5">
      <c r="A1392">
        <v>2020</v>
      </c>
      <c r="B1392" t="s">
        <v>433</v>
      </c>
      <c r="C1392" t="s">
        <v>42</v>
      </c>
      <c r="D1392" t="s">
        <v>587</v>
      </c>
      <c r="E1392">
        <v>105</v>
      </c>
    </row>
    <row r="1393" spans="1:5">
      <c r="A1393">
        <v>2020</v>
      </c>
      <c r="B1393" t="s">
        <v>420</v>
      </c>
      <c r="C1393" t="s">
        <v>8</v>
      </c>
      <c r="D1393" t="s">
        <v>587</v>
      </c>
      <c r="E1393">
        <v>1535</v>
      </c>
    </row>
    <row r="1394" spans="1:5">
      <c r="A1394">
        <v>2020</v>
      </c>
      <c r="B1394" t="s">
        <v>434</v>
      </c>
      <c r="C1394" t="s">
        <v>45</v>
      </c>
      <c r="D1394" t="s">
        <v>587</v>
      </c>
      <c r="E1394">
        <v>70</v>
      </c>
    </row>
    <row r="1395" spans="1:5">
      <c r="A1395">
        <v>2020</v>
      </c>
      <c r="B1395" t="s">
        <v>435</v>
      </c>
      <c r="C1395" t="s">
        <v>48</v>
      </c>
      <c r="D1395" t="s">
        <v>587</v>
      </c>
      <c r="E1395">
        <v>230</v>
      </c>
    </row>
    <row r="1396" spans="1:5">
      <c r="A1396">
        <v>2020</v>
      </c>
      <c r="B1396" t="s">
        <v>437</v>
      </c>
      <c r="C1396" t="s">
        <v>51</v>
      </c>
      <c r="D1396" t="s">
        <v>587</v>
      </c>
      <c r="E1396">
        <v>820</v>
      </c>
    </row>
    <row r="1397" spans="1:5">
      <c r="A1397">
        <v>2019</v>
      </c>
      <c r="B1397" t="s">
        <v>432</v>
      </c>
      <c r="C1397" t="s">
        <v>39</v>
      </c>
      <c r="D1397" t="s">
        <v>587</v>
      </c>
      <c r="E1397">
        <v>690</v>
      </c>
    </row>
    <row r="1398" spans="1:5">
      <c r="A1398">
        <v>2019</v>
      </c>
      <c r="B1398" t="s">
        <v>426</v>
      </c>
      <c r="C1398" t="s">
        <v>427</v>
      </c>
      <c r="D1398" t="s">
        <v>587</v>
      </c>
      <c r="E1398">
        <v>555</v>
      </c>
    </row>
    <row r="1399" spans="1:5">
      <c r="A1399">
        <v>2019</v>
      </c>
      <c r="B1399" t="s">
        <v>421</v>
      </c>
      <c r="C1399" t="s">
        <v>13</v>
      </c>
      <c r="D1399" t="s">
        <v>587</v>
      </c>
      <c r="E1399">
        <v>1525</v>
      </c>
    </row>
    <row r="1400" spans="1:5">
      <c r="A1400">
        <v>2019</v>
      </c>
      <c r="B1400" t="s">
        <v>424</v>
      </c>
      <c r="C1400" t="s">
        <v>21</v>
      </c>
      <c r="D1400" t="s">
        <v>587</v>
      </c>
      <c r="E1400">
        <v>865</v>
      </c>
    </row>
    <row r="1401" spans="1:5">
      <c r="A1401">
        <v>2019</v>
      </c>
      <c r="B1401" t="s">
        <v>423</v>
      </c>
      <c r="C1401" t="s">
        <v>18</v>
      </c>
      <c r="D1401" t="s">
        <v>587</v>
      </c>
      <c r="E1401">
        <v>260</v>
      </c>
    </row>
    <row r="1402" spans="1:5">
      <c r="A1402">
        <v>2019</v>
      </c>
      <c r="B1402" t="s">
        <v>434</v>
      </c>
      <c r="C1402" t="s">
        <v>45</v>
      </c>
      <c r="D1402" t="s">
        <v>587</v>
      </c>
      <c r="E1402">
        <v>75</v>
      </c>
    </row>
    <row r="1403" spans="1:5">
      <c r="A1403">
        <v>2019</v>
      </c>
      <c r="B1403" t="s">
        <v>428</v>
      </c>
      <c r="C1403" t="s">
        <v>27</v>
      </c>
      <c r="D1403" t="s">
        <v>587</v>
      </c>
      <c r="E1403">
        <v>410</v>
      </c>
    </row>
    <row r="1404" spans="1:5">
      <c r="A1404">
        <v>2019</v>
      </c>
      <c r="B1404" t="s">
        <v>437</v>
      </c>
      <c r="C1404" t="s">
        <v>51</v>
      </c>
      <c r="D1404" t="s">
        <v>587</v>
      </c>
      <c r="E1404">
        <v>810</v>
      </c>
    </row>
    <row r="1405" spans="1:5">
      <c r="A1405">
        <v>2019</v>
      </c>
      <c r="B1405" t="s">
        <v>425</v>
      </c>
      <c r="C1405" t="s">
        <v>24</v>
      </c>
      <c r="D1405" t="s">
        <v>587</v>
      </c>
      <c r="E1405">
        <v>195</v>
      </c>
    </row>
    <row r="1406" spans="1:5">
      <c r="A1406">
        <v>2019</v>
      </c>
      <c r="B1406" t="s">
        <v>430</v>
      </c>
      <c r="C1406" t="s">
        <v>33</v>
      </c>
      <c r="D1406" t="s">
        <v>587</v>
      </c>
      <c r="E1406">
        <v>245</v>
      </c>
    </row>
    <row r="1407" spans="1:5">
      <c r="A1407">
        <v>2019</v>
      </c>
      <c r="B1407" t="s">
        <v>420</v>
      </c>
      <c r="C1407" t="s">
        <v>8</v>
      </c>
      <c r="D1407" t="s">
        <v>587</v>
      </c>
      <c r="E1407">
        <v>1550</v>
      </c>
    </row>
    <row r="1408" spans="1:5">
      <c r="A1408">
        <v>2019</v>
      </c>
      <c r="B1408" t="s">
        <v>438</v>
      </c>
      <c r="C1408" t="s">
        <v>52</v>
      </c>
      <c r="D1408" t="s">
        <v>587</v>
      </c>
      <c r="E1408">
        <v>125</v>
      </c>
    </row>
    <row r="1409" spans="1:5">
      <c r="A1409">
        <v>2019</v>
      </c>
      <c r="B1409" t="s">
        <v>429</v>
      </c>
      <c r="C1409" t="s">
        <v>30</v>
      </c>
      <c r="D1409" t="s">
        <v>587</v>
      </c>
      <c r="E1409">
        <v>1140</v>
      </c>
    </row>
    <row r="1410" spans="1:5">
      <c r="A1410">
        <v>2019</v>
      </c>
      <c r="B1410" t="s">
        <v>433</v>
      </c>
      <c r="C1410" t="s">
        <v>42</v>
      </c>
      <c r="D1410" t="s">
        <v>587</v>
      </c>
      <c r="E1410">
        <v>110</v>
      </c>
    </row>
    <row r="1411" spans="1:5">
      <c r="A1411">
        <v>2019</v>
      </c>
      <c r="B1411" t="s">
        <v>422</v>
      </c>
      <c r="C1411" t="s">
        <v>15</v>
      </c>
      <c r="D1411" t="s">
        <v>587</v>
      </c>
      <c r="E1411">
        <v>1130</v>
      </c>
    </row>
    <row r="1412" spans="1:5">
      <c r="A1412">
        <v>2019</v>
      </c>
      <c r="B1412" t="s">
        <v>435</v>
      </c>
      <c r="C1412" t="s">
        <v>48</v>
      </c>
      <c r="D1412" t="s">
        <v>587</v>
      </c>
      <c r="E1412">
        <v>215</v>
      </c>
    </row>
    <row r="1413" spans="1:5">
      <c r="A1413">
        <v>2019</v>
      </c>
      <c r="B1413" t="s">
        <v>436</v>
      </c>
      <c r="C1413" t="s">
        <v>49</v>
      </c>
      <c r="D1413" t="s">
        <v>587</v>
      </c>
      <c r="E1413">
        <v>1775</v>
      </c>
    </row>
    <row r="1414" spans="1:5">
      <c r="A1414">
        <v>2019</v>
      </c>
      <c r="B1414" t="s">
        <v>439</v>
      </c>
      <c r="C1414" t="s">
        <v>53</v>
      </c>
      <c r="D1414" t="s">
        <v>587</v>
      </c>
      <c r="E1414">
        <v>190</v>
      </c>
    </row>
    <row r="1415" spans="1:5">
      <c r="A1415">
        <v>2019</v>
      </c>
      <c r="B1415" t="s">
        <v>431</v>
      </c>
      <c r="C1415" t="s">
        <v>36</v>
      </c>
      <c r="D1415" t="s">
        <v>587</v>
      </c>
      <c r="E1415">
        <v>120</v>
      </c>
    </row>
    <row r="1416" spans="1:5">
      <c r="A1416">
        <v>2018</v>
      </c>
      <c r="B1416" t="s">
        <v>424</v>
      </c>
      <c r="C1416" t="s">
        <v>21</v>
      </c>
      <c r="D1416" t="s">
        <v>587</v>
      </c>
      <c r="E1416">
        <v>870</v>
      </c>
    </row>
    <row r="1417" spans="1:5">
      <c r="A1417">
        <v>2018</v>
      </c>
      <c r="B1417" t="s">
        <v>420</v>
      </c>
      <c r="C1417" t="s">
        <v>8</v>
      </c>
      <c r="D1417" t="s">
        <v>587</v>
      </c>
      <c r="E1417">
        <v>1585</v>
      </c>
    </row>
    <row r="1418" spans="1:5">
      <c r="A1418">
        <v>2018</v>
      </c>
      <c r="B1418" t="s">
        <v>426</v>
      </c>
      <c r="C1418" t="s">
        <v>427</v>
      </c>
      <c r="D1418" t="s">
        <v>587</v>
      </c>
      <c r="E1418">
        <v>625</v>
      </c>
    </row>
    <row r="1419" spans="1:5">
      <c r="A1419">
        <v>2018</v>
      </c>
      <c r="B1419" t="s">
        <v>433</v>
      </c>
      <c r="C1419" t="s">
        <v>42</v>
      </c>
      <c r="D1419" t="s">
        <v>587</v>
      </c>
      <c r="E1419">
        <v>130</v>
      </c>
    </row>
    <row r="1420" spans="1:5">
      <c r="A1420">
        <v>2018</v>
      </c>
      <c r="B1420" t="s">
        <v>421</v>
      </c>
      <c r="C1420" t="s">
        <v>13</v>
      </c>
      <c r="D1420" t="s">
        <v>587</v>
      </c>
      <c r="E1420">
        <v>1610</v>
      </c>
    </row>
    <row r="1421" spans="1:5">
      <c r="A1421">
        <v>2018</v>
      </c>
      <c r="B1421" t="s">
        <v>435</v>
      </c>
      <c r="C1421" t="s">
        <v>48</v>
      </c>
      <c r="D1421" t="s">
        <v>587</v>
      </c>
      <c r="E1421">
        <v>235</v>
      </c>
    </row>
    <row r="1422" spans="1:5">
      <c r="A1422">
        <v>2018</v>
      </c>
      <c r="B1422" t="s">
        <v>428</v>
      </c>
      <c r="C1422" t="s">
        <v>27</v>
      </c>
      <c r="D1422" t="s">
        <v>587</v>
      </c>
      <c r="E1422">
        <v>410</v>
      </c>
    </row>
    <row r="1423" spans="1:5">
      <c r="A1423">
        <v>2018</v>
      </c>
      <c r="B1423" t="s">
        <v>423</v>
      </c>
      <c r="C1423" t="s">
        <v>18</v>
      </c>
      <c r="D1423" t="s">
        <v>587</v>
      </c>
      <c r="E1423">
        <v>260</v>
      </c>
    </row>
    <row r="1424" spans="1:5">
      <c r="A1424">
        <v>2018</v>
      </c>
      <c r="B1424" t="s">
        <v>430</v>
      </c>
      <c r="C1424" t="s">
        <v>33</v>
      </c>
      <c r="D1424" t="s">
        <v>587</v>
      </c>
      <c r="E1424">
        <v>265</v>
      </c>
    </row>
    <row r="1425" spans="1:5">
      <c r="A1425">
        <v>2018</v>
      </c>
      <c r="B1425" t="s">
        <v>431</v>
      </c>
      <c r="C1425" t="s">
        <v>36</v>
      </c>
      <c r="D1425" t="s">
        <v>587</v>
      </c>
      <c r="E1425">
        <v>115</v>
      </c>
    </row>
    <row r="1426" spans="1:5">
      <c r="A1426">
        <v>2018</v>
      </c>
      <c r="B1426" t="s">
        <v>438</v>
      </c>
      <c r="C1426" t="s">
        <v>52</v>
      </c>
      <c r="D1426" t="s">
        <v>587</v>
      </c>
      <c r="E1426">
        <v>155</v>
      </c>
    </row>
    <row r="1427" spans="1:5">
      <c r="A1427">
        <v>2018</v>
      </c>
      <c r="B1427" t="s">
        <v>422</v>
      </c>
      <c r="C1427" t="s">
        <v>15</v>
      </c>
      <c r="D1427" t="s">
        <v>587</v>
      </c>
      <c r="E1427">
        <v>1275</v>
      </c>
    </row>
    <row r="1428" spans="1:5">
      <c r="A1428">
        <v>2018</v>
      </c>
      <c r="B1428" t="s">
        <v>436</v>
      </c>
      <c r="C1428" t="s">
        <v>49</v>
      </c>
      <c r="D1428" t="s">
        <v>587</v>
      </c>
      <c r="E1428">
        <v>1940</v>
      </c>
    </row>
    <row r="1429" spans="1:5">
      <c r="A1429">
        <v>2018</v>
      </c>
      <c r="B1429" t="s">
        <v>439</v>
      </c>
      <c r="C1429" t="s">
        <v>53</v>
      </c>
      <c r="D1429" t="s">
        <v>587</v>
      </c>
      <c r="E1429">
        <v>210</v>
      </c>
    </row>
    <row r="1430" spans="1:5">
      <c r="A1430">
        <v>2018</v>
      </c>
      <c r="B1430" t="s">
        <v>437</v>
      </c>
      <c r="C1430" t="s">
        <v>51</v>
      </c>
      <c r="D1430" t="s">
        <v>587</v>
      </c>
      <c r="E1430">
        <v>835</v>
      </c>
    </row>
    <row r="1431" spans="1:5">
      <c r="A1431">
        <v>2018</v>
      </c>
      <c r="B1431" t="s">
        <v>434</v>
      </c>
      <c r="C1431" t="s">
        <v>45</v>
      </c>
      <c r="D1431" t="s">
        <v>587</v>
      </c>
      <c r="E1431">
        <v>65</v>
      </c>
    </row>
    <row r="1432" spans="1:5">
      <c r="A1432">
        <v>2018</v>
      </c>
      <c r="B1432" t="s">
        <v>429</v>
      </c>
      <c r="C1432" t="s">
        <v>30</v>
      </c>
      <c r="D1432" t="s">
        <v>587</v>
      </c>
      <c r="E1432">
        <v>1205</v>
      </c>
    </row>
    <row r="1433" spans="1:5">
      <c r="A1433">
        <v>2018</v>
      </c>
      <c r="B1433" t="s">
        <v>425</v>
      </c>
      <c r="C1433" t="s">
        <v>24</v>
      </c>
      <c r="D1433" t="s">
        <v>587</v>
      </c>
      <c r="E1433">
        <v>200</v>
      </c>
    </row>
    <row r="1434" spans="1:5">
      <c r="A1434">
        <v>2018</v>
      </c>
      <c r="B1434" t="s">
        <v>432</v>
      </c>
      <c r="C1434" t="s">
        <v>39</v>
      </c>
      <c r="D1434" t="s">
        <v>587</v>
      </c>
      <c r="E1434">
        <v>720</v>
      </c>
    </row>
    <row r="1435" spans="1:5">
      <c r="A1435">
        <v>2023</v>
      </c>
      <c r="B1435" t="s">
        <v>424</v>
      </c>
      <c r="C1435" t="s">
        <v>21</v>
      </c>
      <c r="D1435" t="s">
        <v>587</v>
      </c>
      <c r="E1435">
        <v>680</v>
      </c>
    </row>
    <row r="1436" spans="1:5">
      <c r="A1436">
        <v>2023</v>
      </c>
      <c r="B1436" t="s">
        <v>432</v>
      </c>
      <c r="C1436" t="s">
        <v>39</v>
      </c>
      <c r="D1436" t="s">
        <v>587</v>
      </c>
      <c r="E1436">
        <v>580</v>
      </c>
    </row>
    <row r="1437" spans="1:5">
      <c r="A1437">
        <v>2023</v>
      </c>
      <c r="B1437" t="s">
        <v>421</v>
      </c>
      <c r="C1437" t="s">
        <v>13</v>
      </c>
      <c r="D1437" t="s">
        <v>587</v>
      </c>
      <c r="E1437">
        <v>1295</v>
      </c>
    </row>
    <row r="1438" spans="1:5">
      <c r="A1438">
        <v>2023</v>
      </c>
      <c r="B1438" t="s">
        <v>430</v>
      </c>
      <c r="C1438" t="s">
        <v>33</v>
      </c>
      <c r="D1438" t="s">
        <v>587</v>
      </c>
      <c r="E1438">
        <v>165</v>
      </c>
    </row>
    <row r="1439" spans="1:5">
      <c r="A1439">
        <v>2023</v>
      </c>
      <c r="B1439" t="s">
        <v>435</v>
      </c>
      <c r="C1439" t="s">
        <v>48</v>
      </c>
      <c r="D1439" t="s">
        <v>587</v>
      </c>
      <c r="E1439">
        <v>185</v>
      </c>
    </row>
    <row r="1440" spans="1:5">
      <c r="A1440">
        <v>2023</v>
      </c>
      <c r="B1440" t="s">
        <v>436</v>
      </c>
      <c r="C1440" t="s">
        <v>49</v>
      </c>
      <c r="D1440" t="s">
        <v>587</v>
      </c>
      <c r="E1440">
        <v>1425</v>
      </c>
    </row>
    <row r="1441" spans="1:5">
      <c r="A1441">
        <v>2023</v>
      </c>
      <c r="B1441" t="s">
        <v>429</v>
      </c>
      <c r="C1441" t="s">
        <v>30</v>
      </c>
      <c r="D1441" t="s">
        <v>587</v>
      </c>
      <c r="E1441">
        <v>990</v>
      </c>
    </row>
    <row r="1442" spans="1:5">
      <c r="A1442">
        <v>2023</v>
      </c>
      <c r="B1442" t="s">
        <v>420</v>
      </c>
      <c r="C1442" t="s">
        <v>8</v>
      </c>
      <c r="D1442" t="s">
        <v>587</v>
      </c>
      <c r="E1442">
        <v>1280</v>
      </c>
    </row>
    <row r="1443" spans="1:5">
      <c r="A1443">
        <v>2023</v>
      </c>
      <c r="B1443" t="s">
        <v>439</v>
      </c>
      <c r="C1443" t="s">
        <v>53</v>
      </c>
      <c r="D1443" t="s">
        <v>587</v>
      </c>
      <c r="E1443">
        <v>150</v>
      </c>
    </row>
    <row r="1444" spans="1:5">
      <c r="A1444">
        <v>2023</v>
      </c>
      <c r="B1444" t="s">
        <v>437</v>
      </c>
      <c r="C1444" t="s">
        <v>51</v>
      </c>
      <c r="D1444" t="s">
        <v>587</v>
      </c>
      <c r="E1444">
        <v>640</v>
      </c>
    </row>
    <row r="1445" spans="1:5">
      <c r="A1445">
        <v>2023</v>
      </c>
      <c r="B1445" t="s">
        <v>438</v>
      </c>
      <c r="C1445" t="s">
        <v>52</v>
      </c>
      <c r="D1445" t="s">
        <v>587</v>
      </c>
      <c r="E1445">
        <v>110</v>
      </c>
    </row>
    <row r="1446" spans="1:5">
      <c r="A1446">
        <v>2023</v>
      </c>
      <c r="B1446" t="s">
        <v>426</v>
      </c>
      <c r="C1446" t="s">
        <v>427</v>
      </c>
      <c r="D1446" t="s">
        <v>587</v>
      </c>
      <c r="E1446">
        <v>425</v>
      </c>
    </row>
    <row r="1447" spans="1:5">
      <c r="A1447">
        <v>2023</v>
      </c>
      <c r="B1447" t="s">
        <v>434</v>
      </c>
      <c r="C1447" t="s">
        <v>45</v>
      </c>
      <c r="D1447" t="s">
        <v>587</v>
      </c>
      <c r="E1447">
        <v>65</v>
      </c>
    </row>
    <row r="1448" spans="1:5">
      <c r="A1448">
        <v>2023</v>
      </c>
      <c r="B1448" t="s">
        <v>425</v>
      </c>
      <c r="C1448" t="s">
        <v>24</v>
      </c>
      <c r="D1448" t="s">
        <v>587</v>
      </c>
      <c r="E1448">
        <v>160</v>
      </c>
    </row>
    <row r="1449" spans="1:5">
      <c r="A1449">
        <v>2023</v>
      </c>
      <c r="B1449" t="s">
        <v>422</v>
      </c>
      <c r="C1449" t="s">
        <v>15</v>
      </c>
      <c r="D1449" t="s">
        <v>587</v>
      </c>
      <c r="E1449">
        <v>995</v>
      </c>
    </row>
    <row r="1450" spans="1:5">
      <c r="A1450">
        <v>2024</v>
      </c>
      <c r="B1450" t="s">
        <v>430</v>
      </c>
      <c r="C1450" t="s">
        <v>33</v>
      </c>
      <c r="D1450" t="s">
        <v>587</v>
      </c>
      <c r="E1450">
        <v>155</v>
      </c>
    </row>
    <row r="1451" spans="1:5">
      <c r="A1451">
        <v>2024</v>
      </c>
      <c r="B1451" t="s">
        <v>428</v>
      </c>
      <c r="C1451" t="s">
        <v>27</v>
      </c>
      <c r="D1451" t="s">
        <v>587</v>
      </c>
      <c r="E1451">
        <v>330</v>
      </c>
    </row>
    <row r="1452" spans="1:5">
      <c r="A1452">
        <v>2024</v>
      </c>
      <c r="B1452" t="s">
        <v>422</v>
      </c>
      <c r="C1452" t="s">
        <v>15</v>
      </c>
      <c r="D1452" t="s">
        <v>587</v>
      </c>
      <c r="E1452">
        <v>950</v>
      </c>
    </row>
    <row r="1453" spans="1:5">
      <c r="A1453">
        <v>2024</v>
      </c>
      <c r="B1453" t="s">
        <v>425</v>
      </c>
      <c r="C1453" t="s">
        <v>24</v>
      </c>
      <c r="D1453" t="s">
        <v>587</v>
      </c>
      <c r="E1453">
        <v>160</v>
      </c>
    </row>
    <row r="1454" spans="1:5">
      <c r="A1454">
        <v>2024</v>
      </c>
      <c r="B1454" t="s">
        <v>438</v>
      </c>
      <c r="C1454" t="s">
        <v>52</v>
      </c>
      <c r="D1454" t="s">
        <v>587</v>
      </c>
      <c r="E1454">
        <v>125</v>
      </c>
    </row>
    <row r="1455" spans="1:5">
      <c r="A1455">
        <v>2024</v>
      </c>
      <c r="B1455" t="s">
        <v>420</v>
      </c>
      <c r="C1455" t="s">
        <v>8</v>
      </c>
      <c r="D1455" t="s">
        <v>587</v>
      </c>
      <c r="E1455">
        <v>1240</v>
      </c>
    </row>
    <row r="1456" spans="1:5">
      <c r="A1456">
        <v>2024</v>
      </c>
      <c r="B1456" t="s">
        <v>423</v>
      </c>
      <c r="C1456" t="s">
        <v>18</v>
      </c>
      <c r="D1456" t="s">
        <v>587</v>
      </c>
      <c r="E1456">
        <v>195</v>
      </c>
    </row>
    <row r="1457" spans="1:5">
      <c r="A1457">
        <v>2024</v>
      </c>
      <c r="B1457" t="s">
        <v>421</v>
      </c>
      <c r="C1457" t="s">
        <v>13</v>
      </c>
      <c r="D1457" t="s">
        <v>587</v>
      </c>
      <c r="E1457">
        <v>1260</v>
      </c>
    </row>
    <row r="1458" spans="1:5">
      <c r="A1458">
        <v>2024</v>
      </c>
      <c r="B1458" t="s">
        <v>429</v>
      </c>
      <c r="C1458" t="s">
        <v>30</v>
      </c>
      <c r="D1458" t="s">
        <v>587</v>
      </c>
      <c r="E1458">
        <v>955</v>
      </c>
    </row>
    <row r="1459" spans="1:5">
      <c r="A1459">
        <v>2024</v>
      </c>
      <c r="B1459" t="s">
        <v>431</v>
      </c>
      <c r="C1459" t="s">
        <v>36</v>
      </c>
      <c r="D1459" t="s">
        <v>587</v>
      </c>
      <c r="E1459">
        <v>85</v>
      </c>
    </row>
    <row r="1460" spans="1:5">
      <c r="A1460">
        <v>2024</v>
      </c>
      <c r="B1460" t="s">
        <v>434</v>
      </c>
      <c r="C1460" t="s">
        <v>45</v>
      </c>
      <c r="D1460" t="s">
        <v>587</v>
      </c>
      <c r="E1460">
        <v>50</v>
      </c>
    </row>
    <row r="1461" spans="1:5">
      <c r="A1461">
        <v>2024</v>
      </c>
      <c r="B1461" t="s">
        <v>437</v>
      </c>
      <c r="C1461" t="s">
        <v>51</v>
      </c>
      <c r="D1461" t="s">
        <v>587</v>
      </c>
      <c r="E1461">
        <v>605</v>
      </c>
    </row>
    <row r="1462" spans="1:5">
      <c r="A1462">
        <v>2024</v>
      </c>
      <c r="B1462" t="s">
        <v>436</v>
      </c>
      <c r="C1462" t="s">
        <v>49</v>
      </c>
      <c r="D1462" t="s">
        <v>587</v>
      </c>
      <c r="E1462">
        <v>1345</v>
      </c>
    </row>
    <row r="1463" spans="1:5">
      <c r="A1463">
        <v>2024</v>
      </c>
      <c r="B1463" t="s">
        <v>439</v>
      </c>
      <c r="C1463" t="s">
        <v>53</v>
      </c>
      <c r="D1463" t="s">
        <v>587</v>
      </c>
      <c r="E1463">
        <v>135</v>
      </c>
    </row>
    <row r="1464" spans="1:5">
      <c r="A1464">
        <v>2024</v>
      </c>
      <c r="B1464" t="s">
        <v>433</v>
      </c>
      <c r="C1464" t="s">
        <v>42</v>
      </c>
      <c r="D1464" t="s">
        <v>587</v>
      </c>
      <c r="E1464">
        <v>90</v>
      </c>
    </row>
    <row r="1465" spans="1:5">
      <c r="A1465">
        <v>2023</v>
      </c>
      <c r="B1465" t="s">
        <v>431</v>
      </c>
      <c r="C1465" t="s">
        <v>36</v>
      </c>
      <c r="D1465" t="s">
        <v>588</v>
      </c>
      <c r="E1465">
        <v>25</v>
      </c>
    </row>
    <row r="1466" spans="1:5">
      <c r="A1466">
        <v>2023</v>
      </c>
      <c r="B1466" t="s">
        <v>433</v>
      </c>
      <c r="C1466" t="s">
        <v>42</v>
      </c>
      <c r="D1466" t="s">
        <v>588</v>
      </c>
      <c r="E1466">
        <v>15</v>
      </c>
    </row>
    <row r="1467" spans="1:5">
      <c r="A1467">
        <v>2023</v>
      </c>
      <c r="B1467" t="s">
        <v>423</v>
      </c>
      <c r="C1467" t="s">
        <v>18</v>
      </c>
      <c r="D1467" t="s">
        <v>588</v>
      </c>
      <c r="E1467">
        <v>65</v>
      </c>
    </row>
    <row r="1468" spans="1:5">
      <c r="A1468">
        <v>2023</v>
      </c>
      <c r="B1468" t="s">
        <v>428</v>
      </c>
      <c r="C1468" t="s">
        <v>27</v>
      </c>
      <c r="D1468" t="s">
        <v>588</v>
      </c>
      <c r="E1468">
        <v>80</v>
      </c>
    </row>
    <row r="1469" spans="1:5">
      <c r="A1469">
        <v>2024</v>
      </c>
      <c r="B1469" t="s">
        <v>424</v>
      </c>
      <c r="C1469" t="s">
        <v>21</v>
      </c>
      <c r="D1469" t="s">
        <v>588</v>
      </c>
      <c r="E1469">
        <v>120</v>
      </c>
    </row>
    <row r="1470" spans="1:5">
      <c r="A1470">
        <v>2024</v>
      </c>
      <c r="B1470" t="s">
        <v>432</v>
      </c>
      <c r="C1470" t="s">
        <v>39</v>
      </c>
      <c r="D1470" t="s">
        <v>588</v>
      </c>
      <c r="E1470">
        <v>90</v>
      </c>
    </row>
    <row r="1471" spans="1:5">
      <c r="A1471">
        <v>2024</v>
      </c>
      <c r="B1471" t="s">
        <v>435</v>
      </c>
      <c r="C1471" t="s">
        <v>48</v>
      </c>
      <c r="D1471" t="s">
        <v>588</v>
      </c>
      <c r="E1471">
        <v>50</v>
      </c>
    </row>
    <row r="1472" spans="1:5">
      <c r="A1472">
        <v>2024</v>
      </c>
      <c r="B1472" t="s">
        <v>426</v>
      </c>
      <c r="C1472" t="s">
        <v>427</v>
      </c>
      <c r="D1472" t="s">
        <v>588</v>
      </c>
      <c r="E1472">
        <v>85</v>
      </c>
    </row>
    <row r="1473" spans="1:5">
      <c r="A1473">
        <v>2021</v>
      </c>
      <c r="B1473" t="s">
        <v>437</v>
      </c>
      <c r="C1473" t="s">
        <v>51</v>
      </c>
      <c r="D1473" t="s">
        <v>588</v>
      </c>
      <c r="E1473">
        <v>145</v>
      </c>
    </row>
    <row r="1474" spans="1:5">
      <c r="A1474">
        <v>2021</v>
      </c>
      <c r="B1474" t="s">
        <v>434</v>
      </c>
      <c r="C1474" t="s">
        <v>45</v>
      </c>
      <c r="D1474" t="s">
        <v>588</v>
      </c>
      <c r="E1474">
        <v>10</v>
      </c>
    </row>
    <row r="1475" spans="1:5">
      <c r="A1475">
        <v>2021</v>
      </c>
      <c r="B1475" t="s">
        <v>438</v>
      </c>
      <c r="C1475" t="s">
        <v>52</v>
      </c>
      <c r="D1475" t="s">
        <v>588</v>
      </c>
      <c r="E1475">
        <v>35</v>
      </c>
    </row>
    <row r="1476" spans="1:5">
      <c r="A1476">
        <v>2021</v>
      </c>
      <c r="B1476" t="s">
        <v>425</v>
      </c>
      <c r="C1476" t="s">
        <v>24</v>
      </c>
      <c r="D1476" t="s">
        <v>588</v>
      </c>
      <c r="E1476">
        <v>30</v>
      </c>
    </row>
    <row r="1477" spans="1:5">
      <c r="A1477">
        <v>2021</v>
      </c>
      <c r="B1477" t="s">
        <v>423</v>
      </c>
      <c r="C1477" t="s">
        <v>18</v>
      </c>
      <c r="D1477" t="s">
        <v>588</v>
      </c>
      <c r="E1477">
        <v>60</v>
      </c>
    </row>
    <row r="1478" spans="1:5">
      <c r="A1478">
        <v>2021</v>
      </c>
      <c r="B1478" t="s">
        <v>420</v>
      </c>
      <c r="C1478" t="s">
        <v>8</v>
      </c>
      <c r="D1478" t="s">
        <v>588</v>
      </c>
      <c r="E1478">
        <v>240</v>
      </c>
    </row>
    <row r="1479" spans="1:5">
      <c r="A1479">
        <v>2022</v>
      </c>
      <c r="B1479" t="s">
        <v>425</v>
      </c>
      <c r="C1479" t="s">
        <v>24</v>
      </c>
      <c r="D1479" t="s">
        <v>588</v>
      </c>
      <c r="E1479">
        <v>40</v>
      </c>
    </row>
    <row r="1480" spans="1:5">
      <c r="A1480">
        <v>2022</v>
      </c>
      <c r="B1480" t="s">
        <v>422</v>
      </c>
      <c r="C1480" t="s">
        <v>15</v>
      </c>
      <c r="D1480" t="s">
        <v>588</v>
      </c>
      <c r="E1480">
        <v>225</v>
      </c>
    </row>
    <row r="1481" spans="1:5">
      <c r="A1481">
        <v>2022</v>
      </c>
      <c r="B1481" t="s">
        <v>437</v>
      </c>
      <c r="C1481" t="s">
        <v>51</v>
      </c>
      <c r="D1481" t="s">
        <v>588</v>
      </c>
      <c r="E1481">
        <v>170</v>
      </c>
    </row>
    <row r="1482" spans="1:5">
      <c r="A1482">
        <v>2022</v>
      </c>
      <c r="B1482" t="s">
        <v>426</v>
      </c>
      <c r="C1482" t="s">
        <v>427</v>
      </c>
      <c r="D1482" t="s">
        <v>588</v>
      </c>
      <c r="E1482">
        <v>110</v>
      </c>
    </row>
    <row r="1483" spans="1:5">
      <c r="A1483">
        <v>2022</v>
      </c>
      <c r="B1483" t="s">
        <v>428</v>
      </c>
      <c r="C1483" t="s">
        <v>27</v>
      </c>
      <c r="D1483" t="s">
        <v>588</v>
      </c>
      <c r="E1483">
        <v>60</v>
      </c>
    </row>
    <row r="1484" spans="1:5">
      <c r="A1484">
        <v>2022</v>
      </c>
      <c r="B1484" t="s">
        <v>435</v>
      </c>
      <c r="C1484" t="s">
        <v>48</v>
      </c>
      <c r="D1484" t="s">
        <v>588</v>
      </c>
      <c r="E1484">
        <v>50</v>
      </c>
    </row>
    <row r="1485" spans="1:5">
      <c r="A1485">
        <v>2022</v>
      </c>
      <c r="B1485" t="s">
        <v>423</v>
      </c>
      <c r="C1485" t="s">
        <v>18</v>
      </c>
      <c r="D1485" t="s">
        <v>588</v>
      </c>
      <c r="E1485">
        <v>65</v>
      </c>
    </row>
    <row r="1486" spans="1:5">
      <c r="A1486">
        <v>2022</v>
      </c>
      <c r="B1486" t="s">
        <v>430</v>
      </c>
      <c r="C1486" t="s">
        <v>33</v>
      </c>
      <c r="D1486" t="s">
        <v>588</v>
      </c>
      <c r="E1486">
        <v>55</v>
      </c>
    </row>
    <row r="1487" spans="1:5">
      <c r="A1487">
        <v>2022</v>
      </c>
      <c r="B1487" t="s">
        <v>436</v>
      </c>
      <c r="C1487" t="s">
        <v>49</v>
      </c>
      <c r="D1487" t="s">
        <v>588</v>
      </c>
      <c r="E1487">
        <v>285</v>
      </c>
    </row>
    <row r="1488" spans="1:5">
      <c r="A1488">
        <v>2022</v>
      </c>
      <c r="B1488" t="s">
        <v>439</v>
      </c>
      <c r="C1488" t="s">
        <v>53</v>
      </c>
      <c r="D1488" t="s">
        <v>588</v>
      </c>
      <c r="E1488">
        <v>50</v>
      </c>
    </row>
    <row r="1489" spans="1:5">
      <c r="A1489">
        <v>2022</v>
      </c>
      <c r="B1489" t="s">
        <v>433</v>
      </c>
      <c r="C1489" t="s">
        <v>42</v>
      </c>
      <c r="D1489" t="s">
        <v>588</v>
      </c>
      <c r="E1489">
        <v>20</v>
      </c>
    </row>
    <row r="1490" spans="1:5">
      <c r="A1490">
        <v>2022</v>
      </c>
      <c r="B1490" t="s">
        <v>434</v>
      </c>
      <c r="C1490" t="s">
        <v>45</v>
      </c>
      <c r="D1490" t="s">
        <v>588</v>
      </c>
      <c r="E1490">
        <v>15</v>
      </c>
    </row>
    <row r="1491" spans="1:5">
      <c r="A1491">
        <v>2022</v>
      </c>
      <c r="B1491" t="s">
        <v>432</v>
      </c>
      <c r="C1491" t="s">
        <v>39</v>
      </c>
      <c r="D1491" t="s">
        <v>588</v>
      </c>
      <c r="E1491">
        <v>85</v>
      </c>
    </row>
    <row r="1492" spans="1:5">
      <c r="A1492">
        <v>2021</v>
      </c>
      <c r="B1492" t="s">
        <v>426</v>
      </c>
      <c r="C1492" t="s">
        <v>427</v>
      </c>
      <c r="D1492" t="s">
        <v>588</v>
      </c>
      <c r="E1492">
        <v>90</v>
      </c>
    </row>
    <row r="1493" spans="1:5">
      <c r="A1493">
        <v>2021</v>
      </c>
      <c r="B1493" t="s">
        <v>422</v>
      </c>
      <c r="C1493" t="s">
        <v>15</v>
      </c>
      <c r="D1493" t="s">
        <v>588</v>
      </c>
      <c r="E1493">
        <v>200</v>
      </c>
    </row>
    <row r="1494" spans="1:5">
      <c r="A1494">
        <v>2021</v>
      </c>
      <c r="B1494" t="s">
        <v>432</v>
      </c>
      <c r="C1494" t="s">
        <v>39</v>
      </c>
      <c r="D1494" t="s">
        <v>588</v>
      </c>
      <c r="E1494">
        <v>105</v>
      </c>
    </row>
    <row r="1495" spans="1:5">
      <c r="A1495">
        <v>2021</v>
      </c>
      <c r="B1495" t="s">
        <v>424</v>
      </c>
      <c r="C1495" t="s">
        <v>21</v>
      </c>
      <c r="D1495" t="s">
        <v>588</v>
      </c>
      <c r="E1495">
        <v>110</v>
      </c>
    </row>
    <row r="1496" spans="1:5">
      <c r="A1496">
        <v>2021</v>
      </c>
      <c r="B1496" t="s">
        <v>433</v>
      </c>
      <c r="C1496" t="s">
        <v>42</v>
      </c>
      <c r="D1496" t="s">
        <v>588</v>
      </c>
      <c r="E1496">
        <v>30</v>
      </c>
    </row>
    <row r="1497" spans="1:5">
      <c r="A1497">
        <v>2021</v>
      </c>
      <c r="B1497" t="s">
        <v>421</v>
      </c>
      <c r="C1497" t="s">
        <v>13</v>
      </c>
      <c r="D1497" t="s">
        <v>588</v>
      </c>
      <c r="E1497">
        <v>245</v>
      </c>
    </row>
    <row r="1498" spans="1:5">
      <c r="A1498">
        <v>2022</v>
      </c>
      <c r="B1498" t="s">
        <v>424</v>
      </c>
      <c r="C1498" t="s">
        <v>21</v>
      </c>
      <c r="D1498" t="s">
        <v>588</v>
      </c>
      <c r="E1498">
        <v>125</v>
      </c>
    </row>
    <row r="1499" spans="1:5">
      <c r="A1499">
        <v>2022</v>
      </c>
      <c r="B1499" t="s">
        <v>431</v>
      </c>
      <c r="C1499" t="s">
        <v>36</v>
      </c>
      <c r="D1499" t="s">
        <v>588</v>
      </c>
      <c r="E1499">
        <v>30</v>
      </c>
    </row>
    <row r="1500" spans="1:5">
      <c r="A1500">
        <v>2022</v>
      </c>
      <c r="B1500" t="s">
        <v>421</v>
      </c>
      <c r="C1500" t="s">
        <v>13</v>
      </c>
      <c r="D1500" t="s">
        <v>588</v>
      </c>
      <c r="E1500">
        <v>245</v>
      </c>
    </row>
    <row r="1501" spans="1:5">
      <c r="A1501">
        <v>2021</v>
      </c>
      <c r="B1501" t="s">
        <v>436</v>
      </c>
      <c r="C1501" t="s">
        <v>49</v>
      </c>
      <c r="D1501" t="s">
        <v>588</v>
      </c>
      <c r="E1501">
        <v>280</v>
      </c>
    </row>
    <row r="1502" spans="1:5">
      <c r="A1502">
        <v>2021</v>
      </c>
      <c r="B1502" t="s">
        <v>439</v>
      </c>
      <c r="C1502" t="s">
        <v>53</v>
      </c>
      <c r="D1502" t="s">
        <v>588</v>
      </c>
      <c r="E1502">
        <v>50</v>
      </c>
    </row>
    <row r="1503" spans="1:5">
      <c r="A1503">
        <v>2021</v>
      </c>
      <c r="B1503" t="s">
        <v>435</v>
      </c>
      <c r="C1503" t="s">
        <v>48</v>
      </c>
      <c r="D1503" t="s">
        <v>588</v>
      </c>
      <c r="E1503">
        <v>35</v>
      </c>
    </row>
    <row r="1504" spans="1:5">
      <c r="A1504">
        <v>2021</v>
      </c>
      <c r="B1504" t="s">
        <v>430</v>
      </c>
      <c r="C1504" t="s">
        <v>33</v>
      </c>
      <c r="D1504" t="s">
        <v>588</v>
      </c>
      <c r="E1504">
        <v>35</v>
      </c>
    </row>
    <row r="1505" spans="1:5">
      <c r="A1505">
        <v>2021</v>
      </c>
      <c r="B1505" t="s">
        <v>429</v>
      </c>
      <c r="C1505" t="s">
        <v>30</v>
      </c>
      <c r="D1505" t="s">
        <v>588</v>
      </c>
      <c r="E1505">
        <v>220</v>
      </c>
    </row>
    <row r="1506" spans="1:5">
      <c r="A1506">
        <v>2021</v>
      </c>
      <c r="B1506" t="s">
        <v>428</v>
      </c>
      <c r="C1506" t="s">
        <v>27</v>
      </c>
      <c r="D1506" t="s">
        <v>588</v>
      </c>
      <c r="E1506">
        <v>65</v>
      </c>
    </row>
    <row r="1507" spans="1:5">
      <c r="A1507">
        <v>2021</v>
      </c>
      <c r="B1507" t="s">
        <v>431</v>
      </c>
      <c r="C1507" t="s">
        <v>36</v>
      </c>
      <c r="D1507" t="s">
        <v>588</v>
      </c>
      <c r="E1507">
        <v>35</v>
      </c>
    </row>
    <row r="1508" spans="1:5">
      <c r="A1508">
        <v>2022</v>
      </c>
      <c r="B1508" t="s">
        <v>438</v>
      </c>
      <c r="C1508" t="s">
        <v>52</v>
      </c>
      <c r="D1508" t="s">
        <v>588</v>
      </c>
      <c r="E1508">
        <v>25</v>
      </c>
    </row>
    <row r="1509" spans="1:5">
      <c r="A1509">
        <v>2022</v>
      </c>
      <c r="B1509" t="s">
        <v>429</v>
      </c>
      <c r="C1509" t="s">
        <v>30</v>
      </c>
      <c r="D1509" t="s">
        <v>588</v>
      </c>
      <c r="E1509">
        <v>225</v>
      </c>
    </row>
    <row r="1510" spans="1:5">
      <c r="A1510">
        <v>2022</v>
      </c>
      <c r="B1510" t="s">
        <v>420</v>
      </c>
      <c r="C1510" t="s">
        <v>8</v>
      </c>
      <c r="D1510" t="s">
        <v>588</v>
      </c>
      <c r="E1510">
        <v>245</v>
      </c>
    </row>
    <row r="1511" spans="1:5">
      <c r="A1511">
        <v>2020</v>
      </c>
      <c r="B1511" t="s">
        <v>422</v>
      </c>
      <c r="C1511" t="s">
        <v>15</v>
      </c>
      <c r="D1511" t="s">
        <v>588</v>
      </c>
      <c r="E1511">
        <v>250</v>
      </c>
    </row>
    <row r="1512" spans="1:5">
      <c r="A1512">
        <v>2020</v>
      </c>
      <c r="B1512" t="s">
        <v>425</v>
      </c>
      <c r="C1512" t="s">
        <v>24</v>
      </c>
      <c r="D1512" t="s">
        <v>588</v>
      </c>
      <c r="E1512">
        <v>40</v>
      </c>
    </row>
    <row r="1513" spans="1:5">
      <c r="A1513">
        <v>2020</v>
      </c>
      <c r="B1513" t="s">
        <v>431</v>
      </c>
      <c r="C1513" t="s">
        <v>36</v>
      </c>
      <c r="D1513" t="s">
        <v>588</v>
      </c>
      <c r="E1513">
        <v>35</v>
      </c>
    </row>
    <row r="1514" spans="1:5">
      <c r="A1514">
        <v>2020</v>
      </c>
      <c r="B1514" t="s">
        <v>423</v>
      </c>
      <c r="C1514" t="s">
        <v>18</v>
      </c>
      <c r="D1514" t="s">
        <v>588</v>
      </c>
      <c r="E1514">
        <v>70</v>
      </c>
    </row>
    <row r="1515" spans="1:5">
      <c r="A1515">
        <v>2020</v>
      </c>
      <c r="B1515" t="s">
        <v>421</v>
      </c>
      <c r="C1515" t="s">
        <v>13</v>
      </c>
      <c r="D1515" t="s">
        <v>588</v>
      </c>
      <c r="E1515">
        <v>285</v>
      </c>
    </row>
    <row r="1516" spans="1:5">
      <c r="A1516">
        <v>2020</v>
      </c>
      <c r="B1516" t="s">
        <v>438</v>
      </c>
      <c r="C1516" t="s">
        <v>52</v>
      </c>
      <c r="D1516" t="s">
        <v>588</v>
      </c>
      <c r="E1516">
        <v>25</v>
      </c>
    </row>
    <row r="1517" spans="1:5">
      <c r="A1517">
        <v>2020</v>
      </c>
      <c r="B1517" t="s">
        <v>436</v>
      </c>
      <c r="C1517" t="s">
        <v>49</v>
      </c>
      <c r="D1517" t="s">
        <v>588</v>
      </c>
      <c r="E1517">
        <v>305</v>
      </c>
    </row>
    <row r="1518" spans="1:5">
      <c r="A1518">
        <v>2020</v>
      </c>
      <c r="B1518" t="s">
        <v>426</v>
      </c>
      <c r="C1518" t="s">
        <v>427</v>
      </c>
      <c r="D1518" t="s">
        <v>588</v>
      </c>
      <c r="E1518">
        <v>105</v>
      </c>
    </row>
    <row r="1519" spans="1:5">
      <c r="A1519">
        <v>2020</v>
      </c>
      <c r="B1519" t="s">
        <v>424</v>
      </c>
      <c r="C1519" t="s">
        <v>21</v>
      </c>
      <c r="D1519" t="s">
        <v>588</v>
      </c>
      <c r="E1519">
        <v>120</v>
      </c>
    </row>
    <row r="1520" spans="1:5">
      <c r="A1520">
        <v>2020</v>
      </c>
      <c r="B1520" t="s">
        <v>432</v>
      </c>
      <c r="C1520" t="s">
        <v>39</v>
      </c>
      <c r="D1520" t="s">
        <v>588</v>
      </c>
      <c r="E1520">
        <v>110</v>
      </c>
    </row>
    <row r="1521" spans="1:5">
      <c r="A1521">
        <v>2020</v>
      </c>
      <c r="B1521" t="s">
        <v>439</v>
      </c>
      <c r="C1521" t="s">
        <v>53</v>
      </c>
      <c r="D1521" t="s">
        <v>588</v>
      </c>
      <c r="E1521">
        <v>70</v>
      </c>
    </row>
    <row r="1522" spans="1:5">
      <c r="A1522">
        <v>2020</v>
      </c>
      <c r="B1522" t="s">
        <v>428</v>
      </c>
      <c r="C1522" t="s">
        <v>27</v>
      </c>
      <c r="D1522" t="s">
        <v>588</v>
      </c>
      <c r="E1522">
        <v>95</v>
      </c>
    </row>
    <row r="1523" spans="1:5">
      <c r="A1523">
        <v>2020</v>
      </c>
      <c r="B1523" t="s">
        <v>429</v>
      </c>
      <c r="C1523" t="s">
        <v>30</v>
      </c>
      <c r="D1523" t="s">
        <v>588</v>
      </c>
      <c r="E1523">
        <v>215</v>
      </c>
    </row>
    <row r="1524" spans="1:5">
      <c r="A1524">
        <v>2020</v>
      </c>
      <c r="B1524" t="s">
        <v>430</v>
      </c>
      <c r="C1524" t="s">
        <v>33</v>
      </c>
      <c r="D1524" t="s">
        <v>588</v>
      </c>
      <c r="E1524">
        <v>45</v>
      </c>
    </row>
    <row r="1525" spans="1:5">
      <c r="A1525">
        <v>2020</v>
      </c>
      <c r="B1525" t="s">
        <v>433</v>
      </c>
      <c r="C1525" t="s">
        <v>42</v>
      </c>
      <c r="D1525" t="s">
        <v>588</v>
      </c>
      <c r="E1525">
        <v>20</v>
      </c>
    </row>
    <row r="1526" spans="1:5">
      <c r="A1526">
        <v>2020</v>
      </c>
      <c r="B1526" t="s">
        <v>420</v>
      </c>
      <c r="C1526" t="s">
        <v>8</v>
      </c>
      <c r="D1526" t="s">
        <v>588</v>
      </c>
      <c r="E1526">
        <v>265</v>
      </c>
    </row>
    <row r="1527" spans="1:5">
      <c r="A1527">
        <v>2020</v>
      </c>
      <c r="B1527" t="s">
        <v>434</v>
      </c>
      <c r="C1527" t="s">
        <v>45</v>
      </c>
      <c r="D1527" t="s">
        <v>588</v>
      </c>
      <c r="E1527">
        <v>10</v>
      </c>
    </row>
    <row r="1528" spans="1:5">
      <c r="A1528">
        <v>2020</v>
      </c>
      <c r="B1528" t="s">
        <v>435</v>
      </c>
      <c r="C1528" t="s">
        <v>48</v>
      </c>
      <c r="D1528" t="s">
        <v>588</v>
      </c>
      <c r="E1528">
        <v>50</v>
      </c>
    </row>
    <row r="1529" spans="1:5">
      <c r="A1529">
        <v>2020</v>
      </c>
      <c r="B1529" t="s">
        <v>437</v>
      </c>
      <c r="C1529" t="s">
        <v>51</v>
      </c>
      <c r="D1529" t="s">
        <v>588</v>
      </c>
      <c r="E1529">
        <v>140</v>
      </c>
    </row>
    <row r="1530" spans="1:5">
      <c r="A1530">
        <v>2019</v>
      </c>
      <c r="B1530" t="s">
        <v>432</v>
      </c>
      <c r="C1530" t="s">
        <v>39</v>
      </c>
      <c r="D1530" t="s">
        <v>588</v>
      </c>
      <c r="E1530">
        <v>115</v>
      </c>
    </row>
    <row r="1531" spans="1:5">
      <c r="A1531">
        <v>2019</v>
      </c>
      <c r="B1531" t="s">
        <v>426</v>
      </c>
      <c r="C1531" t="s">
        <v>427</v>
      </c>
      <c r="D1531" t="s">
        <v>588</v>
      </c>
      <c r="E1531">
        <v>115</v>
      </c>
    </row>
    <row r="1532" spans="1:5">
      <c r="A1532">
        <v>2019</v>
      </c>
      <c r="B1532" t="s">
        <v>421</v>
      </c>
      <c r="C1532" t="s">
        <v>13</v>
      </c>
      <c r="D1532" t="s">
        <v>588</v>
      </c>
      <c r="E1532">
        <v>270</v>
      </c>
    </row>
    <row r="1533" spans="1:5">
      <c r="A1533">
        <v>2019</v>
      </c>
      <c r="B1533" t="s">
        <v>424</v>
      </c>
      <c r="C1533" t="s">
        <v>21</v>
      </c>
      <c r="D1533" t="s">
        <v>588</v>
      </c>
      <c r="E1533">
        <v>135</v>
      </c>
    </row>
    <row r="1534" spans="1:5">
      <c r="A1534">
        <v>2019</v>
      </c>
      <c r="B1534" t="s">
        <v>423</v>
      </c>
      <c r="C1534" t="s">
        <v>18</v>
      </c>
      <c r="D1534" t="s">
        <v>588</v>
      </c>
      <c r="E1534">
        <v>60</v>
      </c>
    </row>
    <row r="1535" spans="1:5">
      <c r="A1535">
        <v>2019</v>
      </c>
      <c r="B1535" t="s">
        <v>434</v>
      </c>
      <c r="C1535" t="s">
        <v>45</v>
      </c>
      <c r="D1535" t="s">
        <v>588</v>
      </c>
      <c r="E1535">
        <v>15</v>
      </c>
    </row>
    <row r="1536" spans="1:5">
      <c r="A1536">
        <v>2019</v>
      </c>
      <c r="B1536" t="s">
        <v>428</v>
      </c>
      <c r="C1536" t="s">
        <v>27</v>
      </c>
      <c r="D1536" t="s">
        <v>588</v>
      </c>
      <c r="E1536">
        <v>90</v>
      </c>
    </row>
    <row r="1537" spans="1:5">
      <c r="A1537">
        <v>2019</v>
      </c>
      <c r="B1537" t="s">
        <v>437</v>
      </c>
      <c r="C1537" t="s">
        <v>51</v>
      </c>
      <c r="D1537" t="s">
        <v>588</v>
      </c>
      <c r="E1537">
        <v>155</v>
      </c>
    </row>
    <row r="1538" spans="1:5">
      <c r="A1538">
        <v>2019</v>
      </c>
      <c r="B1538" t="s">
        <v>425</v>
      </c>
      <c r="C1538" t="s">
        <v>24</v>
      </c>
      <c r="D1538" t="s">
        <v>588</v>
      </c>
      <c r="E1538">
        <v>50</v>
      </c>
    </row>
    <row r="1539" spans="1:5">
      <c r="A1539">
        <v>2019</v>
      </c>
      <c r="B1539" t="s">
        <v>430</v>
      </c>
      <c r="C1539" t="s">
        <v>33</v>
      </c>
      <c r="D1539" t="s">
        <v>588</v>
      </c>
      <c r="E1539">
        <v>40</v>
      </c>
    </row>
    <row r="1540" spans="1:5">
      <c r="A1540">
        <v>2019</v>
      </c>
      <c r="B1540" t="s">
        <v>420</v>
      </c>
      <c r="C1540" t="s">
        <v>8</v>
      </c>
      <c r="D1540" t="s">
        <v>588</v>
      </c>
      <c r="E1540">
        <v>280</v>
      </c>
    </row>
    <row r="1541" spans="1:5">
      <c r="A1541">
        <v>2019</v>
      </c>
      <c r="B1541" t="s">
        <v>438</v>
      </c>
      <c r="C1541" t="s">
        <v>52</v>
      </c>
      <c r="D1541" t="s">
        <v>588</v>
      </c>
      <c r="E1541">
        <v>35</v>
      </c>
    </row>
    <row r="1542" spans="1:5">
      <c r="A1542">
        <v>2019</v>
      </c>
      <c r="B1542" t="s">
        <v>429</v>
      </c>
      <c r="C1542" t="s">
        <v>30</v>
      </c>
      <c r="D1542" t="s">
        <v>588</v>
      </c>
      <c r="E1542">
        <v>240</v>
      </c>
    </row>
    <row r="1543" spans="1:5">
      <c r="A1543">
        <v>2019</v>
      </c>
      <c r="B1543" t="s">
        <v>433</v>
      </c>
      <c r="C1543" t="s">
        <v>42</v>
      </c>
      <c r="D1543" t="s">
        <v>588</v>
      </c>
      <c r="E1543">
        <v>25</v>
      </c>
    </row>
    <row r="1544" spans="1:5">
      <c r="A1544">
        <v>2019</v>
      </c>
      <c r="B1544" t="s">
        <v>422</v>
      </c>
      <c r="C1544" t="s">
        <v>15</v>
      </c>
      <c r="D1544" t="s">
        <v>588</v>
      </c>
      <c r="E1544">
        <v>245</v>
      </c>
    </row>
    <row r="1545" spans="1:5">
      <c r="A1545">
        <v>2019</v>
      </c>
      <c r="B1545" t="s">
        <v>435</v>
      </c>
      <c r="C1545" t="s">
        <v>48</v>
      </c>
      <c r="D1545" t="s">
        <v>588</v>
      </c>
      <c r="E1545">
        <v>40</v>
      </c>
    </row>
    <row r="1546" spans="1:5">
      <c r="A1546">
        <v>2019</v>
      </c>
      <c r="B1546" t="s">
        <v>436</v>
      </c>
      <c r="C1546" t="s">
        <v>49</v>
      </c>
      <c r="D1546" t="s">
        <v>588</v>
      </c>
      <c r="E1546">
        <v>305</v>
      </c>
    </row>
    <row r="1547" spans="1:5">
      <c r="A1547">
        <v>2019</v>
      </c>
      <c r="B1547" t="s">
        <v>439</v>
      </c>
      <c r="C1547" t="s">
        <v>53</v>
      </c>
      <c r="D1547" t="s">
        <v>588</v>
      </c>
      <c r="E1547">
        <v>65</v>
      </c>
    </row>
    <row r="1548" spans="1:5">
      <c r="A1548">
        <v>2019</v>
      </c>
      <c r="B1548" t="s">
        <v>431</v>
      </c>
      <c r="C1548" t="s">
        <v>36</v>
      </c>
      <c r="D1548" t="s">
        <v>588</v>
      </c>
      <c r="E1548">
        <v>35</v>
      </c>
    </row>
    <row r="1549" spans="1:5">
      <c r="A1549">
        <v>2018</v>
      </c>
      <c r="B1549" t="s">
        <v>424</v>
      </c>
      <c r="C1549" t="s">
        <v>21</v>
      </c>
      <c r="D1549" t="s">
        <v>588</v>
      </c>
      <c r="E1549">
        <v>120</v>
      </c>
    </row>
    <row r="1550" spans="1:5">
      <c r="A1550">
        <v>2018</v>
      </c>
      <c r="B1550" t="s">
        <v>420</v>
      </c>
      <c r="C1550" t="s">
        <v>8</v>
      </c>
      <c r="D1550" t="s">
        <v>588</v>
      </c>
      <c r="E1550">
        <v>250</v>
      </c>
    </row>
    <row r="1551" spans="1:5">
      <c r="A1551">
        <v>2018</v>
      </c>
      <c r="B1551" t="s">
        <v>426</v>
      </c>
      <c r="C1551" t="s">
        <v>427</v>
      </c>
      <c r="D1551" t="s">
        <v>588</v>
      </c>
      <c r="E1551">
        <v>110</v>
      </c>
    </row>
    <row r="1552" spans="1:5">
      <c r="A1552">
        <v>2018</v>
      </c>
      <c r="B1552" t="s">
        <v>433</v>
      </c>
      <c r="C1552" t="s">
        <v>42</v>
      </c>
      <c r="D1552" t="s">
        <v>588</v>
      </c>
      <c r="E1552">
        <v>20</v>
      </c>
    </row>
    <row r="1553" spans="1:5">
      <c r="A1553">
        <v>2018</v>
      </c>
      <c r="B1553" t="s">
        <v>421</v>
      </c>
      <c r="C1553" t="s">
        <v>13</v>
      </c>
      <c r="D1553" t="s">
        <v>588</v>
      </c>
      <c r="E1553">
        <v>270</v>
      </c>
    </row>
    <row r="1554" spans="1:5">
      <c r="A1554">
        <v>2018</v>
      </c>
      <c r="B1554" t="s">
        <v>435</v>
      </c>
      <c r="C1554" t="s">
        <v>48</v>
      </c>
      <c r="D1554" t="s">
        <v>588</v>
      </c>
      <c r="E1554">
        <v>35</v>
      </c>
    </row>
    <row r="1555" spans="1:5">
      <c r="A1555">
        <v>2018</v>
      </c>
      <c r="B1555" t="s">
        <v>428</v>
      </c>
      <c r="C1555" t="s">
        <v>27</v>
      </c>
      <c r="D1555" t="s">
        <v>588</v>
      </c>
      <c r="E1555">
        <v>70</v>
      </c>
    </row>
    <row r="1556" spans="1:5">
      <c r="A1556">
        <v>2018</v>
      </c>
      <c r="B1556" t="s">
        <v>423</v>
      </c>
      <c r="C1556" t="s">
        <v>18</v>
      </c>
      <c r="D1556" t="s">
        <v>588</v>
      </c>
      <c r="E1556">
        <v>70</v>
      </c>
    </row>
    <row r="1557" spans="1:5">
      <c r="A1557">
        <v>2018</v>
      </c>
      <c r="B1557" t="s">
        <v>430</v>
      </c>
      <c r="C1557" t="s">
        <v>33</v>
      </c>
      <c r="D1557" t="s">
        <v>588</v>
      </c>
      <c r="E1557">
        <v>50</v>
      </c>
    </row>
    <row r="1558" spans="1:5">
      <c r="A1558">
        <v>2018</v>
      </c>
      <c r="B1558" t="s">
        <v>431</v>
      </c>
      <c r="C1558" t="s">
        <v>36</v>
      </c>
      <c r="D1558" t="s">
        <v>588</v>
      </c>
      <c r="E1558">
        <v>25</v>
      </c>
    </row>
    <row r="1559" spans="1:5">
      <c r="A1559">
        <v>2018</v>
      </c>
      <c r="B1559" t="s">
        <v>438</v>
      </c>
      <c r="C1559" t="s">
        <v>52</v>
      </c>
      <c r="D1559" t="s">
        <v>588</v>
      </c>
      <c r="E1559">
        <v>30</v>
      </c>
    </row>
    <row r="1560" spans="1:5">
      <c r="A1560">
        <v>2018</v>
      </c>
      <c r="B1560" t="s">
        <v>422</v>
      </c>
      <c r="C1560" t="s">
        <v>15</v>
      </c>
      <c r="D1560" t="s">
        <v>588</v>
      </c>
      <c r="E1560">
        <v>240</v>
      </c>
    </row>
    <row r="1561" spans="1:5">
      <c r="A1561">
        <v>2018</v>
      </c>
      <c r="B1561" t="s">
        <v>436</v>
      </c>
      <c r="C1561" t="s">
        <v>49</v>
      </c>
      <c r="D1561" t="s">
        <v>588</v>
      </c>
      <c r="E1561">
        <v>285</v>
      </c>
    </row>
    <row r="1562" spans="1:5">
      <c r="A1562">
        <v>2018</v>
      </c>
      <c r="B1562" t="s">
        <v>439</v>
      </c>
      <c r="C1562" t="s">
        <v>53</v>
      </c>
      <c r="D1562" t="s">
        <v>588</v>
      </c>
      <c r="E1562">
        <v>50</v>
      </c>
    </row>
    <row r="1563" spans="1:5">
      <c r="A1563">
        <v>2018</v>
      </c>
      <c r="B1563" t="s">
        <v>437</v>
      </c>
      <c r="C1563" t="s">
        <v>51</v>
      </c>
      <c r="D1563" t="s">
        <v>588</v>
      </c>
      <c r="E1563">
        <v>145</v>
      </c>
    </row>
    <row r="1564" spans="1:5">
      <c r="A1564">
        <v>2018</v>
      </c>
      <c r="B1564" t="s">
        <v>434</v>
      </c>
      <c r="C1564" t="s">
        <v>45</v>
      </c>
      <c r="D1564" t="s">
        <v>588</v>
      </c>
      <c r="E1564">
        <v>15</v>
      </c>
    </row>
    <row r="1565" spans="1:5">
      <c r="A1565">
        <v>2018</v>
      </c>
      <c r="B1565" t="s">
        <v>429</v>
      </c>
      <c r="C1565" t="s">
        <v>30</v>
      </c>
      <c r="D1565" t="s">
        <v>588</v>
      </c>
      <c r="E1565">
        <v>205</v>
      </c>
    </row>
    <row r="1566" spans="1:5">
      <c r="A1566">
        <v>2018</v>
      </c>
      <c r="B1566" t="s">
        <v>425</v>
      </c>
      <c r="C1566" t="s">
        <v>24</v>
      </c>
      <c r="D1566" t="s">
        <v>588</v>
      </c>
      <c r="E1566">
        <v>45</v>
      </c>
    </row>
    <row r="1567" spans="1:5">
      <c r="A1567">
        <v>2018</v>
      </c>
      <c r="B1567" t="s">
        <v>432</v>
      </c>
      <c r="C1567" t="s">
        <v>39</v>
      </c>
      <c r="D1567" t="s">
        <v>588</v>
      </c>
      <c r="E1567">
        <v>105</v>
      </c>
    </row>
    <row r="1568" spans="1:5">
      <c r="A1568">
        <v>2023</v>
      </c>
      <c r="B1568" t="s">
        <v>424</v>
      </c>
      <c r="C1568" t="s">
        <v>21</v>
      </c>
      <c r="D1568" t="s">
        <v>588</v>
      </c>
      <c r="E1568">
        <v>115</v>
      </c>
    </row>
    <row r="1569" spans="1:5">
      <c r="A1569">
        <v>2023</v>
      </c>
      <c r="B1569" t="s">
        <v>432</v>
      </c>
      <c r="C1569" t="s">
        <v>39</v>
      </c>
      <c r="D1569" t="s">
        <v>588</v>
      </c>
      <c r="E1569">
        <v>90</v>
      </c>
    </row>
    <row r="1570" spans="1:5">
      <c r="A1570">
        <v>2023</v>
      </c>
      <c r="B1570" t="s">
        <v>421</v>
      </c>
      <c r="C1570" t="s">
        <v>13</v>
      </c>
      <c r="D1570" t="s">
        <v>588</v>
      </c>
      <c r="E1570">
        <v>220</v>
      </c>
    </row>
    <row r="1571" spans="1:5">
      <c r="A1571">
        <v>2023</v>
      </c>
      <c r="B1571" t="s">
        <v>430</v>
      </c>
      <c r="C1571" t="s">
        <v>33</v>
      </c>
      <c r="D1571" t="s">
        <v>588</v>
      </c>
      <c r="E1571">
        <v>30</v>
      </c>
    </row>
    <row r="1572" spans="1:5">
      <c r="A1572">
        <v>2023</v>
      </c>
      <c r="B1572" t="s">
        <v>435</v>
      </c>
      <c r="C1572" t="s">
        <v>48</v>
      </c>
      <c r="D1572" t="s">
        <v>588</v>
      </c>
      <c r="E1572">
        <v>45</v>
      </c>
    </row>
    <row r="1573" spans="1:5">
      <c r="A1573">
        <v>2023</v>
      </c>
      <c r="B1573" t="s">
        <v>436</v>
      </c>
      <c r="C1573" t="s">
        <v>49</v>
      </c>
      <c r="D1573" t="s">
        <v>588</v>
      </c>
      <c r="E1573">
        <v>260</v>
      </c>
    </row>
    <row r="1574" spans="1:5">
      <c r="A1574">
        <v>2023</v>
      </c>
      <c r="B1574" t="s">
        <v>429</v>
      </c>
      <c r="C1574" t="s">
        <v>30</v>
      </c>
      <c r="D1574" t="s">
        <v>588</v>
      </c>
      <c r="E1574">
        <v>210</v>
      </c>
    </row>
    <row r="1575" spans="1:5">
      <c r="A1575">
        <v>2023</v>
      </c>
      <c r="B1575" t="s">
        <v>420</v>
      </c>
      <c r="C1575" t="s">
        <v>8</v>
      </c>
      <c r="D1575" t="s">
        <v>588</v>
      </c>
      <c r="E1575">
        <v>220</v>
      </c>
    </row>
    <row r="1576" spans="1:5">
      <c r="A1576">
        <v>2023</v>
      </c>
      <c r="B1576" t="s">
        <v>439</v>
      </c>
      <c r="C1576" t="s">
        <v>53</v>
      </c>
      <c r="D1576" t="s">
        <v>588</v>
      </c>
      <c r="E1576">
        <v>35</v>
      </c>
    </row>
    <row r="1577" spans="1:5">
      <c r="A1577">
        <v>2023</v>
      </c>
      <c r="B1577" t="s">
        <v>437</v>
      </c>
      <c r="C1577" t="s">
        <v>51</v>
      </c>
      <c r="D1577" t="s">
        <v>588</v>
      </c>
      <c r="E1577">
        <v>130</v>
      </c>
    </row>
    <row r="1578" spans="1:5">
      <c r="A1578">
        <v>2023</v>
      </c>
      <c r="B1578" t="s">
        <v>438</v>
      </c>
      <c r="C1578" t="s">
        <v>52</v>
      </c>
      <c r="D1578" t="s">
        <v>588</v>
      </c>
      <c r="E1578">
        <v>25</v>
      </c>
    </row>
    <row r="1579" spans="1:5">
      <c r="A1579">
        <v>2023</v>
      </c>
      <c r="B1579" t="s">
        <v>426</v>
      </c>
      <c r="C1579" t="s">
        <v>427</v>
      </c>
      <c r="D1579" t="s">
        <v>588</v>
      </c>
      <c r="E1579">
        <v>80</v>
      </c>
    </row>
    <row r="1580" spans="1:5">
      <c r="A1580">
        <v>2023</v>
      </c>
      <c r="B1580" t="s">
        <v>434</v>
      </c>
      <c r="C1580" t="s">
        <v>45</v>
      </c>
      <c r="D1580" t="s">
        <v>588</v>
      </c>
      <c r="E1580">
        <v>10</v>
      </c>
    </row>
    <row r="1581" spans="1:5">
      <c r="A1581">
        <v>2023</v>
      </c>
      <c r="B1581" t="s">
        <v>425</v>
      </c>
      <c r="C1581" t="s">
        <v>24</v>
      </c>
      <c r="D1581" t="s">
        <v>588</v>
      </c>
      <c r="E1581">
        <v>35</v>
      </c>
    </row>
    <row r="1582" spans="1:5">
      <c r="A1582">
        <v>2023</v>
      </c>
      <c r="B1582" t="s">
        <v>422</v>
      </c>
      <c r="C1582" t="s">
        <v>15</v>
      </c>
      <c r="D1582" t="s">
        <v>588</v>
      </c>
      <c r="E1582">
        <v>200</v>
      </c>
    </row>
    <row r="1583" spans="1:5">
      <c r="A1583">
        <v>2024</v>
      </c>
      <c r="B1583" t="s">
        <v>430</v>
      </c>
      <c r="C1583" t="s">
        <v>33</v>
      </c>
      <c r="D1583" t="s">
        <v>588</v>
      </c>
      <c r="E1583">
        <v>40</v>
      </c>
    </row>
    <row r="1584" spans="1:5">
      <c r="A1584">
        <v>2024</v>
      </c>
      <c r="B1584" t="s">
        <v>428</v>
      </c>
      <c r="C1584" t="s">
        <v>27</v>
      </c>
      <c r="D1584" t="s">
        <v>588</v>
      </c>
      <c r="E1584">
        <v>90</v>
      </c>
    </row>
    <row r="1585" spans="1:5">
      <c r="A1585">
        <v>2024</v>
      </c>
      <c r="B1585" t="s">
        <v>422</v>
      </c>
      <c r="C1585" t="s">
        <v>15</v>
      </c>
      <c r="D1585" t="s">
        <v>588</v>
      </c>
      <c r="E1585">
        <v>225</v>
      </c>
    </row>
    <row r="1586" spans="1:5">
      <c r="A1586">
        <v>2024</v>
      </c>
      <c r="B1586" t="s">
        <v>425</v>
      </c>
      <c r="C1586" t="s">
        <v>24</v>
      </c>
      <c r="D1586" t="s">
        <v>588</v>
      </c>
      <c r="E1586">
        <v>45</v>
      </c>
    </row>
    <row r="1587" spans="1:5">
      <c r="A1587">
        <v>2024</v>
      </c>
      <c r="B1587" t="s">
        <v>438</v>
      </c>
      <c r="C1587" t="s">
        <v>52</v>
      </c>
      <c r="D1587" t="s">
        <v>588</v>
      </c>
      <c r="E1587">
        <v>20</v>
      </c>
    </row>
    <row r="1588" spans="1:5">
      <c r="A1588">
        <v>2024</v>
      </c>
      <c r="B1588" t="s">
        <v>420</v>
      </c>
      <c r="C1588" t="s">
        <v>8</v>
      </c>
      <c r="D1588" t="s">
        <v>588</v>
      </c>
      <c r="E1588">
        <v>235</v>
      </c>
    </row>
    <row r="1589" spans="1:5">
      <c r="A1589">
        <v>2024</v>
      </c>
      <c r="B1589" t="s">
        <v>423</v>
      </c>
      <c r="C1589" t="s">
        <v>18</v>
      </c>
      <c r="D1589" t="s">
        <v>588</v>
      </c>
      <c r="E1589">
        <v>55</v>
      </c>
    </row>
    <row r="1590" spans="1:5">
      <c r="A1590">
        <v>2024</v>
      </c>
      <c r="B1590" t="s">
        <v>421</v>
      </c>
      <c r="C1590" t="s">
        <v>13</v>
      </c>
      <c r="D1590" t="s">
        <v>588</v>
      </c>
      <c r="E1590">
        <v>235</v>
      </c>
    </row>
    <row r="1591" spans="1:5">
      <c r="A1591">
        <v>2024</v>
      </c>
      <c r="B1591" t="s">
        <v>429</v>
      </c>
      <c r="C1591" t="s">
        <v>30</v>
      </c>
      <c r="D1591" t="s">
        <v>588</v>
      </c>
      <c r="E1591">
        <v>205</v>
      </c>
    </row>
    <row r="1592" spans="1:5">
      <c r="A1592">
        <v>2024</v>
      </c>
      <c r="B1592" t="s">
        <v>431</v>
      </c>
      <c r="C1592" t="s">
        <v>36</v>
      </c>
      <c r="D1592" t="s">
        <v>588</v>
      </c>
      <c r="E1592">
        <v>25</v>
      </c>
    </row>
    <row r="1593" spans="1:5">
      <c r="A1593">
        <v>2024</v>
      </c>
      <c r="B1593" t="s">
        <v>434</v>
      </c>
      <c r="C1593" t="s">
        <v>45</v>
      </c>
      <c r="D1593" t="s">
        <v>588</v>
      </c>
      <c r="E1593">
        <v>10</v>
      </c>
    </row>
    <row r="1594" spans="1:5">
      <c r="A1594">
        <v>2024</v>
      </c>
      <c r="B1594" t="s">
        <v>437</v>
      </c>
      <c r="C1594" t="s">
        <v>51</v>
      </c>
      <c r="D1594" t="s">
        <v>588</v>
      </c>
      <c r="E1594">
        <v>120</v>
      </c>
    </row>
    <row r="1595" spans="1:5">
      <c r="A1595">
        <v>2024</v>
      </c>
      <c r="B1595" t="s">
        <v>436</v>
      </c>
      <c r="C1595" t="s">
        <v>49</v>
      </c>
      <c r="D1595" t="s">
        <v>588</v>
      </c>
      <c r="E1595">
        <v>230</v>
      </c>
    </row>
    <row r="1596" spans="1:5">
      <c r="A1596">
        <v>2024</v>
      </c>
      <c r="B1596" t="s">
        <v>439</v>
      </c>
      <c r="C1596" t="s">
        <v>53</v>
      </c>
      <c r="D1596" t="s">
        <v>588</v>
      </c>
      <c r="E1596">
        <v>40</v>
      </c>
    </row>
    <row r="1597" spans="1:5">
      <c r="A1597">
        <v>2024</v>
      </c>
      <c r="B1597" t="s">
        <v>433</v>
      </c>
      <c r="C1597" t="s">
        <v>42</v>
      </c>
      <c r="D1597" t="s">
        <v>588</v>
      </c>
      <c r="E1597">
        <v>15</v>
      </c>
    </row>
    <row r="1598" spans="1:5">
      <c r="A1598">
        <v>2023</v>
      </c>
      <c r="B1598" t="s">
        <v>431</v>
      </c>
      <c r="C1598" t="s">
        <v>36</v>
      </c>
      <c r="D1598" t="s">
        <v>589</v>
      </c>
      <c r="E1598">
        <v>85</v>
      </c>
    </row>
    <row r="1599" spans="1:5">
      <c r="A1599">
        <v>2023</v>
      </c>
      <c r="B1599" t="s">
        <v>433</v>
      </c>
      <c r="C1599" t="s">
        <v>42</v>
      </c>
      <c r="D1599" t="s">
        <v>589</v>
      </c>
      <c r="E1599">
        <v>45</v>
      </c>
    </row>
    <row r="1600" spans="1:5">
      <c r="A1600">
        <v>2023</v>
      </c>
      <c r="B1600" t="s">
        <v>423</v>
      </c>
      <c r="C1600" t="s">
        <v>18</v>
      </c>
      <c r="D1600" t="s">
        <v>589</v>
      </c>
      <c r="E1600">
        <v>115</v>
      </c>
    </row>
    <row r="1601" spans="1:5">
      <c r="A1601">
        <v>2023</v>
      </c>
      <c r="B1601" t="s">
        <v>428</v>
      </c>
      <c r="C1601" t="s">
        <v>27</v>
      </c>
      <c r="D1601" t="s">
        <v>589</v>
      </c>
      <c r="E1601">
        <v>155</v>
      </c>
    </row>
    <row r="1602" spans="1:5">
      <c r="A1602">
        <v>2024</v>
      </c>
      <c r="B1602" t="s">
        <v>424</v>
      </c>
      <c r="C1602" t="s">
        <v>21</v>
      </c>
      <c r="D1602" t="s">
        <v>589</v>
      </c>
      <c r="E1602">
        <v>295</v>
      </c>
    </row>
    <row r="1603" spans="1:5">
      <c r="A1603">
        <v>2024</v>
      </c>
      <c r="B1603" t="s">
        <v>432</v>
      </c>
      <c r="C1603" t="s">
        <v>39</v>
      </c>
      <c r="D1603" t="s">
        <v>589</v>
      </c>
      <c r="E1603">
        <v>210</v>
      </c>
    </row>
    <row r="1604" spans="1:5">
      <c r="A1604">
        <v>2024</v>
      </c>
      <c r="B1604" t="s">
        <v>435</v>
      </c>
      <c r="C1604" t="s">
        <v>48</v>
      </c>
      <c r="D1604" t="s">
        <v>589</v>
      </c>
      <c r="E1604">
        <v>95</v>
      </c>
    </row>
    <row r="1605" spans="1:5">
      <c r="A1605">
        <v>2024</v>
      </c>
      <c r="B1605" t="s">
        <v>426</v>
      </c>
      <c r="C1605" t="s">
        <v>427</v>
      </c>
      <c r="D1605" t="s">
        <v>589</v>
      </c>
      <c r="E1605">
        <v>250</v>
      </c>
    </row>
    <row r="1606" spans="1:5">
      <c r="A1606">
        <v>2021</v>
      </c>
      <c r="B1606" t="s">
        <v>437</v>
      </c>
      <c r="C1606" t="s">
        <v>51</v>
      </c>
      <c r="D1606" t="s">
        <v>589</v>
      </c>
      <c r="E1606">
        <v>335</v>
      </c>
    </row>
    <row r="1607" spans="1:5">
      <c r="A1607">
        <v>2021</v>
      </c>
      <c r="B1607" t="s">
        <v>434</v>
      </c>
      <c r="C1607" t="s">
        <v>45</v>
      </c>
      <c r="D1607" t="s">
        <v>589</v>
      </c>
      <c r="E1607">
        <v>25</v>
      </c>
    </row>
    <row r="1608" spans="1:5">
      <c r="A1608">
        <v>2021</v>
      </c>
      <c r="B1608" t="s">
        <v>438</v>
      </c>
      <c r="C1608" t="s">
        <v>52</v>
      </c>
      <c r="D1608" t="s">
        <v>589</v>
      </c>
      <c r="E1608">
        <v>80</v>
      </c>
    </row>
    <row r="1609" spans="1:5">
      <c r="A1609">
        <v>2021</v>
      </c>
      <c r="B1609" t="s">
        <v>425</v>
      </c>
      <c r="C1609" t="s">
        <v>24</v>
      </c>
      <c r="D1609" t="s">
        <v>589</v>
      </c>
      <c r="E1609">
        <v>75</v>
      </c>
    </row>
    <row r="1610" spans="1:5">
      <c r="A1610">
        <v>2021</v>
      </c>
      <c r="B1610" t="s">
        <v>423</v>
      </c>
      <c r="C1610" t="s">
        <v>18</v>
      </c>
      <c r="D1610" t="s">
        <v>589</v>
      </c>
      <c r="E1610">
        <v>120</v>
      </c>
    </row>
    <row r="1611" spans="1:5">
      <c r="A1611">
        <v>2021</v>
      </c>
      <c r="B1611" t="s">
        <v>420</v>
      </c>
      <c r="C1611" t="s">
        <v>8</v>
      </c>
      <c r="D1611" t="s">
        <v>589</v>
      </c>
      <c r="E1611">
        <v>620</v>
      </c>
    </row>
    <row r="1612" spans="1:5">
      <c r="A1612">
        <v>2022</v>
      </c>
      <c r="B1612" t="s">
        <v>425</v>
      </c>
      <c r="C1612" t="s">
        <v>24</v>
      </c>
      <c r="D1612" t="s">
        <v>589</v>
      </c>
      <c r="E1612">
        <v>85</v>
      </c>
    </row>
    <row r="1613" spans="1:5">
      <c r="A1613">
        <v>2022</v>
      </c>
      <c r="B1613" t="s">
        <v>422</v>
      </c>
      <c r="C1613" t="s">
        <v>15</v>
      </c>
      <c r="D1613" t="s">
        <v>589</v>
      </c>
      <c r="E1613">
        <v>530</v>
      </c>
    </row>
    <row r="1614" spans="1:5">
      <c r="A1614">
        <v>2022</v>
      </c>
      <c r="B1614" t="s">
        <v>437</v>
      </c>
      <c r="C1614" t="s">
        <v>51</v>
      </c>
      <c r="D1614" t="s">
        <v>589</v>
      </c>
      <c r="E1614">
        <v>370</v>
      </c>
    </row>
    <row r="1615" spans="1:5">
      <c r="A1615">
        <v>2022</v>
      </c>
      <c r="B1615" t="s">
        <v>426</v>
      </c>
      <c r="C1615" t="s">
        <v>427</v>
      </c>
      <c r="D1615" t="s">
        <v>589</v>
      </c>
      <c r="E1615">
        <v>295</v>
      </c>
    </row>
    <row r="1616" spans="1:5">
      <c r="A1616">
        <v>2022</v>
      </c>
      <c r="B1616" t="s">
        <v>428</v>
      </c>
      <c r="C1616" t="s">
        <v>27</v>
      </c>
      <c r="D1616" t="s">
        <v>589</v>
      </c>
      <c r="E1616">
        <v>165</v>
      </c>
    </row>
    <row r="1617" spans="1:5">
      <c r="A1617">
        <v>2022</v>
      </c>
      <c r="B1617" t="s">
        <v>435</v>
      </c>
      <c r="C1617" t="s">
        <v>48</v>
      </c>
      <c r="D1617" t="s">
        <v>589</v>
      </c>
      <c r="E1617">
        <v>95</v>
      </c>
    </row>
    <row r="1618" spans="1:5">
      <c r="A1618">
        <v>2022</v>
      </c>
      <c r="B1618" t="s">
        <v>423</v>
      </c>
      <c r="C1618" t="s">
        <v>18</v>
      </c>
      <c r="D1618" t="s">
        <v>589</v>
      </c>
      <c r="E1618">
        <v>125</v>
      </c>
    </row>
    <row r="1619" spans="1:5">
      <c r="A1619">
        <v>2022</v>
      </c>
      <c r="B1619" t="s">
        <v>430</v>
      </c>
      <c r="C1619" t="s">
        <v>33</v>
      </c>
      <c r="D1619" t="s">
        <v>589</v>
      </c>
      <c r="E1619">
        <v>115</v>
      </c>
    </row>
    <row r="1620" spans="1:5">
      <c r="A1620">
        <v>2022</v>
      </c>
      <c r="B1620" t="s">
        <v>436</v>
      </c>
      <c r="C1620" t="s">
        <v>49</v>
      </c>
      <c r="D1620" t="s">
        <v>589</v>
      </c>
      <c r="E1620">
        <v>705</v>
      </c>
    </row>
    <row r="1621" spans="1:5">
      <c r="A1621">
        <v>2022</v>
      </c>
      <c r="B1621" t="s">
        <v>439</v>
      </c>
      <c r="C1621" t="s">
        <v>53</v>
      </c>
      <c r="D1621" t="s">
        <v>589</v>
      </c>
      <c r="E1621">
        <v>125</v>
      </c>
    </row>
    <row r="1622" spans="1:5">
      <c r="A1622">
        <v>2022</v>
      </c>
      <c r="B1622" t="s">
        <v>433</v>
      </c>
      <c r="C1622" t="s">
        <v>42</v>
      </c>
      <c r="D1622" t="s">
        <v>589</v>
      </c>
      <c r="E1622">
        <v>45</v>
      </c>
    </row>
    <row r="1623" spans="1:5">
      <c r="A1623">
        <v>2022</v>
      </c>
      <c r="B1623" t="s">
        <v>434</v>
      </c>
      <c r="C1623" t="s">
        <v>45</v>
      </c>
      <c r="D1623" t="s">
        <v>589</v>
      </c>
      <c r="E1623">
        <v>25</v>
      </c>
    </row>
    <row r="1624" spans="1:5">
      <c r="A1624">
        <v>2022</v>
      </c>
      <c r="B1624" t="s">
        <v>432</v>
      </c>
      <c r="C1624" t="s">
        <v>39</v>
      </c>
      <c r="D1624" t="s">
        <v>589</v>
      </c>
      <c r="E1624">
        <v>245</v>
      </c>
    </row>
    <row r="1625" spans="1:5">
      <c r="A1625">
        <v>2021</v>
      </c>
      <c r="B1625" t="s">
        <v>426</v>
      </c>
      <c r="C1625" t="s">
        <v>427</v>
      </c>
      <c r="D1625" t="s">
        <v>589</v>
      </c>
      <c r="E1625">
        <v>295</v>
      </c>
    </row>
    <row r="1626" spans="1:5">
      <c r="A1626">
        <v>2021</v>
      </c>
      <c r="B1626" t="s">
        <v>422</v>
      </c>
      <c r="C1626" t="s">
        <v>15</v>
      </c>
      <c r="D1626" t="s">
        <v>589</v>
      </c>
      <c r="E1626">
        <v>520</v>
      </c>
    </row>
    <row r="1627" spans="1:5">
      <c r="A1627">
        <v>2021</v>
      </c>
      <c r="B1627" t="s">
        <v>432</v>
      </c>
      <c r="C1627" t="s">
        <v>39</v>
      </c>
      <c r="D1627" t="s">
        <v>589</v>
      </c>
      <c r="E1627">
        <v>235</v>
      </c>
    </row>
    <row r="1628" spans="1:5">
      <c r="A1628">
        <v>2021</v>
      </c>
      <c r="B1628" t="s">
        <v>424</v>
      </c>
      <c r="C1628" t="s">
        <v>21</v>
      </c>
      <c r="D1628" t="s">
        <v>589</v>
      </c>
      <c r="E1628">
        <v>295</v>
      </c>
    </row>
    <row r="1629" spans="1:5">
      <c r="A1629">
        <v>2021</v>
      </c>
      <c r="B1629" t="s">
        <v>433</v>
      </c>
      <c r="C1629" t="s">
        <v>42</v>
      </c>
      <c r="D1629" t="s">
        <v>589</v>
      </c>
      <c r="E1629">
        <v>65</v>
      </c>
    </row>
    <row r="1630" spans="1:5">
      <c r="A1630">
        <v>2021</v>
      </c>
      <c r="B1630" t="s">
        <v>421</v>
      </c>
      <c r="C1630" t="s">
        <v>13</v>
      </c>
      <c r="D1630" t="s">
        <v>589</v>
      </c>
      <c r="E1630">
        <v>625</v>
      </c>
    </row>
    <row r="1631" spans="1:5">
      <c r="A1631">
        <v>2022</v>
      </c>
      <c r="B1631" t="s">
        <v>424</v>
      </c>
      <c r="C1631" t="s">
        <v>21</v>
      </c>
      <c r="D1631" t="s">
        <v>589</v>
      </c>
      <c r="E1631">
        <v>285</v>
      </c>
    </row>
    <row r="1632" spans="1:5">
      <c r="A1632">
        <v>2022</v>
      </c>
      <c r="B1632" t="s">
        <v>431</v>
      </c>
      <c r="C1632" t="s">
        <v>36</v>
      </c>
      <c r="D1632" t="s">
        <v>589</v>
      </c>
      <c r="E1632">
        <v>80</v>
      </c>
    </row>
    <row r="1633" spans="1:5">
      <c r="A1633">
        <v>2022</v>
      </c>
      <c r="B1633" t="s">
        <v>421</v>
      </c>
      <c r="C1633" t="s">
        <v>13</v>
      </c>
      <c r="D1633" t="s">
        <v>589</v>
      </c>
      <c r="E1633">
        <v>650</v>
      </c>
    </row>
    <row r="1634" spans="1:5">
      <c r="A1634">
        <v>2021</v>
      </c>
      <c r="B1634" t="s">
        <v>436</v>
      </c>
      <c r="C1634" t="s">
        <v>49</v>
      </c>
      <c r="D1634" t="s">
        <v>589</v>
      </c>
      <c r="E1634">
        <v>685</v>
      </c>
    </row>
    <row r="1635" spans="1:5">
      <c r="A1635">
        <v>2021</v>
      </c>
      <c r="B1635" t="s">
        <v>439</v>
      </c>
      <c r="C1635" t="s">
        <v>53</v>
      </c>
      <c r="D1635" t="s">
        <v>589</v>
      </c>
      <c r="E1635">
        <v>140</v>
      </c>
    </row>
    <row r="1636" spans="1:5">
      <c r="A1636">
        <v>2021</v>
      </c>
      <c r="B1636" t="s">
        <v>435</v>
      </c>
      <c r="C1636" t="s">
        <v>48</v>
      </c>
      <c r="D1636" t="s">
        <v>589</v>
      </c>
      <c r="E1636">
        <v>100</v>
      </c>
    </row>
    <row r="1637" spans="1:5">
      <c r="A1637">
        <v>2021</v>
      </c>
      <c r="B1637" t="s">
        <v>430</v>
      </c>
      <c r="C1637" t="s">
        <v>33</v>
      </c>
      <c r="D1637" t="s">
        <v>589</v>
      </c>
      <c r="E1637">
        <v>120</v>
      </c>
    </row>
    <row r="1638" spans="1:5">
      <c r="A1638">
        <v>2021</v>
      </c>
      <c r="B1638" t="s">
        <v>429</v>
      </c>
      <c r="C1638" t="s">
        <v>30</v>
      </c>
      <c r="D1638" t="s">
        <v>589</v>
      </c>
      <c r="E1638">
        <v>540</v>
      </c>
    </row>
    <row r="1639" spans="1:5">
      <c r="A1639">
        <v>2021</v>
      </c>
      <c r="B1639" t="s">
        <v>428</v>
      </c>
      <c r="C1639" t="s">
        <v>27</v>
      </c>
      <c r="D1639" t="s">
        <v>589</v>
      </c>
      <c r="E1639">
        <v>175</v>
      </c>
    </row>
    <row r="1640" spans="1:5">
      <c r="A1640">
        <v>2021</v>
      </c>
      <c r="B1640" t="s">
        <v>431</v>
      </c>
      <c r="C1640" t="s">
        <v>36</v>
      </c>
      <c r="D1640" t="s">
        <v>589</v>
      </c>
      <c r="E1640">
        <v>80</v>
      </c>
    </row>
    <row r="1641" spans="1:5">
      <c r="A1641">
        <v>2022</v>
      </c>
      <c r="B1641" t="s">
        <v>438</v>
      </c>
      <c r="C1641" t="s">
        <v>52</v>
      </c>
      <c r="D1641" t="s">
        <v>589</v>
      </c>
      <c r="E1641">
        <v>70</v>
      </c>
    </row>
    <row r="1642" spans="1:5">
      <c r="A1642">
        <v>2022</v>
      </c>
      <c r="B1642" t="s">
        <v>429</v>
      </c>
      <c r="C1642" t="s">
        <v>30</v>
      </c>
      <c r="D1642" t="s">
        <v>589</v>
      </c>
      <c r="E1642">
        <v>550</v>
      </c>
    </row>
    <row r="1643" spans="1:5">
      <c r="A1643">
        <v>2022</v>
      </c>
      <c r="B1643" t="s">
        <v>420</v>
      </c>
      <c r="C1643" t="s">
        <v>8</v>
      </c>
      <c r="D1643" t="s">
        <v>589</v>
      </c>
      <c r="E1643">
        <v>635</v>
      </c>
    </row>
    <row r="1644" spans="1:5">
      <c r="A1644">
        <v>2020</v>
      </c>
      <c r="B1644" t="s">
        <v>422</v>
      </c>
      <c r="C1644" t="s">
        <v>15</v>
      </c>
      <c r="D1644" t="s">
        <v>589</v>
      </c>
      <c r="E1644">
        <v>520</v>
      </c>
    </row>
    <row r="1645" spans="1:5">
      <c r="A1645">
        <v>2020</v>
      </c>
      <c r="B1645" t="s">
        <v>425</v>
      </c>
      <c r="C1645" t="s">
        <v>24</v>
      </c>
      <c r="D1645" t="s">
        <v>589</v>
      </c>
      <c r="E1645">
        <v>75</v>
      </c>
    </row>
    <row r="1646" spans="1:5">
      <c r="A1646">
        <v>2020</v>
      </c>
      <c r="B1646" t="s">
        <v>431</v>
      </c>
      <c r="C1646" t="s">
        <v>36</v>
      </c>
      <c r="D1646" t="s">
        <v>589</v>
      </c>
      <c r="E1646">
        <v>85</v>
      </c>
    </row>
    <row r="1647" spans="1:5">
      <c r="A1647">
        <v>2020</v>
      </c>
      <c r="B1647" t="s">
        <v>423</v>
      </c>
      <c r="C1647" t="s">
        <v>18</v>
      </c>
      <c r="D1647" t="s">
        <v>589</v>
      </c>
      <c r="E1647">
        <v>125</v>
      </c>
    </row>
    <row r="1648" spans="1:5">
      <c r="A1648">
        <v>2020</v>
      </c>
      <c r="B1648" t="s">
        <v>421</v>
      </c>
      <c r="C1648" t="s">
        <v>13</v>
      </c>
      <c r="D1648" t="s">
        <v>589</v>
      </c>
      <c r="E1648">
        <v>660</v>
      </c>
    </row>
    <row r="1649" spans="1:5">
      <c r="A1649">
        <v>2020</v>
      </c>
      <c r="B1649" t="s">
        <v>438</v>
      </c>
      <c r="C1649" t="s">
        <v>52</v>
      </c>
      <c r="D1649" t="s">
        <v>589</v>
      </c>
      <c r="E1649">
        <v>85</v>
      </c>
    </row>
    <row r="1650" spans="1:5">
      <c r="A1650">
        <v>2020</v>
      </c>
      <c r="B1650" t="s">
        <v>436</v>
      </c>
      <c r="C1650" t="s">
        <v>49</v>
      </c>
      <c r="D1650" t="s">
        <v>589</v>
      </c>
      <c r="E1650">
        <v>680</v>
      </c>
    </row>
    <row r="1651" spans="1:5">
      <c r="A1651">
        <v>2020</v>
      </c>
      <c r="B1651" t="s">
        <v>426</v>
      </c>
      <c r="C1651" t="s">
        <v>427</v>
      </c>
      <c r="D1651" t="s">
        <v>589</v>
      </c>
      <c r="E1651">
        <v>295</v>
      </c>
    </row>
    <row r="1652" spans="1:5">
      <c r="A1652">
        <v>2020</v>
      </c>
      <c r="B1652" t="s">
        <v>424</v>
      </c>
      <c r="C1652" t="s">
        <v>21</v>
      </c>
      <c r="D1652" t="s">
        <v>589</v>
      </c>
      <c r="E1652">
        <v>310</v>
      </c>
    </row>
    <row r="1653" spans="1:5">
      <c r="A1653">
        <v>2020</v>
      </c>
      <c r="B1653" t="s">
        <v>432</v>
      </c>
      <c r="C1653" t="s">
        <v>39</v>
      </c>
      <c r="D1653" t="s">
        <v>589</v>
      </c>
      <c r="E1653">
        <v>245</v>
      </c>
    </row>
    <row r="1654" spans="1:5">
      <c r="A1654">
        <v>2020</v>
      </c>
      <c r="B1654" t="s">
        <v>439</v>
      </c>
      <c r="C1654" t="s">
        <v>53</v>
      </c>
      <c r="D1654" t="s">
        <v>589</v>
      </c>
      <c r="E1654">
        <v>145</v>
      </c>
    </row>
    <row r="1655" spans="1:5">
      <c r="A1655">
        <v>2020</v>
      </c>
      <c r="B1655" t="s">
        <v>428</v>
      </c>
      <c r="C1655" t="s">
        <v>27</v>
      </c>
      <c r="D1655" t="s">
        <v>589</v>
      </c>
      <c r="E1655">
        <v>190</v>
      </c>
    </row>
    <row r="1656" spans="1:5">
      <c r="A1656">
        <v>2020</v>
      </c>
      <c r="B1656" t="s">
        <v>429</v>
      </c>
      <c r="C1656" t="s">
        <v>30</v>
      </c>
      <c r="D1656" t="s">
        <v>589</v>
      </c>
      <c r="E1656">
        <v>570</v>
      </c>
    </row>
    <row r="1657" spans="1:5">
      <c r="A1657">
        <v>2020</v>
      </c>
      <c r="B1657" t="s">
        <v>430</v>
      </c>
      <c r="C1657" t="s">
        <v>33</v>
      </c>
      <c r="D1657" t="s">
        <v>589</v>
      </c>
      <c r="E1657">
        <v>125</v>
      </c>
    </row>
    <row r="1658" spans="1:5">
      <c r="A1658">
        <v>2020</v>
      </c>
      <c r="B1658" t="s">
        <v>433</v>
      </c>
      <c r="C1658" t="s">
        <v>42</v>
      </c>
      <c r="D1658" t="s">
        <v>589</v>
      </c>
      <c r="E1658">
        <v>70</v>
      </c>
    </row>
    <row r="1659" spans="1:5">
      <c r="A1659">
        <v>2020</v>
      </c>
      <c r="B1659" t="s">
        <v>420</v>
      </c>
      <c r="C1659" t="s">
        <v>8</v>
      </c>
      <c r="D1659" t="s">
        <v>589</v>
      </c>
      <c r="E1659">
        <v>660</v>
      </c>
    </row>
    <row r="1660" spans="1:5">
      <c r="A1660">
        <v>2020</v>
      </c>
      <c r="B1660" t="s">
        <v>434</v>
      </c>
      <c r="C1660" t="s">
        <v>45</v>
      </c>
      <c r="D1660" t="s">
        <v>589</v>
      </c>
      <c r="E1660">
        <v>40</v>
      </c>
    </row>
    <row r="1661" spans="1:5">
      <c r="A1661">
        <v>2020</v>
      </c>
      <c r="B1661" t="s">
        <v>435</v>
      </c>
      <c r="C1661" t="s">
        <v>48</v>
      </c>
      <c r="D1661" t="s">
        <v>589</v>
      </c>
      <c r="E1661">
        <v>95</v>
      </c>
    </row>
    <row r="1662" spans="1:5">
      <c r="A1662">
        <v>2020</v>
      </c>
      <c r="B1662" t="s">
        <v>437</v>
      </c>
      <c r="C1662" t="s">
        <v>51</v>
      </c>
      <c r="D1662" t="s">
        <v>589</v>
      </c>
      <c r="E1662">
        <v>355</v>
      </c>
    </row>
    <row r="1663" spans="1:5">
      <c r="A1663">
        <v>2019</v>
      </c>
      <c r="B1663" t="s">
        <v>432</v>
      </c>
      <c r="C1663" t="s">
        <v>39</v>
      </c>
      <c r="D1663" t="s">
        <v>589</v>
      </c>
      <c r="E1663">
        <v>245</v>
      </c>
    </row>
    <row r="1664" spans="1:5">
      <c r="A1664">
        <v>2019</v>
      </c>
      <c r="B1664" t="s">
        <v>426</v>
      </c>
      <c r="C1664" t="s">
        <v>427</v>
      </c>
      <c r="D1664" t="s">
        <v>589</v>
      </c>
      <c r="E1664">
        <v>295</v>
      </c>
    </row>
    <row r="1665" spans="1:5">
      <c r="A1665">
        <v>2019</v>
      </c>
      <c r="B1665" t="s">
        <v>421</v>
      </c>
      <c r="C1665" t="s">
        <v>13</v>
      </c>
      <c r="D1665" t="s">
        <v>589</v>
      </c>
      <c r="E1665">
        <v>655</v>
      </c>
    </row>
    <row r="1666" spans="1:5">
      <c r="A1666">
        <v>2019</v>
      </c>
      <c r="B1666" t="s">
        <v>424</v>
      </c>
      <c r="C1666" t="s">
        <v>21</v>
      </c>
      <c r="D1666" t="s">
        <v>589</v>
      </c>
      <c r="E1666">
        <v>315</v>
      </c>
    </row>
    <row r="1667" spans="1:5">
      <c r="A1667">
        <v>2019</v>
      </c>
      <c r="B1667" t="s">
        <v>423</v>
      </c>
      <c r="C1667" t="s">
        <v>18</v>
      </c>
      <c r="D1667" t="s">
        <v>589</v>
      </c>
      <c r="E1667">
        <v>150</v>
      </c>
    </row>
    <row r="1668" spans="1:5">
      <c r="A1668">
        <v>2019</v>
      </c>
      <c r="B1668" t="s">
        <v>434</v>
      </c>
      <c r="C1668" t="s">
        <v>45</v>
      </c>
      <c r="D1668" t="s">
        <v>589</v>
      </c>
      <c r="E1668">
        <v>35</v>
      </c>
    </row>
    <row r="1669" spans="1:5">
      <c r="A1669">
        <v>2019</v>
      </c>
      <c r="B1669" t="s">
        <v>428</v>
      </c>
      <c r="C1669" t="s">
        <v>27</v>
      </c>
      <c r="D1669" t="s">
        <v>589</v>
      </c>
      <c r="E1669">
        <v>200</v>
      </c>
    </row>
    <row r="1670" spans="1:5">
      <c r="A1670">
        <v>2019</v>
      </c>
      <c r="B1670" t="s">
        <v>437</v>
      </c>
      <c r="C1670" t="s">
        <v>51</v>
      </c>
      <c r="D1670" t="s">
        <v>589</v>
      </c>
      <c r="E1670">
        <v>340</v>
      </c>
    </row>
    <row r="1671" spans="1:5">
      <c r="A1671">
        <v>2019</v>
      </c>
      <c r="B1671" t="s">
        <v>425</v>
      </c>
      <c r="C1671" t="s">
        <v>24</v>
      </c>
      <c r="D1671" t="s">
        <v>589</v>
      </c>
      <c r="E1671">
        <v>85</v>
      </c>
    </row>
    <row r="1672" spans="1:5">
      <c r="A1672">
        <v>2019</v>
      </c>
      <c r="B1672" t="s">
        <v>430</v>
      </c>
      <c r="C1672" t="s">
        <v>33</v>
      </c>
      <c r="D1672" t="s">
        <v>589</v>
      </c>
      <c r="E1672">
        <v>145</v>
      </c>
    </row>
    <row r="1673" spans="1:5">
      <c r="A1673">
        <v>2019</v>
      </c>
      <c r="B1673" t="s">
        <v>420</v>
      </c>
      <c r="C1673" t="s">
        <v>8</v>
      </c>
      <c r="D1673" t="s">
        <v>589</v>
      </c>
      <c r="E1673">
        <v>665</v>
      </c>
    </row>
    <row r="1674" spans="1:5">
      <c r="A1674">
        <v>2019</v>
      </c>
      <c r="B1674" t="s">
        <v>438</v>
      </c>
      <c r="C1674" t="s">
        <v>52</v>
      </c>
      <c r="D1674" t="s">
        <v>589</v>
      </c>
      <c r="E1674">
        <v>85</v>
      </c>
    </row>
    <row r="1675" spans="1:5">
      <c r="A1675">
        <v>2019</v>
      </c>
      <c r="B1675" t="s">
        <v>429</v>
      </c>
      <c r="C1675" t="s">
        <v>30</v>
      </c>
      <c r="D1675" t="s">
        <v>589</v>
      </c>
      <c r="E1675">
        <v>560</v>
      </c>
    </row>
    <row r="1676" spans="1:5">
      <c r="A1676">
        <v>2019</v>
      </c>
      <c r="B1676" t="s">
        <v>433</v>
      </c>
      <c r="C1676" t="s">
        <v>42</v>
      </c>
      <c r="D1676" t="s">
        <v>589</v>
      </c>
      <c r="E1676">
        <v>85</v>
      </c>
    </row>
    <row r="1677" spans="1:5">
      <c r="A1677">
        <v>2019</v>
      </c>
      <c r="B1677" t="s">
        <v>422</v>
      </c>
      <c r="C1677" t="s">
        <v>15</v>
      </c>
      <c r="D1677" t="s">
        <v>589</v>
      </c>
      <c r="E1677">
        <v>555</v>
      </c>
    </row>
    <row r="1678" spans="1:5">
      <c r="A1678">
        <v>2019</v>
      </c>
      <c r="B1678" t="s">
        <v>435</v>
      </c>
      <c r="C1678" t="s">
        <v>48</v>
      </c>
      <c r="D1678" t="s">
        <v>589</v>
      </c>
      <c r="E1678">
        <v>105</v>
      </c>
    </row>
    <row r="1679" spans="1:5">
      <c r="A1679">
        <v>2019</v>
      </c>
      <c r="B1679" t="s">
        <v>436</v>
      </c>
      <c r="C1679" t="s">
        <v>49</v>
      </c>
      <c r="D1679" t="s">
        <v>589</v>
      </c>
      <c r="E1679">
        <v>660</v>
      </c>
    </row>
    <row r="1680" spans="1:5">
      <c r="A1680">
        <v>2019</v>
      </c>
      <c r="B1680" t="s">
        <v>439</v>
      </c>
      <c r="C1680" t="s">
        <v>53</v>
      </c>
      <c r="D1680" t="s">
        <v>589</v>
      </c>
      <c r="E1680">
        <v>145</v>
      </c>
    </row>
    <row r="1681" spans="1:5">
      <c r="A1681">
        <v>2019</v>
      </c>
      <c r="B1681" t="s">
        <v>431</v>
      </c>
      <c r="C1681" t="s">
        <v>36</v>
      </c>
      <c r="D1681" t="s">
        <v>589</v>
      </c>
      <c r="E1681">
        <v>95</v>
      </c>
    </row>
    <row r="1682" spans="1:5">
      <c r="A1682">
        <v>2018</v>
      </c>
      <c r="B1682" t="s">
        <v>424</v>
      </c>
      <c r="C1682" t="s">
        <v>21</v>
      </c>
      <c r="D1682" t="s">
        <v>589</v>
      </c>
      <c r="E1682">
        <v>225</v>
      </c>
    </row>
    <row r="1683" spans="1:5">
      <c r="A1683">
        <v>2018</v>
      </c>
      <c r="B1683" t="s">
        <v>420</v>
      </c>
      <c r="C1683" t="s">
        <v>8</v>
      </c>
      <c r="D1683" t="s">
        <v>589</v>
      </c>
      <c r="E1683">
        <v>435</v>
      </c>
    </row>
    <row r="1684" spans="1:5">
      <c r="A1684">
        <v>2018</v>
      </c>
      <c r="B1684" t="s">
        <v>426</v>
      </c>
      <c r="C1684" t="s">
        <v>427</v>
      </c>
      <c r="D1684" t="s">
        <v>589</v>
      </c>
      <c r="E1684">
        <v>220</v>
      </c>
    </row>
    <row r="1685" spans="1:5">
      <c r="A1685">
        <v>2018</v>
      </c>
      <c r="B1685" t="s">
        <v>433</v>
      </c>
      <c r="C1685" t="s">
        <v>42</v>
      </c>
      <c r="D1685" t="s">
        <v>589</v>
      </c>
      <c r="E1685">
        <v>45</v>
      </c>
    </row>
    <row r="1686" spans="1:5">
      <c r="A1686">
        <v>2018</v>
      </c>
      <c r="B1686" t="s">
        <v>421</v>
      </c>
      <c r="C1686" t="s">
        <v>13</v>
      </c>
      <c r="D1686" t="s">
        <v>589</v>
      </c>
      <c r="E1686">
        <v>445</v>
      </c>
    </row>
    <row r="1687" spans="1:5">
      <c r="A1687">
        <v>2018</v>
      </c>
      <c r="B1687" t="s">
        <v>435</v>
      </c>
      <c r="C1687" t="s">
        <v>48</v>
      </c>
      <c r="D1687" t="s">
        <v>589</v>
      </c>
      <c r="E1687">
        <v>75</v>
      </c>
    </row>
    <row r="1688" spans="1:5">
      <c r="A1688">
        <v>2018</v>
      </c>
      <c r="B1688" t="s">
        <v>428</v>
      </c>
      <c r="C1688" t="s">
        <v>27</v>
      </c>
      <c r="D1688" t="s">
        <v>589</v>
      </c>
      <c r="E1688">
        <v>135</v>
      </c>
    </row>
    <row r="1689" spans="1:5">
      <c r="A1689">
        <v>2018</v>
      </c>
      <c r="B1689" t="s">
        <v>423</v>
      </c>
      <c r="C1689" t="s">
        <v>18</v>
      </c>
      <c r="D1689" t="s">
        <v>589</v>
      </c>
      <c r="E1689">
        <v>115</v>
      </c>
    </row>
    <row r="1690" spans="1:5">
      <c r="A1690">
        <v>2018</v>
      </c>
      <c r="B1690" t="s">
        <v>430</v>
      </c>
      <c r="C1690" t="s">
        <v>33</v>
      </c>
      <c r="D1690" t="s">
        <v>589</v>
      </c>
      <c r="E1690">
        <v>95</v>
      </c>
    </row>
    <row r="1691" spans="1:5">
      <c r="A1691">
        <v>2018</v>
      </c>
      <c r="B1691" t="s">
        <v>431</v>
      </c>
      <c r="C1691" t="s">
        <v>36</v>
      </c>
      <c r="D1691" t="s">
        <v>589</v>
      </c>
      <c r="E1691">
        <v>55</v>
      </c>
    </row>
    <row r="1692" spans="1:5">
      <c r="A1692">
        <v>2018</v>
      </c>
      <c r="B1692" t="s">
        <v>438</v>
      </c>
      <c r="C1692" t="s">
        <v>52</v>
      </c>
      <c r="D1692" t="s">
        <v>589</v>
      </c>
      <c r="E1692">
        <v>65</v>
      </c>
    </row>
    <row r="1693" spans="1:5">
      <c r="A1693">
        <v>2018</v>
      </c>
      <c r="B1693" t="s">
        <v>422</v>
      </c>
      <c r="C1693" t="s">
        <v>15</v>
      </c>
      <c r="D1693" t="s">
        <v>589</v>
      </c>
      <c r="E1693">
        <v>340</v>
      </c>
    </row>
    <row r="1694" spans="1:5">
      <c r="A1694">
        <v>2018</v>
      </c>
      <c r="B1694" t="s">
        <v>436</v>
      </c>
      <c r="C1694" t="s">
        <v>49</v>
      </c>
      <c r="D1694" t="s">
        <v>589</v>
      </c>
      <c r="E1694">
        <v>500</v>
      </c>
    </row>
    <row r="1695" spans="1:5">
      <c r="A1695">
        <v>2018</v>
      </c>
      <c r="B1695" t="s">
        <v>439</v>
      </c>
      <c r="C1695" t="s">
        <v>53</v>
      </c>
      <c r="D1695" t="s">
        <v>589</v>
      </c>
      <c r="E1695">
        <v>95</v>
      </c>
    </row>
    <row r="1696" spans="1:5">
      <c r="A1696">
        <v>2018</v>
      </c>
      <c r="B1696" t="s">
        <v>437</v>
      </c>
      <c r="C1696" t="s">
        <v>51</v>
      </c>
      <c r="D1696" t="s">
        <v>589</v>
      </c>
      <c r="E1696">
        <v>205</v>
      </c>
    </row>
    <row r="1697" spans="1:5">
      <c r="A1697">
        <v>2018</v>
      </c>
      <c r="B1697" t="s">
        <v>434</v>
      </c>
      <c r="C1697" t="s">
        <v>45</v>
      </c>
      <c r="D1697" t="s">
        <v>589</v>
      </c>
      <c r="E1697">
        <v>20</v>
      </c>
    </row>
    <row r="1698" spans="1:5">
      <c r="A1698">
        <v>2018</v>
      </c>
      <c r="B1698" t="s">
        <v>429</v>
      </c>
      <c r="C1698" t="s">
        <v>30</v>
      </c>
      <c r="D1698" t="s">
        <v>589</v>
      </c>
      <c r="E1698">
        <v>395</v>
      </c>
    </row>
    <row r="1699" spans="1:5">
      <c r="A1699">
        <v>2018</v>
      </c>
      <c r="B1699" t="s">
        <v>425</v>
      </c>
      <c r="C1699" t="s">
        <v>24</v>
      </c>
      <c r="D1699" t="s">
        <v>589</v>
      </c>
      <c r="E1699">
        <v>55</v>
      </c>
    </row>
    <row r="1700" spans="1:5">
      <c r="A1700">
        <v>2018</v>
      </c>
      <c r="B1700" t="s">
        <v>432</v>
      </c>
      <c r="C1700" t="s">
        <v>39</v>
      </c>
      <c r="D1700" t="s">
        <v>589</v>
      </c>
      <c r="E1700">
        <v>190</v>
      </c>
    </row>
    <row r="1701" spans="1:5">
      <c r="A1701">
        <v>2023</v>
      </c>
      <c r="B1701" t="s">
        <v>424</v>
      </c>
      <c r="C1701" t="s">
        <v>21</v>
      </c>
      <c r="D1701" t="s">
        <v>589</v>
      </c>
      <c r="E1701">
        <v>285</v>
      </c>
    </row>
    <row r="1702" spans="1:5">
      <c r="A1702">
        <v>2023</v>
      </c>
      <c r="B1702" t="s">
        <v>432</v>
      </c>
      <c r="C1702" t="s">
        <v>39</v>
      </c>
      <c r="D1702" t="s">
        <v>589</v>
      </c>
      <c r="E1702">
        <v>235</v>
      </c>
    </row>
    <row r="1703" spans="1:5">
      <c r="A1703">
        <v>2023</v>
      </c>
      <c r="B1703" t="s">
        <v>421</v>
      </c>
      <c r="C1703" t="s">
        <v>13</v>
      </c>
      <c r="D1703" t="s">
        <v>589</v>
      </c>
      <c r="E1703">
        <v>575</v>
      </c>
    </row>
    <row r="1704" spans="1:5">
      <c r="A1704">
        <v>2023</v>
      </c>
      <c r="B1704" t="s">
        <v>430</v>
      </c>
      <c r="C1704" t="s">
        <v>33</v>
      </c>
      <c r="D1704" t="s">
        <v>589</v>
      </c>
      <c r="E1704">
        <v>100</v>
      </c>
    </row>
    <row r="1705" spans="1:5">
      <c r="A1705">
        <v>2023</v>
      </c>
      <c r="B1705" t="s">
        <v>435</v>
      </c>
      <c r="C1705" t="s">
        <v>48</v>
      </c>
      <c r="D1705" t="s">
        <v>589</v>
      </c>
      <c r="E1705">
        <v>100</v>
      </c>
    </row>
    <row r="1706" spans="1:5">
      <c r="A1706">
        <v>2023</v>
      </c>
      <c r="B1706" t="s">
        <v>436</v>
      </c>
      <c r="C1706" t="s">
        <v>49</v>
      </c>
      <c r="D1706" t="s">
        <v>589</v>
      </c>
      <c r="E1706">
        <v>630</v>
      </c>
    </row>
    <row r="1707" spans="1:5">
      <c r="A1707">
        <v>2023</v>
      </c>
      <c r="B1707" t="s">
        <v>429</v>
      </c>
      <c r="C1707" t="s">
        <v>30</v>
      </c>
      <c r="D1707" t="s">
        <v>589</v>
      </c>
      <c r="E1707">
        <v>495</v>
      </c>
    </row>
    <row r="1708" spans="1:5">
      <c r="A1708">
        <v>2023</v>
      </c>
      <c r="B1708" t="s">
        <v>420</v>
      </c>
      <c r="C1708" t="s">
        <v>8</v>
      </c>
      <c r="D1708" t="s">
        <v>589</v>
      </c>
      <c r="E1708">
        <v>615</v>
      </c>
    </row>
    <row r="1709" spans="1:5">
      <c r="A1709">
        <v>2023</v>
      </c>
      <c r="B1709" t="s">
        <v>439</v>
      </c>
      <c r="C1709" t="s">
        <v>53</v>
      </c>
      <c r="D1709" t="s">
        <v>589</v>
      </c>
      <c r="E1709">
        <v>115</v>
      </c>
    </row>
    <row r="1710" spans="1:5">
      <c r="A1710">
        <v>2023</v>
      </c>
      <c r="B1710" t="s">
        <v>437</v>
      </c>
      <c r="C1710" t="s">
        <v>51</v>
      </c>
      <c r="D1710" t="s">
        <v>589</v>
      </c>
      <c r="E1710">
        <v>300</v>
      </c>
    </row>
    <row r="1711" spans="1:5">
      <c r="A1711">
        <v>2023</v>
      </c>
      <c r="B1711" t="s">
        <v>438</v>
      </c>
      <c r="C1711" t="s">
        <v>52</v>
      </c>
      <c r="D1711" t="s">
        <v>589</v>
      </c>
      <c r="E1711">
        <v>75</v>
      </c>
    </row>
    <row r="1712" spans="1:5">
      <c r="A1712">
        <v>2023</v>
      </c>
      <c r="B1712" t="s">
        <v>426</v>
      </c>
      <c r="C1712" t="s">
        <v>427</v>
      </c>
      <c r="D1712" t="s">
        <v>589</v>
      </c>
      <c r="E1712">
        <v>255</v>
      </c>
    </row>
    <row r="1713" spans="1:5">
      <c r="A1713">
        <v>2023</v>
      </c>
      <c r="B1713" t="s">
        <v>434</v>
      </c>
      <c r="C1713" t="s">
        <v>45</v>
      </c>
      <c r="D1713" t="s">
        <v>589</v>
      </c>
      <c r="E1713">
        <v>30</v>
      </c>
    </row>
    <row r="1714" spans="1:5">
      <c r="A1714">
        <v>2023</v>
      </c>
      <c r="B1714" t="s">
        <v>425</v>
      </c>
      <c r="C1714" t="s">
        <v>24</v>
      </c>
      <c r="D1714" t="s">
        <v>589</v>
      </c>
      <c r="E1714">
        <v>75</v>
      </c>
    </row>
    <row r="1715" spans="1:5">
      <c r="A1715">
        <v>2023</v>
      </c>
      <c r="B1715" t="s">
        <v>422</v>
      </c>
      <c r="C1715" t="s">
        <v>15</v>
      </c>
      <c r="D1715" t="s">
        <v>589</v>
      </c>
      <c r="E1715">
        <v>530</v>
      </c>
    </row>
    <row r="1716" spans="1:5">
      <c r="A1716">
        <v>2024</v>
      </c>
      <c r="B1716" t="s">
        <v>430</v>
      </c>
      <c r="C1716" t="s">
        <v>33</v>
      </c>
      <c r="D1716" t="s">
        <v>589</v>
      </c>
      <c r="E1716">
        <v>100</v>
      </c>
    </row>
    <row r="1717" spans="1:5">
      <c r="A1717">
        <v>2024</v>
      </c>
      <c r="B1717" t="s">
        <v>428</v>
      </c>
      <c r="C1717" t="s">
        <v>27</v>
      </c>
      <c r="D1717" t="s">
        <v>589</v>
      </c>
      <c r="E1717">
        <v>165</v>
      </c>
    </row>
    <row r="1718" spans="1:5">
      <c r="A1718">
        <v>2024</v>
      </c>
      <c r="B1718" t="s">
        <v>422</v>
      </c>
      <c r="C1718" t="s">
        <v>15</v>
      </c>
      <c r="D1718" t="s">
        <v>589</v>
      </c>
      <c r="E1718">
        <v>515</v>
      </c>
    </row>
    <row r="1719" spans="1:5">
      <c r="A1719">
        <v>2024</v>
      </c>
      <c r="B1719" t="s">
        <v>425</v>
      </c>
      <c r="C1719" t="s">
        <v>24</v>
      </c>
      <c r="D1719" t="s">
        <v>589</v>
      </c>
      <c r="E1719">
        <v>95</v>
      </c>
    </row>
    <row r="1720" spans="1:5">
      <c r="A1720">
        <v>2024</v>
      </c>
      <c r="B1720" t="s">
        <v>438</v>
      </c>
      <c r="C1720" t="s">
        <v>52</v>
      </c>
      <c r="D1720" t="s">
        <v>589</v>
      </c>
      <c r="E1720">
        <v>75</v>
      </c>
    </row>
    <row r="1721" spans="1:5">
      <c r="A1721">
        <v>2024</v>
      </c>
      <c r="B1721" t="s">
        <v>420</v>
      </c>
      <c r="C1721" t="s">
        <v>8</v>
      </c>
      <c r="D1721" t="s">
        <v>589</v>
      </c>
      <c r="E1721">
        <v>635</v>
      </c>
    </row>
    <row r="1722" spans="1:5">
      <c r="A1722">
        <v>2024</v>
      </c>
      <c r="B1722" t="s">
        <v>423</v>
      </c>
      <c r="C1722" t="s">
        <v>18</v>
      </c>
      <c r="D1722" t="s">
        <v>589</v>
      </c>
      <c r="E1722">
        <v>125</v>
      </c>
    </row>
    <row r="1723" spans="1:5">
      <c r="A1723">
        <v>2024</v>
      </c>
      <c r="B1723" t="s">
        <v>421</v>
      </c>
      <c r="C1723" t="s">
        <v>13</v>
      </c>
      <c r="D1723" t="s">
        <v>589</v>
      </c>
      <c r="E1723">
        <v>560</v>
      </c>
    </row>
    <row r="1724" spans="1:5">
      <c r="A1724">
        <v>2024</v>
      </c>
      <c r="B1724" t="s">
        <v>429</v>
      </c>
      <c r="C1724" t="s">
        <v>30</v>
      </c>
      <c r="D1724" t="s">
        <v>589</v>
      </c>
      <c r="E1724">
        <v>505</v>
      </c>
    </row>
    <row r="1725" spans="1:5">
      <c r="A1725">
        <v>2024</v>
      </c>
      <c r="B1725" t="s">
        <v>431</v>
      </c>
      <c r="C1725" t="s">
        <v>36</v>
      </c>
      <c r="D1725" t="s">
        <v>589</v>
      </c>
      <c r="E1725">
        <v>65</v>
      </c>
    </row>
    <row r="1726" spans="1:5">
      <c r="A1726">
        <v>2024</v>
      </c>
      <c r="B1726" t="s">
        <v>434</v>
      </c>
      <c r="C1726" t="s">
        <v>45</v>
      </c>
      <c r="D1726" t="s">
        <v>589</v>
      </c>
      <c r="E1726">
        <v>40</v>
      </c>
    </row>
    <row r="1727" spans="1:5">
      <c r="A1727">
        <v>2024</v>
      </c>
      <c r="B1727" t="s">
        <v>437</v>
      </c>
      <c r="C1727" t="s">
        <v>51</v>
      </c>
      <c r="D1727" t="s">
        <v>589</v>
      </c>
      <c r="E1727">
        <v>290</v>
      </c>
    </row>
    <row r="1728" spans="1:5">
      <c r="A1728">
        <v>2024</v>
      </c>
      <c r="B1728" t="s">
        <v>436</v>
      </c>
      <c r="C1728" t="s">
        <v>49</v>
      </c>
      <c r="D1728" t="s">
        <v>589</v>
      </c>
      <c r="E1728">
        <v>615</v>
      </c>
    </row>
    <row r="1729" spans="1:5">
      <c r="A1729">
        <v>2024</v>
      </c>
      <c r="B1729" t="s">
        <v>439</v>
      </c>
      <c r="C1729" t="s">
        <v>53</v>
      </c>
      <c r="D1729" t="s">
        <v>589</v>
      </c>
      <c r="E1729">
        <v>110</v>
      </c>
    </row>
    <row r="1730" spans="1:5">
      <c r="A1730">
        <v>2024</v>
      </c>
      <c r="B1730" t="s">
        <v>433</v>
      </c>
      <c r="C1730" t="s">
        <v>42</v>
      </c>
      <c r="D1730" t="s">
        <v>589</v>
      </c>
      <c r="E1730">
        <v>50</v>
      </c>
    </row>
    <row r="1731" spans="1:5">
      <c r="A1731">
        <v>2023</v>
      </c>
      <c r="B1731" t="s">
        <v>431</v>
      </c>
      <c r="C1731" t="s">
        <v>36</v>
      </c>
      <c r="D1731" t="s">
        <v>590</v>
      </c>
      <c r="E1731">
        <v>5</v>
      </c>
    </row>
    <row r="1732" spans="1:5">
      <c r="A1732">
        <v>2023</v>
      </c>
      <c r="B1732" t="s">
        <v>433</v>
      </c>
      <c r="C1732" t="s">
        <v>42</v>
      </c>
      <c r="D1732" t="s">
        <v>590</v>
      </c>
      <c r="E1732">
        <v>0</v>
      </c>
    </row>
    <row r="1733" spans="1:5">
      <c r="A1733">
        <v>2023</v>
      </c>
      <c r="B1733" t="s">
        <v>423</v>
      </c>
      <c r="C1733" t="s">
        <v>18</v>
      </c>
      <c r="D1733" t="s">
        <v>590</v>
      </c>
      <c r="E1733">
        <v>15</v>
      </c>
    </row>
    <row r="1734" spans="1:5">
      <c r="A1734">
        <v>2023</v>
      </c>
      <c r="B1734" t="s">
        <v>428</v>
      </c>
      <c r="C1734" t="s">
        <v>27</v>
      </c>
      <c r="D1734" t="s">
        <v>590</v>
      </c>
      <c r="E1734">
        <v>15</v>
      </c>
    </row>
    <row r="1735" spans="1:5">
      <c r="A1735">
        <v>2024</v>
      </c>
      <c r="B1735" t="s">
        <v>424</v>
      </c>
      <c r="C1735" t="s">
        <v>21</v>
      </c>
      <c r="D1735" t="s">
        <v>590</v>
      </c>
      <c r="E1735">
        <v>40</v>
      </c>
    </row>
    <row r="1736" spans="1:5">
      <c r="A1736">
        <v>2024</v>
      </c>
      <c r="B1736" t="s">
        <v>432</v>
      </c>
      <c r="C1736" t="s">
        <v>39</v>
      </c>
      <c r="D1736" t="s">
        <v>590</v>
      </c>
      <c r="E1736">
        <v>25</v>
      </c>
    </row>
    <row r="1737" spans="1:5">
      <c r="A1737">
        <v>2024</v>
      </c>
      <c r="B1737" t="s">
        <v>435</v>
      </c>
      <c r="C1737" t="s">
        <v>48</v>
      </c>
      <c r="D1737" t="s">
        <v>590</v>
      </c>
      <c r="E1737">
        <v>15</v>
      </c>
    </row>
    <row r="1738" spans="1:5">
      <c r="A1738">
        <v>2024</v>
      </c>
      <c r="B1738" t="s">
        <v>426</v>
      </c>
      <c r="C1738" t="s">
        <v>427</v>
      </c>
      <c r="D1738" t="s">
        <v>590</v>
      </c>
      <c r="E1738">
        <v>95</v>
      </c>
    </row>
    <row r="1739" spans="1:5">
      <c r="A1739">
        <v>2021</v>
      </c>
      <c r="B1739" t="s">
        <v>437</v>
      </c>
      <c r="C1739" t="s">
        <v>51</v>
      </c>
      <c r="D1739" t="s">
        <v>590</v>
      </c>
      <c r="E1739">
        <v>15</v>
      </c>
    </row>
    <row r="1740" spans="1:5">
      <c r="A1740">
        <v>2021</v>
      </c>
      <c r="B1740" t="s">
        <v>434</v>
      </c>
      <c r="C1740" t="s">
        <v>45</v>
      </c>
      <c r="D1740" t="s">
        <v>590</v>
      </c>
      <c r="E1740">
        <v>5</v>
      </c>
    </row>
    <row r="1741" spans="1:5">
      <c r="A1741">
        <v>2021</v>
      </c>
      <c r="B1741" t="s">
        <v>438</v>
      </c>
      <c r="C1741" t="s">
        <v>52</v>
      </c>
      <c r="D1741" t="s">
        <v>590</v>
      </c>
      <c r="E1741">
        <v>10</v>
      </c>
    </row>
    <row r="1742" spans="1:5">
      <c r="A1742">
        <v>2021</v>
      </c>
      <c r="B1742" t="s">
        <v>425</v>
      </c>
      <c r="C1742" t="s">
        <v>24</v>
      </c>
      <c r="D1742" t="s">
        <v>590</v>
      </c>
      <c r="E1742">
        <v>5</v>
      </c>
    </row>
    <row r="1743" spans="1:5">
      <c r="A1743">
        <v>2021</v>
      </c>
      <c r="B1743" t="s">
        <v>423</v>
      </c>
      <c r="C1743" t="s">
        <v>18</v>
      </c>
      <c r="D1743" t="s">
        <v>590</v>
      </c>
      <c r="E1743">
        <v>15</v>
      </c>
    </row>
    <row r="1744" spans="1:5">
      <c r="A1744">
        <v>2021</v>
      </c>
      <c r="B1744" t="s">
        <v>420</v>
      </c>
      <c r="C1744" t="s">
        <v>8</v>
      </c>
      <c r="D1744" t="s">
        <v>590</v>
      </c>
      <c r="E1744">
        <v>80</v>
      </c>
    </row>
    <row r="1745" spans="1:5">
      <c r="A1745">
        <v>2022</v>
      </c>
      <c r="B1745" t="s">
        <v>425</v>
      </c>
      <c r="C1745" t="s">
        <v>24</v>
      </c>
      <c r="D1745" t="s">
        <v>590</v>
      </c>
      <c r="E1745">
        <v>5</v>
      </c>
    </row>
    <row r="1746" spans="1:5">
      <c r="A1746">
        <v>2022</v>
      </c>
      <c r="B1746" t="s">
        <v>422</v>
      </c>
      <c r="C1746" t="s">
        <v>15</v>
      </c>
      <c r="D1746" t="s">
        <v>590</v>
      </c>
      <c r="E1746">
        <v>60</v>
      </c>
    </row>
    <row r="1747" spans="1:5">
      <c r="A1747">
        <v>2022</v>
      </c>
      <c r="B1747" t="s">
        <v>437</v>
      </c>
      <c r="C1747" t="s">
        <v>51</v>
      </c>
      <c r="D1747" t="s">
        <v>590</v>
      </c>
      <c r="E1747">
        <v>15</v>
      </c>
    </row>
    <row r="1748" spans="1:5">
      <c r="A1748">
        <v>2022</v>
      </c>
      <c r="B1748" t="s">
        <v>426</v>
      </c>
      <c r="C1748" t="s">
        <v>427</v>
      </c>
      <c r="D1748" t="s">
        <v>590</v>
      </c>
      <c r="E1748">
        <v>115</v>
      </c>
    </row>
    <row r="1749" spans="1:5">
      <c r="A1749">
        <v>2022</v>
      </c>
      <c r="B1749" t="s">
        <v>428</v>
      </c>
      <c r="C1749" t="s">
        <v>27</v>
      </c>
      <c r="D1749" t="s">
        <v>590</v>
      </c>
      <c r="E1749">
        <v>25</v>
      </c>
    </row>
    <row r="1750" spans="1:5">
      <c r="A1750">
        <v>2022</v>
      </c>
      <c r="B1750" t="s">
        <v>435</v>
      </c>
      <c r="C1750" t="s">
        <v>48</v>
      </c>
      <c r="D1750" t="s">
        <v>590</v>
      </c>
      <c r="E1750">
        <v>20</v>
      </c>
    </row>
    <row r="1751" spans="1:5">
      <c r="A1751">
        <v>2022</v>
      </c>
      <c r="B1751" t="s">
        <v>423</v>
      </c>
      <c r="C1751" t="s">
        <v>18</v>
      </c>
      <c r="D1751" t="s">
        <v>590</v>
      </c>
      <c r="E1751">
        <v>15</v>
      </c>
    </row>
    <row r="1752" spans="1:5">
      <c r="A1752">
        <v>2022</v>
      </c>
      <c r="B1752" t="s">
        <v>430</v>
      </c>
      <c r="C1752" t="s">
        <v>33</v>
      </c>
      <c r="D1752" t="s">
        <v>590</v>
      </c>
      <c r="E1752">
        <v>20</v>
      </c>
    </row>
    <row r="1753" spans="1:5">
      <c r="A1753">
        <v>2022</v>
      </c>
      <c r="B1753" t="s">
        <v>436</v>
      </c>
      <c r="C1753" t="s">
        <v>49</v>
      </c>
      <c r="D1753" t="s">
        <v>590</v>
      </c>
      <c r="E1753">
        <v>75</v>
      </c>
    </row>
    <row r="1754" spans="1:5">
      <c r="A1754">
        <v>2022</v>
      </c>
      <c r="B1754" t="s">
        <v>439</v>
      </c>
      <c r="C1754" t="s">
        <v>53</v>
      </c>
      <c r="D1754" t="s">
        <v>590</v>
      </c>
      <c r="E1754">
        <v>5</v>
      </c>
    </row>
    <row r="1755" spans="1:5">
      <c r="A1755">
        <v>2022</v>
      </c>
      <c r="B1755" t="s">
        <v>433</v>
      </c>
      <c r="C1755" t="s">
        <v>42</v>
      </c>
      <c r="D1755" t="s">
        <v>590</v>
      </c>
      <c r="E1755">
        <v>5</v>
      </c>
    </row>
    <row r="1756" spans="1:5">
      <c r="A1756">
        <v>2022</v>
      </c>
      <c r="B1756" t="s">
        <v>434</v>
      </c>
      <c r="C1756" t="s">
        <v>45</v>
      </c>
      <c r="D1756" t="s">
        <v>590</v>
      </c>
      <c r="E1756">
        <v>5</v>
      </c>
    </row>
    <row r="1757" spans="1:5">
      <c r="A1757">
        <v>2022</v>
      </c>
      <c r="B1757" t="s">
        <v>432</v>
      </c>
      <c r="C1757" t="s">
        <v>39</v>
      </c>
      <c r="D1757" t="s">
        <v>590</v>
      </c>
      <c r="E1757">
        <v>25</v>
      </c>
    </row>
    <row r="1758" spans="1:5">
      <c r="A1758">
        <v>2021</v>
      </c>
      <c r="B1758" t="s">
        <v>426</v>
      </c>
      <c r="C1758" t="s">
        <v>427</v>
      </c>
      <c r="D1758" t="s">
        <v>590</v>
      </c>
      <c r="E1758">
        <v>110</v>
      </c>
    </row>
    <row r="1759" spans="1:5">
      <c r="A1759">
        <v>2021</v>
      </c>
      <c r="B1759" t="s">
        <v>422</v>
      </c>
      <c r="C1759" t="s">
        <v>15</v>
      </c>
      <c r="D1759" t="s">
        <v>590</v>
      </c>
      <c r="E1759">
        <v>60</v>
      </c>
    </row>
    <row r="1760" spans="1:5">
      <c r="A1760">
        <v>2021</v>
      </c>
      <c r="B1760" t="s">
        <v>432</v>
      </c>
      <c r="C1760" t="s">
        <v>39</v>
      </c>
      <c r="D1760" t="s">
        <v>590</v>
      </c>
      <c r="E1760">
        <v>30</v>
      </c>
    </row>
    <row r="1761" spans="1:5">
      <c r="A1761">
        <v>2021</v>
      </c>
      <c r="B1761" t="s">
        <v>424</v>
      </c>
      <c r="C1761" t="s">
        <v>21</v>
      </c>
      <c r="D1761" t="s">
        <v>590</v>
      </c>
      <c r="E1761">
        <v>60</v>
      </c>
    </row>
    <row r="1762" spans="1:5">
      <c r="A1762">
        <v>2021</v>
      </c>
      <c r="B1762" t="s">
        <v>433</v>
      </c>
      <c r="C1762" t="s">
        <v>42</v>
      </c>
      <c r="D1762" t="s">
        <v>590</v>
      </c>
      <c r="E1762">
        <v>0</v>
      </c>
    </row>
    <row r="1763" spans="1:5">
      <c r="A1763">
        <v>2021</v>
      </c>
      <c r="B1763" t="s">
        <v>421</v>
      </c>
      <c r="C1763" t="s">
        <v>13</v>
      </c>
      <c r="D1763" t="s">
        <v>590</v>
      </c>
      <c r="E1763">
        <v>70</v>
      </c>
    </row>
    <row r="1764" spans="1:5">
      <c r="A1764">
        <v>2022</v>
      </c>
      <c r="B1764" t="s">
        <v>424</v>
      </c>
      <c r="C1764" t="s">
        <v>21</v>
      </c>
      <c r="D1764" t="s">
        <v>590</v>
      </c>
      <c r="E1764">
        <v>55</v>
      </c>
    </row>
    <row r="1765" spans="1:5">
      <c r="A1765">
        <v>2022</v>
      </c>
      <c r="B1765" t="s">
        <v>431</v>
      </c>
      <c r="C1765" t="s">
        <v>36</v>
      </c>
      <c r="D1765" t="s">
        <v>590</v>
      </c>
      <c r="E1765">
        <v>10</v>
      </c>
    </row>
    <row r="1766" spans="1:5">
      <c r="A1766">
        <v>2022</v>
      </c>
      <c r="B1766" t="s">
        <v>421</v>
      </c>
      <c r="C1766" t="s">
        <v>13</v>
      </c>
      <c r="D1766" t="s">
        <v>590</v>
      </c>
      <c r="E1766">
        <v>50</v>
      </c>
    </row>
    <row r="1767" spans="1:5">
      <c r="A1767">
        <v>2021</v>
      </c>
      <c r="B1767" t="s">
        <v>436</v>
      </c>
      <c r="C1767" t="s">
        <v>49</v>
      </c>
      <c r="D1767" t="s">
        <v>590</v>
      </c>
      <c r="E1767">
        <v>85</v>
      </c>
    </row>
    <row r="1768" spans="1:5">
      <c r="A1768">
        <v>2021</v>
      </c>
      <c r="B1768" t="s">
        <v>439</v>
      </c>
      <c r="C1768" t="s">
        <v>53</v>
      </c>
      <c r="D1768" t="s">
        <v>590</v>
      </c>
      <c r="E1768">
        <v>15</v>
      </c>
    </row>
    <row r="1769" spans="1:5">
      <c r="A1769">
        <v>2021</v>
      </c>
      <c r="B1769" t="s">
        <v>435</v>
      </c>
      <c r="C1769" t="s">
        <v>48</v>
      </c>
      <c r="D1769" t="s">
        <v>590</v>
      </c>
      <c r="E1769">
        <v>30</v>
      </c>
    </row>
    <row r="1770" spans="1:5">
      <c r="A1770">
        <v>2021</v>
      </c>
      <c r="B1770" t="s">
        <v>430</v>
      </c>
      <c r="C1770" t="s">
        <v>33</v>
      </c>
      <c r="D1770" t="s">
        <v>590</v>
      </c>
      <c r="E1770">
        <v>25</v>
      </c>
    </row>
    <row r="1771" spans="1:5">
      <c r="A1771">
        <v>2021</v>
      </c>
      <c r="B1771" t="s">
        <v>429</v>
      </c>
      <c r="C1771" t="s">
        <v>30</v>
      </c>
      <c r="D1771" t="s">
        <v>590</v>
      </c>
      <c r="E1771">
        <v>115</v>
      </c>
    </row>
    <row r="1772" spans="1:5">
      <c r="A1772">
        <v>2021</v>
      </c>
      <c r="B1772" t="s">
        <v>428</v>
      </c>
      <c r="C1772" t="s">
        <v>27</v>
      </c>
      <c r="D1772" t="s">
        <v>590</v>
      </c>
      <c r="E1772">
        <v>25</v>
      </c>
    </row>
    <row r="1773" spans="1:5">
      <c r="A1773">
        <v>2021</v>
      </c>
      <c r="B1773" t="s">
        <v>431</v>
      </c>
      <c r="C1773" t="s">
        <v>36</v>
      </c>
      <c r="D1773" t="s">
        <v>590</v>
      </c>
      <c r="E1773">
        <v>5</v>
      </c>
    </row>
    <row r="1774" spans="1:5">
      <c r="A1774">
        <v>2022</v>
      </c>
      <c r="B1774" t="s">
        <v>438</v>
      </c>
      <c r="C1774" t="s">
        <v>52</v>
      </c>
      <c r="D1774" t="s">
        <v>590</v>
      </c>
      <c r="E1774">
        <v>10</v>
      </c>
    </row>
    <row r="1775" spans="1:5">
      <c r="A1775">
        <v>2022</v>
      </c>
      <c r="B1775" t="s">
        <v>429</v>
      </c>
      <c r="C1775" t="s">
        <v>30</v>
      </c>
      <c r="D1775" t="s">
        <v>590</v>
      </c>
      <c r="E1775">
        <v>120</v>
      </c>
    </row>
    <row r="1776" spans="1:5">
      <c r="A1776">
        <v>2022</v>
      </c>
      <c r="B1776" t="s">
        <v>420</v>
      </c>
      <c r="C1776" t="s">
        <v>8</v>
      </c>
      <c r="D1776" t="s">
        <v>590</v>
      </c>
      <c r="E1776">
        <v>70</v>
      </c>
    </row>
    <row r="1777" spans="1:5">
      <c r="A1777">
        <v>2020</v>
      </c>
      <c r="B1777" t="s">
        <v>422</v>
      </c>
      <c r="C1777" t="s">
        <v>15</v>
      </c>
      <c r="D1777" t="s">
        <v>590</v>
      </c>
      <c r="E1777">
        <v>70</v>
      </c>
    </row>
    <row r="1778" spans="1:5">
      <c r="A1778">
        <v>2020</v>
      </c>
      <c r="B1778" t="s">
        <v>425</v>
      </c>
      <c r="C1778" t="s">
        <v>24</v>
      </c>
      <c r="D1778" t="s">
        <v>590</v>
      </c>
      <c r="E1778">
        <v>5</v>
      </c>
    </row>
    <row r="1779" spans="1:5">
      <c r="A1779">
        <v>2020</v>
      </c>
      <c r="B1779" t="s">
        <v>431</v>
      </c>
      <c r="C1779" t="s">
        <v>36</v>
      </c>
      <c r="D1779" t="s">
        <v>590</v>
      </c>
      <c r="E1779">
        <v>5</v>
      </c>
    </row>
    <row r="1780" spans="1:5">
      <c r="A1780">
        <v>2020</v>
      </c>
      <c r="B1780" t="s">
        <v>423</v>
      </c>
      <c r="C1780" t="s">
        <v>18</v>
      </c>
      <c r="D1780" t="s">
        <v>590</v>
      </c>
      <c r="E1780">
        <v>10</v>
      </c>
    </row>
    <row r="1781" spans="1:5">
      <c r="A1781">
        <v>2020</v>
      </c>
      <c r="B1781" t="s">
        <v>421</v>
      </c>
      <c r="C1781" t="s">
        <v>13</v>
      </c>
      <c r="D1781" t="s">
        <v>590</v>
      </c>
      <c r="E1781">
        <v>80</v>
      </c>
    </row>
    <row r="1782" spans="1:5">
      <c r="A1782">
        <v>2020</v>
      </c>
      <c r="B1782" t="s">
        <v>438</v>
      </c>
      <c r="C1782" t="s">
        <v>52</v>
      </c>
      <c r="D1782" t="s">
        <v>590</v>
      </c>
      <c r="E1782">
        <v>15</v>
      </c>
    </row>
    <row r="1783" spans="1:5">
      <c r="A1783">
        <v>2020</v>
      </c>
      <c r="B1783" t="s">
        <v>436</v>
      </c>
      <c r="C1783" t="s">
        <v>49</v>
      </c>
      <c r="D1783" t="s">
        <v>590</v>
      </c>
      <c r="E1783">
        <v>95</v>
      </c>
    </row>
    <row r="1784" spans="1:5">
      <c r="A1784">
        <v>2020</v>
      </c>
      <c r="B1784" t="s">
        <v>426</v>
      </c>
      <c r="C1784" t="s">
        <v>427</v>
      </c>
      <c r="D1784" t="s">
        <v>590</v>
      </c>
      <c r="E1784">
        <v>110</v>
      </c>
    </row>
    <row r="1785" spans="1:5">
      <c r="A1785">
        <v>2020</v>
      </c>
      <c r="B1785" t="s">
        <v>424</v>
      </c>
      <c r="C1785" t="s">
        <v>21</v>
      </c>
      <c r="D1785" t="s">
        <v>590</v>
      </c>
      <c r="E1785">
        <v>60</v>
      </c>
    </row>
    <row r="1786" spans="1:5">
      <c r="A1786">
        <v>2020</v>
      </c>
      <c r="B1786" t="s">
        <v>432</v>
      </c>
      <c r="C1786" t="s">
        <v>39</v>
      </c>
      <c r="D1786" t="s">
        <v>590</v>
      </c>
      <c r="E1786">
        <v>40</v>
      </c>
    </row>
    <row r="1787" spans="1:5">
      <c r="A1787">
        <v>2020</v>
      </c>
      <c r="B1787" t="s">
        <v>439</v>
      </c>
      <c r="C1787" t="s">
        <v>53</v>
      </c>
      <c r="D1787" t="s">
        <v>590</v>
      </c>
      <c r="E1787">
        <v>10</v>
      </c>
    </row>
    <row r="1788" spans="1:5">
      <c r="A1788">
        <v>2020</v>
      </c>
      <c r="B1788" t="s">
        <v>428</v>
      </c>
      <c r="C1788" t="s">
        <v>27</v>
      </c>
      <c r="D1788" t="s">
        <v>590</v>
      </c>
      <c r="E1788">
        <v>30</v>
      </c>
    </row>
    <row r="1789" spans="1:5">
      <c r="A1789">
        <v>2020</v>
      </c>
      <c r="B1789" t="s">
        <v>429</v>
      </c>
      <c r="C1789" t="s">
        <v>30</v>
      </c>
      <c r="D1789" t="s">
        <v>590</v>
      </c>
      <c r="E1789">
        <v>125</v>
      </c>
    </row>
    <row r="1790" spans="1:5">
      <c r="A1790">
        <v>2020</v>
      </c>
      <c r="B1790" t="s">
        <v>430</v>
      </c>
      <c r="C1790" t="s">
        <v>33</v>
      </c>
      <c r="D1790" t="s">
        <v>590</v>
      </c>
      <c r="E1790">
        <v>30</v>
      </c>
    </row>
    <row r="1791" spans="1:5">
      <c r="A1791">
        <v>2020</v>
      </c>
      <c r="B1791" t="s">
        <v>433</v>
      </c>
      <c r="C1791" t="s">
        <v>42</v>
      </c>
      <c r="D1791" t="s">
        <v>590</v>
      </c>
      <c r="E1791">
        <v>5</v>
      </c>
    </row>
    <row r="1792" spans="1:5">
      <c r="A1792">
        <v>2020</v>
      </c>
      <c r="B1792" t="s">
        <v>420</v>
      </c>
      <c r="C1792" t="s">
        <v>8</v>
      </c>
      <c r="D1792" t="s">
        <v>590</v>
      </c>
      <c r="E1792">
        <v>90</v>
      </c>
    </row>
    <row r="1793" spans="1:5">
      <c r="A1793">
        <v>2020</v>
      </c>
      <c r="B1793" t="s">
        <v>434</v>
      </c>
      <c r="C1793" t="s">
        <v>45</v>
      </c>
      <c r="D1793" t="s">
        <v>590</v>
      </c>
      <c r="E1793">
        <v>10</v>
      </c>
    </row>
    <row r="1794" spans="1:5">
      <c r="A1794">
        <v>2020</v>
      </c>
      <c r="B1794" t="s">
        <v>435</v>
      </c>
      <c r="C1794" t="s">
        <v>48</v>
      </c>
      <c r="D1794" t="s">
        <v>590</v>
      </c>
      <c r="E1794">
        <v>25</v>
      </c>
    </row>
    <row r="1795" spans="1:5">
      <c r="A1795">
        <v>2020</v>
      </c>
      <c r="B1795" t="s">
        <v>437</v>
      </c>
      <c r="C1795" t="s">
        <v>51</v>
      </c>
      <c r="D1795" t="s">
        <v>590</v>
      </c>
      <c r="E1795">
        <v>15</v>
      </c>
    </row>
    <row r="1796" spans="1:5">
      <c r="A1796">
        <v>2019</v>
      </c>
      <c r="B1796" t="s">
        <v>432</v>
      </c>
      <c r="C1796" t="s">
        <v>39</v>
      </c>
      <c r="D1796" t="s">
        <v>590</v>
      </c>
      <c r="E1796">
        <v>30</v>
      </c>
    </row>
    <row r="1797" spans="1:5">
      <c r="A1797">
        <v>2019</v>
      </c>
      <c r="B1797" t="s">
        <v>426</v>
      </c>
      <c r="C1797" t="s">
        <v>427</v>
      </c>
      <c r="D1797" t="s">
        <v>590</v>
      </c>
      <c r="E1797">
        <v>95</v>
      </c>
    </row>
    <row r="1798" spans="1:5">
      <c r="A1798">
        <v>2019</v>
      </c>
      <c r="B1798" t="s">
        <v>421</v>
      </c>
      <c r="C1798" t="s">
        <v>13</v>
      </c>
      <c r="D1798" t="s">
        <v>590</v>
      </c>
      <c r="E1798">
        <v>65</v>
      </c>
    </row>
    <row r="1799" spans="1:5">
      <c r="A1799">
        <v>2019</v>
      </c>
      <c r="B1799" t="s">
        <v>424</v>
      </c>
      <c r="C1799" t="s">
        <v>21</v>
      </c>
      <c r="D1799" t="s">
        <v>590</v>
      </c>
      <c r="E1799">
        <v>65</v>
      </c>
    </row>
    <row r="1800" spans="1:5">
      <c r="A1800">
        <v>2019</v>
      </c>
      <c r="B1800" t="s">
        <v>423</v>
      </c>
      <c r="C1800" t="s">
        <v>18</v>
      </c>
      <c r="D1800" t="s">
        <v>590</v>
      </c>
      <c r="E1800">
        <v>15</v>
      </c>
    </row>
    <row r="1801" spans="1:5">
      <c r="A1801">
        <v>2019</v>
      </c>
      <c r="B1801" t="s">
        <v>434</v>
      </c>
      <c r="C1801" t="s">
        <v>45</v>
      </c>
      <c r="D1801" t="s">
        <v>590</v>
      </c>
      <c r="E1801">
        <v>0</v>
      </c>
    </row>
    <row r="1802" spans="1:5">
      <c r="A1802">
        <v>2019</v>
      </c>
      <c r="B1802" t="s">
        <v>428</v>
      </c>
      <c r="C1802" t="s">
        <v>27</v>
      </c>
      <c r="D1802" t="s">
        <v>590</v>
      </c>
      <c r="E1802">
        <v>20</v>
      </c>
    </row>
    <row r="1803" spans="1:5">
      <c r="A1803">
        <v>2019</v>
      </c>
      <c r="B1803" t="s">
        <v>437</v>
      </c>
      <c r="C1803" t="s">
        <v>51</v>
      </c>
      <c r="D1803" t="s">
        <v>590</v>
      </c>
      <c r="E1803">
        <v>15</v>
      </c>
    </row>
    <row r="1804" spans="1:5">
      <c r="A1804">
        <v>2019</v>
      </c>
      <c r="B1804" t="s">
        <v>425</v>
      </c>
      <c r="C1804" t="s">
        <v>24</v>
      </c>
      <c r="D1804" t="s">
        <v>590</v>
      </c>
      <c r="E1804">
        <v>15</v>
      </c>
    </row>
    <row r="1805" spans="1:5">
      <c r="A1805">
        <v>2019</v>
      </c>
      <c r="B1805" t="s">
        <v>430</v>
      </c>
      <c r="C1805" t="s">
        <v>33</v>
      </c>
      <c r="D1805" t="s">
        <v>590</v>
      </c>
      <c r="E1805">
        <v>35</v>
      </c>
    </row>
    <row r="1806" spans="1:5">
      <c r="A1806">
        <v>2019</v>
      </c>
      <c r="B1806" t="s">
        <v>420</v>
      </c>
      <c r="C1806" t="s">
        <v>8</v>
      </c>
      <c r="D1806" t="s">
        <v>590</v>
      </c>
      <c r="E1806">
        <v>85</v>
      </c>
    </row>
    <row r="1807" spans="1:5">
      <c r="A1807">
        <v>2019</v>
      </c>
      <c r="B1807" t="s">
        <v>438</v>
      </c>
      <c r="C1807" t="s">
        <v>52</v>
      </c>
      <c r="D1807" t="s">
        <v>590</v>
      </c>
      <c r="E1807">
        <v>10</v>
      </c>
    </row>
    <row r="1808" spans="1:5">
      <c r="A1808">
        <v>2019</v>
      </c>
      <c r="B1808" t="s">
        <v>429</v>
      </c>
      <c r="C1808" t="s">
        <v>30</v>
      </c>
      <c r="D1808" t="s">
        <v>590</v>
      </c>
      <c r="E1808">
        <v>125</v>
      </c>
    </row>
    <row r="1809" spans="1:5">
      <c r="A1809">
        <v>2019</v>
      </c>
      <c r="B1809" t="s">
        <v>433</v>
      </c>
      <c r="C1809" t="s">
        <v>42</v>
      </c>
      <c r="D1809" t="s">
        <v>590</v>
      </c>
      <c r="E1809">
        <v>5</v>
      </c>
    </row>
    <row r="1810" spans="1:5">
      <c r="A1810">
        <v>2019</v>
      </c>
      <c r="B1810" t="s">
        <v>422</v>
      </c>
      <c r="C1810" t="s">
        <v>15</v>
      </c>
      <c r="D1810" t="s">
        <v>590</v>
      </c>
      <c r="E1810">
        <v>75</v>
      </c>
    </row>
    <row r="1811" spans="1:5">
      <c r="A1811">
        <v>2019</v>
      </c>
      <c r="B1811" t="s">
        <v>435</v>
      </c>
      <c r="C1811" t="s">
        <v>48</v>
      </c>
      <c r="D1811" t="s">
        <v>590</v>
      </c>
      <c r="E1811">
        <v>15</v>
      </c>
    </row>
    <row r="1812" spans="1:5">
      <c r="A1812">
        <v>2019</v>
      </c>
      <c r="B1812" t="s">
        <v>436</v>
      </c>
      <c r="C1812" t="s">
        <v>49</v>
      </c>
      <c r="D1812" t="s">
        <v>590</v>
      </c>
      <c r="E1812">
        <v>80</v>
      </c>
    </row>
    <row r="1813" spans="1:5">
      <c r="A1813">
        <v>2019</v>
      </c>
      <c r="B1813" t="s">
        <v>439</v>
      </c>
      <c r="C1813" t="s">
        <v>53</v>
      </c>
      <c r="D1813" t="s">
        <v>590</v>
      </c>
      <c r="E1813">
        <v>5</v>
      </c>
    </row>
    <row r="1814" spans="1:5">
      <c r="A1814">
        <v>2019</v>
      </c>
      <c r="B1814" t="s">
        <v>431</v>
      </c>
      <c r="C1814" t="s">
        <v>36</v>
      </c>
      <c r="D1814" t="s">
        <v>590</v>
      </c>
      <c r="E1814">
        <v>5</v>
      </c>
    </row>
    <row r="1815" spans="1:5">
      <c r="A1815">
        <v>2018</v>
      </c>
      <c r="B1815" t="s">
        <v>424</v>
      </c>
      <c r="C1815" t="s">
        <v>21</v>
      </c>
      <c r="D1815" t="s">
        <v>590</v>
      </c>
      <c r="E1815">
        <v>60</v>
      </c>
    </row>
    <row r="1816" spans="1:5">
      <c r="A1816">
        <v>2018</v>
      </c>
      <c r="B1816" t="s">
        <v>420</v>
      </c>
      <c r="C1816" t="s">
        <v>8</v>
      </c>
      <c r="D1816" t="s">
        <v>590</v>
      </c>
      <c r="E1816">
        <v>85</v>
      </c>
    </row>
    <row r="1817" spans="1:5">
      <c r="A1817">
        <v>2018</v>
      </c>
      <c r="B1817" t="s">
        <v>426</v>
      </c>
      <c r="C1817" t="s">
        <v>427</v>
      </c>
      <c r="D1817" t="s">
        <v>590</v>
      </c>
      <c r="E1817">
        <v>105</v>
      </c>
    </row>
    <row r="1818" spans="1:5">
      <c r="A1818">
        <v>2018</v>
      </c>
      <c r="B1818" t="s">
        <v>433</v>
      </c>
      <c r="C1818" t="s">
        <v>42</v>
      </c>
      <c r="D1818" t="s">
        <v>590</v>
      </c>
      <c r="E1818">
        <v>5</v>
      </c>
    </row>
    <row r="1819" spans="1:5">
      <c r="A1819">
        <v>2018</v>
      </c>
      <c r="B1819" t="s">
        <v>421</v>
      </c>
      <c r="C1819" t="s">
        <v>13</v>
      </c>
      <c r="D1819" t="s">
        <v>590</v>
      </c>
      <c r="E1819">
        <v>60</v>
      </c>
    </row>
    <row r="1820" spans="1:5">
      <c r="A1820">
        <v>2018</v>
      </c>
      <c r="B1820" t="s">
        <v>435</v>
      </c>
      <c r="C1820" t="s">
        <v>48</v>
      </c>
      <c r="D1820" t="s">
        <v>590</v>
      </c>
      <c r="E1820">
        <v>20</v>
      </c>
    </row>
    <row r="1821" spans="1:5">
      <c r="A1821">
        <v>2018</v>
      </c>
      <c r="B1821" t="s">
        <v>428</v>
      </c>
      <c r="C1821" t="s">
        <v>27</v>
      </c>
      <c r="D1821" t="s">
        <v>590</v>
      </c>
      <c r="E1821">
        <v>20</v>
      </c>
    </row>
    <row r="1822" spans="1:5">
      <c r="A1822">
        <v>2018</v>
      </c>
      <c r="B1822" t="s">
        <v>423</v>
      </c>
      <c r="C1822" t="s">
        <v>18</v>
      </c>
      <c r="D1822" t="s">
        <v>590</v>
      </c>
      <c r="E1822">
        <v>15</v>
      </c>
    </row>
    <row r="1823" spans="1:5">
      <c r="A1823">
        <v>2018</v>
      </c>
      <c r="B1823" t="s">
        <v>430</v>
      </c>
      <c r="C1823" t="s">
        <v>33</v>
      </c>
      <c r="D1823" t="s">
        <v>590</v>
      </c>
      <c r="E1823">
        <v>30</v>
      </c>
    </row>
    <row r="1824" spans="1:5">
      <c r="A1824">
        <v>2018</v>
      </c>
      <c r="B1824" t="s">
        <v>431</v>
      </c>
      <c r="C1824" t="s">
        <v>36</v>
      </c>
      <c r="D1824" t="s">
        <v>590</v>
      </c>
      <c r="E1824">
        <v>5</v>
      </c>
    </row>
    <row r="1825" spans="1:5">
      <c r="A1825">
        <v>2018</v>
      </c>
      <c r="B1825" t="s">
        <v>438</v>
      </c>
      <c r="C1825" t="s">
        <v>52</v>
      </c>
      <c r="D1825" t="s">
        <v>590</v>
      </c>
      <c r="E1825">
        <v>15</v>
      </c>
    </row>
    <row r="1826" spans="1:5">
      <c r="A1826">
        <v>2018</v>
      </c>
      <c r="B1826" t="s">
        <v>422</v>
      </c>
      <c r="C1826" t="s">
        <v>15</v>
      </c>
      <c r="D1826" t="s">
        <v>590</v>
      </c>
      <c r="E1826">
        <v>70</v>
      </c>
    </row>
    <row r="1827" spans="1:5">
      <c r="A1827">
        <v>2018</v>
      </c>
      <c r="B1827" t="s">
        <v>436</v>
      </c>
      <c r="C1827" t="s">
        <v>49</v>
      </c>
      <c r="D1827" t="s">
        <v>590</v>
      </c>
      <c r="E1827">
        <v>80</v>
      </c>
    </row>
    <row r="1828" spans="1:5">
      <c r="A1828">
        <v>2018</v>
      </c>
      <c r="B1828" t="s">
        <v>439</v>
      </c>
      <c r="C1828" t="s">
        <v>53</v>
      </c>
      <c r="D1828" t="s">
        <v>590</v>
      </c>
      <c r="E1828">
        <v>15</v>
      </c>
    </row>
    <row r="1829" spans="1:5">
      <c r="A1829">
        <v>2018</v>
      </c>
      <c r="B1829" t="s">
        <v>437</v>
      </c>
      <c r="C1829" t="s">
        <v>51</v>
      </c>
      <c r="D1829" t="s">
        <v>590</v>
      </c>
      <c r="E1829">
        <v>15</v>
      </c>
    </row>
    <row r="1830" spans="1:5">
      <c r="A1830">
        <v>2018</v>
      </c>
      <c r="B1830" t="s">
        <v>434</v>
      </c>
      <c r="C1830" t="s">
        <v>45</v>
      </c>
      <c r="D1830" t="s">
        <v>590</v>
      </c>
      <c r="E1830">
        <v>5</v>
      </c>
    </row>
    <row r="1831" spans="1:5">
      <c r="A1831">
        <v>2018</v>
      </c>
      <c r="B1831" t="s">
        <v>429</v>
      </c>
      <c r="C1831" t="s">
        <v>30</v>
      </c>
      <c r="D1831" t="s">
        <v>590</v>
      </c>
      <c r="E1831">
        <v>125</v>
      </c>
    </row>
    <row r="1832" spans="1:5">
      <c r="A1832">
        <v>2018</v>
      </c>
      <c r="B1832" t="s">
        <v>425</v>
      </c>
      <c r="C1832" t="s">
        <v>24</v>
      </c>
      <c r="D1832" t="s">
        <v>590</v>
      </c>
      <c r="E1832">
        <v>10</v>
      </c>
    </row>
    <row r="1833" spans="1:5">
      <c r="A1833">
        <v>2018</v>
      </c>
      <c r="B1833" t="s">
        <v>432</v>
      </c>
      <c r="C1833" t="s">
        <v>39</v>
      </c>
      <c r="D1833" t="s">
        <v>590</v>
      </c>
      <c r="E1833">
        <v>30</v>
      </c>
    </row>
    <row r="1834" spans="1:5">
      <c r="A1834">
        <v>2023</v>
      </c>
      <c r="B1834" t="s">
        <v>424</v>
      </c>
      <c r="C1834" t="s">
        <v>21</v>
      </c>
      <c r="D1834" t="s">
        <v>590</v>
      </c>
      <c r="E1834">
        <v>45</v>
      </c>
    </row>
    <row r="1835" spans="1:5">
      <c r="A1835">
        <v>2023</v>
      </c>
      <c r="B1835" t="s">
        <v>432</v>
      </c>
      <c r="C1835" t="s">
        <v>39</v>
      </c>
      <c r="D1835" t="s">
        <v>590</v>
      </c>
      <c r="E1835">
        <v>25</v>
      </c>
    </row>
    <row r="1836" spans="1:5">
      <c r="A1836">
        <v>2023</v>
      </c>
      <c r="B1836" t="s">
        <v>421</v>
      </c>
      <c r="C1836" t="s">
        <v>13</v>
      </c>
      <c r="D1836" t="s">
        <v>590</v>
      </c>
      <c r="E1836">
        <v>50</v>
      </c>
    </row>
    <row r="1837" spans="1:5">
      <c r="A1837">
        <v>2023</v>
      </c>
      <c r="B1837" t="s">
        <v>430</v>
      </c>
      <c r="C1837" t="s">
        <v>33</v>
      </c>
      <c r="D1837" t="s">
        <v>590</v>
      </c>
      <c r="E1837">
        <v>15</v>
      </c>
    </row>
    <row r="1838" spans="1:5">
      <c r="A1838">
        <v>2023</v>
      </c>
      <c r="B1838" t="s">
        <v>435</v>
      </c>
      <c r="C1838" t="s">
        <v>48</v>
      </c>
      <c r="D1838" t="s">
        <v>590</v>
      </c>
      <c r="E1838">
        <v>25</v>
      </c>
    </row>
    <row r="1839" spans="1:5">
      <c r="A1839">
        <v>2023</v>
      </c>
      <c r="B1839" t="s">
        <v>436</v>
      </c>
      <c r="C1839" t="s">
        <v>49</v>
      </c>
      <c r="D1839" t="s">
        <v>590</v>
      </c>
      <c r="E1839">
        <v>70</v>
      </c>
    </row>
    <row r="1840" spans="1:5">
      <c r="A1840">
        <v>2023</v>
      </c>
      <c r="B1840" t="s">
        <v>429</v>
      </c>
      <c r="C1840" t="s">
        <v>30</v>
      </c>
      <c r="D1840" t="s">
        <v>590</v>
      </c>
      <c r="E1840">
        <v>100</v>
      </c>
    </row>
    <row r="1841" spans="1:5">
      <c r="A1841">
        <v>2023</v>
      </c>
      <c r="B1841" t="s">
        <v>420</v>
      </c>
      <c r="C1841" t="s">
        <v>8</v>
      </c>
      <c r="D1841" t="s">
        <v>590</v>
      </c>
      <c r="E1841">
        <v>70</v>
      </c>
    </row>
    <row r="1842" spans="1:5">
      <c r="A1842">
        <v>2023</v>
      </c>
      <c r="B1842" t="s">
        <v>439</v>
      </c>
      <c r="C1842" t="s">
        <v>53</v>
      </c>
      <c r="D1842" t="s">
        <v>590</v>
      </c>
      <c r="E1842">
        <v>10</v>
      </c>
    </row>
    <row r="1843" spans="1:5">
      <c r="A1843">
        <v>2023</v>
      </c>
      <c r="B1843" t="s">
        <v>437</v>
      </c>
      <c r="C1843" t="s">
        <v>51</v>
      </c>
      <c r="D1843" t="s">
        <v>590</v>
      </c>
      <c r="E1843">
        <v>5</v>
      </c>
    </row>
    <row r="1844" spans="1:5">
      <c r="A1844">
        <v>2023</v>
      </c>
      <c r="B1844" t="s">
        <v>438</v>
      </c>
      <c r="C1844" t="s">
        <v>52</v>
      </c>
      <c r="D1844" t="s">
        <v>590</v>
      </c>
      <c r="E1844">
        <v>10</v>
      </c>
    </row>
    <row r="1845" spans="1:5">
      <c r="A1845">
        <v>2023</v>
      </c>
      <c r="B1845" t="s">
        <v>426</v>
      </c>
      <c r="C1845" t="s">
        <v>427</v>
      </c>
      <c r="D1845" t="s">
        <v>590</v>
      </c>
      <c r="E1845">
        <v>100</v>
      </c>
    </row>
    <row r="1846" spans="1:5">
      <c r="A1846">
        <v>2023</v>
      </c>
      <c r="B1846" t="s">
        <v>434</v>
      </c>
      <c r="C1846" t="s">
        <v>45</v>
      </c>
      <c r="D1846" t="s">
        <v>590</v>
      </c>
      <c r="E1846">
        <v>5</v>
      </c>
    </row>
    <row r="1847" spans="1:5">
      <c r="A1847">
        <v>2023</v>
      </c>
      <c r="B1847" t="s">
        <v>425</v>
      </c>
      <c r="C1847" t="s">
        <v>24</v>
      </c>
      <c r="D1847" t="s">
        <v>590</v>
      </c>
      <c r="E1847">
        <v>5</v>
      </c>
    </row>
    <row r="1848" spans="1:5">
      <c r="A1848">
        <v>2023</v>
      </c>
      <c r="B1848" t="s">
        <v>422</v>
      </c>
      <c r="C1848" t="s">
        <v>15</v>
      </c>
      <c r="D1848" t="s">
        <v>590</v>
      </c>
      <c r="E1848">
        <v>55</v>
      </c>
    </row>
    <row r="1849" spans="1:5">
      <c r="A1849">
        <v>2024</v>
      </c>
      <c r="B1849" t="s">
        <v>430</v>
      </c>
      <c r="C1849" t="s">
        <v>33</v>
      </c>
      <c r="D1849" t="s">
        <v>590</v>
      </c>
      <c r="E1849">
        <v>20</v>
      </c>
    </row>
    <row r="1850" spans="1:5">
      <c r="A1850">
        <v>2024</v>
      </c>
      <c r="B1850" t="s">
        <v>428</v>
      </c>
      <c r="C1850" t="s">
        <v>27</v>
      </c>
      <c r="D1850" t="s">
        <v>590</v>
      </c>
      <c r="E1850">
        <v>20</v>
      </c>
    </row>
    <row r="1851" spans="1:5">
      <c r="A1851">
        <v>2024</v>
      </c>
      <c r="B1851" t="s">
        <v>422</v>
      </c>
      <c r="C1851" t="s">
        <v>15</v>
      </c>
      <c r="D1851" t="s">
        <v>590</v>
      </c>
      <c r="E1851">
        <v>50</v>
      </c>
    </row>
    <row r="1852" spans="1:5">
      <c r="A1852">
        <v>2024</v>
      </c>
      <c r="B1852" t="s">
        <v>425</v>
      </c>
      <c r="C1852" t="s">
        <v>24</v>
      </c>
      <c r="D1852" t="s">
        <v>590</v>
      </c>
      <c r="E1852">
        <v>10</v>
      </c>
    </row>
    <row r="1853" spans="1:5">
      <c r="A1853">
        <v>2024</v>
      </c>
      <c r="B1853" t="s">
        <v>438</v>
      </c>
      <c r="C1853" t="s">
        <v>52</v>
      </c>
      <c r="D1853" t="s">
        <v>590</v>
      </c>
      <c r="E1853">
        <v>10</v>
      </c>
    </row>
    <row r="1854" spans="1:5">
      <c r="A1854">
        <v>2024</v>
      </c>
      <c r="B1854" t="s">
        <v>420</v>
      </c>
      <c r="C1854" t="s">
        <v>8</v>
      </c>
      <c r="D1854" t="s">
        <v>590</v>
      </c>
      <c r="E1854">
        <v>65</v>
      </c>
    </row>
    <row r="1855" spans="1:5">
      <c r="A1855">
        <v>2024</v>
      </c>
      <c r="B1855" t="s">
        <v>423</v>
      </c>
      <c r="C1855" t="s">
        <v>18</v>
      </c>
      <c r="D1855" t="s">
        <v>590</v>
      </c>
      <c r="E1855">
        <v>5</v>
      </c>
    </row>
    <row r="1856" spans="1:5">
      <c r="A1856">
        <v>2024</v>
      </c>
      <c r="B1856" t="s">
        <v>421</v>
      </c>
      <c r="C1856" t="s">
        <v>13</v>
      </c>
      <c r="D1856" t="s">
        <v>590</v>
      </c>
      <c r="E1856">
        <v>50</v>
      </c>
    </row>
    <row r="1857" spans="1:5">
      <c r="A1857">
        <v>2024</v>
      </c>
      <c r="B1857" t="s">
        <v>429</v>
      </c>
      <c r="C1857" t="s">
        <v>30</v>
      </c>
      <c r="D1857" t="s">
        <v>590</v>
      </c>
      <c r="E1857">
        <v>90</v>
      </c>
    </row>
    <row r="1858" spans="1:5">
      <c r="A1858">
        <v>2024</v>
      </c>
      <c r="B1858" t="s">
        <v>431</v>
      </c>
      <c r="C1858" t="s">
        <v>36</v>
      </c>
      <c r="D1858" t="s">
        <v>590</v>
      </c>
      <c r="E1858">
        <v>10</v>
      </c>
    </row>
    <row r="1859" spans="1:5">
      <c r="A1859">
        <v>2024</v>
      </c>
      <c r="B1859" t="s">
        <v>434</v>
      </c>
      <c r="C1859" t="s">
        <v>45</v>
      </c>
      <c r="D1859" t="s">
        <v>590</v>
      </c>
      <c r="E1859">
        <v>5</v>
      </c>
    </row>
    <row r="1860" spans="1:5">
      <c r="A1860">
        <v>2024</v>
      </c>
      <c r="B1860" t="s">
        <v>437</v>
      </c>
      <c r="C1860" t="s">
        <v>51</v>
      </c>
      <c r="D1860" t="s">
        <v>590</v>
      </c>
      <c r="E1860">
        <v>20</v>
      </c>
    </row>
    <row r="1861" spans="1:5">
      <c r="A1861">
        <v>2024</v>
      </c>
      <c r="B1861" t="s">
        <v>436</v>
      </c>
      <c r="C1861" t="s">
        <v>49</v>
      </c>
      <c r="D1861" t="s">
        <v>590</v>
      </c>
      <c r="E1861">
        <v>60</v>
      </c>
    </row>
    <row r="1862" spans="1:5">
      <c r="A1862">
        <v>2024</v>
      </c>
      <c r="B1862" t="s">
        <v>439</v>
      </c>
      <c r="C1862" t="s">
        <v>53</v>
      </c>
      <c r="D1862" t="s">
        <v>590</v>
      </c>
      <c r="E1862">
        <v>5</v>
      </c>
    </row>
    <row r="1863" spans="1:5">
      <c r="A1863">
        <v>2024</v>
      </c>
      <c r="B1863" t="s">
        <v>433</v>
      </c>
      <c r="C1863" t="s">
        <v>42</v>
      </c>
      <c r="D1863" t="s">
        <v>590</v>
      </c>
      <c r="E1863">
        <v>0</v>
      </c>
    </row>
    <row r="1864" spans="1:5">
      <c r="A1864">
        <v>2023</v>
      </c>
      <c r="B1864" t="s">
        <v>431</v>
      </c>
      <c r="C1864" t="s">
        <v>36</v>
      </c>
      <c r="D1864" t="s">
        <v>591</v>
      </c>
      <c r="E1864">
        <v>90</v>
      </c>
    </row>
    <row r="1865" spans="1:5">
      <c r="A1865">
        <v>2023</v>
      </c>
      <c r="B1865" t="s">
        <v>433</v>
      </c>
      <c r="C1865" t="s">
        <v>42</v>
      </c>
      <c r="D1865" t="s">
        <v>591</v>
      </c>
      <c r="E1865">
        <v>90</v>
      </c>
    </row>
    <row r="1866" spans="1:5">
      <c r="A1866">
        <v>2023</v>
      </c>
      <c r="B1866" t="s">
        <v>423</v>
      </c>
      <c r="C1866" t="s">
        <v>18</v>
      </c>
      <c r="D1866" t="s">
        <v>591</v>
      </c>
      <c r="E1866">
        <v>130</v>
      </c>
    </row>
    <row r="1867" spans="1:5">
      <c r="A1867">
        <v>2023</v>
      </c>
      <c r="B1867" t="s">
        <v>428</v>
      </c>
      <c r="C1867" t="s">
        <v>27</v>
      </c>
      <c r="D1867" t="s">
        <v>591</v>
      </c>
      <c r="E1867">
        <v>220</v>
      </c>
    </row>
    <row r="1868" spans="1:5">
      <c r="A1868">
        <v>2024</v>
      </c>
      <c r="B1868" t="s">
        <v>424</v>
      </c>
      <c r="C1868" t="s">
        <v>21</v>
      </c>
      <c r="D1868" t="s">
        <v>591</v>
      </c>
      <c r="E1868">
        <v>365</v>
      </c>
    </row>
    <row r="1869" spans="1:5">
      <c r="A1869">
        <v>2024</v>
      </c>
      <c r="B1869" t="s">
        <v>432</v>
      </c>
      <c r="C1869" t="s">
        <v>39</v>
      </c>
      <c r="D1869" t="s">
        <v>591</v>
      </c>
      <c r="E1869">
        <v>265</v>
      </c>
    </row>
    <row r="1870" spans="1:5">
      <c r="A1870">
        <v>2024</v>
      </c>
      <c r="B1870" t="s">
        <v>435</v>
      </c>
      <c r="C1870" t="s">
        <v>48</v>
      </c>
      <c r="D1870" t="s">
        <v>591</v>
      </c>
      <c r="E1870">
        <v>125</v>
      </c>
    </row>
    <row r="1871" spans="1:5">
      <c r="A1871">
        <v>2024</v>
      </c>
      <c r="B1871" t="s">
        <v>426</v>
      </c>
      <c r="C1871" t="s">
        <v>427</v>
      </c>
      <c r="D1871" t="s">
        <v>591</v>
      </c>
      <c r="E1871">
        <v>265</v>
      </c>
    </row>
    <row r="1872" spans="1:5">
      <c r="A1872">
        <v>2021</v>
      </c>
      <c r="B1872" t="s">
        <v>437</v>
      </c>
      <c r="C1872" t="s">
        <v>51</v>
      </c>
      <c r="D1872" t="s">
        <v>591</v>
      </c>
      <c r="E1872">
        <v>510</v>
      </c>
    </row>
    <row r="1873" spans="1:5">
      <c r="A1873">
        <v>2021</v>
      </c>
      <c r="B1873" t="s">
        <v>434</v>
      </c>
      <c r="C1873" t="s">
        <v>45</v>
      </c>
      <c r="D1873" t="s">
        <v>591</v>
      </c>
      <c r="E1873">
        <v>40</v>
      </c>
    </row>
    <row r="1874" spans="1:5">
      <c r="A1874">
        <v>2021</v>
      </c>
      <c r="B1874" t="s">
        <v>438</v>
      </c>
      <c r="C1874" t="s">
        <v>52</v>
      </c>
      <c r="D1874" t="s">
        <v>591</v>
      </c>
      <c r="E1874">
        <v>90</v>
      </c>
    </row>
    <row r="1875" spans="1:5">
      <c r="A1875">
        <v>2021</v>
      </c>
      <c r="B1875" t="s">
        <v>425</v>
      </c>
      <c r="C1875" t="s">
        <v>24</v>
      </c>
      <c r="D1875" t="s">
        <v>591</v>
      </c>
      <c r="E1875">
        <v>115</v>
      </c>
    </row>
    <row r="1876" spans="1:5">
      <c r="A1876">
        <v>2021</v>
      </c>
      <c r="B1876" t="s">
        <v>423</v>
      </c>
      <c r="C1876" t="s">
        <v>18</v>
      </c>
      <c r="D1876" t="s">
        <v>591</v>
      </c>
      <c r="E1876">
        <v>155</v>
      </c>
    </row>
    <row r="1877" spans="1:5">
      <c r="A1877">
        <v>2021</v>
      </c>
      <c r="B1877" t="s">
        <v>420</v>
      </c>
      <c r="C1877" t="s">
        <v>8</v>
      </c>
      <c r="D1877" t="s">
        <v>591</v>
      </c>
      <c r="E1877">
        <v>740</v>
      </c>
    </row>
    <row r="1878" spans="1:5">
      <c r="A1878">
        <v>2022</v>
      </c>
      <c r="B1878" t="s">
        <v>425</v>
      </c>
      <c r="C1878" t="s">
        <v>24</v>
      </c>
      <c r="D1878" t="s">
        <v>591</v>
      </c>
      <c r="E1878">
        <v>110</v>
      </c>
    </row>
    <row r="1879" spans="1:5">
      <c r="A1879">
        <v>2022</v>
      </c>
      <c r="B1879" t="s">
        <v>422</v>
      </c>
      <c r="C1879" t="s">
        <v>15</v>
      </c>
      <c r="D1879" t="s">
        <v>591</v>
      </c>
      <c r="E1879">
        <v>565</v>
      </c>
    </row>
    <row r="1880" spans="1:5">
      <c r="A1880">
        <v>2022</v>
      </c>
      <c r="B1880" t="s">
        <v>437</v>
      </c>
      <c r="C1880" t="s">
        <v>51</v>
      </c>
      <c r="D1880" t="s">
        <v>591</v>
      </c>
      <c r="E1880">
        <v>505</v>
      </c>
    </row>
    <row r="1881" spans="1:5">
      <c r="A1881">
        <v>2022</v>
      </c>
      <c r="B1881" t="s">
        <v>426</v>
      </c>
      <c r="C1881" t="s">
        <v>427</v>
      </c>
      <c r="D1881" t="s">
        <v>591</v>
      </c>
      <c r="E1881">
        <v>285</v>
      </c>
    </row>
    <row r="1882" spans="1:5">
      <c r="A1882">
        <v>2022</v>
      </c>
      <c r="B1882" t="s">
        <v>428</v>
      </c>
      <c r="C1882" t="s">
        <v>27</v>
      </c>
      <c r="D1882" t="s">
        <v>591</v>
      </c>
      <c r="E1882">
        <v>235</v>
      </c>
    </row>
    <row r="1883" spans="1:5">
      <c r="A1883">
        <v>2022</v>
      </c>
      <c r="B1883" t="s">
        <v>435</v>
      </c>
      <c r="C1883" t="s">
        <v>48</v>
      </c>
      <c r="D1883" t="s">
        <v>591</v>
      </c>
      <c r="E1883">
        <v>140</v>
      </c>
    </row>
    <row r="1884" spans="1:5">
      <c r="A1884">
        <v>2022</v>
      </c>
      <c r="B1884" t="s">
        <v>423</v>
      </c>
      <c r="C1884" t="s">
        <v>18</v>
      </c>
      <c r="D1884" t="s">
        <v>591</v>
      </c>
      <c r="E1884">
        <v>145</v>
      </c>
    </row>
    <row r="1885" spans="1:5">
      <c r="A1885">
        <v>2022</v>
      </c>
      <c r="B1885" t="s">
        <v>430</v>
      </c>
      <c r="C1885" t="s">
        <v>33</v>
      </c>
      <c r="D1885" t="s">
        <v>591</v>
      </c>
      <c r="E1885">
        <v>125</v>
      </c>
    </row>
    <row r="1886" spans="1:5">
      <c r="A1886">
        <v>2022</v>
      </c>
      <c r="B1886" t="s">
        <v>436</v>
      </c>
      <c r="C1886" t="s">
        <v>49</v>
      </c>
      <c r="D1886" t="s">
        <v>591</v>
      </c>
      <c r="E1886">
        <v>690</v>
      </c>
    </row>
    <row r="1887" spans="1:5">
      <c r="A1887">
        <v>2022</v>
      </c>
      <c r="B1887" t="s">
        <v>439</v>
      </c>
      <c r="C1887" t="s">
        <v>53</v>
      </c>
      <c r="D1887" t="s">
        <v>591</v>
      </c>
      <c r="E1887">
        <v>125</v>
      </c>
    </row>
    <row r="1888" spans="1:5">
      <c r="A1888">
        <v>2022</v>
      </c>
      <c r="B1888" t="s">
        <v>433</v>
      </c>
      <c r="C1888" t="s">
        <v>42</v>
      </c>
      <c r="D1888" t="s">
        <v>591</v>
      </c>
      <c r="E1888">
        <v>80</v>
      </c>
    </row>
    <row r="1889" spans="1:5">
      <c r="A1889">
        <v>2022</v>
      </c>
      <c r="B1889" t="s">
        <v>434</v>
      </c>
      <c r="C1889" t="s">
        <v>45</v>
      </c>
      <c r="D1889" t="s">
        <v>591</v>
      </c>
      <c r="E1889">
        <v>35</v>
      </c>
    </row>
    <row r="1890" spans="1:5">
      <c r="A1890">
        <v>2022</v>
      </c>
      <c r="B1890" t="s">
        <v>432</v>
      </c>
      <c r="C1890" t="s">
        <v>39</v>
      </c>
      <c r="D1890" t="s">
        <v>591</v>
      </c>
      <c r="E1890">
        <v>245</v>
      </c>
    </row>
    <row r="1891" spans="1:5">
      <c r="A1891">
        <v>2021</v>
      </c>
      <c r="B1891" t="s">
        <v>426</v>
      </c>
      <c r="C1891" t="s">
        <v>427</v>
      </c>
      <c r="D1891" t="s">
        <v>591</v>
      </c>
      <c r="E1891">
        <v>275</v>
      </c>
    </row>
    <row r="1892" spans="1:5">
      <c r="A1892">
        <v>2021</v>
      </c>
      <c r="B1892" t="s">
        <v>422</v>
      </c>
      <c r="C1892" t="s">
        <v>15</v>
      </c>
      <c r="D1892" t="s">
        <v>591</v>
      </c>
      <c r="E1892">
        <v>580</v>
      </c>
    </row>
    <row r="1893" spans="1:5">
      <c r="A1893">
        <v>2021</v>
      </c>
      <c r="B1893" t="s">
        <v>432</v>
      </c>
      <c r="C1893" t="s">
        <v>39</v>
      </c>
      <c r="D1893" t="s">
        <v>591</v>
      </c>
      <c r="E1893">
        <v>260</v>
      </c>
    </row>
    <row r="1894" spans="1:5">
      <c r="A1894">
        <v>2021</v>
      </c>
      <c r="B1894" t="s">
        <v>424</v>
      </c>
      <c r="C1894" t="s">
        <v>21</v>
      </c>
      <c r="D1894" t="s">
        <v>591</v>
      </c>
      <c r="E1894">
        <v>350</v>
      </c>
    </row>
    <row r="1895" spans="1:5">
      <c r="A1895">
        <v>2021</v>
      </c>
      <c r="B1895" t="s">
        <v>433</v>
      </c>
      <c r="C1895" t="s">
        <v>42</v>
      </c>
      <c r="D1895" t="s">
        <v>591</v>
      </c>
      <c r="E1895">
        <v>90</v>
      </c>
    </row>
    <row r="1896" spans="1:5">
      <c r="A1896">
        <v>2021</v>
      </c>
      <c r="B1896" t="s">
        <v>421</v>
      </c>
      <c r="C1896" t="s">
        <v>13</v>
      </c>
      <c r="D1896" t="s">
        <v>591</v>
      </c>
      <c r="E1896">
        <v>900</v>
      </c>
    </row>
    <row r="1897" spans="1:5">
      <c r="A1897">
        <v>2022</v>
      </c>
      <c r="B1897" t="s">
        <v>424</v>
      </c>
      <c r="C1897" t="s">
        <v>21</v>
      </c>
      <c r="D1897" t="s">
        <v>591</v>
      </c>
      <c r="E1897">
        <v>340</v>
      </c>
    </row>
    <row r="1898" spans="1:5">
      <c r="A1898">
        <v>2022</v>
      </c>
      <c r="B1898" t="s">
        <v>431</v>
      </c>
      <c r="C1898" t="s">
        <v>36</v>
      </c>
      <c r="D1898" t="s">
        <v>591</v>
      </c>
      <c r="E1898">
        <v>90</v>
      </c>
    </row>
    <row r="1899" spans="1:5">
      <c r="A1899">
        <v>2022</v>
      </c>
      <c r="B1899" t="s">
        <v>421</v>
      </c>
      <c r="C1899" t="s">
        <v>13</v>
      </c>
      <c r="D1899" t="s">
        <v>591</v>
      </c>
      <c r="E1899">
        <v>905</v>
      </c>
    </row>
    <row r="1900" spans="1:5">
      <c r="A1900">
        <v>2021</v>
      </c>
      <c r="B1900" t="s">
        <v>436</v>
      </c>
      <c r="C1900" t="s">
        <v>49</v>
      </c>
      <c r="D1900" t="s">
        <v>591</v>
      </c>
      <c r="E1900">
        <v>680</v>
      </c>
    </row>
    <row r="1901" spans="1:5">
      <c r="A1901">
        <v>2021</v>
      </c>
      <c r="B1901" t="s">
        <v>439</v>
      </c>
      <c r="C1901" t="s">
        <v>53</v>
      </c>
      <c r="D1901" t="s">
        <v>591</v>
      </c>
      <c r="E1901">
        <v>140</v>
      </c>
    </row>
    <row r="1902" spans="1:5">
      <c r="A1902">
        <v>2021</v>
      </c>
      <c r="B1902" t="s">
        <v>435</v>
      </c>
      <c r="C1902" t="s">
        <v>48</v>
      </c>
      <c r="D1902" t="s">
        <v>591</v>
      </c>
      <c r="E1902">
        <v>135</v>
      </c>
    </row>
    <row r="1903" spans="1:5">
      <c r="A1903">
        <v>2021</v>
      </c>
      <c r="B1903" t="s">
        <v>430</v>
      </c>
      <c r="C1903" t="s">
        <v>33</v>
      </c>
      <c r="D1903" t="s">
        <v>591</v>
      </c>
      <c r="E1903">
        <v>120</v>
      </c>
    </row>
    <row r="1904" spans="1:5">
      <c r="A1904">
        <v>2021</v>
      </c>
      <c r="B1904" t="s">
        <v>429</v>
      </c>
      <c r="C1904" t="s">
        <v>30</v>
      </c>
      <c r="D1904" t="s">
        <v>591</v>
      </c>
      <c r="E1904">
        <v>615</v>
      </c>
    </row>
    <row r="1905" spans="1:5">
      <c r="A1905">
        <v>2021</v>
      </c>
      <c r="B1905" t="s">
        <v>428</v>
      </c>
      <c r="C1905" t="s">
        <v>27</v>
      </c>
      <c r="D1905" t="s">
        <v>591</v>
      </c>
      <c r="E1905">
        <v>240</v>
      </c>
    </row>
    <row r="1906" spans="1:5">
      <c r="A1906">
        <v>2021</v>
      </c>
      <c r="B1906" t="s">
        <v>431</v>
      </c>
      <c r="C1906" t="s">
        <v>36</v>
      </c>
      <c r="D1906" t="s">
        <v>591</v>
      </c>
      <c r="E1906">
        <v>100</v>
      </c>
    </row>
    <row r="1907" spans="1:5">
      <c r="A1907">
        <v>2022</v>
      </c>
      <c r="B1907" t="s">
        <v>438</v>
      </c>
      <c r="C1907" t="s">
        <v>52</v>
      </c>
      <c r="D1907" t="s">
        <v>591</v>
      </c>
      <c r="E1907">
        <v>105</v>
      </c>
    </row>
    <row r="1908" spans="1:5">
      <c r="A1908">
        <v>2022</v>
      </c>
      <c r="B1908" t="s">
        <v>429</v>
      </c>
      <c r="C1908" t="s">
        <v>30</v>
      </c>
      <c r="D1908" t="s">
        <v>591</v>
      </c>
      <c r="E1908">
        <v>600</v>
      </c>
    </row>
    <row r="1909" spans="1:5">
      <c r="A1909">
        <v>2022</v>
      </c>
      <c r="B1909" t="s">
        <v>420</v>
      </c>
      <c r="C1909" t="s">
        <v>8</v>
      </c>
      <c r="D1909" t="s">
        <v>591</v>
      </c>
      <c r="E1909">
        <v>745</v>
      </c>
    </row>
    <row r="1910" spans="1:5">
      <c r="A1910">
        <v>2020</v>
      </c>
      <c r="B1910" t="s">
        <v>422</v>
      </c>
      <c r="C1910" t="s">
        <v>15</v>
      </c>
      <c r="D1910" t="s">
        <v>591</v>
      </c>
      <c r="E1910">
        <v>595</v>
      </c>
    </row>
    <row r="1911" spans="1:5">
      <c r="A1911">
        <v>2020</v>
      </c>
      <c r="B1911" t="s">
        <v>425</v>
      </c>
      <c r="C1911" t="s">
        <v>24</v>
      </c>
      <c r="D1911" t="s">
        <v>591</v>
      </c>
      <c r="E1911">
        <v>125</v>
      </c>
    </row>
    <row r="1912" spans="1:5">
      <c r="A1912">
        <v>2020</v>
      </c>
      <c r="B1912" t="s">
        <v>431</v>
      </c>
      <c r="C1912" t="s">
        <v>36</v>
      </c>
      <c r="D1912" t="s">
        <v>591</v>
      </c>
      <c r="E1912">
        <v>105</v>
      </c>
    </row>
    <row r="1913" spans="1:5">
      <c r="A1913">
        <v>2020</v>
      </c>
      <c r="B1913" t="s">
        <v>423</v>
      </c>
      <c r="C1913" t="s">
        <v>18</v>
      </c>
      <c r="D1913" t="s">
        <v>591</v>
      </c>
      <c r="E1913">
        <v>165</v>
      </c>
    </row>
    <row r="1914" spans="1:5">
      <c r="A1914">
        <v>2020</v>
      </c>
      <c r="B1914" t="s">
        <v>421</v>
      </c>
      <c r="C1914" t="s">
        <v>13</v>
      </c>
      <c r="D1914" t="s">
        <v>591</v>
      </c>
      <c r="E1914">
        <v>885</v>
      </c>
    </row>
    <row r="1915" spans="1:5">
      <c r="A1915">
        <v>2020</v>
      </c>
      <c r="B1915" t="s">
        <v>438</v>
      </c>
      <c r="C1915" t="s">
        <v>52</v>
      </c>
      <c r="D1915" t="s">
        <v>591</v>
      </c>
      <c r="E1915">
        <v>95</v>
      </c>
    </row>
    <row r="1916" spans="1:5">
      <c r="A1916">
        <v>2020</v>
      </c>
      <c r="B1916" t="s">
        <v>436</v>
      </c>
      <c r="C1916" t="s">
        <v>49</v>
      </c>
      <c r="D1916" t="s">
        <v>591</v>
      </c>
      <c r="E1916">
        <v>700</v>
      </c>
    </row>
    <row r="1917" spans="1:5">
      <c r="A1917">
        <v>2020</v>
      </c>
      <c r="B1917" t="s">
        <v>426</v>
      </c>
      <c r="C1917" t="s">
        <v>427</v>
      </c>
      <c r="D1917" t="s">
        <v>591</v>
      </c>
      <c r="E1917">
        <v>285</v>
      </c>
    </row>
    <row r="1918" spans="1:5">
      <c r="A1918">
        <v>2020</v>
      </c>
      <c r="B1918" t="s">
        <v>424</v>
      </c>
      <c r="C1918" t="s">
        <v>21</v>
      </c>
      <c r="D1918" t="s">
        <v>591</v>
      </c>
      <c r="E1918">
        <v>345</v>
      </c>
    </row>
    <row r="1919" spans="1:5">
      <c r="A1919">
        <v>2020</v>
      </c>
      <c r="B1919" t="s">
        <v>432</v>
      </c>
      <c r="C1919" t="s">
        <v>39</v>
      </c>
      <c r="D1919" t="s">
        <v>591</v>
      </c>
      <c r="E1919">
        <v>285</v>
      </c>
    </row>
    <row r="1920" spans="1:5">
      <c r="A1920">
        <v>2020</v>
      </c>
      <c r="B1920" t="s">
        <v>439</v>
      </c>
      <c r="C1920" t="s">
        <v>53</v>
      </c>
      <c r="D1920" t="s">
        <v>591</v>
      </c>
      <c r="E1920">
        <v>120</v>
      </c>
    </row>
    <row r="1921" spans="1:5">
      <c r="A1921">
        <v>2020</v>
      </c>
      <c r="B1921" t="s">
        <v>428</v>
      </c>
      <c r="C1921" t="s">
        <v>27</v>
      </c>
      <c r="D1921" t="s">
        <v>591</v>
      </c>
      <c r="E1921">
        <v>255</v>
      </c>
    </row>
    <row r="1922" spans="1:5">
      <c r="A1922">
        <v>2020</v>
      </c>
      <c r="B1922" t="s">
        <v>429</v>
      </c>
      <c r="C1922" t="s">
        <v>30</v>
      </c>
      <c r="D1922" t="s">
        <v>591</v>
      </c>
      <c r="E1922">
        <v>605</v>
      </c>
    </row>
    <row r="1923" spans="1:5">
      <c r="A1923">
        <v>2020</v>
      </c>
      <c r="B1923" t="s">
        <v>430</v>
      </c>
      <c r="C1923" t="s">
        <v>33</v>
      </c>
      <c r="D1923" t="s">
        <v>591</v>
      </c>
      <c r="E1923">
        <v>145</v>
      </c>
    </row>
    <row r="1924" spans="1:5">
      <c r="A1924">
        <v>2020</v>
      </c>
      <c r="B1924" t="s">
        <v>433</v>
      </c>
      <c r="C1924" t="s">
        <v>42</v>
      </c>
      <c r="D1924" t="s">
        <v>591</v>
      </c>
      <c r="E1924">
        <v>85</v>
      </c>
    </row>
    <row r="1925" spans="1:5">
      <c r="A1925">
        <v>2020</v>
      </c>
      <c r="B1925" t="s">
        <v>420</v>
      </c>
      <c r="C1925" t="s">
        <v>8</v>
      </c>
      <c r="D1925" t="s">
        <v>591</v>
      </c>
      <c r="E1925">
        <v>745</v>
      </c>
    </row>
    <row r="1926" spans="1:5">
      <c r="A1926">
        <v>2020</v>
      </c>
      <c r="B1926" t="s">
        <v>434</v>
      </c>
      <c r="C1926" t="s">
        <v>45</v>
      </c>
      <c r="D1926" t="s">
        <v>591</v>
      </c>
      <c r="E1926">
        <v>40</v>
      </c>
    </row>
    <row r="1927" spans="1:5">
      <c r="A1927">
        <v>2020</v>
      </c>
      <c r="B1927" t="s">
        <v>435</v>
      </c>
      <c r="C1927" t="s">
        <v>48</v>
      </c>
      <c r="D1927" t="s">
        <v>591</v>
      </c>
      <c r="E1927">
        <v>125</v>
      </c>
    </row>
    <row r="1928" spans="1:5">
      <c r="A1928">
        <v>2020</v>
      </c>
      <c r="B1928" t="s">
        <v>437</v>
      </c>
      <c r="C1928" t="s">
        <v>51</v>
      </c>
      <c r="D1928" t="s">
        <v>591</v>
      </c>
      <c r="E1928">
        <v>515</v>
      </c>
    </row>
    <row r="1929" spans="1:5">
      <c r="A1929">
        <v>2019</v>
      </c>
      <c r="B1929" t="s">
        <v>432</v>
      </c>
      <c r="C1929" t="s">
        <v>39</v>
      </c>
      <c r="D1929" t="s">
        <v>591</v>
      </c>
      <c r="E1929">
        <v>290</v>
      </c>
    </row>
    <row r="1930" spans="1:5">
      <c r="A1930">
        <v>2019</v>
      </c>
      <c r="B1930" t="s">
        <v>426</v>
      </c>
      <c r="C1930" t="s">
        <v>427</v>
      </c>
      <c r="D1930" t="s">
        <v>591</v>
      </c>
      <c r="E1930">
        <v>285</v>
      </c>
    </row>
    <row r="1931" spans="1:5">
      <c r="A1931">
        <v>2019</v>
      </c>
      <c r="B1931" t="s">
        <v>421</v>
      </c>
      <c r="C1931" t="s">
        <v>13</v>
      </c>
      <c r="D1931" t="s">
        <v>591</v>
      </c>
      <c r="E1931">
        <v>880</v>
      </c>
    </row>
    <row r="1932" spans="1:5">
      <c r="A1932">
        <v>2019</v>
      </c>
      <c r="B1932" t="s">
        <v>424</v>
      </c>
      <c r="C1932" t="s">
        <v>21</v>
      </c>
      <c r="D1932" t="s">
        <v>591</v>
      </c>
      <c r="E1932">
        <v>395</v>
      </c>
    </row>
    <row r="1933" spans="1:5">
      <c r="A1933">
        <v>2019</v>
      </c>
      <c r="B1933" t="s">
        <v>423</v>
      </c>
      <c r="C1933" t="s">
        <v>18</v>
      </c>
      <c r="D1933" t="s">
        <v>591</v>
      </c>
      <c r="E1933">
        <v>160</v>
      </c>
    </row>
    <row r="1934" spans="1:5">
      <c r="A1934">
        <v>2019</v>
      </c>
      <c r="B1934" t="s">
        <v>434</v>
      </c>
      <c r="C1934" t="s">
        <v>45</v>
      </c>
      <c r="D1934" t="s">
        <v>591</v>
      </c>
      <c r="E1934">
        <v>50</v>
      </c>
    </row>
    <row r="1935" spans="1:5">
      <c r="A1935">
        <v>2019</v>
      </c>
      <c r="B1935" t="s">
        <v>428</v>
      </c>
      <c r="C1935" t="s">
        <v>27</v>
      </c>
      <c r="D1935" t="s">
        <v>591</v>
      </c>
      <c r="E1935">
        <v>245</v>
      </c>
    </row>
    <row r="1936" spans="1:5">
      <c r="A1936">
        <v>2019</v>
      </c>
      <c r="B1936" t="s">
        <v>437</v>
      </c>
      <c r="C1936" t="s">
        <v>51</v>
      </c>
      <c r="D1936" t="s">
        <v>591</v>
      </c>
      <c r="E1936">
        <v>490</v>
      </c>
    </row>
    <row r="1937" spans="1:5">
      <c r="A1937">
        <v>2019</v>
      </c>
      <c r="B1937" t="s">
        <v>425</v>
      </c>
      <c r="C1937" t="s">
        <v>24</v>
      </c>
      <c r="D1937" t="s">
        <v>591</v>
      </c>
      <c r="E1937">
        <v>120</v>
      </c>
    </row>
    <row r="1938" spans="1:5">
      <c r="A1938">
        <v>2019</v>
      </c>
      <c r="B1938" t="s">
        <v>430</v>
      </c>
      <c r="C1938" t="s">
        <v>33</v>
      </c>
      <c r="D1938" t="s">
        <v>591</v>
      </c>
      <c r="E1938">
        <v>135</v>
      </c>
    </row>
    <row r="1939" spans="1:5">
      <c r="A1939">
        <v>2019</v>
      </c>
      <c r="B1939" t="s">
        <v>420</v>
      </c>
      <c r="C1939" t="s">
        <v>8</v>
      </c>
      <c r="D1939" t="s">
        <v>591</v>
      </c>
      <c r="E1939">
        <v>760</v>
      </c>
    </row>
    <row r="1940" spans="1:5">
      <c r="A1940">
        <v>2019</v>
      </c>
      <c r="B1940" t="s">
        <v>438</v>
      </c>
      <c r="C1940" t="s">
        <v>52</v>
      </c>
      <c r="D1940" t="s">
        <v>591</v>
      </c>
      <c r="E1940">
        <v>80</v>
      </c>
    </row>
    <row r="1941" spans="1:5">
      <c r="A1941">
        <v>2019</v>
      </c>
      <c r="B1941" t="s">
        <v>429</v>
      </c>
      <c r="C1941" t="s">
        <v>30</v>
      </c>
      <c r="D1941" t="s">
        <v>591</v>
      </c>
      <c r="E1941">
        <v>620</v>
      </c>
    </row>
    <row r="1942" spans="1:5">
      <c r="A1942">
        <v>2019</v>
      </c>
      <c r="B1942" t="s">
        <v>433</v>
      </c>
      <c r="C1942" t="s">
        <v>42</v>
      </c>
      <c r="D1942" t="s">
        <v>591</v>
      </c>
      <c r="E1942">
        <v>85</v>
      </c>
    </row>
    <row r="1943" spans="1:5">
      <c r="A1943">
        <v>2019</v>
      </c>
      <c r="B1943" t="s">
        <v>422</v>
      </c>
      <c r="C1943" t="s">
        <v>15</v>
      </c>
      <c r="D1943" t="s">
        <v>591</v>
      </c>
      <c r="E1943">
        <v>630</v>
      </c>
    </row>
    <row r="1944" spans="1:5">
      <c r="A1944">
        <v>2019</v>
      </c>
      <c r="B1944" t="s">
        <v>435</v>
      </c>
      <c r="C1944" t="s">
        <v>48</v>
      </c>
      <c r="D1944" t="s">
        <v>591</v>
      </c>
      <c r="E1944">
        <v>130</v>
      </c>
    </row>
    <row r="1945" spans="1:5">
      <c r="A1945">
        <v>2019</v>
      </c>
      <c r="B1945" t="s">
        <v>436</v>
      </c>
      <c r="C1945" t="s">
        <v>49</v>
      </c>
      <c r="D1945" t="s">
        <v>591</v>
      </c>
      <c r="E1945">
        <v>700</v>
      </c>
    </row>
    <row r="1946" spans="1:5">
      <c r="A1946">
        <v>2019</v>
      </c>
      <c r="B1946" t="s">
        <v>439</v>
      </c>
      <c r="C1946" t="s">
        <v>53</v>
      </c>
      <c r="D1946" t="s">
        <v>591</v>
      </c>
      <c r="E1946">
        <v>120</v>
      </c>
    </row>
    <row r="1947" spans="1:5">
      <c r="A1947">
        <v>2019</v>
      </c>
      <c r="B1947" t="s">
        <v>431</v>
      </c>
      <c r="C1947" t="s">
        <v>36</v>
      </c>
      <c r="D1947" t="s">
        <v>591</v>
      </c>
      <c r="E1947">
        <v>75</v>
      </c>
    </row>
    <row r="1948" spans="1:5">
      <c r="A1948">
        <v>2018</v>
      </c>
      <c r="B1948" t="s">
        <v>424</v>
      </c>
      <c r="C1948" t="s">
        <v>21</v>
      </c>
      <c r="D1948" t="s">
        <v>591</v>
      </c>
      <c r="E1948">
        <v>380</v>
      </c>
    </row>
    <row r="1949" spans="1:5">
      <c r="A1949">
        <v>2018</v>
      </c>
      <c r="B1949" t="s">
        <v>420</v>
      </c>
      <c r="C1949" t="s">
        <v>8</v>
      </c>
      <c r="D1949" t="s">
        <v>591</v>
      </c>
      <c r="E1949">
        <v>720</v>
      </c>
    </row>
    <row r="1950" spans="1:5">
      <c r="A1950">
        <v>2018</v>
      </c>
      <c r="B1950" t="s">
        <v>426</v>
      </c>
      <c r="C1950" t="s">
        <v>427</v>
      </c>
      <c r="D1950" t="s">
        <v>591</v>
      </c>
      <c r="E1950">
        <v>270</v>
      </c>
    </row>
    <row r="1951" spans="1:5">
      <c r="A1951">
        <v>2018</v>
      </c>
      <c r="B1951" t="s">
        <v>433</v>
      </c>
      <c r="C1951" t="s">
        <v>42</v>
      </c>
      <c r="D1951" t="s">
        <v>591</v>
      </c>
      <c r="E1951">
        <v>65</v>
      </c>
    </row>
    <row r="1952" spans="1:5">
      <c r="A1952">
        <v>2018</v>
      </c>
      <c r="B1952" t="s">
        <v>421</v>
      </c>
      <c r="C1952" t="s">
        <v>13</v>
      </c>
      <c r="D1952" t="s">
        <v>591</v>
      </c>
      <c r="E1952">
        <v>860</v>
      </c>
    </row>
    <row r="1953" spans="1:5">
      <c r="A1953">
        <v>2018</v>
      </c>
      <c r="B1953" t="s">
        <v>435</v>
      </c>
      <c r="C1953" t="s">
        <v>48</v>
      </c>
      <c r="D1953" t="s">
        <v>591</v>
      </c>
      <c r="E1953">
        <v>130</v>
      </c>
    </row>
    <row r="1954" spans="1:5">
      <c r="A1954">
        <v>2018</v>
      </c>
      <c r="B1954" t="s">
        <v>428</v>
      </c>
      <c r="C1954" t="s">
        <v>27</v>
      </c>
      <c r="D1954" t="s">
        <v>591</v>
      </c>
      <c r="E1954">
        <v>220</v>
      </c>
    </row>
    <row r="1955" spans="1:5">
      <c r="A1955">
        <v>2018</v>
      </c>
      <c r="B1955" t="s">
        <v>423</v>
      </c>
      <c r="C1955" t="s">
        <v>18</v>
      </c>
      <c r="D1955" t="s">
        <v>591</v>
      </c>
      <c r="E1955">
        <v>150</v>
      </c>
    </row>
    <row r="1956" spans="1:5">
      <c r="A1956">
        <v>2018</v>
      </c>
      <c r="B1956" t="s">
        <v>430</v>
      </c>
      <c r="C1956" t="s">
        <v>33</v>
      </c>
      <c r="D1956" t="s">
        <v>591</v>
      </c>
      <c r="E1956">
        <v>145</v>
      </c>
    </row>
    <row r="1957" spans="1:5">
      <c r="A1957">
        <v>2018</v>
      </c>
      <c r="B1957" t="s">
        <v>431</v>
      </c>
      <c r="C1957" t="s">
        <v>36</v>
      </c>
      <c r="D1957" t="s">
        <v>591</v>
      </c>
      <c r="E1957">
        <v>70</v>
      </c>
    </row>
    <row r="1958" spans="1:5">
      <c r="A1958">
        <v>2018</v>
      </c>
      <c r="B1958" t="s">
        <v>438</v>
      </c>
      <c r="C1958" t="s">
        <v>52</v>
      </c>
      <c r="D1958" t="s">
        <v>591</v>
      </c>
      <c r="E1958">
        <v>90</v>
      </c>
    </row>
    <row r="1959" spans="1:5">
      <c r="A1959">
        <v>2018</v>
      </c>
      <c r="B1959" t="s">
        <v>422</v>
      </c>
      <c r="C1959" t="s">
        <v>15</v>
      </c>
      <c r="D1959" t="s">
        <v>591</v>
      </c>
      <c r="E1959">
        <v>620</v>
      </c>
    </row>
    <row r="1960" spans="1:5">
      <c r="A1960">
        <v>2018</v>
      </c>
      <c r="B1960" t="s">
        <v>436</v>
      </c>
      <c r="C1960" t="s">
        <v>49</v>
      </c>
      <c r="D1960" t="s">
        <v>591</v>
      </c>
      <c r="E1960">
        <v>715</v>
      </c>
    </row>
    <row r="1961" spans="1:5">
      <c r="A1961">
        <v>2018</v>
      </c>
      <c r="B1961" t="s">
        <v>439</v>
      </c>
      <c r="C1961" t="s">
        <v>53</v>
      </c>
      <c r="D1961" t="s">
        <v>591</v>
      </c>
      <c r="E1961">
        <v>125</v>
      </c>
    </row>
    <row r="1962" spans="1:5">
      <c r="A1962">
        <v>2018</v>
      </c>
      <c r="B1962" t="s">
        <v>437</v>
      </c>
      <c r="C1962" t="s">
        <v>51</v>
      </c>
      <c r="D1962" t="s">
        <v>591</v>
      </c>
      <c r="E1962">
        <v>475</v>
      </c>
    </row>
    <row r="1963" spans="1:5">
      <c r="A1963">
        <v>2018</v>
      </c>
      <c r="B1963" t="s">
        <v>434</v>
      </c>
      <c r="C1963" t="s">
        <v>45</v>
      </c>
      <c r="D1963" t="s">
        <v>591</v>
      </c>
      <c r="E1963">
        <v>35</v>
      </c>
    </row>
    <row r="1964" spans="1:5">
      <c r="A1964">
        <v>2018</v>
      </c>
      <c r="B1964" t="s">
        <v>429</v>
      </c>
      <c r="C1964" t="s">
        <v>30</v>
      </c>
      <c r="D1964" t="s">
        <v>591</v>
      </c>
      <c r="E1964">
        <v>625</v>
      </c>
    </row>
    <row r="1965" spans="1:5">
      <c r="A1965">
        <v>2018</v>
      </c>
      <c r="B1965" t="s">
        <v>425</v>
      </c>
      <c r="C1965" t="s">
        <v>24</v>
      </c>
      <c r="D1965" t="s">
        <v>591</v>
      </c>
      <c r="E1965">
        <v>120</v>
      </c>
    </row>
    <row r="1966" spans="1:5">
      <c r="A1966">
        <v>2018</v>
      </c>
      <c r="B1966" t="s">
        <v>432</v>
      </c>
      <c r="C1966" t="s">
        <v>39</v>
      </c>
      <c r="D1966" t="s">
        <v>591</v>
      </c>
      <c r="E1966">
        <v>315</v>
      </c>
    </row>
    <row r="1967" spans="1:5">
      <c r="A1967">
        <v>2023</v>
      </c>
      <c r="B1967" t="s">
        <v>424</v>
      </c>
      <c r="C1967" t="s">
        <v>21</v>
      </c>
      <c r="D1967" t="s">
        <v>591</v>
      </c>
      <c r="E1967">
        <v>355</v>
      </c>
    </row>
    <row r="1968" spans="1:5">
      <c r="A1968">
        <v>2023</v>
      </c>
      <c r="B1968" t="s">
        <v>432</v>
      </c>
      <c r="C1968" t="s">
        <v>39</v>
      </c>
      <c r="D1968" t="s">
        <v>591</v>
      </c>
      <c r="E1968">
        <v>260</v>
      </c>
    </row>
    <row r="1969" spans="1:5">
      <c r="A1969">
        <v>2023</v>
      </c>
      <c r="B1969" t="s">
        <v>421</v>
      </c>
      <c r="C1969" t="s">
        <v>13</v>
      </c>
      <c r="D1969" t="s">
        <v>591</v>
      </c>
      <c r="E1969">
        <v>840</v>
      </c>
    </row>
    <row r="1970" spans="1:5">
      <c r="A1970">
        <v>2023</v>
      </c>
      <c r="B1970" t="s">
        <v>430</v>
      </c>
      <c r="C1970" t="s">
        <v>33</v>
      </c>
      <c r="D1970" t="s">
        <v>591</v>
      </c>
      <c r="E1970">
        <v>125</v>
      </c>
    </row>
    <row r="1971" spans="1:5">
      <c r="A1971">
        <v>2023</v>
      </c>
      <c r="B1971" t="s">
        <v>435</v>
      </c>
      <c r="C1971" t="s">
        <v>48</v>
      </c>
      <c r="D1971" t="s">
        <v>591</v>
      </c>
      <c r="E1971">
        <v>135</v>
      </c>
    </row>
    <row r="1972" spans="1:5">
      <c r="A1972">
        <v>2023</v>
      </c>
      <c r="B1972" t="s">
        <v>436</v>
      </c>
      <c r="C1972" t="s">
        <v>49</v>
      </c>
      <c r="D1972" t="s">
        <v>591</v>
      </c>
      <c r="E1972">
        <v>695</v>
      </c>
    </row>
    <row r="1973" spans="1:5">
      <c r="A1973">
        <v>2023</v>
      </c>
      <c r="B1973" t="s">
        <v>429</v>
      </c>
      <c r="C1973" t="s">
        <v>30</v>
      </c>
      <c r="D1973" t="s">
        <v>591</v>
      </c>
      <c r="E1973">
        <v>540</v>
      </c>
    </row>
    <row r="1974" spans="1:5">
      <c r="A1974">
        <v>2023</v>
      </c>
      <c r="B1974" t="s">
        <v>420</v>
      </c>
      <c r="C1974" t="s">
        <v>8</v>
      </c>
      <c r="D1974" t="s">
        <v>591</v>
      </c>
      <c r="E1974">
        <v>745</v>
      </c>
    </row>
    <row r="1975" spans="1:5">
      <c r="A1975">
        <v>2023</v>
      </c>
      <c r="B1975" t="s">
        <v>439</v>
      </c>
      <c r="C1975" t="s">
        <v>53</v>
      </c>
      <c r="D1975" t="s">
        <v>591</v>
      </c>
      <c r="E1975">
        <v>115</v>
      </c>
    </row>
    <row r="1976" spans="1:5">
      <c r="A1976">
        <v>2023</v>
      </c>
      <c r="B1976" t="s">
        <v>437</v>
      </c>
      <c r="C1976" t="s">
        <v>51</v>
      </c>
      <c r="D1976" t="s">
        <v>591</v>
      </c>
      <c r="E1976">
        <v>480</v>
      </c>
    </row>
    <row r="1977" spans="1:5">
      <c r="A1977">
        <v>2023</v>
      </c>
      <c r="B1977" t="s">
        <v>438</v>
      </c>
      <c r="C1977" t="s">
        <v>52</v>
      </c>
      <c r="D1977" t="s">
        <v>591</v>
      </c>
      <c r="E1977">
        <v>100</v>
      </c>
    </row>
    <row r="1978" spans="1:5">
      <c r="A1978">
        <v>2023</v>
      </c>
      <c r="B1978" t="s">
        <v>426</v>
      </c>
      <c r="C1978" t="s">
        <v>427</v>
      </c>
      <c r="D1978" t="s">
        <v>591</v>
      </c>
      <c r="E1978">
        <v>280</v>
      </c>
    </row>
    <row r="1979" spans="1:5">
      <c r="A1979">
        <v>2023</v>
      </c>
      <c r="B1979" t="s">
        <v>434</v>
      </c>
      <c r="C1979" t="s">
        <v>45</v>
      </c>
      <c r="D1979" t="s">
        <v>591</v>
      </c>
      <c r="E1979">
        <v>40</v>
      </c>
    </row>
    <row r="1980" spans="1:5">
      <c r="A1980">
        <v>2023</v>
      </c>
      <c r="B1980" t="s">
        <v>425</v>
      </c>
      <c r="C1980" t="s">
        <v>24</v>
      </c>
      <c r="D1980" t="s">
        <v>591</v>
      </c>
      <c r="E1980">
        <v>120</v>
      </c>
    </row>
    <row r="1981" spans="1:5">
      <c r="A1981">
        <v>2023</v>
      </c>
      <c r="B1981" t="s">
        <v>422</v>
      </c>
      <c r="C1981" t="s">
        <v>15</v>
      </c>
      <c r="D1981" t="s">
        <v>591</v>
      </c>
      <c r="E1981">
        <v>575</v>
      </c>
    </row>
    <row r="1982" spans="1:5">
      <c r="A1982">
        <v>2024</v>
      </c>
      <c r="B1982" t="s">
        <v>430</v>
      </c>
      <c r="C1982" t="s">
        <v>33</v>
      </c>
      <c r="D1982" t="s">
        <v>591</v>
      </c>
      <c r="E1982">
        <v>125</v>
      </c>
    </row>
    <row r="1983" spans="1:5">
      <c r="A1983">
        <v>2024</v>
      </c>
      <c r="B1983" t="s">
        <v>428</v>
      </c>
      <c r="C1983" t="s">
        <v>27</v>
      </c>
      <c r="D1983" t="s">
        <v>591</v>
      </c>
      <c r="E1983">
        <v>235</v>
      </c>
    </row>
    <row r="1984" spans="1:5">
      <c r="A1984">
        <v>2024</v>
      </c>
      <c r="B1984" t="s">
        <v>422</v>
      </c>
      <c r="C1984" t="s">
        <v>15</v>
      </c>
      <c r="D1984" t="s">
        <v>591</v>
      </c>
      <c r="E1984">
        <v>565</v>
      </c>
    </row>
    <row r="1985" spans="1:5">
      <c r="A1985">
        <v>2024</v>
      </c>
      <c r="B1985" t="s">
        <v>425</v>
      </c>
      <c r="C1985" t="s">
        <v>24</v>
      </c>
      <c r="D1985" t="s">
        <v>591</v>
      </c>
      <c r="E1985">
        <v>135</v>
      </c>
    </row>
    <row r="1986" spans="1:5">
      <c r="A1986">
        <v>2024</v>
      </c>
      <c r="B1986" t="s">
        <v>438</v>
      </c>
      <c r="C1986" t="s">
        <v>52</v>
      </c>
      <c r="D1986" t="s">
        <v>591</v>
      </c>
      <c r="E1986">
        <v>90</v>
      </c>
    </row>
    <row r="1987" spans="1:5">
      <c r="A1987">
        <v>2024</v>
      </c>
      <c r="B1987" t="s">
        <v>420</v>
      </c>
      <c r="C1987" t="s">
        <v>8</v>
      </c>
      <c r="D1987" t="s">
        <v>591</v>
      </c>
      <c r="E1987">
        <v>745</v>
      </c>
    </row>
    <row r="1988" spans="1:5">
      <c r="A1988">
        <v>2024</v>
      </c>
      <c r="B1988" t="s">
        <v>423</v>
      </c>
      <c r="C1988" t="s">
        <v>18</v>
      </c>
      <c r="D1988" t="s">
        <v>591</v>
      </c>
      <c r="E1988">
        <v>125</v>
      </c>
    </row>
    <row r="1989" spans="1:5">
      <c r="A1989">
        <v>2024</v>
      </c>
      <c r="B1989" t="s">
        <v>421</v>
      </c>
      <c r="C1989" t="s">
        <v>13</v>
      </c>
      <c r="D1989" t="s">
        <v>591</v>
      </c>
      <c r="E1989">
        <v>810</v>
      </c>
    </row>
    <row r="1990" spans="1:5">
      <c r="A1990">
        <v>2024</v>
      </c>
      <c r="B1990" t="s">
        <v>429</v>
      </c>
      <c r="C1990" t="s">
        <v>30</v>
      </c>
      <c r="D1990" t="s">
        <v>591</v>
      </c>
      <c r="E1990">
        <v>550</v>
      </c>
    </row>
    <row r="1991" spans="1:5">
      <c r="A1991">
        <v>2024</v>
      </c>
      <c r="B1991" t="s">
        <v>431</v>
      </c>
      <c r="C1991" t="s">
        <v>36</v>
      </c>
      <c r="D1991" t="s">
        <v>591</v>
      </c>
      <c r="E1991">
        <v>75</v>
      </c>
    </row>
    <row r="1992" spans="1:5">
      <c r="A1992">
        <v>2024</v>
      </c>
      <c r="B1992" t="s">
        <v>434</v>
      </c>
      <c r="C1992" t="s">
        <v>45</v>
      </c>
      <c r="D1992" t="s">
        <v>591</v>
      </c>
      <c r="E1992">
        <v>35</v>
      </c>
    </row>
    <row r="1993" spans="1:5">
      <c r="A1993">
        <v>2024</v>
      </c>
      <c r="B1993" t="s">
        <v>437</v>
      </c>
      <c r="C1993" t="s">
        <v>51</v>
      </c>
      <c r="D1993" t="s">
        <v>591</v>
      </c>
      <c r="E1993">
        <v>470</v>
      </c>
    </row>
    <row r="1994" spans="1:5">
      <c r="A1994">
        <v>2024</v>
      </c>
      <c r="B1994" t="s">
        <v>436</v>
      </c>
      <c r="C1994" t="s">
        <v>49</v>
      </c>
      <c r="D1994" t="s">
        <v>591</v>
      </c>
      <c r="E1994">
        <v>665</v>
      </c>
    </row>
    <row r="1995" spans="1:5">
      <c r="A1995">
        <v>2024</v>
      </c>
      <c r="B1995" t="s">
        <v>439</v>
      </c>
      <c r="C1995" t="s">
        <v>53</v>
      </c>
      <c r="D1995" t="s">
        <v>591</v>
      </c>
      <c r="E1995">
        <v>115</v>
      </c>
    </row>
    <row r="1996" spans="1:5">
      <c r="A1996">
        <v>2024</v>
      </c>
      <c r="B1996" t="s">
        <v>433</v>
      </c>
      <c r="C1996" t="s">
        <v>42</v>
      </c>
      <c r="D1996" t="s">
        <v>591</v>
      </c>
      <c r="E1996">
        <v>85</v>
      </c>
    </row>
    <row r="1997" spans="1:5">
      <c r="A1997">
        <v>2023</v>
      </c>
      <c r="B1997" t="s">
        <v>431</v>
      </c>
      <c r="C1997" t="s">
        <v>36</v>
      </c>
      <c r="D1997" t="s">
        <v>592</v>
      </c>
      <c r="E1997">
        <v>180</v>
      </c>
    </row>
    <row r="1998" spans="1:5">
      <c r="A1998">
        <v>2023</v>
      </c>
      <c r="B1998" t="s">
        <v>433</v>
      </c>
      <c r="C1998" t="s">
        <v>42</v>
      </c>
      <c r="D1998" t="s">
        <v>592</v>
      </c>
      <c r="E1998">
        <v>220</v>
      </c>
    </row>
    <row r="1999" spans="1:5">
      <c r="A1999">
        <v>2023</v>
      </c>
      <c r="B1999" t="s">
        <v>423</v>
      </c>
      <c r="C1999" t="s">
        <v>18</v>
      </c>
      <c r="D1999" t="s">
        <v>592</v>
      </c>
      <c r="E1999">
        <v>315</v>
      </c>
    </row>
    <row r="2000" spans="1:5">
      <c r="A2000">
        <v>2023</v>
      </c>
      <c r="B2000" t="s">
        <v>428</v>
      </c>
      <c r="C2000" t="s">
        <v>27</v>
      </c>
      <c r="D2000" t="s">
        <v>592</v>
      </c>
      <c r="E2000">
        <v>455</v>
      </c>
    </row>
    <row r="2001" spans="1:5">
      <c r="A2001">
        <v>2024</v>
      </c>
      <c r="B2001" t="s">
        <v>424</v>
      </c>
      <c r="C2001" t="s">
        <v>21</v>
      </c>
      <c r="D2001" t="s">
        <v>592</v>
      </c>
      <c r="E2001">
        <v>830</v>
      </c>
    </row>
    <row r="2002" spans="1:5">
      <c r="A2002">
        <v>2024</v>
      </c>
      <c r="B2002" t="s">
        <v>432</v>
      </c>
      <c r="C2002" t="s">
        <v>39</v>
      </c>
      <c r="D2002" t="s">
        <v>592</v>
      </c>
      <c r="E2002">
        <v>685</v>
      </c>
    </row>
    <row r="2003" spans="1:5">
      <c r="A2003">
        <v>2024</v>
      </c>
      <c r="B2003" t="s">
        <v>435</v>
      </c>
      <c r="C2003" t="s">
        <v>48</v>
      </c>
      <c r="D2003" t="s">
        <v>592</v>
      </c>
      <c r="E2003">
        <v>230</v>
      </c>
    </row>
    <row r="2004" spans="1:5">
      <c r="A2004">
        <v>2024</v>
      </c>
      <c r="B2004" t="s">
        <v>426</v>
      </c>
      <c r="C2004" t="s">
        <v>427</v>
      </c>
      <c r="D2004" t="s">
        <v>592</v>
      </c>
      <c r="E2004">
        <v>450</v>
      </c>
    </row>
    <row r="2005" spans="1:5">
      <c r="A2005">
        <v>2021</v>
      </c>
      <c r="B2005" t="s">
        <v>437</v>
      </c>
      <c r="C2005" t="s">
        <v>51</v>
      </c>
      <c r="D2005" t="s">
        <v>592</v>
      </c>
      <c r="E2005">
        <v>1540</v>
      </c>
    </row>
    <row r="2006" spans="1:5">
      <c r="A2006">
        <v>2021</v>
      </c>
      <c r="B2006" t="s">
        <v>434</v>
      </c>
      <c r="C2006" t="s">
        <v>45</v>
      </c>
      <c r="D2006" t="s">
        <v>592</v>
      </c>
      <c r="E2006">
        <v>100</v>
      </c>
    </row>
    <row r="2007" spans="1:5">
      <c r="A2007">
        <v>2021</v>
      </c>
      <c r="B2007" t="s">
        <v>438</v>
      </c>
      <c r="C2007" t="s">
        <v>52</v>
      </c>
      <c r="D2007" t="s">
        <v>592</v>
      </c>
      <c r="E2007">
        <v>160</v>
      </c>
    </row>
    <row r="2008" spans="1:5">
      <c r="A2008">
        <v>2021</v>
      </c>
      <c r="B2008" t="s">
        <v>425</v>
      </c>
      <c r="C2008" t="s">
        <v>24</v>
      </c>
      <c r="D2008" t="s">
        <v>592</v>
      </c>
      <c r="E2008">
        <v>280</v>
      </c>
    </row>
    <row r="2009" spans="1:5">
      <c r="A2009">
        <v>2021</v>
      </c>
      <c r="B2009" t="s">
        <v>423</v>
      </c>
      <c r="C2009" t="s">
        <v>18</v>
      </c>
      <c r="D2009" t="s">
        <v>592</v>
      </c>
      <c r="E2009">
        <v>310</v>
      </c>
    </row>
    <row r="2010" spans="1:5">
      <c r="A2010">
        <v>2021</v>
      </c>
      <c r="B2010" t="s">
        <v>420</v>
      </c>
      <c r="C2010" t="s">
        <v>8</v>
      </c>
      <c r="D2010" t="s">
        <v>592</v>
      </c>
      <c r="E2010">
        <v>2050</v>
      </c>
    </row>
    <row r="2011" spans="1:5">
      <c r="A2011">
        <v>2022</v>
      </c>
      <c r="B2011" t="s">
        <v>425</v>
      </c>
      <c r="C2011" t="s">
        <v>24</v>
      </c>
      <c r="D2011" t="s">
        <v>592</v>
      </c>
      <c r="E2011">
        <v>290</v>
      </c>
    </row>
    <row r="2012" spans="1:5">
      <c r="A2012">
        <v>2022</v>
      </c>
      <c r="B2012" t="s">
        <v>422</v>
      </c>
      <c r="C2012" t="s">
        <v>15</v>
      </c>
      <c r="D2012" t="s">
        <v>592</v>
      </c>
      <c r="E2012">
        <v>1485</v>
      </c>
    </row>
    <row r="2013" spans="1:5">
      <c r="A2013">
        <v>2022</v>
      </c>
      <c r="B2013" t="s">
        <v>437</v>
      </c>
      <c r="C2013" t="s">
        <v>51</v>
      </c>
      <c r="D2013" t="s">
        <v>592</v>
      </c>
      <c r="E2013">
        <v>1530</v>
      </c>
    </row>
    <row r="2014" spans="1:5">
      <c r="A2014">
        <v>2022</v>
      </c>
      <c r="B2014" t="s">
        <v>426</v>
      </c>
      <c r="C2014" t="s">
        <v>427</v>
      </c>
      <c r="D2014" t="s">
        <v>592</v>
      </c>
      <c r="E2014">
        <v>475</v>
      </c>
    </row>
    <row r="2015" spans="1:5">
      <c r="A2015">
        <v>2022</v>
      </c>
      <c r="B2015" t="s">
        <v>428</v>
      </c>
      <c r="C2015" t="s">
        <v>27</v>
      </c>
      <c r="D2015" t="s">
        <v>592</v>
      </c>
      <c r="E2015">
        <v>475</v>
      </c>
    </row>
    <row r="2016" spans="1:5">
      <c r="A2016">
        <v>2022</v>
      </c>
      <c r="B2016" t="s">
        <v>435</v>
      </c>
      <c r="C2016" t="s">
        <v>48</v>
      </c>
      <c r="D2016" t="s">
        <v>592</v>
      </c>
      <c r="E2016">
        <v>230</v>
      </c>
    </row>
    <row r="2017" spans="1:5">
      <c r="A2017">
        <v>2022</v>
      </c>
      <c r="B2017" t="s">
        <v>423</v>
      </c>
      <c r="C2017" t="s">
        <v>18</v>
      </c>
      <c r="D2017" t="s">
        <v>592</v>
      </c>
      <c r="E2017">
        <v>320</v>
      </c>
    </row>
    <row r="2018" spans="1:5">
      <c r="A2018">
        <v>2022</v>
      </c>
      <c r="B2018" t="s">
        <v>430</v>
      </c>
      <c r="C2018" t="s">
        <v>33</v>
      </c>
      <c r="D2018" t="s">
        <v>592</v>
      </c>
      <c r="E2018">
        <v>270</v>
      </c>
    </row>
    <row r="2019" spans="1:5">
      <c r="A2019">
        <v>2022</v>
      </c>
      <c r="B2019" t="s">
        <v>436</v>
      </c>
      <c r="C2019" t="s">
        <v>49</v>
      </c>
      <c r="D2019" t="s">
        <v>592</v>
      </c>
      <c r="E2019">
        <v>1925</v>
      </c>
    </row>
    <row r="2020" spans="1:5">
      <c r="A2020">
        <v>2022</v>
      </c>
      <c r="B2020" t="s">
        <v>439</v>
      </c>
      <c r="C2020" t="s">
        <v>53</v>
      </c>
      <c r="D2020" t="s">
        <v>592</v>
      </c>
      <c r="E2020">
        <v>345</v>
      </c>
    </row>
    <row r="2021" spans="1:5">
      <c r="A2021">
        <v>2022</v>
      </c>
      <c r="B2021" t="s">
        <v>433</v>
      </c>
      <c r="C2021" t="s">
        <v>42</v>
      </c>
      <c r="D2021" t="s">
        <v>592</v>
      </c>
      <c r="E2021">
        <v>235</v>
      </c>
    </row>
    <row r="2022" spans="1:5">
      <c r="A2022">
        <v>2022</v>
      </c>
      <c r="B2022" t="s">
        <v>434</v>
      </c>
      <c r="C2022" t="s">
        <v>45</v>
      </c>
      <c r="D2022" t="s">
        <v>592</v>
      </c>
      <c r="E2022">
        <v>105</v>
      </c>
    </row>
    <row r="2023" spans="1:5">
      <c r="A2023">
        <v>2022</v>
      </c>
      <c r="B2023" t="s">
        <v>432</v>
      </c>
      <c r="C2023" t="s">
        <v>39</v>
      </c>
      <c r="D2023" t="s">
        <v>592</v>
      </c>
      <c r="E2023">
        <v>710</v>
      </c>
    </row>
    <row r="2024" spans="1:5">
      <c r="A2024">
        <v>2021</v>
      </c>
      <c r="B2024" t="s">
        <v>426</v>
      </c>
      <c r="C2024" t="s">
        <v>427</v>
      </c>
      <c r="D2024" t="s">
        <v>592</v>
      </c>
      <c r="E2024">
        <v>495</v>
      </c>
    </row>
    <row r="2025" spans="1:5">
      <c r="A2025">
        <v>2021</v>
      </c>
      <c r="B2025" t="s">
        <v>422</v>
      </c>
      <c r="C2025" t="s">
        <v>15</v>
      </c>
      <c r="D2025" t="s">
        <v>592</v>
      </c>
      <c r="E2025">
        <v>1520</v>
      </c>
    </row>
    <row r="2026" spans="1:5">
      <c r="A2026">
        <v>2021</v>
      </c>
      <c r="B2026" t="s">
        <v>432</v>
      </c>
      <c r="C2026" t="s">
        <v>39</v>
      </c>
      <c r="D2026" t="s">
        <v>592</v>
      </c>
      <c r="E2026">
        <v>710</v>
      </c>
    </row>
    <row r="2027" spans="1:5">
      <c r="A2027">
        <v>2021</v>
      </c>
      <c r="B2027" t="s">
        <v>424</v>
      </c>
      <c r="C2027" t="s">
        <v>21</v>
      </c>
      <c r="D2027" t="s">
        <v>592</v>
      </c>
      <c r="E2027">
        <v>895</v>
      </c>
    </row>
    <row r="2028" spans="1:5">
      <c r="A2028">
        <v>2021</v>
      </c>
      <c r="B2028" t="s">
        <v>433</v>
      </c>
      <c r="C2028" t="s">
        <v>42</v>
      </c>
      <c r="D2028" t="s">
        <v>592</v>
      </c>
      <c r="E2028">
        <v>240</v>
      </c>
    </row>
    <row r="2029" spans="1:5">
      <c r="A2029">
        <v>2021</v>
      </c>
      <c r="B2029" t="s">
        <v>421</v>
      </c>
      <c r="C2029" t="s">
        <v>13</v>
      </c>
      <c r="D2029" t="s">
        <v>592</v>
      </c>
      <c r="E2029">
        <v>2495</v>
      </c>
    </row>
    <row r="2030" spans="1:5">
      <c r="A2030">
        <v>2022</v>
      </c>
      <c r="B2030" t="s">
        <v>424</v>
      </c>
      <c r="C2030" t="s">
        <v>21</v>
      </c>
      <c r="D2030" t="s">
        <v>592</v>
      </c>
      <c r="E2030">
        <v>860</v>
      </c>
    </row>
    <row r="2031" spans="1:5">
      <c r="A2031">
        <v>2022</v>
      </c>
      <c r="B2031" t="s">
        <v>431</v>
      </c>
      <c r="C2031" t="s">
        <v>36</v>
      </c>
      <c r="D2031" t="s">
        <v>592</v>
      </c>
      <c r="E2031">
        <v>185</v>
      </c>
    </row>
    <row r="2032" spans="1:5">
      <c r="A2032">
        <v>2022</v>
      </c>
      <c r="B2032" t="s">
        <v>421</v>
      </c>
      <c r="C2032" t="s">
        <v>13</v>
      </c>
      <c r="D2032" t="s">
        <v>592</v>
      </c>
      <c r="E2032">
        <v>2485</v>
      </c>
    </row>
    <row r="2033" spans="1:5">
      <c r="A2033">
        <v>2021</v>
      </c>
      <c r="B2033" t="s">
        <v>436</v>
      </c>
      <c r="C2033" t="s">
        <v>49</v>
      </c>
      <c r="D2033" t="s">
        <v>592</v>
      </c>
      <c r="E2033">
        <v>1940</v>
      </c>
    </row>
    <row r="2034" spans="1:5">
      <c r="A2034">
        <v>2021</v>
      </c>
      <c r="B2034" t="s">
        <v>439</v>
      </c>
      <c r="C2034" t="s">
        <v>53</v>
      </c>
      <c r="D2034" t="s">
        <v>592</v>
      </c>
      <c r="E2034">
        <v>345</v>
      </c>
    </row>
    <row r="2035" spans="1:5">
      <c r="A2035">
        <v>2021</v>
      </c>
      <c r="B2035" t="s">
        <v>435</v>
      </c>
      <c r="C2035" t="s">
        <v>48</v>
      </c>
      <c r="D2035" t="s">
        <v>592</v>
      </c>
      <c r="E2035">
        <v>230</v>
      </c>
    </row>
    <row r="2036" spans="1:5">
      <c r="A2036">
        <v>2021</v>
      </c>
      <c r="B2036" t="s">
        <v>430</v>
      </c>
      <c r="C2036" t="s">
        <v>33</v>
      </c>
      <c r="D2036" t="s">
        <v>592</v>
      </c>
      <c r="E2036">
        <v>260</v>
      </c>
    </row>
    <row r="2037" spans="1:5">
      <c r="A2037">
        <v>2021</v>
      </c>
      <c r="B2037" t="s">
        <v>429</v>
      </c>
      <c r="C2037" t="s">
        <v>30</v>
      </c>
      <c r="D2037" t="s">
        <v>592</v>
      </c>
      <c r="E2037">
        <v>1305</v>
      </c>
    </row>
    <row r="2038" spans="1:5">
      <c r="A2038">
        <v>2021</v>
      </c>
      <c r="B2038" t="s">
        <v>428</v>
      </c>
      <c r="C2038" t="s">
        <v>27</v>
      </c>
      <c r="D2038" t="s">
        <v>592</v>
      </c>
      <c r="E2038">
        <v>465</v>
      </c>
    </row>
    <row r="2039" spans="1:5">
      <c r="A2039">
        <v>2021</v>
      </c>
      <c r="B2039" t="s">
        <v>431</v>
      </c>
      <c r="C2039" t="s">
        <v>36</v>
      </c>
      <c r="D2039" t="s">
        <v>592</v>
      </c>
      <c r="E2039">
        <v>170</v>
      </c>
    </row>
    <row r="2040" spans="1:5">
      <c r="A2040">
        <v>2022</v>
      </c>
      <c r="B2040" t="s">
        <v>438</v>
      </c>
      <c r="C2040" t="s">
        <v>52</v>
      </c>
      <c r="D2040" t="s">
        <v>592</v>
      </c>
      <c r="E2040">
        <v>165</v>
      </c>
    </row>
    <row r="2041" spans="1:5">
      <c r="A2041">
        <v>2022</v>
      </c>
      <c r="B2041" t="s">
        <v>429</v>
      </c>
      <c r="C2041" t="s">
        <v>30</v>
      </c>
      <c r="D2041" t="s">
        <v>592</v>
      </c>
      <c r="E2041">
        <v>1265</v>
      </c>
    </row>
    <row r="2042" spans="1:5">
      <c r="A2042">
        <v>2022</v>
      </c>
      <c r="B2042" t="s">
        <v>420</v>
      </c>
      <c r="C2042" t="s">
        <v>8</v>
      </c>
      <c r="D2042" t="s">
        <v>592</v>
      </c>
      <c r="E2042">
        <v>2015</v>
      </c>
    </row>
    <row r="2043" spans="1:5">
      <c r="A2043">
        <v>2020</v>
      </c>
      <c r="B2043" t="s">
        <v>422</v>
      </c>
      <c r="C2043" t="s">
        <v>15</v>
      </c>
      <c r="D2043" t="s">
        <v>592</v>
      </c>
      <c r="E2043">
        <v>1520</v>
      </c>
    </row>
    <row r="2044" spans="1:5">
      <c r="A2044">
        <v>2020</v>
      </c>
      <c r="B2044" t="s">
        <v>425</v>
      </c>
      <c r="C2044" t="s">
        <v>24</v>
      </c>
      <c r="D2044" t="s">
        <v>592</v>
      </c>
      <c r="E2044">
        <v>280</v>
      </c>
    </row>
    <row r="2045" spans="1:5">
      <c r="A2045">
        <v>2020</v>
      </c>
      <c r="B2045" t="s">
        <v>431</v>
      </c>
      <c r="C2045" t="s">
        <v>36</v>
      </c>
      <c r="D2045" t="s">
        <v>592</v>
      </c>
      <c r="E2045">
        <v>170</v>
      </c>
    </row>
    <row r="2046" spans="1:5">
      <c r="A2046">
        <v>2020</v>
      </c>
      <c r="B2046" t="s">
        <v>423</v>
      </c>
      <c r="C2046" t="s">
        <v>18</v>
      </c>
      <c r="D2046" t="s">
        <v>592</v>
      </c>
      <c r="E2046">
        <v>300</v>
      </c>
    </row>
    <row r="2047" spans="1:5">
      <c r="A2047">
        <v>2020</v>
      </c>
      <c r="B2047" t="s">
        <v>421</v>
      </c>
      <c r="C2047" t="s">
        <v>13</v>
      </c>
      <c r="D2047" t="s">
        <v>592</v>
      </c>
      <c r="E2047">
        <v>2515</v>
      </c>
    </row>
    <row r="2048" spans="1:5">
      <c r="A2048">
        <v>2020</v>
      </c>
      <c r="B2048" t="s">
        <v>438</v>
      </c>
      <c r="C2048" t="s">
        <v>52</v>
      </c>
      <c r="D2048" t="s">
        <v>592</v>
      </c>
      <c r="E2048">
        <v>170</v>
      </c>
    </row>
    <row r="2049" spans="1:5">
      <c r="A2049">
        <v>2020</v>
      </c>
      <c r="B2049" t="s">
        <v>436</v>
      </c>
      <c r="C2049" t="s">
        <v>49</v>
      </c>
      <c r="D2049" t="s">
        <v>592</v>
      </c>
      <c r="E2049">
        <v>1915</v>
      </c>
    </row>
    <row r="2050" spans="1:5">
      <c r="A2050">
        <v>2020</v>
      </c>
      <c r="B2050" t="s">
        <v>426</v>
      </c>
      <c r="C2050" t="s">
        <v>427</v>
      </c>
      <c r="D2050" t="s">
        <v>592</v>
      </c>
      <c r="E2050">
        <v>500</v>
      </c>
    </row>
    <row r="2051" spans="1:5">
      <c r="A2051">
        <v>2020</v>
      </c>
      <c r="B2051" t="s">
        <v>424</v>
      </c>
      <c r="C2051" t="s">
        <v>21</v>
      </c>
      <c r="D2051" t="s">
        <v>592</v>
      </c>
      <c r="E2051">
        <v>895</v>
      </c>
    </row>
    <row r="2052" spans="1:5">
      <c r="A2052">
        <v>2020</v>
      </c>
      <c r="B2052" t="s">
        <v>432</v>
      </c>
      <c r="C2052" t="s">
        <v>39</v>
      </c>
      <c r="D2052" t="s">
        <v>592</v>
      </c>
      <c r="E2052">
        <v>720</v>
      </c>
    </row>
    <row r="2053" spans="1:5">
      <c r="A2053">
        <v>2020</v>
      </c>
      <c r="B2053" t="s">
        <v>439</v>
      </c>
      <c r="C2053" t="s">
        <v>53</v>
      </c>
      <c r="D2053" t="s">
        <v>592</v>
      </c>
      <c r="E2053">
        <v>365</v>
      </c>
    </row>
    <row r="2054" spans="1:5">
      <c r="A2054">
        <v>2020</v>
      </c>
      <c r="B2054" t="s">
        <v>428</v>
      </c>
      <c r="C2054" t="s">
        <v>27</v>
      </c>
      <c r="D2054" t="s">
        <v>592</v>
      </c>
      <c r="E2054">
        <v>475</v>
      </c>
    </row>
    <row r="2055" spans="1:5">
      <c r="A2055">
        <v>2020</v>
      </c>
      <c r="B2055" t="s">
        <v>429</v>
      </c>
      <c r="C2055" t="s">
        <v>30</v>
      </c>
      <c r="D2055" t="s">
        <v>592</v>
      </c>
      <c r="E2055">
        <v>1305</v>
      </c>
    </row>
    <row r="2056" spans="1:5">
      <c r="A2056">
        <v>2020</v>
      </c>
      <c r="B2056" t="s">
        <v>430</v>
      </c>
      <c r="C2056" t="s">
        <v>33</v>
      </c>
      <c r="D2056" t="s">
        <v>592</v>
      </c>
      <c r="E2056">
        <v>255</v>
      </c>
    </row>
    <row r="2057" spans="1:5">
      <c r="A2057">
        <v>2020</v>
      </c>
      <c r="B2057" t="s">
        <v>433</v>
      </c>
      <c r="C2057" t="s">
        <v>42</v>
      </c>
      <c r="D2057" t="s">
        <v>592</v>
      </c>
      <c r="E2057">
        <v>255</v>
      </c>
    </row>
    <row r="2058" spans="1:5">
      <c r="A2058">
        <v>2020</v>
      </c>
      <c r="B2058" t="s">
        <v>420</v>
      </c>
      <c r="C2058" t="s">
        <v>8</v>
      </c>
      <c r="D2058" t="s">
        <v>592</v>
      </c>
      <c r="E2058">
        <v>2080</v>
      </c>
    </row>
    <row r="2059" spans="1:5">
      <c r="A2059">
        <v>2020</v>
      </c>
      <c r="B2059" t="s">
        <v>434</v>
      </c>
      <c r="C2059" t="s">
        <v>45</v>
      </c>
      <c r="D2059" t="s">
        <v>592</v>
      </c>
      <c r="E2059">
        <v>100</v>
      </c>
    </row>
    <row r="2060" spans="1:5">
      <c r="A2060">
        <v>2020</v>
      </c>
      <c r="B2060" t="s">
        <v>435</v>
      </c>
      <c r="C2060" t="s">
        <v>48</v>
      </c>
      <c r="D2060" t="s">
        <v>592</v>
      </c>
      <c r="E2060">
        <v>235</v>
      </c>
    </row>
    <row r="2061" spans="1:5">
      <c r="A2061">
        <v>2020</v>
      </c>
      <c r="B2061" t="s">
        <v>437</v>
      </c>
      <c r="C2061" t="s">
        <v>51</v>
      </c>
      <c r="D2061" t="s">
        <v>592</v>
      </c>
      <c r="E2061">
        <v>1530</v>
      </c>
    </row>
    <row r="2062" spans="1:5">
      <c r="A2062">
        <v>2019</v>
      </c>
      <c r="B2062" t="s">
        <v>432</v>
      </c>
      <c r="C2062" t="s">
        <v>39</v>
      </c>
      <c r="D2062" t="s">
        <v>592</v>
      </c>
      <c r="E2062">
        <v>755</v>
      </c>
    </row>
    <row r="2063" spans="1:5">
      <c r="A2063">
        <v>2019</v>
      </c>
      <c r="B2063" t="s">
        <v>426</v>
      </c>
      <c r="C2063" t="s">
        <v>427</v>
      </c>
      <c r="D2063" t="s">
        <v>592</v>
      </c>
      <c r="E2063">
        <v>510</v>
      </c>
    </row>
    <row r="2064" spans="1:5">
      <c r="A2064">
        <v>2019</v>
      </c>
      <c r="B2064" t="s">
        <v>421</v>
      </c>
      <c r="C2064" t="s">
        <v>13</v>
      </c>
      <c r="D2064" t="s">
        <v>592</v>
      </c>
      <c r="E2064">
        <v>2495</v>
      </c>
    </row>
    <row r="2065" spans="1:5">
      <c r="A2065">
        <v>2019</v>
      </c>
      <c r="B2065" t="s">
        <v>424</v>
      </c>
      <c r="C2065" t="s">
        <v>21</v>
      </c>
      <c r="D2065" t="s">
        <v>592</v>
      </c>
      <c r="E2065">
        <v>900</v>
      </c>
    </row>
    <row r="2066" spans="1:5">
      <c r="A2066">
        <v>2019</v>
      </c>
      <c r="B2066" t="s">
        <v>423</v>
      </c>
      <c r="C2066" t="s">
        <v>18</v>
      </c>
      <c r="D2066" t="s">
        <v>592</v>
      </c>
      <c r="E2066">
        <v>300</v>
      </c>
    </row>
    <row r="2067" spans="1:5">
      <c r="A2067">
        <v>2019</v>
      </c>
      <c r="B2067" t="s">
        <v>434</v>
      </c>
      <c r="C2067" t="s">
        <v>45</v>
      </c>
      <c r="D2067" t="s">
        <v>592</v>
      </c>
      <c r="E2067">
        <v>105</v>
      </c>
    </row>
    <row r="2068" spans="1:5">
      <c r="A2068">
        <v>2019</v>
      </c>
      <c r="B2068" t="s">
        <v>428</v>
      </c>
      <c r="C2068" t="s">
        <v>27</v>
      </c>
      <c r="D2068" t="s">
        <v>592</v>
      </c>
      <c r="E2068">
        <v>460</v>
      </c>
    </row>
    <row r="2069" spans="1:5">
      <c r="A2069">
        <v>2019</v>
      </c>
      <c r="B2069" t="s">
        <v>437</v>
      </c>
      <c r="C2069" t="s">
        <v>51</v>
      </c>
      <c r="D2069" t="s">
        <v>592</v>
      </c>
      <c r="E2069">
        <v>1535</v>
      </c>
    </row>
    <row r="2070" spans="1:5">
      <c r="A2070">
        <v>2019</v>
      </c>
      <c r="B2070" t="s">
        <v>425</v>
      </c>
      <c r="C2070" t="s">
        <v>24</v>
      </c>
      <c r="D2070" t="s">
        <v>592</v>
      </c>
      <c r="E2070">
        <v>285</v>
      </c>
    </row>
    <row r="2071" spans="1:5">
      <c r="A2071">
        <v>2019</v>
      </c>
      <c r="B2071" t="s">
        <v>430</v>
      </c>
      <c r="C2071" t="s">
        <v>33</v>
      </c>
      <c r="D2071" t="s">
        <v>592</v>
      </c>
      <c r="E2071">
        <v>260</v>
      </c>
    </row>
    <row r="2072" spans="1:5">
      <c r="A2072">
        <v>2019</v>
      </c>
      <c r="B2072" t="s">
        <v>420</v>
      </c>
      <c r="C2072" t="s">
        <v>8</v>
      </c>
      <c r="D2072" t="s">
        <v>592</v>
      </c>
      <c r="E2072">
        <v>2100</v>
      </c>
    </row>
    <row r="2073" spans="1:5">
      <c r="A2073">
        <v>2019</v>
      </c>
      <c r="B2073" t="s">
        <v>438</v>
      </c>
      <c r="C2073" t="s">
        <v>52</v>
      </c>
      <c r="D2073" t="s">
        <v>592</v>
      </c>
      <c r="E2073">
        <v>180</v>
      </c>
    </row>
    <row r="2074" spans="1:5">
      <c r="A2074">
        <v>2019</v>
      </c>
      <c r="B2074" t="s">
        <v>429</v>
      </c>
      <c r="C2074" t="s">
        <v>30</v>
      </c>
      <c r="D2074" t="s">
        <v>592</v>
      </c>
      <c r="E2074">
        <v>1350</v>
      </c>
    </row>
    <row r="2075" spans="1:5">
      <c r="A2075">
        <v>2019</v>
      </c>
      <c r="B2075" t="s">
        <v>433</v>
      </c>
      <c r="C2075" t="s">
        <v>42</v>
      </c>
      <c r="D2075" t="s">
        <v>592</v>
      </c>
      <c r="E2075">
        <v>275</v>
      </c>
    </row>
    <row r="2076" spans="1:5">
      <c r="A2076">
        <v>2019</v>
      </c>
      <c r="B2076" t="s">
        <v>422</v>
      </c>
      <c r="C2076" t="s">
        <v>15</v>
      </c>
      <c r="D2076" t="s">
        <v>592</v>
      </c>
      <c r="E2076">
        <v>1550</v>
      </c>
    </row>
    <row r="2077" spans="1:5">
      <c r="A2077">
        <v>2019</v>
      </c>
      <c r="B2077" t="s">
        <v>435</v>
      </c>
      <c r="C2077" t="s">
        <v>48</v>
      </c>
      <c r="D2077" t="s">
        <v>592</v>
      </c>
      <c r="E2077">
        <v>215</v>
      </c>
    </row>
    <row r="2078" spans="1:5">
      <c r="A2078">
        <v>2019</v>
      </c>
      <c r="B2078" t="s">
        <v>436</v>
      </c>
      <c r="C2078" t="s">
        <v>49</v>
      </c>
      <c r="D2078" t="s">
        <v>592</v>
      </c>
      <c r="E2078">
        <v>1925</v>
      </c>
    </row>
    <row r="2079" spans="1:5">
      <c r="A2079">
        <v>2019</v>
      </c>
      <c r="B2079" t="s">
        <v>439</v>
      </c>
      <c r="C2079" t="s">
        <v>53</v>
      </c>
      <c r="D2079" t="s">
        <v>592</v>
      </c>
      <c r="E2079">
        <v>375</v>
      </c>
    </row>
    <row r="2080" spans="1:5">
      <c r="A2080">
        <v>2019</v>
      </c>
      <c r="B2080" t="s">
        <v>431</v>
      </c>
      <c r="C2080" t="s">
        <v>36</v>
      </c>
      <c r="D2080" t="s">
        <v>592</v>
      </c>
      <c r="E2080">
        <v>190</v>
      </c>
    </row>
    <row r="2081" spans="1:5">
      <c r="A2081">
        <v>2018</v>
      </c>
      <c r="B2081" t="s">
        <v>424</v>
      </c>
      <c r="C2081" t="s">
        <v>21</v>
      </c>
      <c r="D2081" t="s">
        <v>592</v>
      </c>
      <c r="E2081">
        <v>875</v>
      </c>
    </row>
    <row r="2082" spans="1:5">
      <c r="A2082">
        <v>2018</v>
      </c>
      <c r="B2082" t="s">
        <v>420</v>
      </c>
      <c r="C2082" t="s">
        <v>8</v>
      </c>
      <c r="D2082" t="s">
        <v>592</v>
      </c>
      <c r="E2082">
        <v>2100</v>
      </c>
    </row>
    <row r="2083" spans="1:5">
      <c r="A2083">
        <v>2018</v>
      </c>
      <c r="B2083" t="s">
        <v>426</v>
      </c>
      <c r="C2083" t="s">
        <v>427</v>
      </c>
      <c r="D2083" t="s">
        <v>592</v>
      </c>
      <c r="E2083">
        <v>525</v>
      </c>
    </row>
    <row r="2084" spans="1:5">
      <c r="A2084">
        <v>2018</v>
      </c>
      <c r="B2084" t="s">
        <v>433</v>
      </c>
      <c r="C2084" t="s">
        <v>42</v>
      </c>
      <c r="D2084" t="s">
        <v>592</v>
      </c>
      <c r="E2084">
        <v>285</v>
      </c>
    </row>
    <row r="2085" spans="1:5">
      <c r="A2085">
        <v>2018</v>
      </c>
      <c r="B2085" t="s">
        <v>421</v>
      </c>
      <c r="C2085" t="s">
        <v>13</v>
      </c>
      <c r="D2085" t="s">
        <v>592</v>
      </c>
      <c r="E2085">
        <v>2560</v>
      </c>
    </row>
    <row r="2086" spans="1:5">
      <c r="A2086">
        <v>2018</v>
      </c>
      <c r="B2086" t="s">
        <v>435</v>
      </c>
      <c r="C2086" t="s">
        <v>48</v>
      </c>
      <c r="D2086" t="s">
        <v>592</v>
      </c>
      <c r="E2086">
        <v>210</v>
      </c>
    </row>
    <row r="2087" spans="1:5">
      <c r="A2087">
        <v>2018</v>
      </c>
      <c r="B2087" t="s">
        <v>428</v>
      </c>
      <c r="C2087" t="s">
        <v>27</v>
      </c>
      <c r="D2087" t="s">
        <v>592</v>
      </c>
      <c r="E2087">
        <v>460</v>
      </c>
    </row>
    <row r="2088" spans="1:5">
      <c r="A2088">
        <v>2018</v>
      </c>
      <c r="B2088" t="s">
        <v>423</v>
      </c>
      <c r="C2088" t="s">
        <v>18</v>
      </c>
      <c r="D2088" t="s">
        <v>592</v>
      </c>
      <c r="E2088">
        <v>305</v>
      </c>
    </row>
    <row r="2089" spans="1:5">
      <c r="A2089">
        <v>2018</v>
      </c>
      <c r="B2089" t="s">
        <v>430</v>
      </c>
      <c r="C2089" t="s">
        <v>33</v>
      </c>
      <c r="D2089" t="s">
        <v>592</v>
      </c>
      <c r="E2089">
        <v>270</v>
      </c>
    </row>
    <row r="2090" spans="1:5">
      <c r="A2090">
        <v>2018</v>
      </c>
      <c r="B2090" t="s">
        <v>431</v>
      </c>
      <c r="C2090" t="s">
        <v>36</v>
      </c>
      <c r="D2090" t="s">
        <v>592</v>
      </c>
      <c r="E2090">
        <v>195</v>
      </c>
    </row>
    <row r="2091" spans="1:5">
      <c r="A2091">
        <v>2018</v>
      </c>
      <c r="B2091" t="s">
        <v>438</v>
      </c>
      <c r="C2091" t="s">
        <v>52</v>
      </c>
      <c r="D2091" t="s">
        <v>592</v>
      </c>
      <c r="E2091">
        <v>195</v>
      </c>
    </row>
    <row r="2092" spans="1:5">
      <c r="A2092">
        <v>2018</v>
      </c>
      <c r="B2092" t="s">
        <v>422</v>
      </c>
      <c r="C2092" t="s">
        <v>15</v>
      </c>
      <c r="D2092" t="s">
        <v>592</v>
      </c>
      <c r="E2092">
        <v>1610</v>
      </c>
    </row>
    <row r="2093" spans="1:5">
      <c r="A2093">
        <v>2018</v>
      </c>
      <c r="B2093" t="s">
        <v>436</v>
      </c>
      <c r="C2093" t="s">
        <v>49</v>
      </c>
      <c r="D2093" t="s">
        <v>592</v>
      </c>
      <c r="E2093">
        <v>1995</v>
      </c>
    </row>
    <row r="2094" spans="1:5">
      <c r="A2094">
        <v>2018</v>
      </c>
      <c r="B2094" t="s">
        <v>439</v>
      </c>
      <c r="C2094" t="s">
        <v>53</v>
      </c>
      <c r="D2094" t="s">
        <v>592</v>
      </c>
      <c r="E2094">
        <v>395</v>
      </c>
    </row>
    <row r="2095" spans="1:5">
      <c r="A2095">
        <v>2018</v>
      </c>
      <c r="B2095" t="s">
        <v>437</v>
      </c>
      <c r="C2095" t="s">
        <v>51</v>
      </c>
      <c r="D2095" t="s">
        <v>592</v>
      </c>
      <c r="E2095">
        <v>1565</v>
      </c>
    </row>
    <row r="2096" spans="1:5">
      <c r="A2096">
        <v>2018</v>
      </c>
      <c r="B2096" t="s">
        <v>434</v>
      </c>
      <c r="C2096" t="s">
        <v>45</v>
      </c>
      <c r="D2096" t="s">
        <v>592</v>
      </c>
      <c r="E2096">
        <v>105</v>
      </c>
    </row>
    <row r="2097" spans="1:5">
      <c r="A2097">
        <v>2018</v>
      </c>
      <c r="B2097" t="s">
        <v>429</v>
      </c>
      <c r="C2097" t="s">
        <v>30</v>
      </c>
      <c r="D2097" t="s">
        <v>592</v>
      </c>
      <c r="E2097">
        <v>1340</v>
      </c>
    </row>
    <row r="2098" spans="1:5">
      <c r="A2098">
        <v>2018</v>
      </c>
      <c r="B2098" t="s">
        <v>425</v>
      </c>
      <c r="C2098" t="s">
        <v>24</v>
      </c>
      <c r="D2098" t="s">
        <v>592</v>
      </c>
      <c r="E2098">
        <v>295</v>
      </c>
    </row>
    <row r="2099" spans="1:5">
      <c r="A2099">
        <v>2018</v>
      </c>
      <c r="B2099" t="s">
        <v>432</v>
      </c>
      <c r="C2099" t="s">
        <v>39</v>
      </c>
      <c r="D2099" t="s">
        <v>592</v>
      </c>
      <c r="E2099">
        <v>740</v>
      </c>
    </row>
    <row r="2100" spans="1:5">
      <c r="A2100">
        <v>2023</v>
      </c>
      <c r="B2100" t="s">
        <v>424</v>
      </c>
      <c r="C2100" t="s">
        <v>21</v>
      </c>
      <c r="D2100" t="s">
        <v>592</v>
      </c>
      <c r="E2100">
        <v>840</v>
      </c>
    </row>
    <row r="2101" spans="1:5">
      <c r="A2101">
        <v>2023</v>
      </c>
      <c r="B2101" t="s">
        <v>432</v>
      </c>
      <c r="C2101" t="s">
        <v>39</v>
      </c>
      <c r="D2101" t="s">
        <v>592</v>
      </c>
      <c r="E2101">
        <v>705</v>
      </c>
    </row>
    <row r="2102" spans="1:5">
      <c r="A2102">
        <v>2023</v>
      </c>
      <c r="B2102" t="s">
        <v>421</v>
      </c>
      <c r="C2102" t="s">
        <v>13</v>
      </c>
      <c r="D2102" t="s">
        <v>592</v>
      </c>
      <c r="E2102">
        <v>2455</v>
      </c>
    </row>
    <row r="2103" spans="1:5">
      <c r="A2103">
        <v>2023</v>
      </c>
      <c r="B2103" t="s">
        <v>430</v>
      </c>
      <c r="C2103" t="s">
        <v>33</v>
      </c>
      <c r="D2103" t="s">
        <v>592</v>
      </c>
      <c r="E2103">
        <v>275</v>
      </c>
    </row>
    <row r="2104" spans="1:5">
      <c r="A2104">
        <v>2023</v>
      </c>
      <c r="B2104" t="s">
        <v>435</v>
      </c>
      <c r="C2104" t="s">
        <v>48</v>
      </c>
      <c r="D2104" t="s">
        <v>592</v>
      </c>
      <c r="E2104">
        <v>225</v>
      </c>
    </row>
    <row r="2105" spans="1:5">
      <c r="A2105">
        <v>2023</v>
      </c>
      <c r="B2105" t="s">
        <v>436</v>
      </c>
      <c r="C2105" t="s">
        <v>49</v>
      </c>
      <c r="D2105" t="s">
        <v>592</v>
      </c>
      <c r="E2105">
        <v>1910</v>
      </c>
    </row>
    <row r="2106" spans="1:5">
      <c r="A2106">
        <v>2023</v>
      </c>
      <c r="B2106" t="s">
        <v>429</v>
      </c>
      <c r="C2106" t="s">
        <v>30</v>
      </c>
      <c r="D2106" t="s">
        <v>592</v>
      </c>
      <c r="E2106">
        <v>1270</v>
      </c>
    </row>
    <row r="2107" spans="1:5">
      <c r="A2107">
        <v>2023</v>
      </c>
      <c r="B2107" t="s">
        <v>420</v>
      </c>
      <c r="C2107" t="s">
        <v>8</v>
      </c>
      <c r="D2107" t="s">
        <v>592</v>
      </c>
      <c r="E2107">
        <v>1985</v>
      </c>
    </row>
    <row r="2108" spans="1:5">
      <c r="A2108">
        <v>2023</v>
      </c>
      <c r="B2108" t="s">
        <v>439</v>
      </c>
      <c r="C2108" t="s">
        <v>53</v>
      </c>
      <c r="D2108" t="s">
        <v>592</v>
      </c>
      <c r="E2108">
        <v>330</v>
      </c>
    </row>
    <row r="2109" spans="1:5">
      <c r="A2109">
        <v>2023</v>
      </c>
      <c r="B2109" t="s">
        <v>437</v>
      </c>
      <c r="C2109" t="s">
        <v>51</v>
      </c>
      <c r="D2109" t="s">
        <v>592</v>
      </c>
      <c r="E2109">
        <v>1465</v>
      </c>
    </row>
    <row r="2110" spans="1:5">
      <c r="A2110">
        <v>2023</v>
      </c>
      <c r="B2110" t="s">
        <v>438</v>
      </c>
      <c r="C2110" t="s">
        <v>52</v>
      </c>
      <c r="D2110" t="s">
        <v>592</v>
      </c>
      <c r="E2110">
        <v>155</v>
      </c>
    </row>
    <row r="2111" spans="1:5">
      <c r="A2111">
        <v>2023</v>
      </c>
      <c r="B2111" t="s">
        <v>426</v>
      </c>
      <c r="C2111" t="s">
        <v>427</v>
      </c>
      <c r="D2111" t="s">
        <v>592</v>
      </c>
      <c r="E2111">
        <v>450</v>
      </c>
    </row>
    <row r="2112" spans="1:5">
      <c r="A2112">
        <v>2023</v>
      </c>
      <c r="B2112" t="s">
        <v>434</v>
      </c>
      <c r="C2112" t="s">
        <v>45</v>
      </c>
      <c r="D2112" t="s">
        <v>592</v>
      </c>
      <c r="E2112">
        <v>95</v>
      </c>
    </row>
    <row r="2113" spans="1:5">
      <c r="A2113">
        <v>2023</v>
      </c>
      <c r="B2113" t="s">
        <v>425</v>
      </c>
      <c r="C2113" t="s">
        <v>24</v>
      </c>
      <c r="D2113" t="s">
        <v>592</v>
      </c>
      <c r="E2113">
        <v>280</v>
      </c>
    </row>
    <row r="2114" spans="1:5">
      <c r="A2114">
        <v>2023</v>
      </c>
      <c r="B2114" t="s">
        <v>422</v>
      </c>
      <c r="C2114" t="s">
        <v>15</v>
      </c>
      <c r="D2114" t="s">
        <v>592</v>
      </c>
      <c r="E2114">
        <v>1460</v>
      </c>
    </row>
    <row r="2115" spans="1:5">
      <c r="A2115">
        <v>2024</v>
      </c>
      <c r="B2115" t="s">
        <v>430</v>
      </c>
      <c r="C2115" t="s">
        <v>33</v>
      </c>
      <c r="D2115" t="s">
        <v>592</v>
      </c>
      <c r="E2115">
        <v>245</v>
      </c>
    </row>
    <row r="2116" spans="1:5">
      <c r="A2116">
        <v>2024</v>
      </c>
      <c r="B2116" t="s">
        <v>428</v>
      </c>
      <c r="C2116" t="s">
        <v>27</v>
      </c>
      <c r="D2116" t="s">
        <v>592</v>
      </c>
      <c r="E2116">
        <v>455</v>
      </c>
    </row>
    <row r="2117" spans="1:5">
      <c r="A2117">
        <v>2024</v>
      </c>
      <c r="B2117" t="s">
        <v>422</v>
      </c>
      <c r="C2117" t="s">
        <v>15</v>
      </c>
      <c r="D2117" t="s">
        <v>592</v>
      </c>
      <c r="E2117">
        <v>1435</v>
      </c>
    </row>
    <row r="2118" spans="1:5">
      <c r="A2118">
        <v>2024</v>
      </c>
      <c r="B2118" t="s">
        <v>425</v>
      </c>
      <c r="C2118" t="s">
        <v>24</v>
      </c>
      <c r="D2118" t="s">
        <v>592</v>
      </c>
      <c r="E2118">
        <v>280</v>
      </c>
    </row>
    <row r="2119" spans="1:5">
      <c r="A2119">
        <v>2024</v>
      </c>
      <c r="B2119" t="s">
        <v>438</v>
      </c>
      <c r="C2119" t="s">
        <v>52</v>
      </c>
      <c r="D2119" t="s">
        <v>592</v>
      </c>
      <c r="E2119">
        <v>165</v>
      </c>
    </row>
    <row r="2120" spans="1:5">
      <c r="A2120">
        <v>2024</v>
      </c>
      <c r="B2120" t="s">
        <v>420</v>
      </c>
      <c r="C2120" t="s">
        <v>8</v>
      </c>
      <c r="D2120" t="s">
        <v>592</v>
      </c>
      <c r="E2120">
        <v>1985</v>
      </c>
    </row>
    <row r="2121" spans="1:5">
      <c r="A2121">
        <v>2024</v>
      </c>
      <c r="B2121" t="s">
        <v>423</v>
      </c>
      <c r="C2121" t="s">
        <v>18</v>
      </c>
      <c r="D2121" t="s">
        <v>592</v>
      </c>
      <c r="E2121">
        <v>315</v>
      </c>
    </row>
    <row r="2122" spans="1:5">
      <c r="A2122">
        <v>2024</v>
      </c>
      <c r="B2122" t="s">
        <v>421</v>
      </c>
      <c r="C2122" t="s">
        <v>13</v>
      </c>
      <c r="D2122" t="s">
        <v>592</v>
      </c>
      <c r="E2122">
        <v>2460</v>
      </c>
    </row>
    <row r="2123" spans="1:5">
      <c r="A2123">
        <v>2024</v>
      </c>
      <c r="B2123" t="s">
        <v>429</v>
      </c>
      <c r="C2123" t="s">
        <v>30</v>
      </c>
      <c r="D2123" t="s">
        <v>592</v>
      </c>
      <c r="E2123">
        <v>1205</v>
      </c>
    </row>
    <row r="2124" spans="1:5">
      <c r="A2124">
        <v>2024</v>
      </c>
      <c r="B2124" t="s">
        <v>431</v>
      </c>
      <c r="C2124" t="s">
        <v>36</v>
      </c>
      <c r="D2124" t="s">
        <v>592</v>
      </c>
      <c r="E2124">
        <v>170</v>
      </c>
    </row>
    <row r="2125" spans="1:5">
      <c r="A2125">
        <v>2024</v>
      </c>
      <c r="B2125" t="s">
        <v>434</v>
      </c>
      <c r="C2125" t="s">
        <v>45</v>
      </c>
      <c r="D2125" t="s">
        <v>592</v>
      </c>
      <c r="E2125">
        <v>95</v>
      </c>
    </row>
    <row r="2126" spans="1:5">
      <c r="A2126">
        <v>2024</v>
      </c>
      <c r="B2126" t="s">
        <v>437</v>
      </c>
      <c r="C2126" t="s">
        <v>51</v>
      </c>
      <c r="D2126" t="s">
        <v>592</v>
      </c>
      <c r="E2126">
        <v>1430</v>
      </c>
    </row>
    <row r="2127" spans="1:5">
      <c r="A2127">
        <v>2024</v>
      </c>
      <c r="B2127" t="s">
        <v>436</v>
      </c>
      <c r="C2127" t="s">
        <v>49</v>
      </c>
      <c r="D2127" t="s">
        <v>592</v>
      </c>
      <c r="E2127">
        <v>1880</v>
      </c>
    </row>
    <row r="2128" spans="1:5">
      <c r="A2128">
        <v>2024</v>
      </c>
      <c r="B2128" t="s">
        <v>439</v>
      </c>
      <c r="C2128" t="s">
        <v>53</v>
      </c>
      <c r="D2128" t="s">
        <v>592</v>
      </c>
      <c r="E2128">
        <v>325</v>
      </c>
    </row>
    <row r="2129" spans="1:5">
      <c r="A2129">
        <v>2024</v>
      </c>
      <c r="B2129" t="s">
        <v>433</v>
      </c>
      <c r="C2129" t="s">
        <v>42</v>
      </c>
      <c r="D2129" t="s">
        <v>592</v>
      </c>
      <c r="E2129">
        <v>215</v>
      </c>
    </row>
    <row r="2130" spans="1:5">
      <c r="A2130">
        <v>2023</v>
      </c>
      <c r="B2130" t="s">
        <v>431</v>
      </c>
      <c r="C2130" t="s">
        <v>36</v>
      </c>
      <c r="D2130" t="s">
        <v>593</v>
      </c>
      <c r="E2130">
        <v>55</v>
      </c>
    </row>
    <row r="2131" spans="1:5">
      <c r="A2131">
        <v>2023</v>
      </c>
      <c r="B2131" t="s">
        <v>433</v>
      </c>
      <c r="C2131" t="s">
        <v>42</v>
      </c>
      <c r="D2131" t="s">
        <v>593</v>
      </c>
      <c r="E2131">
        <v>85</v>
      </c>
    </row>
    <row r="2132" spans="1:5">
      <c r="A2132">
        <v>2023</v>
      </c>
      <c r="B2132" t="s">
        <v>423</v>
      </c>
      <c r="C2132" t="s">
        <v>18</v>
      </c>
      <c r="D2132" t="s">
        <v>593</v>
      </c>
      <c r="E2132">
        <v>80</v>
      </c>
    </row>
    <row r="2133" spans="1:5">
      <c r="A2133">
        <v>2023</v>
      </c>
      <c r="B2133" t="s">
        <v>428</v>
      </c>
      <c r="C2133" t="s">
        <v>27</v>
      </c>
      <c r="D2133" t="s">
        <v>593</v>
      </c>
      <c r="E2133">
        <v>105</v>
      </c>
    </row>
    <row r="2134" spans="1:5">
      <c r="A2134">
        <v>2024</v>
      </c>
      <c r="B2134" t="s">
        <v>424</v>
      </c>
      <c r="C2134" t="s">
        <v>21</v>
      </c>
      <c r="D2134" t="s">
        <v>593</v>
      </c>
      <c r="E2134">
        <v>300</v>
      </c>
    </row>
    <row r="2135" spans="1:5">
      <c r="A2135">
        <v>2024</v>
      </c>
      <c r="B2135" t="s">
        <v>432</v>
      </c>
      <c r="C2135" t="s">
        <v>39</v>
      </c>
      <c r="D2135" t="s">
        <v>593</v>
      </c>
      <c r="E2135">
        <v>220</v>
      </c>
    </row>
    <row r="2136" spans="1:5">
      <c r="A2136">
        <v>2024</v>
      </c>
      <c r="B2136" t="s">
        <v>435</v>
      </c>
      <c r="C2136" t="s">
        <v>48</v>
      </c>
      <c r="D2136" t="s">
        <v>593</v>
      </c>
      <c r="E2136">
        <v>50</v>
      </c>
    </row>
    <row r="2137" spans="1:5">
      <c r="A2137">
        <v>2024</v>
      </c>
      <c r="B2137" t="s">
        <v>426</v>
      </c>
      <c r="C2137" t="s">
        <v>427</v>
      </c>
      <c r="D2137" t="s">
        <v>593</v>
      </c>
      <c r="E2137">
        <v>145</v>
      </c>
    </row>
    <row r="2138" spans="1:5">
      <c r="A2138">
        <v>2021</v>
      </c>
      <c r="B2138" t="s">
        <v>437</v>
      </c>
      <c r="C2138" t="s">
        <v>51</v>
      </c>
      <c r="D2138" t="s">
        <v>593</v>
      </c>
      <c r="E2138">
        <v>430</v>
      </c>
    </row>
    <row r="2139" spans="1:5">
      <c r="A2139">
        <v>2021</v>
      </c>
      <c r="B2139" t="s">
        <v>434</v>
      </c>
      <c r="C2139" t="s">
        <v>45</v>
      </c>
      <c r="D2139" t="s">
        <v>593</v>
      </c>
      <c r="E2139">
        <v>35</v>
      </c>
    </row>
    <row r="2140" spans="1:5">
      <c r="A2140">
        <v>2021</v>
      </c>
      <c r="B2140" t="s">
        <v>438</v>
      </c>
      <c r="C2140" t="s">
        <v>52</v>
      </c>
      <c r="D2140" t="s">
        <v>593</v>
      </c>
      <c r="E2140">
        <v>50</v>
      </c>
    </row>
    <row r="2141" spans="1:5">
      <c r="A2141">
        <v>2021</v>
      </c>
      <c r="B2141" t="s">
        <v>425</v>
      </c>
      <c r="C2141" t="s">
        <v>24</v>
      </c>
      <c r="D2141" t="s">
        <v>593</v>
      </c>
      <c r="E2141">
        <v>85</v>
      </c>
    </row>
    <row r="2142" spans="1:5">
      <c r="A2142">
        <v>2021</v>
      </c>
      <c r="B2142" t="s">
        <v>423</v>
      </c>
      <c r="C2142" t="s">
        <v>18</v>
      </c>
      <c r="D2142" t="s">
        <v>593</v>
      </c>
      <c r="E2142">
        <v>85</v>
      </c>
    </row>
    <row r="2143" spans="1:5">
      <c r="A2143">
        <v>2021</v>
      </c>
      <c r="B2143" t="s">
        <v>420</v>
      </c>
      <c r="C2143" t="s">
        <v>8</v>
      </c>
      <c r="D2143" t="s">
        <v>593</v>
      </c>
      <c r="E2143">
        <v>755</v>
      </c>
    </row>
    <row r="2144" spans="1:5">
      <c r="A2144">
        <v>2022</v>
      </c>
      <c r="B2144" t="s">
        <v>425</v>
      </c>
      <c r="C2144" t="s">
        <v>24</v>
      </c>
      <c r="D2144" t="s">
        <v>593</v>
      </c>
      <c r="E2144">
        <v>85</v>
      </c>
    </row>
    <row r="2145" spans="1:5">
      <c r="A2145">
        <v>2022</v>
      </c>
      <c r="B2145" t="s">
        <v>422</v>
      </c>
      <c r="C2145" t="s">
        <v>15</v>
      </c>
      <c r="D2145" t="s">
        <v>593</v>
      </c>
      <c r="E2145">
        <v>510</v>
      </c>
    </row>
    <row r="2146" spans="1:5">
      <c r="A2146">
        <v>2022</v>
      </c>
      <c r="B2146" t="s">
        <v>437</v>
      </c>
      <c r="C2146" t="s">
        <v>51</v>
      </c>
      <c r="D2146" t="s">
        <v>593</v>
      </c>
      <c r="E2146">
        <v>445</v>
      </c>
    </row>
    <row r="2147" spans="1:5">
      <c r="A2147">
        <v>2022</v>
      </c>
      <c r="B2147" t="s">
        <v>426</v>
      </c>
      <c r="C2147" t="s">
        <v>427</v>
      </c>
      <c r="D2147" t="s">
        <v>593</v>
      </c>
      <c r="E2147">
        <v>145</v>
      </c>
    </row>
    <row r="2148" spans="1:5">
      <c r="A2148">
        <v>2022</v>
      </c>
      <c r="B2148" t="s">
        <v>428</v>
      </c>
      <c r="C2148" t="s">
        <v>27</v>
      </c>
      <c r="D2148" t="s">
        <v>593</v>
      </c>
      <c r="E2148">
        <v>120</v>
      </c>
    </row>
    <row r="2149" spans="1:5">
      <c r="A2149">
        <v>2022</v>
      </c>
      <c r="B2149" t="s">
        <v>435</v>
      </c>
      <c r="C2149" t="s">
        <v>48</v>
      </c>
      <c r="D2149" t="s">
        <v>593</v>
      </c>
      <c r="E2149">
        <v>65</v>
      </c>
    </row>
    <row r="2150" spans="1:5">
      <c r="A2150">
        <v>2022</v>
      </c>
      <c r="B2150" t="s">
        <v>423</v>
      </c>
      <c r="C2150" t="s">
        <v>18</v>
      </c>
      <c r="D2150" t="s">
        <v>593</v>
      </c>
      <c r="E2150">
        <v>90</v>
      </c>
    </row>
    <row r="2151" spans="1:5">
      <c r="A2151">
        <v>2022</v>
      </c>
      <c r="B2151" t="s">
        <v>430</v>
      </c>
      <c r="C2151" t="s">
        <v>33</v>
      </c>
      <c r="D2151" t="s">
        <v>593</v>
      </c>
      <c r="E2151">
        <v>80</v>
      </c>
    </row>
    <row r="2152" spans="1:5">
      <c r="A2152">
        <v>2022</v>
      </c>
      <c r="B2152" t="s">
        <v>436</v>
      </c>
      <c r="C2152" t="s">
        <v>49</v>
      </c>
      <c r="D2152" t="s">
        <v>593</v>
      </c>
      <c r="E2152">
        <v>790</v>
      </c>
    </row>
    <row r="2153" spans="1:5">
      <c r="A2153">
        <v>2022</v>
      </c>
      <c r="B2153" t="s">
        <v>439</v>
      </c>
      <c r="C2153" t="s">
        <v>53</v>
      </c>
      <c r="D2153" t="s">
        <v>593</v>
      </c>
      <c r="E2153">
        <v>95</v>
      </c>
    </row>
    <row r="2154" spans="1:5">
      <c r="A2154">
        <v>2022</v>
      </c>
      <c r="B2154" t="s">
        <v>433</v>
      </c>
      <c r="C2154" t="s">
        <v>42</v>
      </c>
      <c r="D2154" t="s">
        <v>593</v>
      </c>
      <c r="E2154">
        <v>90</v>
      </c>
    </row>
    <row r="2155" spans="1:5">
      <c r="A2155">
        <v>2022</v>
      </c>
      <c r="B2155" t="s">
        <v>434</v>
      </c>
      <c r="C2155" t="s">
        <v>45</v>
      </c>
      <c r="D2155" t="s">
        <v>593</v>
      </c>
      <c r="E2155">
        <v>25</v>
      </c>
    </row>
    <row r="2156" spans="1:5">
      <c r="A2156">
        <v>2022</v>
      </c>
      <c r="B2156" t="s">
        <v>432</v>
      </c>
      <c r="C2156" t="s">
        <v>39</v>
      </c>
      <c r="D2156" t="s">
        <v>593</v>
      </c>
      <c r="E2156">
        <v>250</v>
      </c>
    </row>
    <row r="2157" spans="1:5">
      <c r="A2157">
        <v>2021</v>
      </c>
      <c r="B2157" t="s">
        <v>426</v>
      </c>
      <c r="C2157" t="s">
        <v>427</v>
      </c>
      <c r="D2157" t="s">
        <v>593</v>
      </c>
      <c r="E2157">
        <v>165</v>
      </c>
    </row>
    <row r="2158" spans="1:5">
      <c r="A2158">
        <v>2021</v>
      </c>
      <c r="B2158" t="s">
        <v>422</v>
      </c>
      <c r="C2158" t="s">
        <v>15</v>
      </c>
      <c r="D2158" t="s">
        <v>593</v>
      </c>
      <c r="E2158">
        <v>530</v>
      </c>
    </row>
    <row r="2159" spans="1:5">
      <c r="A2159">
        <v>2021</v>
      </c>
      <c r="B2159" t="s">
        <v>432</v>
      </c>
      <c r="C2159" t="s">
        <v>39</v>
      </c>
      <c r="D2159" t="s">
        <v>593</v>
      </c>
      <c r="E2159">
        <v>260</v>
      </c>
    </row>
    <row r="2160" spans="1:5">
      <c r="A2160">
        <v>2021</v>
      </c>
      <c r="B2160" t="s">
        <v>424</v>
      </c>
      <c r="C2160" t="s">
        <v>21</v>
      </c>
      <c r="D2160" t="s">
        <v>593</v>
      </c>
      <c r="E2160">
        <v>340</v>
      </c>
    </row>
    <row r="2161" spans="1:5">
      <c r="A2161">
        <v>2021</v>
      </c>
      <c r="B2161" t="s">
        <v>433</v>
      </c>
      <c r="C2161" t="s">
        <v>42</v>
      </c>
      <c r="D2161" t="s">
        <v>593</v>
      </c>
      <c r="E2161">
        <v>85</v>
      </c>
    </row>
    <row r="2162" spans="1:5">
      <c r="A2162">
        <v>2021</v>
      </c>
      <c r="B2162" t="s">
        <v>421</v>
      </c>
      <c r="C2162" t="s">
        <v>13</v>
      </c>
      <c r="D2162" t="s">
        <v>593</v>
      </c>
      <c r="E2162">
        <v>875</v>
      </c>
    </row>
    <row r="2163" spans="1:5">
      <c r="A2163">
        <v>2022</v>
      </c>
      <c r="B2163" t="s">
        <v>424</v>
      </c>
      <c r="C2163" t="s">
        <v>21</v>
      </c>
      <c r="D2163" t="s">
        <v>593</v>
      </c>
      <c r="E2163">
        <v>320</v>
      </c>
    </row>
    <row r="2164" spans="1:5">
      <c r="A2164">
        <v>2022</v>
      </c>
      <c r="B2164" t="s">
        <v>431</v>
      </c>
      <c r="C2164" t="s">
        <v>36</v>
      </c>
      <c r="D2164" t="s">
        <v>593</v>
      </c>
      <c r="E2164">
        <v>50</v>
      </c>
    </row>
    <row r="2165" spans="1:5">
      <c r="A2165">
        <v>2022</v>
      </c>
      <c r="B2165" t="s">
        <v>421</v>
      </c>
      <c r="C2165" t="s">
        <v>13</v>
      </c>
      <c r="D2165" t="s">
        <v>593</v>
      </c>
      <c r="E2165">
        <v>845</v>
      </c>
    </row>
    <row r="2166" spans="1:5">
      <c r="A2166">
        <v>2021</v>
      </c>
      <c r="B2166" t="s">
        <v>436</v>
      </c>
      <c r="C2166" t="s">
        <v>49</v>
      </c>
      <c r="D2166" t="s">
        <v>593</v>
      </c>
      <c r="E2166">
        <v>810</v>
      </c>
    </row>
    <row r="2167" spans="1:5">
      <c r="A2167">
        <v>2021</v>
      </c>
      <c r="B2167" t="s">
        <v>439</v>
      </c>
      <c r="C2167" t="s">
        <v>53</v>
      </c>
      <c r="D2167" t="s">
        <v>593</v>
      </c>
      <c r="E2167">
        <v>95</v>
      </c>
    </row>
    <row r="2168" spans="1:5">
      <c r="A2168">
        <v>2021</v>
      </c>
      <c r="B2168" t="s">
        <v>435</v>
      </c>
      <c r="C2168" t="s">
        <v>48</v>
      </c>
      <c r="D2168" t="s">
        <v>593</v>
      </c>
      <c r="E2168">
        <v>65</v>
      </c>
    </row>
    <row r="2169" spans="1:5">
      <c r="A2169">
        <v>2021</v>
      </c>
      <c r="B2169" t="s">
        <v>430</v>
      </c>
      <c r="C2169" t="s">
        <v>33</v>
      </c>
      <c r="D2169" t="s">
        <v>593</v>
      </c>
      <c r="E2169">
        <v>80</v>
      </c>
    </row>
    <row r="2170" spans="1:5">
      <c r="A2170">
        <v>2021</v>
      </c>
      <c r="B2170" t="s">
        <v>429</v>
      </c>
      <c r="C2170" t="s">
        <v>30</v>
      </c>
      <c r="D2170" t="s">
        <v>593</v>
      </c>
      <c r="E2170">
        <v>435</v>
      </c>
    </row>
    <row r="2171" spans="1:5">
      <c r="A2171">
        <v>2021</v>
      </c>
      <c r="B2171" t="s">
        <v>428</v>
      </c>
      <c r="C2171" t="s">
        <v>27</v>
      </c>
      <c r="D2171" t="s">
        <v>593</v>
      </c>
      <c r="E2171">
        <v>120</v>
      </c>
    </row>
    <row r="2172" spans="1:5">
      <c r="A2172">
        <v>2021</v>
      </c>
      <c r="B2172" t="s">
        <v>431</v>
      </c>
      <c r="C2172" t="s">
        <v>36</v>
      </c>
      <c r="D2172" t="s">
        <v>593</v>
      </c>
      <c r="E2172">
        <v>65</v>
      </c>
    </row>
    <row r="2173" spans="1:5">
      <c r="A2173">
        <v>2022</v>
      </c>
      <c r="B2173" t="s">
        <v>438</v>
      </c>
      <c r="C2173" t="s">
        <v>52</v>
      </c>
      <c r="D2173" t="s">
        <v>593</v>
      </c>
      <c r="E2173">
        <v>55</v>
      </c>
    </row>
    <row r="2174" spans="1:5">
      <c r="A2174">
        <v>2022</v>
      </c>
      <c r="B2174" t="s">
        <v>429</v>
      </c>
      <c r="C2174" t="s">
        <v>30</v>
      </c>
      <c r="D2174" t="s">
        <v>593</v>
      </c>
      <c r="E2174">
        <v>430</v>
      </c>
    </row>
    <row r="2175" spans="1:5">
      <c r="A2175">
        <v>2022</v>
      </c>
      <c r="B2175" t="s">
        <v>420</v>
      </c>
      <c r="C2175" t="s">
        <v>8</v>
      </c>
      <c r="D2175" t="s">
        <v>593</v>
      </c>
      <c r="E2175">
        <v>740</v>
      </c>
    </row>
    <row r="2176" spans="1:5">
      <c r="A2176">
        <v>2020</v>
      </c>
      <c r="B2176" t="s">
        <v>422</v>
      </c>
      <c r="C2176" t="s">
        <v>15</v>
      </c>
      <c r="D2176" t="s">
        <v>593</v>
      </c>
      <c r="E2176">
        <v>545</v>
      </c>
    </row>
    <row r="2177" spans="1:5">
      <c r="A2177">
        <v>2020</v>
      </c>
      <c r="B2177" t="s">
        <v>425</v>
      </c>
      <c r="C2177" t="s">
        <v>24</v>
      </c>
      <c r="D2177" t="s">
        <v>593</v>
      </c>
      <c r="E2177">
        <v>90</v>
      </c>
    </row>
    <row r="2178" spans="1:5">
      <c r="A2178">
        <v>2020</v>
      </c>
      <c r="B2178" t="s">
        <v>431</v>
      </c>
      <c r="C2178" t="s">
        <v>36</v>
      </c>
      <c r="D2178" t="s">
        <v>593</v>
      </c>
      <c r="E2178">
        <v>65</v>
      </c>
    </row>
    <row r="2179" spans="1:5">
      <c r="A2179">
        <v>2020</v>
      </c>
      <c r="B2179" t="s">
        <v>423</v>
      </c>
      <c r="C2179" t="s">
        <v>18</v>
      </c>
      <c r="D2179" t="s">
        <v>593</v>
      </c>
      <c r="E2179">
        <v>85</v>
      </c>
    </row>
    <row r="2180" spans="1:5">
      <c r="A2180">
        <v>2020</v>
      </c>
      <c r="B2180" t="s">
        <v>421</v>
      </c>
      <c r="C2180" t="s">
        <v>13</v>
      </c>
      <c r="D2180" t="s">
        <v>593</v>
      </c>
      <c r="E2180">
        <v>900</v>
      </c>
    </row>
    <row r="2181" spans="1:5">
      <c r="A2181">
        <v>2020</v>
      </c>
      <c r="B2181" t="s">
        <v>438</v>
      </c>
      <c r="C2181" t="s">
        <v>52</v>
      </c>
      <c r="D2181" t="s">
        <v>593</v>
      </c>
      <c r="E2181">
        <v>45</v>
      </c>
    </row>
    <row r="2182" spans="1:5">
      <c r="A2182">
        <v>2020</v>
      </c>
      <c r="B2182" t="s">
        <v>436</v>
      </c>
      <c r="C2182" t="s">
        <v>49</v>
      </c>
      <c r="D2182" t="s">
        <v>593</v>
      </c>
      <c r="E2182">
        <v>860</v>
      </c>
    </row>
    <row r="2183" spans="1:5">
      <c r="A2183">
        <v>2020</v>
      </c>
      <c r="B2183" t="s">
        <v>426</v>
      </c>
      <c r="C2183" t="s">
        <v>427</v>
      </c>
      <c r="D2183" t="s">
        <v>593</v>
      </c>
      <c r="E2183">
        <v>160</v>
      </c>
    </row>
    <row r="2184" spans="1:5">
      <c r="A2184">
        <v>2020</v>
      </c>
      <c r="B2184" t="s">
        <v>424</v>
      </c>
      <c r="C2184" t="s">
        <v>21</v>
      </c>
      <c r="D2184" t="s">
        <v>593</v>
      </c>
      <c r="E2184">
        <v>335</v>
      </c>
    </row>
    <row r="2185" spans="1:5">
      <c r="A2185">
        <v>2020</v>
      </c>
      <c r="B2185" t="s">
        <v>432</v>
      </c>
      <c r="C2185" t="s">
        <v>39</v>
      </c>
      <c r="D2185" t="s">
        <v>593</v>
      </c>
      <c r="E2185">
        <v>255</v>
      </c>
    </row>
    <row r="2186" spans="1:5">
      <c r="A2186">
        <v>2020</v>
      </c>
      <c r="B2186" t="s">
        <v>439</v>
      </c>
      <c r="C2186" t="s">
        <v>53</v>
      </c>
      <c r="D2186" t="s">
        <v>593</v>
      </c>
      <c r="E2186">
        <v>100</v>
      </c>
    </row>
    <row r="2187" spans="1:5">
      <c r="A2187">
        <v>2020</v>
      </c>
      <c r="B2187" t="s">
        <v>428</v>
      </c>
      <c r="C2187" t="s">
        <v>27</v>
      </c>
      <c r="D2187" t="s">
        <v>593</v>
      </c>
      <c r="E2187">
        <v>125</v>
      </c>
    </row>
    <row r="2188" spans="1:5">
      <c r="A2188">
        <v>2020</v>
      </c>
      <c r="B2188" t="s">
        <v>429</v>
      </c>
      <c r="C2188" t="s">
        <v>30</v>
      </c>
      <c r="D2188" t="s">
        <v>593</v>
      </c>
      <c r="E2188">
        <v>420</v>
      </c>
    </row>
    <row r="2189" spans="1:5">
      <c r="A2189">
        <v>2020</v>
      </c>
      <c r="B2189" t="s">
        <v>430</v>
      </c>
      <c r="C2189" t="s">
        <v>33</v>
      </c>
      <c r="D2189" t="s">
        <v>593</v>
      </c>
      <c r="E2189">
        <v>75</v>
      </c>
    </row>
    <row r="2190" spans="1:5">
      <c r="A2190">
        <v>2020</v>
      </c>
      <c r="B2190" t="s">
        <v>433</v>
      </c>
      <c r="C2190" t="s">
        <v>42</v>
      </c>
      <c r="D2190" t="s">
        <v>593</v>
      </c>
      <c r="E2190">
        <v>90</v>
      </c>
    </row>
    <row r="2191" spans="1:5">
      <c r="A2191">
        <v>2020</v>
      </c>
      <c r="B2191" t="s">
        <v>420</v>
      </c>
      <c r="C2191" t="s">
        <v>8</v>
      </c>
      <c r="D2191" t="s">
        <v>593</v>
      </c>
      <c r="E2191">
        <v>780</v>
      </c>
    </row>
    <row r="2192" spans="1:5">
      <c r="A2192">
        <v>2020</v>
      </c>
      <c r="B2192" t="s">
        <v>434</v>
      </c>
      <c r="C2192" t="s">
        <v>45</v>
      </c>
      <c r="D2192" t="s">
        <v>593</v>
      </c>
      <c r="E2192">
        <v>35</v>
      </c>
    </row>
    <row r="2193" spans="1:5">
      <c r="A2193">
        <v>2020</v>
      </c>
      <c r="B2193" t="s">
        <v>435</v>
      </c>
      <c r="C2193" t="s">
        <v>48</v>
      </c>
      <c r="D2193" t="s">
        <v>593</v>
      </c>
      <c r="E2193">
        <v>75</v>
      </c>
    </row>
    <row r="2194" spans="1:5">
      <c r="A2194">
        <v>2020</v>
      </c>
      <c r="B2194" t="s">
        <v>437</v>
      </c>
      <c r="C2194" t="s">
        <v>51</v>
      </c>
      <c r="D2194" t="s">
        <v>593</v>
      </c>
      <c r="E2194">
        <v>440</v>
      </c>
    </row>
    <row r="2195" spans="1:5">
      <c r="A2195">
        <v>2019</v>
      </c>
      <c r="B2195" t="s">
        <v>432</v>
      </c>
      <c r="C2195" t="s">
        <v>39</v>
      </c>
      <c r="D2195" t="s">
        <v>593</v>
      </c>
      <c r="E2195">
        <v>245</v>
      </c>
    </row>
    <row r="2196" spans="1:5">
      <c r="A2196">
        <v>2019</v>
      </c>
      <c r="B2196" t="s">
        <v>426</v>
      </c>
      <c r="C2196" t="s">
        <v>427</v>
      </c>
      <c r="D2196" t="s">
        <v>593</v>
      </c>
      <c r="E2196">
        <v>175</v>
      </c>
    </row>
    <row r="2197" spans="1:5">
      <c r="A2197">
        <v>2019</v>
      </c>
      <c r="B2197" t="s">
        <v>421</v>
      </c>
      <c r="C2197" t="s">
        <v>13</v>
      </c>
      <c r="D2197" t="s">
        <v>593</v>
      </c>
      <c r="E2197">
        <v>905</v>
      </c>
    </row>
    <row r="2198" spans="1:5">
      <c r="A2198">
        <v>2019</v>
      </c>
      <c r="B2198" t="s">
        <v>424</v>
      </c>
      <c r="C2198" t="s">
        <v>21</v>
      </c>
      <c r="D2198" t="s">
        <v>593</v>
      </c>
      <c r="E2198">
        <v>345</v>
      </c>
    </row>
    <row r="2199" spans="1:5">
      <c r="A2199">
        <v>2019</v>
      </c>
      <c r="B2199" t="s">
        <v>423</v>
      </c>
      <c r="C2199" t="s">
        <v>18</v>
      </c>
      <c r="D2199" t="s">
        <v>593</v>
      </c>
      <c r="E2199">
        <v>95</v>
      </c>
    </row>
    <row r="2200" spans="1:5">
      <c r="A2200">
        <v>2019</v>
      </c>
      <c r="B2200" t="s">
        <v>434</v>
      </c>
      <c r="C2200" t="s">
        <v>45</v>
      </c>
      <c r="D2200" t="s">
        <v>593</v>
      </c>
      <c r="E2200">
        <v>30</v>
      </c>
    </row>
    <row r="2201" spans="1:5">
      <c r="A2201">
        <v>2019</v>
      </c>
      <c r="B2201" t="s">
        <v>428</v>
      </c>
      <c r="C2201" t="s">
        <v>27</v>
      </c>
      <c r="D2201" t="s">
        <v>593</v>
      </c>
      <c r="E2201">
        <v>130</v>
      </c>
    </row>
    <row r="2202" spans="1:5">
      <c r="A2202">
        <v>2019</v>
      </c>
      <c r="B2202" t="s">
        <v>437</v>
      </c>
      <c r="C2202" t="s">
        <v>51</v>
      </c>
      <c r="D2202" t="s">
        <v>593</v>
      </c>
      <c r="E2202">
        <v>445</v>
      </c>
    </row>
    <row r="2203" spans="1:5">
      <c r="A2203">
        <v>2019</v>
      </c>
      <c r="B2203" t="s">
        <v>425</v>
      </c>
      <c r="C2203" t="s">
        <v>24</v>
      </c>
      <c r="D2203" t="s">
        <v>593</v>
      </c>
      <c r="E2203">
        <v>95</v>
      </c>
    </row>
    <row r="2204" spans="1:5">
      <c r="A2204">
        <v>2019</v>
      </c>
      <c r="B2204" t="s">
        <v>430</v>
      </c>
      <c r="C2204" t="s">
        <v>33</v>
      </c>
      <c r="D2204" t="s">
        <v>593</v>
      </c>
      <c r="E2204">
        <v>75</v>
      </c>
    </row>
    <row r="2205" spans="1:5">
      <c r="A2205">
        <v>2019</v>
      </c>
      <c r="B2205" t="s">
        <v>420</v>
      </c>
      <c r="C2205" t="s">
        <v>8</v>
      </c>
      <c r="D2205" t="s">
        <v>593</v>
      </c>
      <c r="E2205">
        <v>780</v>
      </c>
    </row>
    <row r="2206" spans="1:5">
      <c r="A2206">
        <v>2019</v>
      </c>
      <c r="B2206" t="s">
        <v>438</v>
      </c>
      <c r="C2206" t="s">
        <v>52</v>
      </c>
      <c r="D2206" t="s">
        <v>593</v>
      </c>
      <c r="E2206">
        <v>45</v>
      </c>
    </row>
    <row r="2207" spans="1:5">
      <c r="A2207">
        <v>2019</v>
      </c>
      <c r="B2207" t="s">
        <v>429</v>
      </c>
      <c r="C2207" t="s">
        <v>30</v>
      </c>
      <c r="D2207" t="s">
        <v>593</v>
      </c>
      <c r="E2207">
        <v>430</v>
      </c>
    </row>
    <row r="2208" spans="1:5">
      <c r="A2208">
        <v>2019</v>
      </c>
      <c r="B2208" t="s">
        <v>433</v>
      </c>
      <c r="C2208" t="s">
        <v>42</v>
      </c>
      <c r="D2208" t="s">
        <v>593</v>
      </c>
      <c r="E2208">
        <v>90</v>
      </c>
    </row>
    <row r="2209" spans="1:5">
      <c r="A2209">
        <v>2019</v>
      </c>
      <c r="B2209" t="s">
        <v>422</v>
      </c>
      <c r="C2209" t="s">
        <v>15</v>
      </c>
      <c r="D2209" t="s">
        <v>593</v>
      </c>
      <c r="E2209">
        <v>560</v>
      </c>
    </row>
    <row r="2210" spans="1:5">
      <c r="A2210">
        <v>2019</v>
      </c>
      <c r="B2210" t="s">
        <v>435</v>
      </c>
      <c r="C2210" t="s">
        <v>48</v>
      </c>
      <c r="D2210" t="s">
        <v>593</v>
      </c>
      <c r="E2210">
        <v>80</v>
      </c>
    </row>
    <row r="2211" spans="1:5">
      <c r="A2211">
        <v>2019</v>
      </c>
      <c r="B2211" t="s">
        <v>436</v>
      </c>
      <c r="C2211" t="s">
        <v>49</v>
      </c>
      <c r="D2211" t="s">
        <v>593</v>
      </c>
      <c r="E2211">
        <v>855</v>
      </c>
    </row>
    <row r="2212" spans="1:5">
      <c r="A2212">
        <v>2019</v>
      </c>
      <c r="B2212" t="s">
        <v>439</v>
      </c>
      <c r="C2212" t="s">
        <v>53</v>
      </c>
      <c r="D2212" t="s">
        <v>593</v>
      </c>
      <c r="E2212">
        <v>110</v>
      </c>
    </row>
    <row r="2213" spans="1:5">
      <c r="A2213">
        <v>2019</v>
      </c>
      <c r="B2213" t="s">
        <v>431</v>
      </c>
      <c r="C2213" t="s">
        <v>36</v>
      </c>
      <c r="D2213" t="s">
        <v>593</v>
      </c>
      <c r="E2213">
        <v>55</v>
      </c>
    </row>
    <row r="2214" spans="1:5">
      <c r="A2214">
        <v>2018</v>
      </c>
      <c r="B2214" t="s">
        <v>424</v>
      </c>
      <c r="C2214" t="s">
        <v>21</v>
      </c>
      <c r="D2214" t="s">
        <v>593</v>
      </c>
      <c r="E2214">
        <v>355</v>
      </c>
    </row>
    <row r="2215" spans="1:5">
      <c r="A2215">
        <v>2018</v>
      </c>
      <c r="B2215" t="s">
        <v>420</v>
      </c>
      <c r="C2215" t="s">
        <v>8</v>
      </c>
      <c r="D2215" t="s">
        <v>593</v>
      </c>
      <c r="E2215">
        <v>810</v>
      </c>
    </row>
    <row r="2216" spans="1:5">
      <c r="A2216">
        <v>2018</v>
      </c>
      <c r="B2216" t="s">
        <v>426</v>
      </c>
      <c r="C2216" t="s">
        <v>427</v>
      </c>
      <c r="D2216" t="s">
        <v>593</v>
      </c>
      <c r="E2216">
        <v>170</v>
      </c>
    </row>
    <row r="2217" spans="1:5">
      <c r="A2217">
        <v>2018</v>
      </c>
      <c r="B2217" t="s">
        <v>433</v>
      </c>
      <c r="C2217" t="s">
        <v>42</v>
      </c>
      <c r="D2217" t="s">
        <v>593</v>
      </c>
      <c r="E2217">
        <v>95</v>
      </c>
    </row>
    <row r="2218" spans="1:5">
      <c r="A2218">
        <v>2018</v>
      </c>
      <c r="B2218" t="s">
        <v>421</v>
      </c>
      <c r="C2218" t="s">
        <v>13</v>
      </c>
      <c r="D2218" t="s">
        <v>593</v>
      </c>
      <c r="E2218">
        <v>930</v>
      </c>
    </row>
    <row r="2219" spans="1:5">
      <c r="A2219">
        <v>2018</v>
      </c>
      <c r="B2219" t="s">
        <v>435</v>
      </c>
      <c r="C2219" t="s">
        <v>48</v>
      </c>
      <c r="D2219" t="s">
        <v>593</v>
      </c>
      <c r="E2219">
        <v>80</v>
      </c>
    </row>
    <row r="2220" spans="1:5">
      <c r="A2220">
        <v>2018</v>
      </c>
      <c r="B2220" t="s">
        <v>428</v>
      </c>
      <c r="C2220" t="s">
        <v>27</v>
      </c>
      <c r="D2220" t="s">
        <v>593</v>
      </c>
      <c r="E2220">
        <v>120</v>
      </c>
    </row>
    <row r="2221" spans="1:5">
      <c r="A2221">
        <v>2018</v>
      </c>
      <c r="B2221" t="s">
        <v>423</v>
      </c>
      <c r="C2221" t="s">
        <v>18</v>
      </c>
      <c r="D2221" t="s">
        <v>593</v>
      </c>
      <c r="E2221">
        <v>90</v>
      </c>
    </row>
    <row r="2222" spans="1:5">
      <c r="A2222">
        <v>2018</v>
      </c>
      <c r="B2222" t="s">
        <v>430</v>
      </c>
      <c r="C2222" t="s">
        <v>33</v>
      </c>
      <c r="D2222" t="s">
        <v>593</v>
      </c>
      <c r="E2222">
        <v>75</v>
      </c>
    </row>
    <row r="2223" spans="1:5">
      <c r="A2223">
        <v>2018</v>
      </c>
      <c r="B2223" t="s">
        <v>431</v>
      </c>
      <c r="C2223" t="s">
        <v>36</v>
      </c>
      <c r="D2223" t="s">
        <v>593</v>
      </c>
      <c r="E2223">
        <v>65</v>
      </c>
    </row>
    <row r="2224" spans="1:5">
      <c r="A2224">
        <v>2018</v>
      </c>
      <c r="B2224" t="s">
        <v>438</v>
      </c>
      <c r="C2224" t="s">
        <v>52</v>
      </c>
      <c r="D2224" t="s">
        <v>593</v>
      </c>
      <c r="E2224">
        <v>55</v>
      </c>
    </row>
    <row r="2225" spans="1:5">
      <c r="A2225">
        <v>2018</v>
      </c>
      <c r="B2225" t="s">
        <v>422</v>
      </c>
      <c r="C2225" t="s">
        <v>15</v>
      </c>
      <c r="D2225" t="s">
        <v>593</v>
      </c>
      <c r="E2225">
        <v>570</v>
      </c>
    </row>
    <row r="2226" spans="1:5">
      <c r="A2226">
        <v>2018</v>
      </c>
      <c r="B2226" t="s">
        <v>436</v>
      </c>
      <c r="C2226" t="s">
        <v>49</v>
      </c>
      <c r="D2226" t="s">
        <v>593</v>
      </c>
      <c r="E2226">
        <v>875</v>
      </c>
    </row>
    <row r="2227" spans="1:5">
      <c r="A2227">
        <v>2018</v>
      </c>
      <c r="B2227" t="s">
        <v>439</v>
      </c>
      <c r="C2227" t="s">
        <v>53</v>
      </c>
      <c r="D2227" t="s">
        <v>593</v>
      </c>
      <c r="E2227">
        <v>120</v>
      </c>
    </row>
    <row r="2228" spans="1:5">
      <c r="A2228">
        <v>2018</v>
      </c>
      <c r="B2228" t="s">
        <v>437</v>
      </c>
      <c r="C2228" t="s">
        <v>51</v>
      </c>
      <c r="D2228" t="s">
        <v>593</v>
      </c>
      <c r="E2228">
        <v>445</v>
      </c>
    </row>
    <row r="2229" spans="1:5">
      <c r="A2229">
        <v>2018</v>
      </c>
      <c r="B2229" t="s">
        <v>434</v>
      </c>
      <c r="C2229" t="s">
        <v>45</v>
      </c>
      <c r="D2229" t="s">
        <v>593</v>
      </c>
      <c r="E2229">
        <v>35</v>
      </c>
    </row>
    <row r="2230" spans="1:5">
      <c r="A2230">
        <v>2018</v>
      </c>
      <c r="B2230" t="s">
        <v>429</v>
      </c>
      <c r="C2230" t="s">
        <v>30</v>
      </c>
      <c r="D2230" t="s">
        <v>593</v>
      </c>
      <c r="E2230">
        <v>455</v>
      </c>
    </row>
    <row r="2231" spans="1:5">
      <c r="A2231">
        <v>2018</v>
      </c>
      <c r="B2231" t="s">
        <v>425</v>
      </c>
      <c r="C2231" t="s">
        <v>24</v>
      </c>
      <c r="D2231" t="s">
        <v>593</v>
      </c>
      <c r="E2231">
        <v>90</v>
      </c>
    </row>
    <row r="2232" spans="1:5">
      <c r="A2232">
        <v>2018</v>
      </c>
      <c r="B2232" t="s">
        <v>432</v>
      </c>
      <c r="C2232" t="s">
        <v>39</v>
      </c>
      <c r="D2232" t="s">
        <v>593</v>
      </c>
      <c r="E2232">
        <v>255</v>
      </c>
    </row>
    <row r="2233" spans="1:5">
      <c r="A2233">
        <v>2023</v>
      </c>
      <c r="B2233" t="s">
        <v>424</v>
      </c>
      <c r="C2233" t="s">
        <v>21</v>
      </c>
      <c r="D2233" t="s">
        <v>593</v>
      </c>
      <c r="E2233">
        <v>320</v>
      </c>
    </row>
    <row r="2234" spans="1:5">
      <c r="A2234">
        <v>2023</v>
      </c>
      <c r="B2234" t="s">
        <v>432</v>
      </c>
      <c r="C2234" t="s">
        <v>39</v>
      </c>
      <c r="D2234" t="s">
        <v>593</v>
      </c>
      <c r="E2234">
        <v>230</v>
      </c>
    </row>
    <row r="2235" spans="1:5">
      <c r="A2235">
        <v>2023</v>
      </c>
      <c r="B2235" t="s">
        <v>421</v>
      </c>
      <c r="C2235" t="s">
        <v>13</v>
      </c>
      <c r="D2235" t="s">
        <v>593</v>
      </c>
      <c r="E2235">
        <v>860</v>
      </c>
    </row>
    <row r="2236" spans="1:5">
      <c r="A2236">
        <v>2023</v>
      </c>
      <c r="B2236" t="s">
        <v>430</v>
      </c>
      <c r="C2236" t="s">
        <v>33</v>
      </c>
      <c r="D2236" t="s">
        <v>593</v>
      </c>
      <c r="E2236">
        <v>70</v>
      </c>
    </row>
    <row r="2237" spans="1:5">
      <c r="A2237">
        <v>2023</v>
      </c>
      <c r="B2237" t="s">
        <v>435</v>
      </c>
      <c r="C2237" t="s">
        <v>48</v>
      </c>
      <c r="D2237" t="s">
        <v>593</v>
      </c>
      <c r="E2237">
        <v>60</v>
      </c>
    </row>
    <row r="2238" spans="1:5">
      <c r="A2238">
        <v>2023</v>
      </c>
      <c r="B2238" t="s">
        <v>436</v>
      </c>
      <c r="C2238" t="s">
        <v>49</v>
      </c>
      <c r="D2238" t="s">
        <v>593</v>
      </c>
      <c r="E2238">
        <v>750</v>
      </c>
    </row>
    <row r="2239" spans="1:5">
      <c r="A2239">
        <v>2023</v>
      </c>
      <c r="B2239" t="s">
        <v>429</v>
      </c>
      <c r="C2239" t="s">
        <v>30</v>
      </c>
      <c r="D2239" t="s">
        <v>593</v>
      </c>
      <c r="E2239">
        <v>415</v>
      </c>
    </row>
    <row r="2240" spans="1:5">
      <c r="A2240">
        <v>2023</v>
      </c>
      <c r="B2240" t="s">
        <v>420</v>
      </c>
      <c r="C2240" t="s">
        <v>8</v>
      </c>
      <c r="D2240" t="s">
        <v>593</v>
      </c>
      <c r="E2240">
        <v>725</v>
      </c>
    </row>
    <row r="2241" spans="1:5">
      <c r="A2241">
        <v>2023</v>
      </c>
      <c r="B2241" t="s">
        <v>439</v>
      </c>
      <c r="C2241" t="s">
        <v>53</v>
      </c>
      <c r="D2241" t="s">
        <v>593</v>
      </c>
      <c r="E2241">
        <v>85</v>
      </c>
    </row>
    <row r="2242" spans="1:5">
      <c r="A2242">
        <v>2023</v>
      </c>
      <c r="B2242" t="s">
        <v>437</v>
      </c>
      <c r="C2242" t="s">
        <v>51</v>
      </c>
      <c r="D2242" t="s">
        <v>593</v>
      </c>
      <c r="E2242">
        <v>430</v>
      </c>
    </row>
    <row r="2243" spans="1:5">
      <c r="A2243">
        <v>2023</v>
      </c>
      <c r="B2243" t="s">
        <v>438</v>
      </c>
      <c r="C2243" t="s">
        <v>52</v>
      </c>
      <c r="D2243" t="s">
        <v>593</v>
      </c>
      <c r="E2243">
        <v>50</v>
      </c>
    </row>
    <row r="2244" spans="1:5">
      <c r="A2244">
        <v>2023</v>
      </c>
      <c r="B2244" t="s">
        <v>426</v>
      </c>
      <c r="C2244" t="s">
        <v>427</v>
      </c>
      <c r="D2244" t="s">
        <v>593</v>
      </c>
      <c r="E2244">
        <v>145</v>
      </c>
    </row>
    <row r="2245" spans="1:5">
      <c r="A2245">
        <v>2023</v>
      </c>
      <c r="B2245" t="s">
        <v>434</v>
      </c>
      <c r="C2245" t="s">
        <v>45</v>
      </c>
      <c r="D2245" t="s">
        <v>593</v>
      </c>
      <c r="E2245">
        <v>25</v>
      </c>
    </row>
    <row r="2246" spans="1:5">
      <c r="A2246">
        <v>2023</v>
      </c>
      <c r="B2246" t="s">
        <v>425</v>
      </c>
      <c r="C2246" t="s">
        <v>24</v>
      </c>
      <c r="D2246" t="s">
        <v>593</v>
      </c>
      <c r="E2246">
        <v>80</v>
      </c>
    </row>
    <row r="2247" spans="1:5">
      <c r="A2247">
        <v>2023</v>
      </c>
      <c r="B2247" t="s">
        <v>422</v>
      </c>
      <c r="C2247" t="s">
        <v>15</v>
      </c>
      <c r="D2247" t="s">
        <v>593</v>
      </c>
      <c r="E2247">
        <v>505</v>
      </c>
    </row>
    <row r="2248" spans="1:5">
      <c r="A2248">
        <v>2024</v>
      </c>
      <c r="B2248" t="s">
        <v>430</v>
      </c>
      <c r="C2248" t="s">
        <v>33</v>
      </c>
      <c r="D2248" t="s">
        <v>593</v>
      </c>
      <c r="E2248">
        <v>65</v>
      </c>
    </row>
    <row r="2249" spans="1:5">
      <c r="A2249">
        <v>2024</v>
      </c>
      <c r="B2249" t="s">
        <v>428</v>
      </c>
      <c r="C2249" t="s">
        <v>27</v>
      </c>
      <c r="D2249" t="s">
        <v>593</v>
      </c>
      <c r="E2249">
        <v>105</v>
      </c>
    </row>
    <row r="2250" spans="1:5">
      <c r="A2250">
        <v>2024</v>
      </c>
      <c r="B2250" t="s">
        <v>422</v>
      </c>
      <c r="C2250" t="s">
        <v>15</v>
      </c>
      <c r="D2250" t="s">
        <v>593</v>
      </c>
      <c r="E2250">
        <v>485</v>
      </c>
    </row>
    <row r="2251" spans="1:5">
      <c r="A2251">
        <v>2024</v>
      </c>
      <c r="B2251" t="s">
        <v>425</v>
      </c>
      <c r="C2251" t="s">
        <v>24</v>
      </c>
      <c r="D2251" t="s">
        <v>593</v>
      </c>
      <c r="E2251">
        <v>75</v>
      </c>
    </row>
    <row r="2252" spans="1:5">
      <c r="A2252">
        <v>2024</v>
      </c>
      <c r="B2252" t="s">
        <v>438</v>
      </c>
      <c r="C2252" t="s">
        <v>52</v>
      </c>
      <c r="D2252" t="s">
        <v>593</v>
      </c>
      <c r="E2252">
        <v>50</v>
      </c>
    </row>
    <row r="2253" spans="1:5">
      <c r="A2253">
        <v>2024</v>
      </c>
      <c r="B2253" t="s">
        <v>420</v>
      </c>
      <c r="C2253" t="s">
        <v>8</v>
      </c>
      <c r="D2253" t="s">
        <v>593</v>
      </c>
      <c r="E2253">
        <v>715</v>
      </c>
    </row>
    <row r="2254" spans="1:5">
      <c r="A2254">
        <v>2024</v>
      </c>
      <c r="B2254" t="s">
        <v>423</v>
      </c>
      <c r="C2254" t="s">
        <v>18</v>
      </c>
      <c r="D2254" t="s">
        <v>593</v>
      </c>
      <c r="E2254">
        <v>65</v>
      </c>
    </row>
    <row r="2255" spans="1:5">
      <c r="A2255">
        <v>2024</v>
      </c>
      <c r="B2255" t="s">
        <v>421</v>
      </c>
      <c r="C2255" t="s">
        <v>13</v>
      </c>
      <c r="D2255" t="s">
        <v>593</v>
      </c>
      <c r="E2255">
        <v>830</v>
      </c>
    </row>
    <row r="2256" spans="1:5">
      <c r="A2256">
        <v>2024</v>
      </c>
      <c r="B2256" t="s">
        <v>429</v>
      </c>
      <c r="C2256" t="s">
        <v>30</v>
      </c>
      <c r="D2256" t="s">
        <v>593</v>
      </c>
      <c r="E2256">
        <v>410</v>
      </c>
    </row>
    <row r="2257" spans="1:5">
      <c r="A2257">
        <v>2024</v>
      </c>
      <c r="B2257" t="s">
        <v>431</v>
      </c>
      <c r="C2257" t="s">
        <v>36</v>
      </c>
      <c r="D2257" t="s">
        <v>593</v>
      </c>
      <c r="E2257">
        <v>50</v>
      </c>
    </row>
    <row r="2258" spans="1:5">
      <c r="A2258">
        <v>2024</v>
      </c>
      <c r="B2258" t="s">
        <v>434</v>
      </c>
      <c r="C2258" t="s">
        <v>45</v>
      </c>
      <c r="D2258" t="s">
        <v>593</v>
      </c>
      <c r="E2258">
        <v>25</v>
      </c>
    </row>
    <row r="2259" spans="1:5">
      <c r="A2259">
        <v>2024</v>
      </c>
      <c r="B2259" t="s">
        <v>437</v>
      </c>
      <c r="C2259" t="s">
        <v>51</v>
      </c>
      <c r="D2259" t="s">
        <v>593</v>
      </c>
      <c r="E2259">
        <v>405</v>
      </c>
    </row>
    <row r="2260" spans="1:5">
      <c r="A2260">
        <v>2024</v>
      </c>
      <c r="B2260" t="s">
        <v>436</v>
      </c>
      <c r="C2260" t="s">
        <v>49</v>
      </c>
      <c r="D2260" t="s">
        <v>593</v>
      </c>
      <c r="E2260">
        <v>725</v>
      </c>
    </row>
    <row r="2261" spans="1:5">
      <c r="A2261">
        <v>2024</v>
      </c>
      <c r="B2261" t="s">
        <v>439</v>
      </c>
      <c r="C2261" t="s">
        <v>53</v>
      </c>
      <c r="D2261" t="s">
        <v>593</v>
      </c>
      <c r="E2261">
        <v>70</v>
      </c>
    </row>
    <row r="2262" spans="1:5">
      <c r="A2262">
        <v>2024</v>
      </c>
      <c r="B2262" t="s">
        <v>433</v>
      </c>
      <c r="C2262" t="s">
        <v>42</v>
      </c>
      <c r="D2262" t="s">
        <v>593</v>
      </c>
      <c r="E2262">
        <v>80</v>
      </c>
    </row>
    <row r="2263" spans="1:5">
      <c r="A2263">
        <v>2023</v>
      </c>
      <c r="B2263" t="s">
        <v>431</v>
      </c>
      <c r="C2263" t="s">
        <v>36</v>
      </c>
      <c r="D2263" t="s">
        <v>594</v>
      </c>
      <c r="E2263">
        <v>10</v>
      </c>
    </row>
    <row r="2264" spans="1:5">
      <c r="A2264">
        <v>2023</v>
      </c>
      <c r="B2264" t="s">
        <v>433</v>
      </c>
      <c r="C2264" t="s">
        <v>42</v>
      </c>
      <c r="D2264" t="s">
        <v>594</v>
      </c>
      <c r="E2264">
        <v>15</v>
      </c>
    </row>
    <row r="2265" spans="1:5">
      <c r="A2265">
        <v>2023</v>
      </c>
      <c r="B2265" t="s">
        <v>423</v>
      </c>
      <c r="C2265" t="s">
        <v>18</v>
      </c>
      <c r="D2265" t="s">
        <v>594</v>
      </c>
      <c r="E2265">
        <v>20</v>
      </c>
    </row>
    <row r="2266" spans="1:5">
      <c r="A2266">
        <v>2023</v>
      </c>
      <c r="B2266" t="s">
        <v>428</v>
      </c>
      <c r="C2266" t="s">
        <v>27</v>
      </c>
      <c r="D2266" t="s">
        <v>594</v>
      </c>
      <c r="E2266">
        <v>25</v>
      </c>
    </row>
    <row r="2267" spans="1:5">
      <c r="A2267">
        <v>2024</v>
      </c>
      <c r="B2267" t="s">
        <v>424</v>
      </c>
      <c r="C2267" t="s">
        <v>21</v>
      </c>
      <c r="D2267" t="s">
        <v>594</v>
      </c>
      <c r="E2267">
        <v>115</v>
      </c>
    </row>
    <row r="2268" spans="1:5">
      <c r="A2268">
        <v>2024</v>
      </c>
      <c r="B2268" t="s">
        <v>432</v>
      </c>
      <c r="C2268" t="s">
        <v>39</v>
      </c>
      <c r="D2268" t="s">
        <v>594</v>
      </c>
      <c r="E2268">
        <v>75</v>
      </c>
    </row>
    <row r="2269" spans="1:5">
      <c r="A2269">
        <v>2024</v>
      </c>
      <c r="B2269" t="s">
        <v>435</v>
      </c>
      <c r="C2269" t="s">
        <v>48</v>
      </c>
      <c r="D2269" t="s">
        <v>594</v>
      </c>
      <c r="E2269">
        <v>20</v>
      </c>
    </row>
    <row r="2270" spans="1:5">
      <c r="A2270">
        <v>2024</v>
      </c>
      <c r="B2270" t="s">
        <v>426</v>
      </c>
      <c r="C2270" t="s">
        <v>427</v>
      </c>
      <c r="D2270" t="s">
        <v>594</v>
      </c>
      <c r="E2270">
        <v>45</v>
      </c>
    </row>
    <row r="2271" spans="1:5">
      <c r="A2271">
        <v>2021</v>
      </c>
      <c r="B2271" t="s">
        <v>437</v>
      </c>
      <c r="C2271" t="s">
        <v>51</v>
      </c>
      <c r="D2271" t="s">
        <v>594</v>
      </c>
      <c r="E2271">
        <v>95</v>
      </c>
    </row>
    <row r="2272" spans="1:5">
      <c r="A2272">
        <v>2021</v>
      </c>
      <c r="B2272" t="s">
        <v>434</v>
      </c>
      <c r="C2272" t="s">
        <v>45</v>
      </c>
      <c r="D2272" t="s">
        <v>594</v>
      </c>
      <c r="E2272">
        <v>10</v>
      </c>
    </row>
    <row r="2273" spans="1:5">
      <c r="A2273">
        <v>2021</v>
      </c>
      <c r="B2273" t="s">
        <v>438</v>
      </c>
      <c r="C2273" t="s">
        <v>52</v>
      </c>
      <c r="D2273" t="s">
        <v>594</v>
      </c>
      <c r="E2273">
        <v>15</v>
      </c>
    </row>
    <row r="2274" spans="1:5">
      <c r="A2274">
        <v>2021</v>
      </c>
      <c r="B2274" t="s">
        <v>425</v>
      </c>
      <c r="C2274" t="s">
        <v>24</v>
      </c>
      <c r="D2274" t="s">
        <v>594</v>
      </c>
      <c r="E2274">
        <v>20</v>
      </c>
    </row>
    <row r="2275" spans="1:5">
      <c r="A2275">
        <v>2021</v>
      </c>
      <c r="B2275" t="s">
        <v>423</v>
      </c>
      <c r="C2275" t="s">
        <v>18</v>
      </c>
      <c r="D2275" t="s">
        <v>594</v>
      </c>
      <c r="E2275">
        <v>20</v>
      </c>
    </row>
    <row r="2276" spans="1:5">
      <c r="A2276">
        <v>2021</v>
      </c>
      <c r="B2276" t="s">
        <v>420</v>
      </c>
      <c r="C2276" t="s">
        <v>8</v>
      </c>
      <c r="D2276" t="s">
        <v>594</v>
      </c>
      <c r="E2276">
        <v>210</v>
      </c>
    </row>
    <row r="2277" spans="1:5">
      <c r="A2277">
        <v>2022</v>
      </c>
      <c r="B2277" t="s">
        <v>425</v>
      </c>
      <c r="C2277" t="s">
        <v>24</v>
      </c>
      <c r="D2277" t="s">
        <v>594</v>
      </c>
      <c r="E2277">
        <v>15</v>
      </c>
    </row>
    <row r="2278" spans="1:5">
      <c r="A2278">
        <v>2022</v>
      </c>
      <c r="B2278" t="s">
        <v>422</v>
      </c>
      <c r="C2278" t="s">
        <v>15</v>
      </c>
      <c r="D2278" t="s">
        <v>594</v>
      </c>
      <c r="E2278">
        <v>160</v>
      </c>
    </row>
    <row r="2279" spans="1:5">
      <c r="A2279">
        <v>2022</v>
      </c>
      <c r="B2279" t="s">
        <v>437</v>
      </c>
      <c r="C2279" t="s">
        <v>51</v>
      </c>
      <c r="D2279" t="s">
        <v>594</v>
      </c>
      <c r="E2279">
        <v>85</v>
      </c>
    </row>
    <row r="2280" spans="1:5">
      <c r="A2280">
        <v>2022</v>
      </c>
      <c r="B2280" t="s">
        <v>426</v>
      </c>
      <c r="C2280" t="s">
        <v>427</v>
      </c>
      <c r="D2280" t="s">
        <v>594</v>
      </c>
      <c r="E2280">
        <v>45</v>
      </c>
    </row>
    <row r="2281" spans="1:5">
      <c r="A2281">
        <v>2022</v>
      </c>
      <c r="B2281" t="s">
        <v>428</v>
      </c>
      <c r="C2281" t="s">
        <v>27</v>
      </c>
      <c r="D2281" t="s">
        <v>594</v>
      </c>
      <c r="E2281">
        <v>25</v>
      </c>
    </row>
    <row r="2282" spans="1:5">
      <c r="A2282">
        <v>2022</v>
      </c>
      <c r="B2282" t="s">
        <v>435</v>
      </c>
      <c r="C2282" t="s">
        <v>48</v>
      </c>
      <c r="D2282" t="s">
        <v>594</v>
      </c>
      <c r="E2282">
        <v>25</v>
      </c>
    </row>
    <row r="2283" spans="1:5">
      <c r="A2283">
        <v>2022</v>
      </c>
      <c r="B2283" t="s">
        <v>423</v>
      </c>
      <c r="C2283" t="s">
        <v>18</v>
      </c>
      <c r="D2283" t="s">
        <v>594</v>
      </c>
      <c r="E2283">
        <v>20</v>
      </c>
    </row>
    <row r="2284" spans="1:5">
      <c r="A2284">
        <v>2022</v>
      </c>
      <c r="B2284" t="s">
        <v>430</v>
      </c>
      <c r="C2284" t="s">
        <v>33</v>
      </c>
      <c r="D2284" t="s">
        <v>594</v>
      </c>
      <c r="E2284">
        <v>20</v>
      </c>
    </row>
    <row r="2285" spans="1:5">
      <c r="A2285">
        <v>2022</v>
      </c>
      <c r="B2285" t="s">
        <v>436</v>
      </c>
      <c r="C2285" t="s">
        <v>49</v>
      </c>
      <c r="D2285" t="s">
        <v>594</v>
      </c>
      <c r="E2285">
        <v>265</v>
      </c>
    </row>
    <row r="2286" spans="1:5">
      <c r="A2286">
        <v>2022</v>
      </c>
      <c r="B2286" t="s">
        <v>439</v>
      </c>
      <c r="C2286" t="s">
        <v>53</v>
      </c>
      <c r="D2286" t="s">
        <v>594</v>
      </c>
      <c r="E2286">
        <v>30</v>
      </c>
    </row>
    <row r="2287" spans="1:5">
      <c r="A2287">
        <v>2022</v>
      </c>
      <c r="B2287" t="s">
        <v>433</v>
      </c>
      <c r="C2287" t="s">
        <v>42</v>
      </c>
      <c r="D2287" t="s">
        <v>594</v>
      </c>
      <c r="E2287">
        <v>15</v>
      </c>
    </row>
    <row r="2288" spans="1:5">
      <c r="A2288">
        <v>2022</v>
      </c>
      <c r="B2288" t="s">
        <v>434</v>
      </c>
      <c r="C2288" t="s">
        <v>45</v>
      </c>
      <c r="D2288" t="s">
        <v>594</v>
      </c>
      <c r="E2288">
        <v>5</v>
      </c>
    </row>
    <row r="2289" spans="1:5">
      <c r="A2289">
        <v>2022</v>
      </c>
      <c r="B2289" t="s">
        <v>432</v>
      </c>
      <c r="C2289" t="s">
        <v>39</v>
      </c>
      <c r="D2289" t="s">
        <v>594</v>
      </c>
      <c r="E2289">
        <v>80</v>
      </c>
    </row>
    <row r="2290" spans="1:5">
      <c r="A2290">
        <v>2021</v>
      </c>
      <c r="B2290" t="s">
        <v>426</v>
      </c>
      <c r="C2290" t="s">
        <v>427</v>
      </c>
      <c r="D2290" t="s">
        <v>594</v>
      </c>
      <c r="E2290">
        <v>50</v>
      </c>
    </row>
    <row r="2291" spans="1:5">
      <c r="A2291">
        <v>2021</v>
      </c>
      <c r="B2291" t="s">
        <v>422</v>
      </c>
      <c r="C2291" t="s">
        <v>15</v>
      </c>
      <c r="D2291" t="s">
        <v>594</v>
      </c>
      <c r="E2291">
        <v>155</v>
      </c>
    </row>
    <row r="2292" spans="1:5">
      <c r="A2292">
        <v>2021</v>
      </c>
      <c r="B2292" t="s">
        <v>432</v>
      </c>
      <c r="C2292" t="s">
        <v>39</v>
      </c>
      <c r="D2292" t="s">
        <v>594</v>
      </c>
      <c r="E2292">
        <v>80</v>
      </c>
    </row>
    <row r="2293" spans="1:5">
      <c r="A2293">
        <v>2021</v>
      </c>
      <c r="B2293" t="s">
        <v>424</v>
      </c>
      <c r="C2293" t="s">
        <v>21</v>
      </c>
      <c r="D2293" t="s">
        <v>594</v>
      </c>
      <c r="E2293">
        <v>125</v>
      </c>
    </row>
    <row r="2294" spans="1:5">
      <c r="A2294">
        <v>2021</v>
      </c>
      <c r="B2294" t="s">
        <v>433</v>
      </c>
      <c r="C2294" t="s">
        <v>42</v>
      </c>
      <c r="D2294" t="s">
        <v>594</v>
      </c>
      <c r="E2294">
        <v>15</v>
      </c>
    </row>
    <row r="2295" spans="1:5">
      <c r="A2295">
        <v>2021</v>
      </c>
      <c r="B2295" t="s">
        <v>421</v>
      </c>
      <c r="C2295" t="s">
        <v>13</v>
      </c>
      <c r="D2295" t="s">
        <v>594</v>
      </c>
      <c r="E2295">
        <v>205</v>
      </c>
    </row>
    <row r="2296" spans="1:5">
      <c r="A2296">
        <v>2022</v>
      </c>
      <c r="B2296" t="s">
        <v>424</v>
      </c>
      <c r="C2296" t="s">
        <v>21</v>
      </c>
      <c r="D2296" t="s">
        <v>594</v>
      </c>
      <c r="E2296">
        <v>130</v>
      </c>
    </row>
    <row r="2297" spans="1:5">
      <c r="A2297">
        <v>2022</v>
      </c>
      <c r="B2297" t="s">
        <v>431</v>
      </c>
      <c r="C2297" t="s">
        <v>36</v>
      </c>
      <c r="D2297" t="s">
        <v>594</v>
      </c>
      <c r="E2297">
        <v>10</v>
      </c>
    </row>
    <row r="2298" spans="1:5">
      <c r="A2298">
        <v>2022</v>
      </c>
      <c r="B2298" t="s">
        <v>421</v>
      </c>
      <c r="C2298" t="s">
        <v>13</v>
      </c>
      <c r="D2298" t="s">
        <v>594</v>
      </c>
      <c r="E2298">
        <v>215</v>
      </c>
    </row>
    <row r="2299" spans="1:5">
      <c r="A2299">
        <v>2021</v>
      </c>
      <c r="B2299" t="s">
        <v>436</v>
      </c>
      <c r="C2299" t="s">
        <v>49</v>
      </c>
      <c r="D2299" t="s">
        <v>594</v>
      </c>
      <c r="E2299">
        <v>275</v>
      </c>
    </row>
    <row r="2300" spans="1:5">
      <c r="A2300">
        <v>2021</v>
      </c>
      <c r="B2300" t="s">
        <v>439</v>
      </c>
      <c r="C2300" t="s">
        <v>53</v>
      </c>
      <c r="D2300" t="s">
        <v>594</v>
      </c>
      <c r="E2300">
        <v>30</v>
      </c>
    </row>
    <row r="2301" spans="1:5">
      <c r="A2301">
        <v>2021</v>
      </c>
      <c r="B2301" t="s">
        <v>435</v>
      </c>
      <c r="C2301" t="s">
        <v>48</v>
      </c>
      <c r="D2301" t="s">
        <v>594</v>
      </c>
      <c r="E2301">
        <v>25</v>
      </c>
    </row>
    <row r="2302" spans="1:5">
      <c r="A2302">
        <v>2021</v>
      </c>
      <c r="B2302" t="s">
        <v>430</v>
      </c>
      <c r="C2302" t="s">
        <v>33</v>
      </c>
      <c r="D2302" t="s">
        <v>594</v>
      </c>
      <c r="E2302">
        <v>20</v>
      </c>
    </row>
    <row r="2303" spans="1:5">
      <c r="A2303">
        <v>2021</v>
      </c>
      <c r="B2303" t="s">
        <v>429</v>
      </c>
      <c r="C2303" t="s">
        <v>30</v>
      </c>
      <c r="D2303" t="s">
        <v>594</v>
      </c>
      <c r="E2303">
        <v>100</v>
      </c>
    </row>
    <row r="2304" spans="1:5">
      <c r="A2304">
        <v>2021</v>
      </c>
      <c r="B2304" t="s">
        <v>428</v>
      </c>
      <c r="C2304" t="s">
        <v>27</v>
      </c>
      <c r="D2304" t="s">
        <v>594</v>
      </c>
      <c r="E2304">
        <v>25</v>
      </c>
    </row>
    <row r="2305" spans="1:5">
      <c r="A2305">
        <v>2021</v>
      </c>
      <c r="B2305" t="s">
        <v>431</v>
      </c>
      <c r="C2305" t="s">
        <v>36</v>
      </c>
      <c r="D2305" t="s">
        <v>594</v>
      </c>
      <c r="E2305">
        <v>10</v>
      </c>
    </row>
    <row r="2306" spans="1:5">
      <c r="A2306">
        <v>2022</v>
      </c>
      <c r="B2306" t="s">
        <v>438</v>
      </c>
      <c r="C2306" t="s">
        <v>52</v>
      </c>
      <c r="D2306" t="s">
        <v>594</v>
      </c>
      <c r="E2306">
        <v>10</v>
      </c>
    </row>
    <row r="2307" spans="1:5">
      <c r="A2307">
        <v>2022</v>
      </c>
      <c r="B2307" t="s">
        <v>429</v>
      </c>
      <c r="C2307" t="s">
        <v>30</v>
      </c>
      <c r="D2307" t="s">
        <v>594</v>
      </c>
      <c r="E2307">
        <v>130</v>
      </c>
    </row>
    <row r="2308" spans="1:5">
      <c r="A2308">
        <v>2022</v>
      </c>
      <c r="B2308" t="s">
        <v>420</v>
      </c>
      <c r="C2308" t="s">
        <v>8</v>
      </c>
      <c r="D2308" t="s">
        <v>594</v>
      </c>
      <c r="E2308">
        <v>195</v>
      </c>
    </row>
    <row r="2309" spans="1:5">
      <c r="A2309">
        <v>2020</v>
      </c>
      <c r="B2309" t="s">
        <v>422</v>
      </c>
      <c r="C2309" t="s">
        <v>15</v>
      </c>
      <c r="D2309" t="s">
        <v>594</v>
      </c>
      <c r="E2309">
        <v>145</v>
      </c>
    </row>
    <row r="2310" spans="1:5">
      <c r="A2310">
        <v>2020</v>
      </c>
      <c r="B2310" t="s">
        <v>425</v>
      </c>
      <c r="C2310" t="s">
        <v>24</v>
      </c>
      <c r="D2310" t="s">
        <v>594</v>
      </c>
      <c r="E2310">
        <v>15</v>
      </c>
    </row>
    <row r="2311" spans="1:5">
      <c r="A2311">
        <v>2020</v>
      </c>
      <c r="B2311" t="s">
        <v>431</v>
      </c>
      <c r="C2311" t="s">
        <v>36</v>
      </c>
      <c r="D2311" t="s">
        <v>594</v>
      </c>
      <c r="E2311">
        <v>10</v>
      </c>
    </row>
    <row r="2312" spans="1:5">
      <c r="A2312">
        <v>2020</v>
      </c>
      <c r="B2312" t="s">
        <v>423</v>
      </c>
      <c r="C2312" t="s">
        <v>18</v>
      </c>
      <c r="D2312" t="s">
        <v>594</v>
      </c>
      <c r="E2312">
        <v>15</v>
      </c>
    </row>
    <row r="2313" spans="1:5">
      <c r="A2313">
        <v>2020</v>
      </c>
      <c r="B2313" t="s">
        <v>421</v>
      </c>
      <c r="C2313" t="s">
        <v>13</v>
      </c>
      <c r="D2313" t="s">
        <v>594</v>
      </c>
      <c r="E2313">
        <v>190</v>
      </c>
    </row>
    <row r="2314" spans="1:5">
      <c r="A2314">
        <v>2020</v>
      </c>
      <c r="B2314" t="s">
        <v>438</v>
      </c>
      <c r="C2314" t="s">
        <v>52</v>
      </c>
      <c r="D2314" t="s">
        <v>594</v>
      </c>
      <c r="E2314">
        <v>20</v>
      </c>
    </row>
    <row r="2315" spans="1:5">
      <c r="A2315">
        <v>2020</v>
      </c>
      <c r="B2315" t="s">
        <v>436</v>
      </c>
      <c r="C2315" t="s">
        <v>49</v>
      </c>
      <c r="D2315" t="s">
        <v>594</v>
      </c>
      <c r="E2315">
        <v>285</v>
      </c>
    </row>
    <row r="2316" spans="1:5">
      <c r="A2316">
        <v>2020</v>
      </c>
      <c r="B2316" t="s">
        <v>426</v>
      </c>
      <c r="C2316" t="s">
        <v>427</v>
      </c>
      <c r="D2316" t="s">
        <v>594</v>
      </c>
      <c r="E2316">
        <v>50</v>
      </c>
    </row>
    <row r="2317" spans="1:5">
      <c r="A2317">
        <v>2020</v>
      </c>
      <c r="B2317" t="s">
        <v>424</v>
      </c>
      <c r="C2317" t="s">
        <v>21</v>
      </c>
      <c r="D2317" t="s">
        <v>594</v>
      </c>
      <c r="E2317">
        <v>140</v>
      </c>
    </row>
    <row r="2318" spans="1:5">
      <c r="A2318">
        <v>2020</v>
      </c>
      <c r="B2318" t="s">
        <v>432</v>
      </c>
      <c r="C2318" t="s">
        <v>39</v>
      </c>
      <c r="D2318" t="s">
        <v>594</v>
      </c>
      <c r="E2318">
        <v>90</v>
      </c>
    </row>
    <row r="2319" spans="1:5">
      <c r="A2319">
        <v>2020</v>
      </c>
      <c r="B2319" t="s">
        <v>439</v>
      </c>
      <c r="C2319" t="s">
        <v>53</v>
      </c>
      <c r="D2319" t="s">
        <v>594</v>
      </c>
      <c r="E2319">
        <v>25</v>
      </c>
    </row>
    <row r="2320" spans="1:5">
      <c r="A2320">
        <v>2020</v>
      </c>
      <c r="B2320" t="s">
        <v>428</v>
      </c>
      <c r="C2320" t="s">
        <v>27</v>
      </c>
      <c r="D2320" t="s">
        <v>594</v>
      </c>
      <c r="E2320">
        <v>30</v>
      </c>
    </row>
    <row r="2321" spans="1:5">
      <c r="A2321">
        <v>2020</v>
      </c>
      <c r="B2321" t="s">
        <v>429</v>
      </c>
      <c r="C2321" t="s">
        <v>30</v>
      </c>
      <c r="D2321" t="s">
        <v>594</v>
      </c>
      <c r="E2321">
        <v>125</v>
      </c>
    </row>
    <row r="2322" spans="1:5">
      <c r="A2322">
        <v>2020</v>
      </c>
      <c r="B2322" t="s">
        <v>430</v>
      </c>
      <c r="C2322" t="s">
        <v>33</v>
      </c>
      <c r="D2322" t="s">
        <v>594</v>
      </c>
      <c r="E2322">
        <v>25</v>
      </c>
    </row>
    <row r="2323" spans="1:5">
      <c r="A2323">
        <v>2020</v>
      </c>
      <c r="B2323" t="s">
        <v>433</v>
      </c>
      <c r="C2323" t="s">
        <v>42</v>
      </c>
      <c r="D2323" t="s">
        <v>594</v>
      </c>
      <c r="E2323">
        <v>15</v>
      </c>
    </row>
    <row r="2324" spans="1:5">
      <c r="A2324">
        <v>2020</v>
      </c>
      <c r="B2324" t="s">
        <v>420</v>
      </c>
      <c r="C2324" t="s">
        <v>8</v>
      </c>
      <c r="D2324" t="s">
        <v>594</v>
      </c>
      <c r="E2324">
        <v>205</v>
      </c>
    </row>
    <row r="2325" spans="1:5">
      <c r="A2325">
        <v>2020</v>
      </c>
      <c r="B2325" t="s">
        <v>434</v>
      </c>
      <c r="C2325" t="s">
        <v>45</v>
      </c>
      <c r="D2325" t="s">
        <v>594</v>
      </c>
      <c r="E2325">
        <v>5</v>
      </c>
    </row>
    <row r="2326" spans="1:5">
      <c r="A2326">
        <v>2020</v>
      </c>
      <c r="B2326" t="s">
        <v>435</v>
      </c>
      <c r="C2326" t="s">
        <v>48</v>
      </c>
      <c r="D2326" t="s">
        <v>594</v>
      </c>
      <c r="E2326">
        <v>25</v>
      </c>
    </row>
    <row r="2327" spans="1:5">
      <c r="A2327">
        <v>2020</v>
      </c>
      <c r="B2327" t="s">
        <v>437</v>
      </c>
      <c r="C2327" t="s">
        <v>51</v>
      </c>
      <c r="D2327" t="s">
        <v>594</v>
      </c>
      <c r="E2327">
        <v>90</v>
      </c>
    </row>
    <row r="2328" spans="1:5">
      <c r="A2328">
        <v>2019</v>
      </c>
      <c r="B2328" t="s">
        <v>432</v>
      </c>
      <c r="C2328" t="s">
        <v>39</v>
      </c>
      <c r="D2328" t="s">
        <v>594</v>
      </c>
      <c r="E2328">
        <v>85</v>
      </c>
    </row>
    <row r="2329" spans="1:5">
      <c r="A2329">
        <v>2019</v>
      </c>
      <c r="B2329" t="s">
        <v>426</v>
      </c>
      <c r="C2329" t="s">
        <v>427</v>
      </c>
      <c r="D2329" t="s">
        <v>594</v>
      </c>
      <c r="E2329">
        <v>45</v>
      </c>
    </row>
    <row r="2330" spans="1:5">
      <c r="A2330">
        <v>2019</v>
      </c>
      <c r="B2330" t="s">
        <v>421</v>
      </c>
      <c r="C2330" t="s">
        <v>13</v>
      </c>
      <c r="D2330" t="s">
        <v>594</v>
      </c>
      <c r="E2330">
        <v>185</v>
      </c>
    </row>
    <row r="2331" spans="1:5">
      <c r="A2331">
        <v>2019</v>
      </c>
      <c r="B2331" t="s">
        <v>424</v>
      </c>
      <c r="C2331" t="s">
        <v>21</v>
      </c>
      <c r="D2331" t="s">
        <v>594</v>
      </c>
      <c r="E2331">
        <v>135</v>
      </c>
    </row>
    <row r="2332" spans="1:5">
      <c r="A2332">
        <v>2019</v>
      </c>
      <c r="B2332" t="s">
        <v>423</v>
      </c>
      <c r="C2332" t="s">
        <v>18</v>
      </c>
      <c r="D2332" t="s">
        <v>594</v>
      </c>
      <c r="E2332">
        <v>20</v>
      </c>
    </row>
    <row r="2333" spans="1:5">
      <c r="A2333">
        <v>2019</v>
      </c>
      <c r="B2333" t="s">
        <v>434</v>
      </c>
      <c r="C2333" t="s">
        <v>45</v>
      </c>
      <c r="D2333" t="s">
        <v>594</v>
      </c>
      <c r="E2333">
        <v>5</v>
      </c>
    </row>
    <row r="2334" spans="1:5">
      <c r="A2334">
        <v>2019</v>
      </c>
      <c r="B2334" t="s">
        <v>428</v>
      </c>
      <c r="C2334" t="s">
        <v>27</v>
      </c>
      <c r="D2334" t="s">
        <v>594</v>
      </c>
      <c r="E2334">
        <v>35</v>
      </c>
    </row>
    <row r="2335" spans="1:5">
      <c r="A2335">
        <v>2019</v>
      </c>
      <c r="B2335" t="s">
        <v>437</v>
      </c>
      <c r="C2335" t="s">
        <v>51</v>
      </c>
      <c r="D2335" t="s">
        <v>594</v>
      </c>
      <c r="E2335">
        <v>90</v>
      </c>
    </row>
    <row r="2336" spans="1:5">
      <c r="A2336">
        <v>2019</v>
      </c>
      <c r="B2336" t="s">
        <v>425</v>
      </c>
      <c r="C2336" t="s">
        <v>24</v>
      </c>
      <c r="D2336" t="s">
        <v>594</v>
      </c>
      <c r="E2336">
        <v>15</v>
      </c>
    </row>
    <row r="2337" spans="1:5">
      <c r="A2337">
        <v>2019</v>
      </c>
      <c r="B2337" t="s">
        <v>430</v>
      </c>
      <c r="C2337" t="s">
        <v>33</v>
      </c>
      <c r="D2337" t="s">
        <v>594</v>
      </c>
      <c r="E2337">
        <v>25</v>
      </c>
    </row>
    <row r="2338" spans="1:5">
      <c r="A2338">
        <v>2019</v>
      </c>
      <c r="B2338" t="s">
        <v>420</v>
      </c>
      <c r="C2338" t="s">
        <v>8</v>
      </c>
      <c r="D2338" t="s">
        <v>594</v>
      </c>
      <c r="E2338">
        <v>210</v>
      </c>
    </row>
    <row r="2339" spans="1:5">
      <c r="A2339">
        <v>2019</v>
      </c>
      <c r="B2339" t="s">
        <v>438</v>
      </c>
      <c r="C2339" t="s">
        <v>52</v>
      </c>
      <c r="D2339" t="s">
        <v>594</v>
      </c>
      <c r="E2339">
        <v>15</v>
      </c>
    </row>
    <row r="2340" spans="1:5">
      <c r="A2340">
        <v>2019</v>
      </c>
      <c r="B2340" t="s">
        <v>429</v>
      </c>
      <c r="C2340" t="s">
        <v>30</v>
      </c>
      <c r="D2340" t="s">
        <v>594</v>
      </c>
      <c r="E2340">
        <v>120</v>
      </c>
    </row>
    <row r="2341" spans="1:5">
      <c r="A2341">
        <v>2019</v>
      </c>
      <c r="B2341" t="s">
        <v>433</v>
      </c>
      <c r="C2341" t="s">
        <v>42</v>
      </c>
      <c r="D2341" t="s">
        <v>594</v>
      </c>
      <c r="E2341">
        <v>15</v>
      </c>
    </row>
    <row r="2342" spans="1:5">
      <c r="A2342">
        <v>2019</v>
      </c>
      <c r="B2342" t="s">
        <v>422</v>
      </c>
      <c r="C2342" t="s">
        <v>15</v>
      </c>
      <c r="D2342" t="s">
        <v>594</v>
      </c>
      <c r="E2342">
        <v>155</v>
      </c>
    </row>
    <row r="2343" spans="1:5">
      <c r="A2343">
        <v>2019</v>
      </c>
      <c r="B2343" t="s">
        <v>435</v>
      </c>
      <c r="C2343" t="s">
        <v>48</v>
      </c>
      <c r="D2343" t="s">
        <v>594</v>
      </c>
      <c r="E2343">
        <v>25</v>
      </c>
    </row>
    <row r="2344" spans="1:5">
      <c r="A2344">
        <v>2019</v>
      </c>
      <c r="B2344" t="s">
        <v>436</v>
      </c>
      <c r="C2344" t="s">
        <v>49</v>
      </c>
      <c r="D2344" t="s">
        <v>594</v>
      </c>
      <c r="E2344">
        <v>285</v>
      </c>
    </row>
    <row r="2345" spans="1:5">
      <c r="A2345">
        <v>2019</v>
      </c>
      <c r="B2345" t="s">
        <v>439</v>
      </c>
      <c r="C2345" t="s">
        <v>53</v>
      </c>
      <c r="D2345" t="s">
        <v>594</v>
      </c>
      <c r="E2345">
        <v>25</v>
      </c>
    </row>
    <row r="2346" spans="1:5">
      <c r="A2346">
        <v>2019</v>
      </c>
      <c r="B2346" t="s">
        <v>431</v>
      </c>
      <c r="C2346" t="s">
        <v>36</v>
      </c>
      <c r="D2346" t="s">
        <v>594</v>
      </c>
      <c r="E2346">
        <v>15</v>
      </c>
    </row>
    <row r="2347" spans="1:5">
      <c r="A2347">
        <v>2018</v>
      </c>
      <c r="B2347" t="s">
        <v>424</v>
      </c>
      <c r="C2347" t="s">
        <v>21</v>
      </c>
      <c r="D2347" t="s">
        <v>594</v>
      </c>
      <c r="E2347">
        <v>120</v>
      </c>
    </row>
    <row r="2348" spans="1:5">
      <c r="A2348">
        <v>2018</v>
      </c>
      <c r="B2348" t="s">
        <v>420</v>
      </c>
      <c r="C2348" t="s">
        <v>8</v>
      </c>
      <c r="D2348" t="s">
        <v>594</v>
      </c>
      <c r="E2348">
        <v>210</v>
      </c>
    </row>
    <row r="2349" spans="1:5">
      <c r="A2349">
        <v>2018</v>
      </c>
      <c r="B2349" t="s">
        <v>426</v>
      </c>
      <c r="C2349" t="s">
        <v>427</v>
      </c>
      <c r="D2349" t="s">
        <v>594</v>
      </c>
      <c r="E2349">
        <v>65</v>
      </c>
    </row>
    <row r="2350" spans="1:5">
      <c r="A2350">
        <v>2018</v>
      </c>
      <c r="B2350" t="s">
        <v>433</v>
      </c>
      <c r="C2350" t="s">
        <v>42</v>
      </c>
      <c r="D2350" t="s">
        <v>594</v>
      </c>
      <c r="E2350">
        <v>20</v>
      </c>
    </row>
    <row r="2351" spans="1:5">
      <c r="A2351">
        <v>2018</v>
      </c>
      <c r="B2351" t="s">
        <v>421</v>
      </c>
      <c r="C2351" t="s">
        <v>13</v>
      </c>
      <c r="D2351" t="s">
        <v>594</v>
      </c>
      <c r="E2351">
        <v>195</v>
      </c>
    </row>
    <row r="2352" spans="1:5">
      <c r="A2352">
        <v>2018</v>
      </c>
      <c r="B2352" t="s">
        <v>435</v>
      </c>
      <c r="C2352" t="s">
        <v>48</v>
      </c>
      <c r="D2352" t="s">
        <v>594</v>
      </c>
      <c r="E2352">
        <v>25</v>
      </c>
    </row>
    <row r="2353" spans="1:5">
      <c r="A2353">
        <v>2018</v>
      </c>
      <c r="B2353" t="s">
        <v>428</v>
      </c>
      <c r="C2353" t="s">
        <v>27</v>
      </c>
      <c r="D2353" t="s">
        <v>594</v>
      </c>
      <c r="E2353">
        <v>40</v>
      </c>
    </row>
    <row r="2354" spans="1:5">
      <c r="A2354">
        <v>2018</v>
      </c>
      <c r="B2354" t="s">
        <v>423</v>
      </c>
      <c r="C2354" t="s">
        <v>18</v>
      </c>
      <c r="D2354" t="s">
        <v>594</v>
      </c>
      <c r="E2354">
        <v>20</v>
      </c>
    </row>
    <row r="2355" spans="1:5">
      <c r="A2355">
        <v>2018</v>
      </c>
      <c r="B2355" t="s">
        <v>430</v>
      </c>
      <c r="C2355" t="s">
        <v>33</v>
      </c>
      <c r="D2355" t="s">
        <v>594</v>
      </c>
      <c r="E2355">
        <v>25</v>
      </c>
    </row>
    <row r="2356" spans="1:5">
      <c r="A2356">
        <v>2018</v>
      </c>
      <c r="B2356" t="s">
        <v>431</v>
      </c>
      <c r="C2356" t="s">
        <v>36</v>
      </c>
      <c r="D2356" t="s">
        <v>594</v>
      </c>
      <c r="E2356">
        <v>15</v>
      </c>
    </row>
    <row r="2357" spans="1:5">
      <c r="A2357">
        <v>2018</v>
      </c>
      <c r="B2357" t="s">
        <v>438</v>
      </c>
      <c r="C2357" t="s">
        <v>52</v>
      </c>
      <c r="D2357" t="s">
        <v>594</v>
      </c>
      <c r="E2357">
        <v>15</v>
      </c>
    </row>
    <row r="2358" spans="1:5">
      <c r="A2358">
        <v>2018</v>
      </c>
      <c r="B2358" t="s">
        <v>422</v>
      </c>
      <c r="C2358" t="s">
        <v>15</v>
      </c>
      <c r="D2358" t="s">
        <v>594</v>
      </c>
      <c r="E2358">
        <v>160</v>
      </c>
    </row>
    <row r="2359" spans="1:5">
      <c r="A2359">
        <v>2018</v>
      </c>
      <c r="B2359" t="s">
        <v>436</v>
      </c>
      <c r="C2359" t="s">
        <v>49</v>
      </c>
      <c r="D2359" t="s">
        <v>594</v>
      </c>
      <c r="E2359">
        <v>305</v>
      </c>
    </row>
    <row r="2360" spans="1:5">
      <c r="A2360">
        <v>2018</v>
      </c>
      <c r="B2360" t="s">
        <v>439</v>
      </c>
      <c r="C2360" t="s">
        <v>53</v>
      </c>
      <c r="D2360" t="s">
        <v>594</v>
      </c>
      <c r="E2360">
        <v>30</v>
      </c>
    </row>
    <row r="2361" spans="1:5">
      <c r="A2361">
        <v>2018</v>
      </c>
      <c r="B2361" t="s">
        <v>437</v>
      </c>
      <c r="C2361" t="s">
        <v>51</v>
      </c>
      <c r="D2361" t="s">
        <v>594</v>
      </c>
      <c r="E2361">
        <v>100</v>
      </c>
    </row>
    <row r="2362" spans="1:5">
      <c r="A2362">
        <v>2018</v>
      </c>
      <c r="B2362" t="s">
        <v>434</v>
      </c>
      <c r="C2362" t="s">
        <v>45</v>
      </c>
      <c r="D2362" t="s">
        <v>594</v>
      </c>
      <c r="E2362">
        <v>5</v>
      </c>
    </row>
    <row r="2363" spans="1:5">
      <c r="A2363">
        <v>2018</v>
      </c>
      <c r="B2363" t="s">
        <v>429</v>
      </c>
      <c r="C2363" t="s">
        <v>30</v>
      </c>
      <c r="D2363" t="s">
        <v>594</v>
      </c>
      <c r="E2363">
        <v>120</v>
      </c>
    </row>
    <row r="2364" spans="1:5">
      <c r="A2364">
        <v>2018</v>
      </c>
      <c r="B2364" t="s">
        <v>425</v>
      </c>
      <c r="C2364" t="s">
        <v>24</v>
      </c>
      <c r="D2364" t="s">
        <v>594</v>
      </c>
      <c r="E2364">
        <v>20</v>
      </c>
    </row>
    <row r="2365" spans="1:5">
      <c r="A2365">
        <v>2018</v>
      </c>
      <c r="B2365" t="s">
        <v>432</v>
      </c>
      <c r="C2365" t="s">
        <v>39</v>
      </c>
      <c r="D2365" t="s">
        <v>594</v>
      </c>
      <c r="E2365">
        <v>85</v>
      </c>
    </row>
    <row r="2366" spans="1:5">
      <c r="A2366">
        <v>2023</v>
      </c>
      <c r="B2366" t="s">
        <v>424</v>
      </c>
      <c r="C2366" t="s">
        <v>21</v>
      </c>
      <c r="D2366" t="s">
        <v>594</v>
      </c>
      <c r="E2366">
        <v>120</v>
      </c>
    </row>
    <row r="2367" spans="1:5">
      <c r="A2367">
        <v>2023</v>
      </c>
      <c r="B2367" t="s">
        <v>432</v>
      </c>
      <c r="C2367" t="s">
        <v>39</v>
      </c>
      <c r="D2367" t="s">
        <v>594</v>
      </c>
      <c r="E2367">
        <v>85</v>
      </c>
    </row>
    <row r="2368" spans="1:5">
      <c r="A2368">
        <v>2023</v>
      </c>
      <c r="B2368" t="s">
        <v>421</v>
      </c>
      <c r="C2368" t="s">
        <v>13</v>
      </c>
      <c r="D2368" t="s">
        <v>594</v>
      </c>
      <c r="E2368">
        <v>195</v>
      </c>
    </row>
    <row r="2369" spans="1:5">
      <c r="A2369">
        <v>2023</v>
      </c>
      <c r="B2369" t="s">
        <v>430</v>
      </c>
      <c r="C2369" t="s">
        <v>33</v>
      </c>
      <c r="D2369" t="s">
        <v>594</v>
      </c>
      <c r="E2369">
        <v>15</v>
      </c>
    </row>
    <row r="2370" spans="1:5">
      <c r="A2370">
        <v>2023</v>
      </c>
      <c r="B2370" t="s">
        <v>435</v>
      </c>
      <c r="C2370" t="s">
        <v>48</v>
      </c>
      <c r="D2370" t="s">
        <v>594</v>
      </c>
      <c r="E2370">
        <v>20</v>
      </c>
    </row>
    <row r="2371" spans="1:5">
      <c r="A2371">
        <v>2023</v>
      </c>
      <c r="B2371" t="s">
        <v>436</v>
      </c>
      <c r="C2371" t="s">
        <v>49</v>
      </c>
      <c r="D2371" t="s">
        <v>594</v>
      </c>
      <c r="E2371">
        <v>255</v>
      </c>
    </row>
    <row r="2372" spans="1:5">
      <c r="A2372">
        <v>2023</v>
      </c>
      <c r="B2372" t="s">
        <v>429</v>
      </c>
      <c r="C2372" t="s">
        <v>30</v>
      </c>
      <c r="D2372" t="s">
        <v>594</v>
      </c>
      <c r="E2372">
        <v>120</v>
      </c>
    </row>
    <row r="2373" spans="1:5">
      <c r="A2373">
        <v>2023</v>
      </c>
      <c r="B2373" t="s">
        <v>420</v>
      </c>
      <c r="C2373" t="s">
        <v>8</v>
      </c>
      <c r="D2373" t="s">
        <v>594</v>
      </c>
      <c r="E2373">
        <v>190</v>
      </c>
    </row>
    <row r="2374" spans="1:5">
      <c r="A2374">
        <v>2023</v>
      </c>
      <c r="B2374" t="s">
        <v>439</v>
      </c>
      <c r="C2374" t="s">
        <v>53</v>
      </c>
      <c r="D2374" t="s">
        <v>594</v>
      </c>
      <c r="E2374">
        <v>25</v>
      </c>
    </row>
    <row r="2375" spans="1:5">
      <c r="A2375">
        <v>2023</v>
      </c>
      <c r="B2375" t="s">
        <v>437</v>
      </c>
      <c r="C2375" t="s">
        <v>51</v>
      </c>
      <c r="D2375" t="s">
        <v>594</v>
      </c>
      <c r="E2375">
        <v>85</v>
      </c>
    </row>
    <row r="2376" spans="1:5">
      <c r="A2376">
        <v>2023</v>
      </c>
      <c r="B2376" t="s">
        <v>438</v>
      </c>
      <c r="C2376" t="s">
        <v>52</v>
      </c>
      <c r="D2376" t="s">
        <v>594</v>
      </c>
      <c r="E2376">
        <v>10</v>
      </c>
    </row>
    <row r="2377" spans="1:5">
      <c r="A2377">
        <v>2023</v>
      </c>
      <c r="B2377" t="s">
        <v>426</v>
      </c>
      <c r="C2377" t="s">
        <v>427</v>
      </c>
      <c r="D2377" t="s">
        <v>594</v>
      </c>
      <c r="E2377">
        <v>45</v>
      </c>
    </row>
    <row r="2378" spans="1:5">
      <c r="A2378">
        <v>2023</v>
      </c>
      <c r="B2378" t="s">
        <v>434</v>
      </c>
      <c r="C2378" t="s">
        <v>45</v>
      </c>
      <c r="D2378" t="s">
        <v>594</v>
      </c>
      <c r="E2378">
        <v>5</v>
      </c>
    </row>
    <row r="2379" spans="1:5">
      <c r="A2379">
        <v>2023</v>
      </c>
      <c r="B2379" t="s">
        <v>425</v>
      </c>
      <c r="C2379" t="s">
        <v>24</v>
      </c>
      <c r="D2379" t="s">
        <v>594</v>
      </c>
      <c r="E2379">
        <v>15</v>
      </c>
    </row>
    <row r="2380" spans="1:5">
      <c r="A2380">
        <v>2023</v>
      </c>
      <c r="B2380" t="s">
        <v>422</v>
      </c>
      <c r="C2380" t="s">
        <v>15</v>
      </c>
      <c r="D2380" t="s">
        <v>594</v>
      </c>
      <c r="E2380">
        <v>155</v>
      </c>
    </row>
    <row r="2381" spans="1:5">
      <c r="A2381">
        <v>2024</v>
      </c>
      <c r="B2381" t="s">
        <v>430</v>
      </c>
      <c r="C2381" t="s">
        <v>33</v>
      </c>
      <c r="D2381" t="s">
        <v>594</v>
      </c>
      <c r="E2381">
        <v>15</v>
      </c>
    </row>
    <row r="2382" spans="1:5">
      <c r="A2382">
        <v>2024</v>
      </c>
      <c r="B2382" t="s">
        <v>428</v>
      </c>
      <c r="C2382" t="s">
        <v>27</v>
      </c>
      <c r="D2382" t="s">
        <v>594</v>
      </c>
      <c r="E2382">
        <v>25</v>
      </c>
    </row>
    <row r="2383" spans="1:5">
      <c r="A2383">
        <v>2024</v>
      </c>
      <c r="B2383" t="s">
        <v>422</v>
      </c>
      <c r="C2383" t="s">
        <v>15</v>
      </c>
      <c r="D2383" t="s">
        <v>594</v>
      </c>
      <c r="E2383">
        <v>155</v>
      </c>
    </row>
    <row r="2384" spans="1:5">
      <c r="A2384">
        <v>2024</v>
      </c>
      <c r="B2384" t="s">
        <v>425</v>
      </c>
      <c r="C2384" t="s">
        <v>24</v>
      </c>
      <c r="D2384" t="s">
        <v>594</v>
      </c>
      <c r="E2384">
        <v>15</v>
      </c>
    </row>
    <row r="2385" spans="1:5">
      <c r="A2385">
        <v>2024</v>
      </c>
      <c r="B2385" t="s">
        <v>438</v>
      </c>
      <c r="C2385" t="s">
        <v>52</v>
      </c>
      <c r="D2385" t="s">
        <v>594</v>
      </c>
      <c r="E2385">
        <v>10</v>
      </c>
    </row>
    <row r="2386" spans="1:5">
      <c r="A2386">
        <v>2024</v>
      </c>
      <c r="B2386" t="s">
        <v>420</v>
      </c>
      <c r="C2386" t="s">
        <v>8</v>
      </c>
      <c r="D2386" t="s">
        <v>594</v>
      </c>
      <c r="E2386">
        <v>185</v>
      </c>
    </row>
    <row r="2387" spans="1:5">
      <c r="A2387">
        <v>2024</v>
      </c>
      <c r="B2387" t="s">
        <v>423</v>
      </c>
      <c r="C2387" t="s">
        <v>18</v>
      </c>
      <c r="D2387" t="s">
        <v>594</v>
      </c>
      <c r="E2387">
        <v>20</v>
      </c>
    </row>
    <row r="2388" spans="1:5">
      <c r="A2388">
        <v>2024</v>
      </c>
      <c r="B2388" t="s">
        <v>421</v>
      </c>
      <c r="C2388" t="s">
        <v>13</v>
      </c>
      <c r="D2388" t="s">
        <v>594</v>
      </c>
      <c r="E2388">
        <v>180</v>
      </c>
    </row>
    <row r="2389" spans="1:5">
      <c r="A2389">
        <v>2024</v>
      </c>
      <c r="B2389" t="s">
        <v>429</v>
      </c>
      <c r="C2389" t="s">
        <v>30</v>
      </c>
      <c r="D2389" t="s">
        <v>594</v>
      </c>
      <c r="E2389">
        <v>120</v>
      </c>
    </row>
    <row r="2390" spans="1:5">
      <c r="A2390">
        <v>2024</v>
      </c>
      <c r="B2390" t="s">
        <v>431</v>
      </c>
      <c r="C2390" t="s">
        <v>36</v>
      </c>
      <c r="D2390" t="s">
        <v>594</v>
      </c>
      <c r="E2390">
        <v>5</v>
      </c>
    </row>
    <row r="2391" spans="1:5">
      <c r="A2391">
        <v>2024</v>
      </c>
      <c r="B2391" t="s">
        <v>434</v>
      </c>
      <c r="C2391" t="s">
        <v>45</v>
      </c>
      <c r="D2391" t="s">
        <v>594</v>
      </c>
      <c r="E2391">
        <v>5</v>
      </c>
    </row>
    <row r="2392" spans="1:5">
      <c r="A2392">
        <v>2024</v>
      </c>
      <c r="B2392" t="s">
        <v>437</v>
      </c>
      <c r="C2392" t="s">
        <v>51</v>
      </c>
      <c r="D2392" t="s">
        <v>594</v>
      </c>
      <c r="E2392">
        <v>85</v>
      </c>
    </row>
    <row r="2393" spans="1:5">
      <c r="A2393">
        <v>2024</v>
      </c>
      <c r="B2393" t="s">
        <v>436</v>
      </c>
      <c r="C2393" t="s">
        <v>49</v>
      </c>
      <c r="D2393" t="s">
        <v>594</v>
      </c>
      <c r="E2393">
        <v>235</v>
      </c>
    </row>
    <row r="2394" spans="1:5">
      <c r="A2394">
        <v>2024</v>
      </c>
      <c r="B2394" t="s">
        <v>439</v>
      </c>
      <c r="C2394" t="s">
        <v>53</v>
      </c>
      <c r="D2394" t="s">
        <v>594</v>
      </c>
      <c r="E2394">
        <v>25</v>
      </c>
    </row>
    <row r="2395" spans="1:5">
      <c r="A2395">
        <v>2024</v>
      </c>
      <c r="B2395" t="s">
        <v>433</v>
      </c>
      <c r="C2395" t="s">
        <v>42</v>
      </c>
      <c r="D2395" t="s">
        <v>594</v>
      </c>
      <c r="E2395">
        <v>10</v>
      </c>
    </row>
    <row r="2396" spans="1:5">
      <c r="A2396">
        <v>2023</v>
      </c>
      <c r="B2396" t="s">
        <v>431</v>
      </c>
      <c r="C2396" t="s">
        <v>36</v>
      </c>
      <c r="D2396" t="s">
        <v>595</v>
      </c>
      <c r="E2396">
        <v>60</v>
      </c>
    </row>
    <row r="2397" spans="1:5">
      <c r="A2397">
        <v>2023</v>
      </c>
      <c r="B2397" t="s">
        <v>433</v>
      </c>
      <c r="C2397" t="s">
        <v>42</v>
      </c>
      <c r="D2397" t="s">
        <v>595</v>
      </c>
      <c r="E2397">
        <v>100</v>
      </c>
    </row>
    <row r="2398" spans="1:5">
      <c r="A2398">
        <v>2023</v>
      </c>
      <c r="B2398" t="s">
        <v>423</v>
      </c>
      <c r="C2398" t="s">
        <v>18</v>
      </c>
      <c r="D2398" t="s">
        <v>595</v>
      </c>
      <c r="E2398">
        <v>100</v>
      </c>
    </row>
    <row r="2399" spans="1:5">
      <c r="A2399">
        <v>2023</v>
      </c>
      <c r="B2399" t="s">
        <v>428</v>
      </c>
      <c r="C2399" t="s">
        <v>27</v>
      </c>
      <c r="D2399" t="s">
        <v>595</v>
      </c>
      <c r="E2399">
        <v>130</v>
      </c>
    </row>
    <row r="2400" spans="1:5">
      <c r="A2400">
        <v>2024</v>
      </c>
      <c r="B2400" t="s">
        <v>424</v>
      </c>
      <c r="C2400" t="s">
        <v>21</v>
      </c>
      <c r="D2400" t="s">
        <v>595</v>
      </c>
      <c r="E2400">
        <v>415</v>
      </c>
    </row>
    <row r="2401" spans="1:5">
      <c r="A2401">
        <v>2024</v>
      </c>
      <c r="B2401" t="s">
        <v>432</v>
      </c>
      <c r="C2401" t="s">
        <v>39</v>
      </c>
      <c r="D2401" t="s">
        <v>595</v>
      </c>
      <c r="E2401">
        <v>290</v>
      </c>
    </row>
    <row r="2402" spans="1:5">
      <c r="A2402">
        <v>2024</v>
      </c>
      <c r="B2402" t="s">
        <v>435</v>
      </c>
      <c r="C2402" t="s">
        <v>48</v>
      </c>
      <c r="D2402" t="s">
        <v>595</v>
      </c>
      <c r="E2402">
        <v>65</v>
      </c>
    </row>
    <row r="2403" spans="1:5">
      <c r="A2403">
        <v>2024</v>
      </c>
      <c r="B2403" t="s">
        <v>426</v>
      </c>
      <c r="C2403" t="s">
        <v>427</v>
      </c>
      <c r="D2403" t="s">
        <v>595</v>
      </c>
      <c r="E2403">
        <v>190</v>
      </c>
    </row>
    <row r="2404" spans="1:5">
      <c r="A2404">
        <v>2021</v>
      </c>
      <c r="B2404" t="s">
        <v>437</v>
      </c>
      <c r="C2404" t="s">
        <v>51</v>
      </c>
      <c r="D2404" t="s">
        <v>595</v>
      </c>
      <c r="E2404">
        <v>525</v>
      </c>
    </row>
    <row r="2405" spans="1:5">
      <c r="A2405">
        <v>2021</v>
      </c>
      <c r="B2405" t="s">
        <v>434</v>
      </c>
      <c r="C2405" t="s">
        <v>45</v>
      </c>
      <c r="D2405" t="s">
        <v>595</v>
      </c>
      <c r="E2405">
        <v>45</v>
      </c>
    </row>
    <row r="2406" spans="1:5">
      <c r="A2406">
        <v>2021</v>
      </c>
      <c r="B2406" t="s">
        <v>438</v>
      </c>
      <c r="C2406" t="s">
        <v>52</v>
      </c>
      <c r="D2406" t="s">
        <v>595</v>
      </c>
      <c r="E2406">
        <v>65</v>
      </c>
    </row>
    <row r="2407" spans="1:5">
      <c r="A2407">
        <v>2021</v>
      </c>
      <c r="B2407" t="s">
        <v>425</v>
      </c>
      <c r="C2407" t="s">
        <v>24</v>
      </c>
      <c r="D2407" t="s">
        <v>595</v>
      </c>
      <c r="E2407">
        <v>100</v>
      </c>
    </row>
    <row r="2408" spans="1:5">
      <c r="A2408">
        <v>2021</v>
      </c>
      <c r="B2408" t="s">
        <v>423</v>
      </c>
      <c r="C2408" t="s">
        <v>18</v>
      </c>
      <c r="D2408" t="s">
        <v>595</v>
      </c>
      <c r="E2408">
        <v>100</v>
      </c>
    </row>
    <row r="2409" spans="1:5">
      <c r="A2409">
        <v>2021</v>
      </c>
      <c r="B2409" t="s">
        <v>420</v>
      </c>
      <c r="C2409" t="s">
        <v>8</v>
      </c>
      <c r="D2409" t="s">
        <v>595</v>
      </c>
      <c r="E2409">
        <v>965</v>
      </c>
    </row>
    <row r="2410" spans="1:5">
      <c r="A2410">
        <v>2022</v>
      </c>
      <c r="B2410" t="s">
        <v>425</v>
      </c>
      <c r="C2410" t="s">
        <v>24</v>
      </c>
      <c r="D2410" t="s">
        <v>595</v>
      </c>
      <c r="E2410">
        <v>100</v>
      </c>
    </row>
    <row r="2411" spans="1:5">
      <c r="A2411">
        <v>2022</v>
      </c>
      <c r="B2411" t="s">
        <v>422</v>
      </c>
      <c r="C2411" t="s">
        <v>15</v>
      </c>
      <c r="D2411" t="s">
        <v>595</v>
      </c>
      <c r="E2411">
        <v>670</v>
      </c>
    </row>
    <row r="2412" spans="1:5">
      <c r="A2412">
        <v>2022</v>
      </c>
      <c r="B2412" t="s">
        <v>437</v>
      </c>
      <c r="C2412" t="s">
        <v>51</v>
      </c>
      <c r="D2412" t="s">
        <v>595</v>
      </c>
      <c r="E2412">
        <v>530</v>
      </c>
    </row>
    <row r="2413" spans="1:5">
      <c r="A2413">
        <v>2022</v>
      </c>
      <c r="B2413" t="s">
        <v>426</v>
      </c>
      <c r="C2413" t="s">
        <v>427</v>
      </c>
      <c r="D2413" t="s">
        <v>595</v>
      </c>
      <c r="E2413">
        <v>190</v>
      </c>
    </row>
    <row r="2414" spans="1:5">
      <c r="A2414">
        <v>2022</v>
      </c>
      <c r="B2414" t="s">
        <v>428</v>
      </c>
      <c r="C2414" t="s">
        <v>27</v>
      </c>
      <c r="D2414" t="s">
        <v>595</v>
      </c>
      <c r="E2414">
        <v>140</v>
      </c>
    </row>
    <row r="2415" spans="1:5">
      <c r="A2415">
        <v>2022</v>
      </c>
      <c r="B2415" t="s">
        <v>435</v>
      </c>
      <c r="C2415" t="s">
        <v>48</v>
      </c>
      <c r="D2415" t="s">
        <v>595</v>
      </c>
      <c r="E2415">
        <v>85</v>
      </c>
    </row>
    <row r="2416" spans="1:5">
      <c r="A2416">
        <v>2022</v>
      </c>
      <c r="B2416" t="s">
        <v>423</v>
      </c>
      <c r="C2416" t="s">
        <v>18</v>
      </c>
      <c r="D2416" t="s">
        <v>595</v>
      </c>
      <c r="E2416">
        <v>105</v>
      </c>
    </row>
    <row r="2417" spans="1:5">
      <c r="A2417">
        <v>2022</v>
      </c>
      <c r="B2417" t="s">
        <v>430</v>
      </c>
      <c r="C2417" t="s">
        <v>33</v>
      </c>
      <c r="D2417" t="s">
        <v>595</v>
      </c>
      <c r="E2417">
        <v>95</v>
      </c>
    </row>
    <row r="2418" spans="1:5">
      <c r="A2418">
        <v>2022</v>
      </c>
      <c r="B2418" t="s">
        <v>436</v>
      </c>
      <c r="C2418" t="s">
        <v>49</v>
      </c>
      <c r="D2418" t="s">
        <v>595</v>
      </c>
      <c r="E2418">
        <v>1055</v>
      </c>
    </row>
    <row r="2419" spans="1:5">
      <c r="A2419">
        <v>2022</v>
      </c>
      <c r="B2419" t="s">
        <v>439</v>
      </c>
      <c r="C2419" t="s">
        <v>53</v>
      </c>
      <c r="D2419" t="s">
        <v>595</v>
      </c>
      <c r="E2419">
        <v>125</v>
      </c>
    </row>
    <row r="2420" spans="1:5">
      <c r="A2420">
        <v>2022</v>
      </c>
      <c r="B2420" t="s">
        <v>433</v>
      </c>
      <c r="C2420" t="s">
        <v>42</v>
      </c>
      <c r="D2420" t="s">
        <v>595</v>
      </c>
      <c r="E2420">
        <v>105</v>
      </c>
    </row>
    <row r="2421" spans="1:5">
      <c r="A2421">
        <v>2022</v>
      </c>
      <c r="B2421" t="s">
        <v>434</v>
      </c>
      <c r="C2421" t="s">
        <v>45</v>
      </c>
      <c r="D2421" t="s">
        <v>595</v>
      </c>
      <c r="E2421">
        <v>30</v>
      </c>
    </row>
    <row r="2422" spans="1:5">
      <c r="A2422">
        <v>2022</v>
      </c>
      <c r="B2422" t="s">
        <v>432</v>
      </c>
      <c r="C2422" t="s">
        <v>39</v>
      </c>
      <c r="D2422" t="s">
        <v>595</v>
      </c>
      <c r="E2422">
        <v>330</v>
      </c>
    </row>
    <row r="2423" spans="1:5">
      <c r="A2423">
        <v>2021</v>
      </c>
      <c r="B2423" t="s">
        <v>426</v>
      </c>
      <c r="C2423" t="s">
        <v>427</v>
      </c>
      <c r="D2423" t="s">
        <v>595</v>
      </c>
      <c r="E2423">
        <v>215</v>
      </c>
    </row>
    <row r="2424" spans="1:5">
      <c r="A2424">
        <v>2021</v>
      </c>
      <c r="B2424" t="s">
        <v>422</v>
      </c>
      <c r="C2424" t="s">
        <v>15</v>
      </c>
      <c r="D2424" t="s">
        <v>595</v>
      </c>
      <c r="E2424">
        <v>685</v>
      </c>
    </row>
    <row r="2425" spans="1:5">
      <c r="A2425">
        <v>2021</v>
      </c>
      <c r="B2425" t="s">
        <v>432</v>
      </c>
      <c r="C2425" t="s">
        <v>39</v>
      </c>
      <c r="D2425" t="s">
        <v>595</v>
      </c>
      <c r="E2425">
        <v>345</v>
      </c>
    </row>
    <row r="2426" spans="1:5">
      <c r="A2426">
        <v>2021</v>
      </c>
      <c r="B2426" t="s">
        <v>424</v>
      </c>
      <c r="C2426" t="s">
        <v>21</v>
      </c>
      <c r="D2426" t="s">
        <v>595</v>
      </c>
      <c r="E2426">
        <v>465</v>
      </c>
    </row>
    <row r="2427" spans="1:5">
      <c r="A2427">
        <v>2021</v>
      </c>
      <c r="B2427" t="s">
        <v>433</v>
      </c>
      <c r="C2427" t="s">
        <v>42</v>
      </c>
      <c r="D2427" t="s">
        <v>595</v>
      </c>
      <c r="E2427">
        <v>105</v>
      </c>
    </row>
    <row r="2428" spans="1:5">
      <c r="A2428">
        <v>2021</v>
      </c>
      <c r="B2428" t="s">
        <v>421</v>
      </c>
      <c r="C2428" t="s">
        <v>13</v>
      </c>
      <c r="D2428" t="s">
        <v>595</v>
      </c>
      <c r="E2428">
        <v>1080</v>
      </c>
    </row>
    <row r="2429" spans="1:5">
      <c r="A2429">
        <v>2022</v>
      </c>
      <c r="B2429" t="s">
        <v>424</v>
      </c>
      <c r="C2429" t="s">
        <v>21</v>
      </c>
      <c r="D2429" t="s">
        <v>595</v>
      </c>
      <c r="E2429">
        <v>450</v>
      </c>
    </row>
    <row r="2430" spans="1:5">
      <c r="A2430">
        <v>2022</v>
      </c>
      <c r="B2430" t="s">
        <v>431</v>
      </c>
      <c r="C2430" t="s">
        <v>36</v>
      </c>
      <c r="D2430" t="s">
        <v>595</v>
      </c>
      <c r="E2430">
        <v>60</v>
      </c>
    </row>
    <row r="2431" spans="1:5">
      <c r="A2431">
        <v>2022</v>
      </c>
      <c r="B2431" t="s">
        <v>421</v>
      </c>
      <c r="C2431" t="s">
        <v>13</v>
      </c>
      <c r="D2431" t="s">
        <v>595</v>
      </c>
      <c r="E2431">
        <v>1060</v>
      </c>
    </row>
    <row r="2432" spans="1:5">
      <c r="A2432">
        <v>2021</v>
      </c>
      <c r="B2432" t="s">
        <v>436</v>
      </c>
      <c r="C2432" t="s">
        <v>49</v>
      </c>
      <c r="D2432" t="s">
        <v>595</v>
      </c>
      <c r="E2432">
        <v>1085</v>
      </c>
    </row>
    <row r="2433" spans="1:5">
      <c r="A2433">
        <v>2021</v>
      </c>
      <c r="B2433" t="s">
        <v>439</v>
      </c>
      <c r="C2433" t="s">
        <v>53</v>
      </c>
      <c r="D2433" t="s">
        <v>595</v>
      </c>
      <c r="E2433">
        <v>120</v>
      </c>
    </row>
    <row r="2434" spans="1:5">
      <c r="A2434">
        <v>2021</v>
      </c>
      <c r="B2434" t="s">
        <v>435</v>
      </c>
      <c r="C2434" t="s">
        <v>48</v>
      </c>
      <c r="D2434" t="s">
        <v>595</v>
      </c>
      <c r="E2434">
        <v>90</v>
      </c>
    </row>
    <row r="2435" spans="1:5">
      <c r="A2435">
        <v>2021</v>
      </c>
      <c r="B2435" t="s">
        <v>430</v>
      </c>
      <c r="C2435" t="s">
        <v>33</v>
      </c>
      <c r="D2435" t="s">
        <v>595</v>
      </c>
      <c r="E2435">
        <v>105</v>
      </c>
    </row>
    <row r="2436" spans="1:5">
      <c r="A2436">
        <v>2021</v>
      </c>
      <c r="B2436" t="s">
        <v>429</v>
      </c>
      <c r="C2436" t="s">
        <v>30</v>
      </c>
      <c r="D2436" t="s">
        <v>595</v>
      </c>
      <c r="E2436">
        <v>535</v>
      </c>
    </row>
    <row r="2437" spans="1:5">
      <c r="A2437">
        <v>2021</v>
      </c>
      <c r="B2437" t="s">
        <v>428</v>
      </c>
      <c r="C2437" t="s">
        <v>27</v>
      </c>
      <c r="D2437" t="s">
        <v>595</v>
      </c>
      <c r="E2437">
        <v>145</v>
      </c>
    </row>
    <row r="2438" spans="1:5">
      <c r="A2438">
        <v>2021</v>
      </c>
      <c r="B2438" t="s">
        <v>431</v>
      </c>
      <c r="C2438" t="s">
        <v>36</v>
      </c>
      <c r="D2438" t="s">
        <v>595</v>
      </c>
      <c r="E2438">
        <v>75</v>
      </c>
    </row>
    <row r="2439" spans="1:5">
      <c r="A2439">
        <v>2022</v>
      </c>
      <c r="B2439" t="s">
        <v>438</v>
      </c>
      <c r="C2439" t="s">
        <v>52</v>
      </c>
      <c r="D2439" t="s">
        <v>595</v>
      </c>
      <c r="E2439">
        <v>65</v>
      </c>
    </row>
    <row r="2440" spans="1:5">
      <c r="A2440">
        <v>2022</v>
      </c>
      <c r="B2440" t="s">
        <v>429</v>
      </c>
      <c r="C2440" t="s">
        <v>30</v>
      </c>
      <c r="D2440" t="s">
        <v>595</v>
      </c>
      <c r="E2440">
        <v>560</v>
      </c>
    </row>
    <row r="2441" spans="1:5">
      <c r="A2441">
        <v>2022</v>
      </c>
      <c r="B2441" t="s">
        <v>420</v>
      </c>
      <c r="C2441" t="s">
        <v>8</v>
      </c>
      <c r="D2441" t="s">
        <v>595</v>
      </c>
      <c r="E2441">
        <v>935</v>
      </c>
    </row>
    <row r="2442" spans="1:5">
      <c r="A2442">
        <v>2020</v>
      </c>
      <c r="B2442" t="s">
        <v>422</v>
      </c>
      <c r="C2442" t="s">
        <v>15</v>
      </c>
      <c r="D2442" t="s">
        <v>595</v>
      </c>
      <c r="E2442">
        <v>690</v>
      </c>
    </row>
    <row r="2443" spans="1:5">
      <c r="A2443">
        <v>2020</v>
      </c>
      <c r="B2443" t="s">
        <v>425</v>
      </c>
      <c r="C2443" t="s">
        <v>24</v>
      </c>
      <c r="D2443" t="s">
        <v>595</v>
      </c>
      <c r="E2443">
        <v>105</v>
      </c>
    </row>
    <row r="2444" spans="1:5">
      <c r="A2444">
        <v>2020</v>
      </c>
      <c r="B2444" t="s">
        <v>431</v>
      </c>
      <c r="C2444" t="s">
        <v>36</v>
      </c>
      <c r="D2444" t="s">
        <v>595</v>
      </c>
      <c r="E2444">
        <v>70</v>
      </c>
    </row>
    <row r="2445" spans="1:5">
      <c r="A2445">
        <v>2020</v>
      </c>
      <c r="B2445" t="s">
        <v>423</v>
      </c>
      <c r="C2445" t="s">
        <v>18</v>
      </c>
      <c r="D2445" t="s">
        <v>595</v>
      </c>
      <c r="E2445">
        <v>100</v>
      </c>
    </row>
    <row r="2446" spans="1:5">
      <c r="A2446">
        <v>2020</v>
      </c>
      <c r="B2446" t="s">
        <v>421</v>
      </c>
      <c r="C2446" t="s">
        <v>13</v>
      </c>
      <c r="D2446" t="s">
        <v>595</v>
      </c>
      <c r="E2446">
        <v>1090</v>
      </c>
    </row>
    <row r="2447" spans="1:5">
      <c r="A2447">
        <v>2020</v>
      </c>
      <c r="B2447" t="s">
        <v>438</v>
      </c>
      <c r="C2447" t="s">
        <v>52</v>
      </c>
      <c r="D2447" t="s">
        <v>595</v>
      </c>
      <c r="E2447">
        <v>65</v>
      </c>
    </row>
    <row r="2448" spans="1:5">
      <c r="A2448">
        <v>2020</v>
      </c>
      <c r="B2448" t="s">
        <v>436</v>
      </c>
      <c r="C2448" t="s">
        <v>49</v>
      </c>
      <c r="D2448" t="s">
        <v>595</v>
      </c>
      <c r="E2448">
        <v>1150</v>
      </c>
    </row>
    <row r="2449" spans="1:5">
      <c r="A2449">
        <v>2020</v>
      </c>
      <c r="B2449" t="s">
        <v>426</v>
      </c>
      <c r="C2449" t="s">
        <v>427</v>
      </c>
      <c r="D2449" t="s">
        <v>595</v>
      </c>
      <c r="E2449">
        <v>210</v>
      </c>
    </row>
    <row r="2450" spans="1:5">
      <c r="A2450">
        <v>2020</v>
      </c>
      <c r="B2450" t="s">
        <v>424</v>
      </c>
      <c r="C2450" t="s">
        <v>21</v>
      </c>
      <c r="D2450" t="s">
        <v>595</v>
      </c>
      <c r="E2450">
        <v>470</v>
      </c>
    </row>
    <row r="2451" spans="1:5">
      <c r="A2451">
        <v>2020</v>
      </c>
      <c r="B2451" t="s">
        <v>432</v>
      </c>
      <c r="C2451" t="s">
        <v>39</v>
      </c>
      <c r="D2451" t="s">
        <v>595</v>
      </c>
      <c r="E2451">
        <v>345</v>
      </c>
    </row>
    <row r="2452" spans="1:5">
      <c r="A2452">
        <v>2020</v>
      </c>
      <c r="B2452" t="s">
        <v>439</v>
      </c>
      <c r="C2452" t="s">
        <v>53</v>
      </c>
      <c r="D2452" t="s">
        <v>595</v>
      </c>
      <c r="E2452">
        <v>130</v>
      </c>
    </row>
    <row r="2453" spans="1:5">
      <c r="A2453">
        <v>2020</v>
      </c>
      <c r="B2453" t="s">
        <v>428</v>
      </c>
      <c r="C2453" t="s">
        <v>27</v>
      </c>
      <c r="D2453" t="s">
        <v>595</v>
      </c>
      <c r="E2453">
        <v>155</v>
      </c>
    </row>
    <row r="2454" spans="1:5">
      <c r="A2454">
        <v>2020</v>
      </c>
      <c r="B2454" t="s">
        <v>429</v>
      </c>
      <c r="C2454" t="s">
        <v>30</v>
      </c>
      <c r="D2454" t="s">
        <v>595</v>
      </c>
      <c r="E2454">
        <v>540</v>
      </c>
    </row>
    <row r="2455" spans="1:5">
      <c r="A2455">
        <v>2020</v>
      </c>
      <c r="B2455" t="s">
        <v>430</v>
      </c>
      <c r="C2455" t="s">
        <v>33</v>
      </c>
      <c r="D2455" t="s">
        <v>595</v>
      </c>
      <c r="E2455">
        <v>95</v>
      </c>
    </row>
    <row r="2456" spans="1:5">
      <c r="A2456">
        <v>2020</v>
      </c>
      <c r="B2456" t="s">
        <v>433</v>
      </c>
      <c r="C2456" t="s">
        <v>42</v>
      </c>
      <c r="D2456" t="s">
        <v>595</v>
      </c>
      <c r="E2456">
        <v>105</v>
      </c>
    </row>
    <row r="2457" spans="1:5">
      <c r="A2457">
        <v>2020</v>
      </c>
      <c r="B2457" t="s">
        <v>420</v>
      </c>
      <c r="C2457" t="s">
        <v>8</v>
      </c>
      <c r="D2457" t="s">
        <v>595</v>
      </c>
      <c r="E2457">
        <v>985</v>
      </c>
    </row>
    <row r="2458" spans="1:5">
      <c r="A2458">
        <v>2020</v>
      </c>
      <c r="B2458" t="s">
        <v>434</v>
      </c>
      <c r="C2458" t="s">
        <v>45</v>
      </c>
      <c r="D2458" t="s">
        <v>595</v>
      </c>
      <c r="E2458">
        <v>40</v>
      </c>
    </row>
    <row r="2459" spans="1:5">
      <c r="A2459">
        <v>2020</v>
      </c>
      <c r="B2459" t="s">
        <v>435</v>
      </c>
      <c r="C2459" t="s">
        <v>48</v>
      </c>
      <c r="D2459" t="s">
        <v>595</v>
      </c>
      <c r="E2459">
        <v>100</v>
      </c>
    </row>
    <row r="2460" spans="1:5">
      <c r="A2460">
        <v>2020</v>
      </c>
      <c r="B2460" t="s">
        <v>437</v>
      </c>
      <c r="C2460" t="s">
        <v>51</v>
      </c>
      <c r="D2460" t="s">
        <v>595</v>
      </c>
      <c r="E2460">
        <v>530</v>
      </c>
    </row>
    <row r="2461" spans="1:5">
      <c r="A2461">
        <v>2019</v>
      </c>
      <c r="B2461" t="s">
        <v>432</v>
      </c>
      <c r="C2461" t="s">
        <v>39</v>
      </c>
      <c r="D2461" t="s">
        <v>595</v>
      </c>
      <c r="E2461">
        <v>330</v>
      </c>
    </row>
    <row r="2462" spans="1:5">
      <c r="A2462">
        <v>2019</v>
      </c>
      <c r="B2462" t="s">
        <v>426</v>
      </c>
      <c r="C2462" t="s">
        <v>427</v>
      </c>
      <c r="D2462" t="s">
        <v>595</v>
      </c>
      <c r="E2462">
        <v>220</v>
      </c>
    </row>
    <row r="2463" spans="1:5">
      <c r="A2463">
        <v>2019</v>
      </c>
      <c r="B2463" t="s">
        <v>421</v>
      </c>
      <c r="C2463" t="s">
        <v>13</v>
      </c>
      <c r="D2463" t="s">
        <v>595</v>
      </c>
      <c r="E2463">
        <v>1090</v>
      </c>
    </row>
    <row r="2464" spans="1:5">
      <c r="A2464">
        <v>2019</v>
      </c>
      <c r="B2464" t="s">
        <v>424</v>
      </c>
      <c r="C2464" t="s">
        <v>21</v>
      </c>
      <c r="D2464" t="s">
        <v>595</v>
      </c>
      <c r="E2464">
        <v>480</v>
      </c>
    </row>
    <row r="2465" spans="1:5">
      <c r="A2465">
        <v>2019</v>
      </c>
      <c r="B2465" t="s">
        <v>423</v>
      </c>
      <c r="C2465" t="s">
        <v>18</v>
      </c>
      <c r="D2465" t="s">
        <v>595</v>
      </c>
      <c r="E2465">
        <v>115</v>
      </c>
    </row>
    <row r="2466" spans="1:5">
      <c r="A2466">
        <v>2019</v>
      </c>
      <c r="B2466" t="s">
        <v>434</v>
      </c>
      <c r="C2466" t="s">
        <v>45</v>
      </c>
      <c r="D2466" t="s">
        <v>595</v>
      </c>
      <c r="E2466">
        <v>35</v>
      </c>
    </row>
    <row r="2467" spans="1:5">
      <c r="A2467">
        <v>2019</v>
      </c>
      <c r="B2467" t="s">
        <v>428</v>
      </c>
      <c r="C2467" t="s">
        <v>27</v>
      </c>
      <c r="D2467" t="s">
        <v>595</v>
      </c>
      <c r="E2467">
        <v>165</v>
      </c>
    </row>
    <row r="2468" spans="1:5">
      <c r="A2468">
        <v>2019</v>
      </c>
      <c r="B2468" t="s">
        <v>437</v>
      </c>
      <c r="C2468" t="s">
        <v>51</v>
      </c>
      <c r="D2468" t="s">
        <v>595</v>
      </c>
      <c r="E2468">
        <v>535</v>
      </c>
    </row>
    <row r="2469" spans="1:5">
      <c r="A2469">
        <v>2019</v>
      </c>
      <c r="B2469" t="s">
        <v>425</v>
      </c>
      <c r="C2469" t="s">
        <v>24</v>
      </c>
      <c r="D2469" t="s">
        <v>595</v>
      </c>
      <c r="E2469">
        <v>110</v>
      </c>
    </row>
    <row r="2470" spans="1:5">
      <c r="A2470">
        <v>2019</v>
      </c>
      <c r="B2470" t="s">
        <v>430</v>
      </c>
      <c r="C2470" t="s">
        <v>33</v>
      </c>
      <c r="D2470" t="s">
        <v>595</v>
      </c>
      <c r="E2470">
        <v>100</v>
      </c>
    </row>
    <row r="2471" spans="1:5">
      <c r="A2471">
        <v>2019</v>
      </c>
      <c r="B2471" t="s">
        <v>420</v>
      </c>
      <c r="C2471" t="s">
        <v>8</v>
      </c>
      <c r="D2471" t="s">
        <v>595</v>
      </c>
      <c r="E2471">
        <v>990</v>
      </c>
    </row>
    <row r="2472" spans="1:5">
      <c r="A2472">
        <v>2019</v>
      </c>
      <c r="B2472" t="s">
        <v>438</v>
      </c>
      <c r="C2472" t="s">
        <v>52</v>
      </c>
      <c r="D2472" t="s">
        <v>595</v>
      </c>
      <c r="E2472">
        <v>60</v>
      </c>
    </row>
    <row r="2473" spans="1:5">
      <c r="A2473">
        <v>2019</v>
      </c>
      <c r="B2473" t="s">
        <v>429</v>
      </c>
      <c r="C2473" t="s">
        <v>30</v>
      </c>
      <c r="D2473" t="s">
        <v>595</v>
      </c>
      <c r="E2473">
        <v>550</v>
      </c>
    </row>
    <row r="2474" spans="1:5">
      <c r="A2474">
        <v>2019</v>
      </c>
      <c r="B2474" t="s">
        <v>433</v>
      </c>
      <c r="C2474" t="s">
        <v>42</v>
      </c>
      <c r="D2474" t="s">
        <v>595</v>
      </c>
      <c r="E2474">
        <v>105</v>
      </c>
    </row>
    <row r="2475" spans="1:5">
      <c r="A2475">
        <v>2019</v>
      </c>
      <c r="B2475" t="s">
        <v>422</v>
      </c>
      <c r="C2475" t="s">
        <v>15</v>
      </c>
      <c r="D2475" t="s">
        <v>595</v>
      </c>
      <c r="E2475">
        <v>715</v>
      </c>
    </row>
    <row r="2476" spans="1:5">
      <c r="A2476">
        <v>2019</v>
      </c>
      <c r="B2476" t="s">
        <v>435</v>
      </c>
      <c r="C2476" t="s">
        <v>48</v>
      </c>
      <c r="D2476" t="s">
        <v>595</v>
      </c>
      <c r="E2476">
        <v>105</v>
      </c>
    </row>
    <row r="2477" spans="1:5">
      <c r="A2477">
        <v>2019</v>
      </c>
      <c r="B2477" t="s">
        <v>436</v>
      </c>
      <c r="C2477" t="s">
        <v>49</v>
      </c>
      <c r="D2477" t="s">
        <v>595</v>
      </c>
      <c r="E2477">
        <v>1140</v>
      </c>
    </row>
    <row r="2478" spans="1:5">
      <c r="A2478">
        <v>2019</v>
      </c>
      <c r="B2478" t="s">
        <v>439</v>
      </c>
      <c r="C2478" t="s">
        <v>53</v>
      </c>
      <c r="D2478" t="s">
        <v>595</v>
      </c>
      <c r="E2478">
        <v>135</v>
      </c>
    </row>
    <row r="2479" spans="1:5">
      <c r="A2479">
        <v>2019</v>
      </c>
      <c r="B2479" t="s">
        <v>431</v>
      </c>
      <c r="C2479" t="s">
        <v>36</v>
      </c>
      <c r="D2479" t="s">
        <v>595</v>
      </c>
      <c r="E2479">
        <v>70</v>
      </c>
    </row>
    <row r="2480" spans="1:5">
      <c r="A2480">
        <v>2018</v>
      </c>
      <c r="B2480" t="s">
        <v>424</v>
      </c>
      <c r="C2480" t="s">
        <v>21</v>
      </c>
      <c r="D2480" t="s">
        <v>595</v>
      </c>
      <c r="E2480">
        <v>475</v>
      </c>
    </row>
    <row r="2481" spans="1:5">
      <c r="A2481">
        <v>2018</v>
      </c>
      <c r="B2481" t="s">
        <v>420</v>
      </c>
      <c r="C2481" t="s">
        <v>8</v>
      </c>
      <c r="D2481" t="s">
        <v>595</v>
      </c>
      <c r="E2481">
        <v>1020</v>
      </c>
    </row>
    <row r="2482" spans="1:5">
      <c r="A2482">
        <v>2018</v>
      </c>
      <c r="B2482" t="s">
        <v>426</v>
      </c>
      <c r="C2482" t="s">
        <v>427</v>
      </c>
      <c r="D2482" t="s">
        <v>595</v>
      </c>
      <c r="E2482">
        <v>235</v>
      </c>
    </row>
    <row r="2483" spans="1:5">
      <c r="A2483">
        <v>2018</v>
      </c>
      <c r="B2483" t="s">
        <v>433</v>
      </c>
      <c r="C2483" t="s">
        <v>42</v>
      </c>
      <c r="D2483" t="s">
        <v>595</v>
      </c>
      <c r="E2483">
        <v>110</v>
      </c>
    </row>
    <row r="2484" spans="1:5">
      <c r="A2484">
        <v>2018</v>
      </c>
      <c r="B2484" t="s">
        <v>421</v>
      </c>
      <c r="C2484" t="s">
        <v>13</v>
      </c>
      <c r="D2484" t="s">
        <v>595</v>
      </c>
      <c r="E2484">
        <v>1125</v>
      </c>
    </row>
    <row r="2485" spans="1:5">
      <c r="A2485">
        <v>2018</v>
      </c>
      <c r="B2485" t="s">
        <v>435</v>
      </c>
      <c r="C2485" t="s">
        <v>48</v>
      </c>
      <c r="D2485" t="s">
        <v>595</v>
      </c>
      <c r="E2485">
        <v>105</v>
      </c>
    </row>
    <row r="2486" spans="1:5">
      <c r="A2486">
        <v>2018</v>
      </c>
      <c r="B2486" t="s">
        <v>428</v>
      </c>
      <c r="C2486" t="s">
        <v>27</v>
      </c>
      <c r="D2486" t="s">
        <v>595</v>
      </c>
      <c r="E2486">
        <v>155</v>
      </c>
    </row>
    <row r="2487" spans="1:5">
      <c r="A2487">
        <v>2018</v>
      </c>
      <c r="B2487" t="s">
        <v>423</v>
      </c>
      <c r="C2487" t="s">
        <v>18</v>
      </c>
      <c r="D2487" t="s">
        <v>595</v>
      </c>
      <c r="E2487">
        <v>115</v>
      </c>
    </row>
    <row r="2488" spans="1:5">
      <c r="A2488">
        <v>2018</v>
      </c>
      <c r="B2488" t="s">
        <v>430</v>
      </c>
      <c r="C2488" t="s">
        <v>33</v>
      </c>
      <c r="D2488" t="s">
        <v>595</v>
      </c>
      <c r="E2488">
        <v>100</v>
      </c>
    </row>
    <row r="2489" spans="1:5">
      <c r="A2489">
        <v>2018</v>
      </c>
      <c r="B2489" t="s">
        <v>431</v>
      </c>
      <c r="C2489" t="s">
        <v>36</v>
      </c>
      <c r="D2489" t="s">
        <v>595</v>
      </c>
      <c r="E2489">
        <v>75</v>
      </c>
    </row>
    <row r="2490" spans="1:5">
      <c r="A2490">
        <v>2018</v>
      </c>
      <c r="B2490" t="s">
        <v>438</v>
      </c>
      <c r="C2490" t="s">
        <v>52</v>
      </c>
      <c r="D2490" t="s">
        <v>595</v>
      </c>
      <c r="E2490">
        <v>70</v>
      </c>
    </row>
    <row r="2491" spans="1:5">
      <c r="A2491">
        <v>2018</v>
      </c>
      <c r="B2491" t="s">
        <v>422</v>
      </c>
      <c r="C2491" t="s">
        <v>15</v>
      </c>
      <c r="D2491" t="s">
        <v>595</v>
      </c>
      <c r="E2491">
        <v>730</v>
      </c>
    </row>
    <row r="2492" spans="1:5">
      <c r="A2492">
        <v>2018</v>
      </c>
      <c r="B2492" t="s">
        <v>436</v>
      </c>
      <c r="C2492" t="s">
        <v>49</v>
      </c>
      <c r="D2492" t="s">
        <v>595</v>
      </c>
      <c r="E2492">
        <v>1180</v>
      </c>
    </row>
    <row r="2493" spans="1:5">
      <c r="A2493">
        <v>2018</v>
      </c>
      <c r="B2493" t="s">
        <v>439</v>
      </c>
      <c r="C2493" t="s">
        <v>53</v>
      </c>
      <c r="D2493" t="s">
        <v>595</v>
      </c>
      <c r="E2493">
        <v>150</v>
      </c>
    </row>
    <row r="2494" spans="1:5">
      <c r="A2494">
        <v>2018</v>
      </c>
      <c r="B2494" t="s">
        <v>437</v>
      </c>
      <c r="C2494" t="s">
        <v>51</v>
      </c>
      <c r="D2494" t="s">
        <v>595</v>
      </c>
      <c r="E2494">
        <v>545</v>
      </c>
    </row>
    <row r="2495" spans="1:5">
      <c r="A2495">
        <v>2018</v>
      </c>
      <c r="B2495" t="s">
        <v>434</v>
      </c>
      <c r="C2495" t="s">
        <v>45</v>
      </c>
      <c r="D2495" t="s">
        <v>595</v>
      </c>
      <c r="E2495">
        <v>35</v>
      </c>
    </row>
    <row r="2496" spans="1:5">
      <c r="A2496">
        <v>2018</v>
      </c>
      <c r="B2496" t="s">
        <v>429</v>
      </c>
      <c r="C2496" t="s">
        <v>30</v>
      </c>
      <c r="D2496" t="s">
        <v>595</v>
      </c>
      <c r="E2496">
        <v>575</v>
      </c>
    </row>
    <row r="2497" spans="1:5">
      <c r="A2497">
        <v>2018</v>
      </c>
      <c r="B2497" t="s">
        <v>425</v>
      </c>
      <c r="C2497" t="s">
        <v>24</v>
      </c>
      <c r="D2497" t="s">
        <v>595</v>
      </c>
      <c r="E2497">
        <v>110</v>
      </c>
    </row>
    <row r="2498" spans="1:5">
      <c r="A2498">
        <v>2018</v>
      </c>
      <c r="B2498" t="s">
        <v>432</v>
      </c>
      <c r="C2498" t="s">
        <v>39</v>
      </c>
      <c r="D2498" t="s">
        <v>595</v>
      </c>
      <c r="E2498">
        <v>340</v>
      </c>
    </row>
    <row r="2499" spans="1:5">
      <c r="A2499">
        <v>2023</v>
      </c>
      <c r="B2499" t="s">
        <v>424</v>
      </c>
      <c r="C2499" t="s">
        <v>21</v>
      </c>
      <c r="D2499" t="s">
        <v>595</v>
      </c>
      <c r="E2499">
        <v>440</v>
      </c>
    </row>
    <row r="2500" spans="1:5">
      <c r="A2500">
        <v>2023</v>
      </c>
      <c r="B2500" t="s">
        <v>432</v>
      </c>
      <c r="C2500" t="s">
        <v>39</v>
      </c>
      <c r="D2500" t="s">
        <v>595</v>
      </c>
      <c r="E2500">
        <v>315</v>
      </c>
    </row>
    <row r="2501" spans="1:5">
      <c r="A2501">
        <v>2023</v>
      </c>
      <c r="B2501" t="s">
        <v>421</v>
      </c>
      <c r="C2501" t="s">
        <v>13</v>
      </c>
      <c r="D2501" t="s">
        <v>595</v>
      </c>
      <c r="E2501">
        <v>1055</v>
      </c>
    </row>
    <row r="2502" spans="1:5">
      <c r="A2502">
        <v>2023</v>
      </c>
      <c r="B2502" t="s">
        <v>430</v>
      </c>
      <c r="C2502" t="s">
        <v>33</v>
      </c>
      <c r="D2502" t="s">
        <v>595</v>
      </c>
      <c r="E2502">
        <v>85</v>
      </c>
    </row>
    <row r="2503" spans="1:5">
      <c r="A2503">
        <v>2023</v>
      </c>
      <c r="B2503" t="s">
        <v>435</v>
      </c>
      <c r="C2503" t="s">
        <v>48</v>
      </c>
      <c r="D2503" t="s">
        <v>595</v>
      </c>
      <c r="E2503">
        <v>80</v>
      </c>
    </row>
    <row r="2504" spans="1:5">
      <c r="A2504">
        <v>2023</v>
      </c>
      <c r="B2504" t="s">
        <v>436</v>
      </c>
      <c r="C2504" t="s">
        <v>49</v>
      </c>
      <c r="D2504" t="s">
        <v>595</v>
      </c>
      <c r="E2504">
        <v>1005</v>
      </c>
    </row>
    <row r="2505" spans="1:5">
      <c r="A2505">
        <v>2023</v>
      </c>
      <c r="B2505" t="s">
        <v>429</v>
      </c>
      <c r="C2505" t="s">
        <v>30</v>
      </c>
      <c r="D2505" t="s">
        <v>595</v>
      </c>
      <c r="E2505">
        <v>535</v>
      </c>
    </row>
    <row r="2506" spans="1:5">
      <c r="A2506">
        <v>2023</v>
      </c>
      <c r="B2506" t="s">
        <v>420</v>
      </c>
      <c r="C2506" t="s">
        <v>8</v>
      </c>
      <c r="D2506" t="s">
        <v>595</v>
      </c>
      <c r="E2506">
        <v>915</v>
      </c>
    </row>
    <row r="2507" spans="1:5">
      <c r="A2507">
        <v>2023</v>
      </c>
      <c r="B2507" t="s">
        <v>439</v>
      </c>
      <c r="C2507" t="s">
        <v>53</v>
      </c>
      <c r="D2507" t="s">
        <v>595</v>
      </c>
      <c r="E2507">
        <v>110</v>
      </c>
    </row>
    <row r="2508" spans="1:5">
      <c r="A2508">
        <v>2023</v>
      </c>
      <c r="B2508" t="s">
        <v>437</v>
      </c>
      <c r="C2508" t="s">
        <v>51</v>
      </c>
      <c r="D2508" t="s">
        <v>595</v>
      </c>
      <c r="E2508">
        <v>515</v>
      </c>
    </row>
    <row r="2509" spans="1:5">
      <c r="A2509">
        <v>2023</v>
      </c>
      <c r="B2509" t="s">
        <v>438</v>
      </c>
      <c r="C2509" t="s">
        <v>52</v>
      </c>
      <c r="D2509" t="s">
        <v>595</v>
      </c>
      <c r="E2509">
        <v>65</v>
      </c>
    </row>
    <row r="2510" spans="1:5">
      <c r="A2510">
        <v>2023</v>
      </c>
      <c r="B2510" t="s">
        <v>426</v>
      </c>
      <c r="C2510" t="s">
        <v>427</v>
      </c>
      <c r="D2510" t="s">
        <v>595</v>
      </c>
      <c r="E2510">
        <v>195</v>
      </c>
    </row>
    <row r="2511" spans="1:5">
      <c r="A2511">
        <v>2023</v>
      </c>
      <c r="B2511" t="s">
        <v>434</v>
      </c>
      <c r="C2511" t="s">
        <v>45</v>
      </c>
      <c r="D2511" t="s">
        <v>595</v>
      </c>
      <c r="E2511">
        <v>35</v>
      </c>
    </row>
    <row r="2512" spans="1:5">
      <c r="A2512">
        <v>2023</v>
      </c>
      <c r="B2512" t="s">
        <v>425</v>
      </c>
      <c r="C2512" t="s">
        <v>24</v>
      </c>
      <c r="D2512" t="s">
        <v>595</v>
      </c>
      <c r="E2512">
        <v>95</v>
      </c>
    </row>
    <row r="2513" spans="1:5">
      <c r="A2513">
        <v>2023</v>
      </c>
      <c r="B2513" t="s">
        <v>422</v>
      </c>
      <c r="C2513" t="s">
        <v>15</v>
      </c>
      <c r="D2513" t="s">
        <v>595</v>
      </c>
      <c r="E2513">
        <v>660</v>
      </c>
    </row>
    <row r="2514" spans="1:5">
      <c r="A2514">
        <v>2024</v>
      </c>
      <c r="B2514" t="s">
        <v>430</v>
      </c>
      <c r="C2514" t="s">
        <v>33</v>
      </c>
      <c r="D2514" t="s">
        <v>595</v>
      </c>
      <c r="E2514">
        <v>80</v>
      </c>
    </row>
    <row r="2515" spans="1:5">
      <c r="A2515">
        <v>2024</v>
      </c>
      <c r="B2515" t="s">
        <v>428</v>
      </c>
      <c r="C2515" t="s">
        <v>27</v>
      </c>
      <c r="D2515" t="s">
        <v>595</v>
      </c>
      <c r="E2515">
        <v>130</v>
      </c>
    </row>
    <row r="2516" spans="1:5">
      <c r="A2516">
        <v>2024</v>
      </c>
      <c r="B2516" t="s">
        <v>422</v>
      </c>
      <c r="C2516" t="s">
        <v>15</v>
      </c>
      <c r="D2516" t="s">
        <v>595</v>
      </c>
      <c r="E2516">
        <v>645</v>
      </c>
    </row>
    <row r="2517" spans="1:5">
      <c r="A2517">
        <v>2024</v>
      </c>
      <c r="B2517" t="s">
        <v>425</v>
      </c>
      <c r="C2517" t="s">
        <v>24</v>
      </c>
      <c r="D2517" t="s">
        <v>595</v>
      </c>
      <c r="E2517">
        <v>90</v>
      </c>
    </row>
    <row r="2518" spans="1:5">
      <c r="A2518">
        <v>2024</v>
      </c>
      <c r="B2518" t="s">
        <v>438</v>
      </c>
      <c r="C2518" t="s">
        <v>52</v>
      </c>
      <c r="D2518" t="s">
        <v>595</v>
      </c>
      <c r="E2518">
        <v>60</v>
      </c>
    </row>
    <row r="2519" spans="1:5">
      <c r="A2519">
        <v>2024</v>
      </c>
      <c r="B2519" t="s">
        <v>420</v>
      </c>
      <c r="C2519" t="s">
        <v>8</v>
      </c>
      <c r="D2519" t="s">
        <v>595</v>
      </c>
      <c r="E2519">
        <v>900</v>
      </c>
    </row>
    <row r="2520" spans="1:5">
      <c r="A2520">
        <v>2024</v>
      </c>
      <c r="B2520" t="s">
        <v>423</v>
      </c>
      <c r="C2520" t="s">
        <v>18</v>
      </c>
      <c r="D2520" t="s">
        <v>595</v>
      </c>
      <c r="E2520">
        <v>85</v>
      </c>
    </row>
    <row r="2521" spans="1:5">
      <c r="A2521">
        <v>2024</v>
      </c>
      <c r="B2521" t="s">
        <v>421</v>
      </c>
      <c r="C2521" t="s">
        <v>13</v>
      </c>
      <c r="D2521" t="s">
        <v>595</v>
      </c>
      <c r="E2521">
        <v>1010</v>
      </c>
    </row>
    <row r="2522" spans="1:5">
      <c r="A2522">
        <v>2024</v>
      </c>
      <c r="B2522" t="s">
        <v>429</v>
      </c>
      <c r="C2522" t="s">
        <v>30</v>
      </c>
      <c r="D2522" t="s">
        <v>595</v>
      </c>
      <c r="E2522">
        <v>525</v>
      </c>
    </row>
    <row r="2523" spans="1:5">
      <c r="A2523">
        <v>2024</v>
      </c>
      <c r="B2523" t="s">
        <v>431</v>
      </c>
      <c r="C2523" t="s">
        <v>36</v>
      </c>
      <c r="D2523" t="s">
        <v>595</v>
      </c>
      <c r="E2523">
        <v>55</v>
      </c>
    </row>
    <row r="2524" spans="1:5">
      <c r="A2524">
        <v>2024</v>
      </c>
      <c r="B2524" t="s">
        <v>434</v>
      </c>
      <c r="C2524" t="s">
        <v>45</v>
      </c>
      <c r="D2524" t="s">
        <v>595</v>
      </c>
      <c r="E2524">
        <v>30</v>
      </c>
    </row>
    <row r="2525" spans="1:5">
      <c r="A2525">
        <v>2024</v>
      </c>
      <c r="B2525" t="s">
        <v>437</v>
      </c>
      <c r="C2525" t="s">
        <v>51</v>
      </c>
      <c r="D2525" t="s">
        <v>595</v>
      </c>
      <c r="E2525">
        <v>490</v>
      </c>
    </row>
    <row r="2526" spans="1:5">
      <c r="A2526">
        <v>2024</v>
      </c>
      <c r="B2526" t="s">
        <v>436</v>
      </c>
      <c r="C2526" t="s">
        <v>49</v>
      </c>
      <c r="D2526" t="s">
        <v>595</v>
      </c>
      <c r="E2526">
        <v>960</v>
      </c>
    </row>
    <row r="2527" spans="1:5">
      <c r="A2527">
        <v>2024</v>
      </c>
      <c r="B2527" t="s">
        <v>439</v>
      </c>
      <c r="C2527" t="s">
        <v>53</v>
      </c>
      <c r="D2527" t="s">
        <v>595</v>
      </c>
      <c r="E2527">
        <v>95</v>
      </c>
    </row>
    <row r="2528" spans="1:5">
      <c r="A2528">
        <v>2024</v>
      </c>
      <c r="B2528" t="s">
        <v>433</v>
      </c>
      <c r="C2528" t="s">
        <v>42</v>
      </c>
      <c r="D2528" t="s">
        <v>595</v>
      </c>
      <c r="E2528">
        <v>95</v>
      </c>
    </row>
    <row r="2529" spans="1:5">
      <c r="A2529">
        <v>2023</v>
      </c>
      <c r="B2529" t="s">
        <v>431</v>
      </c>
      <c r="C2529" t="s">
        <v>36</v>
      </c>
      <c r="D2529" t="s">
        <v>596</v>
      </c>
      <c r="E2529">
        <v>110</v>
      </c>
    </row>
    <row r="2530" spans="1:5">
      <c r="A2530">
        <v>2023</v>
      </c>
      <c r="B2530" t="s">
        <v>433</v>
      </c>
      <c r="C2530" t="s">
        <v>42</v>
      </c>
      <c r="D2530" t="s">
        <v>596</v>
      </c>
      <c r="E2530">
        <v>105</v>
      </c>
    </row>
    <row r="2531" spans="1:5">
      <c r="A2531">
        <v>2023</v>
      </c>
      <c r="B2531" t="s">
        <v>423</v>
      </c>
      <c r="C2531" t="s">
        <v>18</v>
      </c>
      <c r="D2531" t="s">
        <v>596</v>
      </c>
      <c r="E2531">
        <v>280</v>
      </c>
    </row>
    <row r="2532" spans="1:5">
      <c r="A2532">
        <v>2023</v>
      </c>
      <c r="B2532" t="s">
        <v>428</v>
      </c>
      <c r="C2532" t="s">
        <v>27</v>
      </c>
      <c r="D2532" t="s">
        <v>596</v>
      </c>
      <c r="E2532">
        <v>435</v>
      </c>
    </row>
    <row r="2533" spans="1:5">
      <c r="A2533">
        <v>2024</v>
      </c>
      <c r="B2533" t="s">
        <v>424</v>
      </c>
      <c r="C2533" t="s">
        <v>21</v>
      </c>
      <c r="D2533" t="s">
        <v>596</v>
      </c>
      <c r="E2533">
        <v>770</v>
      </c>
    </row>
    <row r="2534" spans="1:5">
      <c r="A2534">
        <v>2024</v>
      </c>
      <c r="B2534" t="s">
        <v>432</v>
      </c>
      <c r="C2534" t="s">
        <v>39</v>
      </c>
      <c r="D2534" t="s">
        <v>596</v>
      </c>
      <c r="E2534">
        <v>575</v>
      </c>
    </row>
    <row r="2535" spans="1:5">
      <c r="A2535">
        <v>2024</v>
      </c>
      <c r="B2535" t="s">
        <v>435</v>
      </c>
      <c r="C2535" t="s">
        <v>48</v>
      </c>
      <c r="D2535" t="s">
        <v>596</v>
      </c>
      <c r="E2535">
        <v>315</v>
      </c>
    </row>
    <row r="2536" spans="1:5">
      <c r="A2536">
        <v>2024</v>
      </c>
      <c r="B2536" t="s">
        <v>426</v>
      </c>
      <c r="C2536" t="s">
        <v>427</v>
      </c>
      <c r="D2536" t="s">
        <v>596</v>
      </c>
      <c r="E2536">
        <v>710</v>
      </c>
    </row>
    <row r="2537" spans="1:5">
      <c r="A2537">
        <v>2021</v>
      </c>
      <c r="B2537" t="s">
        <v>437</v>
      </c>
      <c r="C2537" t="s">
        <v>51</v>
      </c>
      <c r="D2537" t="s">
        <v>596</v>
      </c>
      <c r="E2537">
        <v>815</v>
      </c>
    </row>
    <row r="2538" spans="1:5">
      <c r="A2538">
        <v>2021</v>
      </c>
      <c r="B2538" t="s">
        <v>434</v>
      </c>
      <c r="C2538" t="s">
        <v>45</v>
      </c>
      <c r="D2538" t="s">
        <v>596</v>
      </c>
      <c r="E2538">
        <v>45</v>
      </c>
    </row>
    <row r="2539" spans="1:5">
      <c r="A2539">
        <v>2021</v>
      </c>
      <c r="B2539" t="s">
        <v>438</v>
      </c>
      <c r="C2539" t="s">
        <v>52</v>
      </c>
      <c r="D2539" t="s">
        <v>596</v>
      </c>
      <c r="E2539">
        <v>200</v>
      </c>
    </row>
    <row r="2540" spans="1:5">
      <c r="A2540">
        <v>2021</v>
      </c>
      <c r="B2540" t="s">
        <v>425</v>
      </c>
      <c r="C2540" t="s">
        <v>24</v>
      </c>
      <c r="D2540" t="s">
        <v>596</v>
      </c>
      <c r="E2540">
        <v>210</v>
      </c>
    </row>
    <row r="2541" spans="1:5">
      <c r="A2541">
        <v>2021</v>
      </c>
      <c r="B2541" t="s">
        <v>423</v>
      </c>
      <c r="C2541" t="s">
        <v>18</v>
      </c>
      <c r="D2541" t="s">
        <v>596</v>
      </c>
      <c r="E2541">
        <v>265</v>
      </c>
    </row>
    <row r="2542" spans="1:5">
      <c r="A2542">
        <v>2021</v>
      </c>
      <c r="B2542" t="s">
        <v>420</v>
      </c>
      <c r="C2542" t="s">
        <v>8</v>
      </c>
      <c r="D2542" t="s">
        <v>596</v>
      </c>
      <c r="E2542">
        <v>1395</v>
      </c>
    </row>
    <row r="2543" spans="1:5">
      <c r="A2543">
        <v>2022</v>
      </c>
      <c r="B2543" t="s">
        <v>425</v>
      </c>
      <c r="C2543" t="s">
        <v>24</v>
      </c>
      <c r="D2543" t="s">
        <v>596</v>
      </c>
      <c r="E2543">
        <v>200</v>
      </c>
    </row>
    <row r="2544" spans="1:5">
      <c r="A2544">
        <v>2022</v>
      </c>
      <c r="B2544" t="s">
        <v>422</v>
      </c>
      <c r="C2544" t="s">
        <v>15</v>
      </c>
      <c r="D2544" t="s">
        <v>596</v>
      </c>
      <c r="E2544">
        <v>1340</v>
      </c>
    </row>
    <row r="2545" spans="1:5">
      <c r="A2545">
        <v>2022</v>
      </c>
      <c r="B2545" t="s">
        <v>437</v>
      </c>
      <c r="C2545" t="s">
        <v>51</v>
      </c>
      <c r="D2545" t="s">
        <v>596</v>
      </c>
      <c r="E2545">
        <v>820</v>
      </c>
    </row>
    <row r="2546" spans="1:5">
      <c r="A2546">
        <v>2022</v>
      </c>
      <c r="B2546" t="s">
        <v>426</v>
      </c>
      <c r="C2546" t="s">
        <v>427</v>
      </c>
      <c r="D2546" t="s">
        <v>596</v>
      </c>
      <c r="E2546">
        <v>675</v>
      </c>
    </row>
    <row r="2547" spans="1:5">
      <c r="A2547">
        <v>2022</v>
      </c>
      <c r="B2547" t="s">
        <v>428</v>
      </c>
      <c r="C2547" t="s">
        <v>27</v>
      </c>
      <c r="D2547" t="s">
        <v>596</v>
      </c>
      <c r="E2547">
        <v>405</v>
      </c>
    </row>
    <row r="2548" spans="1:5">
      <c r="A2548">
        <v>2022</v>
      </c>
      <c r="B2548" t="s">
        <v>435</v>
      </c>
      <c r="C2548" t="s">
        <v>48</v>
      </c>
      <c r="D2548" t="s">
        <v>596</v>
      </c>
      <c r="E2548">
        <v>310</v>
      </c>
    </row>
    <row r="2549" spans="1:5">
      <c r="A2549">
        <v>2022</v>
      </c>
      <c r="B2549" t="s">
        <v>423</v>
      </c>
      <c r="C2549" t="s">
        <v>18</v>
      </c>
      <c r="D2549" t="s">
        <v>596</v>
      </c>
      <c r="E2549">
        <v>290</v>
      </c>
    </row>
    <row r="2550" spans="1:5">
      <c r="A2550">
        <v>2022</v>
      </c>
      <c r="B2550" t="s">
        <v>430</v>
      </c>
      <c r="C2550" t="s">
        <v>33</v>
      </c>
      <c r="D2550" t="s">
        <v>596</v>
      </c>
      <c r="E2550">
        <v>295</v>
      </c>
    </row>
    <row r="2551" spans="1:5">
      <c r="A2551">
        <v>2022</v>
      </c>
      <c r="B2551" t="s">
        <v>436</v>
      </c>
      <c r="C2551" t="s">
        <v>49</v>
      </c>
      <c r="D2551" t="s">
        <v>596</v>
      </c>
      <c r="E2551">
        <v>1280</v>
      </c>
    </row>
    <row r="2552" spans="1:5">
      <c r="A2552">
        <v>2022</v>
      </c>
      <c r="B2552" t="s">
        <v>439</v>
      </c>
      <c r="C2552" t="s">
        <v>53</v>
      </c>
      <c r="D2552" t="s">
        <v>596</v>
      </c>
      <c r="E2552">
        <v>220</v>
      </c>
    </row>
    <row r="2553" spans="1:5">
      <c r="A2553">
        <v>2022</v>
      </c>
      <c r="B2553" t="s">
        <v>433</v>
      </c>
      <c r="C2553" t="s">
        <v>42</v>
      </c>
      <c r="D2553" t="s">
        <v>596</v>
      </c>
      <c r="E2553">
        <v>95</v>
      </c>
    </row>
    <row r="2554" spans="1:5">
      <c r="A2554">
        <v>2022</v>
      </c>
      <c r="B2554" t="s">
        <v>434</v>
      </c>
      <c r="C2554" t="s">
        <v>45</v>
      </c>
      <c r="D2554" t="s">
        <v>596</v>
      </c>
      <c r="E2554">
        <v>50</v>
      </c>
    </row>
    <row r="2555" spans="1:5">
      <c r="A2555">
        <v>2022</v>
      </c>
      <c r="B2555" t="s">
        <v>432</v>
      </c>
      <c r="C2555" t="s">
        <v>39</v>
      </c>
      <c r="D2555" t="s">
        <v>596</v>
      </c>
      <c r="E2555">
        <v>555</v>
      </c>
    </row>
    <row r="2556" spans="1:5">
      <c r="A2556">
        <v>2021</v>
      </c>
      <c r="B2556" t="s">
        <v>426</v>
      </c>
      <c r="C2556" t="s">
        <v>427</v>
      </c>
      <c r="D2556" t="s">
        <v>596</v>
      </c>
      <c r="E2556">
        <v>675</v>
      </c>
    </row>
    <row r="2557" spans="1:5">
      <c r="A2557">
        <v>2021</v>
      </c>
      <c r="B2557" t="s">
        <v>422</v>
      </c>
      <c r="C2557" t="s">
        <v>15</v>
      </c>
      <c r="D2557" t="s">
        <v>596</v>
      </c>
      <c r="E2557">
        <v>1330</v>
      </c>
    </row>
    <row r="2558" spans="1:5">
      <c r="A2558">
        <v>2021</v>
      </c>
      <c r="B2558" t="s">
        <v>432</v>
      </c>
      <c r="C2558" t="s">
        <v>39</v>
      </c>
      <c r="D2558" t="s">
        <v>596</v>
      </c>
      <c r="E2558">
        <v>535</v>
      </c>
    </row>
    <row r="2559" spans="1:5">
      <c r="A2559">
        <v>2021</v>
      </c>
      <c r="B2559" t="s">
        <v>424</v>
      </c>
      <c r="C2559" t="s">
        <v>21</v>
      </c>
      <c r="D2559" t="s">
        <v>596</v>
      </c>
      <c r="E2559">
        <v>670</v>
      </c>
    </row>
    <row r="2560" spans="1:5">
      <c r="A2560">
        <v>2021</v>
      </c>
      <c r="B2560" t="s">
        <v>433</v>
      </c>
      <c r="C2560" t="s">
        <v>42</v>
      </c>
      <c r="D2560" t="s">
        <v>596</v>
      </c>
      <c r="E2560">
        <v>95</v>
      </c>
    </row>
    <row r="2561" spans="1:5">
      <c r="A2561">
        <v>2021</v>
      </c>
      <c r="B2561" t="s">
        <v>421</v>
      </c>
      <c r="C2561" t="s">
        <v>13</v>
      </c>
      <c r="D2561" t="s">
        <v>596</v>
      </c>
      <c r="E2561">
        <v>1450</v>
      </c>
    </row>
    <row r="2562" spans="1:5">
      <c r="A2562">
        <v>2022</v>
      </c>
      <c r="B2562" t="s">
        <v>424</v>
      </c>
      <c r="C2562" t="s">
        <v>21</v>
      </c>
      <c r="D2562" t="s">
        <v>596</v>
      </c>
      <c r="E2562">
        <v>725</v>
      </c>
    </row>
    <row r="2563" spans="1:5">
      <c r="A2563">
        <v>2022</v>
      </c>
      <c r="B2563" t="s">
        <v>431</v>
      </c>
      <c r="C2563" t="s">
        <v>36</v>
      </c>
      <c r="D2563" t="s">
        <v>596</v>
      </c>
      <c r="E2563">
        <v>105</v>
      </c>
    </row>
    <row r="2564" spans="1:5">
      <c r="A2564">
        <v>2022</v>
      </c>
      <c r="B2564" t="s">
        <v>421</v>
      </c>
      <c r="C2564" t="s">
        <v>13</v>
      </c>
      <c r="D2564" t="s">
        <v>596</v>
      </c>
      <c r="E2564">
        <v>1460</v>
      </c>
    </row>
    <row r="2565" spans="1:5">
      <c r="A2565">
        <v>2021</v>
      </c>
      <c r="B2565" t="s">
        <v>436</v>
      </c>
      <c r="C2565" t="s">
        <v>49</v>
      </c>
      <c r="D2565" t="s">
        <v>596</v>
      </c>
      <c r="E2565">
        <v>1255</v>
      </c>
    </row>
    <row r="2566" spans="1:5">
      <c r="A2566">
        <v>2021</v>
      </c>
      <c r="B2566" t="s">
        <v>439</v>
      </c>
      <c r="C2566" t="s">
        <v>53</v>
      </c>
      <c r="D2566" t="s">
        <v>596</v>
      </c>
      <c r="E2566">
        <v>195</v>
      </c>
    </row>
    <row r="2567" spans="1:5">
      <c r="A2567">
        <v>2021</v>
      </c>
      <c r="B2567" t="s">
        <v>435</v>
      </c>
      <c r="C2567" t="s">
        <v>48</v>
      </c>
      <c r="D2567" t="s">
        <v>596</v>
      </c>
      <c r="E2567">
        <v>285</v>
      </c>
    </row>
    <row r="2568" spans="1:5">
      <c r="A2568">
        <v>2021</v>
      </c>
      <c r="B2568" t="s">
        <v>430</v>
      </c>
      <c r="C2568" t="s">
        <v>33</v>
      </c>
      <c r="D2568" t="s">
        <v>596</v>
      </c>
      <c r="E2568">
        <v>285</v>
      </c>
    </row>
    <row r="2569" spans="1:5">
      <c r="A2569">
        <v>2021</v>
      </c>
      <c r="B2569" t="s">
        <v>429</v>
      </c>
      <c r="C2569" t="s">
        <v>30</v>
      </c>
      <c r="D2569" t="s">
        <v>596</v>
      </c>
      <c r="E2569">
        <v>1385</v>
      </c>
    </row>
    <row r="2570" spans="1:5">
      <c r="A2570">
        <v>2021</v>
      </c>
      <c r="B2570" t="s">
        <v>428</v>
      </c>
      <c r="C2570" t="s">
        <v>27</v>
      </c>
      <c r="D2570" t="s">
        <v>596</v>
      </c>
      <c r="E2570">
        <v>410</v>
      </c>
    </row>
    <row r="2571" spans="1:5">
      <c r="A2571">
        <v>2021</v>
      </c>
      <c r="B2571" t="s">
        <v>431</v>
      </c>
      <c r="C2571" t="s">
        <v>36</v>
      </c>
      <c r="D2571" t="s">
        <v>596</v>
      </c>
      <c r="E2571">
        <v>105</v>
      </c>
    </row>
    <row r="2572" spans="1:5">
      <c r="A2572">
        <v>2022</v>
      </c>
      <c r="B2572" t="s">
        <v>438</v>
      </c>
      <c r="C2572" t="s">
        <v>52</v>
      </c>
      <c r="D2572" t="s">
        <v>596</v>
      </c>
      <c r="E2572">
        <v>190</v>
      </c>
    </row>
    <row r="2573" spans="1:5">
      <c r="A2573">
        <v>2022</v>
      </c>
      <c r="B2573" t="s">
        <v>429</v>
      </c>
      <c r="C2573" t="s">
        <v>30</v>
      </c>
      <c r="D2573" t="s">
        <v>596</v>
      </c>
      <c r="E2573">
        <v>1380</v>
      </c>
    </row>
    <row r="2574" spans="1:5">
      <c r="A2574">
        <v>2022</v>
      </c>
      <c r="B2574" t="s">
        <v>420</v>
      </c>
      <c r="C2574" t="s">
        <v>8</v>
      </c>
      <c r="D2574" t="s">
        <v>596</v>
      </c>
      <c r="E2574">
        <v>1415</v>
      </c>
    </row>
    <row r="2575" spans="1:5">
      <c r="A2575">
        <v>2020</v>
      </c>
      <c r="B2575" t="s">
        <v>422</v>
      </c>
      <c r="C2575" t="s">
        <v>15</v>
      </c>
      <c r="D2575" t="s">
        <v>596</v>
      </c>
      <c r="E2575">
        <v>1310</v>
      </c>
    </row>
    <row r="2576" spans="1:5">
      <c r="A2576">
        <v>2020</v>
      </c>
      <c r="B2576" t="s">
        <v>425</v>
      </c>
      <c r="C2576" t="s">
        <v>24</v>
      </c>
      <c r="D2576" t="s">
        <v>596</v>
      </c>
      <c r="E2576">
        <v>215</v>
      </c>
    </row>
    <row r="2577" spans="1:5">
      <c r="A2577">
        <v>2020</v>
      </c>
      <c r="B2577" t="s">
        <v>431</v>
      </c>
      <c r="C2577" t="s">
        <v>36</v>
      </c>
      <c r="D2577" t="s">
        <v>596</v>
      </c>
      <c r="E2577">
        <v>105</v>
      </c>
    </row>
    <row r="2578" spans="1:5">
      <c r="A2578">
        <v>2020</v>
      </c>
      <c r="B2578" t="s">
        <v>423</v>
      </c>
      <c r="C2578" t="s">
        <v>18</v>
      </c>
      <c r="D2578" t="s">
        <v>596</v>
      </c>
      <c r="E2578">
        <v>275</v>
      </c>
    </row>
    <row r="2579" spans="1:5">
      <c r="A2579">
        <v>2020</v>
      </c>
      <c r="B2579" t="s">
        <v>421</v>
      </c>
      <c r="C2579" t="s">
        <v>13</v>
      </c>
      <c r="D2579" t="s">
        <v>596</v>
      </c>
      <c r="E2579">
        <v>1480</v>
      </c>
    </row>
    <row r="2580" spans="1:5">
      <c r="A2580">
        <v>2020</v>
      </c>
      <c r="B2580" t="s">
        <v>438</v>
      </c>
      <c r="C2580" t="s">
        <v>52</v>
      </c>
      <c r="D2580" t="s">
        <v>596</v>
      </c>
      <c r="E2580">
        <v>195</v>
      </c>
    </row>
    <row r="2581" spans="1:5">
      <c r="A2581">
        <v>2020</v>
      </c>
      <c r="B2581" t="s">
        <v>436</v>
      </c>
      <c r="C2581" t="s">
        <v>49</v>
      </c>
      <c r="D2581" t="s">
        <v>596</v>
      </c>
      <c r="E2581">
        <v>1220</v>
      </c>
    </row>
    <row r="2582" spans="1:5">
      <c r="A2582">
        <v>2020</v>
      </c>
      <c r="B2582" t="s">
        <v>426</v>
      </c>
      <c r="C2582" t="s">
        <v>427</v>
      </c>
      <c r="D2582" t="s">
        <v>596</v>
      </c>
      <c r="E2582">
        <v>660</v>
      </c>
    </row>
    <row r="2583" spans="1:5">
      <c r="A2583">
        <v>2020</v>
      </c>
      <c r="B2583" t="s">
        <v>424</v>
      </c>
      <c r="C2583" t="s">
        <v>21</v>
      </c>
      <c r="D2583" t="s">
        <v>596</v>
      </c>
      <c r="E2583">
        <v>665</v>
      </c>
    </row>
    <row r="2584" spans="1:5">
      <c r="A2584">
        <v>2020</v>
      </c>
      <c r="B2584" t="s">
        <v>432</v>
      </c>
      <c r="C2584" t="s">
        <v>39</v>
      </c>
      <c r="D2584" t="s">
        <v>596</v>
      </c>
      <c r="E2584">
        <v>545</v>
      </c>
    </row>
    <row r="2585" spans="1:5">
      <c r="A2585">
        <v>2020</v>
      </c>
      <c r="B2585" t="s">
        <v>439</v>
      </c>
      <c r="C2585" t="s">
        <v>53</v>
      </c>
      <c r="D2585" t="s">
        <v>596</v>
      </c>
      <c r="E2585">
        <v>195</v>
      </c>
    </row>
    <row r="2586" spans="1:5">
      <c r="A2586">
        <v>2020</v>
      </c>
      <c r="B2586" t="s">
        <v>428</v>
      </c>
      <c r="C2586" t="s">
        <v>27</v>
      </c>
      <c r="D2586" t="s">
        <v>596</v>
      </c>
      <c r="E2586">
        <v>385</v>
      </c>
    </row>
    <row r="2587" spans="1:5">
      <c r="A2587">
        <v>2020</v>
      </c>
      <c r="B2587" t="s">
        <v>429</v>
      </c>
      <c r="C2587" t="s">
        <v>30</v>
      </c>
      <c r="D2587" t="s">
        <v>596</v>
      </c>
      <c r="E2587">
        <v>1375</v>
      </c>
    </row>
    <row r="2588" spans="1:5">
      <c r="A2588">
        <v>2020</v>
      </c>
      <c r="B2588" t="s">
        <v>430</v>
      </c>
      <c r="C2588" t="s">
        <v>33</v>
      </c>
      <c r="D2588" t="s">
        <v>596</v>
      </c>
      <c r="E2588">
        <v>280</v>
      </c>
    </row>
    <row r="2589" spans="1:5">
      <c r="A2589">
        <v>2020</v>
      </c>
      <c r="B2589" t="s">
        <v>433</v>
      </c>
      <c r="C2589" t="s">
        <v>42</v>
      </c>
      <c r="D2589" t="s">
        <v>596</v>
      </c>
      <c r="E2589">
        <v>100</v>
      </c>
    </row>
    <row r="2590" spans="1:5">
      <c r="A2590">
        <v>2020</v>
      </c>
      <c r="B2590" t="s">
        <v>420</v>
      </c>
      <c r="C2590" t="s">
        <v>8</v>
      </c>
      <c r="D2590" t="s">
        <v>596</v>
      </c>
      <c r="E2590">
        <v>1380</v>
      </c>
    </row>
    <row r="2591" spans="1:5">
      <c r="A2591">
        <v>2020</v>
      </c>
      <c r="B2591" t="s">
        <v>434</v>
      </c>
      <c r="C2591" t="s">
        <v>45</v>
      </c>
      <c r="D2591" t="s">
        <v>596</v>
      </c>
      <c r="E2591">
        <v>50</v>
      </c>
    </row>
    <row r="2592" spans="1:5">
      <c r="A2592">
        <v>2020</v>
      </c>
      <c r="B2592" t="s">
        <v>435</v>
      </c>
      <c r="C2592" t="s">
        <v>48</v>
      </c>
      <c r="D2592" t="s">
        <v>596</v>
      </c>
      <c r="E2592">
        <v>305</v>
      </c>
    </row>
    <row r="2593" spans="1:5">
      <c r="A2593">
        <v>2020</v>
      </c>
      <c r="B2593" t="s">
        <v>437</v>
      </c>
      <c r="C2593" t="s">
        <v>51</v>
      </c>
      <c r="D2593" t="s">
        <v>596</v>
      </c>
      <c r="E2593">
        <v>820</v>
      </c>
    </row>
    <row r="2594" spans="1:5">
      <c r="A2594">
        <v>2019</v>
      </c>
      <c r="B2594" t="s">
        <v>432</v>
      </c>
      <c r="C2594" t="s">
        <v>39</v>
      </c>
      <c r="D2594" t="s">
        <v>596</v>
      </c>
      <c r="E2594">
        <v>550</v>
      </c>
    </row>
    <row r="2595" spans="1:5">
      <c r="A2595">
        <v>2019</v>
      </c>
      <c r="B2595" t="s">
        <v>426</v>
      </c>
      <c r="C2595" t="s">
        <v>427</v>
      </c>
      <c r="D2595" t="s">
        <v>596</v>
      </c>
      <c r="E2595">
        <v>640</v>
      </c>
    </row>
    <row r="2596" spans="1:5">
      <c r="A2596">
        <v>2019</v>
      </c>
      <c r="B2596" t="s">
        <v>421</v>
      </c>
      <c r="C2596" t="s">
        <v>13</v>
      </c>
      <c r="D2596" t="s">
        <v>596</v>
      </c>
      <c r="E2596">
        <v>1450</v>
      </c>
    </row>
    <row r="2597" spans="1:5">
      <c r="A2597">
        <v>2019</v>
      </c>
      <c r="B2597" t="s">
        <v>424</v>
      </c>
      <c r="C2597" t="s">
        <v>21</v>
      </c>
      <c r="D2597" t="s">
        <v>596</v>
      </c>
      <c r="E2597">
        <v>685</v>
      </c>
    </row>
    <row r="2598" spans="1:5">
      <c r="A2598">
        <v>2019</v>
      </c>
      <c r="B2598" t="s">
        <v>423</v>
      </c>
      <c r="C2598" t="s">
        <v>18</v>
      </c>
      <c r="D2598" t="s">
        <v>596</v>
      </c>
      <c r="E2598">
        <v>260</v>
      </c>
    </row>
    <row r="2599" spans="1:5">
      <c r="A2599">
        <v>2019</v>
      </c>
      <c r="B2599" t="s">
        <v>434</v>
      </c>
      <c r="C2599" t="s">
        <v>45</v>
      </c>
      <c r="D2599" t="s">
        <v>596</v>
      </c>
      <c r="E2599">
        <v>50</v>
      </c>
    </row>
    <row r="2600" spans="1:5">
      <c r="A2600">
        <v>2019</v>
      </c>
      <c r="B2600" t="s">
        <v>428</v>
      </c>
      <c r="C2600" t="s">
        <v>27</v>
      </c>
      <c r="D2600" t="s">
        <v>596</v>
      </c>
      <c r="E2600">
        <v>400</v>
      </c>
    </row>
    <row r="2601" spans="1:5">
      <c r="A2601">
        <v>2019</v>
      </c>
      <c r="B2601" t="s">
        <v>437</v>
      </c>
      <c r="C2601" t="s">
        <v>51</v>
      </c>
      <c r="D2601" t="s">
        <v>596</v>
      </c>
      <c r="E2601">
        <v>845</v>
      </c>
    </row>
    <row r="2602" spans="1:5">
      <c r="A2602">
        <v>2019</v>
      </c>
      <c r="B2602" t="s">
        <v>425</v>
      </c>
      <c r="C2602" t="s">
        <v>24</v>
      </c>
      <c r="D2602" t="s">
        <v>596</v>
      </c>
      <c r="E2602">
        <v>210</v>
      </c>
    </row>
    <row r="2603" spans="1:5">
      <c r="A2603">
        <v>2019</v>
      </c>
      <c r="B2603" t="s">
        <v>430</v>
      </c>
      <c r="C2603" t="s">
        <v>33</v>
      </c>
      <c r="D2603" t="s">
        <v>596</v>
      </c>
      <c r="E2603">
        <v>285</v>
      </c>
    </row>
    <row r="2604" spans="1:5">
      <c r="A2604">
        <v>2019</v>
      </c>
      <c r="B2604" t="s">
        <v>420</v>
      </c>
      <c r="C2604" t="s">
        <v>8</v>
      </c>
      <c r="D2604" t="s">
        <v>596</v>
      </c>
      <c r="E2604">
        <v>1435</v>
      </c>
    </row>
    <row r="2605" spans="1:5">
      <c r="A2605">
        <v>2019</v>
      </c>
      <c r="B2605" t="s">
        <v>438</v>
      </c>
      <c r="C2605" t="s">
        <v>52</v>
      </c>
      <c r="D2605" t="s">
        <v>596</v>
      </c>
      <c r="E2605">
        <v>195</v>
      </c>
    </row>
    <row r="2606" spans="1:5">
      <c r="A2606">
        <v>2019</v>
      </c>
      <c r="B2606" t="s">
        <v>429</v>
      </c>
      <c r="C2606" t="s">
        <v>30</v>
      </c>
      <c r="D2606" t="s">
        <v>596</v>
      </c>
      <c r="E2606">
        <v>1375</v>
      </c>
    </row>
    <row r="2607" spans="1:5">
      <c r="A2607">
        <v>2019</v>
      </c>
      <c r="B2607" t="s">
        <v>433</v>
      </c>
      <c r="C2607" t="s">
        <v>42</v>
      </c>
      <c r="D2607" t="s">
        <v>596</v>
      </c>
      <c r="E2607">
        <v>80</v>
      </c>
    </row>
    <row r="2608" spans="1:5">
      <c r="A2608">
        <v>2019</v>
      </c>
      <c r="B2608" t="s">
        <v>422</v>
      </c>
      <c r="C2608" t="s">
        <v>15</v>
      </c>
      <c r="D2608" t="s">
        <v>596</v>
      </c>
      <c r="E2608">
        <v>1280</v>
      </c>
    </row>
    <row r="2609" spans="1:5">
      <c r="A2609">
        <v>2019</v>
      </c>
      <c r="B2609" t="s">
        <v>435</v>
      </c>
      <c r="C2609" t="s">
        <v>48</v>
      </c>
      <c r="D2609" t="s">
        <v>596</v>
      </c>
      <c r="E2609">
        <v>285</v>
      </c>
    </row>
    <row r="2610" spans="1:5">
      <c r="A2610">
        <v>2019</v>
      </c>
      <c r="B2610" t="s">
        <v>436</v>
      </c>
      <c r="C2610" t="s">
        <v>49</v>
      </c>
      <c r="D2610" t="s">
        <v>596</v>
      </c>
      <c r="E2610">
        <v>1230</v>
      </c>
    </row>
    <row r="2611" spans="1:5">
      <c r="A2611">
        <v>2019</v>
      </c>
      <c r="B2611" t="s">
        <v>439</v>
      </c>
      <c r="C2611" t="s">
        <v>53</v>
      </c>
      <c r="D2611" t="s">
        <v>596</v>
      </c>
      <c r="E2611">
        <v>205</v>
      </c>
    </row>
    <row r="2612" spans="1:5">
      <c r="A2612">
        <v>2019</v>
      </c>
      <c r="B2612" t="s">
        <v>431</v>
      </c>
      <c r="C2612" t="s">
        <v>36</v>
      </c>
      <c r="D2612" t="s">
        <v>596</v>
      </c>
      <c r="E2612">
        <v>110</v>
      </c>
    </row>
    <row r="2613" spans="1:5">
      <c r="A2613">
        <v>2018</v>
      </c>
      <c r="B2613" t="s">
        <v>424</v>
      </c>
      <c r="C2613" t="s">
        <v>21</v>
      </c>
      <c r="D2613" t="s">
        <v>596</v>
      </c>
      <c r="E2613">
        <v>715</v>
      </c>
    </row>
    <row r="2614" spans="1:5">
      <c r="A2614">
        <v>2018</v>
      </c>
      <c r="B2614" t="s">
        <v>420</v>
      </c>
      <c r="C2614" t="s">
        <v>8</v>
      </c>
      <c r="D2614" t="s">
        <v>596</v>
      </c>
      <c r="E2614">
        <v>1395</v>
      </c>
    </row>
    <row r="2615" spans="1:5">
      <c r="A2615">
        <v>2018</v>
      </c>
      <c r="B2615" t="s">
        <v>426</v>
      </c>
      <c r="C2615" t="s">
        <v>427</v>
      </c>
      <c r="D2615" t="s">
        <v>596</v>
      </c>
      <c r="E2615">
        <v>620</v>
      </c>
    </row>
    <row r="2616" spans="1:5">
      <c r="A2616">
        <v>2018</v>
      </c>
      <c r="B2616" t="s">
        <v>433</v>
      </c>
      <c r="C2616" t="s">
        <v>42</v>
      </c>
      <c r="D2616" t="s">
        <v>596</v>
      </c>
      <c r="E2616">
        <v>80</v>
      </c>
    </row>
    <row r="2617" spans="1:5">
      <c r="A2617">
        <v>2018</v>
      </c>
      <c r="B2617" t="s">
        <v>421</v>
      </c>
      <c r="C2617" t="s">
        <v>13</v>
      </c>
      <c r="D2617" t="s">
        <v>596</v>
      </c>
      <c r="E2617">
        <v>1420</v>
      </c>
    </row>
    <row r="2618" spans="1:5">
      <c r="A2618">
        <v>2018</v>
      </c>
      <c r="B2618" t="s">
        <v>435</v>
      </c>
      <c r="C2618" t="s">
        <v>48</v>
      </c>
      <c r="D2618" t="s">
        <v>596</v>
      </c>
      <c r="E2618">
        <v>285</v>
      </c>
    </row>
    <row r="2619" spans="1:5">
      <c r="A2619">
        <v>2018</v>
      </c>
      <c r="B2619" t="s">
        <v>428</v>
      </c>
      <c r="C2619" t="s">
        <v>27</v>
      </c>
      <c r="D2619" t="s">
        <v>596</v>
      </c>
      <c r="E2619">
        <v>375</v>
      </c>
    </row>
    <row r="2620" spans="1:5">
      <c r="A2620">
        <v>2018</v>
      </c>
      <c r="B2620" t="s">
        <v>423</v>
      </c>
      <c r="C2620" t="s">
        <v>18</v>
      </c>
      <c r="D2620" t="s">
        <v>596</v>
      </c>
      <c r="E2620">
        <v>250</v>
      </c>
    </row>
    <row r="2621" spans="1:5">
      <c r="A2621">
        <v>2018</v>
      </c>
      <c r="B2621" t="s">
        <v>430</v>
      </c>
      <c r="C2621" t="s">
        <v>33</v>
      </c>
      <c r="D2621" t="s">
        <v>596</v>
      </c>
      <c r="E2621">
        <v>275</v>
      </c>
    </row>
    <row r="2622" spans="1:5">
      <c r="A2622">
        <v>2018</v>
      </c>
      <c r="B2622" t="s">
        <v>431</v>
      </c>
      <c r="C2622" t="s">
        <v>36</v>
      </c>
      <c r="D2622" t="s">
        <v>596</v>
      </c>
      <c r="E2622">
        <v>115</v>
      </c>
    </row>
    <row r="2623" spans="1:5">
      <c r="A2623">
        <v>2018</v>
      </c>
      <c r="B2623" t="s">
        <v>438</v>
      </c>
      <c r="C2623" t="s">
        <v>52</v>
      </c>
      <c r="D2623" t="s">
        <v>596</v>
      </c>
      <c r="E2623">
        <v>190</v>
      </c>
    </row>
    <row r="2624" spans="1:5">
      <c r="A2624">
        <v>2018</v>
      </c>
      <c r="B2624" t="s">
        <v>422</v>
      </c>
      <c r="C2624" t="s">
        <v>15</v>
      </c>
      <c r="D2624" t="s">
        <v>596</v>
      </c>
      <c r="E2624">
        <v>1240</v>
      </c>
    </row>
    <row r="2625" spans="1:5">
      <c r="A2625">
        <v>2018</v>
      </c>
      <c r="B2625" t="s">
        <v>436</v>
      </c>
      <c r="C2625" t="s">
        <v>49</v>
      </c>
      <c r="D2625" t="s">
        <v>596</v>
      </c>
      <c r="E2625">
        <v>1180</v>
      </c>
    </row>
    <row r="2626" spans="1:5">
      <c r="A2626">
        <v>2018</v>
      </c>
      <c r="B2626" t="s">
        <v>439</v>
      </c>
      <c r="C2626" t="s">
        <v>53</v>
      </c>
      <c r="D2626" t="s">
        <v>596</v>
      </c>
      <c r="E2626">
        <v>200</v>
      </c>
    </row>
    <row r="2627" spans="1:5">
      <c r="A2627">
        <v>2018</v>
      </c>
      <c r="B2627" t="s">
        <v>437</v>
      </c>
      <c r="C2627" t="s">
        <v>51</v>
      </c>
      <c r="D2627" t="s">
        <v>596</v>
      </c>
      <c r="E2627">
        <v>795</v>
      </c>
    </row>
    <row r="2628" spans="1:5">
      <c r="A2628">
        <v>2018</v>
      </c>
      <c r="B2628" t="s">
        <v>434</v>
      </c>
      <c r="C2628" t="s">
        <v>45</v>
      </c>
      <c r="D2628" t="s">
        <v>596</v>
      </c>
      <c r="E2628">
        <v>55</v>
      </c>
    </row>
    <row r="2629" spans="1:5">
      <c r="A2629">
        <v>2018</v>
      </c>
      <c r="B2629" t="s">
        <v>429</v>
      </c>
      <c r="C2629" t="s">
        <v>30</v>
      </c>
      <c r="D2629" t="s">
        <v>596</v>
      </c>
      <c r="E2629">
        <v>1340</v>
      </c>
    </row>
    <row r="2630" spans="1:5">
      <c r="A2630">
        <v>2018</v>
      </c>
      <c r="B2630" t="s">
        <v>425</v>
      </c>
      <c r="C2630" t="s">
        <v>24</v>
      </c>
      <c r="D2630" t="s">
        <v>596</v>
      </c>
      <c r="E2630">
        <v>205</v>
      </c>
    </row>
    <row r="2631" spans="1:5">
      <c r="A2631">
        <v>2018</v>
      </c>
      <c r="B2631" t="s">
        <v>432</v>
      </c>
      <c r="C2631" t="s">
        <v>39</v>
      </c>
      <c r="D2631" t="s">
        <v>596</v>
      </c>
      <c r="E2631">
        <v>540</v>
      </c>
    </row>
    <row r="2632" spans="1:5">
      <c r="A2632">
        <v>2023</v>
      </c>
      <c r="B2632" t="s">
        <v>424</v>
      </c>
      <c r="C2632" t="s">
        <v>21</v>
      </c>
      <c r="D2632" t="s">
        <v>596</v>
      </c>
      <c r="E2632">
        <v>760</v>
      </c>
    </row>
    <row r="2633" spans="1:5">
      <c r="A2633">
        <v>2023</v>
      </c>
      <c r="B2633" t="s">
        <v>432</v>
      </c>
      <c r="C2633" t="s">
        <v>39</v>
      </c>
      <c r="D2633" t="s">
        <v>596</v>
      </c>
      <c r="E2633">
        <v>570</v>
      </c>
    </row>
    <row r="2634" spans="1:5">
      <c r="A2634">
        <v>2023</v>
      </c>
      <c r="B2634" t="s">
        <v>421</v>
      </c>
      <c r="C2634" t="s">
        <v>13</v>
      </c>
      <c r="D2634" t="s">
        <v>596</v>
      </c>
      <c r="E2634">
        <v>1480</v>
      </c>
    </row>
    <row r="2635" spans="1:5">
      <c r="A2635">
        <v>2023</v>
      </c>
      <c r="B2635" t="s">
        <v>430</v>
      </c>
      <c r="C2635" t="s">
        <v>33</v>
      </c>
      <c r="D2635" t="s">
        <v>596</v>
      </c>
      <c r="E2635">
        <v>300</v>
      </c>
    </row>
    <row r="2636" spans="1:5">
      <c r="A2636">
        <v>2023</v>
      </c>
      <c r="B2636" t="s">
        <v>435</v>
      </c>
      <c r="C2636" t="s">
        <v>48</v>
      </c>
      <c r="D2636" t="s">
        <v>596</v>
      </c>
      <c r="E2636">
        <v>315</v>
      </c>
    </row>
    <row r="2637" spans="1:5">
      <c r="A2637">
        <v>2023</v>
      </c>
      <c r="B2637" t="s">
        <v>436</v>
      </c>
      <c r="C2637" t="s">
        <v>49</v>
      </c>
      <c r="D2637" t="s">
        <v>596</v>
      </c>
      <c r="E2637">
        <v>1265</v>
      </c>
    </row>
    <row r="2638" spans="1:5">
      <c r="A2638">
        <v>2023</v>
      </c>
      <c r="B2638" t="s">
        <v>429</v>
      </c>
      <c r="C2638" t="s">
        <v>30</v>
      </c>
      <c r="D2638" t="s">
        <v>596</v>
      </c>
      <c r="E2638">
        <v>1395</v>
      </c>
    </row>
    <row r="2639" spans="1:5">
      <c r="A2639">
        <v>2023</v>
      </c>
      <c r="B2639" t="s">
        <v>420</v>
      </c>
      <c r="C2639" t="s">
        <v>8</v>
      </c>
      <c r="D2639" t="s">
        <v>596</v>
      </c>
      <c r="E2639">
        <v>1405</v>
      </c>
    </row>
    <row r="2640" spans="1:5">
      <c r="A2640">
        <v>2023</v>
      </c>
      <c r="B2640" t="s">
        <v>439</v>
      </c>
      <c r="C2640" t="s">
        <v>53</v>
      </c>
      <c r="D2640" t="s">
        <v>596</v>
      </c>
      <c r="E2640">
        <v>240</v>
      </c>
    </row>
    <row r="2641" spans="1:5">
      <c r="A2641">
        <v>2023</v>
      </c>
      <c r="B2641" t="s">
        <v>437</v>
      </c>
      <c r="C2641" t="s">
        <v>51</v>
      </c>
      <c r="D2641" t="s">
        <v>596</v>
      </c>
      <c r="E2641">
        <v>845</v>
      </c>
    </row>
    <row r="2642" spans="1:5">
      <c r="A2642">
        <v>2023</v>
      </c>
      <c r="B2642" t="s">
        <v>438</v>
      </c>
      <c r="C2642" t="s">
        <v>52</v>
      </c>
      <c r="D2642" t="s">
        <v>596</v>
      </c>
      <c r="E2642">
        <v>210</v>
      </c>
    </row>
    <row r="2643" spans="1:5">
      <c r="A2643">
        <v>2023</v>
      </c>
      <c r="B2643" t="s">
        <v>426</v>
      </c>
      <c r="C2643" t="s">
        <v>427</v>
      </c>
      <c r="D2643" t="s">
        <v>596</v>
      </c>
      <c r="E2643">
        <v>685</v>
      </c>
    </row>
    <row r="2644" spans="1:5">
      <c r="A2644">
        <v>2023</v>
      </c>
      <c r="B2644" t="s">
        <v>434</v>
      </c>
      <c r="C2644" t="s">
        <v>45</v>
      </c>
      <c r="D2644" t="s">
        <v>596</v>
      </c>
      <c r="E2644">
        <v>45</v>
      </c>
    </row>
    <row r="2645" spans="1:5">
      <c r="A2645">
        <v>2023</v>
      </c>
      <c r="B2645" t="s">
        <v>425</v>
      </c>
      <c r="C2645" t="s">
        <v>24</v>
      </c>
      <c r="D2645" t="s">
        <v>596</v>
      </c>
      <c r="E2645">
        <v>215</v>
      </c>
    </row>
    <row r="2646" spans="1:5">
      <c r="A2646">
        <v>2023</v>
      </c>
      <c r="B2646" t="s">
        <v>422</v>
      </c>
      <c r="C2646" t="s">
        <v>15</v>
      </c>
      <c r="D2646" t="s">
        <v>596</v>
      </c>
      <c r="E2646">
        <v>1380</v>
      </c>
    </row>
    <row r="2647" spans="1:5">
      <c r="A2647">
        <v>2024</v>
      </c>
      <c r="B2647" t="s">
        <v>430</v>
      </c>
      <c r="C2647" t="s">
        <v>33</v>
      </c>
      <c r="D2647" t="s">
        <v>596</v>
      </c>
      <c r="E2647">
        <v>305</v>
      </c>
    </row>
    <row r="2648" spans="1:5">
      <c r="A2648">
        <v>2024</v>
      </c>
      <c r="B2648" t="s">
        <v>428</v>
      </c>
      <c r="C2648" t="s">
        <v>27</v>
      </c>
      <c r="D2648" t="s">
        <v>596</v>
      </c>
      <c r="E2648">
        <v>425</v>
      </c>
    </row>
    <row r="2649" spans="1:5">
      <c r="A2649">
        <v>2024</v>
      </c>
      <c r="B2649" t="s">
        <v>422</v>
      </c>
      <c r="C2649" t="s">
        <v>15</v>
      </c>
      <c r="D2649" t="s">
        <v>596</v>
      </c>
      <c r="E2649">
        <v>1370</v>
      </c>
    </row>
    <row r="2650" spans="1:5">
      <c r="A2650">
        <v>2024</v>
      </c>
      <c r="B2650" t="s">
        <v>425</v>
      </c>
      <c r="C2650" t="s">
        <v>24</v>
      </c>
      <c r="D2650" t="s">
        <v>596</v>
      </c>
      <c r="E2650">
        <v>205</v>
      </c>
    </row>
    <row r="2651" spans="1:5">
      <c r="A2651">
        <v>2024</v>
      </c>
      <c r="B2651" t="s">
        <v>438</v>
      </c>
      <c r="C2651" t="s">
        <v>52</v>
      </c>
      <c r="D2651" t="s">
        <v>596</v>
      </c>
      <c r="E2651">
        <v>210</v>
      </c>
    </row>
    <row r="2652" spans="1:5">
      <c r="A2652">
        <v>2024</v>
      </c>
      <c r="B2652" t="s">
        <v>420</v>
      </c>
      <c r="C2652" t="s">
        <v>8</v>
      </c>
      <c r="D2652" t="s">
        <v>596</v>
      </c>
      <c r="E2652">
        <v>1455</v>
      </c>
    </row>
    <row r="2653" spans="1:5">
      <c r="A2653">
        <v>2024</v>
      </c>
      <c r="B2653" t="s">
        <v>423</v>
      </c>
      <c r="C2653" t="s">
        <v>18</v>
      </c>
      <c r="D2653" t="s">
        <v>596</v>
      </c>
      <c r="E2653">
        <v>280</v>
      </c>
    </row>
    <row r="2654" spans="1:5">
      <c r="A2654">
        <v>2024</v>
      </c>
      <c r="B2654" t="s">
        <v>421</v>
      </c>
      <c r="C2654" t="s">
        <v>13</v>
      </c>
      <c r="D2654" t="s">
        <v>596</v>
      </c>
      <c r="E2654">
        <v>1475</v>
      </c>
    </row>
    <row r="2655" spans="1:5">
      <c r="A2655">
        <v>2024</v>
      </c>
      <c r="B2655" t="s">
        <v>429</v>
      </c>
      <c r="C2655" t="s">
        <v>30</v>
      </c>
      <c r="D2655" t="s">
        <v>596</v>
      </c>
      <c r="E2655">
        <v>1390</v>
      </c>
    </row>
    <row r="2656" spans="1:5">
      <c r="A2656">
        <v>2024</v>
      </c>
      <c r="B2656" t="s">
        <v>431</v>
      </c>
      <c r="C2656" t="s">
        <v>36</v>
      </c>
      <c r="D2656" t="s">
        <v>596</v>
      </c>
      <c r="E2656">
        <v>115</v>
      </c>
    </row>
    <row r="2657" spans="1:5">
      <c r="A2657">
        <v>2024</v>
      </c>
      <c r="B2657" t="s">
        <v>434</v>
      </c>
      <c r="C2657" t="s">
        <v>45</v>
      </c>
      <c r="D2657" t="s">
        <v>596</v>
      </c>
      <c r="E2657">
        <v>45</v>
      </c>
    </row>
    <row r="2658" spans="1:5">
      <c r="A2658">
        <v>2024</v>
      </c>
      <c r="B2658" t="s">
        <v>437</v>
      </c>
      <c r="C2658" t="s">
        <v>51</v>
      </c>
      <c r="D2658" t="s">
        <v>596</v>
      </c>
      <c r="E2658">
        <v>855</v>
      </c>
    </row>
    <row r="2659" spans="1:5">
      <c r="A2659">
        <v>2024</v>
      </c>
      <c r="B2659" t="s">
        <v>436</v>
      </c>
      <c r="C2659" t="s">
        <v>49</v>
      </c>
      <c r="D2659" t="s">
        <v>596</v>
      </c>
      <c r="E2659">
        <v>1310</v>
      </c>
    </row>
    <row r="2660" spans="1:5">
      <c r="A2660">
        <v>2024</v>
      </c>
      <c r="B2660" t="s">
        <v>439</v>
      </c>
      <c r="C2660" t="s">
        <v>53</v>
      </c>
      <c r="D2660" t="s">
        <v>596</v>
      </c>
      <c r="E2660">
        <v>250</v>
      </c>
    </row>
    <row r="2661" spans="1:5">
      <c r="A2661">
        <v>2024</v>
      </c>
      <c r="B2661" t="s">
        <v>433</v>
      </c>
      <c r="C2661" t="s">
        <v>42</v>
      </c>
      <c r="D2661" t="s">
        <v>596</v>
      </c>
      <c r="E2661">
        <v>115</v>
      </c>
    </row>
    <row r="2662" spans="1:5">
      <c r="A2662">
        <v>2023</v>
      </c>
      <c r="B2662" t="s">
        <v>431</v>
      </c>
      <c r="C2662" t="s">
        <v>36</v>
      </c>
      <c r="D2662" t="s">
        <v>597</v>
      </c>
      <c r="E2662">
        <v>60</v>
      </c>
    </row>
    <row r="2663" spans="1:5">
      <c r="A2663">
        <v>2023</v>
      </c>
      <c r="B2663" t="s">
        <v>433</v>
      </c>
      <c r="C2663" t="s">
        <v>42</v>
      </c>
      <c r="D2663" t="s">
        <v>597</v>
      </c>
      <c r="E2663">
        <v>60</v>
      </c>
    </row>
    <row r="2664" spans="1:5">
      <c r="A2664">
        <v>2023</v>
      </c>
      <c r="B2664" t="s">
        <v>423</v>
      </c>
      <c r="C2664" t="s">
        <v>18</v>
      </c>
      <c r="D2664" t="s">
        <v>597</v>
      </c>
      <c r="E2664">
        <v>160</v>
      </c>
    </row>
    <row r="2665" spans="1:5">
      <c r="A2665">
        <v>2023</v>
      </c>
      <c r="B2665" t="s">
        <v>428</v>
      </c>
      <c r="C2665" t="s">
        <v>27</v>
      </c>
      <c r="D2665" t="s">
        <v>597</v>
      </c>
      <c r="E2665">
        <v>245</v>
      </c>
    </row>
    <row r="2666" spans="1:5">
      <c r="A2666">
        <v>2024</v>
      </c>
      <c r="B2666" t="s">
        <v>424</v>
      </c>
      <c r="C2666" t="s">
        <v>21</v>
      </c>
      <c r="D2666" t="s">
        <v>597</v>
      </c>
      <c r="E2666">
        <v>385</v>
      </c>
    </row>
    <row r="2667" spans="1:5">
      <c r="A2667">
        <v>2024</v>
      </c>
      <c r="B2667" t="s">
        <v>432</v>
      </c>
      <c r="C2667" t="s">
        <v>39</v>
      </c>
      <c r="D2667" t="s">
        <v>597</v>
      </c>
      <c r="E2667">
        <v>275</v>
      </c>
    </row>
    <row r="2668" spans="1:5">
      <c r="A2668">
        <v>2024</v>
      </c>
      <c r="B2668" t="s">
        <v>435</v>
      </c>
      <c r="C2668" t="s">
        <v>48</v>
      </c>
      <c r="D2668" t="s">
        <v>597</v>
      </c>
      <c r="E2668">
        <v>175</v>
      </c>
    </row>
    <row r="2669" spans="1:5">
      <c r="A2669">
        <v>2024</v>
      </c>
      <c r="B2669" t="s">
        <v>426</v>
      </c>
      <c r="C2669" t="s">
        <v>427</v>
      </c>
      <c r="D2669" t="s">
        <v>597</v>
      </c>
      <c r="E2669">
        <v>380</v>
      </c>
    </row>
    <row r="2670" spans="1:5">
      <c r="A2670">
        <v>2021</v>
      </c>
      <c r="B2670" t="s">
        <v>437</v>
      </c>
      <c r="C2670" t="s">
        <v>51</v>
      </c>
      <c r="D2670" t="s">
        <v>597</v>
      </c>
      <c r="E2670">
        <v>410</v>
      </c>
    </row>
    <row r="2671" spans="1:5">
      <c r="A2671">
        <v>2021</v>
      </c>
      <c r="B2671" t="s">
        <v>434</v>
      </c>
      <c r="C2671" t="s">
        <v>45</v>
      </c>
      <c r="D2671" t="s">
        <v>597</v>
      </c>
      <c r="E2671">
        <v>25</v>
      </c>
    </row>
    <row r="2672" spans="1:5">
      <c r="A2672">
        <v>2021</v>
      </c>
      <c r="B2672" t="s">
        <v>438</v>
      </c>
      <c r="C2672" t="s">
        <v>52</v>
      </c>
      <c r="D2672" t="s">
        <v>597</v>
      </c>
      <c r="E2672">
        <v>100</v>
      </c>
    </row>
    <row r="2673" spans="1:5">
      <c r="A2673">
        <v>2021</v>
      </c>
      <c r="B2673" t="s">
        <v>425</v>
      </c>
      <c r="C2673" t="s">
        <v>24</v>
      </c>
      <c r="D2673" t="s">
        <v>597</v>
      </c>
      <c r="E2673">
        <v>110</v>
      </c>
    </row>
    <row r="2674" spans="1:5">
      <c r="A2674">
        <v>2021</v>
      </c>
      <c r="B2674" t="s">
        <v>423</v>
      </c>
      <c r="C2674" t="s">
        <v>18</v>
      </c>
      <c r="D2674" t="s">
        <v>597</v>
      </c>
      <c r="E2674">
        <v>145</v>
      </c>
    </row>
    <row r="2675" spans="1:5">
      <c r="A2675">
        <v>2021</v>
      </c>
      <c r="B2675" t="s">
        <v>420</v>
      </c>
      <c r="C2675" t="s">
        <v>8</v>
      </c>
      <c r="D2675" t="s">
        <v>597</v>
      </c>
      <c r="E2675">
        <v>670</v>
      </c>
    </row>
    <row r="2676" spans="1:5">
      <c r="A2676">
        <v>2022</v>
      </c>
      <c r="B2676" t="s">
        <v>425</v>
      </c>
      <c r="C2676" t="s">
        <v>24</v>
      </c>
      <c r="D2676" t="s">
        <v>597</v>
      </c>
      <c r="E2676">
        <v>100</v>
      </c>
    </row>
    <row r="2677" spans="1:5">
      <c r="A2677">
        <v>2022</v>
      </c>
      <c r="B2677" t="s">
        <v>422</v>
      </c>
      <c r="C2677" t="s">
        <v>15</v>
      </c>
      <c r="D2677" t="s">
        <v>597</v>
      </c>
      <c r="E2677">
        <v>645</v>
      </c>
    </row>
    <row r="2678" spans="1:5">
      <c r="A2678">
        <v>2022</v>
      </c>
      <c r="B2678" t="s">
        <v>437</v>
      </c>
      <c r="C2678" t="s">
        <v>51</v>
      </c>
      <c r="D2678" t="s">
        <v>597</v>
      </c>
      <c r="E2678">
        <v>410</v>
      </c>
    </row>
    <row r="2679" spans="1:5">
      <c r="A2679">
        <v>2022</v>
      </c>
      <c r="B2679" t="s">
        <v>426</v>
      </c>
      <c r="C2679" t="s">
        <v>427</v>
      </c>
      <c r="D2679" t="s">
        <v>597</v>
      </c>
      <c r="E2679">
        <v>355</v>
      </c>
    </row>
    <row r="2680" spans="1:5">
      <c r="A2680">
        <v>2022</v>
      </c>
      <c r="B2680" t="s">
        <v>428</v>
      </c>
      <c r="C2680" t="s">
        <v>27</v>
      </c>
      <c r="D2680" t="s">
        <v>597</v>
      </c>
      <c r="E2680">
        <v>235</v>
      </c>
    </row>
    <row r="2681" spans="1:5">
      <c r="A2681">
        <v>2022</v>
      </c>
      <c r="B2681" t="s">
        <v>435</v>
      </c>
      <c r="C2681" t="s">
        <v>48</v>
      </c>
      <c r="D2681" t="s">
        <v>597</v>
      </c>
      <c r="E2681">
        <v>180</v>
      </c>
    </row>
    <row r="2682" spans="1:5">
      <c r="A2682">
        <v>2022</v>
      </c>
      <c r="B2682" t="s">
        <v>423</v>
      </c>
      <c r="C2682" t="s">
        <v>18</v>
      </c>
      <c r="D2682" t="s">
        <v>597</v>
      </c>
      <c r="E2682">
        <v>155</v>
      </c>
    </row>
    <row r="2683" spans="1:5">
      <c r="A2683">
        <v>2022</v>
      </c>
      <c r="B2683" t="s">
        <v>430</v>
      </c>
      <c r="C2683" t="s">
        <v>33</v>
      </c>
      <c r="D2683" t="s">
        <v>597</v>
      </c>
      <c r="E2683">
        <v>170</v>
      </c>
    </row>
    <row r="2684" spans="1:5">
      <c r="A2684">
        <v>2022</v>
      </c>
      <c r="B2684" t="s">
        <v>436</v>
      </c>
      <c r="C2684" t="s">
        <v>49</v>
      </c>
      <c r="D2684" t="s">
        <v>597</v>
      </c>
      <c r="E2684">
        <v>610</v>
      </c>
    </row>
    <row r="2685" spans="1:5">
      <c r="A2685">
        <v>2022</v>
      </c>
      <c r="B2685" t="s">
        <v>439</v>
      </c>
      <c r="C2685" t="s">
        <v>53</v>
      </c>
      <c r="D2685" t="s">
        <v>597</v>
      </c>
      <c r="E2685">
        <v>115</v>
      </c>
    </row>
    <row r="2686" spans="1:5">
      <c r="A2686">
        <v>2022</v>
      </c>
      <c r="B2686" t="s">
        <v>433</v>
      </c>
      <c r="C2686" t="s">
        <v>42</v>
      </c>
      <c r="D2686" t="s">
        <v>597</v>
      </c>
      <c r="E2686">
        <v>55</v>
      </c>
    </row>
    <row r="2687" spans="1:5">
      <c r="A2687">
        <v>2022</v>
      </c>
      <c r="B2687" t="s">
        <v>434</v>
      </c>
      <c r="C2687" t="s">
        <v>45</v>
      </c>
      <c r="D2687" t="s">
        <v>597</v>
      </c>
      <c r="E2687">
        <v>25</v>
      </c>
    </row>
    <row r="2688" spans="1:5">
      <c r="A2688">
        <v>2022</v>
      </c>
      <c r="B2688" t="s">
        <v>432</v>
      </c>
      <c r="C2688" t="s">
        <v>39</v>
      </c>
      <c r="D2688" t="s">
        <v>597</v>
      </c>
      <c r="E2688">
        <v>285</v>
      </c>
    </row>
    <row r="2689" spans="1:5">
      <c r="A2689">
        <v>2021</v>
      </c>
      <c r="B2689" t="s">
        <v>426</v>
      </c>
      <c r="C2689" t="s">
        <v>427</v>
      </c>
      <c r="D2689" t="s">
        <v>597</v>
      </c>
      <c r="E2689">
        <v>375</v>
      </c>
    </row>
    <row r="2690" spans="1:5">
      <c r="A2690">
        <v>2021</v>
      </c>
      <c r="B2690" t="s">
        <v>422</v>
      </c>
      <c r="C2690" t="s">
        <v>15</v>
      </c>
      <c r="D2690" t="s">
        <v>597</v>
      </c>
      <c r="E2690">
        <v>665</v>
      </c>
    </row>
    <row r="2691" spans="1:5">
      <c r="A2691">
        <v>2021</v>
      </c>
      <c r="B2691" t="s">
        <v>432</v>
      </c>
      <c r="C2691" t="s">
        <v>39</v>
      </c>
      <c r="D2691" t="s">
        <v>597</v>
      </c>
      <c r="E2691">
        <v>290</v>
      </c>
    </row>
    <row r="2692" spans="1:5">
      <c r="A2692">
        <v>2021</v>
      </c>
      <c r="B2692" t="s">
        <v>424</v>
      </c>
      <c r="C2692" t="s">
        <v>21</v>
      </c>
      <c r="D2692" t="s">
        <v>597</v>
      </c>
      <c r="E2692">
        <v>325</v>
      </c>
    </row>
    <row r="2693" spans="1:5">
      <c r="A2693">
        <v>2021</v>
      </c>
      <c r="B2693" t="s">
        <v>433</v>
      </c>
      <c r="C2693" t="s">
        <v>42</v>
      </c>
      <c r="D2693" t="s">
        <v>597</v>
      </c>
      <c r="E2693">
        <v>50</v>
      </c>
    </row>
    <row r="2694" spans="1:5">
      <c r="A2694">
        <v>2021</v>
      </c>
      <c r="B2694" t="s">
        <v>421</v>
      </c>
      <c r="C2694" t="s">
        <v>13</v>
      </c>
      <c r="D2694" t="s">
        <v>597</v>
      </c>
      <c r="E2694">
        <v>660</v>
      </c>
    </row>
    <row r="2695" spans="1:5">
      <c r="A2695">
        <v>2022</v>
      </c>
      <c r="B2695" t="s">
        <v>424</v>
      </c>
      <c r="C2695" t="s">
        <v>21</v>
      </c>
      <c r="D2695" t="s">
        <v>597</v>
      </c>
      <c r="E2695">
        <v>355</v>
      </c>
    </row>
    <row r="2696" spans="1:5">
      <c r="A2696">
        <v>2022</v>
      </c>
      <c r="B2696" t="s">
        <v>431</v>
      </c>
      <c r="C2696" t="s">
        <v>36</v>
      </c>
      <c r="D2696" t="s">
        <v>597</v>
      </c>
      <c r="E2696">
        <v>65</v>
      </c>
    </row>
    <row r="2697" spans="1:5">
      <c r="A2697">
        <v>2022</v>
      </c>
      <c r="B2697" t="s">
        <v>421</v>
      </c>
      <c r="C2697" t="s">
        <v>13</v>
      </c>
      <c r="D2697" t="s">
        <v>597</v>
      </c>
      <c r="E2697">
        <v>690</v>
      </c>
    </row>
    <row r="2698" spans="1:5">
      <c r="A2698">
        <v>2021</v>
      </c>
      <c r="B2698" t="s">
        <v>436</v>
      </c>
      <c r="C2698" t="s">
        <v>49</v>
      </c>
      <c r="D2698" t="s">
        <v>597</v>
      </c>
      <c r="E2698">
        <v>575</v>
      </c>
    </row>
    <row r="2699" spans="1:5">
      <c r="A2699">
        <v>2021</v>
      </c>
      <c r="B2699" t="s">
        <v>439</v>
      </c>
      <c r="C2699" t="s">
        <v>53</v>
      </c>
      <c r="D2699" t="s">
        <v>597</v>
      </c>
      <c r="E2699">
        <v>95</v>
      </c>
    </row>
    <row r="2700" spans="1:5">
      <c r="A2700">
        <v>2021</v>
      </c>
      <c r="B2700" t="s">
        <v>435</v>
      </c>
      <c r="C2700" t="s">
        <v>48</v>
      </c>
      <c r="D2700" t="s">
        <v>597</v>
      </c>
      <c r="E2700">
        <v>160</v>
      </c>
    </row>
    <row r="2701" spans="1:5">
      <c r="A2701">
        <v>2021</v>
      </c>
      <c r="B2701" t="s">
        <v>430</v>
      </c>
      <c r="C2701" t="s">
        <v>33</v>
      </c>
      <c r="D2701" t="s">
        <v>597</v>
      </c>
      <c r="E2701">
        <v>175</v>
      </c>
    </row>
    <row r="2702" spans="1:5">
      <c r="A2702">
        <v>2021</v>
      </c>
      <c r="B2702" t="s">
        <v>429</v>
      </c>
      <c r="C2702" t="s">
        <v>30</v>
      </c>
      <c r="D2702" t="s">
        <v>597</v>
      </c>
      <c r="E2702">
        <v>725</v>
      </c>
    </row>
    <row r="2703" spans="1:5">
      <c r="A2703">
        <v>2021</v>
      </c>
      <c r="B2703" t="s">
        <v>428</v>
      </c>
      <c r="C2703" t="s">
        <v>27</v>
      </c>
      <c r="D2703" t="s">
        <v>597</v>
      </c>
      <c r="E2703">
        <v>235</v>
      </c>
    </row>
    <row r="2704" spans="1:5">
      <c r="A2704">
        <v>2021</v>
      </c>
      <c r="B2704" t="s">
        <v>431</v>
      </c>
      <c r="C2704" t="s">
        <v>36</v>
      </c>
      <c r="D2704" t="s">
        <v>597</v>
      </c>
      <c r="E2704">
        <v>65</v>
      </c>
    </row>
    <row r="2705" spans="1:5">
      <c r="A2705">
        <v>2022</v>
      </c>
      <c r="B2705" t="s">
        <v>438</v>
      </c>
      <c r="C2705" t="s">
        <v>52</v>
      </c>
      <c r="D2705" t="s">
        <v>597</v>
      </c>
      <c r="E2705">
        <v>100</v>
      </c>
    </row>
    <row r="2706" spans="1:5">
      <c r="A2706">
        <v>2022</v>
      </c>
      <c r="B2706" t="s">
        <v>429</v>
      </c>
      <c r="C2706" t="s">
        <v>30</v>
      </c>
      <c r="D2706" t="s">
        <v>597</v>
      </c>
      <c r="E2706">
        <v>775</v>
      </c>
    </row>
    <row r="2707" spans="1:5">
      <c r="A2707">
        <v>2022</v>
      </c>
      <c r="B2707" t="s">
        <v>420</v>
      </c>
      <c r="C2707" t="s">
        <v>8</v>
      </c>
      <c r="D2707" t="s">
        <v>597</v>
      </c>
      <c r="E2707">
        <v>680</v>
      </c>
    </row>
    <row r="2708" spans="1:5">
      <c r="A2708">
        <v>2020</v>
      </c>
      <c r="B2708" t="s">
        <v>422</v>
      </c>
      <c r="C2708" t="s">
        <v>15</v>
      </c>
      <c r="D2708" t="s">
        <v>597</v>
      </c>
      <c r="E2708">
        <v>630</v>
      </c>
    </row>
    <row r="2709" spans="1:5">
      <c r="A2709">
        <v>2020</v>
      </c>
      <c r="B2709" t="s">
        <v>425</v>
      </c>
      <c r="C2709" t="s">
        <v>24</v>
      </c>
      <c r="D2709" t="s">
        <v>597</v>
      </c>
      <c r="E2709">
        <v>120</v>
      </c>
    </row>
    <row r="2710" spans="1:5">
      <c r="A2710">
        <v>2020</v>
      </c>
      <c r="B2710" t="s">
        <v>431</v>
      </c>
      <c r="C2710" t="s">
        <v>36</v>
      </c>
      <c r="D2710" t="s">
        <v>597</v>
      </c>
      <c r="E2710">
        <v>60</v>
      </c>
    </row>
    <row r="2711" spans="1:5">
      <c r="A2711">
        <v>2020</v>
      </c>
      <c r="B2711" t="s">
        <v>423</v>
      </c>
      <c r="C2711" t="s">
        <v>18</v>
      </c>
      <c r="D2711" t="s">
        <v>597</v>
      </c>
      <c r="E2711">
        <v>160</v>
      </c>
    </row>
    <row r="2712" spans="1:5">
      <c r="A2712">
        <v>2020</v>
      </c>
      <c r="B2712" t="s">
        <v>421</v>
      </c>
      <c r="C2712" t="s">
        <v>13</v>
      </c>
      <c r="D2712" t="s">
        <v>597</v>
      </c>
      <c r="E2712">
        <v>685</v>
      </c>
    </row>
    <row r="2713" spans="1:5">
      <c r="A2713">
        <v>2020</v>
      </c>
      <c r="B2713" t="s">
        <v>438</v>
      </c>
      <c r="C2713" t="s">
        <v>52</v>
      </c>
      <c r="D2713" t="s">
        <v>597</v>
      </c>
      <c r="E2713">
        <v>115</v>
      </c>
    </row>
    <row r="2714" spans="1:5">
      <c r="A2714">
        <v>2020</v>
      </c>
      <c r="B2714" t="s">
        <v>436</v>
      </c>
      <c r="C2714" t="s">
        <v>49</v>
      </c>
      <c r="D2714" t="s">
        <v>597</v>
      </c>
      <c r="E2714">
        <v>570</v>
      </c>
    </row>
    <row r="2715" spans="1:5">
      <c r="A2715">
        <v>2020</v>
      </c>
      <c r="B2715" t="s">
        <v>426</v>
      </c>
      <c r="C2715" t="s">
        <v>427</v>
      </c>
      <c r="D2715" t="s">
        <v>597</v>
      </c>
      <c r="E2715">
        <v>370</v>
      </c>
    </row>
    <row r="2716" spans="1:5">
      <c r="A2716">
        <v>2020</v>
      </c>
      <c r="B2716" t="s">
        <v>424</v>
      </c>
      <c r="C2716" t="s">
        <v>21</v>
      </c>
      <c r="D2716" t="s">
        <v>597</v>
      </c>
      <c r="E2716">
        <v>335</v>
      </c>
    </row>
    <row r="2717" spans="1:5">
      <c r="A2717">
        <v>2020</v>
      </c>
      <c r="B2717" t="s">
        <v>432</v>
      </c>
      <c r="C2717" t="s">
        <v>39</v>
      </c>
      <c r="D2717" t="s">
        <v>597</v>
      </c>
      <c r="E2717">
        <v>300</v>
      </c>
    </row>
    <row r="2718" spans="1:5">
      <c r="A2718">
        <v>2020</v>
      </c>
      <c r="B2718" t="s">
        <v>439</v>
      </c>
      <c r="C2718" t="s">
        <v>53</v>
      </c>
      <c r="D2718" t="s">
        <v>597</v>
      </c>
      <c r="E2718">
        <v>100</v>
      </c>
    </row>
    <row r="2719" spans="1:5">
      <c r="A2719">
        <v>2020</v>
      </c>
      <c r="B2719" t="s">
        <v>428</v>
      </c>
      <c r="C2719" t="s">
        <v>27</v>
      </c>
      <c r="D2719" t="s">
        <v>597</v>
      </c>
      <c r="E2719">
        <v>220</v>
      </c>
    </row>
    <row r="2720" spans="1:5">
      <c r="A2720">
        <v>2020</v>
      </c>
      <c r="B2720" t="s">
        <v>429</v>
      </c>
      <c r="C2720" t="s">
        <v>30</v>
      </c>
      <c r="D2720" t="s">
        <v>597</v>
      </c>
      <c r="E2720">
        <v>745</v>
      </c>
    </row>
    <row r="2721" spans="1:5">
      <c r="A2721">
        <v>2020</v>
      </c>
      <c r="B2721" t="s">
        <v>430</v>
      </c>
      <c r="C2721" t="s">
        <v>33</v>
      </c>
      <c r="D2721" t="s">
        <v>597</v>
      </c>
      <c r="E2721">
        <v>165</v>
      </c>
    </row>
    <row r="2722" spans="1:5">
      <c r="A2722">
        <v>2020</v>
      </c>
      <c r="B2722" t="s">
        <v>433</v>
      </c>
      <c r="C2722" t="s">
        <v>42</v>
      </c>
      <c r="D2722" t="s">
        <v>597</v>
      </c>
      <c r="E2722">
        <v>50</v>
      </c>
    </row>
    <row r="2723" spans="1:5">
      <c r="A2723">
        <v>2020</v>
      </c>
      <c r="B2723" t="s">
        <v>420</v>
      </c>
      <c r="C2723" t="s">
        <v>8</v>
      </c>
      <c r="D2723" t="s">
        <v>597</v>
      </c>
      <c r="E2723">
        <v>660</v>
      </c>
    </row>
    <row r="2724" spans="1:5">
      <c r="A2724">
        <v>2020</v>
      </c>
      <c r="B2724" t="s">
        <v>434</v>
      </c>
      <c r="C2724" t="s">
        <v>45</v>
      </c>
      <c r="D2724" t="s">
        <v>597</v>
      </c>
      <c r="E2724">
        <v>25</v>
      </c>
    </row>
    <row r="2725" spans="1:5">
      <c r="A2725">
        <v>2020</v>
      </c>
      <c r="B2725" t="s">
        <v>435</v>
      </c>
      <c r="C2725" t="s">
        <v>48</v>
      </c>
      <c r="D2725" t="s">
        <v>597</v>
      </c>
      <c r="E2725">
        <v>175</v>
      </c>
    </row>
    <row r="2726" spans="1:5">
      <c r="A2726">
        <v>2020</v>
      </c>
      <c r="B2726" t="s">
        <v>437</v>
      </c>
      <c r="C2726" t="s">
        <v>51</v>
      </c>
      <c r="D2726" t="s">
        <v>597</v>
      </c>
      <c r="E2726">
        <v>405</v>
      </c>
    </row>
    <row r="2727" spans="1:5">
      <c r="A2727">
        <v>2019</v>
      </c>
      <c r="B2727" t="s">
        <v>432</v>
      </c>
      <c r="C2727" t="s">
        <v>39</v>
      </c>
      <c r="D2727" t="s">
        <v>597</v>
      </c>
      <c r="E2727">
        <v>300</v>
      </c>
    </row>
    <row r="2728" spans="1:5">
      <c r="A2728">
        <v>2019</v>
      </c>
      <c r="B2728" t="s">
        <v>426</v>
      </c>
      <c r="C2728" t="s">
        <v>427</v>
      </c>
      <c r="D2728" t="s">
        <v>597</v>
      </c>
      <c r="E2728">
        <v>360</v>
      </c>
    </row>
    <row r="2729" spans="1:5">
      <c r="A2729">
        <v>2019</v>
      </c>
      <c r="B2729" t="s">
        <v>421</v>
      </c>
      <c r="C2729" t="s">
        <v>13</v>
      </c>
      <c r="D2729" t="s">
        <v>597</v>
      </c>
      <c r="E2729">
        <v>685</v>
      </c>
    </row>
    <row r="2730" spans="1:5">
      <c r="A2730">
        <v>2019</v>
      </c>
      <c r="B2730" t="s">
        <v>424</v>
      </c>
      <c r="C2730" t="s">
        <v>21</v>
      </c>
      <c r="D2730" t="s">
        <v>597</v>
      </c>
      <c r="E2730">
        <v>350</v>
      </c>
    </row>
    <row r="2731" spans="1:5">
      <c r="A2731">
        <v>2019</v>
      </c>
      <c r="B2731" t="s">
        <v>423</v>
      </c>
      <c r="C2731" t="s">
        <v>18</v>
      </c>
      <c r="D2731" t="s">
        <v>597</v>
      </c>
      <c r="E2731">
        <v>145</v>
      </c>
    </row>
    <row r="2732" spans="1:5">
      <c r="A2732">
        <v>2019</v>
      </c>
      <c r="B2732" t="s">
        <v>434</v>
      </c>
      <c r="C2732" t="s">
        <v>45</v>
      </c>
      <c r="D2732" t="s">
        <v>597</v>
      </c>
      <c r="E2732">
        <v>25</v>
      </c>
    </row>
    <row r="2733" spans="1:5">
      <c r="A2733">
        <v>2019</v>
      </c>
      <c r="B2733" t="s">
        <v>428</v>
      </c>
      <c r="C2733" t="s">
        <v>27</v>
      </c>
      <c r="D2733" t="s">
        <v>597</v>
      </c>
      <c r="E2733">
        <v>235</v>
      </c>
    </row>
    <row r="2734" spans="1:5">
      <c r="A2734">
        <v>2019</v>
      </c>
      <c r="B2734" t="s">
        <v>437</v>
      </c>
      <c r="C2734" t="s">
        <v>51</v>
      </c>
      <c r="D2734" t="s">
        <v>597</v>
      </c>
      <c r="E2734">
        <v>420</v>
      </c>
    </row>
    <row r="2735" spans="1:5">
      <c r="A2735">
        <v>2019</v>
      </c>
      <c r="B2735" t="s">
        <v>425</v>
      </c>
      <c r="C2735" t="s">
        <v>24</v>
      </c>
      <c r="D2735" t="s">
        <v>597</v>
      </c>
      <c r="E2735">
        <v>110</v>
      </c>
    </row>
    <row r="2736" spans="1:5">
      <c r="A2736">
        <v>2019</v>
      </c>
      <c r="B2736" t="s">
        <v>430</v>
      </c>
      <c r="C2736" t="s">
        <v>33</v>
      </c>
      <c r="D2736" t="s">
        <v>597</v>
      </c>
      <c r="E2736">
        <v>180</v>
      </c>
    </row>
    <row r="2737" spans="1:5">
      <c r="A2737">
        <v>2019</v>
      </c>
      <c r="B2737" t="s">
        <v>420</v>
      </c>
      <c r="C2737" t="s">
        <v>8</v>
      </c>
      <c r="D2737" t="s">
        <v>597</v>
      </c>
      <c r="E2737">
        <v>685</v>
      </c>
    </row>
    <row r="2738" spans="1:5">
      <c r="A2738">
        <v>2019</v>
      </c>
      <c r="B2738" t="s">
        <v>438</v>
      </c>
      <c r="C2738" t="s">
        <v>52</v>
      </c>
      <c r="D2738" t="s">
        <v>597</v>
      </c>
      <c r="E2738">
        <v>115</v>
      </c>
    </row>
    <row r="2739" spans="1:5">
      <c r="A2739">
        <v>2019</v>
      </c>
      <c r="B2739" t="s">
        <v>429</v>
      </c>
      <c r="C2739" t="s">
        <v>30</v>
      </c>
      <c r="D2739" t="s">
        <v>597</v>
      </c>
      <c r="E2739">
        <v>760</v>
      </c>
    </row>
    <row r="2740" spans="1:5">
      <c r="A2740">
        <v>2019</v>
      </c>
      <c r="B2740" t="s">
        <v>433</v>
      </c>
      <c r="C2740" t="s">
        <v>42</v>
      </c>
      <c r="D2740" t="s">
        <v>597</v>
      </c>
      <c r="E2740">
        <v>40</v>
      </c>
    </row>
    <row r="2741" spans="1:5">
      <c r="A2741">
        <v>2019</v>
      </c>
      <c r="B2741" t="s">
        <v>422</v>
      </c>
      <c r="C2741" t="s">
        <v>15</v>
      </c>
      <c r="D2741" t="s">
        <v>597</v>
      </c>
      <c r="E2741">
        <v>635</v>
      </c>
    </row>
    <row r="2742" spans="1:5">
      <c r="A2742">
        <v>2019</v>
      </c>
      <c r="B2742" t="s">
        <v>435</v>
      </c>
      <c r="C2742" t="s">
        <v>48</v>
      </c>
      <c r="D2742" t="s">
        <v>597</v>
      </c>
      <c r="E2742">
        <v>160</v>
      </c>
    </row>
    <row r="2743" spans="1:5">
      <c r="A2743">
        <v>2019</v>
      </c>
      <c r="B2743" t="s">
        <v>436</v>
      </c>
      <c r="C2743" t="s">
        <v>49</v>
      </c>
      <c r="D2743" t="s">
        <v>597</v>
      </c>
      <c r="E2743">
        <v>570</v>
      </c>
    </row>
    <row r="2744" spans="1:5">
      <c r="A2744">
        <v>2019</v>
      </c>
      <c r="B2744" t="s">
        <v>439</v>
      </c>
      <c r="C2744" t="s">
        <v>53</v>
      </c>
      <c r="D2744" t="s">
        <v>597</v>
      </c>
      <c r="E2744">
        <v>105</v>
      </c>
    </row>
    <row r="2745" spans="1:5">
      <c r="A2745">
        <v>2019</v>
      </c>
      <c r="B2745" t="s">
        <v>431</v>
      </c>
      <c r="C2745" t="s">
        <v>36</v>
      </c>
      <c r="D2745" t="s">
        <v>597</v>
      </c>
      <c r="E2745">
        <v>60</v>
      </c>
    </row>
    <row r="2746" spans="1:5">
      <c r="A2746">
        <v>2018</v>
      </c>
      <c r="B2746" t="s">
        <v>424</v>
      </c>
      <c r="C2746" t="s">
        <v>21</v>
      </c>
      <c r="D2746" t="s">
        <v>597</v>
      </c>
      <c r="E2746">
        <v>355</v>
      </c>
    </row>
    <row r="2747" spans="1:5">
      <c r="A2747">
        <v>2018</v>
      </c>
      <c r="B2747" t="s">
        <v>420</v>
      </c>
      <c r="C2747" t="s">
        <v>8</v>
      </c>
      <c r="D2747" t="s">
        <v>597</v>
      </c>
      <c r="E2747">
        <v>665</v>
      </c>
    </row>
    <row r="2748" spans="1:5">
      <c r="A2748">
        <v>2018</v>
      </c>
      <c r="B2748" t="s">
        <v>426</v>
      </c>
      <c r="C2748" t="s">
        <v>427</v>
      </c>
      <c r="D2748" t="s">
        <v>597</v>
      </c>
      <c r="E2748">
        <v>345</v>
      </c>
    </row>
    <row r="2749" spans="1:5">
      <c r="A2749">
        <v>2018</v>
      </c>
      <c r="B2749" t="s">
        <v>433</v>
      </c>
      <c r="C2749" t="s">
        <v>42</v>
      </c>
      <c r="D2749" t="s">
        <v>597</v>
      </c>
      <c r="E2749">
        <v>40</v>
      </c>
    </row>
    <row r="2750" spans="1:5">
      <c r="A2750">
        <v>2018</v>
      </c>
      <c r="B2750" t="s">
        <v>421</v>
      </c>
      <c r="C2750" t="s">
        <v>13</v>
      </c>
      <c r="D2750" t="s">
        <v>597</v>
      </c>
      <c r="E2750">
        <v>670</v>
      </c>
    </row>
    <row r="2751" spans="1:5">
      <c r="A2751">
        <v>2018</v>
      </c>
      <c r="B2751" t="s">
        <v>435</v>
      </c>
      <c r="C2751" t="s">
        <v>48</v>
      </c>
      <c r="D2751" t="s">
        <v>597</v>
      </c>
      <c r="E2751">
        <v>170</v>
      </c>
    </row>
    <row r="2752" spans="1:5">
      <c r="A2752">
        <v>2018</v>
      </c>
      <c r="B2752" t="s">
        <v>428</v>
      </c>
      <c r="C2752" t="s">
        <v>27</v>
      </c>
      <c r="D2752" t="s">
        <v>597</v>
      </c>
      <c r="E2752">
        <v>220</v>
      </c>
    </row>
    <row r="2753" spans="1:5">
      <c r="A2753">
        <v>2018</v>
      </c>
      <c r="B2753" t="s">
        <v>423</v>
      </c>
      <c r="C2753" t="s">
        <v>18</v>
      </c>
      <c r="D2753" t="s">
        <v>597</v>
      </c>
      <c r="E2753">
        <v>140</v>
      </c>
    </row>
    <row r="2754" spans="1:5">
      <c r="A2754">
        <v>2018</v>
      </c>
      <c r="B2754" t="s">
        <v>430</v>
      </c>
      <c r="C2754" t="s">
        <v>33</v>
      </c>
      <c r="D2754" t="s">
        <v>597</v>
      </c>
      <c r="E2754">
        <v>155</v>
      </c>
    </row>
    <row r="2755" spans="1:5">
      <c r="A2755">
        <v>2018</v>
      </c>
      <c r="B2755" t="s">
        <v>431</v>
      </c>
      <c r="C2755" t="s">
        <v>36</v>
      </c>
      <c r="D2755" t="s">
        <v>597</v>
      </c>
      <c r="E2755">
        <v>65</v>
      </c>
    </row>
    <row r="2756" spans="1:5">
      <c r="A2756">
        <v>2018</v>
      </c>
      <c r="B2756" t="s">
        <v>438</v>
      </c>
      <c r="C2756" t="s">
        <v>52</v>
      </c>
      <c r="D2756" t="s">
        <v>597</v>
      </c>
      <c r="E2756">
        <v>110</v>
      </c>
    </row>
    <row r="2757" spans="1:5">
      <c r="A2757">
        <v>2018</v>
      </c>
      <c r="B2757" t="s">
        <v>422</v>
      </c>
      <c r="C2757" t="s">
        <v>15</v>
      </c>
      <c r="D2757" t="s">
        <v>597</v>
      </c>
      <c r="E2757">
        <v>600</v>
      </c>
    </row>
    <row r="2758" spans="1:5">
      <c r="A2758">
        <v>2018</v>
      </c>
      <c r="B2758" t="s">
        <v>436</v>
      </c>
      <c r="C2758" t="s">
        <v>49</v>
      </c>
      <c r="D2758" t="s">
        <v>597</v>
      </c>
      <c r="E2758">
        <v>560</v>
      </c>
    </row>
    <row r="2759" spans="1:5">
      <c r="A2759">
        <v>2018</v>
      </c>
      <c r="B2759" t="s">
        <v>439</v>
      </c>
      <c r="C2759" t="s">
        <v>53</v>
      </c>
      <c r="D2759" t="s">
        <v>597</v>
      </c>
      <c r="E2759">
        <v>105</v>
      </c>
    </row>
    <row r="2760" spans="1:5">
      <c r="A2760">
        <v>2018</v>
      </c>
      <c r="B2760" t="s">
        <v>437</v>
      </c>
      <c r="C2760" t="s">
        <v>51</v>
      </c>
      <c r="D2760" t="s">
        <v>597</v>
      </c>
      <c r="E2760">
        <v>410</v>
      </c>
    </row>
    <row r="2761" spans="1:5">
      <c r="A2761">
        <v>2018</v>
      </c>
      <c r="B2761" t="s">
        <v>434</v>
      </c>
      <c r="C2761" t="s">
        <v>45</v>
      </c>
      <c r="D2761" t="s">
        <v>597</v>
      </c>
      <c r="E2761">
        <v>30</v>
      </c>
    </row>
    <row r="2762" spans="1:5">
      <c r="A2762">
        <v>2018</v>
      </c>
      <c r="B2762" t="s">
        <v>429</v>
      </c>
      <c r="C2762" t="s">
        <v>30</v>
      </c>
      <c r="D2762" t="s">
        <v>597</v>
      </c>
      <c r="E2762">
        <v>725</v>
      </c>
    </row>
    <row r="2763" spans="1:5">
      <c r="A2763">
        <v>2018</v>
      </c>
      <c r="B2763" t="s">
        <v>425</v>
      </c>
      <c r="C2763" t="s">
        <v>24</v>
      </c>
      <c r="D2763" t="s">
        <v>597</v>
      </c>
      <c r="E2763">
        <v>105</v>
      </c>
    </row>
    <row r="2764" spans="1:5">
      <c r="A2764">
        <v>2018</v>
      </c>
      <c r="B2764" t="s">
        <v>432</v>
      </c>
      <c r="C2764" t="s">
        <v>39</v>
      </c>
      <c r="D2764" t="s">
        <v>597</v>
      </c>
      <c r="E2764">
        <v>285</v>
      </c>
    </row>
    <row r="2765" spans="1:5">
      <c r="A2765">
        <v>2023</v>
      </c>
      <c r="B2765" t="s">
        <v>424</v>
      </c>
      <c r="C2765" t="s">
        <v>21</v>
      </c>
      <c r="D2765" t="s">
        <v>597</v>
      </c>
      <c r="E2765">
        <v>385</v>
      </c>
    </row>
    <row r="2766" spans="1:5">
      <c r="A2766">
        <v>2023</v>
      </c>
      <c r="B2766" t="s">
        <v>432</v>
      </c>
      <c r="C2766" t="s">
        <v>39</v>
      </c>
      <c r="D2766" t="s">
        <v>597</v>
      </c>
      <c r="E2766">
        <v>285</v>
      </c>
    </row>
    <row r="2767" spans="1:5">
      <c r="A2767">
        <v>2023</v>
      </c>
      <c r="B2767" t="s">
        <v>421</v>
      </c>
      <c r="C2767" t="s">
        <v>13</v>
      </c>
      <c r="D2767" t="s">
        <v>597</v>
      </c>
      <c r="E2767">
        <v>690</v>
      </c>
    </row>
    <row r="2768" spans="1:5">
      <c r="A2768">
        <v>2023</v>
      </c>
      <c r="B2768" t="s">
        <v>430</v>
      </c>
      <c r="C2768" t="s">
        <v>33</v>
      </c>
      <c r="D2768" t="s">
        <v>597</v>
      </c>
      <c r="E2768">
        <v>175</v>
      </c>
    </row>
    <row r="2769" spans="1:5">
      <c r="A2769">
        <v>2023</v>
      </c>
      <c r="B2769" t="s">
        <v>435</v>
      </c>
      <c r="C2769" t="s">
        <v>48</v>
      </c>
      <c r="D2769" t="s">
        <v>597</v>
      </c>
      <c r="E2769">
        <v>185</v>
      </c>
    </row>
    <row r="2770" spans="1:5">
      <c r="A2770">
        <v>2023</v>
      </c>
      <c r="B2770" t="s">
        <v>436</v>
      </c>
      <c r="C2770" t="s">
        <v>49</v>
      </c>
      <c r="D2770" t="s">
        <v>597</v>
      </c>
      <c r="E2770">
        <v>595</v>
      </c>
    </row>
    <row r="2771" spans="1:5">
      <c r="A2771">
        <v>2023</v>
      </c>
      <c r="B2771" t="s">
        <v>429</v>
      </c>
      <c r="C2771" t="s">
        <v>30</v>
      </c>
      <c r="D2771" t="s">
        <v>597</v>
      </c>
      <c r="E2771">
        <v>755</v>
      </c>
    </row>
    <row r="2772" spans="1:5">
      <c r="A2772">
        <v>2023</v>
      </c>
      <c r="B2772" t="s">
        <v>420</v>
      </c>
      <c r="C2772" t="s">
        <v>8</v>
      </c>
      <c r="D2772" t="s">
        <v>597</v>
      </c>
      <c r="E2772">
        <v>695</v>
      </c>
    </row>
    <row r="2773" spans="1:5">
      <c r="A2773">
        <v>2023</v>
      </c>
      <c r="B2773" t="s">
        <v>439</v>
      </c>
      <c r="C2773" t="s">
        <v>53</v>
      </c>
      <c r="D2773" t="s">
        <v>597</v>
      </c>
      <c r="E2773">
        <v>120</v>
      </c>
    </row>
    <row r="2774" spans="1:5">
      <c r="A2774">
        <v>2023</v>
      </c>
      <c r="B2774" t="s">
        <v>437</v>
      </c>
      <c r="C2774" t="s">
        <v>51</v>
      </c>
      <c r="D2774" t="s">
        <v>597</v>
      </c>
      <c r="E2774">
        <v>420</v>
      </c>
    </row>
    <row r="2775" spans="1:5">
      <c r="A2775">
        <v>2023</v>
      </c>
      <c r="B2775" t="s">
        <v>438</v>
      </c>
      <c r="C2775" t="s">
        <v>52</v>
      </c>
      <c r="D2775" t="s">
        <v>597</v>
      </c>
      <c r="E2775">
        <v>110</v>
      </c>
    </row>
    <row r="2776" spans="1:5">
      <c r="A2776">
        <v>2023</v>
      </c>
      <c r="B2776" t="s">
        <v>426</v>
      </c>
      <c r="C2776" t="s">
        <v>427</v>
      </c>
      <c r="D2776" t="s">
        <v>597</v>
      </c>
      <c r="E2776">
        <v>360</v>
      </c>
    </row>
    <row r="2777" spans="1:5">
      <c r="A2777">
        <v>2023</v>
      </c>
      <c r="B2777" t="s">
        <v>434</v>
      </c>
      <c r="C2777" t="s">
        <v>45</v>
      </c>
      <c r="D2777" t="s">
        <v>597</v>
      </c>
      <c r="E2777">
        <v>25</v>
      </c>
    </row>
    <row r="2778" spans="1:5">
      <c r="A2778">
        <v>2023</v>
      </c>
      <c r="B2778" t="s">
        <v>425</v>
      </c>
      <c r="C2778" t="s">
        <v>24</v>
      </c>
      <c r="D2778" t="s">
        <v>597</v>
      </c>
      <c r="E2778">
        <v>110</v>
      </c>
    </row>
    <row r="2779" spans="1:5">
      <c r="A2779">
        <v>2023</v>
      </c>
      <c r="B2779" t="s">
        <v>422</v>
      </c>
      <c r="C2779" t="s">
        <v>15</v>
      </c>
      <c r="D2779" t="s">
        <v>597</v>
      </c>
      <c r="E2779">
        <v>665</v>
      </c>
    </row>
    <row r="2780" spans="1:5">
      <c r="A2780">
        <v>2024</v>
      </c>
      <c r="B2780" t="s">
        <v>430</v>
      </c>
      <c r="C2780" t="s">
        <v>33</v>
      </c>
      <c r="D2780" t="s">
        <v>597</v>
      </c>
      <c r="E2780">
        <v>170</v>
      </c>
    </row>
    <row r="2781" spans="1:5">
      <c r="A2781">
        <v>2024</v>
      </c>
      <c r="B2781" t="s">
        <v>428</v>
      </c>
      <c r="C2781" t="s">
        <v>27</v>
      </c>
      <c r="D2781" t="s">
        <v>597</v>
      </c>
      <c r="E2781">
        <v>240</v>
      </c>
    </row>
    <row r="2782" spans="1:5">
      <c r="A2782">
        <v>2024</v>
      </c>
      <c r="B2782" t="s">
        <v>422</v>
      </c>
      <c r="C2782" t="s">
        <v>15</v>
      </c>
      <c r="D2782" t="s">
        <v>597</v>
      </c>
      <c r="E2782">
        <v>660</v>
      </c>
    </row>
    <row r="2783" spans="1:5">
      <c r="A2783">
        <v>2024</v>
      </c>
      <c r="B2783" t="s">
        <v>425</v>
      </c>
      <c r="C2783" t="s">
        <v>24</v>
      </c>
      <c r="D2783" t="s">
        <v>597</v>
      </c>
      <c r="E2783">
        <v>110</v>
      </c>
    </row>
    <row r="2784" spans="1:5">
      <c r="A2784">
        <v>2024</v>
      </c>
      <c r="B2784" t="s">
        <v>438</v>
      </c>
      <c r="C2784" t="s">
        <v>52</v>
      </c>
      <c r="D2784" t="s">
        <v>597</v>
      </c>
      <c r="E2784">
        <v>120</v>
      </c>
    </row>
    <row r="2785" spans="1:5">
      <c r="A2785">
        <v>2024</v>
      </c>
      <c r="B2785" t="s">
        <v>420</v>
      </c>
      <c r="C2785" t="s">
        <v>8</v>
      </c>
      <c r="D2785" t="s">
        <v>597</v>
      </c>
      <c r="E2785">
        <v>700</v>
      </c>
    </row>
    <row r="2786" spans="1:5">
      <c r="A2786">
        <v>2024</v>
      </c>
      <c r="B2786" t="s">
        <v>423</v>
      </c>
      <c r="C2786" t="s">
        <v>18</v>
      </c>
      <c r="D2786" t="s">
        <v>597</v>
      </c>
      <c r="E2786">
        <v>150</v>
      </c>
    </row>
    <row r="2787" spans="1:5">
      <c r="A2787">
        <v>2024</v>
      </c>
      <c r="B2787" t="s">
        <v>421</v>
      </c>
      <c r="C2787" t="s">
        <v>13</v>
      </c>
      <c r="D2787" t="s">
        <v>597</v>
      </c>
      <c r="E2787">
        <v>705</v>
      </c>
    </row>
    <row r="2788" spans="1:5">
      <c r="A2788">
        <v>2024</v>
      </c>
      <c r="B2788" t="s">
        <v>429</v>
      </c>
      <c r="C2788" t="s">
        <v>30</v>
      </c>
      <c r="D2788" t="s">
        <v>597</v>
      </c>
      <c r="E2788">
        <v>730</v>
      </c>
    </row>
    <row r="2789" spans="1:5">
      <c r="A2789">
        <v>2024</v>
      </c>
      <c r="B2789" t="s">
        <v>431</v>
      </c>
      <c r="C2789" t="s">
        <v>36</v>
      </c>
      <c r="D2789" t="s">
        <v>597</v>
      </c>
      <c r="E2789">
        <v>55</v>
      </c>
    </row>
    <row r="2790" spans="1:5">
      <c r="A2790">
        <v>2024</v>
      </c>
      <c r="B2790" t="s">
        <v>434</v>
      </c>
      <c r="C2790" t="s">
        <v>45</v>
      </c>
      <c r="D2790" t="s">
        <v>597</v>
      </c>
      <c r="E2790">
        <v>25</v>
      </c>
    </row>
    <row r="2791" spans="1:5">
      <c r="A2791">
        <v>2024</v>
      </c>
      <c r="B2791" t="s">
        <v>437</v>
      </c>
      <c r="C2791" t="s">
        <v>51</v>
      </c>
      <c r="D2791" t="s">
        <v>597</v>
      </c>
      <c r="E2791">
        <v>420</v>
      </c>
    </row>
    <row r="2792" spans="1:5">
      <c r="A2792">
        <v>2024</v>
      </c>
      <c r="B2792" t="s">
        <v>436</v>
      </c>
      <c r="C2792" t="s">
        <v>49</v>
      </c>
      <c r="D2792" t="s">
        <v>597</v>
      </c>
      <c r="E2792">
        <v>615</v>
      </c>
    </row>
    <row r="2793" spans="1:5">
      <c r="A2793">
        <v>2024</v>
      </c>
      <c r="B2793" t="s">
        <v>439</v>
      </c>
      <c r="C2793" t="s">
        <v>53</v>
      </c>
      <c r="D2793" t="s">
        <v>597</v>
      </c>
      <c r="E2793">
        <v>130</v>
      </c>
    </row>
    <row r="2794" spans="1:5">
      <c r="A2794">
        <v>2024</v>
      </c>
      <c r="B2794" t="s">
        <v>433</v>
      </c>
      <c r="C2794" t="s">
        <v>42</v>
      </c>
      <c r="D2794" t="s">
        <v>597</v>
      </c>
      <c r="E2794">
        <v>65</v>
      </c>
    </row>
    <row r="2795" spans="1:5">
      <c r="A2795">
        <v>2023</v>
      </c>
      <c r="B2795" t="s">
        <v>431</v>
      </c>
      <c r="C2795" t="s">
        <v>36</v>
      </c>
      <c r="D2795" t="s">
        <v>598</v>
      </c>
      <c r="E2795">
        <v>40</v>
      </c>
    </row>
    <row r="2796" spans="1:5">
      <c r="A2796">
        <v>2023</v>
      </c>
      <c r="B2796" t="s">
        <v>433</v>
      </c>
      <c r="C2796" t="s">
        <v>42</v>
      </c>
      <c r="D2796" t="s">
        <v>598</v>
      </c>
      <c r="E2796">
        <v>40</v>
      </c>
    </row>
    <row r="2797" spans="1:5">
      <c r="A2797">
        <v>2023</v>
      </c>
      <c r="B2797" t="s">
        <v>423</v>
      </c>
      <c r="C2797" t="s">
        <v>18</v>
      </c>
      <c r="D2797" t="s">
        <v>598</v>
      </c>
      <c r="E2797">
        <v>75</v>
      </c>
    </row>
    <row r="2798" spans="1:5">
      <c r="A2798">
        <v>2023</v>
      </c>
      <c r="B2798" t="s">
        <v>428</v>
      </c>
      <c r="C2798" t="s">
        <v>27</v>
      </c>
      <c r="D2798" t="s">
        <v>598</v>
      </c>
      <c r="E2798">
        <v>155</v>
      </c>
    </row>
    <row r="2799" spans="1:5">
      <c r="A2799">
        <v>2024</v>
      </c>
      <c r="B2799" t="s">
        <v>424</v>
      </c>
      <c r="C2799" t="s">
        <v>21</v>
      </c>
      <c r="D2799" t="s">
        <v>598</v>
      </c>
      <c r="E2799">
        <v>260</v>
      </c>
    </row>
    <row r="2800" spans="1:5">
      <c r="A2800">
        <v>2024</v>
      </c>
      <c r="B2800" t="s">
        <v>432</v>
      </c>
      <c r="C2800" t="s">
        <v>39</v>
      </c>
      <c r="D2800" t="s">
        <v>598</v>
      </c>
      <c r="E2800">
        <v>225</v>
      </c>
    </row>
    <row r="2801" spans="1:5">
      <c r="A2801">
        <v>2024</v>
      </c>
      <c r="B2801" t="s">
        <v>435</v>
      </c>
      <c r="C2801" t="s">
        <v>48</v>
      </c>
      <c r="D2801" t="s">
        <v>598</v>
      </c>
      <c r="E2801">
        <v>115</v>
      </c>
    </row>
    <row r="2802" spans="1:5">
      <c r="A2802">
        <v>2024</v>
      </c>
      <c r="B2802" t="s">
        <v>426</v>
      </c>
      <c r="C2802" t="s">
        <v>427</v>
      </c>
      <c r="D2802" t="s">
        <v>598</v>
      </c>
      <c r="E2802">
        <v>215</v>
      </c>
    </row>
    <row r="2803" spans="1:5">
      <c r="A2803">
        <v>2021</v>
      </c>
      <c r="B2803" t="s">
        <v>437</v>
      </c>
      <c r="C2803" t="s">
        <v>51</v>
      </c>
      <c r="D2803" t="s">
        <v>598</v>
      </c>
      <c r="E2803">
        <v>320</v>
      </c>
    </row>
    <row r="2804" spans="1:5">
      <c r="A2804">
        <v>2021</v>
      </c>
      <c r="B2804" t="s">
        <v>434</v>
      </c>
      <c r="C2804" t="s">
        <v>45</v>
      </c>
      <c r="D2804" t="s">
        <v>598</v>
      </c>
      <c r="E2804">
        <v>20</v>
      </c>
    </row>
    <row r="2805" spans="1:5">
      <c r="A2805">
        <v>2021</v>
      </c>
      <c r="B2805" t="s">
        <v>438</v>
      </c>
      <c r="C2805" t="s">
        <v>52</v>
      </c>
      <c r="D2805" t="s">
        <v>598</v>
      </c>
      <c r="E2805">
        <v>65</v>
      </c>
    </row>
    <row r="2806" spans="1:5">
      <c r="A2806">
        <v>2021</v>
      </c>
      <c r="B2806" t="s">
        <v>425</v>
      </c>
      <c r="C2806" t="s">
        <v>24</v>
      </c>
      <c r="D2806" t="s">
        <v>598</v>
      </c>
      <c r="E2806">
        <v>75</v>
      </c>
    </row>
    <row r="2807" spans="1:5">
      <c r="A2807">
        <v>2021</v>
      </c>
      <c r="B2807" t="s">
        <v>423</v>
      </c>
      <c r="C2807" t="s">
        <v>18</v>
      </c>
      <c r="D2807" t="s">
        <v>598</v>
      </c>
      <c r="E2807">
        <v>70</v>
      </c>
    </row>
    <row r="2808" spans="1:5">
      <c r="A2808">
        <v>2021</v>
      </c>
      <c r="B2808" t="s">
        <v>420</v>
      </c>
      <c r="C2808" t="s">
        <v>8</v>
      </c>
      <c r="D2808" t="s">
        <v>598</v>
      </c>
      <c r="E2808">
        <v>475</v>
      </c>
    </row>
    <row r="2809" spans="1:5">
      <c r="A2809">
        <v>2022</v>
      </c>
      <c r="B2809" t="s">
        <v>425</v>
      </c>
      <c r="C2809" t="s">
        <v>24</v>
      </c>
      <c r="D2809" t="s">
        <v>598</v>
      </c>
      <c r="E2809">
        <v>80</v>
      </c>
    </row>
    <row r="2810" spans="1:5">
      <c r="A2810">
        <v>2022</v>
      </c>
      <c r="B2810" t="s">
        <v>422</v>
      </c>
      <c r="C2810" t="s">
        <v>15</v>
      </c>
      <c r="D2810" t="s">
        <v>598</v>
      </c>
      <c r="E2810">
        <v>470</v>
      </c>
    </row>
    <row r="2811" spans="1:5">
      <c r="A2811">
        <v>2022</v>
      </c>
      <c r="B2811" t="s">
        <v>437</v>
      </c>
      <c r="C2811" t="s">
        <v>51</v>
      </c>
      <c r="D2811" t="s">
        <v>598</v>
      </c>
      <c r="E2811">
        <v>310</v>
      </c>
    </row>
    <row r="2812" spans="1:5">
      <c r="A2812">
        <v>2022</v>
      </c>
      <c r="B2812" t="s">
        <v>426</v>
      </c>
      <c r="C2812" t="s">
        <v>427</v>
      </c>
      <c r="D2812" t="s">
        <v>598</v>
      </c>
      <c r="E2812">
        <v>210</v>
      </c>
    </row>
    <row r="2813" spans="1:5">
      <c r="A2813">
        <v>2022</v>
      </c>
      <c r="B2813" t="s">
        <v>428</v>
      </c>
      <c r="C2813" t="s">
        <v>27</v>
      </c>
      <c r="D2813" t="s">
        <v>598</v>
      </c>
      <c r="E2813">
        <v>140</v>
      </c>
    </row>
    <row r="2814" spans="1:5">
      <c r="A2814">
        <v>2022</v>
      </c>
      <c r="B2814" t="s">
        <v>435</v>
      </c>
      <c r="C2814" t="s">
        <v>48</v>
      </c>
      <c r="D2814" t="s">
        <v>598</v>
      </c>
      <c r="E2814">
        <v>100</v>
      </c>
    </row>
    <row r="2815" spans="1:5">
      <c r="A2815">
        <v>2022</v>
      </c>
      <c r="B2815" t="s">
        <v>423</v>
      </c>
      <c r="C2815" t="s">
        <v>18</v>
      </c>
      <c r="D2815" t="s">
        <v>598</v>
      </c>
      <c r="E2815">
        <v>90</v>
      </c>
    </row>
    <row r="2816" spans="1:5">
      <c r="A2816">
        <v>2022</v>
      </c>
      <c r="B2816" t="s">
        <v>430</v>
      </c>
      <c r="C2816" t="s">
        <v>33</v>
      </c>
      <c r="D2816" t="s">
        <v>598</v>
      </c>
      <c r="E2816">
        <v>95</v>
      </c>
    </row>
    <row r="2817" spans="1:5">
      <c r="A2817">
        <v>2022</v>
      </c>
      <c r="B2817" t="s">
        <v>436</v>
      </c>
      <c r="C2817" t="s">
        <v>49</v>
      </c>
      <c r="D2817" t="s">
        <v>598</v>
      </c>
      <c r="E2817">
        <v>425</v>
      </c>
    </row>
    <row r="2818" spans="1:5">
      <c r="A2818">
        <v>2022</v>
      </c>
      <c r="B2818" t="s">
        <v>439</v>
      </c>
      <c r="C2818" t="s">
        <v>53</v>
      </c>
      <c r="D2818" t="s">
        <v>598</v>
      </c>
      <c r="E2818">
        <v>75</v>
      </c>
    </row>
    <row r="2819" spans="1:5">
      <c r="A2819">
        <v>2022</v>
      </c>
      <c r="B2819" t="s">
        <v>433</v>
      </c>
      <c r="C2819" t="s">
        <v>42</v>
      </c>
      <c r="D2819" t="s">
        <v>598</v>
      </c>
      <c r="E2819">
        <v>30</v>
      </c>
    </row>
    <row r="2820" spans="1:5">
      <c r="A2820">
        <v>2022</v>
      </c>
      <c r="B2820" t="s">
        <v>434</v>
      </c>
      <c r="C2820" t="s">
        <v>45</v>
      </c>
      <c r="D2820" t="s">
        <v>598</v>
      </c>
      <c r="E2820">
        <v>15</v>
      </c>
    </row>
    <row r="2821" spans="1:5">
      <c r="A2821">
        <v>2022</v>
      </c>
      <c r="B2821" t="s">
        <v>432</v>
      </c>
      <c r="C2821" t="s">
        <v>39</v>
      </c>
      <c r="D2821" t="s">
        <v>598</v>
      </c>
      <c r="E2821">
        <v>190</v>
      </c>
    </row>
    <row r="2822" spans="1:5">
      <c r="A2822">
        <v>2021</v>
      </c>
      <c r="B2822" t="s">
        <v>426</v>
      </c>
      <c r="C2822" t="s">
        <v>427</v>
      </c>
      <c r="D2822" t="s">
        <v>598</v>
      </c>
      <c r="E2822">
        <v>195</v>
      </c>
    </row>
    <row r="2823" spans="1:5">
      <c r="A2823">
        <v>2021</v>
      </c>
      <c r="B2823" t="s">
        <v>422</v>
      </c>
      <c r="C2823" t="s">
        <v>15</v>
      </c>
      <c r="D2823" t="s">
        <v>598</v>
      </c>
      <c r="E2823">
        <v>450</v>
      </c>
    </row>
    <row r="2824" spans="1:5">
      <c r="A2824">
        <v>2021</v>
      </c>
      <c r="B2824" t="s">
        <v>432</v>
      </c>
      <c r="C2824" t="s">
        <v>39</v>
      </c>
      <c r="D2824" t="s">
        <v>598</v>
      </c>
      <c r="E2824">
        <v>170</v>
      </c>
    </row>
    <row r="2825" spans="1:5">
      <c r="A2825">
        <v>2021</v>
      </c>
      <c r="B2825" t="s">
        <v>424</v>
      </c>
      <c r="C2825" t="s">
        <v>21</v>
      </c>
      <c r="D2825" t="s">
        <v>598</v>
      </c>
      <c r="E2825">
        <v>245</v>
      </c>
    </row>
    <row r="2826" spans="1:5">
      <c r="A2826">
        <v>2021</v>
      </c>
      <c r="B2826" t="s">
        <v>433</v>
      </c>
      <c r="C2826" t="s">
        <v>42</v>
      </c>
      <c r="D2826" t="s">
        <v>598</v>
      </c>
      <c r="E2826">
        <v>35</v>
      </c>
    </row>
    <row r="2827" spans="1:5">
      <c r="A2827">
        <v>2021</v>
      </c>
      <c r="B2827" t="s">
        <v>421</v>
      </c>
      <c r="C2827" t="s">
        <v>13</v>
      </c>
      <c r="D2827" t="s">
        <v>598</v>
      </c>
      <c r="E2827">
        <v>575</v>
      </c>
    </row>
    <row r="2828" spans="1:5">
      <c r="A2828">
        <v>2022</v>
      </c>
      <c r="B2828" t="s">
        <v>424</v>
      </c>
      <c r="C2828" t="s">
        <v>21</v>
      </c>
      <c r="D2828" t="s">
        <v>598</v>
      </c>
      <c r="E2828">
        <v>260</v>
      </c>
    </row>
    <row r="2829" spans="1:5">
      <c r="A2829">
        <v>2022</v>
      </c>
      <c r="B2829" t="s">
        <v>431</v>
      </c>
      <c r="C2829" t="s">
        <v>36</v>
      </c>
      <c r="D2829" t="s">
        <v>598</v>
      </c>
      <c r="E2829">
        <v>35</v>
      </c>
    </row>
    <row r="2830" spans="1:5">
      <c r="A2830">
        <v>2022</v>
      </c>
      <c r="B2830" t="s">
        <v>421</v>
      </c>
      <c r="C2830" t="s">
        <v>13</v>
      </c>
      <c r="D2830" t="s">
        <v>598</v>
      </c>
      <c r="E2830">
        <v>540</v>
      </c>
    </row>
    <row r="2831" spans="1:5">
      <c r="A2831">
        <v>2021</v>
      </c>
      <c r="B2831" t="s">
        <v>436</v>
      </c>
      <c r="C2831" t="s">
        <v>49</v>
      </c>
      <c r="D2831" t="s">
        <v>598</v>
      </c>
      <c r="E2831">
        <v>440</v>
      </c>
    </row>
    <row r="2832" spans="1:5">
      <c r="A2832">
        <v>2021</v>
      </c>
      <c r="B2832" t="s">
        <v>439</v>
      </c>
      <c r="C2832" t="s">
        <v>53</v>
      </c>
      <c r="D2832" t="s">
        <v>598</v>
      </c>
      <c r="E2832">
        <v>75</v>
      </c>
    </row>
    <row r="2833" spans="1:5">
      <c r="A2833">
        <v>2021</v>
      </c>
      <c r="B2833" t="s">
        <v>435</v>
      </c>
      <c r="C2833" t="s">
        <v>48</v>
      </c>
      <c r="D2833" t="s">
        <v>598</v>
      </c>
      <c r="E2833">
        <v>95</v>
      </c>
    </row>
    <row r="2834" spans="1:5">
      <c r="A2834">
        <v>2021</v>
      </c>
      <c r="B2834" t="s">
        <v>430</v>
      </c>
      <c r="C2834" t="s">
        <v>33</v>
      </c>
      <c r="D2834" t="s">
        <v>598</v>
      </c>
      <c r="E2834">
        <v>95</v>
      </c>
    </row>
    <row r="2835" spans="1:5">
      <c r="A2835">
        <v>2021</v>
      </c>
      <c r="B2835" t="s">
        <v>429</v>
      </c>
      <c r="C2835" t="s">
        <v>30</v>
      </c>
      <c r="D2835" t="s">
        <v>598</v>
      </c>
      <c r="E2835">
        <v>445</v>
      </c>
    </row>
    <row r="2836" spans="1:5">
      <c r="A2836">
        <v>2021</v>
      </c>
      <c r="B2836" t="s">
        <v>428</v>
      </c>
      <c r="C2836" t="s">
        <v>27</v>
      </c>
      <c r="D2836" t="s">
        <v>598</v>
      </c>
      <c r="E2836">
        <v>140</v>
      </c>
    </row>
    <row r="2837" spans="1:5">
      <c r="A2837">
        <v>2021</v>
      </c>
      <c r="B2837" t="s">
        <v>431</v>
      </c>
      <c r="C2837" t="s">
        <v>36</v>
      </c>
      <c r="D2837" t="s">
        <v>598</v>
      </c>
      <c r="E2837">
        <v>35</v>
      </c>
    </row>
    <row r="2838" spans="1:5">
      <c r="A2838">
        <v>2022</v>
      </c>
      <c r="B2838" t="s">
        <v>438</v>
      </c>
      <c r="C2838" t="s">
        <v>52</v>
      </c>
      <c r="D2838" t="s">
        <v>598</v>
      </c>
      <c r="E2838">
        <v>65</v>
      </c>
    </row>
    <row r="2839" spans="1:5">
      <c r="A2839">
        <v>2022</v>
      </c>
      <c r="B2839" t="s">
        <v>429</v>
      </c>
      <c r="C2839" t="s">
        <v>30</v>
      </c>
      <c r="D2839" t="s">
        <v>598</v>
      </c>
      <c r="E2839">
        <v>430</v>
      </c>
    </row>
    <row r="2840" spans="1:5">
      <c r="A2840">
        <v>2022</v>
      </c>
      <c r="B2840" t="s">
        <v>420</v>
      </c>
      <c r="C2840" t="s">
        <v>8</v>
      </c>
      <c r="D2840" t="s">
        <v>598</v>
      </c>
      <c r="E2840">
        <v>480</v>
      </c>
    </row>
    <row r="2841" spans="1:5">
      <c r="A2841">
        <v>2020</v>
      </c>
      <c r="B2841" t="s">
        <v>422</v>
      </c>
      <c r="C2841" t="s">
        <v>15</v>
      </c>
      <c r="D2841" t="s">
        <v>598</v>
      </c>
      <c r="E2841">
        <v>465</v>
      </c>
    </row>
    <row r="2842" spans="1:5">
      <c r="A2842">
        <v>2020</v>
      </c>
      <c r="B2842" t="s">
        <v>425</v>
      </c>
      <c r="C2842" t="s">
        <v>24</v>
      </c>
      <c r="D2842" t="s">
        <v>598</v>
      </c>
      <c r="E2842">
        <v>70</v>
      </c>
    </row>
    <row r="2843" spans="1:5">
      <c r="A2843">
        <v>2020</v>
      </c>
      <c r="B2843" t="s">
        <v>431</v>
      </c>
      <c r="C2843" t="s">
        <v>36</v>
      </c>
      <c r="D2843" t="s">
        <v>598</v>
      </c>
      <c r="E2843">
        <v>40</v>
      </c>
    </row>
    <row r="2844" spans="1:5">
      <c r="A2844">
        <v>2020</v>
      </c>
      <c r="B2844" t="s">
        <v>423</v>
      </c>
      <c r="C2844" t="s">
        <v>18</v>
      </c>
      <c r="D2844" t="s">
        <v>598</v>
      </c>
      <c r="E2844">
        <v>70</v>
      </c>
    </row>
    <row r="2845" spans="1:5">
      <c r="A2845">
        <v>2020</v>
      </c>
      <c r="B2845" t="s">
        <v>421</v>
      </c>
      <c r="C2845" t="s">
        <v>13</v>
      </c>
      <c r="D2845" t="s">
        <v>598</v>
      </c>
      <c r="E2845">
        <v>585</v>
      </c>
    </row>
    <row r="2846" spans="1:5">
      <c r="A2846">
        <v>2020</v>
      </c>
      <c r="B2846" t="s">
        <v>438</v>
      </c>
      <c r="C2846" t="s">
        <v>52</v>
      </c>
      <c r="D2846" t="s">
        <v>598</v>
      </c>
      <c r="E2846">
        <v>60</v>
      </c>
    </row>
    <row r="2847" spans="1:5">
      <c r="A2847">
        <v>2020</v>
      </c>
      <c r="B2847" t="s">
        <v>436</v>
      </c>
      <c r="C2847" t="s">
        <v>49</v>
      </c>
      <c r="D2847" t="s">
        <v>598</v>
      </c>
      <c r="E2847">
        <v>425</v>
      </c>
    </row>
    <row r="2848" spans="1:5">
      <c r="A2848">
        <v>2020</v>
      </c>
      <c r="B2848" t="s">
        <v>426</v>
      </c>
      <c r="C2848" t="s">
        <v>427</v>
      </c>
      <c r="D2848" t="s">
        <v>598</v>
      </c>
      <c r="E2848">
        <v>185</v>
      </c>
    </row>
    <row r="2849" spans="1:5">
      <c r="A2849">
        <v>2020</v>
      </c>
      <c r="B2849" t="s">
        <v>424</v>
      </c>
      <c r="C2849" t="s">
        <v>21</v>
      </c>
      <c r="D2849" t="s">
        <v>598</v>
      </c>
      <c r="E2849">
        <v>225</v>
      </c>
    </row>
    <row r="2850" spans="1:5">
      <c r="A2850">
        <v>2020</v>
      </c>
      <c r="B2850" t="s">
        <v>432</v>
      </c>
      <c r="C2850" t="s">
        <v>39</v>
      </c>
      <c r="D2850" t="s">
        <v>598</v>
      </c>
      <c r="E2850">
        <v>175</v>
      </c>
    </row>
    <row r="2851" spans="1:5">
      <c r="A2851">
        <v>2020</v>
      </c>
      <c r="B2851" t="s">
        <v>439</v>
      </c>
      <c r="C2851" t="s">
        <v>53</v>
      </c>
      <c r="D2851" t="s">
        <v>598</v>
      </c>
      <c r="E2851">
        <v>60</v>
      </c>
    </row>
    <row r="2852" spans="1:5">
      <c r="A2852">
        <v>2020</v>
      </c>
      <c r="B2852" t="s">
        <v>428</v>
      </c>
      <c r="C2852" t="s">
        <v>27</v>
      </c>
      <c r="D2852" t="s">
        <v>598</v>
      </c>
      <c r="E2852">
        <v>130</v>
      </c>
    </row>
    <row r="2853" spans="1:5">
      <c r="A2853">
        <v>2020</v>
      </c>
      <c r="B2853" t="s">
        <v>429</v>
      </c>
      <c r="C2853" t="s">
        <v>30</v>
      </c>
      <c r="D2853" t="s">
        <v>598</v>
      </c>
      <c r="E2853">
        <v>430</v>
      </c>
    </row>
    <row r="2854" spans="1:5">
      <c r="A2854">
        <v>2020</v>
      </c>
      <c r="B2854" t="s">
        <v>430</v>
      </c>
      <c r="C2854" t="s">
        <v>33</v>
      </c>
      <c r="D2854" t="s">
        <v>598</v>
      </c>
      <c r="E2854">
        <v>85</v>
      </c>
    </row>
    <row r="2855" spans="1:5">
      <c r="A2855">
        <v>2020</v>
      </c>
      <c r="B2855" t="s">
        <v>433</v>
      </c>
      <c r="C2855" t="s">
        <v>42</v>
      </c>
      <c r="D2855" t="s">
        <v>598</v>
      </c>
      <c r="E2855">
        <v>35</v>
      </c>
    </row>
    <row r="2856" spans="1:5">
      <c r="A2856">
        <v>2020</v>
      </c>
      <c r="B2856" t="s">
        <v>420</v>
      </c>
      <c r="C2856" t="s">
        <v>8</v>
      </c>
      <c r="D2856" t="s">
        <v>598</v>
      </c>
      <c r="E2856">
        <v>480</v>
      </c>
    </row>
    <row r="2857" spans="1:5">
      <c r="A2857">
        <v>2020</v>
      </c>
      <c r="B2857" t="s">
        <v>434</v>
      </c>
      <c r="C2857" t="s">
        <v>45</v>
      </c>
      <c r="D2857" t="s">
        <v>598</v>
      </c>
      <c r="E2857">
        <v>15</v>
      </c>
    </row>
    <row r="2858" spans="1:5">
      <c r="A2858">
        <v>2020</v>
      </c>
      <c r="B2858" t="s">
        <v>435</v>
      </c>
      <c r="C2858" t="s">
        <v>48</v>
      </c>
      <c r="D2858" t="s">
        <v>598</v>
      </c>
      <c r="E2858">
        <v>95</v>
      </c>
    </row>
    <row r="2859" spans="1:5">
      <c r="A2859">
        <v>2020</v>
      </c>
      <c r="B2859" t="s">
        <v>437</v>
      </c>
      <c r="C2859" t="s">
        <v>51</v>
      </c>
      <c r="D2859" t="s">
        <v>598</v>
      </c>
      <c r="E2859">
        <v>335</v>
      </c>
    </row>
    <row r="2860" spans="1:5">
      <c r="A2860">
        <v>2019</v>
      </c>
      <c r="B2860" t="s">
        <v>432</v>
      </c>
      <c r="C2860" t="s">
        <v>39</v>
      </c>
      <c r="D2860" t="s">
        <v>598</v>
      </c>
      <c r="E2860">
        <v>180</v>
      </c>
    </row>
    <row r="2861" spans="1:5">
      <c r="A2861">
        <v>2019</v>
      </c>
      <c r="B2861" t="s">
        <v>426</v>
      </c>
      <c r="C2861" t="s">
        <v>427</v>
      </c>
      <c r="D2861" t="s">
        <v>598</v>
      </c>
      <c r="E2861">
        <v>185</v>
      </c>
    </row>
    <row r="2862" spans="1:5">
      <c r="A2862">
        <v>2019</v>
      </c>
      <c r="B2862" t="s">
        <v>421</v>
      </c>
      <c r="C2862" t="s">
        <v>13</v>
      </c>
      <c r="D2862" t="s">
        <v>598</v>
      </c>
      <c r="E2862">
        <v>565</v>
      </c>
    </row>
    <row r="2863" spans="1:5">
      <c r="A2863">
        <v>2019</v>
      </c>
      <c r="B2863" t="s">
        <v>424</v>
      </c>
      <c r="C2863" t="s">
        <v>21</v>
      </c>
      <c r="D2863" t="s">
        <v>598</v>
      </c>
      <c r="E2863">
        <v>225</v>
      </c>
    </row>
    <row r="2864" spans="1:5">
      <c r="A2864">
        <v>2019</v>
      </c>
      <c r="B2864" t="s">
        <v>423</v>
      </c>
      <c r="C2864" t="s">
        <v>18</v>
      </c>
      <c r="D2864" t="s">
        <v>598</v>
      </c>
      <c r="E2864">
        <v>70</v>
      </c>
    </row>
    <row r="2865" spans="1:5">
      <c r="A2865">
        <v>2019</v>
      </c>
      <c r="B2865" t="s">
        <v>434</v>
      </c>
      <c r="C2865" t="s">
        <v>45</v>
      </c>
      <c r="D2865" t="s">
        <v>598</v>
      </c>
      <c r="E2865">
        <v>15</v>
      </c>
    </row>
    <row r="2866" spans="1:5">
      <c r="A2866">
        <v>2019</v>
      </c>
      <c r="B2866" t="s">
        <v>428</v>
      </c>
      <c r="C2866" t="s">
        <v>27</v>
      </c>
      <c r="D2866" t="s">
        <v>598</v>
      </c>
      <c r="E2866">
        <v>135</v>
      </c>
    </row>
    <row r="2867" spans="1:5">
      <c r="A2867">
        <v>2019</v>
      </c>
      <c r="B2867" t="s">
        <v>437</v>
      </c>
      <c r="C2867" t="s">
        <v>51</v>
      </c>
      <c r="D2867" t="s">
        <v>598</v>
      </c>
      <c r="E2867">
        <v>345</v>
      </c>
    </row>
    <row r="2868" spans="1:5">
      <c r="A2868">
        <v>2019</v>
      </c>
      <c r="B2868" t="s">
        <v>425</v>
      </c>
      <c r="C2868" t="s">
        <v>24</v>
      </c>
      <c r="D2868" t="s">
        <v>598</v>
      </c>
      <c r="E2868">
        <v>80</v>
      </c>
    </row>
    <row r="2869" spans="1:5">
      <c r="A2869">
        <v>2019</v>
      </c>
      <c r="B2869" t="s">
        <v>430</v>
      </c>
      <c r="C2869" t="s">
        <v>33</v>
      </c>
      <c r="D2869" t="s">
        <v>598</v>
      </c>
      <c r="E2869">
        <v>80</v>
      </c>
    </row>
    <row r="2870" spans="1:5">
      <c r="A2870">
        <v>2019</v>
      </c>
      <c r="B2870" t="s">
        <v>420</v>
      </c>
      <c r="C2870" t="s">
        <v>8</v>
      </c>
      <c r="D2870" t="s">
        <v>598</v>
      </c>
      <c r="E2870">
        <v>490</v>
      </c>
    </row>
    <row r="2871" spans="1:5">
      <c r="A2871">
        <v>2019</v>
      </c>
      <c r="B2871" t="s">
        <v>438</v>
      </c>
      <c r="C2871" t="s">
        <v>52</v>
      </c>
      <c r="D2871" t="s">
        <v>598</v>
      </c>
      <c r="E2871">
        <v>50</v>
      </c>
    </row>
    <row r="2872" spans="1:5">
      <c r="A2872">
        <v>2019</v>
      </c>
      <c r="B2872" t="s">
        <v>429</v>
      </c>
      <c r="C2872" t="s">
        <v>30</v>
      </c>
      <c r="D2872" t="s">
        <v>598</v>
      </c>
      <c r="E2872">
        <v>430</v>
      </c>
    </row>
    <row r="2873" spans="1:5">
      <c r="A2873">
        <v>2019</v>
      </c>
      <c r="B2873" t="s">
        <v>433</v>
      </c>
      <c r="C2873" t="s">
        <v>42</v>
      </c>
      <c r="D2873" t="s">
        <v>598</v>
      </c>
      <c r="E2873">
        <v>30</v>
      </c>
    </row>
    <row r="2874" spans="1:5">
      <c r="A2874">
        <v>2019</v>
      </c>
      <c r="B2874" t="s">
        <v>422</v>
      </c>
      <c r="C2874" t="s">
        <v>15</v>
      </c>
      <c r="D2874" t="s">
        <v>598</v>
      </c>
      <c r="E2874">
        <v>445</v>
      </c>
    </row>
    <row r="2875" spans="1:5">
      <c r="A2875">
        <v>2019</v>
      </c>
      <c r="B2875" t="s">
        <v>435</v>
      </c>
      <c r="C2875" t="s">
        <v>48</v>
      </c>
      <c r="D2875" t="s">
        <v>598</v>
      </c>
      <c r="E2875">
        <v>90</v>
      </c>
    </row>
    <row r="2876" spans="1:5">
      <c r="A2876">
        <v>2019</v>
      </c>
      <c r="B2876" t="s">
        <v>436</v>
      </c>
      <c r="C2876" t="s">
        <v>49</v>
      </c>
      <c r="D2876" t="s">
        <v>598</v>
      </c>
      <c r="E2876">
        <v>420</v>
      </c>
    </row>
    <row r="2877" spans="1:5">
      <c r="A2877">
        <v>2019</v>
      </c>
      <c r="B2877" t="s">
        <v>439</v>
      </c>
      <c r="C2877" t="s">
        <v>53</v>
      </c>
      <c r="D2877" t="s">
        <v>598</v>
      </c>
      <c r="E2877">
        <v>60</v>
      </c>
    </row>
    <row r="2878" spans="1:5">
      <c r="A2878">
        <v>2019</v>
      </c>
      <c r="B2878" t="s">
        <v>431</v>
      </c>
      <c r="C2878" t="s">
        <v>36</v>
      </c>
      <c r="D2878" t="s">
        <v>598</v>
      </c>
      <c r="E2878">
        <v>40</v>
      </c>
    </row>
    <row r="2879" spans="1:5">
      <c r="A2879">
        <v>2018</v>
      </c>
      <c r="B2879" t="s">
        <v>424</v>
      </c>
      <c r="C2879" t="s">
        <v>21</v>
      </c>
      <c r="D2879" t="s">
        <v>598</v>
      </c>
      <c r="E2879">
        <v>240</v>
      </c>
    </row>
    <row r="2880" spans="1:5">
      <c r="A2880">
        <v>2018</v>
      </c>
      <c r="B2880" t="s">
        <v>420</v>
      </c>
      <c r="C2880" t="s">
        <v>8</v>
      </c>
      <c r="D2880" t="s">
        <v>598</v>
      </c>
      <c r="E2880">
        <v>490</v>
      </c>
    </row>
    <row r="2881" spans="1:5">
      <c r="A2881">
        <v>2018</v>
      </c>
      <c r="B2881" t="s">
        <v>426</v>
      </c>
      <c r="C2881" t="s">
        <v>427</v>
      </c>
      <c r="D2881" t="s">
        <v>598</v>
      </c>
      <c r="E2881">
        <v>180</v>
      </c>
    </row>
    <row r="2882" spans="1:5">
      <c r="A2882">
        <v>2018</v>
      </c>
      <c r="B2882" t="s">
        <v>433</v>
      </c>
      <c r="C2882" t="s">
        <v>42</v>
      </c>
      <c r="D2882" t="s">
        <v>598</v>
      </c>
      <c r="E2882">
        <v>30</v>
      </c>
    </row>
    <row r="2883" spans="1:5">
      <c r="A2883">
        <v>2018</v>
      </c>
      <c r="B2883" t="s">
        <v>421</v>
      </c>
      <c r="C2883" t="s">
        <v>13</v>
      </c>
      <c r="D2883" t="s">
        <v>598</v>
      </c>
      <c r="E2883">
        <v>550</v>
      </c>
    </row>
    <row r="2884" spans="1:5">
      <c r="A2884">
        <v>2018</v>
      </c>
      <c r="B2884" t="s">
        <v>435</v>
      </c>
      <c r="C2884" t="s">
        <v>48</v>
      </c>
      <c r="D2884" t="s">
        <v>598</v>
      </c>
      <c r="E2884">
        <v>85</v>
      </c>
    </row>
    <row r="2885" spans="1:5">
      <c r="A2885">
        <v>2018</v>
      </c>
      <c r="B2885" t="s">
        <v>428</v>
      </c>
      <c r="C2885" t="s">
        <v>27</v>
      </c>
      <c r="D2885" t="s">
        <v>598</v>
      </c>
      <c r="E2885">
        <v>120</v>
      </c>
    </row>
    <row r="2886" spans="1:5">
      <c r="A2886">
        <v>2018</v>
      </c>
      <c r="B2886" t="s">
        <v>423</v>
      </c>
      <c r="C2886" t="s">
        <v>18</v>
      </c>
      <c r="D2886" t="s">
        <v>598</v>
      </c>
      <c r="E2886">
        <v>70</v>
      </c>
    </row>
    <row r="2887" spans="1:5">
      <c r="A2887">
        <v>2018</v>
      </c>
      <c r="B2887" t="s">
        <v>430</v>
      </c>
      <c r="C2887" t="s">
        <v>33</v>
      </c>
      <c r="D2887" t="s">
        <v>598</v>
      </c>
      <c r="E2887">
        <v>95</v>
      </c>
    </row>
    <row r="2888" spans="1:5">
      <c r="A2888">
        <v>2018</v>
      </c>
      <c r="B2888" t="s">
        <v>431</v>
      </c>
      <c r="C2888" t="s">
        <v>36</v>
      </c>
      <c r="D2888" t="s">
        <v>598</v>
      </c>
      <c r="E2888">
        <v>40</v>
      </c>
    </row>
    <row r="2889" spans="1:5">
      <c r="A2889">
        <v>2018</v>
      </c>
      <c r="B2889" t="s">
        <v>438</v>
      </c>
      <c r="C2889" t="s">
        <v>52</v>
      </c>
      <c r="D2889" t="s">
        <v>598</v>
      </c>
      <c r="E2889">
        <v>50</v>
      </c>
    </row>
    <row r="2890" spans="1:5">
      <c r="A2890">
        <v>2018</v>
      </c>
      <c r="B2890" t="s">
        <v>422</v>
      </c>
      <c r="C2890" t="s">
        <v>15</v>
      </c>
      <c r="D2890" t="s">
        <v>598</v>
      </c>
      <c r="E2890">
        <v>440</v>
      </c>
    </row>
    <row r="2891" spans="1:5">
      <c r="A2891">
        <v>2018</v>
      </c>
      <c r="B2891" t="s">
        <v>436</v>
      </c>
      <c r="C2891" t="s">
        <v>49</v>
      </c>
      <c r="D2891" t="s">
        <v>598</v>
      </c>
      <c r="E2891">
        <v>405</v>
      </c>
    </row>
    <row r="2892" spans="1:5">
      <c r="A2892">
        <v>2018</v>
      </c>
      <c r="B2892" t="s">
        <v>439</v>
      </c>
      <c r="C2892" t="s">
        <v>53</v>
      </c>
      <c r="D2892" t="s">
        <v>598</v>
      </c>
      <c r="E2892">
        <v>65</v>
      </c>
    </row>
    <row r="2893" spans="1:5">
      <c r="A2893">
        <v>2018</v>
      </c>
      <c r="B2893" t="s">
        <v>437</v>
      </c>
      <c r="C2893" t="s">
        <v>51</v>
      </c>
      <c r="D2893" t="s">
        <v>598</v>
      </c>
      <c r="E2893">
        <v>315</v>
      </c>
    </row>
    <row r="2894" spans="1:5">
      <c r="A2894">
        <v>2018</v>
      </c>
      <c r="B2894" t="s">
        <v>434</v>
      </c>
      <c r="C2894" t="s">
        <v>45</v>
      </c>
      <c r="D2894" t="s">
        <v>598</v>
      </c>
      <c r="E2894">
        <v>15</v>
      </c>
    </row>
    <row r="2895" spans="1:5">
      <c r="A2895">
        <v>2018</v>
      </c>
      <c r="B2895" t="s">
        <v>429</v>
      </c>
      <c r="C2895" t="s">
        <v>30</v>
      </c>
      <c r="D2895" t="s">
        <v>598</v>
      </c>
      <c r="E2895">
        <v>445</v>
      </c>
    </row>
    <row r="2896" spans="1:5">
      <c r="A2896">
        <v>2018</v>
      </c>
      <c r="B2896" t="s">
        <v>425</v>
      </c>
      <c r="C2896" t="s">
        <v>24</v>
      </c>
      <c r="D2896" t="s">
        <v>598</v>
      </c>
      <c r="E2896">
        <v>70</v>
      </c>
    </row>
    <row r="2897" spans="1:5">
      <c r="A2897">
        <v>2018</v>
      </c>
      <c r="B2897" t="s">
        <v>432</v>
      </c>
      <c r="C2897" t="s">
        <v>39</v>
      </c>
      <c r="D2897" t="s">
        <v>598</v>
      </c>
      <c r="E2897">
        <v>170</v>
      </c>
    </row>
    <row r="2898" spans="1:5">
      <c r="A2898">
        <v>2023</v>
      </c>
      <c r="B2898" t="s">
        <v>424</v>
      </c>
      <c r="C2898" t="s">
        <v>21</v>
      </c>
      <c r="D2898" t="s">
        <v>598</v>
      </c>
      <c r="E2898">
        <v>255</v>
      </c>
    </row>
    <row r="2899" spans="1:5">
      <c r="A2899">
        <v>2023</v>
      </c>
      <c r="B2899" t="s">
        <v>432</v>
      </c>
      <c r="C2899" t="s">
        <v>39</v>
      </c>
      <c r="D2899" t="s">
        <v>598</v>
      </c>
      <c r="E2899">
        <v>210</v>
      </c>
    </row>
    <row r="2900" spans="1:5">
      <c r="A2900">
        <v>2023</v>
      </c>
      <c r="B2900" t="s">
        <v>421</v>
      </c>
      <c r="C2900" t="s">
        <v>13</v>
      </c>
      <c r="D2900" t="s">
        <v>598</v>
      </c>
      <c r="E2900">
        <v>575</v>
      </c>
    </row>
    <row r="2901" spans="1:5">
      <c r="A2901">
        <v>2023</v>
      </c>
      <c r="B2901" t="s">
        <v>430</v>
      </c>
      <c r="C2901" t="s">
        <v>33</v>
      </c>
      <c r="D2901" t="s">
        <v>598</v>
      </c>
      <c r="E2901">
        <v>95</v>
      </c>
    </row>
    <row r="2902" spans="1:5">
      <c r="A2902">
        <v>2023</v>
      </c>
      <c r="B2902" t="s">
        <v>435</v>
      </c>
      <c r="C2902" t="s">
        <v>48</v>
      </c>
      <c r="D2902" t="s">
        <v>598</v>
      </c>
      <c r="E2902">
        <v>105</v>
      </c>
    </row>
    <row r="2903" spans="1:5">
      <c r="A2903">
        <v>2023</v>
      </c>
      <c r="B2903" t="s">
        <v>436</v>
      </c>
      <c r="C2903" t="s">
        <v>49</v>
      </c>
      <c r="D2903" t="s">
        <v>598</v>
      </c>
      <c r="E2903">
        <v>425</v>
      </c>
    </row>
    <row r="2904" spans="1:5">
      <c r="A2904">
        <v>2023</v>
      </c>
      <c r="B2904" t="s">
        <v>429</v>
      </c>
      <c r="C2904" t="s">
        <v>30</v>
      </c>
      <c r="D2904" t="s">
        <v>598</v>
      </c>
      <c r="E2904">
        <v>460</v>
      </c>
    </row>
    <row r="2905" spans="1:5">
      <c r="A2905">
        <v>2023</v>
      </c>
      <c r="B2905" t="s">
        <v>420</v>
      </c>
      <c r="C2905" t="s">
        <v>8</v>
      </c>
      <c r="D2905" t="s">
        <v>598</v>
      </c>
      <c r="E2905">
        <v>465</v>
      </c>
    </row>
    <row r="2906" spans="1:5">
      <c r="A2906">
        <v>2023</v>
      </c>
      <c r="B2906" t="s">
        <v>439</v>
      </c>
      <c r="C2906" t="s">
        <v>53</v>
      </c>
      <c r="D2906" t="s">
        <v>598</v>
      </c>
      <c r="E2906">
        <v>75</v>
      </c>
    </row>
    <row r="2907" spans="1:5">
      <c r="A2907">
        <v>2023</v>
      </c>
      <c r="B2907" t="s">
        <v>437</v>
      </c>
      <c r="C2907" t="s">
        <v>51</v>
      </c>
      <c r="D2907" t="s">
        <v>598</v>
      </c>
      <c r="E2907">
        <v>325</v>
      </c>
    </row>
    <row r="2908" spans="1:5">
      <c r="A2908">
        <v>2023</v>
      </c>
      <c r="B2908" t="s">
        <v>438</v>
      </c>
      <c r="C2908" t="s">
        <v>52</v>
      </c>
      <c r="D2908" t="s">
        <v>598</v>
      </c>
      <c r="E2908">
        <v>70</v>
      </c>
    </row>
    <row r="2909" spans="1:5">
      <c r="A2909">
        <v>2023</v>
      </c>
      <c r="B2909" t="s">
        <v>426</v>
      </c>
      <c r="C2909" t="s">
        <v>427</v>
      </c>
      <c r="D2909" t="s">
        <v>598</v>
      </c>
      <c r="E2909">
        <v>215</v>
      </c>
    </row>
    <row r="2910" spans="1:5">
      <c r="A2910">
        <v>2023</v>
      </c>
      <c r="B2910" t="s">
        <v>434</v>
      </c>
      <c r="C2910" t="s">
        <v>45</v>
      </c>
      <c r="D2910" t="s">
        <v>598</v>
      </c>
      <c r="E2910">
        <v>10</v>
      </c>
    </row>
    <row r="2911" spans="1:5">
      <c r="A2911">
        <v>2023</v>
      </c>
      <c r="B2911" t="s">
        <v>425</v>
      </c>
      <c r="C2911" t="s">
        <v>24</v>
      </c>
      <c r="D2911" t="s">
        <v>598</v>
      </c>
      <c r="E2911">
        <v>80</v>
      </c>
    </row>
    <row r="2912" spans="1:5">
      <c r="A2912">
        <v>2023</v>
      </c>
      <c r="B2912" t="s">
        <v>422</v>
      </c>
      <c r="C2912" t="s">
        <v>15</v>
      </c>
      <c r="D2912" t="s">
        <v>598</v>
      </c>
      <c r="E2912">
        <v>490</v>
      </c>
    </row>
    <row r="2913" spans="1:5">
      <c r="A2913">
        <v>2024</v>
      </c>
      <c r="B2913" t="s">
        <v>430</v>
      </c>
      <c r="C2913" t="s">
        <v>33</v>
      </c>
      <c r="D2913" t="s">
        <v>598</v>
      </c>
      <c r="E2913">
        <v>110</v>
      </c>
    </row>
    <row r="2914" spans="1:5">
      <c r="A2914">
        <v>2024</v>
      </c>
      <c r="B2914" t="s">
        <v>428</v>
      </c>
      <c r="C2914" t="s">
        <v>27</v>
      </c>
      <c r="D2914" t="s">
        <v>598</v>
      </c>
      <c r="E2914">
        <v>155</v>
      </c>
    </row>
    <row r="2915" spans="1:5">
      <c r="A2915">
        <v>2024</v>
      </c>
      <c r="B2915" t="s">
        <v>422</v>
      </c>
      <c r="C2915" t="s">
        <v>15</v>
      </c>
      <c r="D2915" t="s">
        <v>598</v>
      </c>
      <c r="E2915">
        <v>480</v>
      </c>
    </row>
    <row r="2916" spans="1:5">
      <c r="A2916">
        <v>2024</v>
      </c>
      <c r="B2916" t="s">
        <v>425</v>
      </c>
      <c r="C2916" t="s">
        <v>24</v>
      </c>
      <c r="D2916" t="s">
        <v>598</v>
      </c>
      <c r="E2916">
        <v>75</v>
      </c>
    </row>
    <row r="2917" spans="1:5">
      <c r="A2917">
        <v>2024</v>
      </c>
      <c r="B2917" t="s">
        <v>438</v>
      </c>
      <c r="C2917" t="s">
        <v>52</v>
      </c>
      <c r="D2917" t="s">
        <v>598</v>
      </c>
      <c r="E2917">
        <v>65</v>
      </c>
    </row>
    <row r="2918" spans="1:5">
      <c r="A2918">
        <v>2024</v>
      </c>
      <c r="B2918" t="s">
        <v>420</v>
      </c>
      <c r="C2918" t="s">
        <v>8</v>
      </c>
      <c r="D2918" t="s">
        <v>598</v>
      </c>
      <c r="E2918">
        <v>495</v>
      </c>
    </row>
    <row r="2919" spans="1:5">
      <c r="A2919">
        <v>2024</v>
      </c>
      <c r="B2919" t="s">
        <v>423</v>
      </c>
      <c r="C2919" t="s">
        <v>18</v>
      </c>
      <c r="D2919" t="s">
        <v>598</v>
      </c>
      <c r="E2919">
        <v>85</v>
      </c>
    </row>
    <row r="2920" spans="1:5">
      <c r="A2920">
        <v>2024</v>
      </c>
      <c r="B2920" t="s">
        <v>421</v>
      </c>
      <c r="C2920" t="s">
        <v>13</v>
      </c>
      <c r="D2920" t="s">
        <v>598</v>
      </c>
      <c r="E2920">
        <v>560</v>
      </c>
    </row>
    <row r="2921" spans="1:5">
      <c r="A2921">
        <v>2024</v>
      </c>
      <c r="B2921" t="s">
        <v>429</v>
      </c>
      <c r="C2921" t="s">
        <v>30</v>
      </c>
      <c r="D2921" t="s">
        <v>598</v>
      </c>
      <c r="E2921">
        <v>480</v>
      </c>
    </row>
    <row r="2922" spans="1:5">
      <c r="A2922">
        <v>2024</v>
      </c>
      <c r="B2922" t="s">
        <v>431</v>
      </c>
      <c r="C2922" t="s">
        <v>36</v>
      </c>
      <c r="D2922" t="s">
        <v>598</v>
      </c>
      <c r="E2922">
        <v>45</v>
      </c>
    </row>
    <row r="2923" spans="1:5">
      <c r="A2923">
        <v>2024</v>
      </c>
      <c r="B2923" t="s">
        <v>434</v>
      </c>
      <c r="C2923" t="s">
        <v>45</v>
      </c>
      <c r="D2923" t="s">
        <v>598</v>
      </c>
      <c r="E2923">
        <v>10</v>
      </c>
    </row>
    <row r="2924" spans="1:5">
      <c r="A2924">
        <v>2024</v>
      </c>
      <c r="B2924" t="s">
        <v>437</v>
      </c>
      <c r="C2924" t="s">
        <v>51</v>
      </c>
      <c r="D2924" t="s">
        <v>598</v>
      </c>
      <c r="E2924">
        <v>335</v>
      </c>
    </row>
    <row r="2925" spans="1:5">
      <c r="A2925">
        <v>2024</v>
      </c>
      <c r="B2925" t="s">
        <v>436</v>
      </c>
      <c r="C2925" t="s">
        <v>49</v>
      </c>
      <c r="D2925" t="s">
        <v>598</v>
      </c>
      <c r="E2925">
        <v>450</v>
      </c>
    </row>
    <row r="2926" spans="1:5">
      <c r="A2926">
        <v>2024</v>
      </c>
      <c r="B2926" t="s">
        <v>439</v>
      </c>
      <c r="C2926" t="s">
        <v>53</v>
      </c>
      <c r="D2926" t="s">
        <v>598</v>
      </c>
      <c r="E2926">
        <v>85</v>
      </c>
    </row>
    <row r="2927" spans="1:5">
      <c r="A2927">
        <v>2024</v>
      </c>
      <c r="B2927" t="s">
        <v>433</v>
      </c>
      <c r="C2927" t="s">
        <v>42</v>
      </c>
      <c r="D2927" t="s">
        <v>598</v>
      </c>
      <c r="E2927">
        <v>35</v>
      </c>
    </row>
    <row r="2928" spans="1:5">
      <c r="A2928">
        <v>2023</v>
      </c>
      <c r="B2928" t="s">
        <v>431</v>
      </c>
      <c r="C2928" t="s">
        <v>36</v>
      </c>
      <c r="D2928" t="s">
        <v>599</v>
      </c>
      <c r="E2928">
        <v>5</v>
      </c>
    </row>
    <row r="2929" spans="1:5">
      <c r="A2929">
        <v>2023</v>
      </c>
      <c r="B2929" t="s">
        <v>433</v>
      </c>
      <c r="C2929" t="s">
        <v>42</v>
      </c>
      <c r="D2929" t="s">
        <v>599</v>
      </c>
      <c r="E2929">
        <v>10</v>
      </c>
    </row>
    <row r="2930" spans="1:5">
      <c r="A2930">
        <v>2023</v>
      </c>
      <c r="B2930" t="s">
        <v>423</v>
      </c>
      <c r="C2930" t="s">
        <v>18</v>
      </c>
      <c r="D2930" t="s">
        <v>599</v>
      </c>
      <c r="E2930">
        <v>35</v>
      </c>
    </row>
    <row r="2931" spans="1:5">
      <c r="A2931">
        <v>2023</v>
      </c>
      <c r="B2931" t="s">
        <v>428</v>
      </c>
      <c r="C2931" t="s">
        <v>27</v>
      </c>
      <c r="D2931" t="s">
        <v>599</v>
      </c>
      <c r="E2931">
        <v>30</v>
      </c>
    </row>
    <row r="2932" spans="1:5">
      <c r="A2932">
        <v>2024</v>
      </c>
      <c r="B2932" t="s">
        <v>424</v>
      </c>
      <c r="C2932" t="s">
        <v>21</v>
      </c>
      <c r="D2932" t="s">
        <v>599</v>
      </c>
      <c r="E2932">
        <v>95</v>
      </c>
    </row>
    <row r="2933" spans="1:5">
      <c r="A2933">
        <v>2024</v>
      </c>
      <c r="B2933" t="s">
        <v>432</v>
      </c>
      <c r="C2933" t="s">
        <v>39</v>
      </c>
      <c r="D2933" t="s">
        <v>599</v>
      </c>
      <c r="E2933">
        <v>60</v>
      </c>
    </row>
    <row r="2934" spans="1:5">
      <c r="A2934">
        <v>2024</v>
      </c>
      <c r="B2934" t="s">
        <v>435</v>
      </c>
      <c r="C2934" t="s">
        <v>48</v>
      </c>
      <c r="D2934" t="s">
        <v>599</v>
      </c>
      <c r="E2934">
        <v>25</v>
      </c>
    </row>
    <row r="2935" spans="1:5">
      <c r="A2935">
        <v>2024</v>
      </c>
      <c r="B2935" t="s">
        <v>426</v>
      </c>
      <c r="C2935" t="s">
        <v>427</v>
      </c>
      <c r="D2935" t="s">
        <v>599</v>
      </c>
      <c r="E2935">
        <v>80</v>
      </c>
    </row>
    <row r="2936" spans="1:5">
      <c r="A2936">
        <v>2021</v>
      </c>
      <c r="B2936" t="s">
        <v>437</v>
      </c>
      <c r="C2936" t="s">
        <v>51</v>
      </c>
      <c r="D2936" t="s">
        <v>599</v>
      </c>
      <c r="E2936">
        <v>75</v>
      </c>
    </row>
    <row r="2937" spans="1:5">
      <c r="A2937">
        <v>2021</v>
      </c>
      <c r="B2937" t="s">
        <v>434</v>
      </c>
      <c r="C2937" t="s">
        <v>45</v>
      </c>
      <c r="D2937" t="s">
        <v>599</v>
      </c>
      <c r="E2937">
        <v>5</v>
      </c>
    </row>
    <row r="2938" spans="1:5">
      <c r="A2938">
        <v>2021</v>
      </c>
      <c r="B2938" t="s">
        <v>438</v>
      </c>
      <c r="C2938" t="s">
        <v>52</v>
      </c>
      <c r="D2938" t="s">
        <v>599</v>
      </c>
      <c r="E2938">
        <v>20</v>
      </c>
    </row>
    <row r="2939" spans="1:5">
      <c r="A2939">
        <v>2021</v>
      </c>
      <c r="B2939" t="s">
        <v>425</v>
      </c>
      <c r="C2939" t="s">
        <v>24</v>
      </c>
      <c r="D2939" t="s">
        <v>599</v>
      </c>
      <c r="E2939">
        <v>20</v>
      </c>
    </row>
    <row r="2940" spans="1:5">
      <c r="A2940">
        <v>2021</v>
      </c>
      <c r="B2940" t="s">
        <v>423</v>
      </c>
      <c r="C2940" t="s">
        <v>18</v>
      </c>
      <c r="D2940" t="s">
        <v>599</v>
      </c>
      <c r="E2940">
        <v>40</v>
      </c>
    </row>
    <row r="2941" spans="1:5">
      <c r="A2941">
        <v>2021</v>
      </c>
      <c r="B2941" t="s">
        <v>420</v>
      </c>
      <c r="C2941" t="s">
        <v>8</v>
      </c>
      <c r="D2941" t="s">
        <v>599</v>
      </c>
      <c r="E2941">
        <v>180</v>
      </c>
    </row>
    <row r="2942" spans="1:5">
      <c r="A2942">
        <v>2022</v>
      </c>
      <c r="B2942" t="s">
        <v>425</v>
      </c>
      <c r="C2942" t="s">
        <v>24</v>
      </c>
      <c r="D2942" t="s">
        <v>599</v>
      </c>
      <c r="E2942">
        <v>20</v>
      </c>
    </row>
    <row r="2943" spans="1:5">
      <c r="A2943">
        <v>2022</v>
      </c>
      <c r="B2943" t="s">
        <v>422</v>
      </c>
      <c r="C2943" t="s">
        <v>15</v>
      </c>
      <c r="D2943" t="s">
        <v>599</v>
      </c>
      <c r="E2943">
        <v>165</v>
      </c>
    </row>
    <row r="2944" spans="1:5">
      <c r="A2944">
        <v>2022</v>
      </c>
      <c r="B2944" t="s">
        <v>437</v>
      </c>
      <c r="C2944" t="s">
        <v>51</v>
      </c>
      <c r="D2944" t="s">
        <v>599</v>
      </c>
      <c r="E2944">
        <v>85</v>
      </c>
    </row>
    <row r="2945" spans="1:5">
      <c r="A2945">
        <v>2022</v>
      </c>
      <c r="B2945" t="s">
        <v>426</v>
      </c>
      <c r="C2945" t="s">
        <v>427</v>
      </c>
      <c r="D2945" t="s">
        <v>599</v>
      </c>
      <c r="E2945">
        <v>80</v>
      </c>
    </row>
    <row r="2946" spans="1:5">
      <c r="A2946">
        <v>2022</v>
      </c>
      <c r="B2946" t="s">
        <v>428</v>
      </c>
      <c r="C2946" t="s">
        <v>27</v>
      </c>
      <c r="D2946" t="s">
        <v>599</v>
      </c>
      <c r="E2946">
        <v>25</v>
      </c>
    </row>
    <row r="2947" spans="1:5">
      <c r="A2947">
        <v>2022</v>
      </c>
      <c r="B2947" t="s">
        <v>435</v>
      </c>
      <c r="C2947" t="s">
        <v>48</v>
      </c>
      <c r="D2947" t="s">
        <v>599</v>
      </c>
      <c r="E2947">
        <v>25</v>
      </c>
    </row>
    <row r="2948" spans="1:5">
      <c r="A2948">
        <v>2022</v>
      </c>
      <c r="B2948" t="s">
        <v>423</v>
      </c>
      <c r="C2948" t="s">
        <v>18</v>
      </c>
      <c r="D2948" t="s">
        <v>599</v>
      </c>
      <c r="E2948">
        <v>35</v>
      </c>
    </row>
    <row r="2949" spans="1:5">
      <c r="A2949">
        <v>2022</v>
      </c>
      <c r="B2949" t="s">
        <v>430</v>
      </c>
      <c r="C2949" t="s">
        <v>33</v>
      </c>
      <c r="D2949" t="s">
        <v>599</v>
      </c>
      <c r="E2949">
        <v>20</v>
      </c>
    </row>
    <row r="2950" spans="1:5">
      <c r="A2950">
        <v>2022</v>
      </c>
      <c r="B2950" t="s">
        <v>436</v>
      </c>
      <c r="C2950" t="s">
        <v>49</v>
      </c>
      <c r="D2950" t="s">
        <v>599</v>
      </c>
      <c r="E2950">
        <v>175</v>
      </c>
    </row>
    <row r="2951" spans="1:5">
      <c r="A2951">
        <v>2022</v>
      </c>
      <c r="B2951" t="s">
        <v>439</v>
      </c>
      <c r="C2951" t="s">
        <v>53</v>
      </c>
      <c r="D2951" t="s">
        <v>599</v>
      </c>
      <c r="E2951">
        <v>25</v>
      </c>
    </row>
    <row r="2952" spans="1:5">
      <c r="A2952">
        <v>2022</v>
      </c>
      <c r="B2952" t="s">
        <v>433</v>
      </c>
      <c r="C2952" t="s">
        <v>42</v>
      </c>
      <c r="D2952" t="s">
        <v>599</v>
      </c>
      <c r="E2952">
        <v>10</v>
      </c>
    </row>
    <row r="2953" spans="1:5">
      <c r="A2953">
        <v>2022</v>
      </c>
      <c r="B2953" t="s">
        <v>434</v>
      </c>
      <c r="C2953" t="s">
        <v>45</v>
      </c>
      <c r="D2953" t="s">
        <v>599</v>
      </c>
      <c r="E2953">
        <v>5</v>
      </c>
    </row>
    <row r="2954" spans="1:5">
      <c r="A2954">
        <v>2022</v>
      </c>
      <c r="B2954" t="s">
        <v>432</v>
      </c>
      <c r="C2954" t="s">
        <v>39</v>
      </c>
      <c r="D2954" t="s">
        <v>599</v>
      </c>
      <c r="E2954">
        <v>65</v>
      </c>
    </row>
    <row r="2955" spans="1:5">
      <c r="A2955">
        <v>2021</v>
      </c>
      <c r="B2955" t="s">
        <v>426</v>
      </c>
      <c r="C2955" t="s">
        <v>427</v>
      </c>
      <c r="D2955" t="s">
        <v>599</v>
      </c>
      <c r="E2955">
        <v>80</v>
      </c>
    </row>
    <row r="2956" spans="1:5">
      <c r="A2956">
        <v>2021</v>
      </c>
      <c r="B2956" t="s">
        <v>422</v>
      </c>
      <c r="C2956" t="s">
        <v>15</v>
      </c>
      <c r="D2956" t="s">
        <v>599</v>
      </c>
      <c r="E2956">
        <v>155</v>
      </c>
    </row>
    <row r="2957" spans="1:5">
      <c r="A2957">
        <v>2021</v>
      </c>
      <c r="B2957" t="s">
        <v>432</v>
      </c>
      <c r="C2957" t="s">
        <v>39</v>
      </c>
      <c r="D2957" t="s">
        <v>599</v>
      </c>
      <c r="E2957">
        <v>55</v>
      </c>
    </row>
    <row r="2958" spans="1:5">
      <c r="A2958">
        <v>2021</v>
      </c>
      <c r="B2958" t="s">
        <v>424</v>
      </c>
      <c r="C2958" t="s">
        <v>21</v>
      </c>
      <c r="D2958" t="s">
        <v>599</v>
      </c>
      <c r="E2958">
        <v>75</v>
      </c>
    </row>
    <row r="2959" spans="1:5">
      <c r="A2959">
        <v>2021</v>
      </c>
      <c r="B2959" t="s">
        <v>433</v>
      </c>
      <c r="C2959" t="s">
        <v>42</v>
      </c>
      <c r="D2959" t="s">
        <v>599</v>
      </c>
      <c r="E2959">
        <v>10</v>
      </c>
    </row>
    <row r="2960" spans="1:5">
      <c r="A2960">
        <v>2021</v>
      </c>
      <c r="B2960" t="s">
        <v>421</v>
      </c>
      <c r="C2960" t="s">
        <v>13</v>
      </c>
      <c r="D2960" t="s">
        <v>599</v>
      </c>
      <c r="E2960">
        <v>175</v>
      </c>
    </row>
    <row r="2961" spans="1:5">
      <c r="A2961">
        <v>2022</v>
      </c>
      <c r="B2961" t="s">
        <v>424</v>
      </c>
      <c r="C2961" t="s">
        <v>21</v>
      </c>
      <c r="D2961" t="s">
        <v>599</v>
      </c>
      <c r="E2961">
        <v>85</v>
      </c>
    </row>
    <row r="2962" spans="1:5">
      <c r="A2962">
        <v>2022</v>
      </c>
      <c r="B2962" t="s">
        <v>431</v>
      </c>
      <c r="C2962" t="s">
        <v>36</v>
      </c>
      <c r="D2962" t="s">
        <v>599</v>
      </c>
      <c r="E2962">
        <v>5</v>
      </c>
    </row>
    <row r="2963" spans="1:5">
      <c r="A2963">
        <v>2022</v>
      </c>
      <c r="B2963" t="s">
        <v>421</v>
      </c>
      <c r="C2963" t="s">
        <v>13</v>
      </c>
      <c r="D2963" t="s">
        <v>599</v>
      </c>
      <c r="E2963">
        <v>180</v>
      </c>
    </row>
    <row r="2964" spans="1:5">
      <c r="A2964">
        <v>2021</v>
      </c>
      <c r="B2964" t="s">
        <v>436</v>
      </c>
      <c r="C2964" t="s">
        <v>49</v>
      </c>
      <c r="D2964" t="s">
        <v>599</v>
      </c>
      <c r="E2964">
        <v>165</v>
      </c>
    </row>
    <row r="2965" spans="1:5">
      <c r="A2965">
        <v>2021</v>
      </c>
      <c r="B2965" t="s">
        <v>439</v>
      </c>
      <c r="C2965" t="s">
        <v>53</v>
      </c>
      <c r="D2965" t="s">
        <v>599</v>
      </c>
      <c r="E2965">
        <v>25</v>
      </c>
    </row>
    <row r="2966" spans="1:5">
      <c r="A2966">
        <v>2021</v>
      </c>
      <c r="B2966" t="s">
        <v>435</v>
      </c>
      <c r="C2966" t="s">
        <v>48</v>
      </c>
      <c r="D2966" t="s">
        <v>599</v>
      </c>
      <c r="E2966">
        <v>30</v>
      </c>
    </row>
    <row r="2967" spans="1:5">
      <c r="A2967">
        <v>2021</v>
      </c>
      <c r="B2967" t="s">
        <v>430</v>
      </c>
      <c r="C2967" t="s">
        <v>33</v>
      </c>
      <c r="D2967" t="s">
        <v>599</v>
      </c>
      <c r="E2967">
        <v>15</v>
      </c>
    </row>
    <row r="2968" spans="1:5">
      <c r="A2968">
        <v>2021</v>
      </c>
      <c r="B2968" t="s">
        <v>429</v>
      </c>
      <c r="C2968" t="s">
        <v>30</v>
      </c>
      <c r="D2968" t="s">
        <v>599</v>
      </c>
      <c r="E2968">
        <v>155</v>
      </c>
    </row>
    <row r="2969" spans="1:5">
      <c r="A2969">
        <v>2021</v>
      </c>
      <c r="B2969" t="s">
        <v>428</v>
      </c>
      <c r="C2969" t="s">
        <v>27</v>
      </c>
      <c r="D2969" t="s">
        <v>599</v>
      </c>
      <c r="E2969">
        <v>30</v>
      </c>
    </row>
    <row r="2970" spans="1:5">
      <c r="A2970">
        <v>2021</v>
      </c>
      <c r="B2970" t="s">
        <v>431</v>
      </c>
      <c r="C2970" t="s">
        <v>36</v>
      </c>
      <c r="D2970" t="s">
        <v>599</v>
      </c>
      <c r="E2970">
        <v>5</v>
      </c>
    </row>
    <row r="2971" spans="1:5">
      <c r="A2971">
        <v>2022</v>
      </c>
      <c r="B2971" t="s">
        <v>438</v>
      </c>
      <c r="C2971" t="s">
        <v>52</v>
      </c>
      <c r="D2971" t="s">
        <v>599</v>
      </c>
      <c r="E2971">
        <v>20</v>
      </c>
    </row>
    <row r="2972" spans="1:5">
      <c r="A2972">
        <v>2022</v>
      </c>
      <c r="B2972" t="s">
        <v>429</v>
      </c>
      <c r="C2972" t="s">
        <v>30</v>
      </c>
      <c r="D2972" t="s">
        <v>599</v>
      </c>
      <c r="E2972">
        <v>135</v>
      </c>
    </row>
    <row r="2973" spans="1:5">
      <c r="A2973">
        <v>2022</v>
      </c>
      <c r="B2973" t="s">
        <v>420</v>
      </c>
      <c r="C2973" t="s">
        <v>8</v>
      </c>
      <c r="D2973" t="s">
        <v>599</v>
      </c>
      <c r="E2973">
        <v>180</v>
      </c>
    </row>
    <row r="2974" spans="1:5">
      <c r="A2974">
        <v>2020</v>
      </c>
      <c r="B2974" t="s">
        <v>422</v>
      </c>
      <c r="C2974" t="s">
        <v>15</v>
      </c>
      <c r="D2974" t="s">
        <v>599</v>
      </c>
      <c r="E2974">
        <v>160</v>
      </c>
    </row>
    <row r="2975" spans="1:5">
      <c r="A2975">
        <v>2020</v>
      </c>
      <c r="B2975" t="s">
        <v>425</v>
      </c>
      <c r="C2975" t="s">
        <v>24</v>
      </c>
      <c r="D2975" t="s">
        <v>599</v>
      </c>
      <c r="E2975">
        <v>20</v>
      </c>
    </row>
    <row r="2976" spans="1:5">
      <c r="A2976">
        <v>2020</v>
      </c>
      <c r="B2976" t="s">
        <v>431</v>
      </c>
      <c r="C2976" t="s">
        <v>36</v>
      </c>
      <c r="D2976" t="s">
        <v>599</v>
      </c>
      <c r="E2976">
        <v>10</v>
      </c>
    </row>
    <row r="2977" spans="1:5">
      <c r="A2977">
        <v>2020</v>
      </c>
      <c r="B2977" t="s">
        <v>423</v>
      </c>
      <c r="C2977" t="s">
        <v>18</v>
      </c>
      <c r="D2977" t="s">
        <v>599</v>
      </c>
      <c r="E2977">
        <v>35</v>
      </c>
    </row>
    <row r="2978" spans="1:5">
      <c r="A2978">
        <v>2020</v>
      </c>
      <c r="B2978" t="s">
        <v>421</v>
      </c>
      <c r="C2978" t="s">
        <v>13</v>
      </c>
      <c r="D2978" t="s">
        <v>599</v>
      </c>
      <c r="E2978">
        <v>165</v>
      </c>
    </row>
    <row r="2979" spans="1:5">
      <c r="A2979">
        <v>2020</v>
      </c>
      <c r="B2979" t="s">
        <v>438</v>
      </c>
      <c r="C2979" t="s">
        <v>52</v>
      </c>
      <c r="D2979" t="s">
        <v>599</v>
      </c>
      <c r="E2979">
        <v>15</v>
      </c>
    </row>
    <row r="2980" spans="1:5">
      <c r="A2980">
        <v>2020</v>
      </c>
      <c r="B2980" t="s">
        <v>436</v>
      </c>
      <c r="C2980" t="s">
        <v>49</v>
      </c>
      <c r="D2980" t="s">
        <v>599</v>
      </c>
      <c r="E2980">
        <v>170</v>
      </c>
    </row>
    <row r="2981" spans="1:5">
      <c r="A2981">
        <v>2020</v>
      </c>
      <c r="B2981" t="s">
        <v>426</v>
      </c>
      <c r="C2981" t="s">
        <v>427</v>
      </c>
      <c r="D2981" t="s">
        <v>599</v>
      </c>
      <c r="E2981">
        <v>80</v>
      </c>
    </row>
    <row r="2982" spans="1:5">
      <c r="A2982">
        <v>2020</v>
      </c>
      <c r="B2982" t="s">
        <v>424</v>
      </c>
      <c r="C2982" t="s">
        <v>21</v>
      </c>
      <c r="D2982" t="s">
        <v>599</v>
      </c>
      <c r="E2982">
        <v>75</v>
      </c>
    </row>
    <row r="2983" spans="1:5">
      <c r="A2983">
        <v>2020</v>
      </c>
      <c r="B2983" t="s">
        <v>432</v>
      </c>
      <c r="C2983" t="s">
        <v>39</v>
      </c>
      <c r="D2983" t="s">
        <v>599</v>
      </c>
      <c r="E2983">
        <v>50</v>
      </c>
    </row>
    <row r="2984" spans="1:5">
      <c r="A2984">
        <v>2020</v>
      </c>
      <c r="B2984" t="s">
        <v>439</v>
      </c>
      <c r="C2984" t="s">
        <v>53</v>
      </c>
      <c r="D2984" t="s">
        <v>599</v>
      </c>
      <c r="E2984">
        <v>25</v>
      </c>
    </row>
    <row r="2985" spans="1:5">
      <c r="A2985">
        <v>2020</v>
      </c>
      <c r="B2985" t="s">
        <v>428</v>
      </c>
      <c r="C2985" t="s">
        <v>27</v>
      </c>
      <c r="D2985" t="s">
        <v>599</v>
      </c>
      <c r="E2985">
        <v>25</v>
      </c>
    </row>
    <row r="2986" spans="1:5">
      <c r="A2986">
        <v>2020</v>
      </c>
      <c r="B2986" t="s">
        <v>429</v>
      </c>
      <c r="C2986" t="s">
        <v>30</v>
      </c>
      <c r="D2986" t="s">
        <v>599</v>
      </c>
      <c r="E2986">
        <v>155</v>
      </c>
    </row>
    <row r="2987" spans="1:5">
      <c r="A2987">
        <v>2020</v>
      </c>
      <c r="B2987" t="s">
        <v>430</v>
      </c>
      <c r="C2987" t="s">
        <v>33</v>
      </c>
      <c r="D2987" t="s">
        <v>599</v>
      </c>
      <c r="E2987">
        <v>25</v>
      </c>
    </row>
    <row r="2988" spans="1:5">
      <c r="A2988">
        <v>2020</v>
      </c>
      <c r="B2988" t="s">
        <v>433</v>
      </c>
      <c r="C2988" t="s">
        <v>42</v>
      </c>
      <c r="D2988" t="s">
        <v>599</v>
      </c>
      <c r="E2988">
        <v>5</v>
      </c>
    </row>
    <row r="2989" spans="1:5">
      <c r="A2989">
        <v>2020</v>
      </c>
      <c r="B2989" t="s">
        <v>420</v>
      </c>
      <c r="C2989" t="s">
        <v>8</v>
      </c>
      <c r="D2989" t="s">
        <v>599</v>
      </c>
      <c r="E2989">
        <v>180</v>
      </c>
    </row>
    <row r="2990" spans="1:5">
      <c r="A2990">
        <v>2020</v>
      </c>
      <c r="B2990" t="s">
        <v>434</v>
      </c>
      <c r="C2990" t="s">
        <v>45</v>
      </c>
      <c r="D2990" t="s">
        <v>599</v>
      </c>
      <c r="E2990">
        <v>5</v>
      </c>
    </row>
    <row r="2991" spans="1:5">
      <c r="A2991">
        <v>2020</v>
      </c>
      <c r="B2991" t="s">
        <v>435</v>
      </c>
      <c r="C2991" t="s">
        <v>48</v>
      </c>
      <c r="D2991" t="s">
        <v>599</v>
      </c>
      <c r="E2991">
        <v>30</v>
      </c>
    </row>
    <row r="2992" spans="1:5">
      <c r="A2992">
        <v>2020</v>
      </c>
      <c r="B2992" t="s">
        <v>437</v>
      </c>
      <c r="C2992" t="s">
        <v>51</v>
      </c>
      <c r="D2992" t="s">
        <v>599</v>
      </c>
      <c r="E2992">
        <v>65</v>
      </c>
    </row>
    <row r="2993" spans="1:5">
      <c r="A2993">
        <v>2019</v>
      </c>
      <c r="B2993" t="s">
        <v>432</v>
      </c>
      <c r="C2993" t="s">
        <v>39</v>
      </c>
      <c r="D2993" t="s">
        <v>599</v>
      </c>
      <c r="E2993">
        <v>50</v>
      </c>
    </row>
    <row r="2994" spans="1:5">
      <c r="A2994">
        <v>2019</v>
      </c>
      <c r="B2994" t="s">
        <v>426</v>
      </c>
      <c r="C2994" t="s">
        <v>427</v>
      </c>
      <c r="D2994" t="s">
        <v>599</v>
      </c>
      <c r="E2994">
        <v>70</v>
      </c>
    </row>
    <row r="2995" spans="1:5">
      <c r="A2995">
        <v>2019</v>
      </c>
      <c r="B2995" t="s">
        <v>421</v>
      </c>
      <c r="C2995" t="s">
        <v>13</v>
      </c>
      <c r="D2995" t="s">
        <v>599</v>
      </c>
      <c r="E2995">
        <v>160</v>
      </c>
    </row>
    <row r="2996" spans="1:5">
      <c r="A2996">
        <v>2019</v>
      </c>
      <c r="B2996" t="s">
        <v>424</v>
      </c>
      <c r="C2996" t="s">
        <v>21</v>
      </c>
      <c r="D2996" t="s">
        <v>599</v>
      </c>
      <c r="E2996">
        <v>75</v>
      </c>
    </row>
    <row r="2997" spans="1:5">
      <c r="A2997">
        <v>2019</v>
      </c>
      <c r="B2997" t="s">
        <v>423</v>
      </c>
      <c r="C2997" t="s">
        <v>18</v>
      </c>
      <c r="D2997" t="s">
        <v>599</v>
      </c>
      <c r="E2997">
        <v>30</v>
      </c>
    </row>
    <row r="2998" spans="1:5">
      <c r="A2998">
        <v>2019</v>
      </c>
      <c r="B2998" t="s">
        <v>434</v>
      </c>
      <c r="C2998" t="s">
        <v>45</v>
      </c>
      <c r="D2998" t="s">
        <v>599</v>
      </c>
      <c r="E2998">
        <v>5</v>
      </c>
    </row>
    <row r="2999" spans="1:5">
      <c r="A2999">
        <v>2019</v>
      </c>
      <c r="B2999" t="s">
        <v>428</v>
      </c>
      <c r="C2999" t="s">
        <v>27</v>
      </c>
      <c r="D2999" t="s">
        <v>599</v>
      </c>
      <c r="E2999">
        <v>20</v>
      </c>
    </row>
    <row r="3000" spans="1:5">
      <c r="A3000">
        <v>2019</v>
      </c>
      <c r="B3000" t="s">
        <v>437</v>
      </c>
      <c r="C3000" t="s">
        <v>51</v>
      </c>
      <c r="D3000" t="s">
        <v>599</v>
      </c>
      <c r="E3000">
        <v>70</v>
      </c>
    </row>
    <row r="3001" spans="1:5">
      <c r="A3001">
        <v>2019</v>
      </c>
      <c r="B3001" t="s">
        <v>425</v>
      </c>
      <c r="C3001" t="s">
        <v>24</v>
      </c>
      <c r="D3001" t="s">
        <v>599</v>
      </c>
      <c r="E3001">
        <v>20</v>
      </c>
    </row>
    <row r="3002" spans="1:5">
      <c r="A3002">
        <v>2019</v>
      </c>
      <c r="B3002" t="s">
        <v>430</v>
      </c>
      <c r="C3002" t="s">
        <v>33</v>
      </c>
      <c r="D3002" t="s">
        <v>599</v>
      </c>
      <c r="E3002">
        <v>20</v>
      </c>
    </row>
    <row r="3003" spans="1:5">
      <c r="A3003">
        <v>2019</v>
      </c>
      <c r="B3003" t="s">
        <v>420</v>
      </c>
      <c r="C3003" t="s">
        <v>8</v>
      </c>
      <c r="D3003" t="s">
        <v>599</v>
      </c>
      <c r="E3003">
        <v>190</v>
      </c>
    </row>
    <row r="3004" spans="1:5">
      <c r="A3004">
        <v>2019</v>
      </c>
      <c r="B3004" t="s">
        <v>438</v>
      </c>
      <c r="C3004" t="s">
        <v>52</v>
      </c>
      <c r="D3004" t="s">
        <v>599</v>
      </c>
      <c r="E3004">
        <v>20</v>
      </c>
    </row>
    <row r="3005" spans="1:5">
      <c r="A3005">
        <v>2019</v>
      </c>
      <c r="B3005" t="s">
        <v>429</v>
      </c>
      <c r="C3005" t="s">
        <v>30</v>
      </c>
      <c r="D3005" t="s">
        <v>599</v>
      </c>
      <c r="E3005">
        <v>150</v>
      </c>
    </row>
    <row r="3006" spans="1:5">
      <c r="A3006">
        <v>2019</v>
      </c>
      <c r="B3006" t="s">
        <v>433</v>
      </c>
      <c r="C3006" t="s">
        <v>42</v>
      </c>
      <c r="D3006" t="s">
        <v>599</v>
      </c>
      <c r="E3006">
        <v>5</v>
      </c>
    </row>
    <row r="3007" spans="1:5">
      <c r="A3007">
        <v>2019</v>
      </c>
      <c r="B3007" t="s">
        <v>422</v>
      </c>
      <c r="C3007" t="s">
        <v>15</v>
      </c>
      <c r="D3007" t="s">
        <v>599</v>
      </c>
      <c r="E3007">
        <v>155</v>
      </c>
    </row>
    <row r="3008" spans="1:5">
      <c r="A3008">
        <v>2019</v>
      </c>
      <c r="B3008" t="s">
        <v>435</v>
      </c>
      <c r="C3008" t="s">
        <v>48</v>
      </c>
      <c r="D3008" t="s">
        <v>599</v>
      </c>
      <c r="E3008">
        <v>30</v>
      </c>
    </row>
    <row r="3009" spans="1:5">
      <c r="A3009">
        <v>2019</v>
      </c>
      <c r="B3009" t="s">
        <v>436</v>
      </c>
      <c r="C3009" t="s">
        <v>49</v>
      </c>
      <c r="D3009" t="s">
        <v>599</v>
      </c>
      <c r="E3009">
        <v>170</v>
      </c>
    </row>
    <row r="3010" spans="1:5">
      <c r="A3010">
        <v>2019</v>
      </c>
      <c r="B3010" t="s">
        <v>439</v>
      </c>
      <c r="C3010" t="s">
        <v>53</v>
      </c>
      <c r="D3010" t="s">
        <v>599</v>
      </c>
      <c r="E3010">
        <v>35</v>
      </c>
    </row>
    <row r="3011" spans="1:5">
      <c r="A3011">
        <v>2019</v>
      </c>
      <c r="B3011" t="s">
        <v>431</v>
      </c>
      <c r="C3011" t="s">
        <v>36</v>
      </c>
      <c r="D3011" t="s">
        <v>599</v>
      </c>
      <c r="E3011">
        <v>10</v>
      </c>
    </row>
    <row r="3012" spans="1:5">
      <c r="A3012">
        <v>2018</v>
      </c>
      <c r="B3012" t="s">
        <v>424</v>
      </c>
      <c r="C3012" t="s">
        <v>21</v>
      </c>
      <c r="D3012" t="s">
        <v>599</v>
      </c>
      <c r="E3012">
        <v>80</v>
      </c>
    </row>
    <row r="3013" spans="1:5">
      <c r="A3013">
        <v>2018</v>
      </c>
      <c r="B3013" t="s">
        <v>420</v>
      </c>
      <c r="C3013" t="s">
        <v>8</v>
      </c>
      <c r="D3013" t="s">
        <v>599</v>
      </c>
      <c r="E3013">
        <v>175</v>
      </c>
    </row>
    <row r="3014" spans="1:5">
      <c r="A3014">
        <v>2018</v>
      </c>
      <c r="B3014" t="s">
        <v>426</v>
      </c>
      <c r="C3014" t="s">
        <v>427</v>
      </c>
      <c r="D3014" t="s">
        <v>599</v>
      </c>
      <c r="E3014">
        <v>75</v>
      </c>
    </row>
    <row r="3015" spans="1:5">
      <c r="A3015">
        <v>2018</v>
      </c>
      <c r="B3015" t="s">
        <v>433</v>
      </c>
      <c r="C3015" t="s">
        <v>42</v>
      </c>
      <c r="D3015" t="s">
        <v>599</v>
      </c>
      <c r="E3015">
        <v>5</v>
      </c>
    </row>
    <row r="3016" spans="1:5">
      <c r="A3016">
        <v>2018</v>
      </c>
      <c r="B3016" t="s">
        <v>421</v>
      </c>
      <c r="C3016" t="s">
        <v>13</v>
      </c>
      <c r="D3016" t="s">
        <v>599</v>
      </c>
      <c r="E3016">
        <v>160</v>
      </c>
    </row>
    <row r="3017" spans="1:5">
      <c r="A3017">
        <v>2018</v>
      </c>
      <c r="B3017" t="s">
        <v>435</v>
      </c>
      <c r="C3017" t="s">
        <v>48</v>
      </c>
      <c r="D3017" t="s">
        <v>599</v>
      </c>
      <c r="E3017">
        <v>25</v>
      </c>
    </row>
    <row r="3018" spans="1:5">
      <c r="A3018">
        <v>2018</v>
      </c>
      <c r="B3018" t="s">
        <v>428</v>
      </c>
      <c r="C3018" t="s">
        <v>27</v>
      </c>
      <c r="D3018" t="s">
        <v>599</v>
      </c>
      <c r="E3018">
        <v>30</v>
      </c>
    </row>
    <row r="3019" spans="1:5">
      <c r="A3019">
        <v>2018</v>
      </c>
      <c r="B3019" t="s">
        <v>423</v>
      </c>
      <c r="C3019" t="s">
        <v>18</v>
      </c>
      <c r="D3019" t="s">
        <v>599</v>
      </c>
      <c r="E3019">
        <v>35</v>
      </c>
    </row>
    <row r="3020" spans="1:5">
      <c r="A3020">
        <v>2018</v>
      </c>
      <c r="B3020" t="s">
        <v>430</v>
      </c>
      <c r="C3020" t="s">
        <v>33</v>
      </c>
      <c r="D3020" t="s">
        <v>599</v>
      </c>
      <c r="E3020">
        <v>20</v>
      </c>
    </row>
    <row r="3021" spans="1:5">
      <c r="A3021">
        <v>2018</v>
      </c>
      <c r="B3021" t="s">
        <v>431</v>
      </c>
      <c r="C3021" t="s">
        <v>36</v>
      </c>
      <c r="D3021" t="s">
        <v>599</v>
      </c>
      <c r="E3021">
        <v>10</v>
      </c>
    </row>
    <row r="3022" spans="1:5">
      <c r="A3022">
        <v>2018</v>
      </c>
      <c r="B3022" t="s">
        <v>438</v>
      </c>
      <c r="C3022" t="s">
        <v>52</v>
      </c>
      <c r="D3022" t="s">
        <v>599</v>
      </c>
      <c r="E3022">
        <v>20</v>
      </c>
    </row>
    <row r="3023" spans="1:5">
      <c r="A3023">
        <v>2018</v>
      </c>
      <c r="B3023" t="s">
        <v>422</v>
      </c>
      <c r="C3023" t="s">
        <v>15</v>
      </c>
      <c r="D3023" t="s">
        <v>599</v>
      </c>
      <c r="E3023">
        <v>145</v>
      </c>
    </row>
    <row r="3024" spans="1:5">
      <c r="A3024">
        <v>2018</v>
      </c>
      <c r="B3024" t="s">
        <v>436</v>
      </c>
      <c r="C3024" t="s">
        <v>49</v>
      </c>
      <c r="D3024" t="s">
        <v>599</v>
      </c>
      <c r="E3024">
        <v>155</v>
      </c>
    </row>
    <row r="3025" spans="1:5">
      <c r="A3025">
        <v>2018</v>
      </c>
      <c r="B3025" t="s">
        <v>439</v>
      </c>
      <c r="C3025" t="s">
        <v>53</v>
      </c>
      <c r="D3025" t="s">
        <v>599</v>
      </c>
      <c r="E3025">
        <v>25</v>
      </c>
    </row>
    <row r="3026" spans="1:5">
      <c r="A3026">
        <v>2018</v>
      </c>
      <c r="B3026" t="s">
        <v>437</v>
      </c>
      <c r="C3026" t="s">
        <v>51</v>
      </c>
      <c r="D3026" t="s">
        <v>599</v>
      </c>
      <c r="E3026">
        <v>60</v>
      </c>
    </row>
    <row r="3027" spans="1:5">
      <c r="A3027">
        <v>2018</v>
      </c>
      <c r="B3027" t="s">
        <v>434</v>
      </c>
      <c r="C3027" t="s">
        <v>45</v>
      </c>
      <c r="D3027" t="s">
        <v>599</v>
      </c>
      <c r="E3027">
        <v>5</v>
      </c>
    </row>
    <row r="3028" spans="1:5">
      <c r="A3028">
        <v>2018</v>
      </c>
      <c r="B3028" t="s">
        <v>429</v>
      </c>
      <c r="C3028" t="s">
        <v>30</v>
      </c>
      <c r="D3028" t="s">
        <v>599</v>
      </c>
      <c r="E3028">
        <v>140</v>
      </c>
    </row>
    <row r="3029" spans="1:5">
      <c r="A3029">
        <v>2018</v>
      </c>
      <c r="B3029" t="s">
        <v>425</v>
      </c>
      <c r="C3029" t="s">
        <v>24</v>
      </c>
      <c r="D3029" t="s">
        <v>599</v>
      </c>
      <c r="E3029">
        <v>25</v>
      </c>
    </row>
    <row r="3030" spans="1:5">
      <c r="A3030">
        <v>2018</v>
      </c>
      <c r="B3030" t="s">
        <v>432</v>
      </c>
      <c r="C3030" t="s">
        <v>39</v>
      </c>
      <c r="D3030" t="s">
        <v>599</v>
      </c>
      <c r="E3030">
        <v>65</v>
      </c>
    </row>
    <row r="3031" spans="1:5">
      <c r="A3031">
        <v>2023</v>
      </c>
      <c r="B3031" t="s">
        <v>424</v>
      </c>
      <c r="C3031" t="s">
        <v>21</v>
      </c>
      <c r="D3031" t="s">
        <v>599</v>
      </c>
      <c r="E3031">
        <v>90</v>
      </c>
    </row>
    <row r="3032" spans="1:5">
      <c r="A3032">
        <v>2023</v>
      </c>
      <c r="B3032" t="s">
        <v>432</v>
      </c>
      <c r="C3032" t="s">
        <v>39</v>
      </c>
      <c r="D3032" t="s">
        <v>599</v>
      </c>
      <c r="E3032">
        <v>60</v>
      </c>
    </row>
    <row r="3033" spans="1:5">
      <c r="A3033">
        <v>2023</v>
      </c>
      <c r="B3033" t="s">
        <v>421</v>
      </c>
      <c r="C3033" t="s">
        <v>13</v>
      </c>
      <c r="D3033" t="s">
        <v>599</v>
      </c>
      <c r="E3033">
        <v>165</v>
      </c>
    </row>
    <row r="3034" spans="1:5">
      <c r="A3034">
        <v>2023</v>
      </c>
      <c r="B3034" t="s">
        <v>430</v>
      </c>
      <c r="C3034" t="s">
        <v>33</v>
      </c>
      <c r="D3034" t="s">
        <v>599</v>
      </c>
      <c r="E3034">
        <v>25</v>
      </c>
    </row>
    <row r="3035" spans="1:5">
      <c r="A3035">
        <v>2023</v>
      </c>
      <c r="B3035" t="s">
        <v>435</v>
      </c>
      <c r="C3035" t="s">
        <v>48</v>
      </c>
      <c r="D3035" t="s">
        <v>599</v>
      </c>
      <c r="E3035">
        <v>20</v>
      </c>
    </row>
    <row r="3036" spans="1:5">
      <c r="A3036">
        <v>2023</v>
      </c>
      <c r="B3036" t="s">
        <v>436</v>
      </c>
      <c r="C3036" t="s">
        <v>49</v>
      </c>
      <c r="D3036" t="s">
        <v>599</v>
      </c>
      <c r="E3036">
        <v>180</v>
      </c>
    </row>
    <row r="3037" spans="1:5">
      <c r="A3037">
        <v>2023</v>
      </c>
      <c r="B3037" t="s">
        <v>429</v>
      </c>
      <c r="C3037" t="s">
        <v>30</v>
      </c>
      <c r="D3037" t="s">
        <v>599</v>
      </c>
      <c r="E3037">
        <v>145</v>
      </c>
    </row>
    <row r="3038" spans="1:5">
      <c r="A3038">
        <v>2023</v>
      </c>
      <c r="B3038" t="s">
        <v>420</v>
      </c>
      <c r="C3038" t="s">
        <v>8</v>
      </c>
      <c r="D3038" t="s">
        <v>599</v>
      </c>
      <c r="E3038">
        <v>175</v>
      </c>
    </row>
    <row r="3039" spans="1:5">
      <c r="A3039">
        <v>2023</v>
      </c>
      <c r="B3039" t="s">
        <v>439</v>
      </c>
      <c r="C3039" t="s">
        <v>53</v>
      </c>
      <c r="D3039" t="s">
        <v>599</v>
      </c>
      <c r="E3039">
        <v>25</v>
      </c>
    </row>
    <row r="3040" spans="1:5">
      <c r="A3040">
        <v>2023</v>
      </c>
      <c r="B3040" t="s">
        <v>437</v>
      </c>
      <c r="C3040" t="s">
        <v>51</v>
      </c>
      <c r="D3040" t="s">
        <v>599</v>
      </c>
      <c r="E3040">
        <v>85</v>
      </c>
    </row>
    <row r="3041" spans="1:5">
      <c r="A3041">
        <v>2023</v>
      </c>
      <c r="B3041" t="s">
        <v>438</v>
      </c>
      <c r="C3041" t="s">
        <v>52</v>
      </c>
      <c r="D3041" t="s">
        <v>599</v>
      </c>
      <c r="E3041">
        <v>20</v>
      </c>
    </row>
    <row r="3042" spans="1:5">
      <c r="A3042">
        <v>2023</v>
      </c>
      <c r="B3042" t="s">
        <v>426</v>
      </c>
      <c r="C3042" t="s">
        <v>427</v>
      </c>
      <c r="D3042" t="s">
        <v>599</v>
      </c>
      <c r="E3042">
        <v>80</v>
      </c>
    </row>
    <row r="3043" spans="1:5">
      <c r="A3043">
        <v>2023</v>
      </c>
      <c r="B3043" t="s">
        <v>434</v>
      </c>
      <c r="C3043" t="s">
        <v>45</v>
      </c>
      <c r="D3043" t="s">
        <v>599</v>
      </c>
      <c r="E3043">
        <v>5</v>
      </c>
    </row>
    <row r="3044" spans="1:5">
      <c r="A3044">
        <v>2023</v>
      </c>
      <c r="B3044" t="s">
        <v>425</v>
      </c>
      <c r="C3044" t="s">
        <v>24</v>
      </c>
      <c r="D3044" t="s">
        <v>599</v>
      </c>
      <c r="E3044">
        <v>15</v>
      </c>
    </row>
    <row r="3045" spans="1:5">
      <c r="A3045">
        <v>2023</v>
      </c>
      <c r="B3045" t="s">
        <v>422</v>
      </c>
      <c r="C3045" t="s">
        <v>15</v>
      </c>
      <c r="D3045" t="s">
        <v>599</v>
      </c>
      <c r="E3045">
        <v>160</v>
      </c>
    </row>
    <row r="3046" spans="1:5">
      <c r="A3046">
        <v>2024</v>
      </c>
      <c r="B3046" t="s">
        <v>430</v>
      </c>
      <c r="C3046" t="s">
        <v>33</v>
      </c>
      <c r="D3046" t="s">
        <v>599</v>
      </c>
      <c r="E3046">
        <v>25</v>
      </c>
    </row>
    <row r="3047" spans="1:5">
      <c r="A3047">
        <v>2024</v>
      </c>
      <c r="B3047" t="s">
        <v>428</v>
      </c>
      <c r="C3047" t="s">
        <v>27</v>
      </c>
      <c r="D3047" t="s">
        <v>599</v>
      </c>
      <c r="E3047">
        <v>25</v>
      </c>
    </row>
    <row r="3048" spans="1:5">
      <c r="A3048">
        <v>2024</v>
      </c>
      <c r="B3048" t="s">
        <v>422</v>
      </c>
      <c r="C3048" t="s">
        <v>15</v>
      </c>
      <c r="D3048" t="s">
        <v>599</v>
      </c>
      <c r="E3048">
        <v>165</v>
      </c>
    </row>
    <row r="3049" spans="1:5">
      <c r="A3049">
        <v>2024</v>
      </c>
      <c r="B3049" t="s">
        <v>425</v>
      </c>
      <c r="C3049" t="s">
        <v>24</v>
      </c>
      <c r="D3049" t="s">
        <v>599</v>
      </c>
      <c r="E3049">
        <v>15</v>
      </c>
    </row>
    <row r="3050" spans="1:5">
      <c r="A3050">
        <v>2024</v>
      </c>
      <c r="B3050" t="s">
        <v>438</v>
      </c>
      <c r="C3050" t="s">
        <v>52</v>
      </c>
      <c r="D3050" t="s">
        <v>599</v>
      </c>
      <c r="E3050">
        <v>15</v>
      </c>
    </row>
    <row r="3051" spans="1:5">
      <c r="A3051">
        <v>2024</v>
      </c>
      <c r="B3051" t="s">
        <v>420</v>
      </c>
      <c r="C3051" t="s">
        <v>8</v>
      </c>
      <c r="D3051" t="s">
        <v>599</v>
      </c>
      <c r="E3051">
        <v>180</v>
      </c>
    </row>
    <row r="3052" spans="1:5">
      <c r="A3052">
        <v>2024</v>
      </c>
      <c r="B3052" t="s">
        <v>423</v>
      </c>
      <c r="C3052" t="s">
        <v>18</v>
      </c>
      <c r="D3052" t="s">
        <v>599</v>
      </c>
      <c r="E3052">
        <v>35</v>
      </c>
    </row>
    <row r="3053" spans="1:5">
      <c r="A3053">
        <v>2024</v>
      </c>
      <c r="B3053" t="s">
        <v>421</v>
      </c>
      <c r="C3053" t="s">
        <v>13</v>
      </c>
      <c r="D3053" t="s">
        <v>599</v>
      </c>
      <c r="E3053">
        <v>160</v>
      </c>
    </row>
    <row r="3054" spans="1:5">
      <c r="A3054">
        <v>2024</v>
      </c>
      <c r="B3054" t="s">
        <v>429</v>
      </c>
      <c r="C3054" t="s">
        <v>30</v>
      </c>
      <c r="D3054" t="s">
        <v>599</v>
      </c>
      <c r="E3054">
        <v>145</v>
      </c>
    </row>
    <row r="3055" spans="1:5">
      <c r="A3055">
        <v>2024</v>
      </c>
      <c r="B3055" t="s">
        <v>431</v>
      </c>
      <c r="C3055" t="s">
        <v>36</v>
      </c>
      <c r="D3055" t="s">
        <v>599</v>
      </c>
      <c r="E3055">
        <v>10</v>
      </c>
    </row>
    <row r="3056" spans="1:5">
      <c r="A3056">
        <v>2024</v>
      </c>
      <c r="B3056" t="s">
        <v>434</v>
      </c>
      <c r="C3056" t="s">
        <v>45</v>
      </c>
      <c r="D3056" t="s">
        <v>599</v>
      </c>
      <c r="E3056">
        <v>10</v>
      </c>
    </row>
    <row r="3057" spans="1:5">
      <c r="A3057">
        <v>2024</v>
      </c>
      <c r="B3057" t="s">
        <v>437</v>
      </c>
      <c r="C3057" t="s">
        <v>51</v>
      </c>
      <c r="D3057" t="s">
        <v>599</v>
      </c>
      <c r="E3057">
        <v>80</v>
      </c>
    </row>
    <row r="3058" spans="1:5">
      <c r="A3058">
        <v>2024</v>
      </c>
      <c r="B3058" t="s">
        <v>436</v>
      </c>
      <c r="C3058" t="s">
        <v>49</v>
      </c>
      <c r="D3058" t="s">
        <v>599</v>
      </c>
      <c r="E3058">
        <v>180</v>
      </c>
    </row>
    <row r="3059" spans="1:5">
      <c r="A3059">
        <v>2024</v>
      </c>
      <c r="B3059" t="s">
        <v>439</v>
      </c>
      <c r="C3059" t="s">
        <v>53</v>
      </c>
      <c r="D3059" t="s">
        <v>599</v>
      </c>
      <c r="E3059">
        <v>25</v>
      </c>
    </row>
    <row r="3060" spans="1:5">
      <c r="A3060">
        <v>2024</v>
      </c>
      <c r="B3060" t="s">
        <v>433</v>
      </c>
      <c r="C3060" t="s">
        <v>42</v>
      </c>
      <c r="D3060" t="s">
        <v>599</v>
      </c>
      <c r="E3060">
        <v>10</v>
      </c>
    </row>
    <row r="3061" spans="1:5">
      <c r="A3061">
        <v>2023</v>
      </c>
      <c r="B3061" t="s">
        <v>431</v>
      </c>
      <c r="C3061" t="s">
        <v>36</v>
      </c>
      <c r="D3061" t="s">
        <v>600</v>
      </c>
      <c r="E3061">
        <v>5</v>
      </c>
    </row>
    <row r="3062" spans="1:5">
      <c r="A3062">
        <v>2023</v>
      </c>
      <c r="B3062" t="s">
        <v>433</v>
      </c>
      <c r="C3062" t="s">
        <v>42</v>
      </c>
      <c r="D3062" t="s">
        <v>600</v>
      </c>
      <c r="E3062">
        <v>0</v>
      </c>
    </row>
    <row r="3063" spans="1:5">
      <c r="A3063">
        <v>2023</v>
      </c>
      <c r="B3063" t="s">
        <v>423</v>
      </c>
      <c r="C3063" t="s">
        <v>18</v>
      </c>
      <c r="D3063" t="s">
        <v>600</v>
      </c>
      <c r="E3063">
        <v>10</v>
      </c>
    </row>
    <row r="3064" spans="1:5">
      <c r="A3064">
        <v>2023</v>
      </c>
      <c r="B3064" t="s">
        <v>428</v>
      </c>
      <c r="C3064" t="s">
        <v>27</v>
      </c>
      <c r="D3064" t="s">
        <v>600</v>
      </c>
      <c r="E3064">
        <v>5</v>
      </c>
    </row>
    <row r="3065" spans="1:5">
      <c r="A3065">
        <v>2024</v>
      </c>
      <c r="B3065" t="s">
        <v>424</v>
      </c>
      <c r="C3065" t="s">
        <v>21</v>
      </c>
      <c r="D3065" t="s">
        <v>600</v>
      </c>
      <c r="E3065">
        <v>30</v>
      </c>
    </row>
    <row r="3066" spans="1:5">
      <c r="A3066">
        <v>2024</v>
      </c>
      <c r="B3066" t="s">
        <v>432</v>
      </c>
      <c r="C3066" t="s">
        <v>39</v>
      </c>
      <c r="D3066" t="s">
        <v>600</v>
      </c>
      <c r="E3066">
        <v>15</v>
      </c>
    </row>
    <row r="3067" spans="1:5">
      <c r="A3067">
        <v>2024</v>
      </c>
      <c r="B3067" t="s">
        <v>435</v>
      </c>
      <c r="C3067" t="s">
        <v>48</v>
      </c>
      <c r="D3067" t="s">
        <v>600</v>
      </c>
      <c r="E3067">
        <v>5</v>
      </c>
    </row>
    <row r="3068" spans="1:5">
      <c r="A3068">
        <v>2024</v>
      </c>
      <c r="B3068" t="s">
        <v>426</v>
      </c>
      <c r="C3068" t="s">
        <v>427</v>
      </c>
      <c r="D3068" t="s">
        <v>600</v>
      </c>
      <c r="E3068">
        <v>35</v>
      </c>
    </row>
    <row r="3069" spans="1:5">
      <c r="A3069">
        <v>2021</v>
      </c>
      <c r="B3069" t="s">
        <v>437</v>
      </c>
      <c r="C3069" t="s">
        <v>51</v>
      </c>
      <c r="D3069" t="s">
        <v>600</v>
      </c>
      <c r="E3069">
        <v>10</v>
      </c>
    </row>
    <row r="3070" spans="1:5">
      <c r="A3070">
        <v>2021</v>
      </c>
      <c r="B3070" t="s">
        <v>434</v>
      </c>
      <c r="C3070" t="s">
        <v>45</v>
      </c>
      <c r="D3070" t="s">
        <v>600</v>
      </c>
      <c r="E3070">
        <v>0</v>
      </c>
    </row>
    <row r="3071" spans="1:5">
      <c r="A3071">
        <v>2021</v>
      </c>
      <c r="B3071" t="s">
        <v>438</v>
      </c>
      <c r="C3071" t="s">
        <v>52</v>
      </c>
      <c r="D3071" t="s">
        <v>600</v>
      </c>
      <c r="E3071">
        <v>10</v>
      </c>
    </row>
    <row r="3072" spans="1:5">
      <c r="A3072">
        <v>2021</v>
      </c>
      <c r="B3072" t="s">
        <v>425</v>
      </c>
      <c r="C3072" t="s">
        <v>24</v>
      </c>
      <c r="D3072" t="s">
        <v>600</v>
      </c>
      <c r="E3072">
        <v>5</v>
      </c>
    </row>
    <row r="3073" spans="1:5">
      <c r="A3073">
        <v>2021</v>
      </c>
      <c r="B3073" t="s">
        <v>423</v>
      </c>
      <c r="C3073" t="s">
        <v>18</v>
      </c>
      <c r="D3073" t="s">
        <v>600</v>
      </c>
      <c r="E3073">
        <v>10</v>
      </c>
    </row>
    <row r="3074" spans="1:5">
      <c r="A3074">
        <v>2021</v>
      </c>
      <c r="B3074" t="s">
        <v>420</v>
      </c>
      <c r="C3074" t="s">
        <v>8</v>
      </c>
      <c r="D3074" t="s">
        <v>600</v>
      </c>
      <c r="E3074">
        <v>70</v>
      </c>
    </row>
    <row r="3075" spans="1:5">
      <c r="A3075">
        <v>2022</v>
      </c>
      <c r="B3075" t="s">
        <v>425</v>
      </c>
      <c r="C3075" t="s">
        <v>24</v>
      </c>
      <c r="D3075" t="s">
        <v>600</v>
      </c>
      <c r="E3075">
        <v>5</v>
      </c>
    </row>
    <row r="3076" spans="1:5">
      <c r="A3076">
        <v>2022</v>
      </c>
      <c r="B3076" t="s">
        <v>422</v>
      </c>
      <c r="C3076" t="s">
        <v>15</v>
      </c>
      <c r="D3076" t="s">
        <v>600</v>
      </c>
      <c r="E3076">
        <v>60</v>
      </c>
    </row>
    <row r="3077" spans="1:5">
      <c r="A3077">
        <v>2022</v>
      </c>
      <c r="B3077" t="s">
        <v>437</v>
      </c>
      <c r="C3077" t="s">
        <v>51</v>
      </c>
      <c r="D3077" t="s">
        <v>600</v>
      </c>
      <c r="E3077">
        <v>15</v>
      </c>
    </row>
    <row r="3078" spans="1:5">
      <c r="A3078">
        <v>2022</v>
      </c>
      <c r="B3078" t="s">
        <v>426</v>
      </c>
      <c r="C3078" t="s">
        <v>427</v>
      </c>
      <c r="D3078" t="s">
        <v>600</v>
      </c>
      <c r="E3078">
        <v>35</v>
      </c>
    </row>
    <row r="3079" spans="1:5">
      <c r="A3079">
        <v>2022</v>
      </c>
      <c r="B3079" t="s">
        <v>428</v>
      </c>
      <c r="C3079" t="s">
        <v>27</v>
      </c>
      <c r="D3079" t="s">
        <v>600</v>
      </c>
      <c r="E3079">
        <v>5</v>
      </c>
    </row>
    <row r="3080" spans="1:5">
      <c r="A3080">
        <v>2022</v>
      </c>
      <c r="B3080" t="s">
        <v>435</v>
      </c>
      <c r="C3080" t="s">
        <v>48</v>
      </c>
      <c r="D3080" t="s">
        <v>600</v>
      </c>
      <c r="E3080">
        <v>5</v>
      </c>
    </row>
    <row r="3081" spans="1:5">
      <c r="A3081">
        <v>2022</v>
      </c>
      <c r="B3081" t="s">
        <v>423</v>
      </c>
      <c r="C3081" t="s">
        <v>18</v>
      </c>
      <c r="D3081" t="s">
        <v>600</v>
      </c>
      <c r="E3081">
        <v>10</v>
      </c>
    </row>
    <row r="3082" spans="1:5">
      <c r="A3082">
        <v>2022</v>
      </c>
      <c r="B3082" t="s">
        <v>430</v>
      </c>
      <c r="C3082" t="s">
        <v>33</v>
      </c>
      <c r="D3082" t="s">
        <v>600</v>
      </c>
      <c r="E3082">
        <v>5</v>
      </c>
    </row>
    <row r="3083" spans="1:5">
      <c r="A3083">
        <v>2022</v>
      </c>
      <c r="B3083" t="s">
        <v>436</v>
      </c>
      <c r="C3083" t="s">
        <v>49</v>
      </c>
      <c r="D3083" t="s">
        <v>600</v>
      </c>
      <c r="E3083">
        <v>70</v>
      </c>
    </row>
    <row r="3084" spans="1:5">
      <c r="A3084">
        <v>2022</v>
      </c>
      <c r="B3084" t="s">
        <v>439</v>
      </c>
      <c r="C3084" t="s">
        <v>53</v>
      </c>
      <c r="D3084" t="s">
        <v>600</v>
      </c>
      <c r="E3084">
        <v>10</v>
      </c>
    </row>
    <row r="3085" spans="1:5">
      <c r="A3085">
        <v>2022</v>
      </c>
      <c r="B3085" t="s">
        <v>433</v>
      </c>
      <c r="C3085" t="s">
        <v>42</v>
      </c>
      <c r="D3085" t="s">
        <v>600</v>
      </c>
      <c r="E3085">
        <v>0</v>
      </c>
    </row>
    <row r="3086" spans="1:5">
      <c r="A3086">
        <v>2022</v>
      </c>
      <c r="B3086" t="s">
        <v>434</v>
      </c>
      <c r="C3086" t="s">
        <v>45</v>
      </c>
      <c r="D3086" t="s">
        <v>600</v>
      </c>
      <c r="E3086">
        <v>5</v>
      </c>
    </row>
    <row r="3087" spans="1:5">
      <c r="A3087">
        <v>2022</v>
      </c>
      <c r="B3087" t="s">
        <v>432</v>
      </c>
      <c r="C3087" t="s">
        <v>39</v>
      </c>
      <c r="D3087" t="s">
        <v>600</v>
      </c>
      <c r="E3087">
        <v>20</v>
      </c>
    </row>
    <row r="3088" spans="1:5">
      <c r="A3088">
        <v>2021</v>
      </c>
      <c r="B3088" t="s">
        <v>426</v>
      </c>
      <c r="C3088" t="s">
        <v>427</v>
      </c>
      <c r="D3088" t="s">
        <v>600</v>
      </c>
      <c r="E3088">
        <v>30</v>
      </c>
    </row>
    <row r="3089" spans="1:5">
      <c r="A3089">
        <v>2021</v>
      </c>
      <c r="B3089" t="s">
        <v>422</v>
      </c>
      <c r="C3089" t="s">
        <v>15</v>
      </c>
      <c r="D3089" t="s">
        <v>600</v>
      </c>
      <c r="E3089">
        <v>60</v>
      </c>
    </row>
    <row r="3090" spans="1:5">
      <c r="A3090">
        <v>2021</v>
      </c>
      <c r="B3090" t="s">
        <v>432</v>
      </c>
      <c r="C3090" t="s">
        <v>39</v>
      </c>
      <c r="D3090" t="s">
        <v>600</v>
      </c>
      <c r="E3090">
        <v>15</v>
      </c>
    </row>
    <row r="3091" spans="1:5">
      <c r="A3091">
        <v>2021</v>
      </c>
      <c r="B3091" t="s">
        <v>424</v>
      </c>
      <c r="C3091" t="s">
        <v>21</v>
      </c>
      <c r="D3091" t="s">
        <v>600</v>
      </c>
      <c r="E3091">
        <v>25</v>
      </c>
    </row>
    <row r="3092" spans="1:5">
      <c r="A3092">
        <v>2021</v>
      </c>
      <c r="B3092" t="s">
        <v>433</v>
      </c>
      <c r="C3092" t="s">
        <v>42</v>
      </c>
      <c r="D3092" t="s">
        <v>600</v>
      </c>
      <c r="E3092">
        <v>5</v>
      </c>
    </row>
    <row r="3093" spans="1:5">
      <c r="A3093">
        <v>2021</v>
      </c>
      <c r="B3093" t="s">
        <v>421</v>
      </c>
      <c r="C3093" t="s">
        <v>13</v>
      </c>
      <c r="D3093" t="s">
        <v>600</v>
      </c>
      <c r="E3093">
        <v>40</v>
      </c>
    </row>
    <row r="3094" spans="1:5">
      <c r="A3094">
        <v>2022</v>
      </c>
      <c r="B3094" t="s">
        <v>424</v>
      </c>
      <c r="C3094" t="s">
        <v>21</v>
      </c>
      <c r="D3094" t="s">
        <v>600</v>
      </c>
      <c r="E3094">
        <v>30</v>
      </c>
    </row>
    <row r="3095" spans="1:5">
      <c r="A3095">
        <v>2022</v>
      </c>
      <c r="B3095" t="s">
        <v>431</v>
      </c>
      <c r="C3095" t="s">
        <v>36</v>
      </c>
      <c r="D3095" t="s">
        <v>600</v>
      </c>
      <c r="E3095">
        <v>0</v>
      </c>
    </row>
    <row r="3096" spans="1:5">
      <c r="A3096">
        <v>2022</v>
      </c>
      <c r="B3096" t="s">
        <v>421</v>
      </c>
      <c r="C3096" t="s">
        <v>13</v>
      </c>
      <c r="D3096" t="s">
        <v>600</v>
      </c>
      <c r="E3096">
        <v>50</v>
      </c>
    </row>
    <row r="3097" spans="1:5">
      <c r="A3097">
        <v>2021</v>
      </c>
      <c r="B3097" t="s">
        <v>436</v>
      </c>
      <c r="C3097" t="s">
        <v>49</v>
      </c>
      <c r="D3097" t="s">
        <v>600</v>
      </c>
      <c r="E3097">
        <v>75</v>
      </c>
    </row>
    <row r="3098" spans="1:5">
      <c r="A3098">
        <v>2021</v>
      </c>
      <c r="B3098" t="s">
        <v>439</v>
      </c>
      <c r="C3098" t="s">
        <v>53</v>
      </c>
      <c r="D3098" t="s">
        <v>600</v>
      </c>
      <c r="E3098">
        <v>5</v>
      </c>
    </row>
    <row r="3099" spans="1:5">
      <c r="A3099">
        <v>2021</v>
      </c>
      <c r="B3099" t="s">
        <v>435</v>
      </c>
      <c r="C3099" t="s">
        <v>48</v>
      </c>
      <c r="D3099" t="s">
        <v>600</v>
      </c>
      <c r="E3099">
        <v>0</v>
      </c>
    </row>
    <row r="3100" spans="1:5">
      <c r="A3100">
        <v>2021</v>
      </c>
      <c r="B3100" t="s">
        <v>430</v>
      </c>
      <c r="C3100" t="s">
        <v>33</v>
      </c>
      <c r="D3100" t="s">
        <v>600</v>
      </c>
      <c r="E3100">
        <v>5</v>
      </c>
    </row>
    <row r="3101" spans="1:5">
      <c r="A3101">
        <v>2021</v>
      </c>
      <c r="B3101" t="s">
        <v>429</v>
      </c>
      <c r="C3101" t="s">
        <v>30</v>
      </c>
      <c r="D3101" t="s">
        <v>600</v>
      </c>
      <c r="E3101">
        <v>55</v>
      </c>
    </row>
    <row r="3102" spans="1:5">
      <c r="A3102">
        <v>2021</v>
      </c>
      <c r="B3102" t="s">
        <v>428</v>
      </c>
      <c r="C3102" t="s">
        <v>27</v>
      </c>
      <c r="D3102" t="s">
        <v>600</v>
      </c>
      <c r="E3102">
        <v>5</v>
      </c>
    </row>
    <row r="3103" spans="1:5">
      <c r="A3103">
        <v>2021</v>
      </c>
      <c r="B3103" t="s">
        <v>431</v>
      </c>
      <c r="C3103" t="s">
        <v>36</v>
      </c>
      <c r="D3103" t="s">
        <v>600</v>
      </c>
      <c r="E3103">
        <v>0</v>
      </c>
    </row>
    <row r="3104" spans="1:5">
      <c r="A3104">
        <v>2022</v>
      </c>
      <c r="B3104" t="s">
        <v>438</v>
      </c>
      <c r="C3104" t="s">
        <v>52</v>
      </c>
      <c r="D3104" t="s">
        <v>600</v>
      </c>
      <c r="E3104">
        <v>10</v>
      </c>
    </row>
    <row r="3105" spans="1:5">
      <c r="A3105">
        <v>2022</v>
      </c>
      <c r="B3105" t="s">
        <v>429</v>
      </c>
      <c r="C3105" t="s">
        <v>30</v>
      </c>
      <c r="D3105" t="s">
        <v>600</v>
      </c>
      <c r="E3105">
        <v>40</v>
      </c>
    </row>
    <row r="3106" spans="1:5">
      <c r="A3106">
        <v>2022</v>
      </c>
      <c r="B3106" t="s">
        <v>420</v>
      </c>
      <c r="C3106" t="s">
        <v>8</v>
      </c>
      <c r="D3106" t="s">
        <v>600</v>
      </c>
      <c r="E3106">
        <v>75</v>
      </c>
    </row>
    <row r="3107" spans="1:5">
      <c r="A3107">
        <v>2020</v>
      </c>
      <c r="B3107" t="s">
        <v>422</v>
      </c>
      <c r="C3107" t="s">
        <v>15</v>
      </c>
      <c r="D3107" t="s">
        <v>600</v>
      </c>
      <c r="E3107">
        <v>55</v>
      </c>
    </row>
    <row r="3108" spans="1:5">
      <c r="A3108">
        <v>2020</v>
      </c>
      <c r="B3108" t="s">
        <v>425</v>
      </c>
      <c r="C3108" t="s">
        <v>24</v>
      </c>
      <c r="D3108" t="s">
        <v>600</v>
      </c>
      <c r="E3108">
        <v>5</v>
      </c>
    </row>
    <row r="3109" spans="1:5">
      <c r="A3109">
        <v>2020</v>
      </c>
      <c r="B3109" t="s">
        <v>431</v>
      </c>
      <c r="C3109" t="s">
        <v>36</v>
      </c>
      <c r="D3109" t="s">
        <v>600</v>
      </c>
      <c r="E3109">
        <v>0</v>
      </c>
    </row>
    <row r="3110" spans="1:5">
      <c r="A3110">
        <v>2020</v>
      </c>
      <c r="B3110" t="s">
        <v>423</v>
      </c>
      <c r="C3110" t="s">
        <v>18</v>
      </c>
      <c r="D3110" t="s">
        <v>600</v>
      </c>
      <c r="E3110">
        <v>10</v>
      </c>
    </row>
    <row r="3111" spans="1:5">
      <c r="A3111">
        <v>2020</v>
      </c>
      <c r="B3111" t="s">
        <v>421</v>
      </c>
      <c r="C3111" t="s">
        <v>13</v>
      </c>
      <c r="D3111" t="s">
        <v>600</v>
      </c>
      <c r="E3111">
        <v>40</v>
      </c>
    </row>
    <row r="3112" spans="1:5">
      <c r="A3112">
        <v>2020</v>
      </c>
      <c r="B3112" t="s">
        <v>438</v>
      </c>
      <c r="C3112" t="s">
        <v>52</v>
      </c>
      <c r="D3112" t="s">
        <v>600</v>
      </c>
      <c r="E3112">
        <v>10</v>
      </c>
    </row>
    <row r="3113" spans="1:5">
      <c r="A3113">
        <v>2020</v>
      </c>
      <c r="B3113" t="s">
        <v>436</v>
      </c>
      <c r="C3113" t="s">
        <v>49</v>
      </c>
      <c r="D3113" t="s">
        <v>600</v>
      </c>
      <c r="E3113">
        <v>60</v>
      </c>
    </row>
    <row r="3114" spans="1:5">
      <c r="A3114">
        <v>2020</v>
      </c>
      <c r="B3114" t="s">
        <v>426</v>
      </c>
      <c r="C3114" t="s">
        <v>427</v>
      </c>
      <c r="D3114" t="s">
        <v>600</v>
      </c>
      <c r="E3114">
        <v>30</v>
      </c>
    </row>
    <row r="3115" spans="1:5">
      <c r="A3115">
        <v>2020</v>
      </c>
      <c r="B3115" t="s">
        <v>424</v>
      </c>
      <c r="C3115" t="s">
        <v>21</v>
      </c>
      <c r="D3115" t="s">
        <v>600</v>
      </c>
      <c r="E3115">
        <v>30</v>
      </c>
    </row>
    <row r="3116" spans="1:5">
      <c r="A3116">
        <v>2020</v>
      </c>
      <c r="B3116" t="s">
        <v>432</v>
      </c>
      <c r="C3116" t="s">
        <v>39</v>
      </c>
      <c r="D3116" t="s">
        <v>600</v>
      </c>
      <c r="E3116">
        <v>15</v>
      </c>
    </row>
    <row r="3117" spans="1:5">
      <c r="A3117">
        <v>2020</v>
      </c>
      <c r="B3117" t="s">
        <v>439</v>
      </c>
      <c r="C3117" t="s">
        <v>53</v>
      </c>
      <c r="D3117" t="s">
        <v>600</v>
      </c>
      <c r="E3117">
        <v>5</v>
      </c>
    </row>
    <row r="3118" spans="1:5">
      <c r="A3118">
        <v>2020</v>
      </c>
      <c r="B3118" t="s">
        <v>428</v>
      </c>
      <c r="C3118" t="s">
        <v>27</v>
      </c>
      <c r="D3118" t="s">
        <v>600</v>
      </c>
      <c r="E3118">
        <v>5</v>
      </c>
    </row>
    <row r="3119" spans="1:5">
      <c r="A3119">
        <v>2020</v>
      </c>
      <c r="B3119" t="s">
        <v>429</v>
      </c>
      <c r="C3119" t="s">
        <v>30</v>
      </c>
      <c r="D3119" t="s">
        <v>600</v>
      </c>
      <c r="E3119">
        <v>45</v>
      </c>
    </row>
    <row r="3120" spans="1:5">
      <c r="A3120">
        <v>2020</v>
      </c>
      <c r="B3120" t="s">
        <v>430</v>
      </c>
      <c r="C3120" t="s">
        <v>33</v>
      </c>
      <c r="D3120" t="s">
        <v>600</v>
      </c>
      <c r="E3120">
        <v>0</v>
      </c>
    </row>
    <row r="3121" spans="1:5">
      <c r="A3121">
        <v>2020</v>
      </c>
      <c r="B3121" t="s">
        <v>433</v>
      </c>
      <c r="C3121" t="s">
        <v>42</v>
      </c>
      <c r="D3121" t="s">
        <v>600</v>
      </c>
      <c r="E3121">
        <v>5</v>
      </c>
    </row>
    <row r="3122" spans="1:5">
      <c r="A3122">
        <v>2020</v>
      </c>
      <c r="B3122" t="s">
        <v>420</v>
      </c>
      <c r="C3122" t="s">
        <v>8</v>
      </c>
      <c r="D3122" t="s">
        <v>600</v>
      </c>
      <c r="E3122">
        <v>60</v>
      </c>
    </row>
    <row r="3123" spans="1:5">
      <c r="A3123">
        <v>2020</v>
      </c>
      <c r="B3123" t="s">
        <v>434</v>
      </c>
      <c r="C3123" t="s">
        <v>45</v>
      </c>
      <c r="D3123" t="s">
        <v>600</v>
      </c>
      <c r="E3123">
        <v>0</v>
      </c>
    </row>
    <row r="3124" spans="1:5">
      <c r="A3124">
        <v>2020</v>
      </c>
      <c r="B3124" t="s">
        <v>435</v>
      </c>
      <c r="C3124" t="s">
        <v>48</v>
      </c>
      <c r="D3124" t="s">
        <v>600</v>
      </c>
      <c r="E3124">
        <v>5</v>
      </c>
    </row>
    <row r="3125" spans="1:5">
      <c r="A3125">
        <v>2020</v>
      </c>
      <c r="B3125" t="s">
        <v>437</v>
      </c>
      <c r="C3125" t="s">
        <v>51</v>
      </c>
      <c r="D3125" t="s">
        <v>600</v>
      </c>
      <c r="E3125">
        <v>15</v>
      </c>
    </row>
    <row r="3126" spans="1:5">
      <c r="A3126">
        <v>2019</v>
      </c>
      <c r="B3126" t="s">
        <v>432</v>
      </c>
      <c r="C3126" t="s">
        <v>39</v>
      </c>
      <c r="D3126" t="s">
        <v>600</v>
      </c>
      <c r="E3126">
        <v>20</v>
      </c>
    </row>
    <row r="3127" spans="1:5">
      <c r="A3127">
        <v>2019</v>
      </c>
      <c r="B3127" t="s">
        <v>426</v>
      </c>
      <c r="C3127" t="s">
        <v>427</v>
      </c>
      <c r="D3127" t="s">
        <v>600</v>
      </c>
      <c r="E3127">
        <v>30</v>
      </c>
    </row>
    <row r="3128" spans="1:5">
      <c r="A3128">
        <v>2019</v>
      </c>
      <c r="B3128" t="s">
        <v>421</v>
      </c>
      <c r="C3128" t="s">
        <v>13</v>
      </c>
      <c r="D3128" t="s">
        <v>600</v>
      </c>
      <c r="E3128">
        <v>40</v>
      </c>
    </row>
    <row r="3129" spans="1:5">
      <c r="A3129">
        <v>2019</v>
      </c>
      <c r="B3129" t="s">
        <v>424</v>
      </c>
      <c r="C3129" t="s">
        <v>21</v>
      </c>
      <c r="D3129" t="s">
        <v>600</v>
      </c>
      <c r="E3129">
        <v>30</v>
      </c>
    </row>
    <row r="3130" spans="1:5">
      <c r="A3130">
        <v>2019</v>
      </c>
      <c r="B3130" t="s">
        <v>423</v>
      </c>
      <c r="C3130" t="s">
        <v>18</v>
      </c>
      <c r="D3130" t="s">
        <v>600</v>
      </c>
      <c r="E3130">
        <v>10</v>
      </c>
    </row>
    <row r="3131" spans="1:5">
      <c r="A3131">
        <v>2019</v>
      </c>
      <c r="B3131" t="s">
        <v>434</v>
      </c>
      <c r="C3131" t="s">
        <v>45</v>
      </c>
      <c r="D3131" t="s">
        <v>600</v>
      </c>
      <c r="E3131">
        <v>0</v>
      </c>
    </row>
    <row r="3132" spans="1:5">
      <c r="A3132">
        <v>2019</v>
      </c>
      <c r="B3132" t="s">
        <v>428</v>
      </c>
      <c r="C3132" t="s">
        <v>27</v>
      </c>
      <c r="D3132" t="s">
        <v>600</v>
      </c>
      <c r="E3132">
        <v>5</v>
      </c>
    </row>
    <row r="3133" spans="1:5">
      <c r="A3133">
        <v>2019</v>
      </c>
      <c r="B3133" t="s">
        <v>437</v>
      </c>
      <c r="C3133" t="s">
        <v>51</v>
      </c>
      <c r="D3133" t="s">
        <v>600</v>
      </c>
      <c r="E3133">
        <v>15</v>
      </c>
    </row>
    <row r="3134" spans="1:5">
      <c r="A3134">
        <v>2019</v>
      </c>
      <c r="B3134" t="s">
        <v>425</v>
      </c>
      <c r="C3134" t="s">
        <v>24</v>
      </c>
      <c r="D3134" t="s">
        <v>600</v>
      </c>
      <c r="E3134">
        <v>5</v>
      </c>
    </row>
    <row r="3135" spans="1:5">
      <c r="A3135">
        <v>2019</v>
      </c>
      <c r="B3135" t="s">
        <v>430</v>
      </c>
      <c r="C3135" t="s">
        <v>33</v>
      </c>
      <c r="D3135" t="s">
        <v>600</v>
      </c>
      <c r="E3135">
        <v>5</v>
      </c>
    </row>
    <row r="3136" spans="1:5">
      <c r="A3136">
        <v>2019</v>
      </c>
      <c r="B3136" t="s">
        <v>420</v>
      </c>
      <c r="C3136" t="s">
        <v>8</v>
      </c>
      <c r="D3136" t="s">
        <v>600</v>
      </c>
      <c r="E3136">
        <v>65</v>
      </c>
    </row>
    <row r="3137" spans="1:5">
      <c r="A3137">
        <v>2019</v>
      </c>
      <c r="B3137" t="s">
        <v>438</v>
      </c>
      <c r="C3137" t="s">
        <v>52</v>
      </c>
      <c r="D3137" t="s">
        <v>600</v>
      </c>
      <c r="E3137">
        <v>10</v>
      </c>
    </row>
    <row r="3138" spans="1:5">
      <c r="A3138">
        <v>2019</v>
      </c>
      <c r="B3138" t="s">
        <v>429</v>
      </c>
      <c r="C3138" t="s">
        <v>30</v>
      </c>
      <c r="D3138" t="s">
        <v>600</v>
      </c>
      <c r="E3138">
        <v>40</v>
      </c>
    </row>
    <row r="3139" spans="1:5">
      <c r="A3139">
        <v>2019</v>
      </c>
      <c r="B3139" t="s">
        <v>433</v>
      </c>
      <c r="C3139" t="s">
        <v>42</v>
      </c>
      <c r="D3139" t="s">
        <v>600</v>
      </c>
      <c r="E3139">
        <v>5</v>
      </c>
    </row>
    <row r="3140" spans="1:5">
      <c r="A3140">
        <v>2019</v>
      </c>
      <c r="B3140" t="s">
        <v>422</v>
      </c>
      <c r="C3140" t="s">
        <v>15</v>
      </c>
      <c r="D3140" t="s">
        <v>600</v>
      </c>
      <c r="E3140">
        <v>45</v>
      </c>
    </row>
    <row r="3141" spans="1:5">
      <c r="A3141">
        <v>2019</v>
      </c>
      <c r="B3141" t="s">
        <v>435</v>
      </c>
      <c r="C3141" t="s">
        <v>48</v>
      </c>
      <c r="D3141" t="s">
        <v>600</v>
      </c>
      <c r="E3141">
        <v>5</v>
      </c>
    </row>
    <row r="3142" spans="1:5">
      <c r="A3142">
        <v>2019</v>
      </c>
      <c r="B3142" t="s">
        <v>436</v>
      </c>
      <c r="C3142" t="s">
        <v>49</v>
      </c>
      <c r="D3142" t="s">
        <v>600</v>
      </c>
      <c r="E3142">
        <v>65</v>
      </c>
    </row>
    <row r="3143" spans="1:5">
      <c r="A3143">
        <v>2019</v>
      </c>
      <c r="B3143" t="s">
        <v>439</v>
      </c>
      <c r="C3143" t="s">
        <v>53</v>
      </c>
      <c r="D3143" t="s">
        <v>600</v>
      </c>
      <c r="E3143">
        <v>10</v>
      </c>
    </row>
    <row r="3144" spans="1:5">
      <c r="A3144">
        <v>2019</v>
      </c>
      <c r="B3144" t="s">
        <v>431</v>
      </c>
      <c r="C3144" t="s">
        <v>36</v>
      </c>
      <c r="D3144" t="s">
        <v>600</v>
      </c>
      <c r="E3144">
        <v>0</v>
      </c>
    </row>
    <row r="3145" spans="1:5">
      <c r="A3145">
        <v>2018</v>
      </c>
      <c r="B3145" t="s">
        <v>424</v>
      </c>
      <c r="C3145" t="s">
        <v>21</v>
      </c>
      <c r="D3145" t="s">
        <v>600</v>
      </c>
      <c r="E3145">
        <v>40</v>
      </c>
    </row>
    <row r="3146" spans="1:5">
      <c r="A3146">
        <v>2018</v>
      </c>
      <c r="B3146" t="s">
        <v>420</v>
      </c>
      <c r="C3146" t="s">
        <v>8</v>
      </c>
      <c r="D3146" t="s">
        <v>600</v>
      </c>
      <c r="E3146">
        <v>60</v>
      </c>
    </row>
    <row r="3147" spans="1:5">
      <c r="A3147">
        <v>2018</v>
      </c>
      <c r="B3147" t="s">
        <v>426</v>
      </c>
      <c r="C3147" t="s">
        <v>427</v>
      </c>
      <c r="D3147" t="s">
        <v>600</v>
      </c>
      <c r="E3147">
        <v>25</v>
      </c>
    </row>
    <row r="3148" spans="1:5">
      <c r="A3148">
        <v>2018</v>
      </c>
      <c r="B3148" t="s">
        <v>433</v>
      </c>
      <c r="C3148" t="s">
        <v>42</v>
      </c>
      <c r="D3148" t="s">
        <v>600</v>
      </c>
      <c r="E3148">
        <v>5</v>
      </c>
    </row>
    <row r="3149" spans="1:5">
      <c r="A3149">
        <v>2018</v>
      </c>
      <c r="B3149" t="s">
        <v>421</v>
      </c>
      <c r="C3149" t="s">
        <v>13</v>
      </c>
      <c r="D3149" t="s">
        <v>600</v>
      </c>
      <c r="E3149">
        <v>40</v>
      </c>
    </row>
    <row r="3150" spans="1:5">
      <c r="A3150">
        <v>2018</v>
      </c>
      <c r="B3150" t="s">
        <v>435</v>
      </c>
      <c r="C3150" t="s">
        <v>48</v>
      </c>
      <c r="D3150" t="s">
        <v>600</v>
      </c>
      <c r="E3150">
        <v>5</v>
      </c>
    </row>
    <row r="3151" spans="1:5">
      <c r="A3151">
        <v>2018</v>
      </c>
      <c r="B3151" t="s">
        <v>428</v>
      </c>
      <c r="C3151" t="s">
        <v>27</v>
      </c>
      <c r="D3151" t="s">
        <v>600</v>
      </c>
      <c r="E3151">
        <v>5</v>
      </c>
    </row>
    <row r="3152" spans="1:5">
      <c r="A3152">
        <v>2018</v>
      </c>
      <c r="B3152" t="s">
        <v>423</v>
      </c>
      <c r="C3152" t="s">
        <v>18</v>
      </c>
      <c r="D3152" t="s">
        <v>600</v>
      </c>
      <c r="E3152">
        <v>10</v>
      </c>
    </row>
    <row r="3153" spans="1:5">
      <c r="A3153">
        <v>2018</v>
      </c>
      <c r="B3153" t="s">
        <v>430</v>
      </c>
      <c r="C3153" t="s">
        <v>33</v>
      </c>
      <c r="D3153" t="s">
        <v>600</v>
      </c>
      <c r="E3153">
        <v>5</v>
      </c>
    </row>
    <row r="3154" spans="1:5">
      <c r="A3154">
        <v>2018</v>
      </c>
      <c r="B3154" t="s">
        <v>431</v>
      </c>
      <c r="C3154" t="s">
        <v>36</v>
      </c>
      <c r="D3154" t="s">
        <v>600</v>
      </c>
      <c r="E3154">
        <v>0</v>
      </c>
    </row>
    <row r="3155" spans="1:5">
      <c r="A3155">
        <v>2018</v>
      </c>
      <c r="B3155" t="s">
        <v>438</v>
      </c>
      <c r="C3155" t="s">
        <v>52</v>
      </c>
      <c r="D3155" t="s">
        <v>600</v>
      </c>
      <c r="E3155">
        <v>10</v>
      </c>
    </row>
    <row r="3156" spans="1:5">
      <c r="A3156">
        <v>2018</v>
      </c>
      <c r="B3156" t="s">
        <v>422</v>
      </c>
      <c r="C3156" t="s">
        <v>15</v>
      </c>
      <c r="D3156" t="s">
        <v>600</v>
      </c>
      <c r="E3156">
        <v>55</v>
      </c>
    </row>
    <row r="3157" spans="1:5">
      <c r="A3157">
        <v>2018</v>
      </c>
      <c r="B3157" t="s">
        <v>436</v>
      </c>
      <c r="C3157" t="s">
        <v>49</v>
      </c>
      <c r="D3157" t="s">
        <v>600</v>
      </c>
      <c r="E3157">
        <v>60</v>
      </c>
    </row>
    <row r="3158" spans="1:5">
      <c r="A3158">
        <v>2018</v>
      </c>
      <c r="B3158" t="s">
        <v>439</v>
      </c>
      <c r="C3158" t="s">
        <v>53</v>
      </c>
      <c r="D3158" t="s">
        <v>600</v>
      </c>
      <c r="E3158">
        <v>5</v>
      </c>
    </row>
    <row r="3159" spans="1:5">
      <c r="A3159">
        <v>2018</v>
      </c>
      <c r="B3159" t="s">
        <v>437</v>
      </c>
      <c r="C3159" t="s">
        <v>51</v>
      </c>
      <c r="D3159" t="s">
        <v>600</v>
      </c>
      <c r="E3159">
        <v>10</v>
      </c>
    </row>
    <row r="3160" spans="1:5">
      <c r="A3160">
        <v>2018</v>
      </c>
      <c r="B3160" t="s">
        <v>434</v>
      </c>
      <c r="C3160" t="s">
        <v>45</v>
      </c>
      <c r="D3160" t="s">
        <v>600</v>
      </c>
      <c r="E3160">
        <v>0</v>
      </c>
    </row>
    <row r="3161" spans="1:5">
      <c r="A3161">
        <v>2018</v>
      </c>
      <c r="B3161" t="s">
        <v>429</v>
      </c>
      <c r="C3161" t="s">
        <v>30</v>
      </c>
      <c r="D3161" t="s">
        <v>600</v>
      </c>
      <c r="E3161">
        <v>30</v>
      </c>
    </row>
    <row r="3162" spans="1:5">
      <c r="A3162">
        <v>2018</v>
      </c>
      <c r="B3162" t="s">
        <v>425</v>
      </c>
      <c r="C3162" t="s">
        <v>24</v>
      </c>
      <c r="D3162" t="s">
        <v>600</v>
      </c>
      <c r="E3162">
        <v>5</v>
      </c>
    </row>
    <row r="3163" spans="1:5">
      <c r="A3163">
        <v>2018</v>
      </c>
      <c r="B3163" t="s">
        <v>432</v>
      </c>
      <c r="C3163" t="s">
        <v>39</v>
      </c>
      <c r="D3163" t="s">
        <v>600</v>
      </c>
      <c r="E3163">
        <v>20</v>
      </c>
    </row>
    <row r="3164" spans="1:5">
      <c r="A3164">
        <v>2023</v>
      </c>
      <c r="B3164" t="s">
        <v>424</v>
      </c>
      <c r="C3164" t="s">
        <v>21</v>
      </c>
      <c r="D3164" t="s">
        <v>600</v>
      </c>
      <c r="E3164">
        <v>30</v>
      </c>
    </row>
    <row r="3165" spans="1:5">
      <c r="A3165">
        <v>2023</v>
      </c>
      <c r="B3165" t="s">
        <v>432</v>
      </c>
      <c r="C3165" t="s">
        <v>39</v>
      </c>
      <c r="D3165" t="s">
        <v>600</v>
      </c>
      <c r="E3165">
        <v>15</v>
      </c>
    </row>
    <row r="3166" spans="1:5">
      <c r="A3166">
        <v>2023</v>
      </c>
      <c r="B3166" t="s">
        <v>421</v>
      </c>
      <c r="C3166" t="s">
        <v>13</v>
      </c>
      <c r="D3166" t="s">
        <v>600</v>
      </c>
      <c r="E3166">
        <v>50</v>
      </c>
    </row>
    <row r="3167" spans="1:5">
      <c r="A3167">
        <v>2023</v>
      </c>
      <c r="B3167" t="s">
        <v>430</v>
      </c>
      <c r="C3167" t="s">
        <v>33</v>
      </c>
      <c r="D3167" t="s">
        <v>600</v>
      </c>
      <c r="E3167">
        <v>5</v>
      </c>
    </row>
    <row r="3168" spans="1:5">
      <c r="A3168">
        <v>2023</v>
      </c>
      <c r="B3168" t="s">
        <v>435</v>
      </c>
      <c r="C3168" t="s">
        <v>48</v>
      </c>
      <c r="D3168" t="s">
        <v>600</v>
      </c>
      <c r="E3168">
        <v>5</v>
      </c>
    </row>
    <row r="3169" spans="1:5">
      <c r="A3169">
        <v>2023</v>
      </c>
      <c r="B3169" t="s">
        <v>436</v>
      </c>
      <c r="C3169" t="s">
        <v>49</v>
      </c>
      <c r="D3169" t="s">
        <v>600</v>
      </c>
      <c r="E3169">
        <v>65</v>
      </c>
    </row>
    <row r="3170" spans="1:5">
      <c r="A3170">
        <v>2023</v>
      </c>
      <c r="B3170" t="s">
        <v>429</v>
      </c>
      <c r="C3170" t="s">
        <v>30</v>
      </c>
      <c r="D3170" t="s">
        <v>600</v>
      </c>
      <c r="E3170">
        <v>35</v>
      </c>
    </row>
    <row r="3171" spans="1:5">
      <c r="A3171">
        <v>2023</v>
      </c>
      <c r="B3171" t="s">
        <v>420</v>
      </c>
      <c r="C3171" t="s">
        <v>8</v>
      </c>
      <c r="D3171" t="s">
        <v>600</v>
      </c>
      <c r="E3171">
        <v>75</v>
      </c>
    </row>
    <row r="3172" spans="1:5">
      <c r="A3172">
        <v>2023</v>
      </c>
      <c r="B3172" t="s">
        <v>439</v>
      </c>
      <c r="C3172" t="s">
        <v>53</v>
      </c>
      <c r="D3172" t="s">
        <v>600</v>
      </c>
      <c r="E3172">
        <v>10</v>
      </c>
    </row>
    <row r="3173" spans="1:5">
      <c r="A3173">
        <v>2023</v>
      </c>
      <c r="B3173" t="s">
        <v>437</v>
      </c>
      <c r="C3173" t="s">
        <v>51</v>
      </c>
      <c r="D3173" t="s">
        <v>600</v>
      </c>
      <c r="E3173">
        <v>20</v>
      </c>
    </row>
    <row r="3174" spans="1:5">
      <c r="A3174">
        <v>2023</v>
      </c>
      <c r="B3174" t="s">
        <v>438</v>
      </c>
      <c r="C3174" t="s">
        <v>52</v>
      </c>
      <c r="D3174" t="s">
        <v>600</v>
      </c>
      <c r="E3174">
        <v>10</v>
      </c>
    </row>
    <row r="3175" spans="1:5">
      <c r="A3175">
        <v>2023</v>
      </c>
      <c r="B3175" t="s">
        <v>426</v>
      </c>
      <c r="C3175" t="s">
        <v>427</v>
      </c>
      <c r="D3175" t="s">
        <v>600</v>
      </c>
      <c r="E3175">
        <v>30</v>
      </c>
    </row>
    <row r="3176" spans="1:5">
      <c r="A3176">
        <v>2023</v>
      </c>
      <c r="B3176" t="s">
        <v>434</v>
      </c>
      <c r="C3176" t="s">
        <v>45</v>
      </c>
      <c r="D3176" t="s">
        <v>600</v>
      </c>
      <c r="E3176">
        <v>0</v>
      </c>
    </row>
    <row r="3177" spans="1:5">
      <c r="A3177">
        <v>2023</v>
      </c>
      <c r="B3177" t="s">
        <v>425</v>
      </c>
      <c r="C3177" t="s">
        <v>24</v>
      </c>
      <c r="D3177" t="s">
        <v>600</v>
      </c>
      <c r="E3177">
        <v>5</v>
      </c>
    </row>
    <row r="3178" spans="1:5">
      <c r="A3178">
        <v>2023</v>
      </c>
      <c r="B3178" t="s">
        <v>422</v>
      </c>
      <c r="C3178" t="s">
        <v>15</v>
      </c>
      <c r="D3178" t="s">
        <v>600</v>
      </c>
      <c r="E3178">
        <v>65</v>
      </c>
    </row>
    <row r="3179" spans="1:5">
      <c r="A3179">
        <v>2024</v>
      </c>
      <c r="B3179" t="s">
        <v>430</v>
      </c>
      <c r="C3179" t="s">
        <v>33</v>
      </c>
      <c r="D3179" t="s">
        <v>600</v>
      </c>
      <c r="E3179">
        <v>5</v>
      </c>
    </row>
    <row r="3180" spans="1:5">
      <c r="A3180">
        <v>2024</v>
      </c>
      <c r="B3180" t="s">
        <v>428</v>
      </c>
      <c r="C3180" t="s">
        <v>27</v>
      </c>
      <c r="D3180" t="s">
        <v>600</v>
      </c>
      <c r="E3180">
        <v>5</v>
      </c>
    </row>
    <row r="3181" spans="1:5">
      <c r="A3181">
        <v>2024</v>
      </c>
      <c r="B3181" t="s">
        <v>422</v>
      </c>
      <c r="C3181" t="s">
        <v>15</v>
      </c>
      <c r="D3181" t="s">
        <v>600</v>
      </c>
      <c r="E3181">
        <v>65</v>
      </c>
    </row>
    <row r="3182" spans="1:5">
      <c r="A3182">
        <v>2024</v>
      </c>
      <c r="B3182" t="s">
        <v>425</v>
      </c>
      <c r="C3182" t="s">
        <v>24</v>
      </c>
      <c r="D3182" t="s">
        <v>600</v>
      </c>
      <c r="E3182">
        <v>5</v>
      </c>
    </row>
    <row r="3183" spans="1:5">
      <c r="A3183">
        <v>2024</v>
      </c>
      <c r="B3183" t="s">
        <v>438</v>
      </c>
      <c r="C3183" t="s">
        <v>52</v>
      </c>
      <c r="D3183" t="s">
        <v>600</v>
      </c>
      <c r="E3183">
        <v>5</v>
      </c>
    </row>
    <row r="3184" spans="1:5">
      <c r="A3184">
        <v>2024</v>
      </c>
      <c r="B3184" t="s">
        <v>420</v>
      </c>
      <c r="C3184" t="s">
        <v>8</v>
      </c>
      <c r="D3184" t="s">
        <v>600</v>
      </c>
      <c r="E3184">
        <v>80</v>
      </c>
    </row>
    <row r="3185" spans="1:5">
      <c r="A3185">
        <v>2024</v>
      </c>
      <c r="B3185" t="s">
        <v>423</v>
      </c>
      <c r="C3185" t="s">
        <v>18</v>
      </c>
      <c r="D3185" t="s">
        <v>600</v>
      </c>
      <c r="E3185">
        <v>10</v>
      </c>
    </row>
    <row r="3186" spans="1:5">
      <c r="A3186">
        <v>2024</v>
      </c>
      <c r="B3186" t="s">
        <v>421</v>
      </c>
      <c r="C3186" t="s">
        <v>13</v>
      </c>
      <c r="D3186" t="s">
        <v>600</v>
      </c>
      <c r="E3186">
        <v>50</v>
      </c>
    </row>
    <row r="3187" spans="1:5">
      <c r="A3187">
        <v>2024</v>
      </c>
      <c r="B3187" t="s">
        <v>429</v>
      </c>
      <c r="C3187" t="s">
        <v>30</v>
      </c>
      <c r="D3187" t="s">
        <v>600</v>
      </c>
      <c r="E3187">
        <v>35</v>
      </c>
    </row>
    <row r="3188" spans="1:5">
      <c r="A3188">
        <v>2024</v>
      </c>
      <c r="B3188" t="s">
        <v>431</v>
      </c>
      <c r="C3188" t="s">
        <v>36</v>
      </c>
      <c r="D3188" t="s">
        <v>600</v>
      </c>
      <c r="E3188">
        <v>5</v>
      </c>
    </row>
    <row r="3189" spans="1:5">
      <c r="A3189">
        <v>2024</v>
      </c>
      <c r="B3189" t="s">
        <v>434</v>
      </c>
      <c r="C3189" t="s">
        <v>45</v>
      </c>
      <c r="D3189" t="s">
        <v>600</v>
      </c>
      <c r="E3189">
        <v>0</v>
      </c>
    </row>
    <row r="3190" spans="1:5">
      <c r="A3190">
        <v>2024</v>
      </c>
      <c r="B3190" t="s">
        <v>437</v>
      </c>
      <c r="C3190" t="s">
        <v>51</v>
      </c>
      <c r="D3190" t="s">
        <v>600</v>
      </c>
      <c r="E3190">
        <v>15</v>
      </c>
    </row>
    <row r="3191" spans="1:5">
      <c r="A3191">
        <v>2024</v>
      </c>
      <c r="B3191" t="s">
        <v>436</v>
      </c>
      <c r="C3191" t="s">
        <v>49</v>
      </c>
      <c r="D3191" t="s">
        <v>600</v>
      </c>
      <c r="E3191">
        <v>60</v>
      </c>
    </row>
    <row r="3192" spans="1:5">
      <c r="A3192">
        <v>2024</v>
      </c>
      <c r="B3192" t="s">
        <v>439</v>
      </c>
      <c r="C3192" t="s">
        <v>53</v>
      </c>
      <c r="D3192" t="s">
        <v>600</v>
      </c>
      <c r="E3192">
        <v>10</v>
      </c>
    </row>
    <row r="3193" spans="1:5">
      <c r="A3193">
        <v>2024</v>
      </c>
      <c r="B3193" t="s">
        <v>433</v>
      </c>
      <c r="C3193" t="s">
        <v>42</v>
      </c>
      <c r="D3193" t="s">
        <v>600</v>
      </c>
      <c r="E3193">
        <v>0</v>
      </c>
    </row>
    <row r="3194" spans="1:5">
      <c r="A3194">
        <v>2023</v>
      </c>
      <c r="B3194" t="s">
        <v>431</v>
      </c>
      <c r="C3194" t="s">
        <v>36</v>
      </c>
      <c r="D3194" t="s">
        <v>601</v>
      </c>
      <c r="E3194">
        <v>95</v>
      </c>
    </row>
    <row r="3195" spans="1:5">
      <c r="A3195">
        <v>2023</v>
      </c>
      <c r="B3195" t="s">
        <v>433</v>
      </c>
      <c r="C3195" t="s">
        <v>42</v>
      </c>
      <c r="D3195" t="s">
        <v>601</v>
      </c>
      <c r="E3195">
        <v>85</v>
      </c>
    </row>
    <row r="3196" spans="1:5">
      <c r="A3196">
        <v>2023</v>
      </c>
      <c r="B3196" t="s">
        <v>423</v>
      </c>
      <c r="C3196" t="s">
        <v>18</v>
      </c>
      <c r="D3196" t="s">
        <v>601</v>
      </c>
      <c r="E3196">
        <v>245</v>
      </c>
    </row>
    <row r="3197" spans="1:5">
      <c r="A3197">
        <v>2023</v>
      </c>
      <c r="B3197" t="s">
        <v>428</v>
      </c>
      <c r="C3197" t="s">
        <v>27</v>
      </c>
      <c r="D3197" t="s">
        <v>601</v>
      </c>
      <c r="E3197">
        <v>385</v>
      </c>
    </row>
    <row r="3198" spans="1:5">
      <c r="A3198">
        <v>2024</v>
      </c>
      <c r="B3198" t="s">
        <v>424</v>
      </c>
      <c r="C3198" t="s">
        <v>21</v>
      </c>
      <c r="D3198" t="s">
        <v>601</v>
      </c>
      <c r="E3198">
        <v>695</v>
      </c>
    </row>
    <row r="3199" spans="1:5">
      <c r="A3199">
        <v>2024</v>
      </c>
      <c r="B3199" t="s">
        <v>432</v>
      </c>
      <c r="C3199" t="s">
        <v>39</v>
      </c>
      <c r="D3199" t="s">
        <v>601</v>
      </c>
      <c r="E3199">
        <v>505</v>
      </c>
    </row>
    <row r="3200" spans="1:5">
      <c r="A3200">
        <v>2024</v>
      </c>
      <c r="B3200" t="s">
        <v>435</v>
      </c>
      <c r="C3200" t="s">
        <v>48</v>
      </c>
      <c r="D3200" t="s">
        <v>601</v>
      </c>
      <c r="E3200">
        <v>270</v>
      </c>
    </row>
    <row r="3201" spans="1:5">
      <c r="A3201">
        <v>2024</v>
      </c>
      <c r="B3201" t="s">
        <v>426</v>
      </c>
      <c r="C3201" t="s">
        <v>427</v>
      </c>
      <c r="D3201" t="s">
        <v>601</v>
      </c>
      <c r="E3201">
        <v>635</v>
      </c>
    </row>
    <row r="3202" spans="1:5">
      <c r="A3202">
        <v>2021</v>
      </c>
      <c r="B3202" t="s">
        <v>437</v>
      </c>
      <c r="C3202" t="s">
        <v>51</v>
      </c>
      <c r="D3202" t="s">
        <v>601</v>
      </c>
      <c r="E3202">
        <v>750</v>
      </c>
    </row>
    <row r="3203" spans="1:5">
      <c r="A3203">
        <v>2021</v>
      </c>
      <c r="B3203" t="s">
        <v>434</v>
      </c>
      <c r="C3203" t="s">
        <v>45</v>
      </c>
      <c r="D3203" t="s">
        <v>601</v>
      </c>
      <c r="E3203">
        <v>40</v>
      </c>
    </row>
    <row r="3204" spans="1:5">
      <c r="A3204">
        <v>2021</v>
      </c>
      <c r="B3204" t="s">
        <v>438</v>
      </c>
      <c r="C3204" t="s">
        <v>52</v>
      </c>
      <c r="D3204" t="s">
        <v>601</v>
      </c>
      <c r="E3204">
        <v>170</v>
      </c>
    </row>
    <row r="3205" spans="1:5">
      <c r="A3205">
        <v>2021</v>
      </c>
      <c r="B3205" t="s">
        <v>425</v>
      </c>
      <c r="C3205" t="s">
        <v>24</v>
      </c>
      <c r="D3205" t="s">
        <v>601</v>
      </c>
      <c r="E3205">
        <v>180</v>
      </c>
    </row>
    <row r="3206" spans="1:5">
      <c r="A3206">
        <v>2021</v>
      </c>
      <c r="B3206" t="s">
        <v>423</v>
      </c>
      <c r="C3206" t="s">
        <v>18</v>
      </c>
      <c r="D3206" t="s">
        <v>601</v>
      </c>
      <c r="E3206">
        <v>230</v>
      </c>
    </row>
    <row r="3207" spans="1:5">
      <c r="A3207">
        <v>2021</v>
      </c>
      <c r="B3207" t="s">
        <v>420</v>
      </c>
      <c r="C3207" t="s">
        <v>8</v>
      </c>
      <c r="D3207" t="s">
        <v>601</v>
      </c>
      <c r="E3207">
        <v>1220</v>
      </c>
    </row>
    <row r="3208" spans="1:5">
      <c r="A3208">
        <v>2022</v>
      </c>
      <c r="B3208" t="s">
        <v>425</v>
      </c>
      <c r="C3208" t="s">
        <v>24</v>
      </c>
      <c r="D3208" t="s">
        <v>601</v>
      </c>
      <c r="E3208">
        <v>165</v>
      </c>
    </row>
    <row r="3209" spans="1:5">
      <c r="A3209">
        <v>2022</v>
      </c>
      <c r="B3209" t="s">
        <v>422</v>
      </c>
      <c r="C3209" t="s">
        <v>15</v>
      </c>
      <c r="D3209" t="s">
        <v>601</v>
      </c>
      <c r="E3209">
        <v>1205</v>
      </c>
    </row>
    <row r="3210" spans="1:5">
      <c r="A3210">
        <v>2022</v>
      </c>
      <c r="B3210" t="s">
        <v>437</v>
      </c>
      <c r="C3210" t="s">
        <v>51</v>
      </c>
      <c r="D3210" t="s">
        <v>601</v>
      </c>
      <c r="E3210">
        <v>755</v>
      </c>
    </row>
    <row r="3211" spans="1:5">
      <c r="A3211">
        <v>2022</v>
      </c>
      <c r="B3211" t="s">
        <v>426</v>
      </c>
      <c r="C3211" t="s">
        <v>427</v>
      </c>
      <c r="D3211" t="s">
        <v>601</v>
      </c>
      <c r="E3211">
        <v>605</v>
      </c>
    </row>
    <row r="3212" spans="1:5">
      <c r="A3212">
        <v>2022</v>
      </c>
      <c r="B3212" t="s">
        <v>428</v>
      </c>
      <c r="C3212" t="s">
        <v>27</v>
      </c>
      <c r="D3212" t="s">
        <v>601</v>
      </c>
      <c r="E3212">
        <v>365</v>
      </c>
    </row>
    <row r="3213" spans="1:5">
      <c r="A3213">
        <v>2022</v>
      </c>
      <c r="B3213" t="s">
        <v>435</v>
      </c>
      <c r="C3213" t="s">
        <v>48</v>
      </c>
      <c r="D3213" t="s">
        <v>601</v>
      </c>
      <c r="E3213">
        <v>265</v>
      </c>
    </row>
    <row r="3214" spans="1:5">
      <c r="A3214">
        <v>2022</v>
      </c>
      <c r="B3214" t="s">
        <v>423</v>
      </c>
      <c r="C3214" t="s">
        <v>18</v>
      </c>
      <c r="D3214" t="s">
        <v>601</v>
      </c>
      <c r="E3214">
        <v>250</v>
      </c>
    </row>
    <row r="3215" spans="1:5">
      <c r="A3215">
        <v>2022</v>
      </c>
      <c r="B3215" t="s">
        <v>430</v>
      </c>
      <c r="C3215" t="s">
        <v>33</v>
      </c>
      <c r="D3215" t="s">
        <v>601</v>
      </c>
      <c r="E3215">
        <v>260</v>
      </c>
    </row>
    <row r="3216" spans="1:5">
      <c r="A3216">
        <v>2022</v>
      </c>
      <c r="B3216" t="s">
        <v>436</v>
      </c>
      <c r="C3216" t="s">
        <v>49</v>
      </c>
      <c r="D3216" t="s">
        <v>601</v>
      </c>
      <c r="E3216">
        <v>1145</v>
      </c>
    </row>
    <row r="3217" spans="1:5">
      <c r="A3217">
        <v>2022</v>
      </c>
      <c r="B3217" t="s">
        <v>439</v>
      </c>
      <c r="C3217" t="s">
        <v>53</v>
      </c>
      <c r="D3217" t="s">
        <v>601</v>
      </c>
      <c r="E3217">
        <v>185</v>
      </c>
    </row>
    <row r="3218" spans="1:5">
      <c r="A3218">
        <v>2022</v>
      </c>
      <c r="B3218" t="s">
        <v>433</v>
      </c>
      <c r="C3218" t="s">
        <v>42</v>
      </c>
      <c r="D3218" t="s">
        <v>601</v>
      </c>
      <c r="E3218">
        <v>80</v>
      </c>
    </row>
    <row r="3219" spans="1:5">
      <c r="A3219">
        <v>2022</v>
      </c>
      <c r="B3219" t="s">
        <v>434</v>
      </c>
      <c r="C3219" t="s">
        <v>45</v>
      </c>
      <c r="D3219" t="s">
        <v>601</v>
      </c>
      <c r="E3219">
        <v>40</v>
      </c>
    </row>
    <row r="3220" spans="1:5">
      <c r="A3220">
        <v>2022</v>
      </c>
      <c r="B3220" t="s">
        <v>432</v>
      </c>
      <c r="C3220" t="s">
        <v>39</v>
      </c>
      <c r="D3220" t="s">
        <v>601</v>
      </c>
      <c r="E3220">
        <v>505</v>
      </c>
    </row>
    <row r="3221" spans="1:5">
      <c r="A3221">
        <v>2021</v>
      </c>
      <c r="B3221" t="s">
        <v>426</v>
      </c>
      <c r="C3221" t="s">
        <v>427</v>
      </c>
      <c r="D3221" t="s">
        <v>601</v>
      </c>
      <c r="E3221">
        <v>615</v>
      </c>
    </row>
    <row r="3222" spans="1:5">
      <c r="A3222">
        <v>2021</v>
      </c>
      <c r="B3222" t="s">
        <v>422</v>
      </c>
      <c r="C3222" t="s">
        <v>15</v>
      </c>
      <c r="D3222" t="s">
        <v>601</v>
      </c>
      <c r="E3222">
        <v>1190</v>
      </c>
    </row>
    <row r="3223" spans="1:5">
      <c r="A3223">
        <v>2021</v>
      </c>
      <c r="B3223" t="s">
        <v>432</v>
      </c>
      <c r="C3223" t="s">
        <v>39</v>
      </c>
      <c r="D3223" t="s">
        <v>601</v>
      </c>
      <c r="E3223">
        <v>480</v>
      </c>
    </row>
    <row r="3224" spans="1:5">
      <c r="A3224">
        <v>2021</v>
      </c>
      <c r="B3224" t="s">
        <v>424</v>
      </c>
      <c r="C3224" t="s">
        <v>21</v>
      </c>
      <c r="D3224" t="s">
        <v>601</v>
      </c>
      <c r="E3224">
        <v>595</v>
      </c>
    </row>
    <row r="3225" spans="1:5">
      <c r="A3225">
        <v>2021</v>
      </c>
      <c r="B3225" t="s">
        <v>433</v>
      </c>
      <c r="C3225" t="s">
        <v>42</v>
      </c>
      <c r="D3225" t="s">
        <v>601</v>
      </c>
      <c r="E3225">
        <v>85</v>
      </c>
    </row>
    <row r="3226" spans="1:5">
      <c r="A3226">
        <v>2021</v>
      </c>
      <c r="B3226" t="s">
        <v>421</v>
      </c>
      <c r="C3226" t="s">
        <v>13</v>
      </c>
      <c r="D3226" t="s">
        <v>601</v>
      </c>
      <c r="E3226">
        <v>1300</v>
      </c>
    </row>
    <row r="3227" spans="1:5">
      <c r="A3227">
        <v>2022</v>
      </c>
      <c r="B3227" t="s">
        <v>424</v>
      </c>
      <c r="C3227" t="s">
        <v>21</v>
      </c>
      <c r="D3227" t="s">
        <v>601</v>
      </c>
      <c r="E3227">
        <v>650</v>
      </c>
    </row>
    <row r="3228" spans="1:5">
      <c r="A3228">
        <v>2022</v>
      </c>
      <c r="B3228" t="s">
        <v>431</v>
      </c>
      <c r="C3228" t="s">
        <v>36</v>
      </c>
      <c r="D3228" t="s">
        <v>601</v>
      </c>
      <c r="E3228">
        <v>90</v>
      </c>
    </row>
    <row r="3229" spans="1:5">
      <c r="A3229">
        <v>2022</v>
      </c>
      <c r="B3229" t="s">
        <v>421</v>
      </c>
      <c r="C3229" t="s">
        <v>13</v>
      </c>
      <c r="D3229" t="s">
        <v>601</v>
      </c>
      <c r="E3229">
        <v>1310</v>
      </c>
    </row>
    <row r="3230" spans="1:5">
      <c r="A3230">
        <v>2021</v>
      </c>
      <c r="B3230" t="s">
        <v>436</v>
      </c>
      <c r="C3230" t="s">
        <v>49</v>
      </c>
      <c r="D3230" t="s">
        <v>601</v>
      </c>
      <c r="E3230">
        <v>1135</v>
      </c>
    </row>
    <row r="3231" spans="1:5">
      <c r="A3231">
        <v>2021</v>
      </c>
      <c r="B3231" t="s">
        <v>439</v>
      </c>
      <c r="C3231" t="s">
        <v>53</v>
      </c>
      <c r="D3231" t="s">
        <v>601</v>
      </c>
      <c r="E3231">
        <v>170</v>
      </c>
    </row>
    <row r="3232" spans="1:5">
      <c r="A3232">
        <v>2021</v>
      </c>
      <c r="B3232" t="s">
        <v>435</v>
      </c>
      <c r="C3232" t="s">
        <v>48</v>
      </c>
      <c r="D3232" t="s">
        <v>601</v>
      </c>
      <c r="E3232">
        <v>245</v>
      </c>
    </row>
    <row r="3233" spans="1:5">
      <c r="A3233">
        <v>2021</v>
      </c>
      <c r="B3233" t="s">
        <v>430</v>
      </c>
      <c r="C3233" t="s">
        <v>33</v>
      </c>
      <c r="D3233" t="s">
        <v>601</v>
      </c>
      <c r="E3233">
        <v>255</v>
      </c>
    </row>
    <row r="3234" spans="1:5">
      <c r="A3234">
        <v>2021</v>
      </c>
      <c r="B3234" t="s">
        <v>429</v>
      </c>
      <c r="C3234" t="s">
        <v>30</v>
      </c>
      <c r="D3234" t="s">
        <v>601</v>
      </c>
      <c r="E3234">
        <v>1240</v>
      </c>
    </row>
    <row r="3235" spans="1:5">
      <c r="A3235">
        <v>2021</v>
      </c>
      <c r="B3235" t="s">
        <v>428</v>
      </c>
      <c r="C3235" t="s">
        <v>27</v>
      </c>
      <c r="D3235" t="s">
        <v>601</v>
      </c>
      <c r="E3235">
        <v>365</v>
      </c>
    </row>
    <row r="3236" spans="1:5">
      <c r="A3236">
        <v>2021</v>
      </c>
      <c r="B3236" t="s">
        <v>431</v>
      </c>
      <c r="C3236" t="s">
        <v>36</v>
      </c>
      <c r="D3236" t="s">
        <v>601</v>
      </c>
      <c r="E3236">
        <v>90</v>
      </c>
    </row>
    <row r="3237" spans="1:5">
      <c r="A3237">
        <v>2022</v>
      </c>
      <c r="B3237" t="s">
        <v>438</v>
      </c>
      <c r="C3237" t="s">
        <v>52</v>
      </c>
      <c r="D3237" t="s">
        <v>601</v>
      </c>
      <c r="E3237">
        <v>160</v>
      </c>
    </row>
    <row r="3238" spans="1:5">
      <c r="A3238">
        <v>2022</v>
      </c>
      <c r="B3238" t="s">
        <v>429</v>
      </c>
      <c r="C3238" t="s">
        <v>30</v>
      </c>
      <c r="D3238" t="s">
        <v>601</v>
      </c>
      <c r="E3238">
        <v>1220</v>
      </c>
    </row>
    <row r="3239" spans="1:5">
      <c r="A3239">
        <v>2022</v>
      </c>
      <c r="B3239" t="s">
        <v>420</v>
      </c>
      <c r="C3239" t="s">
        <v>8</v>
      </c>
      <c r="D3239" t="s">
        <v>601</v>
      </c>
      <c r="E3239">
        <v>1245</v>
      </c>
    </row>
    <row r="3240" spans="1:5">
      <c r="A3240">
        <v>2020</v>
      </c>
      <c r="B3240" t="s">
        <v>422</v>
      </c>
      <c r="C3240" t="s">
        <v>15</v>
      </c>
      <c r="D3240" t="s">
        <v>601</v>
      </c>
      <c r="E3240">
        <v>1170</v>
      </c>
    </row>
    <row r="3241" spans="1:5">
      <c r="A3241">
        <v>2020</v>
      </c>
      <c r="B3241" t="s">
        <v>425</v>
      </c>
      <c r="C3241" t="s">
        <v>24</v>
      </c>
      <c r="D3241" t="s">
        <v>601</v>
      </c>
      <c r="E3241">
        <v>190</v>
      </c>
    </row>
    <row r="3242" spans="1:5">
      <c r="A3242">
        <v>2020</v>
      </c>
      <c r="B3242" t="s">
        <v>431</v>
      </c>
      <c r="C3242" t="s">
        <v>36</v>
      </c>
      <c r="D3242" t="s">
        <v>601</v>
      </c>
      <c r="E3242">
        <v>95</v>
      </c>
    </row>
    <row r="3243" spans="1:5">
      <c r="A3243">
        <v>2020</v>
      </c>
      <c r="B3243" t="s">
        <v>423</v>
      </c>
      <c r="C3243" t="s">
        <v>18</v>
      </c>
      <c r="D3243" t="s">
        <v>601</v>
      </c>
      <c r="E3243">
        <v>235</v>
      </c>
    </row>
    <row r="3244" spans="1:5">
      <c r="A3244">
        <v>2020</v>
      </c>
      <c r="B3244" t="s">
        <v>421</v>
      </c>
      <c r="C3244" t="s">
        <v>13</v>
      </c>
      <c r="D3244" t="s">
        <v>601</v>
      </c>
      <c r="E3244">
        <v>1330</v>
      </c>
    </row>
    <row r="3245" spans="1:5">
      <c r="A3245">
        <v>2020</v>
      </c>
      <c r="B3245" t="s">
        <v>438</v>
      </c>
      <c r="C3245" t="s">
        <v>52</v>
      </c>
      <c r="D3245" t="s">
        <v>601</v>
      </c>
      <c r="E3245">
        <v>170</v>
      </c>
    </row>
    <row r="3246" spans="1:5">
      <c r="A3246">
        <v>2020</v>
      </c>
      <c r="B3246" t="s">
        <v>436</v>
      </c>
      <c r="C3246" t="s">
        <v>49</v>
      </c>
      <c r="D3246" t="s">
        <v>601</v>
      </c>
      <c r="E3246">
        <v>1110</v>
      </c>
    </row>
    <row r="3247" spans="1:5">
      <c r="A3247">
        <v>2020</v>
      </c>
      <c r="B3247" t="s">
        <v>426</v>
      </c>
      <c r="C3247" t="s">
        <v>427</v>
      </c>
      <c r="D3247" t="s">
        <v>601</v>
      </c>
      <c r="E3247">
        <v>585</v>
      </c>
    </row>
    <row r="3248" spans="1:5">
      <c r="A3248">
        <v>2020</v>
      </c>
      <c r="B3248" t="s">
        <v>424</v>
      </c>
      <c r="C3248" t="s">
        <v>21</v>
      </c>
      <c r="D3248" t="s">
        <v>601</v>
      </c>
      <c r="E3248">
        <v>590</v>
      </c>
    </row>
    <row r="3249" spans="1:5">
      <c r="A3249">
        <v>2020</v>
      </c>
      <c r="B3249" t="s">
        <v>432</v>
      </c>
      <c r="C3249" t="s">
        <v>39</v>
      </c>
      <c r="D3249" t="s">
        <v>601</v>
      </c>
      <c r="E3249">
        <v>495</v>
      </c>
    </row>
    <row r="3250" spans="1:5">
      <c r="A3250">
        <v>2020</v>
      </c>
      <c r="B3250" t="s">
        <v>439</v>
      </c>
      <c r="C3250" t="s">
        <v>53</v>
      </c>
      <c r="D3250" t="s">
        <v>601</v>
      </c>
      <c r="E3250">
        <v>170</v>
      </c>
    </row>
    <row r="3251" spans="1:5">
      <c r="A3251">
        <v>2020</v>
      </c>
      <c r="B3251" t="s">
        <v>428</v>
      </c>
      <c r="C3251" t="s">
        <v>27</v>
      </c>
      <c r="D3251" t="s">
        <v>601</v>
      </c>
      <c r="E3251">
        <v>340</v>
      </c>
    </row>
    <row r="3252" spans="1:5">
      <c r="A3252">
        <v>2020</v>
      </c>
      <c r="B3252" t="s">
        <v>429</v>
      </c>
      <c r="C3252" t="s">
        <v>30</v>
      </c>
      <c r="D3252" t="s">
        <v>601</v>
      </c>
      <c r="E3252">
        <v>1240</v>
      </c>
    </row>
    <row r="3253" spans="1:5">
      <c r="A3253">
        <v>2020</v>
      </c>
      <c r="B3253" t="s">
        <v>430</v>
      </c>
      <c r="C3253" t="s">
        <v>33</v>
      </c>
      <c r="D3253" t="s">
        <v>601</v>
      </c>
      <c r="E3253">
        <v>250</v>
      </c>
    </row>
    <row r="3254" spans="1:5">
      <c r="A3254">
        <v>2020</v>
      </c>
      <c r="B3254" t="s">
        <v>433</v>
      </c>
      <c r="C3254" t="s">
        <v>42</v>
      </c>
      <c r="D3254" t="s">
        <v>601</v>
      </c>
      <c r="E3254">
        <v>85</v>
      </c>
    </row>
    <row r="3255" spans="1:5">
      <c r="A3255">
        <v>2020</v>
      </c>
      <c r="B3255" t="s">
        <v>420</v>
      </c>
      <c r="C3255" t="s">
        <v>8</v>
      </c>
      <c r="D3255" t="s">
        <v>601</v>
      </c>
      <c r="E3255">
        <v>1215</v>
      </c>
    </row>
    <row r="3256" spans="1:5">
      <c r="A3256">
        <v>2020</v>
      </c>
      <c r="B3256" t="s">
        <v>434</v>
      </c>
      <c r="C3256" t="s">
        <v>45</v>
      </c>
      <c r="D3256" t="s">
        <v>601</v>
      </c>
      <c r="E3256">
        <v>40</v>
      </c>
    </row>
    <row r="3257" spans="1:5">
      <c r="A3257">
        <v>2020</v>
      </c>
      <c r="B3257" t="s">
        <v>435</v>
      </c>
      <c r="C3257" t="s">
        <v>48</v>
      </c>
      <c r="D3257" t="s">
        <v>601</v>
      </c>
      <c r="E3257">
        <v>265</v>
      </c>
    </row>
    <row r="3258" spans="1:5">
      <c r="A3258">
        <v>2020</v>
      </c>
      <c r="B3258" t="s">
        <v>437</v>
      </c>
      <c r="C3258" t="s">
        <v>51</v>
      </c>
      <c r="D3258" t="s">
        <v>601</v>
      </c>
      <c r="E3258">
        <v>755</v>
      </c>
    </row>
    <row r="3259" spans="1:5">
      <c r="A3259">
        <v>2019</v>
      </c>
      <c r="B3259" t="s">
        <v>432</v>
      </c>
      <c r="C3259" t="s">
        <v>39</v>
      </c>
      <c r="D3259" t="s">
        <v>601</v>
      </c>
      <c r="E3259">
        <v>500</v>
      </c>
    </row>
    <row r="3260" spans="1:5">
      <c r="A3260">
        <v>2019</v>
      </c>
      <c r="B3260" t="s">
        <v>426</v>
      </c>
      <c r="C3260" t="s">
        <v>427</v>
      </c>
      <c r="D3260" t="s">
        <v>601</v>
      </c>
      <c r="E3260">
        <v>580</v>
      </c>
    </row>
    <row r="3261" spans="1:5">
      <c r="A3261">
        <v>2019</v>
      </c>
      <c r="B3261" t="s">
        <v>421</v>
      </c>
      <c r="C3261" t="s">
        <v>13</v>
      </c>
      <c r="D3261" t="s">
        <v>601</v>
      </c>
      <c r="E3261">
        <v>1320</v>
      </c>
    </row>
    <row r="3262" spans="1:5">
      <c r="A3262">
        <v>2019</v>
      </c>
      <c r="B3262" t="s">
        <v>424</v>
      </c>
      <c r="C3262" t="s">
        <v>21</v>
      </c>
      <c r="D3262" t="s">
        <v>601</v>
      </c>
      <c r="E3262">
        <v>615</v>
      </c>
    </row>
    <row r="3263" spans="1:5">
      <c r="A3263">
        <v>2019</v>
      </c>
      <c r="B3263" t="s">
        <v>423</v>
      </c>
      <c r="C3263" t="s">
        <v>18</v>
      </c>
      <c r="D3263" t="s">
        <v>601</v>
      </c>
      <c r="E3263">
        <v>220</v>
      </c>
    </row>
    <row r="3264" spans="1:5">
      <c r="A3264">
        <v>2019</v>
      </c>
      <c r="B3264" t="s">
        <v>434</v>
      </c>
      <c r="C3264" t="s">
        <v>45</v>
      </c>
      <c r="D3264" t="s">
        <v>601</v>
      </c>
      <c r="E3264">
        <v>40</v>
      </c>
    </row>
    <row r="3265" spans="1:5">
      <c r="A3265">
        <v>2019</v>
      </c>
      <c r="B3265" t="s">
        <v>428</v>
      </c>
      <c r="C3265" t="s">
        <v>27</v>
      </c>
      <c r="D3265" t="s">
        <v>601</v>
      </c>
      <c r="E3265">
        <v>355</v>
      </c>
    </row>
    <row r="3266" spans="1:5">
      <c r="A3266">
        <v>2019</v>
      </c>
      <c r="B3266" t="s">
        <v>437</v>
      </c>
      <c r="C3266" t="s">
        <v>51</v>
      </c>
      <c r="D3266" t="s">
        <v>601</v>
      </c>
      <c r="E3266">
        <v>780</v>
      </c>
    </row>
    <row r="3267" spans="1:5">
      <c r="A3267">
        <v>2019</v>
      </c>
      <c r="B3267" t="s">
        <v>425</v>
      </c>
      <c r="C3267" t="s">
        <v>24</v>
      </c>
      <c r="D3267" t="s">
        <v>601</v>
      </c>
      <c r="E3267">
        <v>185</v>
      </c>
    </row>
    <row r="3268" spans="1:5">
      <c r="A3268">
        <v>2019</v>
      </c>
      <c r="B3268" t="s">
        <v>430</v>
      </c>
      <c r="C3268" t="s">
        <v>33</v>
      </c>
      <c r="D3268" t="s">
        <v>601</v>
      </c>
      <c r="E3268">
        <v>255</v>
      </c>
    </row>
    <row r="3269" spans="1:5">
      <c r="A3269">
        <v>2019</v>
      </c>
      <c r="B3269" t="s">
        <v>420</v>
      </c>
      <c r="C3269" t="s">
        <v>8</v>
      </c>
      <c r="D3269" t="s">
        <v>601</v>
      </c>
      <c r="E3269">
        <v>1280</v>
      </c>
    </row>
    <row r="3270" spans="1:5">
      <c r="A3270">
        <v>2019</v>
      </c>
      <c r="B3270" t="s">
        <v>438</v>
      </c>
      <c r="C3270" t="s">
        <v>52</v>
      </c>
      <c r="D3270" t="s">
        <v>601</v>
      </c>
      <c r="E3270">
        <v>165</v>
      </c>
    </row>
    <row r="3271" spans="1:5">
      <c r="A3271">
        <v>2019</v>
      </c>
      <c r="B3271" t="s">
        <v>429</v>
      </c>
      <c r="C3271" t="s">
        <v>30</v>
      </c>
      <c r="D3271" t="s">
        <v>601</v>
      </c>
      <c r="E3271">
        <v>1235</v>
      </c>
    </row>
    <row r="3272" spans="1:5">
      <c r="A3272">
        <v>2019</v>
      </c>
      <c r="B3272" t="s">
        <v>433</v>
      </c>
      <c r="C3272" t="s">
        <v>42</v>
      </c>
      <c r="D3272" t="s">
        <v>601</v>
      </c>
      <c r="E3272">
        <v>65</v>
      </c>
    </row>
    <row r="3273" spans="1:5">
      <c r="A3273">
        <v>2019</v>
      </c>
      <c r="B3273" t="s">
        <v>422</v>
      </c>
      <c r="C3273" t="s">
        <v>15</v>
      </c>
      <c r="D3273" t="s">
        <v>601</v>
      </c>
      <c r="E3273">
        <v>1135</v>
      </c>
    </row>
    <row r="3274" spans="1:5">
      <c r="A3274">
        <v>2019</v>
      </c>
      <c r="B3274" t="s">
        <v>435</v>
      </c>
      <c r="C3274" t="s">
        <v>48</v>
      </c>
      <c r="D3274" t="s">
        <v>601</v>
      </c>
      <c r="E3274">
        <v>250</v>
      </c>
    </row>
    <row r="3275" spans="1:5">
      <c r="A3275">
        <v>2019</v>
      </c>
      <c r="B3275" t="s">
        <v>436</v>
      </c>
      <c r="C3275" t="s">
        <v>49</v>
      </c>
      <c r="D3275" t="s">
        <v>601</v>
      </c>
      <c r="E3275">
        <v>1105</v>
      </c>
    </row>
    <row r="3276" spans="1:5">
      <c r="A3276">
        <v>2019</v>
      </c>
      <c r="B3276" t="s">
        <v>439</v>
      </c>
      <c r="C3276" t="s">
        <v>53</v>
      </c>
      <c r="D3276" t="s">
        <v>601</v>
      </c>
      <c r="E3276">
        <v>185</v>
      </c>
    </row>
    <row r="3277" spans="1:5">
      <c r="A3277">
        <v>2019</v>
      </c>
      <c r="B3277" t="s">
        <v>431</v>
      </c>
      <c r="C3277" t="s">
        <v>36</v>
      </c>
      <c r="D3277" t="s">
        <v>601</v>
      </c>
      <c r="E3277">
        <v>95</v>
      </c>
    </row>
    <row r="3278" spans="1:5">
      <c r="A3278">
        <v>2018</v>
      </c>
      <c r="B3278" t="s">
        <v>424</v>
      </c>
      <c r="C3278" t="s">
        <v>21</v>
      </c>
      <c r="D3278" t="s">
        <v>601</v>
      </c>
      <c r="E3278">
        <v>650</v>
      </c>
    </row>
    <row r="3279" spans="1:5">
      <c r="A3279">
        <v>2018</v>
      </c>
      <c r="B3279" t="s">
        <v>420</v>
      </c>
      <c r="C3279" t="s">
        <v>8</v>
      </c>
      <c r="D3279" t="s">
        <v>601</v>
      </c>
      <c r="E3279">
        <v>1250</v>
      </c>
    </row>
    <row r="3280" spans="1:5">
      <c r="A3280">
        <v>2018</v>
      </c>
      <c r="B3280" t="s">
        <v>426</v>
      </c>
      <c r="C3280" t="s">
        <v>427</v>
      </c>
      <c r="D3280" t="s">
        <v>601</v>
      </c>
      <c r="E3280">
        <v>555</v>
      </c>
    </row>
    <row r="3281" spans="1:5">
      <c r="A3281">
        <v>2018</v>
      </c>
      <c r="B3281" t="s">
        <v>433</v>
      </c>
      <c r="C3281" t="s">
        <v>42</v>
      </c>
      <c r="D3281" t="s">
        <v>601</v>
      </c>
      <c r="E3281">
        <v>70</v>
      </c>
    </row>
    <row r="3282" spans="1:5">
      <c r="A3282">
        <v>2018</v>
      </c>
      <c r="B3282" t="s">
        <v>421</v>
      </c>
      <c r="C3282" t="s">
        <v>13</v>
      </c>
      <c r="D3282" t="s">
        <v>601</v>
      </c>
      <c r="E3282">
        <v>1305</v>
      </c>
    </row>
    <row r="3283" spans="1:5">
      <c r="A3283">
        <v>2018</v>
      </c>
      <c r="B3283" t="s">
        <v>435</v>
      </c>
      <c r="C3283" t="s">
        <v>48</v>
      </c>
      <c r="D3283" t="s">
        <v>601</v>
      </c>
      <c r="E3283">
        <v>250</v>
      </c>
    </row>
    <row r="3284" spans="1:5">
      <c r="A3284">
        <v>2018</v>
      </c>
      <c r="B3284" t="s">
        <v>428</v>
      </c>
      <c r="C3284" t="s">
        <v>27</v>
      </c>
      <c r="D3284" t="s">
        <v>601</v>
      </c>
      <c r="E3284">
        <v>345</v>
      </c>
    </row>
    <row r="3285" spans="1:5">
      <c r="A3285">
        <v>2018</v>
      </c>
      <c r="B3285" t="s">
        <v>423</v>
      </c>
      <c r="C3285" t="s">
        <v>18</v>
      </c>
      <c r="D3285" t="s">
        <v>601</v>
      </c>
      <c r="E3285">
        <v>215</v>
      </c>
    </row>
    <row r="3286" spans="1:5">
      <c r="A3286">
        <v>2018</v>
      </c>
      <c r="B3286" t="s">
        <v>430</v>
      </c>
      <c r="C3286" t="s">
        <v>33</v>
      </c>
      <c r="D3286" t="s">
        <v>601</v>
      </c>
      <c r="E3286">
        <v>245</v>
      </c>
    </row>
    <row r="3287" spans="1:5">
      <c r="A3287">
        <v>2018</v>
      </c>
      <c r="B3287" t="s">
        <v>431</v>
      </c>
      <c r="C3287" t="s">
        <v>36</v>
      </c>
      <c r="D3287" t="s">
        <v>601</v>
      </c>
      <c r="E3287">
        <v>100</v>
      </c>
    </row>
    <row r="3288" spans="1:5">
      <c r="A3288">
        <v>2018</v>
      </c>
      <c r="B3288" t="s">
        <v>438</v>
      </c>
      <c r="C3288" t="s">
        <v>52</v>
      </c>
      <c r="D3288" t="s">
        <v>601</v>
      </c>
      <c r="E3288">
        <v>170</v>
      </c>
    </row>
    <row r="3289" spans="1:5">
      <c r="A3289">
        <v>2018</v>
      </c>
      <c r="B3289" t="s">
        <v>422</v>
      </c>
      <c r="C3289" t="s">
        <v>15</v>
      </c>
      <c r="D3289" t="s">
        <v>601</v>
      </c>
      <c r="E3289">
        <v>1110</v>
      </c>
    </row>
    <row r="3290" spans="1:5">
      <c r="A3290">
        <v>2018</v>
      </c>
      <c r="B3290" t="s">
        <v>436</v>
      </c>
      <c r="C3290" t="s">
        <v>49</v>
      </c>
      <c r="D3290" t="s">
        <v>601</v>
      </c>
      <c r="E3290">
        <v>1065</v>
      </c>
    </row>
    <row r="3291" spans="1:5">
      <c r="A3291">
        <v>2018</v>
      </c>
      <c r="B3291" t="s">
        <v>439</v>
      </c>
      <c r="C3291" t="s">
        <v>53</v>
      </c>
      <c r="D3291" t="s">
        <v>601</v>
      </c>
      <c r="E3291">
        <v>185</v>
      </c>
    </row>
    <row r="3292" spans="1:5">
      <c r="A3292">
        <v>2018</v>
      </c>
      <c r="B3292" t="s">
        <v>437</v>
      </c>
      <c r="C3292" t="s">
        <v>51</v>
      </c>
      <c r="D3292" t="s">
        <v>601</v>
      </c>
      <c r="E3292">
        <v>745</v>
      </c>
    </row>
    <row r="3293" spans="1:5">
      <c r="A3293">
        <v>2018</v>
      </c>
      <c r="B3293" t="s">
        <v>434</v>
      </c>
      <c r="C3293" t="s">
        <v>45</v>
      </c>
      <c r="D3293" t="s">
        <v>601</v>
      </c>
      <c r="E3293">
        <v>45</v>
      </c>
    </row>
    <row r="3294" spans="1:5">
      <c r="A3294">
        <v>2018</v>
      </c>
      <c r="B3294" t="s">
        <v>429</v>
      </c>
      <c r="C3294" t="s">
        <v>30</v>
      </c>
      <c r="D3294" t="s">
        <v>601</v>
      </c>
      <c r="E3294">
        <v>1210</v>
      </c>
    </row>
    <row r="3295" spans="1:5">
      <c r="A3295">
        <v>2018</v>
      </c>
      <c r="B3295" t="s">
        <v>425</v>
      </c>
      <c r="C3295" t="s">
        <v>24</v>
      </c>
      <c r="D3295" t="s">
        <v>601</v>
      </c>
      <c r="E3295">
        <v>185</v>
      </c>
    </row>
    <row r="3296" spans="1:5">
      <c r="A3296">
        <v>2018</v>
      </c>
      <c r="B3296" t="s">
        <v>432</v>
      </c>
      <c r="C3296" t="s">
        <v>39</v>
      </c>
      <c r="D3296" t="s">
        <v>601</v>
      </c>
      <c r="E3296">
        <v>500</v>
      </c>
    </row>
    <row r="3297" spans="1:5">
      <c r="A3297">
        <v>2023</v>
      </c>
      <c r="B3297" t="s">
        <v>424</v>
      </c>
      <c r="C3297" t="s">
        <v>21</v>
      </c>
      <c r="D3297" t="s">
        <v>601</v>
      </c>
      <c r="E3297">
        <v>685</v>
      </c>
    </row>
    <row r="3298" spans="1:5">
      <c r="A3298">
        <v>2023</v>
      </c>
      <c r="B3298" t="s">
        <v>432</v>
      </c>
      <c r="C3298" t="s">
        <v>39</v>
      </c>
      <c r="D3298" t="s">
        <v>601</v>
      </c>
      <c r="E3298">
        <v>515</v>
      </c>
    </row>
    <row r="3299" spans="1:5">
      <c r="A3299">
        <v>2023</v>
      </c>
      <c r="B3299" t="s">
        <v>421</v>
      </c>
      <c r="C3299" t="s">
        <v>13</v>
      </c>
      <c r="D3299" t="s">
        <v>601</v>
      </c>
      <c r="E3299">
        <v>1310</v>
      </c>
    </row>
    <row r="3300" spans="1:5">
      <c r="A3300">
        <v>2023</v>
      </c>
      <c r="B3300" t="s">
        <v>430</v>
      </c>
      <c r="C3300" t="s">
        <v>33</v>
      </c>
      <c r="D3300" t="s">
        <v>601</v>
      </c>
      <c r="E3300">
        <v>265</v>
      </c>
    </row>
    <row r="3301" spans="1:5">
      <c r="A3301">
        <v>2023</v>
      </c>
      <c r="B3301" t="s">
        <v>435</v>
      </c>
      <c r="C3301" t="s">
        <v>48</v>
      </c>
      <c r="D3301" t="s">
        <v>601</v>
      </c>
      <c r="E3301">
        <v>270</v>
      </c>
    </row>
    <row r="3302" spans="1:5">
      <c r="A3302">
        <v>2023</v>
      </c>
      <c r="B3302" t="s">
        <v>436</v>
      </c>
      <c r="C3302" t="s">
        <v>49</v>
      </c>
      <c r="D3302" t="s">
        <v>601</v>
      </c>
      <c r="E3302">
        <v>1120</v>
      </c>
    </row>
    <row r="3303" spans="1:5">
      <c r="A3303">
        <v>2023</v>
      </c>
      <c r="B3303" t="s">
        <v>429</v>
      </c>
      <c r="C3303" t="s">
        <v>30</v>
      </c>
      <c r="D3303" t="s">
        <v>601</v>
      </c>
      <c r="E3303">
        <v>1240</v>
      </c>
    </row>
    <row r="3304" spans="1:5">
      <c r="A3304">
        <v>2023</v>
      </c>
      <c r="B3304" t="s">
        <v>420</v>
      </c>
      <c r="C3304" t="s">
        <v>8</v>
      </c>
      <c r="D3304" t="s">
        <v>601</v>
      </c>
      <c r="E3304">
        <v>1245</v>
      </c>
    </row>
    <row r="3305" spans="1:5">
      <c r="A3305">
        <v>2023</v>
      </c>
      <c r="B3305" t="s">
        <v>439</v>
      </c>
      <c r="C3305" t="s">
        <v>53</v>
      </c>
      <c r="D3305" t="s">
        <v>601</v>
      </c>
      <c r="E3305">
        <v>205</v>
      </c>
    </row>
    <row r="3306" spans="1:5">
      <c r="A3306">
        <v>2023</v>
      </c>
      <c r="B3306" t="s">
        <v>437</v>
      </c>
      <c r="C3306" t="s">
        <v>51</v>
      </c>
      <c r="D3306" t="s">
        <v>601</v>
      </c>
      <c r="E3306">
        <v>780</v>
      </c>
    </row>
    <row r="3307" spans="1:5">
      <c r="A3307">
        <v>2023</v>
      </c>
      <c r="B3307" t="s">
        <v>438</v>
      </c>
      <c r="C3307" t="s">
        <v>52</v>
      </c>
      <c r="D3307" t="s">
        <v>601</v>
      </c>
      <c r="E3307">
        <v>180</v>
      </c>
    </row>
    <row r="3308" spans="1:5">
      <c r="A3308">
        <v>2023</v>
      </c>
      <c r="B3308" t="s">
        <v>426</v>
      </c>
      <c r="C3308" t="s">
        <v>427</v>
      </c>
      <c r="D3308" t="s">
        <v>601</v>
      </c>
      <c r="E3308">
        <v>615</v>
      </c>
    </row>
    <row r="3309" spans="1:5">
      <c r="A3309">
        <v>2023</v>
      </c>
      <c r="B3309" t="s">
        <v>434</v>
      </c>
      <c r="C3309" t="s">
        <v>45</v>
      </c>
      <c r="D3309" t="s">
        <v>601</v>
      </c>
      <c r="E3309">
        <v>40</v>
      </c>
    </row>
    <row r="3310" spans="1:5">
      <c r="A3310">
        <v>2023</v>
      </c>
      <c r="B3310" t="s">
        <v>425</v>
      </c>
      <c r="C3310" t="s">
        <v>24</v>
      </c>
      <c r="D3310" t="s">
        <v>601</v>
      </c>
      <c r="E3310">
        <v>185</v>
      </c>
    </row>
    <row r="3311" spans="1:5">
      <c r="A3311">
        <v>2023</v>
      </c>
      <c r="B3311" t="s">
        <v>422</v>
      </c>
      <c r="C3311" t="s">
        <v>15</v>
      </c>
      <c r="D3311" t="s">
        <v>601</v>
      </c>
      <c r="E3311">
        <v>1235</v>
      </c>
    </row>
    <row r="3312" spans="1:5">
      <c r="A3312">
        <v>2024</v>
      </c>
      <c r="B3312" t="s">
        <v>430</v>
      </c>
      <c r="C3312" t="s">
        <v>33</v>
      </c>
      <c r="D3312" t="s">
        <v>601</v>
      </c>
      <c r="E3312">
        <v>275</v>
      </c>
    </row>
    <row r="3313" spans="1:5">
      <c r="A3313">
        <v>2024</v>
      </c>
      <c r="B3313" t="s">
        <v>428</v>
      </c>
      <c r="C3313" t="s">
        <v>27</v>
      </c>
      <c r="D3313" t="s">
        <v>601</v>
      </c>
      <c r="E3313">
        <v>370</v>
      </c>
    </row>
    <row r="3314" spans="1:5">
      <c r="A3314">
        <v>2024</v>
      </c>
      <c r="B3314" t="s">
        <v>422</v>
      </c>
      <c r="C3314" t="s">
        <v>15</v>
      </c>
      <c r="D3314" t="s">
        <v>601</v>
      </c>
      <c r="E3314">
        <v>1235</v>
      </c>
    </row>
    <row r="3315" spans="1:5">
      <c r="A3315">
        <v>2024</v>
      </c>
      <c r="B3315" t="s">
        <v>425</v>
      </c>
      <c r="C3315" t="s">
        <v>24</v>
      </c>
      <c r="D3315" t="s">
        <v>601</v>
      </c>
      <c r="E3315">
        <v>175</v>
      </c>
    </row>
    <row r="3316" spans="1:5">
      <c r="A3316">
        <v>2024</v>
      </c>
      <c r="B3316" t="s">
        <v>438</v>
      </c>
      <c r="C3316" t="s">
        <v>52</v>
      </c>
      <c r="D3316" t="s">
        <v>601</v>
      </c>
      <c r="E3316">
        <v>180</v>
      </c>
    </row>
    <row r="3317" spans="1:5">
      <c r="A3317">
        <v>2024</v>
      </c>
      <c r="B3317" t="s">
        <v>420</v>
      </c>
      <c r="C3317" t="s">
        <v>8</v>
      </c>
      <c r="D3317" t="s">
        <v>601</v>
      </c>
      <c r="E3317">
        <v>1290</v>
      </c>
    </row>
    <row r="3318" spans="1:5">
      <c r="A3318">
        <v>2024</v>
      </c>
      <c r="B3318" t="s">
        <v>423</v>
      </c>
      <c r="C3318" t="s">
        <v>18</v>
      </c>
      <c r="D3318" t="s">
        <v>601</v>
      </c>
      <c r="E3318">
        <v>245</v>
      </c>
    </row>
    <row r="3319" spans="1:5">
      <c r="A3319">
        <v>2024</v>
      </c>
      <c r="B3319" t="s">
        <v>421</v>
      </c>
      <c r="C3319" t="s">
        <v>13</v>
      </c>
      <c r="D3319" t="s">
        <v>601</v>
      </c>
      <c r="E3319">
        <v>1310</v>
      </c>
    </row>
    <row r="3320" spans="1:5">
      <c r="A3320">
        <v>2024</v>
      </c>
      <c r="B3320" t="s">
        <v>429</v>
      </c>
      <c r="C3320" t="s">
        <v>30</v>
      </c>
      <c r="D3320" t="s">
        <v>601</v>
      </c>
      <c r="E3320">
        <v>1235</v>
      </c>
    </row>
    <row r="3321" spans="1:5">
      <c r="A3321">
        <v>2024</v>
      </c>
      <c r="B3321" t="s">
        <v>431</v>
      </c>
      <c r="C3321" t="s">
        <v>36</v>
      </c>
      <c r="D3321" t="s">
        <v>601</v>
      </c>
      <c r="E3321">
        <v>95</v>
      </c>
    </row>
    <row r="3322" spans="1:5">
      <c r="A3322">
        <v>2024</v>
      </c>
      <c r="B3322" t="s">
        <v>434</v>
      </c>
      <c r="C3322" t="s">
        <v>45</v>
      </c>
      <c r="D3322" t="s">
        <v>601</v>
      </c>
      <c r="E3322">
        <v>40</v>
      </c>
    </row>
    <row r="3323" spans="1:5">
      <c r="A3323">
        <v>2024</v>
      </c>
      <c r="B3323" t="s">
        <v>437</v>
      </c>
      <c r="C3323" t="s">
        <v>51</v>
      </c>
      <c r="D3323" t="s">
        <v>601</v>
      </c>
      <c r="E3323">
        <v>780</v>
      </c>
    </row>
    <row r="3324" spans="1:5">
      <c r="A3324">
        <v>2024</v>
      </c>
      <c r="B3324" t="s">
        <v>436</v>
      </c>
      <c r="C3324" t="s">
        <v>49</v>
      </c>
      <c r="D3324" t="s">
        <v>601</v>
      </c>
      <c r="E3324">
        <v>1155</v>
      </c>
    </row>
    <row r="3325" spans="1:5">
      <c r="A3325">
        <v>2024</v>
      </c>
      <c r="B3325" t="s">
        <v>439</v>
      </c>
      <c r="C3325" t="s">
        <v>53</v>
      </c>
      <c r="D3325" t="s">
        <v>601</v>
      </c>
      <c r="E3325">
        <v>220</v>
      </c>
    </row>
    <row r="3326" spans="1:5">
      <c r="A3326">
        <v>2024</v>
      </c>
      <c r="B3326" t="s">
        <v>433</v>
      </c>
      <c r="C3326" t="s">
        <v>42</v>
      </c>
      <c r="D3326" t="s">
        <v>601</v>
      </c>
      <c r="E3326">
        <v>90</v>
      </c>
    </row>
    <row r="3327" spans="1:5">
      <c r="A3327">
        <v>2023</v>
      </c>
      <c r="B3327" t="s">
        <v>431</v>
      </c>
      <c r="C3327" t="s">
        <v>36</v>
      </c>
      <c r="D3327" t="s">
        <v>602</v>
      </c>
      <c r="E3327">
        <v>15</v>
      </c>
    </row>
    <row r="3328" spans="1:5">
      <c r="A3328">
        <v>2023</v>
      </c>
      <c r="B3328" t="s">
        <v>433</v>
      </c>
      <c r="C3328" t="s">
        <v>42</v>
      </c>
      <c r="D3328" t="s">
        <v>602</v>
      </c>
      <c r="E3328">
        <v>20</v>
      </c>
    </row>
    <row r="3329" spans="1:5">
      <c r="A3329">
        <v>2023</v>
      </c>
      <c r="B3329" t="s">
        <v>423</v>
      </c>
      <c r="C3329" t="s">
        <v>18</v>
      </c>
      <c r="D3329" t="s">
        <v>602</v>
      </c>
      <c r="E3329">
        <v>35</v>
      </c>
    </row>
    <row r="3330" spans="1:5">
      <c r="A3330">
        <v>2023</v>
      </c>
      <c r="B3330" t="s">
        <v>428</v>
      </c>
      <c r="C3330" t="s">
        <v>27</v>
      </c>
      <c r="D3330" t="s">
        <v>602</v>
      </c>
      <c r="E3330">
        <v>50</v>
      </c>
    </row>
    <row r="3331" spans="1:5">
      <c r="A3331">
        <v>2024</v>
      </c>
      <c r="B3331" t="s">
        <v>424</v>
      </c>
      <c r="C3331" t="s">
        <v>21</v>
      </c>
      <c r="D3331" t="s">
        <v>602</v>
      </c>
      <c r="E3331">
        <v>70</v>
      </c>
    </row>
    <row r="3332" spans="1:5">
      <c r="A3332">
        <v>2024</v>
      </c>
      <c r="B3332" t="s">
        <v>432</v>
      </c>
      <c r="C3332" t="s">
        <v>39</v>
      </c>
      <c r="D3332" t="s">
        <v>602</v>
      </c>
      <c r="E3332">
        <v>70</v>
      </c>
    </row>
    <row r="3333" spans="1:5">
      <c r="A3333">
        <v>2024</v>
      </c>
      <c r="B3333" t="s">
        <v>435</v>
      </c>
      <c r="C3333" t="s">
        <v>48</v>
      </c>
      <c r="D3333" t="s">
        <v>602</v>
      </c>
      <c r="E3333">
        <v>45</v>
      </c>
    </row>
    <row r="3334" spans="1:5">
      <c r="A3334">
        <v>2024</v>
      </c>
      <c r="B3334" t="s">
        <v>426</v>
      </c>
      <c r="C3334" t="s">
        <v>427</v>
      </c>
      <c r="D3334" t="s">
        <v>602</v>
      </c>
      <c r="E3334">
        <v>75</v>
      </c>
    </row>
    <row r="3335" spans="1:5">
      <c r="A3335">
        <v>2021</v>
      </c>
      <c r="B3335" t="s">
        <v>437</v>
      </c>
      <c r="C3335" t="s">
        <v>51</v>
      </c>
      <c r="D3335" t="s">
        <v>602</v>
      </c>
      <c r="E3335">
        <v>65</v>
      </c>
    </row>
    <row r="3336" spans="1:5">
      <c r="A3336">
        <v>2021</v>
      </c>
      <c r="B3336" t="s">
        <v>434</v>
      </c>
      <c r="C3336" t="s">
        <v>45</v>
      </c>
      <c r="D3336" t="s">
        <v>602</v>
      </c>
      <c r="E3336">
        <v>10</v>
      </c>
    </row>
    <row r="3337" spans="1:5">
      <c r="A3337">
        <v>2021</v>
      </c>
      <c r="B3337" t="s">
        <v>438</v>
      </c>
      <c r="C3337" t="s">
        <v>52</v>
      </c>
      <c r="D3337" t="s">
        <v>602</v>
      </c>
      <c r="E3337">
        <v>30</v>
      </c>
    </row>
    <row r="3338" spans="1:5">
      <c r="A3338">
        <v>2021</v>
      </c>
      <c r="B3338" t="s">
        <v>425</v>
      </c>
      <c r="C3338" t="s">
        <v>24</v>
      </c>
      <c r="D3338" t="s">
        <v>602</v>
      </c>
      <c r="E3338">
        <v>30</v>
      </c>
    </row>
    <row r="3339" spans="1:5">
      <c r="A3339">
        <v>2021</v>
      </c>
      <c r="B3339" t="s">
        <v>423</v>
      </c>
      <c r="C3339" t="s">
        <v>18</v>
      </c>
      <c r="D3339" t="s">
        <v>602</v>
      </c>
      <c r="E3339">
        <v>35</v>
      </c>
    </row>
    <row r="3340" spans="1:5">
      <c r="A3340">
        <v>2021</v>
      </c>
      <c r="B3340" t="s">
        <v>420</v>
      </c>
      <c r="C3340" t="s">
        <v>8</v>
      </c>
      <c r="D3340" t="s">
        <v>602</v>
      </c>
      <c r="E3340">
        <v>175</v>
      </c>
    </row>
    <row r="3341" spans="1:5">
      <c r="A3341">
        <v>2022</v>
      </c>
      <c r="B3341" t="s">
        <v>425</v>
      </c>
      <c r="C3341" t="s">
        <v>24</v>
      </c>
      <c r="D3341" t="s">
        <v>602</v>
      </c>
      <c r="E3341">
        <v>35</v>
      </c>
    </row>
    <row r="3342" spans="1:5">
      <c r="A3342">
        <v>2022</v>
      </c>
      <c r="B3342" t="s">
        <v>422</v>
      </c>
      <c r="C3342" t="s">
        <v>15</v>
      </c>
      <c r="D3342" t="s">
        <v>602</v>
      </c>
      <c r="E3342">
        <v>135</v>
      </c>
    </row>
    <row r="3343" spans="1:5">
      <c r="A3343">
        <v>2022</v>
      </c>
      <c r="B3343" t="s">
        <v>437</v>
      </c>
      <c r="C3343" t="s">
        <v>51</v>
      </c>
      <c r="D3343" t="s">
        <v>602</v>
      </c>
      <c r="E3343">
        <v>60</v>
      </c>
    </row>
    <row r="3344" spans="1:5">
      <c r="A3344">
        <v>2022</v>
      </c>
      <c r="B3344" t="s">
        <v>426</v>
      </c>
      <c r="C3344" t="s">
        <v>427</v>
      </c>
      <c r="D3344" t="s">
        <v>602</v>
      </c>
      <c r="E3344">
        <v>70</v>
      </c>
    </row>
    <row r="3345" spans="1:5">
      <c r="A3345">
        <v>2022</v>
      </c>
      <c r="B3345" t="s">
        <v>428</v>
      </c>
      <c r="C3345" t="s">
        <v>27</v>
      </c>
      <c r="D3345" t="s">
        <v>602</v>
      </c>
      <c r="E3345">
        <v>40</v>
      </c>
    </row>
    <row r="3346" spans="1:5">
      <c r="A3346">
        <v>2022</v>
      </c>
      <c r="B3346" t="s">
        <v>435</v>
      </c>
      <c r="C3346" t="s">
        <v>48</v>
      </c>
      <c r="D3346" t="s">
        <v>602</v>
      </c>
      <c r="E3346">
        <v>45</v>
      </c>
    </row>
    <row r="3347" spans="1:5">
      <c r="A3347">
        <v>2022</v>
      </c>
      <c r="B3347" t="s">
        <v>423</v>
      </c>
      <c r="C3347" t="s">
        <v>18</v>
      </c>
      <c r="D3347" t="s">
        <v>602</v>
      </c>
      <c r="E3347">
        <v>40</v>
      </c>
    </row>
    <row r="3348" spans="1:5">
      <c r="A3348">
        <v>2022</v>
      </c>
      <c r="B3348" t="s">
        <v>430</v>
      </c>
      <c r="C3348" t="s">
        <v>33</v>
      </c>
      <c r="D3348" t="s">
        <v>602</v>
      </c>
      <c r="E3348">
        <v>35</v>
      </c>
    </row>
    <row r="3349" spans="1:5">
      <c r="A3349">
        <v>2022</v>
      </c>
      <c r="B3349" t="s">
        <v>436</v>
      </c>
      <c r="C3349" t="s">
        <v>49</v>
      </c>
      <c r="D3349" t="s">
        <v>602</v>
      </c>
      <c r="E3349">
        <v>135</v>
      </c>
    </row>
    <row r="3350" spans="1:5">
      <c r="A3350">
        <v>2022</v>
      </c>
      <c r="B3350" t="s">
        <v>439</v>
      </c>
      <c r="C3350" t="s">
        <v>53</v>
      </c>
      <c r="D3350" t="s">
        <v>602</v>
      </c>
      <c r="E3350">
        <v>35</v>
      </c>
    </row>
    <row r="3351" spans="1:5">
      <c r="A3351">
        <v>2022</v>
      </c>
      <c r="B3351" t="s">
        <v>433</v>
      </c>
      <c r="C3351" t="s">
        <v>42</v>
      </c>
      <c r="D3351" t="s">
        <v>602</v>
      </c>
      <c r="E3351">
        <v>20</v>
      </c>
    </row>
    <row r="3352" spans="1:5">
      <c r="A3352">
        <v>2022</v>
      </c>
      <c r="B3352" t="s">
        <v>434</v>
      </c>
      <c r="C3352" t="s">
        <v>45</v>
      </c>
      <c r="D3352" t="s">
        <v>602</v>
      </c>
      <c r="E3352">
        <v>10</v>
      </c>
    </row>
    <row r="3353" spans="1:5">
      <c r="A3353">
        <v>2022</v>
      </c>
      <c r="B3353" t="s">
        <v>432</v>
      </c>
      <c r="C3353" t="s">
        <v>39</v>
      </c>
      <c r="D3353" t="s">
        <v>602</v>
      </c>
      <c r="E3353">
        <v>50</v>
      </c>
    </row>
    <row r="3354" spans="1:5">
      <c r="A3354">
        <v>2021</v>
      </c>
      <c r="B3354" t="s">
        <v>426</v>
      </c>
      <c r="C3354" t="s">
        <v>427</v>
      </c>
      <c r="D3354" t="s">
        <v>602</v>
      </c>
      <c r="E3354">
        <v>60</v>
      </c>
    </row>
    <row r="3355" spans="1:5">
      <c r="A3355">
        <v>2021</v>
      </c>
      <c r="B3355" t="s">
        <v>422</v>
      </c>
      <c r="C3355" t="s">
        <v>15</v>
      </c>
      <c r="D3355" t="s">
        <v>602</v>
      </c>
      <c r="E3355">
        <v>135</v>
      </c>
    </row>
    <row r="3356" spans="1:5">
      <c r="A3356">
        <v>2021</v>
      </c>
      <c r="B3356" t="s">
        <v>432</v>
      </c>
      <c r="C3356" t="s">
        <v>39</v>
      </c>
      <c r="D3356" t="s">
        <v>602</v>
      </c>
      <c r="E3356">
        <v>55</v>
      </c>
    </row>
    <row r="3357" spans="1:5">
      <c r="A3357">
        <v>2021</v>
      </c>
      <c r="B3357" t="s">
        <v>424</v>
      </c>
      <c r="C3357" t="s">
        <v>21</v>
      </c>
      <c r="D3357" t="s">
        <v>602</v>
      </c>
      <c r="E3357">
        <v>75</v>
      </c>
    </row>
    <row r="3358" spans="1:5">
      <c r="A3358">
        <v>2021</v>
      </c>
      <c r="B3358" t="s">
        <v>433</v>
      </c>
      <c r="C3358" t="s">
        <v>42</v>
      </c>
      <c r="D3358" t="s">
        <v>602</v>
      </c>
      <c r="E3358">
        <v>15</v>
      </c>
    </row>
    <row r="3359" spans="1:5">
      <c r="A3359">
        <v>2021</v>
      </c>
      <c r="B3359" t="s">
        <v>421</v>
      </c>
      <c r="C3359" t="s">
        <v>13</v>
      </c>
      <c r="D3359" t="s">
        <v>602</v>
      </c>
      <c r="E3359">
        <v>155</v>
      </c>
    </row>
    <row r="3360" spans="1:5">
      <c r="A3360">
        <v>2022</v>
      </c>
      <c r="B3360" t="s">
        <v>424</v>
      </c>
      <c r="C3360" t="s">
        <v>21</v>
      </c>
      <c r="D3360" t="s">
        <v>602</v>
      </c>
      <c r="E3360">
        <v>75</v>
      </c>
    </row>
    <row r="3361" spans="1:5">
      <c r="A3361">
        <v>2022</v>
      </c>
      <c r="B3361" t="s">
        <v>431</v>
      </c>
      <c r="C3361" t="s">
        <v>36</v>
      </c>
      <c r="D3361" t="s">
        <v>602</v>
      </c>
      <c r="E3361">
        <v>15</v>
      </c>
    </row>
    <row r="3362" spans="1:5">
      <c r="A3362">
        <v>2022</v>
      </c>
      <c r="B3362" t="s">
        <v>421</v>
      </c>
      <c r="C3362" t="s">
        <v>13</v>
      </c>
      <c r="D3362" t="s">
        <v>602</v>
      </c>
      <c r="E3362">
        <v>150</v>
      </c>
    </row>
    <row r="3363" spans="1:5">
      <c r="A3363">
        <v>2021</v>
      </c>
      <c r="B3363" t="s">
        <v>436</v>
      </c>
      <c r="C3363" t="s">
        <v>49</v>
      </c>
      <c r="D3363" t="s">
        <v>602</v>
      </c>
      <c r="E3363">
        <v>120</v>
      </c>
    </row>
    <row r="3364" spans="1:5">
      <c r="A3364">
        <v>2021</v>
      </c>
      <c r="B3364" t="s">
        <v>439</v>
      </c>
      <c r="C3364" t="s">
        <v>53</v>
      </c>
      <c r="D3364" t="s">
        <v>602</v>
      </c>
      <c r="E3364">
        <v>25</v>
      </c>
    </row>
    <row r="3365" spans="1:5">
      <c r="A3365">
        <v>2021</v>
      </c>
      <c r="B3365" t="s">
        <v>435</v>
      </c>
      <c r="C3365" t="s">
        <v>48</v>
      </c>
      <c r="D3365" t="s">
        <v>602</v>
      </c>
      <c r="E3365">
        <v>40</v>
      </c>
    </row>
    <row r="3366" spans="1:5">
      <c r="A3366">
        <v>2021</v>
      </c>
      <c r="B3366" t="s">
        <v>430</v>
      </c>
      <c r="C3366" t="s">
        <v>33</v>
      </c>
      <c r="D3366" t="s">
        <v>602</v>
      </c>
      <c r="E3366">
        <v>30</v>
      </c>
    </row>
    <row r="3367" spans="1:5">
      <c r="A3367">
        <v>2021</v>
      </c>
      <c r="B3367" t="s">
        <v>429</v>
      </c>
      <c r="C3367" t="s">
        <v>30</v>
      </c>
      <c r="D3367" t="s">
        <v>602</v>
      </c>
      <c r="E3367">
        <v>145</v>
      </c>
    </row>
    <row r="3368" spans="1:5">
      <c r="A3368">
        <v>2021</v>
      </c>
      <c r="B3368" t="s">
        <v>428</v>
      </c>
      <c r="C3368" t="s">
        <v>27</v>
      </c>
      <c r="D3368" t="s">
        <v>602</v>
      </c>
      <c r="E3368">
        <v>45</v>
      </c>
    </row>
    <row r="3369" spans="1:5">
      <c r="A3369">
        <v>2021</v>
      </c>
      <c r="B3369" t="s">
        <v>431</v>
      </c>
      <c r="C3369" t="s">
        <v>36</v>
      </c>
      <c r="D3369" t="s">
        <v>602</v>
      </c>
      <c r="E3369">
        <v>15</v>
      </c>
    </row>
    <row r="3370" spans="1:5">
      <c r="A3370">
        <v>2022</v>
      </c>
      <c r="B3370" t="s">
        <v>438</v>
      </c>
      <c r="C3370" t="s">
        <v>52</v>
      </c>
      <c r="D3370" t="s">
        <v>602</v>
      </c>
      <c r="E3370">
        <v>30</v>
      </c>
    </row>
    <row r="3371" spans="1:5">
      <c r="A3371">
        <v>2022</v>
      </c>
      <c r="B3371" t="s">
        <v>429</v>
      </c>
      <c r="C3371" t="s">
        <v>30</v>
      </c>
      <c r="D3371" t="s">
        <v>602</v>
      </c>
      <c r="E3371">
        <v>160</v>
      </c>
    </row>
    <row r="3372" spans="1:5">
      <c r="A3372">
        <v>2022</v>
      </c>
      <c r="B3372" t="s">
        <v>420</v>
      </c>
      <c r="C3372" t="s">
        <v>8</v>
      </c>
      <c r="D3372" t="s">
        <v>602</v>
      </c>
      <c r="E3372">
        <v>170</v>
      </c>
    </row>
    <row r="3373" spans="1:5">
      <c r="A3373">
        <v>2020</v>
      </c>
      <c r="B3373" t="s">
        <v>422</v>
      </c>
      <c r="C3373" t="s">
        <v>15</v>
      </c>
      <c r="D3373" t="s">
        <v>602</v>
      </c>
      <c r="E3373">
        <v>140</v>
      </c>
    </row>
    <row r="3374" spans="1:5">
      <c r="A3374">
        <v>2020</v>
      </c>
      <c r="B3374" t="s">
        <v>425</v>
      </c>
      <c r="C3374" t="s">
        <v>24</v>
      </c>
      <c r="D3374" t="s">
        <v>602</v>
      </c>
      <c r="E3374">
        <v>30</v>
      </c>
    </row>
    <row r="3375" spans="1:5">
      <c r="A3375">
        <v>2020</v>
      </c>
      <c r="B3375" t="s">
        <v>431</v>
      </c>
      <c r="C3375" t="s">
        <v>36</v>
      </c>
      <c r="D3375" t="s">
        <v>602</v>
      </c>
      <c r="E3375">
        <v>15</v>
      </c>
    </row>
    <row r="3376" spans="1:5">
      <c r="A3376">
        <v>2020</v>
      </c>
      <c r="B3376" t="s">
        <v>423</v>
      </c>
      <c r="C3376" t="s">
        <v>18</v>
      </c>
      <c r="D3376" t="s">
        <v>602</v>
      </c>
      <c r="E3376">
        <v>40</v>
      </c>
    </row>
    <row r="3377" spans="1:5">
      <c r="A3377">
        <v>2020</v>
      </c>
      <c r="B3377" t="s">
        <v>421</v>
      </c>
      <c r="C3377" t="s">
        <v>13</v>
      </c>
      <c r="D3377" t="s">
        <v>602</v>
      </c>
      <c r="E3377">
        <v>145</v>
      </c>
    </row>
    <row r="3378" spans="1:5">
      <c r="A3378">
        <v>2020</v>
      </c>
      <c r="B3378" t="s">
        <v>438</v>
      </c>
      <c r="C3378" t="s">
        <v>52</v>
      </c>
      <c r="D3378" t="s">
        <v>602</v>
      </c>
      <c r="E3378">
        <v>25</v>
      </c>
    </row>
    <row r="3379" spans="1:5">
      <c r="A3379">
        <v>2020</v>
      </c>
      <c r="B3379" t="s">
        <v>436</v>
      </c>
      <c r="C3379" t="s">
        <v>49</v>
      </c>
      <c r="D3379" t="s">
        <v>602</v>
      </c>
      <c r="E3379">
        <v>110</v>
      </c>
    </row>
    <row r="3380" spans="1:5">
      <c r="A3380">
        <v>2020</v>
      </c>
      <c r="B3380" t="s">
        <v>426</v>
      </c>
      <c r="C3380" t="s">
        <v>427</v>
      </c>
      <c r="D3380" t="s">
        <v>602</v>
      </c>
      <c r="E3380">
        <v>75</v>
      </c>
    </row>
    <row r="3381" spans="1:5">
      <c r="A3381">
        <v>2020</v>
      </c>
      <c r="B3381" t="s">
        <v>424</v>
      </c>
      <c r="C3381" t="s">
        <v>21</v>
      </c>
      <c r="D3381" t="s">
        <v>602</v>
      </c>
      <c r="E3381">
        <v>70</v>
      </c>
    </row>
    <row r="3382" spans="1:5">
      <c r="A3382">
        <v>2020</v>
      </c>
      <c r="B3382" t="s">
        <v>432</v>
      </c>
      <c r="C3382" t="s">
        <v>39</v>
      </c>
      <c r="D3382" t="s">
        <v>602</v>
      </c>
      <c r="E3382">
        <v>50</v>
      </c>
    </row>
    <row r="3383" spans="1:5">
      <c r="A3383">
        <v>2020</v>
      </c>
      <c r="B3383" t="s">
        <v>439</v>
      </c>
      <c r="C3383" t="s">
        <v>53</v>
      </c>
      <c r="D3383" t="s">
        <v>602</v>
      </c>
      <c r="E3383">
        <v>20</v>
      </c>
    </row>
    <row r="3384" spans="1:5">
      <c r="A3384">
        <v>2020</v>
      </c>
      <c r="B3384" t="s">
        <v>428</v>
      </c>
      <c r="C3384" t="s">
        <v>27</v>
      </c>
      <c r="D3384" t="s">
        <v>602</v>
      </c>
      <c r="E3384">
        <v>45</v>
      </c>
    </row>
    <row r="3385" spans="1:5">
      <c r="A3385">
        <v>2020</v>
      </c>
      <c r="B3385" t="s">
        <v>429</v>
      </c>
      <c r="C3385" t="s">
        <v>30</v>
      </c>
      <c r="D3385" t="s">
        <v>602</v>
      </c>
      <c r="E3385">
        <v>135</v>
      </c>
    </row>
    <row r="3386" spans="1:5">
      <c r="A3386">
        <v>2020</v>
      </c>
      <c r="B3386" t="s">
        <v>430</v>
      </c>
      <c r="C3386" t="s">
        <v>33</v>
      </c>
      <c r="D3386" t="s">
        <v>602</v>
      </c>
      <c r="E3386">
        <v>25</v>
      </c>
    </row>
    <row r="3387" spans="1:5">
      <c r="A3387">
        <v>2020</v>
      </c>
      <c r="B3387" t="s">
        <v>433</v>
      </c>
      <c r="C3387" t="s">
        <v>42</v>
      </c>
      <c r="D3387" t="s">
        <v>602</v>
      </c>
      <c r="E3387">
        <v>15</v>
      </c>
    </row>
    <row r="3388" spans="1:5">
      <c r="A3388">
        <v>2020</v>
      </c>
      <c r="B3388" t="s">
        <v>420</v>
      </c>
      <c r="C3388" t="s">
        <v>8</v>
      </c>
      <c r="D3388" t="s">
        <v>602</v>
      </c>
      <c r="E3388">
        <v>165</v>
      </c>
    </row>
    <row r="3389" spans="1:5">
      <c r="A3389">
        <v>2020</v>
      </c>
      <c r="B3389" t="s">
        <v>434</v>
      </c>
      <c r="C3389" t="s">
        <v>45</v>
      </c>
      <c r="D3389" t="s">
        <v>602</v>
      </c>
      <c r="E3389">
        <v>10</v>
      </c>
    </row>
    <row r="3390" spans="1:5">
      <c r="A3390">
        <v>2020</v>
      </c>
      <c r="B3390" t="s">
        <v>435</v>
      </c>
      <c r="C3390" t="s">
        <v>48</v>
      </c>
      <c r="D3390" t="s">
        <v>602</v>
      </c>
      <c r="E3390">
        <v>40</v>
      </c>
    </row>
    <row r="3391" spans="1:5">
      <c r="A3391">
        <v>2020</v>
      </c>
      <c r="B3391" t="s">
        <v>437</v>
      </c>
      <c r="C3391" t="s">
        <v>51</v>
      </c>
      <c r="D3391" t="s">
        <v>602</v>
      </c>
      <c r="E3391">
        <v>65</v>
      </c>
    </row>
    <row r="3392" spans="1:5">
      <c r="A3392">
        <v>2019</v>
      </c>
      <c r="B3392" t="s">
        <v>432</v>
      </c>
      <c r="C3392" t="s">
        <v>39</v>
      </c>
      <c r="D3392" t="s">
        <v>602</v>
      </c>
      <c r="E3392">
        <v>50</v>
      </c>
    </row>
    <row r="3393" spans="1:5">
      <c r="A3393">
        <v>2019</v>
      </c>
      <c r="B3393" t="s">
        <v>426</v>
      </c>
      <c r="C3393" t="s">
        <v>427</v>
      </c>
      <c r="D3393" t="s">
        <v>602</v>
      </c>
      <c r="E3393">
        <v>65</v>
      </c>
    </row>
    <row r="3394" spans="1:5">
      <c r="A3394">
        <v>2019</v>
      </c>
      <c r="B3394" t="s">
        <v>421</v>
      </c>
      <c r="C3394" t="s">
        <v>13</v>
      </c>
      <c r="D3394" t="s">
        <v>602</v>
      </c>
      <c r="E3394">
        <v>130</v>
      </c>
    </row>
    <row r="3395" spans="1:5">
      <c r="A3395">
        <v>2019</v>
      </c>
      <c r="B3395" t="s">
        <v>424</v>
      </c>
      <c r="C3395" t="s">
        <v>21</v>
      </c>
      <c r="D3395" t="s">
        <v>602</v>
      </c>
      <c r="E3395">
        <v>70</v>
      </c>
    </row>
    <row r="3396" spans="1:5">
      <c r="A3396">
        <v>2019</v>
      </c>
      <c r="B3396" t="s">
        <v>423</v>
      </c>
      <c r="C3396" t="s">
        <v>18</v>
      </c>
      <c r="D3396" t="s">
        <v>602</v>
      </c>
      <c r="E3396">
        <v>35</v>
      </c>
    </row>
    <row r="3397" spans="1:5">
      <c r="A3397">
        <v>2019</v>
      </c>
      <c r="B3397" t="s">
        <v>434</v>
      </c>
      <c r="C3397" t="s">
        <v>45</v>
      </c>
      <c r="D3397" t="s">
        <v>602</v>
      </c>
      <c r="E3397">
        <v>10</v>
      </c>
    </row>
    <row r="3398" spans="1:5">
      <c r="A3398">
        <v>2019</v>
      </c>
      <c r="B3398" t="s">
        <v>428</v>
      </c>
      <c r="C3398" t="s">
        <v>27</v>
      </c>
      <c r="D3398" t="s">
        <v>602</v>
      </c>
      <c r="E3398">
        <v>45</v>
      </c>
    </row>
    <row r="3399" spans="1:5">
      <c r="A3399">
        <v>2019</v>
      </c>
      <c r="B3399" t="s">
        <v>437</v>
      </c>
      <c r="C3399" t="s">
        <v>51</v>
      </c>
      <c r="D3399" t="s">
        <v>602</v>
      </c>
      <c r="E3399">
        <v>65</v>
      </c>
    </row>
    <row r="3400" spans="1:5">
      <c r="A3400">
        <v>2019</v>
      </c>
      <c r="B3400" t="s">
        <v>425</v>
      </c>
      <c r="C3400" t="s">
        <v>24</v>
      </c>
      <c r="D3400" t="s">
        <v>602</v>
      </c>
      <c r="E3400">
        <v>25</v>
      </c>
    </row>
    <row r="3401" spans="1:5">
      <c r="A3401">
        <v>2019</v>
      </c>
      <c r="B3401" t="s">
        <v>430</v>
      </c>
      <c r="C3401" t="s">
        <v>33</v>
      </c>
      <c r="D3401" t="s">
        <v>602</v>
      </c>
      <c r="E3401">
        <v>35</v>
      </c>
    </row>
    <row r="3402" spans="1:5">
      <c r="A3402">
        <v>2019</v>
      </c>
      <c r="B3402" t="s">
        <v>420</v>
      </c>
      <c r="C3402" t="s">
        <v>8</v>
      </c>
      <c r="D3402" t="s">
        <v>602</v>
      </c>
      <c r="E3402">
        <v>150</v>
      </c>
    </row>
    <row r="3403" spans="1:5">
      <c r="A3403">
        <v>2019</v>
      </c>
      <c r="B3403" t="s">
        <v>438</v>
      </c>
      <c r="C3403" t="s">
        <v>52</v>
      </c>
      <c r="D3403" t="s">
        <v>602</v>
      </c>
      <c r="E3403">
        <v>30</v>
      </c>
    </row>
    <row r="3404" spans="1:5">
      <c r="A3404">
        <v>2019</v>
      </c>
      <c r="B3404" t="s">
        <v>429</v>
      </c>
      <c r="C3404" t="s">
        <v>30</v>
      </c>
      <c r="D3404" t="s">
        <v>602</v>
      </c>
      <c r="E3404">
        <v>140</v>
      </c>
    </row>
    <row r="3405" spans="1:5">
      <c r="A3405">
        <v>2019</v>
      </c>
      <c r="B3405" t="s">
        <v>433</v>
      </c>
      <c r="C3405" t="s">
        <v>42</v>
      </c>
      <c r="D3405" t="s">
        <v>602</v>
      </c>
      <c r="E3405">
        <v>10</v>
      </c>
    </row>
    <row r="3406" spans="1:5">
      <c r="A3406">
        <v>2019</v>
      </c>
      <c r="B3406" t="s">
        <v>422</v>
      </c>
      <c r="C3406" t="s">
        <v>15</v>
      </c>
      <c r="D3406" t="s">
        <v>602</v>
      </c>
      <c r="E3406">
        <v>145</v>
      </c>
    </row>
    <row r="3407" spans="1:5">
      <c r="A3407">
        <v>2019</v>
      </c>
      <c r="B3407" t="s">
        <v>435</v>
      </c>
      <c r="C3407" t="s">
        <v>48</v>
      </c>
      <c r="D3407" t="s">
        <v>602</v>
      </c>
      <c r="E3407">
        <v>35</v>
      </c>
    </row>
    <row r="3408" spans="1:5">
      <c r="A3408">
        <v>2019</v>
      </c>
      <c r="B3408" t="s">
        <v>436</v>
      </c>
      <c r="C3408" t="s">
        <v>49</v>
      </c>
      <c r="D3408" t="s">
        <v>602</v>
      </c>
      <c r="E3408">
        <v>120</v>
      </c>
    </row>
    <row r="3409" spans="1:5">
      <c r="A3409">
        <v>2019</v>
      </c>
      <c r="B3409" t="s">
        <v>439</v>
      </c>
      <c r="C3409" t="s">
        <v>53</v>
      </c>
      <c r="D3409" t="s">
        <v>602</v>
      </c>
      <c r="E3409">
        <v>25</v>
      </c>
    </row>
    <row r="3410" spans="1:5">
      <c r="A3410">
        <v>2019</v>
      </c>
      <c r="B3410" t="s">
        <v>431</v>
      </c>
      <c r="C3410" t="s">
        <v>36</v>
      </c>
      <c r="D3410" t="s">
        <v>602</v>
      </c>
      <c r="E3410">
        <v>15</v>
      </c>
    </row>
    <row r="3411" spans="1:5">
      <c r="A3411">
        <v>2018</v>
      </c>
      <c r="B3411" t="s">
        <v>424</v>
      </c>
      <c r="C3411" t="s">
        <v>21</v>
      </c>
      <c r="D3411" t="s">
        <v>602</v>
      </c>
      <c r="E3411">
        <v>65</v>
      </c>
    </row>
    <row r="3412" spans="1:5">
      <c r="A3412">
        <v>2018</v>
      </c>
      <c r="B3412" t="s">
        <v>420</v>
      </c>
      <c r="C3412" t="s">
        <v>8</v>
      </c>
      <c r="D3412" t="s">
        <v>602</v>
      </c>
      <c r="E3412">
        <v>145</v>
      </c>
    </row>
    <row r="3413" spans="1:5">
      <c r="A3413">
        <v>2018</v>
      </c>
      <c r="B3413" t="s">
        <v>426</v>
      </c>
      <c r="C3413" t="s">
        <v>427</v>
      </c>
      <c r="D3413" t="s">
        <v>602</v>
      </c>
      <c r="E3413">
        <v>70</v>
      </c>
    </row>
    <row r="3414" spans="1:5">
      <c r="A3414">
        <v>2018</v>
      </c>
      <c r="B3414" t="s">
        <v>433</v>
      </c>
      <c r="C3414" t="s">
        <v>42</v>
      </c>
      <c r="D3414" t="s">
        <v>602</v>
      </c>
      <c r="E3414">
        <v>5</v>
      </c>
    </row>
    <row r="3415" spans="1:5">
      <c r="A3415">
        <v>2018</v>
      </c>
      <c r="B3415" t="s">
        <v>421</v>
      </c>
      <c r="C3415" t="s">
        <v>13</v>
      </c>
      <c r="D3415" t="s">
        <v>602</v>
      </c>
      <c r="E3415">
        <v>115</v>
      </c>
    </row>
    <row r="3416" spans="1:5">
      <c r="A3416">
        <v>2018</v>
      </c>
      <c r="B3416" t="s">
        <v>435</v>
      </c>
      <c r="C3416" t="s">
        <v>48</v>
      </c>
      <c r="D3416" t="s">
        <v>602</v>
      </c>
      <c r="E3416">
        <v>35</v>
      </c>
    </row>
    <row r="3417" spans="1:5">
      <c r="A3417">
        <v>2018</v>
      </c>
      <c r="B3417" t="s">
        <v>428</v>
      </c>
      <c r="C3417" t="s">
        <v>27</v>
      </c>
      <c r="D3417" t="s">
        <v>602</v>
      </c>
      <c r="E3417">
        <v>30</v>
      </c>
    </row>
    <row r="3418" spans="1:5">
      <c r="A3418">
        <v>2018</v>
      </c>
      <c r="B3418" t="s">
        <v>423</v>
      </c>
      <c r="C3418" t="s">
        <v>18</v>
      </c>
      <c r="D3418" t="s">
        <v>602</v>
      </c>
      <c r="E3418">
        <v>35</v>
      </c>
    </row>
    <row r="3419" spans="1:5">
      <c r="A3419">
        <v>2018</v>
      </c>
      <c r="B3419" t="s">
        <v>430</v>
      </c>
      <c r="C3419" t="s">
        <v>33</v>
      </c>
      <c r="D3419" t="s">
        <v>602</v>
      </c>
      <c r="E3419">
        <v>25</v>
      </c>
    </row>
    <row r="3420" spans="1:5">
      <c r="A3420">
        <v>2018</v>
      </c>
      <c r="B3420" t="s">
        <v>431</v>
      </c>
      <c r="C3420" t="s">
        <v>36</v>
      </c>
      <c r="D3420" t="s">
        <v>602</v>
      </c>
      <c r="E3420">
        <v>15</v>
      </c>
    </row>
    <row r="3421" spans="1:5">
      <c r="A3421">
        <v>2018</v>
      </c>
      <c r="B3421" t="s">
        <v>438</v>
      </c>
      <c r="C3421" t="s">
        <v>52</v>
      </c>
      <c r="D3421" t="s">
        <v>602</v>
      </c>
      <c r="E3421">
        <v>20</v>
      </c>
    </row>
    <row r="3422" spans="1:5">
      <c r="A3422">
        <v>2018</v>
      </c>
      <c r="B3422" t="s">
        <v>422</v>
      </c>
      <c r="C3422" t="s">
        <v>15</v>
      </c>
      <c r="D3422" t="s">
        <v>602</v>
      </c>
      <c r="E3422">
        <v>130</v>
      </c>
    </row>
    <row r="3423" spans="1:5">
      <c r="A3423">
        <v>2018</v>
      </c>
      <c r="B3423" t="s">
        <v>436</v>
      </c>
      <c r="C3423" t="s">
        <v>49</v>
      </c>
      <c r="D3423" t="s">
        <v>602</v>
      </c>
      <c r="E3423">
        <v>115</v>
      </c>
    </row>
    <row r="3424" spans="1:5">
      <c r="A3424">
        <v>2018</v>
      </c>
      <c r="B3424" t="s">
        <v>439</v>
      </c>
      <c r="C3424" t="s">
        <v>53</v>
      </c>
      <c r="D3424" t="s">
        <v>602</v>
      </c>
      <c r="E3424">
        <v>15</v>
      </c>
    </row>
    <row r="3425" spans="1:5">
      <c r="A3425">
        <v>2018</v>
      </c>
      <c r="B3425" t="s">
        <v>437</v>
      </c>
      <c r="C3425" t="s">
        <v>51</v>
      </c>
      <c r="D3425" t="s">
        <v>602</v>
      </c>
      <c r="E3425">
        <v>50</v>
      </c>
    </row>
    <row r="3426" spans="1:5">
      <c r="A3426">
        <v>2018</v>
      </c>
      <c r="B3426" t="s">
        <v>434</v>
      </c>
      <c r="C3426" t="s">
        <v>45</v>
      </c>
      <c r="D3426" t="s">
        <v>602</v>
      </c>
      <c r="E3426">
        <v>10</v>
      </c>
    </row>
    <row r="3427" spans="1:5">
      <c r="A3427">
        <v>2018</v>
      </c>
      <c r="B3427" t="s">
        <v>429</v>
      </c>
      <c r="C3427" t="s">
        <v>30</v>
      </c>
      <c r="D3427" t="s">
        <v>602</v>
      </c>
      <c r="E3427">
        <v>130</v>
      </c>
    </row>
    <row r="3428" spans="1:5">
      <c r="A3428">
        <v>2018</v>
      </c>
      <c r="B3428" t="s">
        <v>425</v>
      </c>
      <c r="C3428" t="s">
        <v>24</v>
      </c>
      <c r="D3428" t="s">
        <v>602</v>
      </c>
      <c r="E3428">
        <v>20</v>
      </c>
    </row>
    <row r="3429" spans="1:5">
      <c r="A3429">
        <v>2018</v>
      </c>
      <c r="B3429" t="s">
        <v>432</v>
      </c>
      <c r="C3429" t="s">
        <v>39</v>
      </c>
      <c r="D3429" t="s">
        <v>602</v>
      </c>
      <c r="E3429">
        <v>45</v>
      </c>
    </row>
    <row r="3430" spans="1:5">
      <c r="A3430">
        <v>2023</v>
      </c>
      <c r="B3430" t="s">
        <v>424</v>
      </c>
      <c r="C3430" t="s">
        <v>21</v>
      </c>
      <c r="D3430" t="s">
        <v>602</v>
      </c>
      <c r="E3430">
        <v>75</v>
      </c>
    </row>
    <row r="3431" spans="1:5">
      <c r="A3431">
        <v>2023</v>
      </c>
      <c r="B3431" t="s">
        <v>432</v>
      </c>
      <c r="C3431" t="s">
        <v>39</v>
      </c>
      <c r="D3431" t="s">
        <v>602</v>
      </c>
      <c r="E3431">
        <v>60</v>
      </c>
    </row>
    <row r="3432" spans="1:5">
      <c r="A3432">
        <v>2023</v>
      </c>
      <c r="B3432" t="s">
        <v>421</v>
      </c>
      <c r="C3432" t="s">
        <v>13</v>
      </c>
      <c r="D3432" t="s">
        <v>602</v>
      </c>
      <c r="E3432">
        <v>170</v>
      </c>
    </row>
    <row r="3433" spans="1:5">
      <c r="A3433">
        <v>2023</v>
      </c>
      <c r="B3433" t="s">
        <v>430</v>
      </c>
      <c r="C3433" t="s">
        <v>33</v>
      </c>
      <c r="D3433" t="s">
        <v>602</v>
      </c>
      <c r="E3433">
        <v>35</v>
      </c>
    </row>
    <row r="3434" spans="1:5">
      <c r="A3434">
        <v>2023</v>
      </c>
      <c r="B3434" t="s">
        <v>435</v>
      </c>
      <c r="C3434" t="s">
        <v>48</v>
      </c>
      <c r="D3434" t="s">
        <v>602</v>
      </c>
      <c r="E3434">
        <v>45</v>
      </c>
    </row>
    <row r="3435" spans="1:5">
      <c r="A3435">
        <v>2023</v>
      </c>
      <c r="B3435" t="s">
        <v>436</v>
      </c>
      <c r="C3435" t="s">
        <v>49</v>
      </c>
      <c r="D3435" t="s">
        <v>602</v>
      </c>
      <c r="E3435">
        <v>145</v>
      </c>
    </row>
    <row r="3436" spans="1:5">
      <c r="A3436">
        <v>2023</v>
      </c>
      <c r="B3436" t="s">
        <v>429</v>
      </c>
      <c r="C3436" t="s">
        <v>30</v>
      </c>
      <c r="D3436" t="s">
        <v>602</v>
      </c>
      <c r="E3436">
        <v>155</v>
      </c>
    </row>
    <row r="3437" spans="1:5">
      <c r="A3437">
        <v>2023</v>
      </c>
      <c r="B3437" t="s">
        <v>420</v>
      </c>
      <c r="C3437" t="s">
        <v>8</v>
      </c>
      <c r="D3437" t="s">
        <v>602</v>
      </c>
      <c r="E3437">
        <v>160</v>
      </c>
    </row>
    <row r="3438" spans="1:5">
      <c r="A3438">
        <v>2023</v>
      </c>
      <c r="B3438" t="s">
        <v>439</v>
      </c>
      <c r="C3438" t="s">
        <v>53</v>
      </c>
      <c r="D3438" t="s">
        <v>602</v>
      </c>
      <c r="E3438">
        <v>35</v>
      </c>
    </row>
    <row r="3439" spans="1:5">
      <c r="A3439">
        <v>2023</v>
      </c>
      <c r="B3439" t="s">
        <v>437</v>
      </c>
      <c r="C3439" t="s">
        <v>51</v>
      </c>
      <c r="D3439" t="s">
        <v>602</v>
      </c>
      <c r="E3439">
        <v>65</v>
      </c>
    </row>
    <row r="3440" spans="1:5">
      <c r="A3440">
        <v>2023</v>
      </c>
      <c r="B3440" t="s">
        <v>438</v>
      </c>
      <c r="C3440" t="s">
        <v>52</v>
      </c>
      <c r="D3440" t="s">
        <v>602</v>
      </c>
      <c r="E3440">
        <v>35</v>
      </c>
    </row>
    <row r="3441" spans="1:5">
      <c r="A3441">
        <v>2023</v>
      </c>
      <c r="B3441" t="s">
        <v>426</v>
      </c>
      <c r="C3441" t="s">
        <v>427</v>
      </c>
      <c r="D3441" t="s">
        <v>602</v>
      </c>
      <c r="E3441">
        <v>70</v>
      </c>
    </row>
    <row r="3442" spans="1:5">
      <c r="A3442">
        <v>2023</v>
      </c>
      <c r="B3442" t="s">
        <v>434</v>
      </c>
      <c r="C3442" t="s">
        <v>45</v>
      </c>
      <c r="D3442" t="s">
        <v>602</v>
      </c>
      <c r="E3442">
        <v>5</v>
      </c>
    </row>
    <row r="3443" spans="1:5">
      <c r="A3443">
        <v>2023</v>
      </c>
      <c r="B3443" t="s">
        <v>425</v>
      </c>
      <c r="C3443" t="s">
        <v>24</v>
      </c>
      <c r="D3443" t="s">
        <v>602</v>
      </c>
      <c r="E3443">
        <v>30</v>
      </c>
    </row>
    <row r="3444" spans="1:5">
      <c r="A3444">
        <v>2023</v>
      </c>
      <c r="B3444" t="s">
        <v>422</v>
      </c>
      <c r="C3444" t="s">
        <v>15</v>
      </c>
      <c r="D3444" t="s">
        <v>602</v>
      </c>
      <c r="E3444">
        <v>150</v>
      </c>
    </row>
    <row r="3445" spans="1:5">
      <c r="A3445">
        <v>2024</v>
      </c>
      <c r="B3445" t="s">
        <v>430</v>
      </c>
      <c r="C3445" t="s">
        <v>33</v>
      </c>
      <c r="D3445" t="s">
        <v>602</v>
      </c>
      <c r="E3445">
        <v>30</v>
      </c>
    </row>
    <row r="3446" spans="1:5">
      <c r="A3446">
        <v>2024</v>
      </c>
      <c r="B3446" t="s">
        <v>428</v>
      </c>
      <c r="C3446" t="s">
        <v>27</v>
      </c>
      <c r="D3446" t="s">
        <v>602</v>
      </c>
      <c r="E3446">
        <v>55</v>
      </c>
    </row>
    <row r="3447" spans="1:5">
      <c r="A3447">
        <v>2024</v>
      </c>
      <c r="B3447" t="s">
        <v>422</v>
      </c>
      <c r="C3447" t="s">
        <v>15</v>
      </c>
      <c r="D3447" t="s">
        <v>602</v>
      </c>
      <c r="E3447">
        <v>130</v>
      </c>
    </row>
    <row r="3448" spans="1:5">
      <c r="A3448">
        <v>2024</v>
      </c>
      <c r="B3448" t="s">
        <v>425</v>
      </c>
      <c r="C3448" t="s">
        <v>24</v>
      </c>
      <c r="D3448" t="s">
        <v>602</v>
      </c>
      <c r="E3448">
        <v>30</v>
      </c>
    </row>
    <row r="3449" spans="1:5">
      <c r="A3449">
        <v>2024</v>
      </c>
      <c r="B3449" t="s">
        <v>438</v>
      </c>
      <c r="C3449" t="s">
        <v>52</v>
      </c>
      <c r="D3449" t="s">
        <v>602</v>
      </c>
      <c r="E3449">
        <v>30</v>
      </c>
    </row>
    <row r="3450" spans="1:5">
      <c r="A3450">
        <v>2024</v>
      </c>
      <c r="B3450" t="s">
        <v>420</v>
      </c>
      <c r="C3450" t="s">
        <v>8</v>
      </c>
      <c r="D3450" t="s">
        <v>602</v>
      </c>
      <c r="E3450">
        <v>160</v>
      </c>
    </row>
    <row r="3451" spans="1:5">
      <c r="A3451">
        <v>2024</v>
      </c>
      <c r="B3451" t="s">
        <v>423</v>
      </c>
      <c r="C3451" t="s">
        <v>18</v>
      </c>
      <c r="D3451" t="s">
        <v>602</v>
      </c>
      <c r="E3451">
        <v>35</v>
      </c>
    </row>
    <row r="3452" spans="1:5">
      <c r="A3452">
        <v>2024</v>
      </c>
      <c r="B3452" t="s">
        <v>421</v>
      </c>
      <c r="C3452" t="s">
        <v>13</v>
      </c>
      <c r="D3452" t="s">
        <v>602</v>
      </c>
      <c r="E3452">
        <v>165</v>
      </c>
    </row>
    <row r="3453" spans="1:5">
      <c r="A3453">
        <v>2024</v>
      </c>
      <c r="B3453" t="s">
        <v>429</v>
      </c>
      <c r="C3453" t="s">
        <v>30</v>
      </c>
      <c r="D3453" t="s">
        <v>602</v>
      </c>
      <c r="E3453">
        <v>150</v>
      </c>
    </row>
    <row r="3454" spans="1:5">
      <c r="A3454">
        <v>2024</v>
      </c>
      <c r="B3454" t="s">
        <v>431</v>
      </c>
      <c r="C3454" t="s">
        <v>36</v>
      </c>
      <c r="D3454" t="s">
        <v>602</v>
      </c>
      <c r="E3454">
        <v>15</v>
      </c>
    </row>
    <row r="3455" spans="1:5">
      <c r="A3455">
        <v>2024</v>
      </c>
      <c r="B3455" t="s">
        <v>434</v>
      </c>
      <c r="C3455" t="s">
        <v>45</v>
      </c>
      <c r="D3455" t="s">
        <v>602</v>
      </c>
      <c r="E3455">
        <v>5</v>
      </c>
    </row>
    <row r="3456" spans="1:5">
      <c r="A3456">
        <v>2024</v>
      </c>
      <c r="B3456" t="s">
        <v>437</v>
      </c>
      <c r="C3456" t="s">
        <v>51</v>
      </c>
      <c r="D3456" t="s">
        <v>602</v>
      </c>
      <c r="E3456">
        <v>70</v>
      </c>
    </row>
    <row r="3457" spans="1:5">
      <c r="A3457">
        <v>2024</v>
      </c>
      <c r="B3457" t="s">
        <v>436</v>
      </c>
      <c r="C3457" t="s">
        <v>49</v>
      </c>
      <c r="D3457" t="s">
        <v>602</v>
      </c>
      <c r="E3457">
        <v>145</v>
      </c>
    </row>
    <row r="3458" spans="1:5">
      <c r="A3458">
        <v>2024</v>
      </c>
      <c r="B3458" t="s">
        <v>439</v>
      </c>
      <c r="C3458" t="s">
        <v>53</v>
      </c>
      <c r="D3458" t="s">
        <v>602</v>
      </c>
      <c r="E3458">
        <v>30</v>
      </c>
    </row>
    <row r="3459" spans="1:5">
      <c r="A3459">
        <v>2024</v>
      </c>
      <c r="B3459" t="s">
        <v>433</v>
      </c>
      <c r="C3459" t="s">
        <v>42</v>
      </c>
      <c r="D3459" t="s">
        <v>602</v>
      </c>
      <c r="E3459">
        <v>25</v>
      </c>
    </row>
    <row r="3460" spans="1:5">
      <c r="A3460">
        <v>2023</v>
      </c>
      <c r="B3460" t="s">
        <v>431</v>
      </c>
      <c r="C3460" t="s">
        <v>36</v>
      </c>
      <c r="D3460" t="s">
        <v>603</v>
      </c>
      <c r="E3460">
        <v>5</v>
      </c>
    </row>
    <row r="3461" spans="1:5">
      <c r="A3461">
        <v>2023</v>
      </c>
      <c r="B3461" t="s">
        <v>433</v>
      </c>
      <c r="C3461" t="s">
        <v>42</v>
      </c>
      <c r="D3461" t="s">
        <v>603</v>
      </c>
      <c r="E3461">
        <v>0</v>
      </c>
    </row>
    <row r="3462" spans="1:5">
      <c r="A3462">
        <v>2023</v>
      </c>
      <c r="B3462" t="s">
        <v>423</v>
      </c>
      <c r="C3462" t="s">
        <v>18</v>
      </c>
      <c r="D3462" t="s">
        <v>603</v>
      </c>
      <c r="E3462">
        <v>15</v>
      </c>
    </row>
    <row r="3463" spans="1:5">
      <c r="A3463">
        <v>2023</v>
      </c>
      <c r="B3463" t="s">
        <v>428</v>
      </c>
      <c r="C3463" t="s">
        <v>27</v>
      </c>
      <c r="D3463" t="s">
        <v>603</v>
      </c>
      <c r="E3463">
        <v>20</v>
      </c>
    </row>
    <row r="3464" spans="1:5">
      <c r="A3464">
        <v>2024</v>
      </c>
      <c r="B3464" t="s">
        <v>424</v>
      </c>
      <c r="C3464" t="s">
        <v>21</v>
      </c>
      <c r="D3464" t="s">
        <v>603</v>
      </c>
      <c r="E3464">
        <v>35</v>
      </c>
    </row>
    <row r="3465" spans="1:5">
      <c r="A3465">
        <v>2024</v>
      </c>
      <c r="B3465" t="s">
        <v>432</v>
      </c>
      <c r="C3465" t="s">
        <v>39</v>
      </c>
      <c r="D3465" t="s">
        <v>603</v>
      </c>
      <c r="E3465">
        <v>20</v>
      </c>
    </row>
    <row r="3466" spans="1:5">
      <c r="A3466">
        <v>2024</v>
      </c>
      <c r="B3466" t="s">
        <v>435</v>
      </c>
      <c r="C3466" t="s">
        <v>48</v>
      </c>
      <c r="D3466" t="s">
        <v>603</v>
      </c>
      <c r="E3466">
        <v>10</v>
      </c>
    </row>
    <row r="3467" spans="1:5">
      <c r="A3467">
        <v>2024</v>
      </c>
      <c r="B3467" t="s">
        <v>426</v>
      </c>
      <c r="C3467" t="s">
        <v>427</v>
      </c>
      <c r="D3467" t="s">
        <v>603</v>
      </c>
      <c r="E3467">
        <v>35</v>
      </c>
    </row>
    <row r="3468" spans="1:5">
      <c r="A3468">
        <v>2021</v>
      </c>
      <c r="B3468" t="s">
        <v>437</v>
      </c>
      <c r="C3468" t="s">
        <v>51</v>
      </c>
      <c r="D3468" t="s">
        <v>603</v>
      </c>
      <c r="E3468">
        <v>25</v>
      </c>
    </row>
    <row r="3469" spans="1:5">
      <c r="A3469">
        <v>2021</v>
      </c>
      <c r="B3469" t="s">
        <v>434</v>
      </c>
      <c r="C3469" t="s">
        <v>45</v>
      </c>
      <c r="D3469" t="s">
        <v>603</v>
      </c>
      <c r="E3469">
        <v>0</v>
      </c>
    </row>
    <row r="3470" spans="1:5">
      <c r="A3470">
        <v>2021</v>
      </c>
      <c r="B3470" t="s">
        <v>438</v>
      </c>
      <c r="C3470" t="s">
        <v>52</v>
      </c>
      <c r="D3470" t="s">
        <v>603</v>
      </c>
      <c r="E3470">
        <v>5</v>
      </c>
    </row>
    <row r="3471" spans="1:5">
      <c r="A3471">
        <v>2021</v>
      </c>
      <c r="B3471" t="s">
        <v>425</v>
      </c>
      <c r="C3471" t="s">
        <v>24</v>
      </c>
      <c r="D3471" t="s">
        <v>603</v>
      </c>
      <c r="E3471">
        <v>10</v>
      </c>
    </row>
    <row r="3472" spans="1:5">
      <c r="A3472">
        <v>2021</v>
      </c>
      <c r="B3472" t="s">
        <v>423</v>
      </c>
      <c r="C3472" t="s">
        <v>18</v>
      </c>
      <c r="D3472" t="s">
        <v>603</v>
      </c>
      <c r="E3472">
        <v>10</v>
      </c>
    </row>
    <row r="3473" spans="1:5">
      <c r="A3473">
        <v>2021</v>
      </c>
      <c r="B3473" t="s">
        <v>420</v>
      </c>
      <c r="C3473" t="s">
        <v>8</v>
      </c>
      <c r="D3473" t="s">
        <v>603</v>
      </c>
      <c r="E3473">
        <v>50</v>
      </c>
    </row>
    <row r="3474" spans="1:5">
      <c r="A3474">
        <v>2022</v>
      </c>
      <c r="B3474" t="s">
        <v>425</v>
      </c>
      <c r="C3474" t="s">
        <v>24</v>
      </c>
      <c r="D3474" t="s">
        <v>603</v>
      </c>
      <c r="E3474">
        <v>10</v>
      </c>
    </row>
    <row r="3475" spans="1:5">
      <c r="A3475">
        <v>2022</v>
      </c>
      <c r="B3475" t="s">
        <v>422</v>
      </c>
      <c r="C3475" t="s">
        <v>15</v>
      </c>
      <c r="D3475" t="s">
        <v>603</v>
      </c>
      <c r="E3475">
        <v>45</v>
      </c>
    </row>
    <row r="3476" spans="1:5">
      <c r="A3476">
        <v>2022</v>
      </c>
      <c r="B3476" t="s">
        <v>437</v>
      </c>
      <c r="C3476" t="s">
        <v>51</v>
      </c>
      <c r="D3476" t="s">
        <v>603</v>
      </c>
      <c r="E3476">
        <v>30</v>
      </c>
    </row>
    <row r="3477" spans="1:5">
      <c r="A3477">
        <v>2022</v>
      </c>
      <c r="B3477" t="s">
        <v>426</v>
      </c>
      <c r="C3477" t="s">
        <v>427</v>
      </c>
      <c r="D3477" t="s">
        <v>603</v>
      </c>
      <c r="E3477">
        <v>25</v>
      </c>
    </row>
    <row r="3478" spans="1:5">
      <c r="A3478">
        <v>2022</v>
      </c>
      <c r="B3478" t="s">
        <v>428</v>
      </c>
      <c r="C3478" t="s">
        <v>27</v>
      </c>
      <c r="D3478" t="s">
        <v>603</v>
      </c>
      <c r="E3478">
        <v>10</v>
      </c>
    </row>
    <row r="3479" spans="1:5">
      <c r="A3479">
        <v>2022</v>
      </c>
      <c r="B3479" t="s">
        <v>435</v>
      </c>
      <c r="C3479" t="s">
        <v>48</v>
      </c>
      <c r="D3479" t="s">
        <v>603</v>
      </c>
      <c r="E3479">
        <v>10</v>
      </c>
    </row>
    <row r="3480" spans="1:5">
      <c r="A3480">
        <v>2022</v>
      </c>
      <c r="B3480" t="s">
        <v>423</v>
      </c>
      <c r="C3480" t="s">
        <v>18</v>
      </c>
      <c r="D3480" t="s">
        <v>603</v>
      </c>
      <c r="E3480">
        <v>15</v>
      </c>
    </row>
    <row r="3481" spans="1:5">
      <c r="A3481">
        <v>2022</v>
      </c>
      <c r="B3481" t="s">
        <v>430</v>
      </c>
      <c r="C3481" t="s">
        <v>33</v>
      </c>
      <c r="D3481" t="s">
        <v>603</v>
      </c>
      <c r="E3481">
        <v>10</v>
      </c>
    </row>
    <row r="3482" spans="1:5">
      <c r="A3482">
        <v>2022</v>
      </c>
      <c r="B3482" t="s">
        <v>436</v>
      </c>
      <c r="C3482" t="s">
        <v>49</v>
      </c>
      <c r="D3482" t="s">
        <v>603</v>
      </c>
      <c r="E3482">
        <v>50</v>
      </c>
    </row>
    <row r="3483" spans="1:5">
      <c r="A3483">
        <v>2022</v>
      </c>
      <c r="B3483" t="s">
        <v>439</v>
      </c>
      <c r="C3483" t="s">
        <v>53</v>
      </c>
      <c r="D3483" t="s">
        <v>603</v>
      </c>
      <c r="E3483">
        <v>5</v>
      </c>
    </row>
    <row r="3484" spans="1:5">
      <c r="A3484">
        <v>2022</v>
      </c>
      <c r="B3484" t="s">
        <v>433</v>
      </c>
      <c r="C3484" t="s">
        <v>42</v>
      </c>
      <c r="D3484" t="s">
        <v>603</v>
      </c>
      <c r="E3484">
        <v>5</v>
      </c>
    </row>
    <row r="3485" spans="1:5">
      <c r="A3485">
        <v>2022</v>
      </c>
      <c r="B3485" t="s">
        <v>434</v>
      </c>
      <c r="C3485" t="s">
        <v>45</v>
      </c>
      <c r="D3485" t="s">
        <v>603</v>
      </c>
      <c r="E3485">
        <v>0</v>
      </c>
    </row>
    <row r="3486" spans="1:5">
      <c r="A3486">
        <v>2022</v>
      </c>
      <c r="B3486" t="s">
        <v>432</v>
      </c>
      <c r="C3486" t="s">
        <v>39</v>
      </c>
      <c r="D3486" t="s">
        <v>603</v>
      </c>
      <c r="E3486">
        <v>25</v>
      </c>
    </row>
    <row r="3487" spans="1:5">
      <c r="A3487">
        <v>2021</v>
      </c>
      <c r="B3487" t="s">
        <v>426</v>
      </c>
      <c r="C3487" t="s">
        <v>427</v>
      </c>
      <c r="D3487" t="s">
        <v>603</v>
      </c>
      <c r="E3487">
        <v>35</v>
      </c>
    </row>
    <row r="3488" spans="1:5">
      <c r="A3488">
        <v>2021</v>
      </c>
      <c r="B3488" t="s">
        <v>422</v>
      </c>
      <c r="C3488" t="s">
        <v>15</v>
      </c>
      <c r="D3488" t="s">
        <v>603</v>
      </c>
      <c r="E3488">
        <v>50</v>
      </c>
    </row>
    <row r="3489" spans="1:5">
      <c r="A3489">
        <v>2021</v>
      </c>
      <c r="B3489" t="s">
        <v>432</v>
      </c>
      <c r="C3489" t="s">
        <v>39</v>
      </c>
      <c r="D3489" t="s">
        <v>603</v>
      </c>
      <c r="E3489">
        <v>20</v>
      </c>
    </row>
    <row r="3490" spans="1:5">
      <c r="A3490">
        <v>2021</v>
      </c>
      <c r="B3490" t="s">
        <v>424</v>
      </c>
      <c r="C3490" t="s">
        <v>21</v>
      </c>
      <c r="D3490" t="s">
        <v>603</v>
      </c>
      <c r="E3490">
        <v>20</v>
      </c>
    </row>
    <row r="3491" spans="1:5">
      <c r="A3491">
        <v>2021</v>
      </c>
      <c r="B3491" t="s">
        <v>433</v>
      </c>
      <c r="C3491" t="s">
        <v>42</v>
      </c>
      <c r="D3491" t="s">
        <v>603</v>
      </c>
      <c r="E3491">
        <v>0</v>
      </c>
    </row>
    <row r="3492" spans="1:5">
      <c r="A3492">
        <v>2021</v>
      </c>
      <c r="B3492" t="s">
        <v>421</v>
      </c>
      <c r="C3492" t="s">
        <v>13</v>
      </c>
      <c r="D3492" t="s">
        <v>603</v>
      </c>
      <c r="E3492">
        <v>50</v>
      </c>
    </row>
    <row r="3493" spans="1:5">
      <c r="A3493">
        <v>2022</v>
      </c>
      <c r="B3493" t="s">
        <v>424</v>
      </c>
      <c r="C3493" t="s">
        <v>21</v>
      </c>
      <c r="D3493" t="s">
        <v>603</v>
      </c>
      <c r="E3493">
        <v>25</v>
      </c>
    </row>
    <row r="3494" spans="1:5">
      <c r="A3494">
        <v>2022</v>
      </c>
      <c r="B3494" t="s">
        <v>431</v>
      </c>
      <c r="C3494" t="s">
        <v>36</v>
      </c>
      <c r="D3494" t="s">
        <v>603</v>
      </c>
      <c r="E3494">
        <v>5</v>
      </c>
    </row>
    <row r="3495" spans="1:5">
      <c r="A3495">
        <v>2022</v>
      </c>
      <c r="B3495" t="s">
        <v>421</v>
      </c>
      <c r="C3495" t="s">
        <v>13</v>
      </c>
      <c r="D3495" t="s">
        <v>603</v>
      </c>
      <c r="E3495">
        <v>55</v>
      </c>
    </row>
    <row r="3496" spans="1:5">
      <c r="A3496">
        <v>2021</v>
      </c>
      <c r="B3496" t="s">
        <v>436</v>
      </c>
      <c r="C3496" t="s">
        <v>49</v>
      </c>
      <c r="D3496" t="s">
        <v>603</v>
      </c>
      <c r="E3496">
        <v>45</v>
      </c>
    </row>
    <row r="3497" spans="1:5">
      <c r="A3497">
        <v>2021</v>
      </c>
      <c r="B3497" t="s">
        <v>439</v>
      </c>
      <c r="C3497" t="s">
        <v>53</v>
      </c>
      <c r="D3497" t="s">
        <v>603</v>
      </c>
      <c r="E3497">
        <v>5</v>
      </c>
    </row>
    <row r="3498" spans="1:5">
      <c r="A3498">
        <v>2021</v>
      </c>
      <c r="B3498" t="s">
        <v>435</v>
      </c>
      <c r="C3498" t="s">
        <v>48</v>
      </c>
      <c r="D3498" t="s">
        <v>603</v>
      </c>
      <c r="E3498">
        <v>10</v>
      </c>
    </row>
    <row r="3499" spans="1:5">
      <c r="A3499">
        <v>2021</v>
      </c>
      <c r="B3499" t="s">
        <v>430</v>
      </c>
      <c r="C3499" t="s">
        <v>33</v>
      </c>
      <c r="D3499" t="s">
        <v>603</v>
      </c>
      <c r="E3499">
        <v>10</v>
      </c>
    </row>
    <row r="3500" spans="1:5">
      <c r="A3500">
        <v>2021</v>
      </c>
      <c r="B3500" t="s">
        <v>429</v>
      </c>
      <c r="C3500" t="s">
        <v>30</v>
      </c>
      <c r="D3500" t="s">
        <v>603</v>
      </c>
      <c r="E3500">
        <v>55</v>
      </c>
    </row>
    <row r="3501" spans="1:5">
      <c r="A3501">
        <v>2021</v>
      </c>
      <c r="B3501" t="s">
        <v>428</v>
      </c>
      <c r="C3501" t="s">
        <v>27</v>
      </c>
      <c r="D3501" t="s">
        <v>603</v>
      </c>
      <c r="E3501">
        <v>10</v>
      </c>
    </row>
    <row r="3502" spans="1:5">
      <c r="A3502">
        <v>2021</v>
      </c>
      <c r="B3502" t="s">
        <v>431</v>
      </c>
      <c r="C3502" t="s">
        <v>36</v>
      </c>
      <c r="D3502" t="s">
        <v>603</v>
      </c>
      <c r="E3502">
        <v>5</v>
      </c>
    </row>
    <row r="3503" spans="1:5">
      <c r="A3503">
        <v>2022</v>
      </c>
      <c r="B3503" t="s">
        <v>438</v>
      </c>
      <c r="C3503" t="s">
        <v>52</v>
      </c>
      <c r="D3503" t="s">
        <v>603</v>
      </c>
      <c r="E3503">
        <v>5</v>
      </c>
    </row>
    <row r="3504" spans="1:5">
      <c r="A3504">
        <v>2022</v>
      </c>
      <c r="B3504" t="s">
        <v>429</v>
      </c>
      <c r="C3504" t="s">
        <v>30</v>
      </c>
      <c r="D3504" t="s">
        <v>603</v>
      </c>
      <c r="E3504">
        <v>55</v>
      </c>
    </row>
    <row r="3505" spans="1:5">
      <c r="A3505">
        <v>2022</v>
      </c>
      <c r="B3505" t="s">
        <v>420</v>
      </c>
      <c r="C3505" t="s">
        <v>8</v>
      </c>
      <c r="D3505" t="s">
        <v>603</v>
      </c>
      <c r="E3505">
        <v>55</v>
      </c>
    </row>
    <row r="3506" spans="1:5">
      <c r="A3506">
        <v>2020</v>
      </c>
      <c r="B3506" t="s">
        <v>422</v>
      </c>
      <c r="C3506" t="s">
        <v>15</v>
      </c>
      <c r="D3506" t="s">
        <v>603</v>
      </c>
      <c r="E3506">
        <v>40</v>
      </c>
    </row>
    <row r="3507" spans="1:5">
      <c r="A3507">
        <v>2020</v>
      </c>
      <c r="B3507" t="s">
        <v>425</v>
      </c>
      <c r="C3507" t="s">
        <v>24</v>
      </c>
      <c r="D3507" t="s">
        <v>603</v>
      </c>
      <c r="E3507">
        <v>10</v>
      </c>
    </row>
    <row r="3508" spans="1:5">
      <c r="A3508">
        <v>2020</v>
      </c>
      <c r="B3508" t="s">
        <v>431</v>
      </c>
      <c r="C3508" t="s">
        <v>36</v>
      </c>
      <c r="D3508" t="s">
        <v>603</v>
      </c>
      <c r="E3508">
        <v>5</v>
      </c>
    </row>
    <row r="3509" spans="1:5">
      <c r="A3509">
        <v>2020</v>
      </c>
      <c r="B3509" t="s">
        <v>423</v>
      </c>
      <c r="C3509" t="s">
        <v>18</v>
      </c>
      <c r="D3509" t="s">
        <v>603</v>
      </c>
      <c r="E3509">
        <v>15</v>
      </c>
    </row>
    <row r="3510" spans="1:5">
      <c r="A3510">
        <v>2020</v>
      </c>
      <c r="B3510" t="s">
        <v>421</v>
      </c>
      <c r="C3510" t="s">
        <v>13</v>
      </c>
      <c r="D3510" t="s">
        <v>603</v>
      </c>
      <c r="E3510">
        <v>50</v>
      </c>
    </row>
    <row r="3511" spans="1:5">
      <c r="A3511">
        <v>2020</v>
      </c>
      <c r="B3511" t="s">
        <v>438</v>
      </c>
      <c r="C3511" t="s">
        <v>52</v>
      </c>
      <c r="D3511" t="s">
        <v>603</v>
      </c>
      <c r="E3511">
        <v>5</v>
      </c>
    </row>
    <row r="3512" spans="1:5">
      <c r="A3512">
        <v>2020</v>
      </c>
      <c r="B3512" t="s">
        <v>436</v>
      </c>
      <c r="C3512" t="s">
        <v>49</v>
      </c>
      <c r="D3512" t="s">
        <v>603</v>
      </c>
      <c r="E3512">
        <v>40</v>
      </c>
    </row>
    <row r="3513" spans="1:5">
      <c r="A3513">
        <v>2020</v>
      </c>
      <c r="B3513" t="s">
        <v>426</v>
      </c>
      <c r="C3513" t="s">
        <v>427</v>
      </c>
      <c r="D3513" t="s">
        <v>603</v>
      </c>
      <c r="E3513">
        <v>35</v>
      </c>
    </row>
    <row r="3514" spans="1:5">
      <c r="A3514">
        <v>2020</v>
      </c>
      <c r="B3514" t="s">
        <v>424</v>
      </c>
      <c r="C3514" t="s">
        <v>21</v>
      </c>
      <c r="D3514" t="s">
        <v>603</v>
      </c>
      <c r="E3514">
        <v>20</v>
      </c>
    </row>
    <row r="3515" spans="1:5">
      <c r="A3515">
        <v>2020</v>
      </c>
      <c r="B3515" t="s">
        <v>432</v>
      </c>
      <c r="C3515" t="s">
        <v>39</v>
      </c>
      <c r="D3515" t="s">
        <v>603</v>
      </c>
      <c r="E3515">
        <v>20</v>
      </c>
    </row>
    <row r="3516" spans="1:5">
      <c r="A3516">
        <v>2020</v>
      </c>
      <c r="B3516" t="s">
        <v>439</v>
      </c>
      <c r="C3516" t="s">
        <v>53</v>
      </c>
      <c r="D3516" t="s">
        <v>603</v>
      </c>
      <c r="E3516">
        <v>5</v>
      </c>
    </row>
    <row r="3517" spans="1:5">
      <c r="A3517">
        <v>2020</v>
      </c>
      <c r="B3517" t="s">
        <v>428</v>
      </c>
      <c r="C3517" t="s">
        <v>27</v>
      </c>
      <c r="D3517" t="s">
        <v>603</v>
      </c>
      <c r="E3517">
        <v>10</v>
      </c>
    </row>
    <row r="3518" spans="1:5">
      <c r="A3518">
        <v>2020</v>
      </c>
      <c r="B3518" t="s">
        <v>429</v>
      </c>
      <c r="C3518" t="s">
        <v>30</v>
      </c>
      <c r="D3518" t="s">
        <v>603</v>
      </c>
      <c r="E3518">
        <v>55</v>
      </c>
    </row>
    <row r="3519" spans="1:5">
      <c r="A3519">
        <v>2020</v>
      </c>
      <c r="B3519" t="s">
        <v>430</v>
      </c>
      <c r="C3519" t="s">
        <v>33</v>
      </c>
      <c r="D3519" t="s">
        <v>603</v>
      </c>
      <c r="E3519">
        <v>10</v>
      </c>
    </row>
    <row r="3520" spans="1:5">
      <c r="A3520">
        <v>2020</v>
      </c>
      <c r="B3520" t="s">
        <v>433</v>
      </c>
      <c r="C3520" t="s">
        <v>42</v>
      </c>
      <c r="D3520" t="s">
        <v>603</v>
      </c>
      <c r="E3520">
        <v>0</v>
      </c>
    </row>
    <row r="3521" spans="1:5">
      <c r="A3521">
        <v>2020</v>
      </c>
      <c r="B3521" t="s">
        <v>420</v>
      </c>
      <c r="C3521" t="s">
        <v>8</v>
      </c>
      <c r="D3521" t="s">
        <v>603</v>
      </c>
      <c r="E3521">
        <v>45</v>
      </c>
    </row>
    <row r="3522" spans="1:5">
      <c r="A3522">
        <v>2020</v>
      </c>
      <c r="B3522" t="s">
        <v>434</v>
      </c>
      <c r="C3522" t="s">
        <v>45</v>
      </c>
      <c r="D3522" t="s">
        <v>603</v>
      </c>
      <c r="E3522">
        <v>0</v>
      </c>
    </row>
    <row r="3523" spans="1:5">
      <c r="A3523">
        <v>2020</v>
      </c>
      <c r="B3523" t="s">
        <v>435</v>
      </c>
      <c r="C3523" t="s">
        <v>48</v>
      </c>
      <c r="D3523" t="s">
        <v>603</v>
      </c>
      <c r="E3523">
        <v>10</v>
      </c>
    </row>
    <row r="3524" spans="1:5">
      <c r="A3524">
        <v>2020</v>
      </c>
      <c r="B3524" t="s">
        <v>437</v>
      </c>
      <c r="C3524" t="s">
        <v>51</v>
      </c>
      <c r="D3524" t="s">
        <v>603</v>
      </c>
      <c r="E3524">
        <v>20</v>
      </c>
    </row>
    <row r="3525" spans="1:5">
      <c r="A3525">
        <v>2019</v>
      </c>
      <c r="B3525" t="s">
        <v>432</v>
      </c>
      <c r="C3525" t="s">
        <v>39</v>
      </c>
      <c r="D3525" t="s">
        <v>603</v>
      </c>
      <c r="E3525">
        <v>15</v>
      </c>
    </row>
    <row r="3526" spans="1:5">
      <c r="A3526">
        <v>2019</v>
      </c>
      <c r="B3526" t="s">
        <v>426</v>
      </c>
      <c r="C3526" t="s">
        <v>427</v>
      </c>
      <c r="D3526" t="s">
        <v>603</v>
      </c>
      <c r="E3526">
        <v>35</v>
      </c>
    </row>
    <row r="3527" spans="1:5">
      <c r="A3527">
        <v>2019</v>
      </c>
      <c r="B3527" t="s">
        <v>421</v>
      </c>
      <c r="C3527" t="s">
        <v>13</v>
      </c>
      <c r="D3527" t="s">
        <v>603</v>
      </c>
      <c r="E3527">
        <v>45</v>
      </c>
    </row>
    <row r="3528" spans="1:5">
      <c r="A3528">
        <v>2019</v>
      </c>
      <c r="B3528" t="s">
        <v>424</v>
      </c>
      <c r="C3528" t="s">
        <v>21</v>
      </c>
      <c r="D3528" t="s">
        <v>603</v>
      </c>
      <c r="E3528">
        <v>20</v>
      </c>
    </row>
    <row r="3529" spans="1:5">
      <c r="A3529">
        <v>2019</v>
      </c>
      <c r="B3529" t="s">
        <v>423</v>
      </c>
      <c r="C3529" t="s">
        <v>18</v>
      </c>
      <c r="D3529" t="s">
        <v>603</v>
      </c>
      <c r="E3529">
        <v>20</v>
      </c>
    </row>
    <row r="3530" spans="1:5">
      <c r="A3530">
        <v>2019</v>
      </c>
      <c r="B3530" t="s">
        <v>434</v>
      </c>
      <c r="C3530" t="s">
        <v>45</v>
      </c>
      <c r="D3530" t="s">
        <v>603</v>
      </c>
      <c r="E3530">
        <v>0</v>
      </c>
    </row>
    <row r="3531" spans="1:5">
      <c r="A3531">
        <v>2019</v>
      </c>
      <c r="B3531" t="s">
        <v>428</v>
      </c>
      <c r="C3531" t="s">
        <v>27</v>
      </c>
      <c r="D3531" t="s">
        <v>603</v>
      </c>
      <c r="E3531">
        <v>15</v>
      </c>
    </row>
    <row r="3532" spans="1:5">
      <c r="A3532">
        <v>2019</v>
      </c>
      <c r="B3532" t="s">
        <v>437</v>
      </c>
      <c r="C3532" t="s">
        <v>51</v>
      </c>
      <c r="D3532" t="s">
        <v>603</v>
      </c>
      <c r="E3532">
        <v>25</v>
      </c>
    </row>
    <row r="3533" spans="1:5">
      <c r="A3533">
        <v>2019</v>
      </c>
      <c r="B3533" t="s">
        <v>425</v>
      </c>
      <c r="C3533" t="s">
        <v>24</v>
      </c>
      <c r="D3533" t="s">
        <v>603</v>
      </c>
      <c r="E3533">
        <v>10</v>
      </c>
    </row>
    <row r="3534" spans="1:5">
      <c r="A3534">
        <v>2019</v>
      </c>
      <c r="B3534" t="s">
        <v>430</v>
      </c>
      <c r="C3534" t="s">
        <v>33</v>
      </c>
      <c r="D3534" t="s">
        <v>603</v>
      </c>
      <c r="E3534">
        <v>10</v>
      </c>
    </row>
    <row r="3535" spans="1:5">
      <c r="A3535">
        <v>2019</v>
      </c>
      <c r="B3535" t="s">
        <v>420</v>
      </c>
      <c r="C3535" t="s">
        <v>8</v>
      </c>
      <c r="D3535" t="s">
        <v>603</v>
      </c>
      <c r="E3535">
        <v>50</v>
      </c>
    </row>
    <row r="3536" spans="1:5">
      <c r="A3536">
        <v>2019</v>
      </c>
      <c r="B3536" t="s">
        <v>438</v>
      </c>
      <c r="C3536" t="s">
        <v>52</v>
      </c>
      <c r="D3536" t="s">
        <v>603</v>
      </c>
      <c r="E3536">
        <v>5</v>
      </c>
    </row>
    <row r="3537" spans="1:5">
      <c r="A3537">
        <v>2019</v>
      </c>
      <c r="B3537" t="s">
        <v>429</v>
      </c>
      <c r="C3537" t="s">
        <v>30</v>
      </c>
      <c r="D3537" t="s">
        <v>603</v>
      </c>
      <c r="E3537">
        <v>55</v>
      </c>
    </row>
    <row r="3538" spans="1:5">
      <c r="A3538">
        <v>2019</v>
      </c>
      <c r="B3538" t="s">
        <v>433</v>
      </c>
      <c r="C3538" t="s">
        <v>42</v>
      </c>
      <c r="D3538" t="s">
        <v>603</v>
      </c>
      <c r="E3538">
        <v>0</v>
      </c>
    </row>
    <row r="3539" spans="1:5">
      <c r="A3539">
        <v>2019</v>
      </c>
      <c r="B3539" t="s">
        <v>422</v>
      </c>
      <c r="C3539" t="s">
        <v>15</v>
      </c>
      <c r="D3539" t="s">
        <v>603</v>
      </c>
      <c r="E3539">
        <v>45</v>
      </c>
    </row>
    <row r="3540" spans="1:5">
      <c r="A3540">
        <v>2019</v>
      </c>
      <c r="B3540" t="s">
        <v>435</v>
      </c>
      <c r="C3540" t="s">
        <v>48</v>
      </c>
      <c r="D3540" t="s">
        <v>603</v>
      </c>
      <c r="E3540">
        <v>10</v>
      </c>
    </row>
    <row r="3541" spans="1:5">
      <c r="A3541">
        <v>2019</v>
      </c>
      <c r="B3541" t="s">
        <v>436</v>
      </c>
      <c r="C3541" t="s">
        <v>49</v>
      </c>
      <c r="D3541" t="s">
        <v>603</v>
      </c>
      <c r="E3541">
        <v>30</v>
      </c>
    </row>
    <row r="3542" spans="1:5">
      <c r="A3542">
        <v>2019</v>
      </c>
      <c r="B3542" t="s">
        <v>439</v>
      </c>
      <c r="C3542" t="s">
        <v>53</v>
      </c>
      <c r="D3542" t="s">
        <v>603</v>
      </c>
      <c r="E3542">
        <v>5</v>
      </c>
    </row>
    <row r="3543" spans="1:5">
      <c r="A3543">
        <v>2019</v>
      </c>
      <c r="B3543" t="s">
        <v>431</v>
      </c>
      <c r="C3543" t="s">
        <v>36</v>
      </c>
      <c r="D3543" t="s">
        <v>603</v>
      </c>
      <c r="E3543">
        <v>5</v>
      </c>
    </row>
    <row r="3544" spans="1:5">
      <c r="A3544">
        <v>2018</v>
      </c>
      <c r="B3544" t="s">
        <v>424</v>
      </c>
      <c r="C3544" t="s">
        <v>21</v>
      </c>
      <c r="D3544" t="s">
        <v>603</v>
      </c>
      <c r="E3544">
        <v>25</v>
      </c>
    </row>
    <row r="3545" spans="1:5">
      <c r="A3545">
        <v>2018</v>
      </c>
      <c r="B3545" t="s">
        <v>420</v>
      </c>
      <c r="C3545" t="s">
        <v>8</v>
      </c>
      <c r="D3545" t="s">
        <v>603</v>
      </c>
      <c r="E3545">
        <v>40</v>
      </c>
    </row>
    <row r="3546" spans="1:5">
      <c r="A3546">
        <v>2018</v>
      </c>
      <c r="B3546" t="s">
        <v>426</v>
      </c>
      <c r="C3546" t="s">
        <v>427</v>
      </c>
      <c r="D3546" t="s">
        <v>603</v>
      </c>
      <c r="E3546">
        <v>25</v>
      </c>
    </row>
    <row r="3547" spans="1:5">
      <c r="A3547">
        <v>2018</v>
      </c>
      <c r="B3547" t="s">
        <v>433</v>
      </c>
      <c r="C3547" t="s">
        <v>42</v>
      </c>
      <c r="D3547" t="s">
        <v>603</v>
      </c>
      <c r="E3547">
        <v>0</v>
      </c>
    </row>
    <row r="3548" spans="1:5">
      <c r="A3548">
        <v>2018</v>
      </c>
      <c r="B3548" t="s">
        <v>421</v>
      </c>
      <c r="C3548" t="s">
        <v>13</v>
      </c>
      <c r="D3548" t="s">
        <v>603</v>
      </c>
      <c r="E3548">
        <v>45</v>
      </c>
    </row>
    <row r="3549" spans="1:5">
      <c r="A3549">
        <v>2018</v>
      </c>
      <c r="B3549" t="s">
        <v>435</v>
      </c>
      <c r="C3549" t="s">
        <v>48</v>
      </c>
      <c r="D3549" t="s">
        <v>603</v>
      </c>
      <c r="E3549">
        <v>10</v>
      </c>
    </row>
    <row r="3550" spans="1:5">
      <c r="A3550">
        <v>2018</v>
      </c>
      <c r="B3550" t="s">
        <v>428</v>
      </c>
      <c r="C3550" t="s">
        <v>27</v>
      </c>
      <c r="D3550" t="s">
        <v>603</v>
      </c>
      <c r="E3550">
        <v>15</v>
      </c>
    </row>
    <row r="3551" spans="1:5">
      <c r="A3551">
        <v>2018</v>
      </c>
      <c r="B3551" t="s">
        <v>423</v>
      </c>
      <c r="C3551" t="s">
        <v>18</v>
      </c>
      <c r="D3551" t="s">
        <v>603</v>
      </c>
      <c r="E3551">
        <v>15</v>
      </c>
    </row>
    <row r="3552" spans="1:5">
      <c r="A3552">
        <v>2018</v>
      </c>
      <c r="B3552" t="s">
        <v>430</v>
      </c>
      <c r="C3552" t="s">
        <v>33</v>
      </c>
      <c r="D3552" t="s">
        <v>603</v>
      </c>
      <c r="E3552">
        <v>10</v>
      </c>
    </row>
    <row r="3553" spans="1:5">
      <c r="A3553">
        <v>2018</v>
      </c>
      <c r="B3553" t="s">
        <v>431</v>
      </c>
      <c r="C3553" t="s">
        <v>36</v>
      </c>
      <c r="D3553" t="s">
        <v>603</v>
      </c>
      <c r="E3553">
        <v>5</v>
      </c>
    </row>
    <row r="3554" spans="1:5">
      <c r="A3554">
        <v>2018</v>
      </c>
      <c r="B3554" t="s">
        <v>438</v>
      </c>
      <c r="C3554" t="s">
        <v>52</v>
      </c>
      <c r="D3554" t="s">
        <v>603</v>
      </c>
      <c r="E3554">
        <v>5</v>
      </c>
    </row>
    <row r="3555" spans="1:5">
      <c r="A3555">
        <v>2018</v>
      </c>
      <c r="B3555" t="s">
        <v>422</v>
      </c>
      <c r="C3555" t="s">
        <v>15</v>
      </c>
      <c r="D3555" t="s">
        <v>603</v>
      </c>
      <c r="E3555">
        <v>50</v>
      </c>
    </row>
    <row r="3556" spans="1:5">
      <c r="A3556">
        <v>2018</v>
      </c>
      <c r="B3556" t="s">
        <v>436</v>
      </c>
      <c r="C3556" t="s">
        <v>49</v>
      </c>
      <c r="D3556" t="s">
        <v>603</v>
      </c>
      <c r="E3556">
        <v>35</v>
      </c>
    </row>
    <row r="3557" spans="1:5">
      <c r="A3557">
        <v>2018</v>
      </c>
      <c r="B3557" t="s">
        <v>439</v>
      </c>
      <c r="C3557" t="s">
        <v>53</v>
      </c>
      <c r="D3557" t="s">
        <v>603</v>
      </c>
      <c r="E3557">
        <v>5</v>
      </c>
    </row>
    <row r="3558" spans="1:5">
      <c r="A3558">
        <v>2018</v>
      </c>
      <c r="B3558" t="s">
        <v>437</v>
      </c>
      <c r="C3558" t="s">
        <v>51</v>
      </c>
      <c r="D3558" t="s">
        <v>603</v>
      </c>
      <c r="E3558">
        <v>20</v>
      </c>
    </row>
    <row r="3559" spans="1:5">
      <c r="A3559">
        <v>2018</v>
      </c>
      <c r="B3559" t="s">
        <v>434</v>
      </c>
      <c r="C3559" t="s">
        <v>45</v>
      </c>
      <c r="D3559" t="s">
        <v>603</v>
      </c>
      <c r="E3559">
        <v>0</v>
      </c>
    </row>
    <row r="3560" spans="1:5">
      <c r="A3560">
        <v>2018</v>
      </c>
      <c r="B3560" t="s">
        <v>429</v>
      </c>
      <c r="C3560" t="s">
        <v>30</v>
      </c>
      <c r="D3560" t="s">
        <v>603</v>
      </c>
      <c r="E3560">
        <v>60</v>
      </c>
    </row>
    <row r="3561" spans="1:5">
      <c r="A3561">
        <v>2018</v>
      </c>
      <c r="B3561" t="s">
        <v>425</v>
      </c>
      <c r="C3561" t="s">
        <v>24</v>
      </c>
      <c r="D3561" t="s">
        <v>603</v>
      </c>
      <c r="E3561">
        <v>10</v>
      </c>
    </row>
    <row r="3562" spans="1:5">
      <c r="A3562">
        <v>2018</v>
      </c>
      <c r="B3562" t="s">
        <v>432</v>
      </c>
      <c r="C3562" t="s">
        <v>39</v>
      </c>
      <c r="D3562" t="s">
        <v>603</v>
      </c>
      <c r="E3562">
        <v>20</v>
      </c>
    </row>
    <row r="3563" spans="1:5">
      <c r="A3563">
        <v>2023</v>
      </c>
      <c r="B3563" t="s">
        <v>424</v>
      </c>
      <c r="C3563" t="s">
        <v>21</v>
      </c>
      <c r="D3563" t="s">
        <v>603</v>
      </c>
      <c r="E3563">
        <v>30</v>
      </c>
    </row>
    <row r="3564" spans="1:5">
      <c r="A3564">
        <v>2023</v>
      </c>
      <c r="B3564" t="s">
        <v>432</v>
      </c>
      <c r="C3564" t="s">
        <v>39</v>
      </c>
      <c r="D3564" t="s">
        <v>603</v>
      </c>
      <c r="E3564">
        <v>20</v>
      </c>
    </row>
    <row r="3565" spans="1:5">
      <c r="A3565">
        <v>2023</v>
      </c>
      <c r="B3565" t="s">
        <v>421</v>
      </c>
      <c r="C3565" t="s">
        <v>13</v>
      </c>
      <c r="D3565" t="s">
        <v>603</v>
      </c>
      <c r="E3565">
        <v>55</v>
      </c>
    </row>
    <row r="3566" spans="1:5">
      <c r="A3566">
        <v>2023</v>
      </c>
      <c r="B3566" t="s">
        <v>430</v>
      </c>
      <c r="C3566" t="s">
        <v>33</v>
      </c>
      <c r="D3566" t="s">
        <v>603</v>
      </c>
      <c r="E3566">
        <v>10</v>
      </c>
    </row>
    <row r="3567" spans="1:5">
      <c r="A3567">
        <v>2023</v>
      </c>
      <c r="B3567" t="s">
        <v>435</v>
      </c>
      <c r="C3567" t="s">
        <v>48</v>
      </c>
      <c r="D3567" t="s">
        <v>603</v>
      </c>
      <c r="E3567">
        <v>15</v>
      </c>
    </row>
    <row r="3568" spans="1:5">
      <c r="A3568">
        <v>2023</v>
      </c>
      <c r="B3568" t="s">
        <v>436</v>
      </c>
      <c r="C3568" t="s">
        <v>49</v>
      </c>
      <c r="D3568" t="s">
        <v>603</v>
      </c>
      <c r="E3568">
        <v>50</v>
      </c>
    </row>
    <row r="3569" spans="1:5">
      <c r="A3569">
        <v>2023</v>
      </c>
      <c r="B3569" t="s">
        <v>429</v>
      </c>
      <c r="C3569" t="s">
        <v>30</v>
      </c>
      <c r="D3569" t="s">
        <v>603</v>
      </c>
      <c r="E3569">
        <v>60</v>
      </c>
    </row>
    <row r="3570" spans="1:5">
      <c r="A3570">
        <v>2023</v>
      </c>
      <c r="B3570" t="s">
        <v>420</v>
      </c>
      <c r="C3570" t="s">
        <v>8</v>
      </c>
      <c r="D3570" t="s">
        <v>603</v>
      </c>
      <c r="E3570">
        <v>60</v>
      </c>
    </row>
    <row r="3571" spans="1:5">
      <c r="A3571">
        <v>2023</v>
      </c>
      <c r="B3571" t="s">
        <v>439</v>
      </c>
      <c r="C3571" t="s">
        <v>53</v>
      </c>
      <c r="D3571" t="s">
        <v>603</v>
      </c>
      <c r="E3571">
        <v>10</v>
      </c>
    </row>
    <row r="3572" spans="1:5">
      <c r="A3572">
        <v>2023</v>
      </c>
      <c r="B3572" t="s">
        <v>437</v>
      </c>
      <c r="C3572" t="s">
        <v>51</v>
      </c>
      <c r="D3572" t="s">
        <v>603</v>
      </c>
      <c r="E3572">
        <v>40</v>
      </c>
    </row>
    <row r="3573" spans="1:5">
      <c r="A3573">
        <v>2023</v>
      </c>
      <c r="B3573" t="s">
        <v>438</v>
      </c>
      <c r="C3573" t="s">
        <v>52</v>
      </c>
      <c r="D3573" t="s">
        <v>603</v>
      </c>
      <c r="E3573">
        <v>10</v>
      </c>
    </row>
    <row r="3574" spans="1:5">
      <c r="A3574">
        <v>2023</v>
      </c>
      <c r="B3574" t="s">
        <v>426</v>
      </c>
      <c r="C3574" t="s">
        <v>427</v>
      </c>
      <c r="D3574" t="s">
        <v>603</v>
      </c>
      <c r="E3574">
        <v>35</v>
      </c>
    </row>
    <row r="3575" spans="1:5">
      <c r="A3575">
        <v>2023</v>
      </c>
      <c r="B3575" t="s">
        <v>434</v>
      </c>
      <c r="C3575" t="s">
        <v>45</v>
      </c>
      <c r="D3575" t="s">
        <v>603</v>
      </c>
      <c r="E3575">
        <v>0</v>
      </c>
    </row>
    <row r="3576" spans="1:5">
      <c r="A3576">
        <v>2023</v>
      </c>
      <c r="B3576" t="s">
        <v>425</v>
      </c>
      <c r="C3576" t="s">
        <v>24</v>
      </c>
      <c r="D3576" t="s">
        <v>603</v>
      </c>
      <c r="E3576">
        <v>10</v>
      </c>
    </row>
    <row r="3577" spans="1:5">
      <c r="A3577">
        <v>2023</v>
      </c>
      <c r="B3577" t="s">
        <v>422</v>
      </c>
      <c r="C3577" t="s">
        <v>15</v>
      </c>
      <c r="D3577" t="s">
        <v>603</v>
      </c>
      <c r="E3577">
        <v>55</v>
      </c>
    </row>
    <row r="3578" spans="1:5">
      <c r="A3578">
        <v>2024</v>
      </c>
      <c r="B3578" t="s">
        <v>430</v>
      </c>
      <c r="C3578" t="s">
        <v>33</v>
      </c>
      <c r="D3578" t="s">
        <v>603</v>
      </c>
      <c r="E3578">
        <v>10</v>
      </c>
    </row>
    <row r="3579" spans="1:5">
      <c r="A3579">
        <v>2024</v>
      </c>
      <c r="B3579" t="s">
        <v>428</v>
      </c>
      <c r="C3579" t="s">
        <v>27</v>
      </c>
      <c r="D3579" t="s">
        <v>603</v>
      </c>
      <c r="E3579">
        <v>15</v>
      </c>
    </row>
    <row r="3580" spans="1:5">
      <c r="A3580">
        <v>2024</v>
      </c>
      <c r="B3580" t="s">
        <v>422</v>
      </c>
      <c r="C3580" t="s">
        <v>15</v>
      </c>
      <c r="D3580" t="s">
        <v>603</v>
      </c>
      <c r="E3580">
        <v>55</v>
      </c>
    </row>
    <row r="3581" spans="1:5">
      <c r="A3581">
        <v>2024</v>
      </c>
      <c r="B3581" t="s">
        <v>425</v>
      </c>
      <c r="C3581" t="s">
        <v>24</v>
      </c>
      <c r="D3581" t="s">
        <v>603</v>
      </c>
      <c r="E3581">
        <v>10</v>
      </c>
    </row>
    <row r="3582" spans="1:5">
      <c r="A3582">
        <v>2024</v>
      </c>
      <c r="B3582" t="s">
        <v>438</v>
      </c>
      <c r="C3582" t="s">
        <v>52</v>
      </c>
      <c r="D3582" t="s">
        <v>603</v>
      </c>
      <c r="E3582">
        <v>10</v>
      </c>
    </row>
    <row r="3583" spans="1:5">
      <c r="A3583">
        <v>2024</v>
      </c>
      <c r="B3583" t="s">
        <v>420</v>
      </c>
      <c r="C3583" t="s">
        <v>8</v>
      </c>
      <c r="D3583" t="s">
        <v>603</v>
      </c>
      <c r="E3583">
        <v>60</v>
      </c>
    </row>
    <row r="3584" spans="1:5">
      <c r="A3584">
        <v>2024</v>
      </c>
      <c r="B3584" t="s">
        <v>423</v>
      </c>
      <c r="C3584" t="s">
        <v>18</v>
      </c>
      <c r="D3584" t="s">
        <v>603</v>
      </c>
      <c r="E3584">
        <v>15</v>
      </c>
    </row>
    <row r="3585" spans="1:5">
      <c r="A3585">
        <v>2024</v>
      </c>
      <c r="B3585" t="s">
        <v>421</v>
      </c>
      <c r="C3585" t="s">
        <v>13</v>
      </c>
      <c r="D3585" t="s">
        <v>603</v>
      </c>
      <c r="E3585">
        <v>60</v>
      </c>
    </row>
    <row r="3586" spans="1:5">
      <c r="A3586">
        <v>2024</v>
      </c>
      <c r="B3586" t="s">
        <v>429</v>
      </c>
      <c r="C3586" t="s">
        <v>30</v>
      </c>
      <c r="D3586" t="s">
        <v>603</v>
      </c>
      <c r="E3586">
        <v>65</v>
      </c>
    </row>
    <row r="3587" spans="1:5">
      <c r="A3587">
        <v>2024</v>
      </c>
      <c r="B3587" t="s">
        <v>431</v>
      </c>
      <c r="C3587" t="s">
        <v>36</v>
      </c>
      <c r="D3587" t="s">
        <v>603</v>
      </c>
      <c r="E3587">
        <v>10</v>
      </c>
    </row>
    <row r="3588" spans="1:5">
      <c r="A3588">
        <v>2024</v>
      </c>
      <c r="B3588" t="s">
        <v>434</v>
      </c>
      <c r="C3588" t="s">
        <v>45</v>
      </c>
      <c r="D3588" t="s">
        <v>603</v>
      </c>
      <c r="E3588">
        <v>0</v>
      </c>
    </row>
    <row r="3589" spans="1:5">
      <c r="A3589">
        <v>2024</v>
      </c>
      <c r="B3589" t="s">
        <v>437</v>
      </c>
      <c r="C3589" t="s">
        <v>51</v>
      </c>
      <c r="D3589" t="s">
        <v>603</v>
      </c>
      <c r="E3589">
        <v>40</v>
      </c>
    </row>
    <row r="3590" spans="1:5">
      <c r="A3590">
        <v>2024</v>
      </c>
      <c r="B3590" t="s">
        <v>436</v>
      </c>
      <c r="C3590" t="s">
        <v>49</v>
      </c>
      <c r="D3590" t="s">
        <v>603</v>
      </c>
      <c r="E3590">
        <v>60</v>
      </c>
    </row>
    <row r="3591" spans="1:5">
      <c r="A3591">
        <v>2024</v>
      </c>
      <c r="B3591" t="s">
        <v>439</v>
      </c>
      <c r="C3591" t="s">
        <v>53</v>
      </c>
      <c r="D3591" t="s">
        <v>603</v>
      </c>
      <c r="E3591">
        <v>15</v>
      </c>
    </row>
    <row r="3592" spans="1:5">
      <c r="A3592">
        <v>2024</v>
      </c>
      <c r="B3592" t="s">
        <v>433</v>
      </c>
      <c r="C3592" t="s">
        <v>42</v>
      </c>
      <c r="D3592" t="s">
        <v>603</v>
      </c>
      <c r="E3592">
        <v>0</v>
      </c>
    </row>
    <row r="3593" spans="1:5">
      <c r="A3593">
        <v>2023</v>
      </c>
      <c r="B3593" t="s">
        <v>431</v>
      </c>
      <c r="C3593" t="s">
        <v>36</v>
      </c>
      <c r="D3593" t="s">
        <v>604</v>
      </c>
      <c r="E3593">
        <v>70</v>
      </c>
    </row>
    <row r="3594" spans="1:5">
      <c r="A3594">
        <v>2023</v>
      </c>
      <c r="B3594" t="s">
        <v>433</v>
      </c>
      <c r="C3594" t="s">
        <v>42</v>
      </c>
      <c r="D3594" t="s">
        <v>604</v>
      </c>
      <c r="E3594">
        <v>55</v>
      </c>
    </row>
    <row r="3595" spans="1:5">
      <c r="A3595">
        <v>2023</v>
      </c>
      <c r="B3595" t="s">
        <v>423</v>
      </c>
      <c r="C3595" t="s">
        <v>18</v>
      </c>
      <c r="D3595" t="s">
        <v>604</v>
      </c>
      <c r="E3595">
        <v>170</v>
      </c>
    </row>
    <row r="3596" spans="1:5">
      <c r="A3596">
        <v>2023</v>
      </c>
      <c r="B3596" t="s">
        <v>428</v>
      </c>
      <c r="C3596" t="s">
        <v>27</v>
      </c>
      <c r="D3596" t="s">
        <v>604</v>
      </c>
      <c r="E3596">
        <v>250</v>
      </c>
    </row>
    <row r="3597" spans="1:5">
      <c r="A3597">
        <v>2024</v>
      </c>
      <c r="B3597" t="s">
        <v>424</v>
      </c>
      <c r="C3597" t="s">
        <v>21</v>
      </c>
      <c r="D3597" t="s">
        <v>604</v>
      </c>
      <c r="E3597">
        <v>430</v>
      </c>
    </row>
    <row r="3598" spans="1:5">
      <c r="A3598">
        <v>2024</v>
      </c>
      <c r="B3598" t="s">
        <v>432</v>
      </c>
      <c r="C3598" t="s">
        <v>39</v>
      </c>
      <c r="D3598" t="s">
        <v>604</v>
      </c>
      <c r="E3598">
        <v>335</v>
      </c>
    </row>
    <row r="3599" spans="1:5">
      <c r="A3599">
        <v>2024</v>
      </c>
      <c r="B3599" t="s">
        <v>435</v>
      </c>
      <c r="C3599" t="s">
        <v>48</v>
      </c>
      <c r="D3599" t="s">
        <v>604</v>
      </c>
      <c r="E3599">
        <v>215</v>
      </c>
    </row>
    <row r="3600" spans="1:5">
      <c r="A3600">
        <v>2024</v>
      </c>
      <c r="B3600" t="s">
        <v>426</v>
      </c>
      <c r="C3600" t="s">
        <v>427</v>
      </c>
      <c r="D3600" t="s">
        <v>604</v>
      </c>
      <c r="E3600">
        <v>495</v>
      </c>
    </row>
    <row r="3601" spans="1:5">
      <c r="A3601">
        <v>2021</v>
      </c>
      <c r="B3601" t="s">
        <v>437</v>
      </c>
      <c r="C3601" t="s">
        <v>51</v>
      </c>
      <c r="D3601" t="s">
        <v>604</v>
      </c>
      <c r="E3601">
        <v>365</v>
      </c>
    </row>
    <row r="3602" spans="1:5">
      <c r="A3602">
        <v>2021</v>
      </c>
      <c r="B3602" t="s">
        <v>434</v>
      </c>
      <c r="C3602" t="s">
        <v>45</v>
      </c>
      <c r="D3602" t="s">
        <v>604</v>
      </c>
      <c r="E3602">
        <v>25</v>
      </c>
    </row>
    <row r="3603" spans="1:5">
      <c r="A3603">
        <v>2021</v>
      </c>
      <c r="B3603" t="s">
        <v>438</v>
      </c>
      <c r="C3603" t="s">
        <v>52</v>
      </c>
      <c r="D3603" t="s">
        <v>604</v>
      </c>
      <c r="E3603">
        <v>125</v>
      </c>
    </row>
    <row r="3604" spans="1:5">
      <c r="A3604">
        <v>2021</v>
      </c>
      <c r="B3604" t="s">
        <v>425</v>
      </c>
      <c r="C3604" t="s">
        <v>24</v>
      </c>
      <c r="D3604" t="s">
        <v>604</v>
      </c>
      <c r="E3604">
        <v>110</v>
      </c>
    </row>
    <row r="3605" spans="1:5">
      <c r="A3605">
        <v>2021</v>
      </c>
      <c r="B3605" t="s">
        <v>423</v>
      </c>
      <c r="C3605" t="s">
        <v>18</v>
      </c>
      <c r="D3605" t="s">
        <v>604</v>
      </c>
      <c r="E3605">
        <v>165</v>
      </c>
    </row>
    <row r="3606" spans="1:5">
      <c r="A3606">
        <v>2021</v>
      </c>
      <c r="B3606" t="s">
        <v>420</v>
      </c>
      <c r="C3606" t="s">
        <v>8</v>
      </c>
      <c r="D3606" t="s">
        <v>604</v>
      </c>
      <c r="E3606">
        <v>800</v>
      </c>
    </row>
    <row r="3607" spans="1:5">
      <c r="A3607">
        <v>2022</v>
      </c>
      <c r="B3607" t="s">
        <v>425</v>
      </c>
      <c r="C3607" t="s">
        <v>24</v>
      </c>
      <c r="D3607" t="s">
        <v>604</v>
      </c>
      <c r="E3607">
        <v>95</v>
      </c>
    </row>
    <row r="3608" spans="1:5">
      <c r="A3608">
        <v>2022</v>
      </c>
      <c r="B3608" t="s">
        <v>422</v>
      </c>
      <c r="C3608" t="s">
        <v>15</v>
      </c>
      <c r="D3608" t="s">
        <v>604</v>
      </c>
      <c r="E3608">
        <v>710</v>
      </c>
    </row>
    <row r="3609" spans="1:5">
      <c r="A3609">
        <v>2022</v>
      </c>
      <c r="B3609" t="s">
        <v>437</v>
      </c>
      <c r="C3609" t="s">
        <v>51</v>
      </c>
      <c r="D3609" t="s">
        <v>604</v>
      </c>
      <c r="E3609">
        <v>315</v>
      </c>
    </row>
    <row r="3610" spans="1:5">
      <c r="A3610">
        <v>2022</v>
      </c>
      <c r="B3610" t="s">
        <v>426</v>
      </c>
      <c r="C3610" t="s">
        <v>427</v>
      </c>
      <c r="D3610" t="s">
        <v>604</v>
      </c>
      <c r="E3610">
        <v>455</v>
      </c>
    </row>
    <row r="3611" spans="1:5">
      <c r="A3611">
        <v>2022</v>
      </c>
      <c r="B3611" t="s">
        <v>428</v>
      </c>
      <c r="C3611" t="s">
        <v>27</v>
      </c>
      <c r="D3611" t="s">
        <v>604</v>
      </c>
      <c r="E3611">
        <v>215</v>
      </c>
    </row>
    <row r="3612" spans="1:5">
      <c r="A3612">
        <v>2022</v>
      </c>
      <c r="B3612" t="s">
        <v>435</v>
      </c>
      <c r="C3612" t="s">
        <v>48</v>
      </c>
      <c r="D3612" t="s">
        <v>604</v>
      </c>
      <c r="E3612">
        <v>195</v>
      </c>
    </row>
    <row r="3613" spans="1:5">
      <c r="A3613">
        <v>2022</v>
      </c>
      <c r="B3613" t="s">
        <v>423</v>
      </c>
      <c r="C3613" t="s">
        <v>18</v>
      </c>
      <c r="D3613" t="s">
        <v>604</v>
      </c>
      <c r="E3613">
        <v>160</v>
      </c>
    </row>
    <row r="3614" spans="1:5">
      <c r="A3614">
        <v>2022</v>
      </c>
      <c r="B3614" t="s">
        <v>430</v>
      </c>
      <c r="C3614" t="s">
        <v>33</v>
      </c>
      <c r="D3614" t="s">
        <v>604</v>
      </c>
      <c r="E3614">
        <v>165</v>
      </c>
    </row>
    <row r="3615" spans="1:5">
      <c r="A3615">
        <v>2022</v>
      </c>
      <c r="B3615" t="s">
        <v>436</v>
      </c>
      <c r="C3615" t="s">
        <v>49</v>
      </c>
      <c r="D3615" t="s">
        <v>604</v>
      </c>
      <c r="E3615">
        <v>660</v>
      </c>
    </row>
    <row r="3616" spans="1:5">
      <c r="A3616">
        <v>2022</v>
      </c>
      <c r="B3616" t="s">
        <v>439</v>
      </c>
      <c r="C3616" t="s">
        <v>53</v>
      </c>
      <c r="D3616" t="s">
        <v>604</v>
      </c>
      <c r="E3616">
        <v>120</v>
      </c>
    </row>
    <row r="3617" spans="1:5">
      <c r="A3617">
        <v>2022</v>
      </c>
      <c r="B3617" t="s">
        <v>433</v>
      </c>
      <c r="C3617" t="s">
        <v>42</v>
      </c>
      <c r="D3617" t="s">
        <v>604</v>
      </c>
      <c r="E3617">
        <v>45</v>
      </c>
    </row>
    <row r="3618" spans="1:5">
      <c r="A3618">
        <v>2022</v>
      </c>
      <c r="B3618" t="s">
        <v>434</v>
      </c>
      <c r="C3618" t="s">
        <v>45</v>
      </c>
      <c r="D3618" t="s">
        <v>604</v>
      </c>
      <c r="E3618">
        <v>25</v>
      </c>
    </row>
    <row r="3619" spans="1:5">
      <c r="A3619">
        <v>2022</v>
      </c>
      <c r="B3619" t="s">
        <v>432</v>
      </c>
      <c r="C3619" t="s">
        <v>39</v>
      </c>
      <c r="D3619" t="s">
        <v>604</v>
      </c>
      <c r="E3619">
        <v>305</v>
      </c>
    </row>
    <row r="3620" spans="1:5">
      <c r="A3620">
        <v>2021</v>
      </c>
      <c r="B3620" t="s">
        <v>426</v>
      </c>
      <c r="C3620" t="s">
        <v>427</v>
      </c>
      <c r="D3620" t="s">
        <v>604</v>
      </c>
      <c r="E3620">
        <v>500</v>
      </c>
    </row>
    <row r="3621" spans="1:5">
      <c r="A3621">
        <v>2021</v>
      </c>
      <c r="B3621" t="s">
        <v>422</v>
      </c>
      <c r="C3621" t="s">
        <v>15</v>
      </c>
      <c r="D3621" t="s">
        <v>604</v>
      </c>
      <c r="E3621">
        <v>755</v>
      </c>
    </row>
    <row r="3622" spans="1:5">
      <c r="A3622">
        <v>2021</v>
      </c>
      <c r="B3622" t="s">
        <v>432</v>
      </c>
      <c r="C3622" t="s">
        <v>39</v>
      </c>
      <c r="D3622" t="s">
        <v>604</v>
      </c>
      <c r="E3622">
        <v>325</v>
      </c>
    </row>
    <row r="3623" spans="1:5">
      <c r="A3623">
        <v>2021</v>
      </c>
      <c r="B3623" t="s">
        <v>424</v>
      </c>
      <c r="C3623" t="s">
        <v>21</v>
      </c>
      <c r="D3623" t="s">
        <v>604</v>
      </c>
      <c r="E3623">
        <v>380</v>
      </c>
    </row>
    <row r="3624" spans="1:5">
      <c r="A3624">
        <v>2021</v>
      </c>
      <c r="B3624" t="s">
        <v>433</v>
      </c>
      <c r="C3624" t="s">
        <v>42</v>
      </c>
      <c r="D3624" t="s">
        <v>604</v>
      </c>
      <c r="E3624">
        <v>50</v>
      </c>
    </row>
    <row r="3625" spans="1:5">
      <c r="A3625">
        <v>2021</v>
      </c>
      <c r="B3625" t="s">
        <v>421</v>
      </c>
      <c r="C3625" t="s">
        <v>13</v>
      </c>
      <c r="D3625" t="s">
        <v>604</v>
      </c>
      <c r="E3625">
        <v>755</v>
      </c>
    </row>
    <row r="3626" spans="1:5">
      <c r="A3626">
        <v>2022</v>
      </c>
      <c r="B3626" t="s">
        <v>424</v>
      </c>
      <c r="C3626" t="s">
        <v>21</v>
      </c>
      <c r="D3626" t="s">
        <v>604</v>
      </c>
      <c r="E3626">
        <v>360</v>
      </c>
    </row>
    <row r="3627" spans="1:5">
      <c r="A3627">
        <v>2022</v>
      </c>
      <c r="B3627" t="s">
        <v>431</v>
      </c>
      <c r="C3627" t="s">
        <v>36</v>
      </c>
      <c r="D3627" t="s">
        <v>604</v>
      </c>
      <c r="E3627">
        <v>65</v>
      </c>
    </row>
    <row r="3628" spans="1:5">
      <c r="A3628">
        <v>2022</v>
      </c>
      <c r="B3628" t="s">
        <v>421</v>
      </c>
      <c r="C3628" t="s">
        <v>13</v>
      </c>
      <c r="D3628" t="s">
        <v>604</v>
      </c>
      <c r="E3628">
        <v>685</v>
      </c>
    </row>
    <row r="3629" spans="1:5">
      <c r="A3629">
        <v>2021</v>
      </c>
      <c r="B3629" t="s">
        <v>436</v>
      </c>
      <c r="C3629" t="s">
        <v>49</v>
      </c>
      <c r="D3629" t="s">
        <v>604</v>
      </c>
      <c r="E3629">
        <v>730</v>
      </c>
    </row>
    <row r="3630" spans="1:5">
      <c r="A3630">
        <v>2021</v>
      </c>
      <c r="B3630" t="s">
        <v>439</v>
      </c>
      <c r="C3630" t="s">
        <v>53</v>
      </c>
      <c r="D3630" t="s">
        <v>604</v>
      </c>
      <c r="E3630">
        <v>115</v>
      </c>
    </row>
    <row r="3631" spans="1:5">
      <c r="A3631">
        <v>2021</v>
      </c>
      <c r="B3631" t="s">
        <v>435</v>
      </c>
      <c r="C3631" t="s">
        <v>48</v>
      </c>
      <c r="D3631" t="s">
        <v>604</v>
      </c>
      <c r="E3631">
        <v>190</v>
      </c>
    </row>
    <row r="3632" spans="1:5">
      <c r="A3632">
        <v>2021</v>
      </c>
      <c r="B3632" t="s">
        <v>430</v>
      </c>
      <c r="C3632" t="s">
        <v>33</v>
      </c>
      <c r="D3632" t="s">
        <v>604</v>
      </c>
      <c r="E3632">
        <v>195</v>
      </c>
    </row>
    <row r="3633" spans="1:5">
      <c r="A3633">
        <v>2021</v>
      </c>
      <c r="B3633" t="s">
        <v>429</v>
      </c>
      <c r="C3633" t="s">
        <v>30</v>
      </c>
      <c r="D3633" t="s">
        <v>604</v>
      </c>
      <c r="E3633">
        <v>825</v>
      </c>
    </row>
    <row r="3634" spans="1:5">
      <c r="A3634">
        <v>2021</v>
      </c>
      <c r="B3634" t="s">
        <v>428</v>
      </c>
      <c r="C3634" t="s">
        <v>27</v>
      </c>
      <c r="D3634" t="s">
        <v>604</v>
      </c>
      <c r="E3634">
        <v>250</v>
      </c>
    </row>
    <row r="3635" spans="1:5">
      <c r="A3635">
        <v>2021</v>
      </c>
      <c r="B3635" t="s">
        <v>431</v>
      </c>
      <c r="C3635" t="s">
        <v>36</v>
      </c>
      <c r="D3635" t="s">
        <v>604</v>
      </c>
      <c r="E3635">
        <v>70</v>
      </c>
    </row>
    <row r="3636" spans="1:5">
      <c r="A3636">
        <v>2022</v>
      </c>
      <c r="B3636" t="s">
        <v>438</v>
      </c>
      <c r="C3636" t="s">
        <v>52</v>
      </c>
      <c r="D3636" t="s">
        <v>604</v>
      </c>
      <c r="E3636">
        <v>110</v>
      </c>
    </row>
    <row r="3637" spans="1:5">
      <c r="A3637">
        <v>2022</v>
      </c>
      <c r="B3637" t="s">
        <v>429</v>
      </c>
      <c r="C3637" t="s">
        <v>30</v>
      </c>
      <c r="D3637" t="s">
        <v>604</v>
      </c>
      <c r="E3637">
        <v>720</v>
      </c>
    </row>
    <row r="3638" spans="1:5">
      <c r="A3638">
        <v>2022</v>
      </c>
      <c r="B3638" t="s">
        <v>420</v>
      </c>
      <c r="C3638" t="s">
        <v>8</v>
      </c>
      <c r="D3638" t="s">
        <v>604</v>
      </c>
      <c r="E3638">
        <v>740</v>
      </c>
    </row>
    <row r="3639" spans="1:5">
      <c r="A3639">
        <v>2020</v>
      </c>
      <c r="B3639" t="s">
        <v>422</v>
      </c>
      <c r="C3639" t="s">
        <v>15</v>
      </c>
      <c r="D3639" t="s">
        <v>604</v>
      </c>
      <c r="E3639">
        <v>710</v>
      </c>
    </row>
    <row r="3640" spans="1:5">
      <c r="A3640">
        <v>2020</v>
      </c>
      <c r="B3640" t="s">
        <v>425</v>
      </c>
      <c r="C3640" t="s">
        <v>24</v>
      </c>
      <c r="D3640" t="s">
        <v>604</v>
      </c>
      <c r="E3640">
        <v>120</v>
      </c>
    </row>
    <row r="3641" spans="1:5">
      <c r="A3641">
        <v>2020</v>
      </c>
      <c r="B3641" t="s">
        <v>431</v>
      </c>
      <c r="C3641" t="s">
        <v>36</v>
      </c>
      <c r="D3641" t="s">
        <v>604</v>
      </c>
      <c r="E3641">
        <v>70</v>
      </c>
    </row>
    <row r="3642" spans="1:5">
      <c r="A3642">
        <v>2020</v>
      </c>
      <c r="B3642" t="s">
        <v>423</v>
      </c>
      <c r="C3642" t="s">
        <v>18</v>
      </c>
      <c r="D3642" t="s">
        <v>604</v>
      </c>
      <c r="E3642">
        <v>160</v>
      </c>
    </row>
    <row r="3643" spans="1:5">
      <c r="A3643">
        <v>2020</v>
      </c>
      <c r="B3643" t="s">
        <v>421</v>
      </c>
      <c r="C3643" t="s">
        <v>13</v>
      </c>
      <c r="D3643" t="s">
        <v>604</v>
      </c>
      <c r="E3643">
        <v>725</v>
      </c>
    </row>
    <row r="3644" spans="1:5">
      <c r="A3644">
        <v>2020</v>
      </c>
      <c r="B3644" t="s">
        <v>438</v>
      </c>
      <c r="C3644" t="s">
        <v>52</v>
      </c>
      <c r="D3644" t="s">
        <v>604</v>
      </c>
      <c r="E3644">
        <v>120</v>
      </c>
    </row>
    <row r="3645" spans="1:5">
      <c r="A3645">
        <v>2020</v>
      </c>
      <c r="B3645" t="s">
        <v>436</v>
      </c>
      <c r="C3645" t="s">
        <v>49</v>
      </c>
      <c r="D3645" t="s">
        <v>604</v>
      </c>
      <c r="E3645">
        <v>670</v>
      </c>
    </row>
    <row r="3646" spans="1:5">
      <c r="A3646">
        <v>2020</v>
      </c>
      <c r="B3646" t="s">
        <v>426</v>
      </c>
      <c r="C3646" t="s">
        <v>427</v>
      </c>
      <c r="D3646" t="s">
        <v>604</v>
      </c>
      <c r="E3646">
        <v>485</v>
      </c>
    </row>
    <row r="3647" spans="1:5">
      <c r="A3647">
        <v>2020</v>
      </c>
      <c r="B3647" t="s">
        <v>424</v>
      </c>
      <c r="C3647" t="s">
        <v>21</v>
      </c>
      <c r="D3647" t="s">
        <v>604</v>
      </c>
      <c r="E3647">
        <v>380</v>
      </c>
    </row>
    <row r="3648" spans="1:5">
      <c r="A3648">
        <v>2020</v>
      </c>
      <c r="B3648" t="s">
        <v>432</v>
      </c>
      <c r="C3648" t="s">
        <v>39</v>
      </c>
      <c r="D3648" t="s">
        <v>604</v>
      </c>
      <c r="E3648">
        <v>320</v>
      </c>
    </row>
    <row r="3649" spans="1:5">
      <c r="A3649">
        <v>2020</v>
      </c>
      <c r="B3649" t="s">
        <v>439</v>
      </c>
      <c r="C3649" t="s">
        <v>53</v>
      </c>
      <c r="D3649" t="s">
        <v>604</v>
      </c>
      <c r="E3649">
        <v>105</v>
      </c>
    </row>
    <row r="3650" spans="1:5">
      <c r="A3650">
        <v>2020</v>
      </c>
      <c r="B3650" t="s">
        <v>428</v>
      </c>
      <c r="C3650" t="s">
        <v>27</v>
      </c>
      <c r="D3650" t="s">
        <v>604</v>
      </c>
      <c r="E3650">
        <v>210</v>
      </c>
    </row>
    <row r="3651" spans="1:5">
      <c r="A3651">
        <v>2020</v>
      </c>
      <c r="B3651" t="s">
        <v>429</v>
      </c>
      <c r="C3651" t="s">
        <v>30</v>
      </c>
      <c r="D3651" t="s">
        <v>604</v>
      </c>
      <c r="E3651">
        <v>785</v>
      </c>
    </row>
    <row r="3652" spans="1:5">
      <c r="A3652">
        <v>2020</v>
      </c>
      <c r="B3652" t="s">
        <v>430</v>
      </c>
      <c r="C3652" t="s">
        <v>33</v>
      </c>
      <c r="D3652" t="s">
        <v>604</v>
      </c>
      <c r="E3652">
        <v>185</v>
      </c>
    </row>
    <row r="3653" spans="1:5">
      <c r="A3653">
        <v>2020</v>
      </c>
      <c r="B3653" t="s">
        <v>433</v>
      </c>
      <c r="C3653" t="s">
        <v>42</v>
      </c>
      <c r="D3653" t="s">
        <v>604</v>
      </c>
      <c r="E3653">
        <v>55</v>
      </c>
    </row>
    <row r="3654" spans="1:5">
      <c r="A3654">
        <v>2020</v>
      </c>
      <c r="B3654" t="s">
        <v>420</v>
      </c>
      <c r="C3654" t="s">
        <v>8</v>
      </c>
      <c r="D3654" t="s">
        <v>604</v>
      </c>
      <c r="E3654">
        <v>775</v>
      </c>
    </row>
    <row r="3655" spans="1:5">
      <c r="A3655">
        <v>2020</v>
      </c>
      <c r="B3655" t="s">
        <v>434</v>
      </c>
      <c r="C3655" t="s">
        <v>45</v>
      </c>
      <c r="D3655" t="s">
        <v>604</v>
      </c>
      <c r="E3655">
        <v>25</v>
      </c>
    </row>
    <row r="3656" spans="1:5">
      <c r="A3656">
        <v>2020</v>
      </c>
      <c r="B3656" t="s">
        <v>435</v>
      </c>
      <c r="C3656" t="s">
        <v>48</v>
      </c>
      <c r="D3656" t="s">
        <v>604</v>
      </c>
      <c r="E3656">
        <v>195</v>
      </c>
    </row>
    <row r="3657" spans="1:5">
      <c r="A3657">
        <v>2020</v>
      </c>
      <c r="B3657" t="s">
        <v>437</v>
      </c>
      <c r="C3657" t="s">
        <v>51</v>
      </c>
      <c r="D3657" t="s">
        <v>604</v>
      </c>
      <c r="E3657">
        <v>360</v>
      </c>
    </row>
    <row r="3658" spans="1:5">
      <c r="A3658">
        <v>2019</v>
      </c>
      <c r="B3658" t="s">
        <v>432</v>
      </c>
      <c r="C3658" t="s">
        <v>39</v>
      </c>
      <c r="D3658" t="s">
        <v>604</v>
      </c>
      <c r="E3658">
        <v>335</v>
      </c>
    </row>
    <row r="3659" spans="1:5">
      <c r="A3659">
        <v>2019</v>
      </c>
      <c r="B3659" t="s">
        <v>426</v>
      </c>
      <c r="C3659" t="s">
        <v>427</v>
      </c>
      <c r="D3659" t="s">
        <v>604</v>
      </c>
      <c r="E3659">
        <v>460</v>
      </c>
    </row>
    <row r="3660" spans="1:5">
      <c r="A3660">
        <v>2019</v>
      </c>
      <c r="B3660" t="s">
        <v>421</v>
      </c>
      <c r="C3660" t="s">
        <v>13</v>
      </c>
      <c r="D3660" t="s">
        <v>604</v>
      </c>
      <c r="E3660">
        <v>715</v>
      </c>
    </row>
    <row r="3661" spans="1:5">
      <c r="A3661">
        <v>2019</v>
      </c>
      <c r="B3661" t="s">
        <v>424</v>
      </c>
      <c r="C3661" t="s">
        <v>21</v>
      </c>
      <c r="D3661" t="s">
        <v>604</v>
      </c>
      <c r="E3661">
        <v>405</v>
      </c>
    </row>
    <row r="3662" spans="1:5">
      <c r="A3662">
        <v>2019</v>
      </c>
      <c r="B3662" t="s">
        <v>423</v>
      </c>
      <c r="C3662" t="s">
        <v>18</v>
      </c>
      <c r="D3662" t="s">
        <v>604</v>
      </c>
      <c r="E3662">
        <v>150</v>
      </c>
    </row>
    <row r="3663" spans="1:5">
      <c r="A3663">
        <v>2019</v>
      </c>
      <c r="B3663" t="s">
        <v>434</v>
      </c>
      <c r="C3663" t="s">
        <v>45</v>
      </c>
      <c r="D3663" t="s">
        <v>604</v>
      </c>
      <c r="E3663">
        <v>20</v>
      </c>
    </row>
    <row r="3664" spans="1:5">
      <c r="A3664">
        <v>2019</v>
      </c>
      <c r="B3664" t="s">
        <v>428</v>
      </c>
      <c r="C3664" t="s">
        <v>27</v>
      </c>
      <c r="D3664" t="s">
        <v>604</v>
      </c>
      <c r="E3664">
        <v>225</v>
      </c>
    </row>
    <row r="3665" spans="1:5">
      <c r="A3665">
        <v>2019</v>
      </c>
      <c r="B3665" t="s">
        <v>437</v>
      </c>
      <c r="C3665" t="s">
        <v>51</v>
      </c>
      <c r="D3665" t="s">
        <v>604</v>
      </c>
      <c r="E3665">
        <v>385</v>
      </c>
    </row>
    <row r="3666" spans="1:5">
      <c r="A3666">
        <v>2019</v>
      </c>
      <c r="B3666" t="s">
        <v>425</v>
      </c>
      <c r="C3666" t="s">
        <v>24</v>
      </c>
      <c r="D3666" t="s">
        <v>604</v>
      </c>
      <c r="E3666">
        <v>115</v>
      </c>
    </row>
    <row r="3667" spans="1:5">
      <c r="A3667">
        <v>2019</v>
      </c>
      <c r="B3667" t="s">
        <v>430</v>
      </c>
      <c r="C3667" t="s">
        <v>33</v>
      </c>
      <c r="D3667" t="s">
        <v>604</v>
      </c>
      <c r="E3667">
        <v>195</v>
      </c>
    </row>
    <row r="3668" spans="1:5">
      <c r="A3668">
        <v>2019</v>
      </c>
      <c r="B3668" t="s">
        <v>420</v>
      </c>
      <c r="C3668" t="s">
        <v>8</v>
      </c>
      <c r="D3668" t="s">
        <v>604</v>
      </c>
      <c r="E3668">
        <v>785</v>
      </c>
    </row>
    <row r="3669" spans="1:5">
      <c r="A3669">
        <v>2019</v>
      </c>
      <c r="B3669" t="s">
        <v>438</v>
      </c>
      <c r="C3669" t="s">
        <v>52</v>
      </c>
      <c r="D3669" t="s">
        <v>604</v>
      </c>
      <c r="E3669">
        <v>120</v>
      </c>
    </row>
    <row r="3670" spans="1:5">
      <c r="A3670">
        <v>2019</v>
      </c>
      <c r="B3670" t="s">
        <v>429</v>
      </c>
      <c r="C3670" t="s">
        <v>30</v>
      </c>
      <c r="D3670" t="s">
        <v>604</v>
      </c>
      <c r="E3670">
        <v>745</v>
      </c>
    </row>
    <row r="3671" spans="1:5">
      <c r="A3671">
        <v>2019</v>
      </c>
      <c r="B3671" t="s">
        <v>433</v>
      </c>
      <c r="C3671" t="s">
        <v>42</v>
      </c>
      <c r="D3671" t="s">
        <v>604</v>
      </c>
      <c r="E3671">
        <v>45</v>
      </c>
    </row>
    <row r="3672" spans="1:5">
      <c r="A3672">
        <v>2019</v>
      </c>
      <c r="B3672" t="s">
        <v>422</v>
      </c>
      <c r="C3672" t="s">
        <v>15</v>
      </c>
      <c r="D3672" t="s">
        <v>604</v>
      </c>
      <c r="E3672">
        <v>725</v>
      </c>
    </row>
    <row r="3673" spans="1:5">
      <c r="A3673">
        <v>2019</v>
      </c>
      <c r="B3673" t="s">
        <v>435</v>
      </c>
      <c r="C3673" t="s">
        <v>48</v>
      </c>
      <c r="D3673" t="s">
        <v>604</v>
      </c>
      <c r="E3673">
        <v>190</v>
      </c>
    </row>
    <row r="3674" spans="1:5">
      <c r="A3674">
        <v>2019</v>
      </c>
      <c r="B3674" t="s">
        <v>436</v>
      </c>
      <c r="C3674" t="s">
        <v>49</v>
      </c>
      <c r="D3674" t="s">
        <v>604</v>
      </c>
      <c r="E3674">
        <v>650</v>
      </c>
    </row>
    <row r="3675" spans="1:5">
      <c r="A3675">
        <v>2019</v>
      </c>
      <c r="B3675" t="s">
        <v>439</v>
      </c>
      <c r="C3675" t="s">
        <v>53</v>
      </c>
      <c r="D3675" t="s">
        <v>604</v>
      </c>
      <c r="E3675">
        <v>110</v>
      </c>
    </row>
    <row r="3676" spans="1:5">
      <c r="A3676">
        <v>2019</v>
      </c>
      <c r="B3676" t="s">
        <v>431</v>
      </c>
      <c r="C3676" t="s">
        <v>36</v>
      </c>
      <c r="D3676" t="s">
        <v>604</v>
      </c>
      <c r="E3676">
        <v>70</v>
      </c>
    </row>
    <row r="3677" spans="1:5">
      <c r="A3677">
        <v>2018</v>
      </c>
      <c r="B3677" t="s">
        <v>424</v>
      </c>
      <c r="C3677" t="s">
        <v>21</v>
      </c>
      <c r="D3677" t="s">
        <v>604</v>
      </c>
      <c r="E3677">
        <v>440</v>
      </c>
    </row>
    <row r="3678" spans="1:5">
      <c r="A3678">
        <v>2018</v>
      </c>
      <c r="B3678" t="s">
        <v>420</v>
      </c>
      <c r="C3678" t="s">
        <v>8</v>
      </c>
      <c r="D3678" t="s">
        <v>604</v>
      </c>
      <c r="E3678">
        <v>830</v>
      </c>
    </row>
    <row r="3679" spans="1:5">
      <c r="A3679">
        <v>2018</v>
      </c>
      <c r="B3679" t="s">
        <v>426</v>
      </c>
      <c r="C3679" t="s">
        <v>427</v>
      </c>
      <c r="D3679" t="s">
        <v>604</v>
      </c>
      <c r="E3679">
        <v>455</v>
      </c>
    </row>
    <row r="3680" spans="1:5">
      <c r="A3680">
        <v>2018</v>
      </c>
      <c r="B3680" t="s">
        <v>433</v>
      </c>
      <c r="C3680" t="s">
        <v>42</v>
      </c>
      <c r="D3680" t="s">
        <v>604</v>
      </c>
      <c r="E3680">
        <v>45</v>
      </c>
    </row>
    <row r="3681" spans="1:5">
      <c r="A3681">
        <v>2018</v>
      </c>
      <c r="B3681" t="s">
        <v>421</v>
      </c>
      <c r="C3681" t="s">
        <v>13</v>
      </c>
      <c r="D3681" t="s">
        <v>604</v>
      </c>
      <c r="E3681">
        <v>735</v>
      </c>
    </row>
    <row r="3682" spans="1:5">
      <c r="A3682">
        <v>2018</v>
      </c>
      <c r="B3682" t="s">
        <v>435</v>
      </c>
      <c r="C3682" t="s">
        <v>48</v>
      </c>
      <c r="D3682" t="s">
        <v>604</v>
      </c>
      <c r="E3682">
        <v>200</v>
      </c>
    </row>
    <row r="3683" spans="1:5">
      <c r="A3683">
        <v>2018</v>
      </c>
      <c r="B3683" t="s">
        <v>428</v>
      </c>
      <c r="C3683" t="s">
        <v>27</v>
      </c>
      <c r="D3683" t="s">
        <v>604</v>
      </c>
      <c r="E3683">
        <v>235</v>
      </c>
    </row>
    <row r="3684" spans="1:5">
      <c r="A3684">
        <v>2018</v>
      </c>
      <c r="B3684" t="s">
        <v>423</v>
      </c>
      <c r="C3684" t="s">
        <v>18</v>
      </c>
      <c r="D3684" t="s">
        <v>604</v>
      </c>
      <c r="E3684">
        <v>155</v>
      </c>
    </row>
    <row r="3685" spans="1:5">
      <c r="A3685">
        <v>2018</v>
      </c>
      <c r="B3685" t="s">
        <v>430</v>
      </c>
      <c r="C3685" t="s">
        <v>33</v>
      </c>
      <c r="D3685" t="s">
        <v>604</v>
      </c>
      <c r="E3685">
        <v>190</v>
      </c>
    </row>
    <row r="3686" spans="1:5">
      <c r="A3686">
        <v>2018</v>
      </c>
      <c r="B3686" t="s">
        <v>431</v>
      </c>
      <c r="C3686" t="s">
        <v>36</v>
      </c>
      <c r="D3686" t="s">
        <v>604</v>
      </c>
      <c r="E3686">
        <v>80</v>
      </c>
    </row>
    <row r="3687" spans="1:5">
      <c r="A3687">
        <v>2018</v>
      </c>
      <c r="B3687" t="s">
        <v>438</v>
      </c>
      <c r="C3687" t="s">
        <v>52</v>
      </c>
      <c r="D3687" t="s">
        <v>604</v>
      </c>
      <c r="E3687">
        <v>115</v>
      </c>
    </row>
    <row r="3688" spans="1:5">
      <c r="A3688">
        <v>2018</v>
      </c>
      <c r="B3688" t="s">
        <v>422</v>
      </c>
      <c r="C3688" t="s">
        <v>15</v>
      </c>
      <c r="D3688" t="s">
        <v>604</v>
      </c>
      <c r="E3688">
        <v>755</v>
      </c>
    </row>
    <row r="3689" spans="1:5">
      <c r="A3689">
        <v>2018</v>
      </c>
      <c r="B3689" t="s">
        <v>436</v>
      </c>
      <c r="C3689" t="s">
        <v>49</v>
      </c>
      <c r="D3689" t="s">
        <v>604</v>
      </c>
      <c r="E3689">
        <v>680</v>
      </c>
    </row>
    <row r="3690" spans="1:5">
      <c r="A3690">
        <v>2018</v>
      </c>
      <c r="B3690" t="s">
        <v>439</v>
      </c>
      <c r="C3690" t="s">
        <v>53</v>
      </c>
      <c r="D3690" t="s">
        <v>604</v>
      </c>
      <c r="E3690">
        <v>115</v>
      </c>
    </row>
    <row r="3691" spans="1:5">
      <c r="A3691">
        <v>2018</v>
      </c>
      <c r="B3691" t="s">
        <v>437</v>
      </c>
      <c r="C3691" t="s">
        <v>51</v>
      </c>
      <c r="D3691" t="s">
        <v>604</v>
      </c>
      <c r="E3691">
        <v>380</v>
      </c>
    </row>
    <row r="3692" spans="1:5">
      <c r="A3692">
        <v>2018</v>
      </c>
      <c r="B3692" t="s">
        <v>434</v>
      </c>
      <c r="C3692" t="s">
        <v>45</v>
      </c>
      <c r="D3692" t="s">
        <v>604</v>
      </c>
      <c r="E3692">
        <v>35</v>
      </c>
    </row>
    <row r="3693" spans="1:5">
      <c r="A3693">
        <v>2018</v>
      </c>
      <c r="B3693" t="s">
        <v>429</v>
      </c>
      <c r="C3693" t="s">
        <v>30</v>
      </c>
      <c r="D3693" t="s">
        <v>604</v>
      </c>
      <c r="E3693">
        <v>785</v>
      </c>
    </row>
    <row r="3694" spans="1:5">
      <c r="A3694">
        <v>2018</v>
      </c>
      <c r="B3694" t="s">
        <v>425</v>
      </c>
      <c r="C3694" t="s">
        <v>24</v>
      </c>
      <c r="D3694" t="s">
        <v>604</v>
      </c>
      <c r="E3694">
        <v>120</v>
      </c>
    </row>
    <row r="3695" spans="1:5">
      <c r="A3695">
        <v>2018</v>
      </c>
      <c r="B3695" t="s">
        <v>432</v>
      </c>
      <c r="C3695" t="s">
        <v>39</v>
      </c>
      <c r="D3695" t="s">
        <v>604</v>
      </c>
      <c r="E3695">
        <v>325</v>
      </c>
    </row>
    <row r="3696" spans="1:5">
      <c r="A3696">
        <v>2023</v>
      </c>
      <c r="B3696" t="s">
        <v>424</v>
      </c>
      <c r="C3696" t="s">
        <v>21</v>
      </c>
      <c r="D3696" t="s">
        <v>604</v>
      </c>
      <c r="E3696">
        <v>430</v>
      </c>
    </row>
    <row r="3697" spans="1:5">
      <c r="A3697">
        <v>2023</v>
      </c>
      <c r="B3697" t="s">
        <v>432</v>
      </c>
      <c r="C3697" t="s">
        <v>39</v>
      </c>
      <c r="D3697" t="s">
        <v>604</v>
      </c>
      <c r="E3697">
        <v>350</v>
      </c>
    </row>
    <row r="3698" spans="1:5">
      <c r="A3698">
        <v>2023</v>
      </c>
      <c r="B3698" t="s">
        <v>421</v>
      </c>
      <c r="C3698" t="s">
        <v>13</v>
      </c>
      <c r="D3698" t="s">
        <v>604</v>
      </c>
      <c r="E3698">
        <v>765</v>
      </c>
    </row>
    <row r="3699" spans="1:5">
      <c r="A3699">
        <v>2023</v>
      </c>
      <c r="B3699" t="s">
        <v>430</v>
      </c>
      <c r="C3699" t="s">
        <v>33</v>
      </c>
      <c r="D3699" t="s">
        <v>604</v>
      </c>
      <c r="E3699">
        <v>200</v>
      </c>
    </row>
    <row r="3700" spans="1:5">
      <c r="A3700">
        <v>2023</v>
      </c>
      <c r="B3700" t="s">
        <v>435</v>
      </c>
      <c r="C3700" t="s">
        <v>48</v>
      </c>
      <c r="D3700" t="s">
        <v>604</v>
      </c>
      <c r="E3700">
        <v>210</v>
      </c>
    </row>
    <row r="3701" spans="1:5">
      <c r="A3701">
        <v>2023</v>
      </c>
      <c r="B3701" t="s">
        <v>436</v>
      </c>
      <c r="C3701" t="s">
        <v>49</v>
      </c>
      <c r="D3701" t="s">
        <v>604</v>
      </c>
      <c r="E3701">
        <v>685</v>
      </c>
    </row>
    <row r="3702" spans="1:5">
      <c r="A3702">
        <v>2023</v>
      </c>
      <c r="B3702" t="s">
        <v>429</v>
      </c>
      <c r="C3702" t="s">
        <v>30</v>
      </c>
      <c r="D3702" t="s">
        <v>604</v>
      </c>
      <c r="E3702">
        <v>795</v>
      </c>
    </row>
    <row r="3703" spans="1:5">
      <c r="A3703">
        <v>2023</v>
      </c>
      <c r="B3703" t="s">
        <v>420</v>
      </c>
      <c r="C3703" t="s">
        <v>8</v>
      </c>
      <c r="D3703" t="s">
        <v>604</v>
      </c>
      <c r="E3703">
        <v>810</v>
      </c>
    </row>
    <row r="3704" spans="1:5">
      <c r="A3704">
        <v>2023</v>
      </c>
      <c r="B3704" t="s">
        <v>439</v>
      </c>
      <c r="C3704" t="s">
        <v>53</v>
      </c>
      <c r="D3704" t="s">
        <v>604</v>
      </c>
      <c r="E3704">
        <v>145</v>
      </c>
    </row>
    <row r="3705" spans="1:5">
      <c r="A3705">
        <v>2023</v>
      </c>
      <c r="B3705" t="s">
        <v>437</v>
      </c>
      <c r="C3705" t="s">
        <v>51</v>
      </c>
      <c r="D3705" t="s">
        <v>604</v>
      </c>
      <c r="E3705">
        <v>380</v>
      </c>
    </row>
    <row r="3706" spans="1:5">
      <c r="A3706">
        <v>2023</v>
      </c>
      <c r="B3706" t="s">
        <v>438</v>
      </c>
      <c r="C3706" t="s">
        <v>52</v>
      </c>
      <c r="D3706" t="s">
        <v>604</v>
      </c>
      <c r="E3706">
        <v>130</v>
      </c>
    </row>
    <row r="3707" spans="1:5">
      <c r="A3707">
        <v>2023</v>
      </c>
      <c r="B3707" t="s">
        <v>426</v>
      </c>
      <c r="C3707" t="s">
        <v>427</v>
      </c>
      <c r="D3707" t="s">
        <v>604</v>
      </c>
      <c r="E3707">
        <v>500</v>
      </c>
    </row>
    <row r="3708" spans="1:5">
      <c r="A3708">
        <v>2023</v>
      </c>
      <c r="B3708" t="s">
        <v>434</v>
      </c>
      <c r="C3708" t="s">
        <v>45</v>
      </c>
      <c r="D3708" t="s">
        <v>604</v>
      </c>
      <c r="E3708">
        <v>30</v>
      </c>
    </row>
    <row r="3709" spans="1:5">
      <c r="A3709">
        <v>2023</v>
      </c>
      <c r="B3709" t="s">
        <v>425</v>
      </c>
      <c r="C3709" t="s">
        <v>24</v>
      </c>
      <c r="D3709" t="s">
        <v>604</v>
      </c>
      <c r="E3709">
        <v>120</v>
      </c>
    </row>
    <row r="3710" spans="1:5">
      <c r="A3710">
        <v>2023</v>
      </c>
      <c r="B3710" t="s">
        <v>422</v>
      </c>
      <c r="C3710" t="s">
        <v>15</v>
      </c>
      <c r="D3710" t="s">
        <v>604</v>
      </c>
      <c r="E3710">
        <v>790</v>
      </c>
    </row>
    <row r="3711" spans="1:5">
      <c r="A3711">
        <v>2024</v>
      </c>
      <c r="B3711" t="s">
        <v>430</v>
      </c>
      <c r="C3711" t="s">
        <v>33</v>
      </c>
      <c r="D3711" t="s">
        <v>604</v>
      </c>
      <c r="E3711">
        <v>205</v>
      </c>
    </row>
    <row r="3712" spans="1:5">
      <c r="A3712">
        <v>2024</v>
      </c>
      <c r="B3712" t="s">
        <v>428</v>
      </c>
      <c r="C3712" t="s">
        <v>27</v>
      </c>
      <c r="D3712" t="s">
        <v>604</v>
      </c>
      <c r="E3712">
        <v>235</v>
      </c>
    </row>
    <row r="3713" spans="1:5">
      <c r="A3713">
        <v>2024</v>
      </c>
      <c r="B3713" t="s">
        <v>422</v>
      </c>
      <c r="C3713" t="s">
        <v>15</v>
      </c>
      <c r="D3713" t="s">
        <v>604</v>
      </c>
      <c r="E3713">
        <v>765</v>
      </c>
    </row>
    <row r="3714" spans="1:5">
      <c r="A3714">
        <v>2024</v>
      </c>
      <c r="B3714" t="s">
        <v>425</v>
      </c>
      <c r="C3714" t="s">
        <v>24</v>
      </c>
      <c r="D3714" t="s">
        <v>604</v>
      </c>
      <c r="E3714">
        <v>110</v>
      </c>
    </row>
    <row r="3715" spans="1:5">
      <c r="A3715">
        <v>2024</v>
      </c>
      <c r="B3715" t="s">
        <v>438</v>
      </c>
      <c r="C3715" t="s">
        <v>52</v>
      </c>
      <c r="D3715" t="s">
        <v>604</v>
      </c>
      <c r="E3715">
        <v>130</v>
      </c>
    </row>
    <row r="3716" spans="1:5">
      <c r="A3716">
        <v>2024</v>
      </c>
      <c r="B3716" t="s">
        <v>420</v>
      </c>
      <c r="C3716" t="s">
        <v>8</v>
      </c>
      <c r="D3716" t="s">
        <v>604</v>
      </c>
      <c r="E3716">
        <v>830</v>
      </c>
    </row>
    <row r="3717" spans="1:5">
      <c r="A3717">
        <v>2024</v>
      </c>
      <c r="B3717" t="s">
        <v>423</v>
      </c>
      <c r="C3717" t="s">
        <v>18</v>
      </c>
      <c r="D3717" t="s">
        <v>604</v>
      </c>
      <c r="E3717">
        <v>190</v>
      </c>
    </row>
    <row r="3718" spans="1:5">
      <c r="A3718">
        <v>2024</v>
      </c>
      <c r="B3718" t="s">
        <v>421</v>
      </c>
      <c r="C3718" t="s">
        <v>13</v>
      </c>
      <c r="D3718" t="s">
        <v>604</v>
      </c>
      <c r="E3718">
        <v>745</v>
      </c>
    </row>
    <row r="3719" spans="1:5">
      <c r="A3719">
        <v>2024</v>
      </c>
      <c r="B3719" t="s">
        <v>429</v>
      </c>
      <c r="C3719" t="s">
        <v>30</v>
      </c>
      <c r="D3719" t="s">
        <v>604</v>
      </c>
      <c r="E3719">
        <v>815</v>
      </c>
    </row>
    <row r="3720" spans="1:5">
      <c r="A3720">
        <v>2024</v>
      </c>
      <c r="B3720" t="s">
        <v>431</v>
      </c>
      <c r="C3720" t="s">
        <v>36</v>
      </c>
      <c r="D3720" t="s">
        <v>604</v>
      </c>
      <c r="E3720">
        <v>70</v>
      </c>
    </row>
    <row r="3721" spans="1:5">
      <c r="A3721">
        <v>2024</v>
      </c>
      <c r="B3721" t="s">
        <v>434</v>
      </c>
      <c r="C3721" t="s">
        <v>45</v>
      </c>
      <c r="D3721" t="s">
        <v>604</v>
      </c>
      <c r="E3721">
        <v>30</v>
      </c>
    </row>
    <row r="3722" spans="1:5">
      <c r="A3722">
        <v>2024</v>
      </c>
      <c r="B3722" t="s">
        <v>437</v>
      </c>
      <c r="C3722" t="s">
        <v>51</v>
      </c>
      <c r="D3722" t="s">
        <v>604</v>
      </c>
      <c r="E3722">
        <v>380</v>
      </c>
    </row>
    <row r="3723" spans="1:5">
      <c r="A3723">
        <v>2024</v>
      </c>
      <c r="B3723" t="s">
        <v>436</v>
      </c>
      <c r="C3723" t="s">
        <v>49</v>
      </c>
      <c r="D3723" t="s">
        <v>604</v>
      </c>
      <c r="E3723">
        <v>710</v>
      </c>
    </row>
    <row r="3724" spans="1:5">
      <c r="A3724">
        <v>2024</v>
      </c>
      <c r="B3724" t="s">
        <v>439</v>
      </c>
      <c r="C3724" t="s">
        <v>53</v>
      </c>
      <c r="D3724" t="s">
        <v>604</v>
      </c>
      <c r="E3724">
        <v>150</v>
      </c>
    </row>
    <row r="3725" spans="1:5">
      <c r="A3725">
        <v>2024</v>
      </c>
      <c r="B3725" t="s">
        <v>433</v>
      </c>
      <c r="C3725" t="s">
        <v>42</v>
      </c>
      <c r="D3725" t="s">
        <v>604</v>
      </c>
      <c r="E3725">
        <v>50</v>
      </c>
    </row>
    <row r="3726" spans="1:5">
      <c r="A3726">
        <v>2023</v>
      </c>
      <c r="B3726" t="s">
        <v>431</v>
      </c>
      <c r="C3726" t="s">
        <v>36</v>
      </c>
      <c r="D3726" t="s">
        <v>605</v>
      </c>
      <c r="E3726">
        <v>30</v>
      </c>
    </row>
    <row r="3727" spans="1:5">
      <c r="A3727">
        <v>2023</v>
      </c>
      <c r="B3727" t="s">
        <v>433</v>
      </c>
      <c r="C3727" t="s">
        <v>42</v>
      </c>
      <c r="D3727" t="s">
        <v>605</v>
      </c>
      <c r="E3727">
        <v>20</v>
      </c>
    </row>
    <row r="3728" spans="1:5">
      <c r="A3728">
        <v>2023</v>
      </c>
      <c r="B3728" t="s">
        <v>423</v>
      </c>
      <c r="C3728" t="s">
        <v>18</v>
      </c>
      <c r="D3728" t="s">
        <v>605</v>
      </c>
      <c r="E3728">
        <v>75</v>
      </c>
    </row>
    <row r="3729" spans="1:5">
      <c r="A3729">
        <v>2023</v>
      </c>
      <c r="B3729" t="s">
        <v>428</v>
      </c>
      <c r="C3729" t="s">
        <v>27</v>
      </c>
      <c r="D3729" t="s">
        <v>605</v>
      </c>
      <c r="E3729">
        <v>115</v>
      </c>
    </row>
    <row r="3730" spans="1:5">
      <c r="A3730">
        <v>2024</v>
      </c>
      <c r="B3730" t="s">
        <v>424</v>
      </c>
      <c r="C3730" t="s">
        <v>21</v>
      </c>
      <c r="D3730" t="s">
        <v>605</v>
      </c>
      <c r="E3730">
        <v>220</v>
      </c>
    </row>
    <row r="3731" spans="1:5">
      <c r="A3731">
        <v>2024</v>
      </c>
      <c r="B3731" t="s">
        <v>432</v>
      </c>
      <c r="C3731" t="s">
        <v>39</v>
      </c>
      <c r="D3731" t="s">
        <v>605</v>
      </c>
      <c r="E3731">
        <v>160</v>
      </c>
    </row>
    <row r="3732" spans="1:5">
      <c r="A3732">
        <v>2024</v>
      </c>
      <c r="B3732" t="s">
        <v>435</v>
      </c>
      <c r="C3732" t="s">
        <v>48</v>
      </c>
      <c r="D3732" t="s">
        <v>605</v>
      </c>
      <c r="E3732">
        <v>75</v>
      </c>
    </row>
    <row r="3733" spans="1:5">
      <c r="A3733">
        <v>2024</v>
      </c>
      <c r="B3733" t="s">
        <v>426</v>
      </c>
      <c r="C3733" t="s">
        <v>427</v>
      </c>
      <c r="D3733" t="s">
        <v>605</v>
      </c>
      <c r="E3733">
        <v>300</v>
      </c>
    </row>
    <row r="3734" spans="1:5">
      <c r="A3734">
        <v>2021</v>
      </c>
      <c r="B3734" t="s">
        <v>437</v>
      </c>
      <c r="C3734" t="s">
        <v>51</v>
      </c>
      <c r="D3734" t="s">
        <v>605</v>
      </c>
      <c r="E3734">
        <v>155</v>
      </c>
    </row>
    <row r="3735" spans="1:5">
      <c r="A3735">
        <v>2021</v>
      </c>
      <c r="B3735" t="s">
        <v>434</v>
      </c>
      <c r="C3735" t="s">
        <v>45</v>
      </c>
      <c r="D3735" t="s">
        <v>605</v>
      </c>
      <c r="E3735">
        <v>10</v>
      </c>
    </row>
    <row r="3736" spans="1:5">
      <c r="A3736">
        <v>2021</v>
      </c>
      <c r="B3736" t="s">
        <v>438</v>
      </c>
      <c r="C3736" t="s">
        <v>52</v>
      </c>
      <c r="D3736" t="s">
        <v>605</v>
      </c>
      <c r="E3736">
        <v>55</v>
      </c>
    </row>
    <row r="3737" spans="1:5">
      <c r="A3737">
        <v>2021</v>
      </c>
      <c r="B3737" t="s">
        <v>425</v>
      </c>
      <c r="C3737" t="s">
        <v>24</v>
      </c>
      <c r="D3737" t="s">
        <v>605</v>
      </c>
      <c r="E3737">
        <v>65</v>
      </c>
    </row>
    <row r="3738" spans="1:5">
      <c r="A3738">
        <v>2021</v>
      </c>
      <c r="B3738" t="s">
        <v>423</v>
      </c>
      <c r="C3738" t="s">
        <v>18</v>
      </c>
      <c r="D3738" t="s">
        <v>605</v>
      </c>
      <c r="E3738">
        <v>85</v>
      </c>
    </row>
    <row r="3739" spans="1:5">
      <c r="A3739">
        <v>2021</v>
      </c>
      <c r="B3739" t="s">
        <v>420</v>
      </c>
      <c r="C3739" t="s">
        <v>8</v>
      </c>
      <c r="D3739" t="s">
        <v>605</v>
      </c>
      <c r="E3739">
        <v>470</v>
      </c>
    </row>
    <row r="3740" spans="1:5">
      <c r="A3740">
        <v>2022</v>
      </c>
      <c r="B3740" t="s">
        <v>425</v>
      </c>
      <c r="C3740" t="s">
        <v>24</v>
      </c>
      <c r="D3740" t="s">
        <v>605</v>
      </c>
      <c r="E3740">
        <v>60</v>
      </c>
    </row>
    <row r="3741" spans="1:5">
      <c r="A3741">
        <v>2022</v>
      </c>
      <c r="B3741" t="s">
        <v>422</v>
      </c>
      <c r="C3741" t="s">
        <v>15</v>
      </c>
      <c r="D3741" t="s">
        <v>605</v>
      </c>
      <c r="E3741">
        <v>445</v>
      </c>
    </row>
    <row r="3742" spans="1:5">
      <c r="A3742">
        <v>2022</v>
      </c>
      <c r="B3742" t="s">
        <v>437</v>
      </c>
      <c r="C3742" t="s">
        <v>51</v>
      </c>
      <c r="D3742" t="s">
        <v>605</v>
      </c>
      <c r="E3742">
        <v>135</v>
      </c>
    </row>
    <row r="3743" spans="1:5">
      <c r="A3743">
        <v>2022</v>
      </c>
      <c r="B3743" t="s">
        <v>426</v>
      </c>
      <c r="C3743" t="s">
        <v>427</v>
      </c>
      <c r="D3743" t="s">
        <v>605</v>
      </c>
      <c r="E3743">
        <v>315</v>
      </c>
    </row>
    <row r="3744" spans="1:5">
      <c r="A3744">
        <v>2022</v>
      </c>
      <c r="B3744" t="s">
        <v>428</v>
      </c>
      <c r="C3744" t="s">
        <v>27</v>
      </c>
      <c r="D3744" t="s">
        <v>605</v>
      </c>
      <c r="E3744">
        <v>105</v>
      </c>
    </row>
    <row r="3745" spans="1:5">
      <c r="A3745">
        <v>2022</v>
      </c>
      <c r="B3745" t="s">
        <v>435</v>
      </c>
      <c r="C3745" t="s">
        <v>48</v>
      </c>
      <c r="D3745" t="s">
        <v>605</v>
      </c>
      <c r="E3745">
        <v>90</v>
      </c>
    </row>
    <row r="3746" spans="1:5">
      <c r="A3746">
        <v>2022</v>
      </c>
      <c r="B3746" t="s">
        <v>423</v>
      </c>
      <c r="C3746" t="s">
        <v>18</v>
      </c>
      <c r="D3746" t="s">
        <v>605</v>
      </c>
      <c r="E3746">
        <v>85</v>
      </c>
    </row>
    <row r="3747" spans="1:5">
      <c r="A3747">
        <v>2022</v>
      </c>
      <c r="B3747" t="s">
        <v>430</v>
      </c>
      <c r="C3747" t="s">
        <v>33</v>
      </c>
      <c r="D3747" t="s">
        <v>605</v>
      </c>
      <c r="E3747">
        <v>80</v>
      </c>
    </row>
    <row r="3748" spans="1:5">
      <c r="A3748">
        <v>2022</v>
      </c>
      <c r="B3748" t="s">
        <v>436</v>
      </c>
      <c r="C3748" t="s">
        <v>49</v>
      </c>
      <c r="D3748" t="s">
        <v>605</v>
      </c>
      <c r="E3748">
        <v>380</v>
      </c>
    </row>
    <row r="3749" spans="1:5">
      <c r="A3749">
        <v>2022</v>
      </c>
      <c r="B3749" t="s">
        <v>439</v>
      </c>
      <c r="C3749" t="s">
        <v>53</v>
      </c>
      <c r="D3749" t="s">
        <v>605</v>
      </c>
      <c r="E3749">
        <v>55</v>
      </c>
    </row>
    <row r="3750" spans="1:5">
      <c r="A3750">
        <v>2022</v>
      </c>
      <c r="B3750" t="s">
        <v>433</v>
      </c>
      <c r="C3750" t="s">
        <v>42</v>
      </c>
      <c r="D3750" t="s">
        <v>605</v>
      </c>
      <c r="E3750">
        <v>20</v>
      </c>
    </row>
    <row r="3751" spans="1:5">
      <c r="A3751">
        <v>2022</v>
      </c>
      <c r="B3751" t="s">
        <v>434</v>
      </c>
      <c r="C3751" t="s">
        <v>45</v>
      </c>
      <c r="D3751" t="s">
        <v>605</v>
      </c>
      <c r="E3751">
        <v>20</v>
      </c>
    </row>
    <row r="3752" spans="1:5">
      <c r="A3752">
        <v>2022</v>
      </c>
      <c r="B3752" t="s">
        <v>432</v>
      </c>
      <c r="C3752" t="s">
        <v>39</v>
      </c>
      <c r="D3752" t="s">
        <v>605</v>
      </c>
      <c r="E3752">
        <v>165</v>
      </c>
    </row>
    <row r="3753" spans="1:5">
      <c r="A3753">
        <v>2021</v>
      </c>
      <c r="B3753" t="s">
        <v>426</v>
      </c>
      <c r="C3753" t="s">
        <v>427</v>
      </c>
      <c r="D3753" t="s">
        <v>605</v>
      </c>
      <c r="E3753">
        <v>310</v>
      </c>
    </row>
    <row r="3754" spans="1:5">
      <c r="A3754">
        <v>2021</v>
      </c>
      <c r="B3754" t="s">
        <v>422</v>
      </c>
      <c r="C3754" t="s">
        <v>15</v>
      </c>
      <c r="D3754" t="s">
        <v>605</v>
      </c>
      <c r="E3754">
        <v>425</v>
      </c>
    </row>
    <row r="3755" spans="1:5">
      <c r="A3755">
        <v>2021</v>
      </c>
      <c r="B3755" t="s">
        <v>432</v>
      </c>
      <c r="C3755" t="s">
        <v>39</v>
      </c>
      <c r="D3755" t="s">
        <v>605</v>
      </c>
      <c r="E3755">
        <v>150</v>
      </c>
    </row>
    <row r="3756" spans="1:5">
      <c r="A3756">
        <v>2021</v>
      </c>
      <c r="B3756" t="s">
        <v>424</v>
      </c>
      <c r="C3756" t="s">
        <v>21</v>
      </c>
      <c r="D3756" t="s">
        <v>605</v>
      </c>
      <c r="E3756">
        <v>205</v>
      </c>
    </row>
    <row r="3757" spans="1:5">
      <c r="A3757">
        <v>2021</v>
      </c>
      <c r="B3757" t="s">
        <v>433</v>
      </c>
      <c r="C3757" t="s">
        <v>42</v>
      </c>
      <c r="D3757" t="s">
        <v>605</v>
      </c>
      <c r="E3757">
        <v>25</v>
      </c>
    </row>
    <row r="3758" spans="1:5">
      <c r="A3758">
        <v>2021</v>
      </c>
      <c r="B3758" t="s">
        <v>421</v>
      </c>
      <c r="C3758" t="s">
        <v>13</v>
      </c>
      <c r="D3758" t="s">
        <v>605</v>
      </c>
      <c r="E3758">
        <v>325</v>
      </c>
    </row>
    <row r="3759" spans="1:5">
      <c r="A3759">
        <v>2022</v>
      </c>
      <c r="B3759" t="s">
        <v>424</v>
      </c>
      <c r="C3759" t="s">
        <v>21</v>
      </c>
      <c r="D3759" t="s">
        <v>605</v>
      </c>
      <c r="E3759">
        <v>190</v>
      </c>
    </row>
    <row r="3760" spans="1:5">
      <c r="A3760">
        <v>2022</v>
      </c>
      <c r="B3760" t="s">
        <v>431</v>
      </c>
      <c r="C3760" t="s">
        <v>36</v>
      </c>
      <c r="D3760" t="s">
        <v>605</v>
      </c>
      <c r="E3760">
        <v>35</v>
      </c>
    </row>
    <row r="3761" spans="1:5">
      <c r="A3761">
        <v>2022</v>
      </c>
      <c r="B3761" t="s">
        <v>421</v>
      </c>
      <c r="C3761" t="s">
        <v>13</v>
      </c>
      <c r="D3761" t="s">
        <v>605</v>
      </c>
      <c r="E3761">
        <v>325</v>
      </c>
    </row>
    <row r="3762" spans="1:5">
      <c r="A3762">
        <v>2021</v>
      </c>
      <c r="B3762" t="s">
        <v>436</v>
      </c>
      <c r="C3762" t="s">
        <v>49</v>
      </c>
      <c r="D3762" t="s">
        <v>605</v>
      </c>
      <c r="E3762">
        <v>390</v>
      </c>
    </row>
    <row r="3763" spans="1:5">
      <c r="A3763">
        <v>2021</v>
      </c>
      <c r="B3763" t="s">
        <v>439</v>
      </c>
      <c r="C3763" t="s">
        <v>53</v>
      </c>
      <c r="D3763" t="s">
        <v>605</v>
      </c>
      <c r="E3763">
        <v>55</v>
      </c>
    </row>
    <row r="3764" spans="1:5">
      <c r="A3764">
        <v>2021</v>
      </c>
      <c r="B3764" t="s">
        <v>435</v>
      </c>
      <c r="C3764" t="s">
        <v>48</v>
      </c>
      <c r="D3764" t="s">
        <v>605</v>
      </c>
      <c r="E3764">
        <v>85</v>
      </c>
    </row>
    <row r="3765" spans="1:5">
      <c r="A3765">
        <v>2021</v>
      </c>
      <c r="B3765" t="s">
        <v>430</v>
      </c>
      <c r="C3765" t="s">
        <v>33</v>
      </c>
      <c r="D3765" t="s">
        <v>605</v>
      </c>
      <c r="E3765">
        <v>95</v>
      </c>
    </row>
    <row r="3766" spans="1:5">
      <c r="A3766">
        <v>2021</v>
      </c>
      <c r="B3766" t="s">
        <v>429</v>
      </c>
      <c r="C3766" t="s">
        <v>30</v>
      </c>
      <c r="D3766" t="s">
        <v>605</v>
      </c>
      <c r="E3766">
        <v>415</v>
      </c>
    </row>
    <row r="3767" spans="1:5">
      <c r="A3767">
        <v>2021</v>
      </c>
      <c r="B3767" t="s">
        <v>428</v>
      </c>
      <c r="C3767" t="s">
        <v>27</v>
      </c>
      <c r="D3767" t="s">
        <v>605</v>
      </c>
      <c r="E3767">
        <v>110</v>
      </c>
    </row>
    <row r="3768" spans="1:5">
      <c r="A3768">
        <v>2021</v>
      </c>
      <c r="B3768" t="s">
        <v>431</v>
      </c>
      <c r="C3768" t="s">
        <v>36</v>
      </c>
      <c r="D3768" t="s">
        <v>605</v>
      </c>
      <c r="E3768">
        <v>30</v>
      </c>
    </row>
    <row r="3769" spans="1:5">
      <c r="A3769">
        <v>2022</v>
      </c>
      <c r="B3769" t="s">
        <v>438</v>
      </c>
      <c r="C3769" t="s">
        <v>52</v>
      </c>
      <c r="D3769" t="s">
        <v>605</v>
      </c>
      <c r="E3769">
        <v>45</v>
      </c>
    </row>
    <row r="3770" spans="1:5">
      <c r="A3770">
        <v>2022</v>
      </c>
      <c r="B3770" t="s">
        <v>429</v>
      </c>
      <c r="C3770" t="s">
        <v>30</v>
      </c>
      <c r="D3770" t="s">
        <v>605</v>
      </c>
      <c r="E3770">
        <v>370</v>
      </c>
    </row>
    <row r="3771" spans="1:5">
      <c r="A3771">
        <v>2022</v>
      </c>
      <c r="B3771" t="s">
        <v>420</v>
      </c>
      <c r="C3771" t="s">
        <v>8</v>
      </c>
      <c r="D3771" t="s">
        <v>605</v>
      </c>
      <c r="E3771">
        <v>455</v>
      </c>
    </row>
    <row r="3772" spans="1:5">
      <c r="A3772">
        <v>2020</v>
      </c>
      <c r="B3772" t="s">
        <v>422</v>
      </c>
      <c r="C3772" t="s">
        <v>15</v>
      </c>
      <c r="D3772" t="s">
        <v>605</v>
      </c>
      <c r="E3772">
        <v>465</v>
      </c>
    </row>
    <row r="3773" spans="1:5">
      <c r="A3773">
        <v>2020</v>
      </c>
      <c r="B3773" t="s">
        <v>425</v>
      </c>
      <c r="C3773" t="s">
        <v>24</v>
      </c>
      <c r="D3773" t="s">
        <v>605</v>
      </c>
      <c r="E3773">
        <v>60</v>
      </c>
    </row>
    <row r="3774" spans="1:5">
      <c r="A3774">
        <v>2020</v>
      </c>
      <c r="B3774" t="s">
        <v>431</v>
      </c>
      <c r="C3774" t="s">
        <v>36</v>
      </c>
      <c r="D3774" t="s">
        <v>605</v>
      </c>
      <c r="E3774">
        <v>25</v>
      </c>
    </row>
    <row r="3775" spans="1:5">
      <c r="A3775">
        <v>2020</v>
      </c>
      <c r="B3775" t="s">
        <v>423</v>
      </c>
      <c r="C3775" t="s">
        <v>18</v>
      </c>
      <c r="D3775" t="s">
        <v>605</v>
      </c>
      <c r="E3775">
        <v>75</v>
      </c>
    </row>
    <row r="3776" spans="1:5">
      <c r="A3776">
        <v>2020</v>
      </c>
      <c r="B3776" t="s">
        <v>421</v>
      </c>
      <c r="C3776" t="s">
        <v>13</v>
      </c>
      <c r="D3776" t="s">
        <v>605</v>
      </c>
      <c r="E3776">
        <v>345</v>
      </c>
    </row>
    <row r="3777" spans="1:5">
      <c r="A3777">
        <v>2020</v>
      </c>
      <c r="B3777" t="s">
        <v>438</v>
      </c>
      <c r="C3777" t="s">
        <v>52</v>
      </c>
      <c r="D3777" t="s">
        <v>605</v>
      </c>
      <c r="E3777">
        <v>55</v>
      </c>
    </row>
    <row r="3778" spans="1:5">
      <c r="A3778">
        <v>2020</v>
      </c>
      <c r="B3778" t="s">
        <v>436</v>
      </c>
      <c r="C3778" t="s">
        <v>49</v>
      </c>
      <c r="D3778" t="s">
        <v>605</v>
      </c>
      <c r="E3778">
        <v>415</v>
      </c>
    </row>
    <row r="3779" spans="1:5">
      <c r="A3779">
        <v>2020</v>
      </c>
      <c r="B3779" t="s">
        <v>426</v>
      </c>
      <c r="C3779" t="s">
        <v>427</v>
      </c>
      <c r="D3779" t="s">
        <v>605</v>
      </c>
      <c r="E3779">
        <v>325</v>
      </c>
    </row>
    <row r="3780" spans="1:5">
      <c r="A3780">
        <v>2020</v>
      </c>
      <c r="B3780" t="s">
        <v>424</v>
      </c>
      <c r="C3780" t="s">
        <v>21</v>
      </c>
      <c r="D3780" t="s">
        <v>605</v>
      </c>
      <c r="E3780">
        <v>220</v>
      </c>
    </row>
    <row r="3781" spans="1:5">
      <c r="A3781">
        <v>2020</v>
      </c>
      <c r="B3781" t="s">
        <v>432</v>
      </c>
      <c r="C3781" t="s">
        <v>39</v>
      </c>
      <c r="D3781" t="s">
        <v>605</v>
      </c>
      <c r="E3781">
        <v>160</v>
      </c>
    </row>
    <row r="3782" spans="1:5">
      <c r="A3782">
        <v>2020</v>
      </c>
      <c r="B3782" t="s">
        <v>439</v>
      </c>
      <c r="C3782" t="s">
        <v>53</v>
      </c>
      <c r="D3782" t="s">
        <v>605</v>
      </c>
      <c r="E3782">
        <v>45</v>
      </c>
    </row>
    <row r="3783" spans="1:5">
      <c r="A3783">
        <v>2020</v>
      </c>
      <c r="B3783" t="s">
        <v>428</v>
      </c>
      <c r="C3783" t="s">
        <v>27</v>
      </c>
      <c r="D3783" t="s">
        <v>605</v>
      </c>
      <c r="E3783">
        <v>120</v>
      </c>
    </row>
    <row r="3784" spans="1:5">
      <c r="A3784">
        <v>2020</v>
      </c>
      <c r="B3784" t="s">
        <v>429</v>
      </c>
      <c r="C3784" t="s">
        <v>30</v>
      </c>
      <c r="D3784" t="s">
        <v>605</v>
      </c>
      <c r="E3784">
        <v>445</v>
      </c>
    </row>
    <row r="3785" spans="1:5">
      <c r="A3785">
        <v>2020</v>
      </c>
      <c r="B3785" t="s">
        <v>430</v>
      </c>
      <c r="C3785" t="s">
        <v>33</v>
      </c>
      <c r="D3785" t="s">
        <v>605</v>
      </c>
      <c r="E3785">
        <v>80</v>
      </c>
    </row>
    <row r="3786" spans="1:5">
      <c r="A3786">
        <v>2020</v>
      </c>
      <c r="B3786" t="s">
        <v>433</v>
      </c>
      <c r="C3786" t="s">
        <v>42</v>
      </c>
      <c r="D3786" t="s">
        <v>605</v>
      </c>
      <c r="E3786">
        <v>35</v>
      </c>
    </row>
    <row r="3787" spans="1:5">
      <c r="A3787">
        <v>2020</v>
      </c>
      <c r="B3787" t="s">
        <v>420</v>
      </c>
      <c r="C3787" t="s">
        <v>8</v>
      </c>
      <c r="D3787" t="s">
        <v>605</v>
      </c>
      <c r="E3787">
        <v>460</v>
      </c>
    </row>
    <row r="3788" spans="1:5">
      <c r="A3788">
        <v>2020</v>
      </c>
      <c r="B3788" t="s">
        <v>434</v>
      </c>
      <c r="C3788" t="s">
        <v>45</v>
      </c>
      <c r="D3788" t="s">
        <v>605</v>
      </c>
      <c r="E3788">
        <v>10</v>
      </c>
    </row>
    <row r="3789" spans="1:5">
      <c r="A3789">
        <v>2020</v>
      </c>
      <c r="B3789" t="s">
        <v>435</v>
      </c>
      <c r="C3789" t="s">
        <v>48</v>
      </c>
      <c r="D3789" t="s">
        <v>605</v>
      </c>
      <c r="E3789">
        <v>105</v>
      </c>
    </row>
    <row r="3790" spans="1:5">
      <c r="A3790">
        <v>2020</v>
      </c>
      <c r="B3790" t="s">
        <v>437</v>
      </c>
      <c r="C3790" t="s">
        <v>51</v>
      </c>
      <c r="D3790" t="s">
        <v>605</v>
      </c>
      <c r="E3790">
        <v>155</v>
      </c>
    </row>
    <row r="3791" spans="1:5">
      <c r="A3791">
        <v>2019</v>
      </c>
      <c r="B3791" t="s">
        <v>432</v>
      </c>
      <c r="C3791" t="s">
        <v>39</v>
      </c>
      <c r="D3791" t="s">
        <v>605</v>
      </c>
      <c r="E3791">
        <v>165</v>
      </c>
    </row>
    <row r="3792" spans="1:5">
      <c r="A3792">
        <v>2019</v>
      </c>
      <c r="B3792" t="s">
        <v>426</v>
      </c>
      <c r="C3792" t="s">
        <v>427</v>
      </c>
      <c r="D3792" t="s">
        <v>605</v>
      </c>
      <c r="E3792">
        <v>285</v>
      </c>
    </row>
    <row r="3793" spans="1:5">
      <c r="A3793">
        <v>2019</v>
      </c>
      <c r="B3793" t="s">
        <v>421</v>
      </c>
      <c r="C3793" t="s">
        <v>13</v>
      </c>
      <c r="D3793" t="s">
        <v>605</v>
      </c>
      <c r="E3793">
        <v>350</v>
      </c>
    </row>
    <row r="3794" spans="1:5">
      <c r="A3794">
        <v>2019</v>
      </c>
      <c r="B3794" t="s">
        <v>424</v>
      </c>
      <c r="C3794" t="s">
        <v>21</v>
      </c>
      <c r="D3794" t="s">
        <v>605</v>
      </c>
      <c r="E3794">
        <v>235</v>
      </c>
    </row>
    <row r="3795" spans="1:5">
      <c r="A3795">
        <v>2019</v>
      </c>
      <c r="B3795" t="s">
        <v>423</v>
      </c>
      <c r="C3795" t="s">
        <v>18</v>
      </c>
      <c r="D3795" t="s">
        <v>605</v>
      </c>
      <c r="E3795">
        <v>70</v>
      </c>
    </row>
    <row r="3796" spans="1:5">
      <c r="A3796">
        <v>2019</v>
      </c>
      <c r="B3796" t="s">
        <v>434</v>
      </c>
      <c r="C3796" t="s">
        <v>45</v>
      </c>
      <c r="D3796" t="s">
        <v>605</v>
      </c>
      <c r="E3796">
        <v>10</v>
      </c>
    </row>
    <row r="3797" spans="1:5">
      <c r="A3797">
        <v>2019</v>
      </c>
      <c r="B3797" t="s">
        <v>428</v>
      </c>
      <c r="C3797" t="s">
        <v>27</v>
      </c>
      <c r="D3797" t="s">
        <v>605</v>
      </c>
      <c r="E3797">
        <v>140</v>
      </c>
    </row>
    <row r="3798" spans="1:5">
      <c r="A3798">
        <v>2019</v>
      </c>
      <c r="B3798" t="s">
        <v>437</v>
      </c>
      <c r="C3798" t="s">
        <v>51</v>
      </c>
      <c r="D3798" t="s">
        <v>605</v>
      </c>
      <c r="E3798">
        <v>180</v>
      </c>
    </row>
    <row r="3799" spans="1:5">
      <c r="A3799">
        <v>2019</v>
      </c>
      <c r="B3799" t="s">
        <v>425</v>
      </c>
      <c r="C3799" t="s">
        <v>24</v>
      </c>
      <c r="D3799" t="s">
        <v>605</v>
      </c>
      <c r="E3799">
        <v>60</v>
      </c>
    </row>
    <row r="3800" spans="1:5">
      <c r="A3800">
        <v>2019</v>
      </c>
      <c r="B3800" t="s">
        <v>430</v>
      </c>
      <c r="C3800" t="s">
        <v>33</v>
      </c>
      <c r="D3800" t="s">
        <v>605</v>
      </c>
      <c r="E3800">
        <v>85</v>
      </c>
    </row>
    <row r="3801" spans="1:5">
      <c r="A3801">
        <v>2019</v>
      </c>
      <c r="B3801" t="s">
        <v>420</v>
      </c>
      <c r="C3801" t="s">
        <v>8</v>
      </c>
      <c r="D3801" t="s">
        <v>605</v>
      </c>
      <c r="E3801">
        <v>420</v>
      </c>
    </row>
    <row r="3802" spans="1:5">
      <c r="A3802">
        <v>2019</v>
      </c>
      <c r="B3802" t="s">
        <v>438</v>
      </c>
      <c r="C3802" t="s">
        <v>52</v>
      </c>
      <c r="D3802" t="s">
        <v>605</v>
      </c>
      <c r="E3802">
        <v>70</v>
      </c>
    </row>
    <row r="3803" spans="1:5">
      <c r="A3803">
        <v>2019</v>
      </c>
      <c r="B3803" t="s">
        <v>429</v>
      </c>
      <c r="C3803" t="s">
        <v>30</v>
      </c>
      <c r="D3803" t="s">
        <v>605</v>
      </c>
      <c r="E3803">
        <v>415</v>
      </c>
    </row>
    <row r="3804" spans="1:5">
      <c r="A3804">
        <v>2019</v>
      </c>
      <c r="B3804" t="s">
        <v>433</v>
      </c>
      <c r="C3804" t="s">
        <v>42</v>
      </c>
      <c r="D3804" t="s">
        <v>605</v>
      </c>
      <c r="E3804">
        <v>20</v>
      </c>
    </row>
    <row r="3805" spans="1:5">
      <c r="A3805">
        <v>2019</v>
      </c>
      <c r="B3805" t="s">
        <v>422</v>
      </c>
      <c r="C3805" t="s">
        <v>15</v>
      </c>
      <c r="D3805" t="s">
        <v>605</v>
      </c>
      <c r="E3805">
        <v>450</v>
      </c>
    </row>
    <row r="3806" spans="1:5">
      <c r="A3806">
        <v>2019</v>
      </c>
      <c r="B3806" t="s">
        <v>435</v>
      </c>
      <c r="C3806" t="s">
        <v>48</v>
      </c>
      <c r="D3806" t="s">
        <v>605</v>
      </c>
      <c r="E3806">
        <v>100</v>
      </c>
    </row>
    <row r="3807" spans="1:5">
      <c r="A3807">
        <v>2019</v>
      </c>
      <c r="B3807" t="s">
        <v>436</v>
      </c>
      <c r="C3807" t="s">
        <v>49</v>
      </c>
      <c r="D3807" t="s">
        <v>605</v>
      </c>
      <c r="E3807">
        <v>425</v>
      </c>
    </row>
    <row r="3808" spans="1:5">
      <c r="A3808">
        <v>2019</v>
      </c>
      <c r="B3808" t="s">
        <v>439</v>
      </c>
      <c r="C3808" t="s">
        <v>53</v>
      </c>
      <c r="D3808" t="s">
        <v>605</v>
      </c>
      <c r="E3808">
        <v>40</v>
      </c>
    </row>
    <row r="3809" spans="1:5">
      <c r="A3809">
        <v>2019</v>
      </c>
      <c r="B3809" t="s">
        <v>431</v>
      </c>
      <c r="C3809" t="s">
        <v>36</v>
      </c>
      <c r="D3809" t="s">
        <v>605</v>
      </c>
      <c r="E3809">
        <v>25</v>
      </c>
    </row>
    <row r="3810" spans="1:5">
      <c r="A3810">
        <v>2018</v>
      </c>
      <c r="B3810" t="s">
        <v>424</v>
      </c>
      <c r="C3810" t="s">
        <v>21</v>
      </c>
      <c r="D3810" t="s">
        <v>605</v>
      </c>
      <c r="E3810">
        <v>270</v>
      </c>
    </row>
    <row r="3811" spans="1:5">
      <c r="A3811">
        <v>2018</v>
      </c>
      <c r="B3811" t="s">
        <v>420</v>
      </c>
      <c r="C3811" t="s">
        <v>8</v>
      </c>
      <c r="D3811" t="s">
        <v>605</v>
      </c>
      <c r="E3811">
        <v>475</v>
      </c>
    </row>
    <row r="3812" spans="1:5">
      <c r="A3812">
        <v>2018</v>
      </c>
      <c r="B3812" t="s">
        <v>426</v>
      </c>
      <c r="C3812" t="s">
        <v>427</v>
      </c>
      <c r="D3812" t="s">
        <v>605</v>
      </c>
      <c r="E3812">
        <v>285</v>
      </c>
    </row>
    <row r="3813" spans="1:5">
      <c r="A3813">
        <v>2018</v>
      </c>
      <c r="B3813" t="s">
        <v>433</v>
      </c>
      <c r="C3813" t="s">
        <v>42</v>
      </c>
      <c r="D3813" t="s">
        <v>605</v>
      </c>
      <c r="E3813">
        <v>20</v>
      </c>
    </row>
    <row r="3814" spans="1:5">
      <c r="A3814">
        <v>2018</v>
      </c>
      <c r="B3814" t="s">
        <v>421</v>
      </c>
      <c r="C3814" t="s">
        <v>13</v>
      </c>
      <c r="D3814" t="s">
        <v>605</v>
      </c>
      <c r="E3814">
        <v>365</v>
      </c>
    </row>
    <row r="3815" spans="1:5">
      <c r="A3815">
        <v>2018</v>
      </c>
      <c r="B3815" t="s">
        <v>435</v>
      </c>
      <c r="C3815" t="s">
        <v>48</v>
      </c>
      <c r="D3815" t="s">
        <v>605</v>
      </c>
      <c r="E3815">
        <v>90</v>
      </c>
    </row>
    <row r="3816" spans="1:5">
      <c r="A3816">
        <v>2018</v>
      </c>
      <c r="B3816" t="s">
        <v>428</v>
      </c>
      <c r="C3816" t="s">
        <v>27</v>
      </c>
      <c r="D3816" t="s">
        <v>605</v>
      </c>
      <c r="E3816">
        <v>120</v>
      </c>
    </row>
    <row r="3817" spans="1:5">
      <c r="A3817">
        <v>2018</v>
      </c>
      <c r="B3817" t="s">
        <v>423</v>
      </c>
      <c r="C3817" t="s">
        <v>18</v>
      </c>
      <c r="D3817" t="s">
        <v>605</v>
      </c>
      <c r="E3817">
        <v>75</v>
      </c>
    </row>
    <row r="3818" spans="1:5">
      <c r="A3818">
        <v>2018</v>
      </c>
      <c r="B3818" t="s">
        <v>430</v>
      </c>
      <c r="C3818" t="s">
        <v>33</v>
      </c>
      <c r="D3818" t="s">
        <v>605</v>
      </c>
      <c r="E3818">
        <v>80</v>
      </c>
    </row>
    <row r="3819" spans="1:5">
      <c r="A3819">
        <v>2018</v>
      </c>
      <c r="B3819" t="s">
        <v>431</v>
      </c>
      <c r="C3819" t="s">
        <v>36</v>
      </c>
      <c r="D3819" t="s">
        <v>605</v>
      </c>
      <c r="E3819">
        <v>35</v>
      </c>
    </row>
    <row r="3820" spans="1:5">
      <c r="A3820">
        <v>2018</v>
      </c>
      <c r="B3820" t="s">
        <v>438</v>
      </c>
      <c r="C3820" t="s">
        <v>52</v>
      </c>
      <c r="D3820" t="s">
        <v>605</v>
      </c>
      <c r="E3820">
        <v>70</v>
      </c>
    </row>
    <row r="3821" spans="1:5">
      <c r="A3821">
        <v>2018</v>
      </c>
      <c r="B3821" t="s">
        <v>422</v>
      </c>
      <c r="C3821" t="s">
        <v>15</v>
      </c>
      <c r="D3821" t="s">
        <v>605</v>
      </c>
      <c r="E3821">
        <v>445</v>
      </c>
    </row>
    <row r="3822" spans="1:5">
      <c r="A3822">
        <v>2018</v>
      </c>
      <c r="B3822" t="s">
        <v>436</v>
      </c>
      <c r="C3822" t="s">
        <v>49</v>
      </c>
      <c r="D3822" t="s">
        <v>605</v>
      </c>
      <c r="E3822">
        <v>385</v>
      </c>
    </row>
    <row r="3823" spans="1:5">
      <c r="A3823">
        <v>2018</v>
      </c>
      <c r="B3823" t="s">
        <v>439</v>
      </c>
      <c r="C3823" t="s">
        <v>53</v>
      </c>
      <c r="D3823" t="s">
        <v>605</v>
      </c>
      <c r="E3823">
        <v>40</v>
      </c>
    </row>
    <row r="3824" spans="1:5">
      <c r="A3824">
        <v>2018</v>
      </c>
      <c r="B3824" t="s">
        <v>437</v>
      </c>
      <c r="C3824" t="s">
        <v>51</v>
      </c>
      <c r="D3824" t="s">
        <v>605</v>
      </c>
      <c r="E3824">
        <v>165</v>
      </c>
    </row>
    <row r="3825" spans="1:5">
      <c r="A3825">
        <v>2018</v>
      </c>
      <c r="B3825" t="s">
        <v>434</v>
      </c>
      <c r="C3825" t="s">
        <v>45</v>
      </c>
      <c r="D3825" t="s">
        <v>605</v>
      </c>
      <c r="E3825">
        <v>10</v>
      </c>
    </row>
    <row r="3826" spans="1:5">
      <c r="A3826">
        <v>2018</v>
      </c>
      <c r="B3826" t="s">
        <v>429</v>
      </c>
      <c r="C3826" t="s">
        <v>30</v>
      </c>
      <c r="D3826" t="s">
        <v>605</v>
      </c>
      <c r="E3826">
        <v>425</v>
      </c>
    </row>
    <row r="3827" spans="1:5">
      <c r="A3827">
        <v>2018</v>
      </c>
      <c r="B3827" t="s">
        <v>425</v>
      </c>
      <c r="C3827" t="s">
        <v>24</v>
      </c>
      <c r="D3827" t="s">
        <v>605</v>
      </c>
      <c r="E3827">
        <v>75</v>
      </c>
    </row>
    <row r="3828" spans="1:5">
      <c r="A3828">
        <v>2018</v>
      </c>
      <c r="B3828" t="s">
        <v>432</v>
      </c>
      <c r="C3828" t="s">
        <v>39</v>
      </c>
      <c r="D3828" t="s">
        <v>605</v>
      </c>
      <c r="E3828">
        <v>170</v>
      </c>
    </row>
    <row r="3829" spans="1:5">
      <c r="A3829">
        <v>2023</v>
      </c>
      <c r="B3829" t="s">
        <v>424</v>
      </c>
      <c r="C3829" t="s">
        <v>21</v>
      </c>
      <c r="D3829" t="s">
        <v>605</v>
      </c>
      <c r="E3829">
        <v>205</v>
      </c>
    </row>
    <row r="3830" spans="1:5">
      <c r="A3830">
        <v>2023</v>
      </c>
      <c r="B3830" t="s">
        <v>432</v>
      </c>
      <c r="C3830" t="s">
        <v>39</v>
      </c>
      <c r="D3830" t="s">
        <v>605</v>
      </c>
      <c r="E3830">
        <v>180</v>
      </c>
    </row>
    <row r="3831" spans="1:5">
      <c r="A3831">
        <v>2023</v>
      </c>
      <c r="B3831" t="s">
        <v>421</v>
      </c>
      <c r="C3831" t="s">
        <v>13</v>
      </c>
      <c r="D3831" t="s">
        <v>605</v>
      </c>
      <c r="E3831">
        <v>330</v>
      </c>
    </row>
    <row r="3832" spans="1:5">
      <c r="A3832">
        <v>2023</v>
      </c>
      <c r="B3832" t="s">
        <v>430</v>
      </c>
      <c r="C3832" t="s">
        <v>33</v>
      </c>
      <c r="D3832" t="s">
        <v>605</v>
      </c>
      <c r="E3832">
        <v>80</v>
      </c>
    </row>
    <row r="3833" spans="1:5">
      <c r="A3833">
        <v>2023</v>
      </c>
      <c r="B3833" t="s">
        <v>435</v>
      </c>
      <c r="C3833" t="s">
        <v>48</v>
      </c>
      <c r="D3833" t="s">
        <v>605</v>
      </c>
      <c r="E3833">
        <v>75</v>
      </c>
    </row>
    <row r="3834" spans="1:5">
      <c r="A3834">
        <v>2023</v>
      </c>
      <c r="B3834" t="s">
        <v>436</v>
      </c>
      <c r="C3834" t="s">
        <v>49</v>
      </c>
      <c r="D3834" t="s">
        <v>605</v>
      </c>
      <c r="E3834">
        <v>370</v>
      </c>
    </row>
    <row r="3835" spans="1:5">
      <c r="A3835">
        <v>2023</v>
      </c>
      <c r="B3835" t="s">
        <v>429</v>
      </c>
      <c r="C3835" t="s">
        <v>30</v>
      </c>
      <c r="D3835" t="s">
        <v>605</v>
      </c>
      <c r="E3835">
        <v>380</v>
      </c>
    </row>
    <row r="3836" spans="1:5">
      <c r="A3836">
        <v>2023</v>
      </c>
      <c r="B3836" t="s">
        <v>420</v>
      </c>
      <c r="C3836" t="s">
        <v>8</v>
      </c>
      <c r="D3836" t="s">
        <v>605</v>
      </c>
      <c r="E3836">
        <v>410</v>
      </c>
    </row>
    <row r="3837" spans="1:5">
      <c r="A3837">
        <v>2023</v>
      </c>
      <c r="B3837" t="s">
        <v>439</v>
      </c>
      <c r="C3837" t="s">
        <v>53</v>
      </c>
      <c r="D3837" t="s">
        <v>605</v>
      </c>
      <c r="E3837">
        <v>65</v>
      </c>
    </row>
    <row r="3838" spans="1:5">
      <c r="A3838">
        <v>2023</v>
      </c>
      <c r="B3838" t="s">
        <v>437</v>
      </c>
      <c r="C3838" t="s">
        <v>51</v>
      </c>
      <c r="D3838" t="s">
        <v>605</v>
      </c>
      <c r="E3838">
        <v>140</v>
      </c>
    </row>
    <row r="3839" spans="1:5">
      <c r="A3839">
        <v>2023</v>
      </c>
      <c r="B3839" t="s">
        <v>438</v>
      </c>
      <c r="C3839" t="s">
        <v>52</v>
      </c>
      <c r="D3839" t="s">
        <v>605</v>
      </c>
      <c r="E3839">
        <v>55</v>
      </c>
    </row>
    <row r="3840" spans="1:5">
      <c r="A3840">
        <v>2023</v>
      </c>
      <c r="B3840" t="s">
        <v>426</v>
      </c>
      <c r="C3840" t="s">
        <v>427</v>
      </c>
      <c r="D3840" t="s">
        <v>605</v>
      </c>
      <c r="E3840">
        <v>290</v>
      </c>
    </row>
    <row r="3841" spans="1:5">
      <c r="A3841">
        <v>2023</v>
      </c>
      <c r="B3841" t="s">
        <v>434</v>
      </c>
      <c r="C3841" t="s">
        <v>45</v>
      </c>
      <c r="D3841" t="s">
        <v>605</v>
      </c>
      <c r="E3841">
        <v>10</v>
      </c>
    </row>
    <row r="3842" spans="1:5">
      <c r="A3842">
        <v>2023</v>
      </c>
      <c r="B3842" t="s">
        <v>425</v>
      </c>
      <c r="C3842" t="s">
        <v>24</v>
      </c>
      <c r="D3842" t="s">
        <v>605</v>
      </c>
      <c r="E3842">
        <v>60</v>
      </c>
    </row>
    <row r="3843" spans="1:5">
      <c r="A3843">
        <v>2023</v>
      </c>
      <c r="B3843" t="s">
        <v>422</v>
      </c>
      <c r="C3843" t="s">
        <v>15</v>
      </c>
      <c r="D3843" t="s">
        <v>605</v>
      </c>
      <c r="E3843">
        <v>415</v>
      </c>
    </row>
    <row r="3844" spans="1:5">
      <c r="A3844">
        <v>2024</v>
      </c>
      <c r="B3844" t="s">
        <v>430</v>
      </c>
      <c r="C3844" t="s">
        <v>33</v>
      </c>
      <c r="D3844" t="s">
        <v>605</v>
      </c>
      <c r="E3844">
        <v>80</v>
      </c>
    </row>
    <row r="3845" spans="1:5">
      <c r="A3845">
        <v>2024</v>
      </c>
      <c r="B3845" t="s">
        <v>428</v>
      </c>
      <c r="C3845" t="s">
        <v>27</v>
      </c>
      <c r="D3845" t="s">
        <v>605</v>
      </c>
      <c r="E3845">
        <v>105</v>
      </c>
    </row>
    <row r="3846" spans="1:5">
      <c r="A3846">
        <v>2024</v>
      </c>
      <c r="B3846" t="s">
        <v>422</v>
      </c>
      <c r="C3846" t="s">
        <v>15</v>
      </c>
      <c r="D3846" t="s">
        <v>605</v>
      </c>
      <c r="E3846">
        <v>380</v>
      </c>
    </row>
    <row r="3847" spans="1:5">
      <c r="A3847">
        <v>2024</v>
      </c>
      <c r="B3847" t="s">
        <v>425</v>
      </c>
      <c r="C3847" t="s">
        <v>24</v>
      </c>
      <c r="D3847" t="s">
        <v>605</v>
      </c>
      <c r="E3847">
        <v>65</v>
      </c>
    </row>
    <row r="3848" spans="1:5">
      <c r="A3848">
        <v>2024</v>
      </c>
      <c r="B3848" t="s">
        <v>438</v>
      </c>
      <c r="C3848" t="s">
        <v>52</v>
      </c>
      <c r="D3848" t="s">
        <v>605</v>
      </c>
      <c r="E3848">
        <v>50</v>
      </c>
    </row>
    <row r="3849" spans="1:5">
      <c r="A3849">
        <v>2024</v>
      </c>
      <c r="B3849" t="s">
        <v>420</v>
      </c>
      <c r="C3849" t="s">
        <v>8</v>
      </c>
      <c r="D3849" t="s">
        <v>605</v>
      </c>
      <c r="E3849">
        <v>425</v>
      </c>
    </row>
    <row r="3850" spans="1:5">
      <c r="A3850">
        <v>2024</v>
      </c>
      <c r="B3850" t="s">
        <v>423</v>
      </c>
      <c r="C3850" t="s">
        <v>18</v>
      </c>
      <c r="D3850" t="s">
        <v>605</v>
      </c>
      <c r="E3850">
        <v>70</v>
      </c>
    </row>
    <row r="3851" spans="1:5">
      <c r="A3851">
        <v>2024</v>
      </c>
      <c r="B3851" t="s">
        <v>421</v>
      </c>
      <c r="C3851" t="s">
        <v>13</v>
      </c>
      <c r="D3851" t="s">
        <v>605</v>
      </c>
      <c r="E3851">
        <v>325</v>
      </c>
    </row>
    <row r="3852" spans="1:5">
      <c r="A3852">
        <v>2024</v>
      </c>
      <c r="B3852" t="s">
        <v>429</v>
      </c>
      <c r="C3852" t="s">
        <v>30</v>
      </c>
      <c r="D3852" t="s">
        <v>605</v>
      </c>
      <c r="E3852">
        <v>380</v>
      </c>
    </row>
    <row r="3853" spans="1:5">
      <c r="A3853">
        <v>2024</v>
      </c>
      <c r="B3853" t="s">
        <v>431</v>
      </c>
      <c r="C3853" t="s">
        <v>36</v>
      </c>
      <c r="D3853" t="s">
        <v>605</v>
      </c>
      <c r="E3853">
        <v>30</v>
      </c>
    </row>
    <row r="3854" spans="1:5">
      <c r="A3854">
        <v>2024</v>
      </c>
      <c r="B3854" t="s">
        <v>434</v>
      </c>
      <c r="C3854" t="s">
        <v>45</v>
      </c>
      <c r="D3854" t="s">
        <v>605</v>
      </c>
      <c r="E3854">
        <v>10</v>
      </c>
    </row>
    <row r="3855" spans="1:5">
      <c r="A3855">
        <v>2024</v>
      </c>
      <c r="B3855" t="s">
        <v>437</v>
      </c>
      <c r="C3855" t="s">
        <v>51</v>
      </c>
      <c r="D3855" t="s">
        <v>605</v>
      </c>
      <c r="E3855">
        <v>130</v>
      </c>
    </row>
    <row r="3856" spans="1:5">
      <c r="A3856">
        <v>2024</v>
      </c>
      <c r="B3856" t="s">
        <v>436</v>
      </c>
      <c r="C3856" t="s">
        <v>49</v>
      </c>
      <c r="D3856" t="s">
        <v>605</v>
      </c>
      <c r="E3856">
        <v>375</v>
      </c>
    </row>
    <row r="3857" spans="1:5">
      <c r="A3857">
        <v>2024</v>
      </c>
      <c r="B3857" t="s">
        <v>439</v>
      </c>
      <c r="C3857" t="s">
        <v>53</v>
      </c>
      <c r="D3857" t="s">
        <v>605</v>
      </c>
      <c r="E3857">
        <v>70</v>
      </c>
    </row>
    <row r="3858" spans="1:5">
      <c r="A3858">
        <v>2024</v>
      </c>
      <c r="B3858" t="s">
        <v>433</v>
      </c>
      <c r="C3858" t="s">
        <v>42</v>
      </c>
      <c r="D3858" t="s">
        <v>605</v>
      </c>
      <c r="E3858">
        <v>20</v>
      </c>
    </row>
    <row r="3859" spans="1:5">
      <c r="A3859">
        <v>2023</v>
      </c>
      <c r="B3859" t="s">
        <v>431</v>
      </c>
      <c r="C3859" t="s">
        <v>36</v>
      </c>
      <c r="D3859" t="s">
        <v>606</v>
      </c>
      <c r="E3859">
        <v>10</v>
      </c>
    </row>
    <row r="3860" spans="1:5">
      <c r="A3860">
        <v>2023</v>
      </c>
      <c r="B3860" t="s">
        <v>433</v>
      </c>
      <c r="C3860" t="s">
        <v>42</v>
      </c>
      <c r="D3860" t="s">
        <v>606</v>
      </c>
      <c r="E3860">
        <v>10</v>
      </c>
    </row>
    <row r="3861" spans="1:5">
      <c r="A3861">
        <v>2023</v>
      </c>
      <c r="B3861" t="s">
        <v>423</v>
      </c>
      <c r="C3861" t="s">
        <v>18</v>
      </c>
      <c r="D3861" t="s">
        <v>606</v>
      </c>
      <c r="E3861">
        <v>45</v>
      </c>
    </row>
    <row r="3862" spans="1:5">
      <c r="A3862">
        <v>2023</v>
      </c>
      <c r="B3862" t="s">
        <v>428</v>
      </c>
      <c r="C3862" t="s">
        <v>27</v>
      </c>
      <c r="D3862" t="s">
        <v>606</v>
      </c>
      <c r="E3862">
        <v>35</v>
      </c>
    </row>
    <row r="3863" spans="1:5">
      <c r="A3863">
        <v>2024</v>
      </c>
      <c r="B3863" t="s">
        <v>424</v>
      </c>
      <c r="C3863" t="s">
        <v>21</v>
      </c>
      <c r="D3863" t="s">
        <v>606</v>
      </c>
      <c r="E3863">
        <v>125</v>
      </c>
    </row>
    <row r="3864" spans="1:5">
      <c r="A3864">
        <v>2024</v>
      </c>
      <c r="B3864" t="s">
        <v>432</v>
      </c>
      <c r="C3864" t="s">
        <v>39</v>
      </c>
      <c r="D3864" t="s">
        <v>606</v>
      </c>
      <c r="E3864">
        <v>80</v>
      </c>
    </row>
    <row r="3865" spans="1:5">
      <c r="A3865">
        <v>2024</v>
      </c>
      <c r="B3865" t="s">
        <v>435</v>
      </c>
      <c r="C3865" t="s">
        <v>48</v>
      </c>
      <c r="D3865" t="s">
        <v>606</v>
      </c>
      <c r="E3865">
        <v>25</v>
      </c>
    </row>
    <row r="3866" spans="1:5">
      <c r="A3866">
        <v>2024</v>
      </c>
      <c r="B3866" t="s">
        <v>426</v>
      </c>
      <c r="C3866" t="s">
        <v>427</v>
      </c>
      <c r="D3866" t="s">
        <v>606</v>
      </c>
      <c r="E3866">
        <v>115</v>
      </c>
    </row>
    <row r="3867" spans="1:5">
      <c r="A3867">
        <v>2021</v>
      </c>
      <c r="B3867" t="s">
        <v>437</v>
      </c>
      <c r="C3867" t="s">
        <v>51</v>
      </c>
      <c r="D3867" t="s">
        <v>606</v>
      </c>
      <c r="E3867">
        <v>85</v>
      </c>
    </row>
    <row r="3868" spans="1:5">
      <c r="A3868">
        <v>2021</v>
      </c>
      <c r="B3868" t="s">
        <v>434</v>
      </c>
      <c r="C3868" t="s">
        <v>45</v>
      </c>
      <c r="D3868" t="s">
        <v>606</v>
      </c>
      <c r="E3868">
        <v>5</v>
      </c>
    </row>
    <row r="3869" spans="1:5">
      <c r="A3869">
        <v>2021</v>
      </c>
      <c r="B3869" t="s">
        <v>438</v>
      </c>
      <c r="C3869" t="s">
        <v>52</v>
      </c>
      <c r="D3869" t="s">
        <v>606</v>
      </c>
      <c r="E3869">
        <v>30</v>
      </c>
    </row>
    <row r="3870" spans="1:5">
      <c r="A3870">
        <v>2021</v>
      </c>
      <c r="B3870" t="s">
        <v>425</v>
      </c>
      <c r="C3870" t="s">
        <v>24</v>
      </c>
      <c r="D3870" t="s">
        <v>606</v>
      </c>
      <c r="E3870">
        <v>20</v>
      </c>
    </row>
    <row r="3871" spans="1:5">
      <c r="A3871">
        <v>2021</v>
      </c>
      <c r="B3871" t="s">
        <v>423</v>
      </c>
      <c r="C3871" t="s">
        <v>18</v>
      </c>
      <c r="D3871" t="s">
        <v>606</v>
      </c>
      <c r="E3871">
        <v>50</v>
      </c>
    </row>
    <row r="3872" spans="1:5">
      <c r="A3872">
        <v>2021</v>
      </c>
      <c r="B3872" t="s">
        <v>420</v>
      </c>
      <c r="C3872" t="s">
        <v>8</v>
      </c>
      <c r="D3872" t="s">
        <v>606</v>
      </c>
      <c r="E3872">
        <v>250</v>
      </c>
    </row>
    <row r="3873" spans="1:5">
      <c r="A3873">
        <v>2022</v>
      </c>
      <c r="B3873" t="s">
        <v>425</v>
      </c>
      <c r="C3873" t="s">
        <v>24</v>
      </c>
      <c r="D3873" t="s">
        <v>606</v>
      </c>
      <c r="E3873">
        <v>20</v>
      </c>
    </row>
    <row r="3874" spans="1:5">
      <c r="A3874">
        <v>2022</v>
      </c>
      <c r="B3874" t="s">
        <v>422</v>
      </c>
      <c r="C3874" t="s">
        <v>15</v>
      </c>
      <c r="D3874" t="s">
        <v>606</v>
      </c>
      <c r="E3874">
        <v>225</v>
      </c>
    </row>
    <row r="3875" spans="1:5">
      <c r="A3875">
        <v>2022</v>
      </c>
      <c r="B3875" t="s">
        <v>437</v>
      </c>
      <c r="C3875" t="s">
        <v>51</v>
      </c>
      <c r="D3875" t="s">
        <v>606</v>
      </c>
      <c r="E3875">
        <v>100</v>
      </c>
    </row>
    <row r="3876" spans="1:5">
      <c r="A3876">
        <v>2022</v>
      </c>
      <c r="B3876" t="s">
        <v>426</v>
      </c>
      <c r="C3876" t="s">
        <v>427</v>
      </c>
      <c r="D3876" t="s">
        <v>606</v>
      </c>
      <c r="E3876">
        <v>110</v>
      </c>
    </row>
    <row r="3877" spans="1:5">
      <c r="A3877">
        <v>2022</v>
      </c>
      <c r="B3877" t="s">
        <v>428</v>
      </c>
      <c r="C3877" t="s">
        <v>27</v>
      </c>
      <c r="D3877" t="s">
        <v>606</v>
      </c>
      <c r="E3877">
        <v>30</v>
      </c>
    </row>
    <row r="3878" spans="1:5">
      <c r="A3878">
        <v>2022</v>
      </c>
      <c r="B3878" t="s">
        <v>435</v>
      </c>
      <c r="C3878" t="s">
        <v>48</v>
      </c>
      <c r="D3878" t="s">
        <v>606</v>
      </c>
      <c r="E3878">
        <v>30</v>
      </c>
    </row>
    <row r="3879" spans="1:5">
      <c r="A3879">
        <v>2022</v>
      </c>
      <c r="B3879" t="s">
        <v>423</v>
      </c>
      <c r="C3879" t="s">
        <v>18</v>
      </c>
      <c r="D3879" t="s">
        <v>606</v>
      </c>
      <c r="E3879">
        <v>50</v>
      </c>
    </row>
    <row r="3880" spans="1:5">
      <c r="A3880">
        <v>2022</v>
      </c>
      <c r="B3880" t="s">
        <v>430</v>
      </c>
      <c r="C3880" t="s">
        <v>33</v>
      </c>
      <c r="D3880" t="s">
        <v>606</v>
      </c>
      <c r="E3880">
        <v>25</v>
      </c>
    </row>
    <row r="3881" spans="1:5">
      <c r="A3881">
        <v>2022</v>
      </c>
      <c r="B3881" t="s">
        <v>436</v>
      </c>
      <c r="C3881" t="s">
        <v>49</v>
      </c>
      <c r="D3881" t="s">
        <v>606</v>
      </c>
      <c r="E3881">
        <v>245</v>
      </c>
    </row>
    <row r="3882" spans="1:5">
      <c r="A3882">
        <v>2022</v>
      </c>
      <c r="B3882" t="s">
        <v>439</v>
      </c>
      <c r="C3882" t="s">
        <v>53</v>
      </c>
      <c r="D3882" t="s">
        <v>606</v>
      </c>
      <c r="E3882">
        <v>30</v>
      </c>
    </row>
    <row r="3883" spans="1:5">
      <c r="A3883">
        <v>2022</v>
      </c>
      <c r="B3883" t="s">
        <v>433</v>
      </c>
      <c r="C3883" t="s">
        <v>42</v>
      </c>
      <c r="D3883" t="s">
        <v>606</v>
      </c>
      <c r="E3883">
        <v>10</v>
      </c>
    </row>
    <row r="3884" spans="1:5">
      <c r="A3884">
        <v>2022</v>
      </c>
      <c r="B3884" t="s">
        <v>434</v>
      </c>
      <c r="C3884" t="s">
        <v>45</v>
      </c>
      <c r="D3884" t="s">
        <v>606</v>
      </c>
      <c r="E3884">
        <v>10</v>
      </c>
    </row>
    <row r="3885" spans="1:5">
      <c r="A3885">
        <v>2022</v>
      </c>
      <c r="B3885" t="s">
        <v>432</v>
      </c>
      <c r="C3885" t="s">
        <v>39</v>
      </c>
      <c r="D3885" t="s">
        <v>606</v>
      </c>
      <c r="E3885">
        <v>85</v>
      </c>
    </row>
    <row r="3886" spans="1:5">
      <c r="A3886">
        <v>2021</v>
      </c>
      <c r="B3886" t="s">
        <v>426</v>
      </c>
      <c r="C3886" t="s">
        <v>427</v>
      </c>
      <c r="D3886" t="s">
        <v>606</v>
      </c>
      <c r="E3886">
        <v>110</v>
      </c>
    </row>
    <row r="3887" spans="1:5">
      <c r="A3887">
        <v>2021</v>
      </c>
      <c r="B3887" t="s">
        <v>422</v>
      </c>
      <c r="C3887" t="s">
        <v>15</v>
      </c>
      <c r="D3887" t="s">
        <v>606</v>
      </c>
      <c r="E3887">
        <v>215</v>
      </c>
    </row>
    <row r="3888" spans="1:5">
      <c r="A3888">
        <v>2021</v>
      </c>
      <c r="B3888" t="s">
        <v>432</v>
      </c>
      <c r="C3888" t="s">
        <v>39</v>
      </c>
      <c r="D3888" t="s">
        <v>606</v>
      </c>
      <c r="E3888">
        <v>75</v>
      </c>
    </row>
    <row r="3889" spans="1:5">
      <c r="A3889">
        <v>2021</v>
      </c>
      <c r="B3889" t="s">
        <v>424</v>
      </c>
      <c r="C3889" t="s">
        <v>21</v>
      </c>
      <c r="D3889" t="s">
        <v>606</v>
      </c>
      <c r="E3889">
        <v>100</v>
      </c>
    </row>
    <row r="3890" spans="1:5">
      <c r="A3890">
        <v>2021</v>
      </c>
      <c r="B3890" t="s">
        <v>433</v>
      </c>
      <c r="C3890" t="s">
        <v>42</v>
      </c>
      <c r="D3890" t="s">
        <v>606</v>
      </c>
      <c r="E3890">
        <v>15</v>
      </c>
    </row>
    <row r="3891" spans="1:5">
      <c r="A3891">
        <v>2021</v>
      </c>
      <c r="B3891" t="s">
        <v>421</v>
      </c>
      <c r="C3891" t="s">
        <v>13</v>
      </c>
      <c r="D3891" t="s">
        <v>606</v>
      </c>
      <c r="E3891">
        <v>215</v>
      </c>
    </row>
    <row r="3892" spans="1:5">
      <c r="A3892">
        <v>2022</v>
      </c>
      <c r="B3892" t="s">
        <v>424</v>
      </c>
      <c r="C3892" t="s">
        <v>21</v>
      </c>
      <c r="D3892" t="s">
        <v>606</v>
      </c>
      <c r="E3892">
        <v>115</v>
      </c>
    </row>
    <row r="3893" spans="1:5">
      <c r="A3893">
        <v>2022</v>
      </c>
      <c r="B3893" t="s">
        <v>431</v>
      </c>
      <c r="C3893" t="s">
        <v>36</v>
      </c>
      <c r="D3893" t="s">
        <v>606</v>
      </c>
      <c r="E3893">
        <v>5</v>
      </c>
    </row>
    <row r="3894" spans="1:5">
      <c r="A3894">
        <v>2022</v>
      </c>
      <c r="B3894" t="s">
        <v>421</v>
      </c>
      <c r="C3894" t="s">
        <v>13</v>
      </c>
      <c r="D3894" t="s">
        <v>606</v>
      </c>
      <c r="E3894">
        <v>230</v>
      </c>
    </row>
    <row r="3895" spans="1:5">
      <c r="A3895">
        <v>2021</v>
      </c>
      <c r="B3895" t="s">
        <v>436</v>
      </c>
      <c r="C3895" t="s">
        <v>49</v>
      </c>
      <c r="D3895" t="s">
        <v>606</v>
      </c>
      <c r="E3895">
        <v>240</v>
      </c>
    </row>
    <row r="3896" spans="1:5">
      <c r="A3896">
        <v>2021</v>
      </c>
      <c r="B3896" t="s">
        <v>439</v>
      </c>
      <c r="C3896" t="s">
        <v>53</v>
      </c>
      <c r="D3896" t="s">
        <v>606</v>
      </c>
      <c r="E3896">
        <v>30</v>
      </c>
    </row>
    <row r="3897" spans="1:5">
      <c r="A3897">
        <v>2021</v>
      </c>
      <c r="B3897" t="s">
        <v>435</v>
      </c>
      <c r="C3897" t="s">
        <v>48</v>
      </c>
      <c r="D3897" t="s">
        <v>606</v>
      </c>
      <c r="E3897">
        <v>30</v>
      </c>
    </row>
    <row r="3898" spans="1:5">
      <c r="A3898">
        <v>2021</v>
      </c>
      <c r="B3898" t="s">
        <v>430</v>
      </c>
      <c r="C3898" t="s">
        <v>33</v>
      </c>
      <c r="D3898" t="s">
        <v>606</v>
      </c>
      <c r="E3898">
        <v>20</v>
      </c>
    </row>
    <row r="3899" spans="1:5">
      <c r="A3899">
        <v>2021</v>
      </c>
      <c r="B3899" t="s">
        <v>429</v>
      </c>
      <c r="C3899" t="s">
        <v>30</v>
      </c>
      <c r="D3899" t="s">
        <v>606</v>
      </c>
      <c r="E3899">
        <v>210</v>
      </c>
    </row>
    <row r="3900" spans="1:5">
      <c r="A3900">
        <v>2021</v>
      </c>
      <c r="B3900" t="s">
        <v>428</v>
      </c>
      <c r="C3900" t="s">
        <v>27</v>
      </c>
      <c r="D3900" t="s">
        <v>606</v>
      </c>
      <c r="E3900">
        <v>35</v>
      </c>
    </row>
    <row r="3901" spans="1:5">
      <c r="A3901">
        <v>2021</v>
      </c>
      <c r="B3901" t="s">
        <v>431</v>
      </c>
      <c r="C3901" t="s">
        <v>36</v>
      </c>
      <c r="D3901" t="s">
        <v>606</v>
      </c>
      <c r="E3901">
        <v>5</v>
      </c>
    </row>
    <row r="3902" spans="1:5">
      <c r="A3902">
        <v>2022</v>
      </c>
      <c r="B3902" t="s">
        <v>438</v>
      </c>
      <c r="C3902" t="s">
        <v>52</v>
      </c>
      <c r="D3902" t="s">
        <v>606</v>
      </c>
      <c r="E3902">
        <v>25</v>
      </c>
    </row>
    <row r="3903" spans="1:5">
      <c r="A3903">
        <v>2022</v>
      </c>
      <c r="B3903" t="s">
        <v>429</v>
      </c>
      <c r="C3903" t="s">
        <v>30</v>
      </c>
      <c r="D3903" t="s">
        <v>606</v>
      </c>
      <c r="E3903">
        <v>175</v>
      </c>
    </row>
    <row r="3904" spans="1:5">
      <c r="A3904">
        <v>2022</v>
      </c>
      <c r="B3904" t="s">
        <v>420</v>
      </c>
      <c r="C3904" t="s">
        <v>8</v>
      </c>
      <c r="D3904" t="s">
        <v>606</v>
      </c>
      <c r="E3904">
        <v>255</v>
      </c>
    </row>
    <row r="3905" spans="1:5">
      <c r="A3905">
        <v>2020</v>
      </c>
      <c r="B3905" t="s">
        <v>422</v>
      </c>
      <c r="C3905" t="s">
        <v>15</v>
      </c>
      <c r="D3905" t="s">
        <v>606</v>
      </c>
      <c r="E3905">
        <v>220</v>
      </c>
    </row>
    <row r="3906" spans="1:5">
      <c r="A3906">
        <v>2020</v>
      </c>
      <c r="B3906" t="s">
        <v>425</v>
      </c>
      <c r="C3906" t="s">
        <v>24</v>
      </c>
      <c r="D3906" t="s">
        <v>606</v>
      </c>
      <c r="E3906">
        <v>25</v>
      </c>
    </row>
    <row r="3907" spans="1:5">
      <c r="A3907">
        <v>2020</v>
      </c>
      <c r="B3907" t="s">
        <v>431</v>
      </c>
      <c r="C3907" t="s">
        <v>36</v>
      </c>
      <c r="D3907" t="s">
        <v>606</v>
      </c>
      <c r="E3907">
        <v>10</v>
      </c>
    </row>
    <row r="3908" spans="1:5">
      <c r="A3908">
        <v>2020</v>
      </c>
      <c r="B3908" t="s">
        <v>423</v>
      </c>
      <c r="C3908" t="s">
        <v>18</v>
      </c>
      <c r="D3908" t="s">
        <v>606</v>
      </c>
      <c r="E3908">
        <v>50</v>
      </c>
    </row>
    <row r="3909" spans="1:5">
      <c r="A3909">
        <v>2020</v>
      </c>
      <c r="B3909" t="s">
        <v>421</v>
      </c>
      <c r="C3909" t="s">
        <v>13</v>
      </c>
      <c r="D3909" t="s">
        <v>606</v>
      </c>
      <c r="E3909">
        <v>205</v>
      </c>
    </row>
    <row r="3910" spans="1:5">
      <c r="A3910">
        <v>2020</v>
      </c>
      <c r="B3910" t="s">
        <v>438</v>
      </c>
      <c r="C3910" t="s">
        <v>52</v>
      </c>
      <c r="D3910" t="s">
        <v>606</v>
      </c>
      <c r="E3910">
        <v>25</v>
      </c>
    </row>
    <row r="3911" spans="1:5">
      <c r="A3911">
        <v>2020</v>
      </c>
      <c r="B3911" t="s">
        <v>436</v>
      </c>
      <c r="C3911" t="s">
        <v>49</v>
      </c>
      <c r="D3911" t="s">
        <v>606</v>
      </c>
      <c r="E3911">
        <v>230</v>
      </c>
    </row>
    <row r="3912" spans="1:5">
      <c r="A3912">
        <v>2020</v>
      </c>
      <c r="B3912" t="s">
        <v>426</v>
      </c>
      <c r="C3912" t="s">
        <v>427</v>
      </c>
      <c r="D3912" t="s">
        <v>606</v>
      </c>
      <c r="E3912">
        <v>110</v>
      </c>
    </row>
    <row r="3913" spans="1:5">
      <c r="A3913">
        <v>2020</v>
      </c>
      <c r="B3913" t="s">
        <v>424</v>
      </c>
      <c r="C3913" t="s">
        <v>21</v>
      </c>
      <c r="D3913" t="s">
        <v>606</v>
      </c>
      <c r="E3913">
        <v>105</v>
      </c>
    </row>
    <row r="3914" spans="1:5">
      <c r="A3914">
        <v>2020</v>
      </c>
      <c r="B3914" t="s">
        <v>432</v>
      </c>
      <c r="C3914" t="s">
        <v>39</v>
      </c>
      <c r="D3914" t="s">
        <v>606</v>
      </c>
      <c r="E3914">
        <v>70</v>
      </c>
    </row>
    <row r="3915" spans="1:5">
      <c r="A3915">
        <v>2020</v>
      </c>
      <c r="B3915" t="s">
        <v>439</v>
      </c>
      <c r="C3915" t="s">
        <v>53</v>
      </c>
      <c r="D3915" t="s">
        <v>606</v>
      </c>
      <c r="E3915">
        <v>30</v>
      </c>
    </row>
    <row r="3916" spans="1:5">
      <c r="A3916">
        <v>2020</v>
      </c>
      <c r="B3916" t="s">
        <v>428</v>
      </c>
      <c r="C3916" t="s">
        <v>27</v>
      </c>
      <c r="D3916" t="s">
        <v>606</v>
      </c>
      <c r="E3916">
        <v>35</v>
      </c>
    </row>
    <row r="3917" spans="1:5">
      <c r="A3917">
        <v>2020</v>
      </c>
      <c r="B3917" t="s">
        <v>429</v>
      </c>
      <c r="C3917" t="s">
        <v>30</v>
      </c>
      <c r="D3917" t="s">
        <v>606</v>
      </c>
      <c r="E3917">
        <v>195</v>
      </c>
    </row>
    <row r="3918" spans="1:5">
      <c r="A3918">
        <v>2020</v>
      </c>
      <c r="B3918" t="s">
        <v>430</v>
      </c>
      <c r="C3918" t="s">
        <v>33</v>
      </c>
      <c r="D3918" t="s">
        <v>606</v>
      </c>
      <c r="E3918">
        <v>25</v>
      </c>
    </row>
    <row r="3919" spans="1:5">
      <c r="A3919">
        <v>2020</v>
      </c>
      <c r="B3919" t="s">
        <v>433</v>
      </c>
      <c r="C3919" t="s">
        <v>42</v>
      </c>
      <c r="D3919" t="s">
        <v>606</v>
      </c>
      <c r="E3919">
        <v>10</v>
      </c>
    </row>
    <row r="3920" spans="1:5">
      <c r="A3920">
        <v>2020</v>
      </c>
      <c r="B3920" t="s">
        <v>420</v>
      </c>
      <c r="C3920" t="s">
        <v>8</v>
      </c>
      <c r="D3920" t="s">
        <v>606</v>
      </c>
      <c r="E3920">
        <v>240</v>
      </c>
    </row>
    <row r="3921" spans="1:5">
      <c r="A3921">
        <v>2020</v>
      </c>
      <c r="B3921" t="s">
        <v>434</v>
      </c>
      <c r="C3921" t="s">
        <v>45</v>
      </c>
      <c r="D3921" t="s">
        <v>606</v>
      </c>
      <c r="E3921">
        <v>5</v>
      </c>
    </row>
    <row r="3922" spans="1:5">
      <c r="A3922">
        <v>2020</v>
      </c>
      <c r="B3922" t="s">
        <v>435</v>
      </c>
      <c r="C3922" t="s">
        <v>48</v>
      </c>
      <c r="D3922" t="s">
        <v>606</v>
      </c>
      <c r="E3922">
        <v>35</v>
      </c>
    </row>
    <row r="3923" spans="1:5">
      <c r="A3923">
        <v>2020</v>
      </c>
      <c r="B3923" t="s">
        <v>437</v>
      </c>
      <c r="C3923" t="s">
        <v>51</v>
      </c>
      <c r="D3923" t="s">
        <v>606</v>
      </c>
      <c r="E3923">
        <v>80</v>
      </c>
    </row>
    <row r="3924" spans="1:5">
      <c r="A3924">
        <v>2019</v>
      </c>
      <c r="B3924" t="s">
        <v>432</v>
      </c>
      <c r="C3924" t="s">
        <v>39</v>
      </c>
      <c r="D3924" t="s">
        <v>606</v>
      </c>
      <c r="E3924">
        <v>70</v>
      </c>
    </row>
    <row r="3925" spans="1:5">
      <c r="A3925">
        <v>2019</v>
      </c>
      <c r="B3925" t="s">
        <v>426</v>
      </c>
      <c r="C3925" t="s">
        <v>427</v>
      </c>
      <c r="D3925" t="s">
        <v>606</v>
      </c>
      <c r="E3925">
        <v>100</v>
      </c>
    </row>
    <row r="3926" spans="1:5">
      <c r="A3926">
        <v>2019</v>
      </c>
      <c r="B3926" t="s">
        <v>421</v>
      </c>
      <c r="C3926" t="s">
        <v>13</v>
      </c>
      <c r="D3926" t="s">
        <v>606</v>
      </c>
      <c r="E3926">
        <v>200</v>
      </c>
    </row>
    <row r="3927" spans="1:5">
      <c r="A3927">
        <v>2019</v>
      </c>
      <c r="B3927" t="s">
        <v>424</v>
      </c>
      <c r="C3927" t="s">
        <v>21</v>
      </c>
      <c r="D3927" t="s">
        <v>606</v>
      </c>
      <c r="E3927">
        <v>110</v>
      </c>
    </row>
    <row r="3928" spans="1:5">
      <c r="A3928">
        <v>2019</v>
      </c>
      <c r="B3928" t="s">
        <v>423</v>
      </c>
      <c r="C3928" t="s">
        <v>18</v>
      </c>
      <c r="D3928" t="s">
        <v>606</v>
      </c>
      <c r="E3928">
        <v>45</v>
      </c>
    </row>
    <row r="3929" spans="1:5">
      <c r="A3929">
        <v>2019</v>
      </c>
      <c r="B3929" t="s">
        <v>434</v>
      </c>
      <c r="C3929" t="s">
        <v>45</v>
      </c>
      <c r="D3929" t="s">
        <v>606</v>
      </c>
      <c r="E3929">
        <v>5</v>
      </c>
    </row>
    <row r="3930" spans="1:5">
      <c r="A3930">
        <v>2019</v>
      </c>
      <c r="B3930" t="s">
        <v>428</v>
      </c>
      <c r="C3930" t="s">
        <v>27</v>
      </c>
      <c r="D3930" t="s">
        <v>606</v>
      </c>
      <c r="E3930">
        <v>25</v>
      </c>
    </row>
    <row r="3931" spans="1:5">
      <c r="A3931">
        <v>2019</v>
      </c>
      <c r="B3931" t="s">
        <v>437</v>
      </c>
      <c r="C3931" t="s">
        <v>51</v>
      </c>
      <c r="D3931" t="s">
        <v>606</v>
      </c>
      <c r="E3931">
        <v>85</v>
      </c>
    </row>
    <row r="3932" spans="1:5">
      <c r="A3932">
        <v>2019</v>
      </c>
      <c r="B3932" t="s">
        <v>425</v>
      </c>
      <c r="C3932" t="s">
        <v>24</v>
      </c>
      <c r="D3932" t="s">
        <v>606</v>
      </c>
      <c r="E3932">
        <v>20</v>
      </c>
    </row>
    <row r="3933" spans="1:5">
      <c r="A3933">
        <v>2019</v>
      </c>
      <c r="B3933" t="s">
        <v>430</v>
      </c>
      <c r="C3933" t="s">
        <v>33</v>
      </c>
      <c r="D3933" t="s">
        <v>606</v>
      </c>
      <c r="E3933">
        <v>25</v>
      </c>
    </row>
    <row r="3934" spans="1:5">
      <c r="A3934">
        <v>2019</v>
      </c>
      <c r="B3934" t="s">
        <v>420</v>
      </c>
      <c r="C3934" t="s">
        <v>8</v>
      </c>
      <c r="D3934" t="s">
        <v>606</v>
      </c>
      <c r="E3934">
        <v>255</v>
      </c>
    </row>
    <row r="3935" spans="1:5">
      <c r="A3935">
        <v>2019</v>
      </c>
      <c r="B3935" t="s">
        <v>438</v>
      </c>
      <c r="C3935" t="s">
        <v>52</v>
      </c>
      <c r="D3935" t="s">
        <v>606</v>
      </c>
      <c r="E3935">
        <v>30</v>
      </c>
    </row>
    <row r="3936" spans="1:5">
      <c r="A3936">
        <v>2019</v>
      </c>
      <c r="B3936" t="s">
        <v>429</v>
      </c>
      <c r="C3936" t="s">
        <v>30</v>
      </c>
      <c r="D3936" t="s">
        <v>606</v>
      </c>
      <c r="E3936">
        <v>190</v>
      </c>
    </row>
    <row r="3937" spans="1:5">
      <c r="A3937">
        <v>2019</v>
      </c>
      <c r="B3937" t="s">
        <v>433</v>
      </c>
      <c r="C3937" t="s">
        <v>42</v>
      </c>
      <c r="D3937" t="s">
        <v>606</v>
      </c>
      <c r="E3937">
        <v>10</v>
      </c>
    </row>
    <row r="3938" spans="1:5">
      <c r="A3938">
        <v>2019</v>
      </c>
      <c r="B3938" t="s">
        <v>422</v>
      </c>
      <c r="C3938" t="s">
        <v>15</v>
      </c>
      <c r="D3938" t="s">
        <v>606</v>
      </c>
      <c r="E3938">
        <v>200</v>
      </c>
    </row>
    <row r="3939" spans="1:5">
      <c r="A3939">
        <v>2019</v>
      </c>
      <c r="B3939" t="s">
        <v>435</v>
      </c>
      <c r="C3939" t="s">
        <v>48</v>
      </c>
      <c r="D3939" t="s">
        <v>606</v>
      </c>
      <c r="E3939">
        <v>35</v>
      </c>
    </row>
    <row r="3940" spans="1:5">
      <c r="A3940">
        <v>2019</v>
      </c>
      <c r="B3940" t="s">
        <v>436</v>
      </c>
      <c r="C3940" t="s">
        <v>49</v>
      </c>
      <c r="D3940" t="s">
        <v>606</v>
      </c>
      <c r="E3940">
        <v>235</v>
      </c>
    </row>
    <row r="3941" spans="1:5">
      <c r="A3941">
        <v>2019</v>
      </c>
      <c r="B3941" t="s">
        <v>439</v>
      </c>
      <c r="C3941" t="s">
        <v>53</v>
      </c>
      <c r="D3941" t="s">
        <v>606</v>
      </c>
      <c r="E3941">
        <v>40</v>
      </c>
    </row>
    <row r="3942" spans="1:5">
      <c r="A3942">
        <v>2019</v>
      </c>
      <c r="B3942" t="s">
        <v>431</v>
      </c>
      <c r="C3942" t="s">
        <v>36</v>
      </c>
      <c r="D3942" t="s">
        <v>606</v>
      </c>
      <c r="E3942">
        <v>10</v>
      </c>
    </row>
    <row r="3943" spans="1:5">
      <c r="A3943">
        <v>2018</v>
      </c>
      <c r="B3943" t="s">
        <v>424</v>
      </c>
      <c r="C3943" t="s">
        <v>21</v>
      </c>
      <c r="D3943" t="s">
        <v>606</v>
      </c>
      <c r="E3943">
        <v>120</v>
      </c>
    </row>
    <row r="3944" spans="1:5">
      <c r="A3944">
        <v>2018</v>
      </c>
      <c r="B3944" t="s">
        <v>420</v>
      </c>
      <c r="C3944" t="s">
        <v>8</v>
      </c>
      <c r="D3944" t="s">
        <v>606</v>
      </c>
      <c r="E3944">
        <v>235</v>
      </c>
    </row>
    <row r="3945" spans="1:5">
      <c r="A3945">
        <v>2018</v>
      </c>
      <c r="B3945" t="s">
        <v>426</v>
      </c>
      <c r="C3945" t="s">
        <v>427</v>
      </c>
      <c r="D3945" t="s">
        <v>606</v>
      </c>
      <c r="E3945">
        <v>100</v>
      </c>
    </row>
    <row r="3946" spans="1:5">
      <c r="A3946">
        <v>2018</v>
      </c>
      <c r="B3946" t="s">
        <v>433</v>
      </c>
      <c r="C3946" t="s">
        <v>42</v>
      </c>
      <c r="D3946" t="s">
        <v>606</v>
      </c>
      <c r="E3946">
        <v>10</v>
      </c>
    </row>
    <row r="3947" spans="1:5">
      <c r="A3947">
        <v>2018</v>
      </c>
      <c r="B3947" t="s">
        <v>421</v>
      </c>
      <c r="C3947" t="s">
        <v>13</v>
      </c>
      <c r="D3947" t="s">
        <v>606</v>
      </c>
      <c r="E3947">
        <v>200</v>
      </c>
    </row>
    <row r="3948" spans="1:5">
      <c r="A3948">
        <v>2018</v>
      </c>
      <c r="B3948" t="s">
        <v>435</v>
      </c>
      <c r="C3948" t="s">
        <v>48</v>
      </c>
      <c r="D3948" t="s">
        <v>606</v>
      </c>
      <c r="E3948">
        <v>30</v>
      </c>
    </row>
    <row r="3949" spans="1:5">
      <c r="A3949">
        <v>2018</v>
      </c>
      <c r="B3949" t="s">
        <v>428</v>
      </c>
      <c r="C3949" t="s">
        <v>27</v>
      </c>
      <c r="D3949" t="s">
        <v>606</v>
      </c>
      <c r="E3949">
        <v>35</v>
      </c>
    </row>
    <row r="3950" spans="1:5">
      <c r="A3950">
        <v>2018</v>
      </c>
      <c r="B3950" t="s">
        <v>423</v>
      </c>
      <c r="C3950" t="s">
        <v>18</v>
      </c>
      <c r="D3950" t="s">
        <v>606</v>
      </c>
      <c r="E3950">
        <v>45</v>
      </c>
    </row>
    <row r="3951" spans="1:5">
      <c r="A3951">
        <v>2018</v>
      </c>
      <c r="B3951" t="s">
        <v>430</v>
      </c>
      <c r="C3951" t="s">
        <v>33</v>
      </c>
      <c r="D3951" t="s">
        <v>606</v>
      </c>
      <c r="E3951">
        <v>25</v>
      </c>
    </row>
    <row r="3952" spans="1:5">
      <c r="A3952">
        <v>2018</v>
      </c>
      <c r="B3952" t="s">
        <v>431</v>
      </c>
      <c r="C3952" t="s">
        <v>36</v>
      </c>
      <c r="D3952" t="s">
        <v>606</v>
      </c>
      <c r="E3952">
        <v>10</v>
      </c>
    </row>
    <row r="3953" spans="1:5">
      <c r="A3953">
        <v>2018</v>
      </c>
      <c r="B3953" t="s">
        <v>438</v>
      </c>
      <c r="C3953" t="s">
        <v>52</v>
      </c>
      <c r="D3953" t="s">
        <v>606</v>
      </c>
      <c r="E3953">
        <v>30</v>
      </c>
    </row>
    <row r="3954" spans="1:5">
      <c r="A3954">
        <v>2018</v>
      </c>
      <c r="B3954" t="s">
        <v>422</v>
      </c>
      <c r="C3954" t="s">
        <v>15</v>
      </c>
      <c r="D3954" t="s">
        <v>606</v>
      </c>
      <c r="E3954">
        <v>200</v>
      </c>
    </row>
    <row r="3955" spans="1:5">
      <c r="A3955">
        <v>2018</v>
      </c>
      <c r="B3955" t="s">
        <v>436</v>
      </c>
      <c r="C3955" t="s">
        <v>49</v>
      </c>
      <c r="D3955" t="s">
        <v>606</v>
      </c>
      <c r="E3955">
        <v>215</v>
      </c>
    </row>
    <row r="3956" spans="1:5">
      <c r="A3956">
        <v>2018</v>
      </c>
      <c r="B3956" t="s">
        <v>439</v>
      </c>
      <c r="C3956" t="s">
        <v>53</v>
      </c>
      <c r="D3956" t="s">
        <v>606</v>
      </c>
      <c r="E3956">
        <v>30</v>
      </c>
    </row>
    <row r="3957" spans="1:5">
      <c r="A3957">
        <v>2018</v>
      </c>
      <c r="B3957" t="s">
        <v>437</v>
      </c>
      <c r="C3957" t="s">
        <v>51</v>
      </c>
      <c r="D3957" t="s">
        <v>606</v>
      </c>
      <c r="E3957">
        <v>75</v>
      </c>
    </row>
    <row r="3958" spans="1:5">
      <c r="A3958">
        <v>2018</v>
      </c>
      <c r="B3958" t="s">
        <v>434</v>
      </c>
      <c r="C3958" t="s">
        <v>45</v>
      </c>
      <c r="D3958" t="s">
        <v>606</v>
      </c>
      <c r="E3958">
        <v>5</v>
      </c>
    </row>
    <row r="3959" spans="1:5">
      <c r="A3959">
        <v>2018</v>
      </c>
      <c r="B3959" t="s">
        <v>429</v>
      </c>
      <c r="C3959" t="s">
        <v>30</v>
      </c>
      <c r="D3959" t="s">
        <v>606</v>
      </c>
      <c r="E3959">
        <v>170</v>
      </c>
    </row>
    <row r="3960" spans="1:5">
      <c r="A3960">
        <v>2018</v>
      </c>
      <c r="B3960" t="s">
        <v>425</v>
      </c>
      <c r="C3960" t="s">
        <v>24</v>
      </c>
      <c r="D3960" t="s">
        <v>606</v>
      </c>
      <c r="E3960">
        <v>30</v>
      </c>
    </row>
    <row r="3961" spans="1:5">
      <c r="A3961">
        <v>2018</v>
      </c>
      <c r="B3961" t="s">
        <v>432</v>
      </c>
      <c r="C3961" t="s">
        <v>39</v>
      </c>
      <c r="D3961" t="s">
        <v>606</v>
      </c>
      <c r="E3961">
        <v>90</v>
      </c>
    </row>
    <row r="3962" spans="1:5">
      <c r="A3962">
        <v>2023</v>
      </c>
      <c r="B3962" t="s">
        <v>424</v>
      </c>
      <c r="C3962" t="s">
        <v>21</v>
      </c>
      <c r="D3962" t="s">
        <v>606</v>
      </c>
      <c r="E3962">
        <v>120</v>
      </c>
    </row>
    <row r="3963" spans="1:5">
      <c r="A3963">
        <v>2023</v>
      </c>
      <c r="B3963" t="s">
        <v>432</v>
      </c>
      <c r="C3963" t="s">
        <v>39</v>
      </c>
      <c r="D3963" t="s">
        <v>606</v>
      </c>
      <c r="E3963">
        <v>75</v>
      </c>
    </row>
    <row r="3964" spans="1:5">
      <c r="A3964">
        <v>2023</v>
      </c>
      <c r="B3964" t="s">
        <v>421</v>
      </c>
      <c r="C3964" t="s">
        <v>13</v>
      </c>
      <c r="D3964" t="s">
        <v>606</v>
      </c>
      <c r="E3964">
        <v>215</v>
      </c>
    </row>
    <row r="3965" spans="1:5">
      <c r="A3965">
        <v>2023</v>
      </c>
      <c r="B3965" t="s">
        <v>430</v>
      </c>
      <c r="C3965" t="s">
        <v>33</v>
      </c>
      <c r="D3965" t="s">
        <v>606</v>
      </c>
      <c r="E3965">
        <v>30</v>
      </c>
    </row>
    <row r="3966" spans="1:5">
      <c r="A3966">
        <v>2023</v>
      </c>
      <c r="B3966" t="s">
        <v>435</v>
      </c>
      <c r="C3966" t="s">
        <v>48</v>
      </c>
      <c r="D3966" t="s">
        <v>606</v>
      </c>
      <c r="E3966">
        <v>25</v>
      </c>
    </row>
    <row r="3967" spans="1:5">
      <c r="A3967">
        <v>2023</v>
      </c>
      <c r="B3967" t="s">
        <v>436</v>
      </c>
      <c r="C3967" t="s">
        <v>49</v>
      </c>
      <c r="D3967" t="s">
        <v>606</v>
      </c>
      <c r="E3967">
        <v>245</v>
      </c>
    </row>
    <row r="3968" spans="1:5">
      <c r="A3968">
        <v>2023</v>
      </c>
      <c r="B3968" t="s">
        <v>429</v>
      </c>
      <c r="C3968" t="s">
        <v>30</v>
      </c>
      <c r="D3968" t="s">
        <v>606</v>
      </c>
      <c r="E3968">
        <v>180</v>
      </c>
    </row>
    <row r="3969" spans="1:5">
      <c r="A3969">
        <v>2023</v>
      </c>
      <c r="B3969" t="s">
        <v>420</v>
      </c>
      <c r="C3969" t="s">
        <v>8</v>
      </c>
      <c r="D3969" t="s">
        <v>606</v>
      </c>
      <c r="E3969">
        <v>245</v>
      </c>
    </row>
    <row r="3970" spans="1:5">
      <c r="A3970">
        <v>2023</v>
      </c>
      <c r="B3970" t="s">
        <v>439</v>
      </c>
      <c r="C3970" t="s">
        <v>53</v>
      </c>
      <c r="D3970" t="s">
        <v>606</v>
      </c>
      <c r="E3970">
        <v>40</v>
      </c>
    </row>
    <row r="3971" spans="1:5">
      <c r="A3971">
        <v>2023</v>
      </c>
      <c r="B3971" t="s">
        <v>437</v>
      </c>
      <c r="C3971" t="s">
        <v>51</v>
      </c>
      <c r="D3971" t="s">
        <v>606</v>
      </c>
      <c r="E3971">
        <v>100</v>
      </c>
    </row>
    <row r="3972" spans="1:5">
      <c r="A3972">
        <v>2023</v>
      </c>
      <c r="B3972" t="s">
        <v>438</v>
      </c>
      <c r="C3972" t="s">
        <v>52</v>
      </c>
      <c r="D3972" t="s">
        <v>606</v>
      </c>
      <c r="E3972">
        <v>30</v>
      </c>
    </row>
    <row r="3973" spans="1:5">
      <c r="A3973">
        <v>2023</v>
      </c>
      <c r="B3973" t="s">
        <v>426</v>
      </c>
      <c r="C3973" t="s">
        <v>427</v>
      </c>
      <c r="D3973" t="s">
        <v>606</v>
      </c>
      <c r="E3973">
        <v>110</v>
      </c>
    </row>
    <row r="3974" spans="1:5">
      <c r="A3974">
        <v>2023</v>
      </c>
      <c r="B3974" t="s">
        <v>434</v>
      </c>
      <c r="C3974" t="s">
        <v>45</v>
      </c>
      <c r="D3974" t="s">
        <v>606</v>
      </c>
      <c r="E3974">
        <v>10</v>
      </c>
    </row>
    <row r="3975" spans="1:5">
      <c r="A3975">
        <v>2023</v>
      </c>
      <c r="B3975" t="s">
        <v>425</v>
      </c>
      <c r="C3975" t="s">
        <v>24</v>
      </c>
      <c r="D3975" t="s">
        <v>606</v>
      </c>
      <c r="E3975">
        <v>25</v>
      </c>
    </row>
    <row r="3976" spans="1:5">
      <c r="A3976">
        <v>2023</v>
      </c>
      <c r="B3976" t="s">
        <v>422</v>
      </c>
      <c r="C3976" t="s">
        <v>15</v>
      </c>
      <c r="D3976" t="s">
        <v>606</v>
      </c>
      <c r="E3976">
        <v>225</v>
      </c>
    </row>
    <row r="3977" spans="1:5">
      <c r="A3977">
        <v>2024</v>
      </c>
      <c r="B3977" t="s">
        <v>430</v>
      </c>
      <c r="C3977" t="s">
        <v>33</v>
      </c>
      <c r="D3977" t="s">
        <v>606</v>
      </c>
      <c r="E3977">
        <v>30</v>
      </c>
    </row>
    <row r="3978" spans="1:5">
      <c r="A3978">
        <v>2024</v>
      </c>
      <c r="B3978" t="s">
        <v>428</v>
      </c>
      <c r="C3978" t="s">
        <v>27</v>
      </c>
      <c r="D3978" t="s">
        <v>606</v>
      </c>
      <c r="E3978">
        <v>30</v>
      </c>
    </row>
    <row r="3979" spans="1:5">
      <c r="A3979">
        <v>2024</v>
      </c>
      <c r="B3979" t="s">
        <v>422</v>
      </c>
      <c r="C3979" t="s">
        <v>15</v>
      </c>
      <c r="D3979" t="s">
        <v>606</v>
      </c>
      <c r="E3979">
        <v>230</v>
      </c>
    </row>
    <row r="3980" spans="1:5">
      <c r="A3980">
        <v>2024</v>
      </c>
      <c r="B3980" t="s">
        <v>425</v>
      </c>
      <c r="C3980" t="s">
        <v>24</v>
      </c>
      <c r="D3980" t="s">
        <v>606</v>
      </c>
      <c r="E3980">
        <v>20</v>
      </c>
    </row>
    <row r="3981" spans="1:5">
      <c r="A3981">
        <v>2024</v>
      </c>
      <c r="B3981" t="s">
        <v>438</v>
      </c>
      <c r="C3981" t="s">
        <v>52</v>
      </c>
      <c r="D3981" t="s">
        <v>606</v>
      </c>
      <c r="E3981">
        <v>25</v>
      </c>
    </row>
    <row r="3982" spans="1:5">
      <c r="A3982">
        <v>2024</v>
      </c>
      <c r="B3982" t="s">
        <v>420</v>
      </c>
      <c r="C3982" t="s">
        <v>8</v>
      </c>
      <c r="D3982" t="s">
        <v>606</v>
      </c>
      <c r="E3982">
        <v>260</v>
      </c>
    </row>
    <row r="3983" spans="1:5">
      <c r="A3983">
        <v>2024</v>
      </c>
      <c r="B3983" t="s">
        <v>423</v>
      </c>
      <c r="C3983" t="s">
        <v>18</v>
      </c>
      <c r="D3983" t="s">
        <v>606</v>
      </c>
      <c r="E3983">
        <v>45</v>
      </c>
    </row>
    <row r="3984" spans="1:5">
      <c r="A3984">
        <v>2024</v>
      </c>
      <c r="B3984" t="s">
        <v>421</v>
      </c>
      <c r="C3984" t="s">
        <v>13</v>
      </c>
      <c r="D3984" t="s">
        <v>606</v>
      </c>
      <c r="E3984">
        <v>210</v>
      </c>
    </row>
    <row r="3985" spans="1:5">
      <c r="A3985">
        <v>2024</v>
      </c>
      <c r="B3985" t="s">
        <v>429</v>
      </c>
      <c r="C3985" t="s">
        <v>30</v>
      </c>
      <c r="D3985" t="s">
        <v>606</v>
      </c>
      <c r="E3985">
        <v>180</v>
      </c>
    </row>
    <row r="3986" spans="1:5">
      <c r="A3986">
        <v>2024</v>
      </c>
      <c r="B3986" t="s">
        <v>431</v>
      </c>
      <c r="C3986" t="s">
        <v>36</v>
      </c>
      <c r="D3986" t="s">
        <v>606</v>
      </c>
      <c r="E3986">
        <v>10</v>
      </c>
    </row>
    <row r="3987" spans="1:5">
      <c r="A3987">
        <v>2024</v>
      </c>
      <c r="B3987" t="s">
        <v>434</v>
      </c>
      <c r="C3987" t="s">
        <v>45</v>
      </c>
      <c r="D3987" t="s">
        <v>606</v>
      </c>
      <c r="E3987">
        <v>10</v>
      </c>
    </row>
    <row r="3988" spans="1:5">
      <c r="A3988">
        <v>2024</v>
      </c>
      <c r="B3988" t="s">
        <v>437</v>
      </c>
      <c r="C3988" t="s">
        <v>51</v>
      </c>
      <c r="D3988" t="s">
        <v>606</v>
      </c>
      <c r="E3988">
        <v>95</v>
      </c>
    </row>
    <row r="3989" spans="1:5">
      <c r="A3989">
        <v>2024</v>
      </c>
      <c r="B3989" t="s">
        <v>436</v>
      </c>
      <c r="C3989" t="s">
        <v>49</v>
      </c>
      <c r="D3989" t="s">
        <v>606</v>
      </c>
      <c r="E3989">
        <v>245</v>
      </c>
    </row>
    <row r="3990" spans="1:5">
      <c r="A3990">
        <v>2024</v>
      </c>
      <c r="B3990" t="s">
        <v>439</v>
      </c>
      <c r="C3990" t="s">
        <v>53</v>
      </c>
      <c r="D3990" t="s">
        <v>606</v>
      </c>
      <c r="E3990">
        <v>35</v>
      </c>
    </row>
    <row r="3991" spans="1:5">
      <c r="A3991">
        <v>2024</v>
      </c>
      <c r="B3991" t="s">
        <v>433</v>
      </c>
      <c r="C3991" t="s">
        <v>42</v>
      </c>
      <c r="D3991" t="s">
        <v>606</v>
      </c>
      <c r="E3991">
        <v>10</v>
      </c>
    </row>
    <row r="3992" spans="1:5">
      <c r="A3992">
        <v>2023</v>
      </c>
      <c r="B3992" t="s">
        <v>431</v>
      </c>
      <c r="C3992" t="s">
        <v>36</v>
      </c>
      <c r="D3992" t="s">
        <v>607</v>
      </c>
      <c r="E3992">
        <v>65</v>
      </c>
    </row>
    <row r="3993" spans="1:5">
      <c r="A3993">
        <v>2023</v>
      </c>
      <c r="B3993" t="s">
        <v>433</v>
      </c>
      <c r="C3993" t="s">
        <v>42</v>
      </c>
      <c r="D3993" t="s">
        <v>607</v>
      </c>
      <c r="E3993">
        <v>55</v>
      </c>
    </row>
    <row r="3994" spans="1:5">
      <c r="A3994">
        <v>2023</v>
      </c>
      <c r="B3994" t="s">
        <v>423</v>
      </c>
      <c r="C3994" t="s">
        <v>18</v>
      </c>
      <c r="D3994" t="s">
        <v>607</v>
      </c>
      <c r="E3994">
        <v>160</v>
      </c>
    </row>
    <row r="3995" spans="1:5">
      <c r="A3995">
        <v>2023</v>
      </c>
      <c r="B3995" t="s">
        <v>428</v>
      </c>
      <c r="C3995" t="s">
        <v>27</v>
      </c>
      <c r="D3995" t="s">
        <v>607</v>
      </c>
      <c r="E3995">
        <v>245</v>
      </c>
    </row>
    <row r="3996" spans="1:5">
      <c r="A3996">
        <v>2024</v>
      </c>
      <c r="B3996" t="s">
        <v>424</v>
      </c>
      <c r="C3996" t="s">
        <v>21</v>
      </c>
      <c r="D3996" t="s">
        <v>607</v>
      </c>
      <c r="E3996">
        <v>370</v>
      </c>
    </row>
    <row r="3997" spans="1:5">
      <c r="A3997">
        <v>2024</v>
      </c>
      <c r="B3997" t="s">
        <v>432</v>
      </c>
      <c r="C3997" t="s">
        <v>39</v>
      </c>
      <c r="D3997" t="s">
        <v>607</v>
      </c>
      <c r="E3997">
        <v>290</v>
      </c>
    </row>
    <row r="3998" spans="1:5">
      <c r="A3998">
        <v>2024</v>
      </c>
      <c r="B3998" t="s">
        <v>435</v>
      </c>
      <c r="C3998" t="s">
        <v>48</v>
      </c>
      <c r="D3998" t="s">
        <v>607</v>
      </c>
      <c r="E3998">
        <v>170</v>
      </c>
    </row>
    <row r="3999" spans="1:5">
      <c r="A3999">
        <v>2024</v>
      </c>
      <c r="B3999" t="s">
        <v>426</v>
      </c>
      <c r="C3999" t="s">
        <v>427</v>
      </c>
      <c r="D3999" t="s">
        <v>607</v>
      </c>
      <c r="E3999">
        <v>315</v>
      </c>
    </row>
    <row r="4000" spans="1:5">
      <c r="A4000">
        <v>2021</v>
      </c>
      <c r="B4000" t="s">
        <v>437</v>
      </c>
      <c r="C4000" t="s">
        <v>51</v>
      </c>
      <c r="D4000" t="s">
        <v>607</v>
      </c>
      <c r="E4000">
        <v>440</v>
      </c>
    </row>
    <row r="4001" spans="1:5">
      <c r="A4001">
        <v>2021</v>
      </c>
      <c r="B4001" t="s">
        <v>434</v>
      </c>
      <c r="C4001" t="s">
        <v>45</v>
      </c>
      <c r="D4001" t="s">
        <v>607</v>
      </c>
      <c r="E4001">
        <v>25</v>
      </c>
    </row>
    <row r="4002" spans="1:5">
      <c r="A4002">
        <v>2021</v>
      </c>
      <c r="B4002" t="s">
        <v>438</v>
      </c>
      <c r="C4002" t="s">
        <v>52</v>
      </c>
      <c r="D4002" t="s">
        <v>607</v>
      </c>
      <c r="E4002">
        <v>110</v>
      </c>
    </row>
    <row r="4003" spans="1:5">
      <c r="A4003">
        <v>2021</v>
      </c>
      <c r="B4003" t="s">
        <v>425</v>
      </c>
      <c r="C4003" t="s">
        <v>24</v>
      </c>
      <c r="D4003" t="s">
        <v>607</v>
      </c>
      <c r="E4003">
        <v>110</v>
      </c>
    </row>
    <row r="4004" spans="1:5">
      <c r="A4004">
        <v>2021</v>
      </c>
      <c r="B4004" t="s">
        <v>423</v>
      </c>
      <c r="C4004" t="s">
        <v>18</v>
      </c>
      <c r="D4004" t="s">
        <v>607</v>
      </c>
      <c r="E4004">
        <v>135</v>
      </c>
    </row>
    <row r="4005" spans="1:5">
      <c r="A4005">
        <v>2021</v>
      </c>
      <c r="B4005" t="s">
        <v>420</v>
      </c>
      <c r="C4005" t="s">
        <v>8</v>
      </c>
      <c r="D4005" t="s">
        <v>607</v>
      </c>
      <c r="E4005">
        <v>650</v>
      </c>
    </row>
    <row r="4006" spans="1:5">
      <c r="A4006">
        <v>2022</v>
      </c>
      <c r="B4006" t="s">
        <v>425</v>
      </c>
      <c r="C4006" t="s">
        <v>24</v>
      </c>
      <c r="D4006" t="s">
        <v>607</v>
      </c>
      <c r="E4006">
        <v>105</v>
      </c>
    </row>
    <row r="4007" spans="1:5">
      <c r="A4007">
        <v>2022</v>
      </c>
      <c r="B4007" t="s">
        <v>422</v>
      </c>
      <c r="C4007" t="s">
        <v>15</v>
      </c>
      <c r="D4007" t="s">
        <v>607</v>
      </c>
      <c r="E4007">
        <v>710</v>
      </c>
    </row>
    <row r="4008" spans="1:5">
      <c r="A4008">
        <v>2022</v>
      </c>
      <c r="B4008" t="s">
        <v>437</v>
      </c>
      <c r="C4008" t="s">
        <v>51</v>
      </c>
      <c r="D4008" t="s">
        <v>607</v>
      </c>
      <c r="E4008">
        <v>440</v>
      </c>
    </row>
    <row r="4009" spans="1:5">
      <c r="A4009">
        <v>2022</v>
      </c>
      <c r="B4009" t="s">
        <v>426</v>
      </c>
      <c r="C4009" t="s">
        <v>427</v>
      </c>
      <c r="D4009" t="s">
        <v>607</v>
      </c>
      <c r="E4009">
        <v>300</v>
      </c>
    </row>
    <row r="4010" spans="1:5">
      <c r="A4010">
        <v>2022</v>
      </c>
      <c r="B4010" t="s">
        <v>428</v>
      </c>
      <c r="C4010" t="s">
        <v>27</v>
      </c>
      <c r="D4010" t="s">
        <v>607</v>
      </c>
      <c r="E4010">
        <v>230</v>
      </c>
    </row>
    <row r="4011" spans="1:5">
      <c r="A4011">
        <v>2022</v>
      </c>
      <c r="B4011" t="s">
        <v>435</v>
      </c>
      <c r="C4011" t="s">
        <v>48</v>
      </c>
      <c r="D4011" t="s">
        <v>607</v>
      </c>
      <c r="E4011">
        <v>155</v>
      </c>
    </row>
    <row r="4012" spans="1:5">
      <c r="A4012">
        <v>2022</v>
      </c>
      <c r="B4012" t="s">
        <v>423</v>
      </c>
      <c r="C4012" t="s">
        <v>18</v>
      </c>
      <c r="D4012" t="s">
        <v>607</v>
      </c>
      <c r="E4012">
        <v>160</v>
      </c>
    </row>
    <row r="4013" spans="1:5">
      <c r="A4013">
        <v>2022</v>
      </c>
      <c r="B4013" t="s">
        <v>430</v>
      </c>
      <c r="C4013" t="s">
        <v>33</v>
      </c>
      <c r="D4013" t="s">
        <v>607</v>
      </c>
      <c r="E4013">
        <v>150</v>
      </c>
    </row>
    <row r="4014" spans="1:5">
      <c r="A4014">
        <v>2022</v>
      </c>
      <c r="B4014" t="s">
        <v>436</v>
      </c>
      <c r="C4014" t="s">
        <v>49</v>
      </c>
      <c r="D4014" t="s">
        <v>607</v>
      </c>
      <c r="E4014">
        <v>615</v>
      </c>
    </row>
    <row r="4015" spans="1:5">
      <c r="A4015">
        <v>2022</v>
      </c>
      <c r="B4015" t="s">
        <v>439</v>
      </c>
      <c r="C4015" t="s">
        <v>53</v>
      </c>
      <c r="D4015" t="s">
        <v>607</v>
      </c>
      <c r="E4015">
        <v>125</v>
      </c>
    </row>
    <row r="4016" spans="1:5">
      <c r="A4016">
        <v>2022</v>
      </c>
      <c r="B4016" t="s">
        <v>433</v>
      </c>
      <c r="C4016" t="s">
        <v>42</v>
      </c>
      <c r="D4016" t="s">
        <v>607</v>
      </c>
      <c r="E4016">
        <v>50</v>
      </c>
    </row>
    <row r="4017" spans="1:5">
      <c r="A4017">
        <v>2022</v>
      </c>
      <c r="B4017" t="s">
        <v>434</v>
      </c>
      <c r="C4017" t="s">
        <v>45</v>
      </c>
      <c r="D4017" t="s">
        <v>607</v>
      </c>
      <c r="E4017">
        <v>30</v>
      </c>
    </row>
    <row r="4018" spans="1:5">
      <c r="A4018">
        <v>2022</v>
      </c>
      <c r="B4018" t="s">
        <v>432</v>
      </c>
      <c r="C4018" t="s">
        <v>39</v>
      </c>
      <c r="D4018" t="s">
        <v>607</v>
      </c>
      <c r="E4018">
        <v>265</v>
      </c>
    </row>
    <row r="4019" spans="1:5">
      <c r="A4019">
        <v>2021</v>
      </c>
      <c r="B4019" t="s">
        <v>426</v>
      </c>
      <c r="C4019" t="s">
        <v>427</v>
      </c>
      <c r="D4019" t="s">
        <v>607</v>
      </c>
      <c r="E4019">
        <v>270</v>
      </c>
    </row>
    <row r="4020" spans="1:5">
      <c r="A4020">
        <v>2021</v>
      </c>
      <c r="B4020" t="s">
        <v>422</v>
      </c>
      <c r="C4020" t="s">
        <v>15</v>
      </c>
      <c r="D4020" t="s">
        <v>607</v>
      </c>
      <c r="E4020">
        <v>705</v>
      </c>
    </row>
    <row r="4021" spans="1:5">
      <c r="A4021">
        <v>2021</v>
      </c>
      <c r="B4021" t="s">
        <v>432</v>
      </c>
      <c r="C4021" t="s">
        <v>39</v>
      </c>
      <c r="D4021" t="s">
        <v>607</v>
      </c>
      <c r="E4021">
        <v>250</v>
      </c>
    </row>
    <row r="4022" spans="1:5">
      <c r="A4022">
        <v>2021</v>
      </c>
      <c r="B4022" t="s">
        <v>424</v>
      </c>
      <c r="C4022" t="s">
        <v>21</v>
      </c>
      <c r="D4022" t="s">
        <v>607</v>
      </c>
      <c r="E4022">
        <v>315</v>
      </c>
    </row>
    <row r="4023" spans="1:5">
      <c r="A4023">
        <v>2021</v>
      </c>
      <c r="B4023" t="s">
        <v>433</v>
      </c>
      <c r="C4023" t="s">
        <v>42</v>
      </c>
      <c r="D4023" t="s">
        <v>607</v>
      </c>
      <c r="E4023">
        <v>55</v>
      </c>
    </row>
    <row r="4024" spans="1:5">
      <c r="A4024">
        <v>2021</v>
      </c>
      <c r="B4024" t="s">
        <v>421</v>
      </c>
      <c r="C4024" t="s">
        <v>13</v>
      </c>
      <c r="D4024" t="s">
        <v>607</v>
      </c>
      <c r="E4024">
        <v>735</v>
      </c>
    </row>
    <row r="4025" spans="1:5">
      <c r="A4025">
        <v>2022</v>
      </c>
      <c r="B4025" t="s">
        <v>424</v>
      </c>
      <c r="C4025" t="s">
        <v>21</v>
      </c>
      <c r="D4025" t="s">
        <v>607</v>
      </c>
      <c r="E4025">
        <v>355</v>
      </c>
    </row>
    <row r="4026" spans="1:5">
      <c r="A4026">
        <v>2022</v>
      </c>
      <c r="B4026" t="s">
        <v>431</v>
      </c>
      <c r="C4026" t="s">
        <v>36</v>
      </c>
      <c r="D4026" t="s">
        <v>607</v>
      </c>
      <c r="E4026">
        <v>50</v>
      </c>
    </row>
    <row r="4027" spans="1:5">
      <c r="A4027">
        <v>2022</v>
      </c>
      <c r="B4027" t="s">
        <v>421</v>
      </c>
      <c r="C4027" t="s">
        <v>13</v>
      </c>
      <c r="D4027" t="s">
        <v>607</v>
      </c>
      <c r="E4027">
        <v>755</v>
      </c>
    </row>
    <row r="4028" spans="1:5">
      <c r="A4028">
        <v>2021</v>
      </c>
      <c r="B4028" t="s">
        <v>436</v>
      </c>
      <c r="C4028" t="s">
        <v>49</v>
      </c>
      <c r="D4028" t="s">
        <v>607</v>
      </c>
      <c r="E4028">
        <v>575</v>
      </c>
    </row>
    <row r="4029" spans="1:5">
      <c r="A4029">
        <v>2021</v>
      </c>
      <c r="B4029" t="s">
        <v>439</v>
      </c>
      <c r="C4029" t="s">
        <v>53</v>
      </c>
      <c r="D4029" t="s">
        <v>607</v>
      </c>
      <c r="E4029">
        <v>105</v>
      </c>
    </row>
    <row r="4030" spans="1:5">
      <c r="A4030">
        <v>2021</v>
      </c>
      <c r="B4030" t="s">
        <v>435</v>
      </c>
      <c r="C4030" t="s">
        <v>48</v>
      </c>
      <c r="D4030" t="s">
        <v>607</v>
      </c>
      <c r="E4030">
        <v>140</v>
      </c>
    </row>
    <row r="4031" spans="1:5">
      <c r="A4031">
        <v>2021</v>
      </c>
      <c r="B4031" t="s">
        <v>430</v>
      </c>
      <c r="C4031" t="s">
        <v>33</v>
      </c>
      <c r="D4031" t="s">
        <v>607</v>
      </c>
      <c r="E4031">
        <v>135</v>
      </c>
    </row>
    <row r="4032" spans="1:5">
      <c r="A4032">
        <v>2021</v>
      </c>
      <c r="B4032" t="s">
        <v>429</v>
      </c>
      <c r="C4032" t="s">
        <v>30</v>
      </c>
      <c r="D4032" t="s">
        <v>607</v>
      </c>
      <c r="E4032">
        <v>710</v>
      </c>
    </row>
    <row r="4033" spans="1:5">
      <c r="A4033">
        <v>2021</v>
      </c>
      <c r="B4033" t="s">
        <v>428</v>
      </c>
      <c r="C4033" t="s">
        <v>27</v>
      </c>
      <c r="D4033" t="s">
        <v>607</v>
      </c>
      <c r="E4033">
        <v>225</v>
      </c>
    </row>
    <row r="4034" spans="1:5">
      <c r="A4034">
        <v>2021</v>
      </c>
      <c r="B4034" t="s">
        <v>431</v>
      </c>
      <c r="C4034" t="s">
        <v>36</v>
      </c>
      <c r="D4034" t="s">
        <v>607</v>
      </c>
      <c r="E4034">
        <v>50</v>
      </c>
    </row>
    <row r="4035" spans="1:5">
      <c r="A4035">
        <v>2022</v>
      </c>
      <c r="B4035" t="s">
        <v>438</v>
      </c>
      <c r="C4035" t="s">
        <v>52</v>
      </c>
      <c r="D4035" t="s">
        <v>607</v>
      </c>
      <c r="E4035">
        <v>105</v>
      </c>
    </row>
    <row r="4036" spans="1:5">
      <c r="A4036">
        <v>2022</v>
      </c>
      <c r="B4036" t="s">
        <v>429</v>
      </c>
      <c r="C4036" t="s">
        <v>30</v>
      </c>
      <c r="D4036" t="s">
        <v>607</v>
      </c>
      <c r="E4036">
        <v>725</v>
      </c>
    </row>
    <row r="4037" spans="1:5">
      <c r="A4037">
        <v>2022</v>
      </c>
      <c r="B4037" t="s">
        <v>420</v>
      </c>
      <c r="C4037" t="s">
        <v>8</v>
      </c>
      <c r="D4037" t="s">
        <v>607</v>
      </c>
      <c r="E4037">
        <v>685</v>
      </c>
    </row>
    <row r="4038" spans="1:5">
      <c r="A4038">
        <v>2020</v>
      </c>
      <c r="B4038" t="s">
        <v>422</v>
      </c>
      <c r="C4038" t="s">
        <v>15</v>
      </c>
      <c r="D4038" t="s">
        <v>607</v>
      </c>
      <c r="E4038">
        <v>645</v>
      </c>
    </row>
    <row r="4039" spans="1:5">
      <c r="A4039">
        <v>2020</v>
      </c>
      <c r="B4039" t="s">
        <v>425</v>
      </c>
      <c r="C4039" t="s">
        <v>24</v>
      </c>
      <c r="D4039" t="s">
        <v>607</v>
      </c>
      <c r="E4039">
        <v>105</v>
      </c>
    </row>
    <row r="4040" spans="1:5">
      <c r="A4040">
        <v>2020</v>
      </c>
      <c r="B4040" t="s">
        <v>431</v>
      </c>
      <c r="C4040" t="s">
        <v>36</v>
      </c>
      <c r="D4040" t="s">
        <v>607</v>
      </c>
      <c r="E4040">
        <v>50</v>
      </c>
    </row>
    <row r="4041" spans="1:5">
      <c r="A4041">
        <v>2020</v>
      </c>
      <c r="B4041" t="s">
        <v>423</v>
      </c>
      <c r="C4041" t="s">
        <v>18</v>
      </c>
      <c r="D4041" t="s">
        <v>607</v>
      </c>
      <c r="E4041">
        <v>140</v>
      </c>
    </row>
    <row r="4042" spans="1:5">
      <c r="A4042">
        <v>2020</v>
      </c>
      <c r="B4042" t="s">
        <v>421</v>
      </c>
      <c r="C4042" t="s">
        <v>13</v>
      </c>
      <c r="D4042" t="s">
        <v>607</v>
      </c>
      <c r="E4042">
        <v>725</v>
      </c>
    </row>
    <row r="4043" spans="1:5">
      <c r="A4043">
        <v>2020</v>
      </c>
      <c r="B4043" t="s">
        <v>438</v>
      </c>
      <c r="C4043" t="s">
        <v>52</v>
      </c>
      <c r="D4043" t="s">
        <v>607</v>
      </c>
      <c r="E4043">
        <v>100</v>
      </c>
    </row>
    <row r="4044" spans="1:5">
      <c r="A4044">
        <v>2020</v>
      </c>
      <c r="B4044" t="s">
        <v>436</v>
      </c>
      <c r="C4044" t="s">
        <v>49</v>
      </c>
      <c r="D4044" t="s">
        <v>607</v>
      </c>
      <c r="E4044">
        <v>550</v>
      </c>
    </row>
    <row r="4045" spans="1:5">
      <c r="A4045">
        <v>2020</v>
      </c>
      <c r="B4045" t="s">
        <v>426</v>
      </c>
      <c r="C4045" t="s">
        <v>427</v>
      </c>
      <c r="D4045" t="s">
        <v>607</v>
      </c>
      <c r="E4045">
        <v>245</v>
      </c>
    </row>
    <row r="4046" spans="1:5">
      <c r="A4046">
        <v>2020</v>
      </c>
      <c r="B4046" t="s">
        <v>424</v>
      </c>
      <c r="C4046" t="s">
        <v>21</v>
      </c>
      <c r="D4046" t="s">
        <v>607</v>
      </c>
      <c r="E4046">
        <v>300</v>
      </c>
    </row>
    <row r="4047" spans="1:5">
      <c r="A4047">
        <v>2020</v>
      </c>
      <c r="B4047" t="s">
        <v>432</v>
      </c>
      <c r="C4047" t="s">
        <v>39</v>
      </c>
      <c r="D4047" t="s">
        <v>607</v>
      </c>
      <c r="E4047">
        <v>265</v>
      </c>
    </row>
    <row r="4048" spans="1:5">
      <c r="A4048">
        <v>2020</v>
      </c>
      <c r="B4048" t="s">
        <v>439</v>
      </c>
      <c r="C4048" t="s">
        <v>53</v>
      </c>
      <c r="D4048" t="s">
        <v>607</v>
      </c>
      <c r="E4048">
        <v>95</v>
      </c>
    </row>
    <row r="4049" spans="1:5">
      <c r="A4049">
        <v>2020</v>
      </c>
      <c r="B4049" t="s">
        <v>428</v>
      </c>
      <c r="C4049" t="s">
        <v>27</v>
      </c>
      <c r="D4049" t="s">
        <v>607</v>
      </c>
      <c r="E4049">
        <v>200</v>
      </c>
    </row>
    <row r="4050" spans="1:5">
      <c r="A4050">
        <v>2020</v>
      </c>
      <c r="B4050" t="s">
        <v>429</v>
      </c>
      <c r="C4050" t="s">
        <v>30</v>
      </c>
      <c r="D4050" t="s">
        <v>607</v>
      </c>
      <c r="E4050">
        <v>665</v>
      </c>
    </row>
    <row r="4051" spans="1:5">
      <c r="A4051">
        <v>2020</v>
      </c>
      <c r="B4051" t="s">
        <v>430</v>
      </c>
      <c r="C4051" t="s">
        <v>33</v>
      </c>
      <c r="D4051" t="s">
        <v>607</v>
      </c>
      <c r="E4051">
        <v>130</v>
      </c>
    </row>
    <row r="4052" spans="1:5">
      <c r="A4052">
        <v>2020</v>
      </c>
      <c r="B4052" t="s">
        <v>433</v>
      </c>
      <c r="C4052" t="s">
        <v>42</v>
      </c>
      <c r="D4052" t="s">
        <v>607</v>
      </c>
      <c r="E4052">
        <v>50</v>
      </c>
    </row>
    <row r="4053" spans="1:5">
      <c r="A4053">
        <v>2020</v>
      </c>
      <c r="B4053" t="s">
        <v>420</v>
      </c>
      <c r="C4053" t="s">
        <v>8</v>
      </c>
      <c r="D4053" t="s">
        <v>607</v>
      </c>
      <c r="E4053">
        <v>590</v>
      </c>
    </row>
    <row r="4054" spans="1:5">
      <c r="A4054">
        <v>2020</v>
      </c>
      <c r="B4054" t="s">
        <v>434</v>
      </c>
      <c r="C4054" t="s">
        <v>45</v>
      </c>
      <c r="D4054" t="s">
        <v>607</v>
      </c>
      <c r="E4054">
        <v>25</v>
      </c>
    </row>
    <row r="4055" spans="1:5">
      <c r="A4055">
        <v>2020</v>
      </c>
      <c r="B4055" t="s">
        <v>435</v>
      </c>
      <c r="C4055" t="s">
        <v>48</v>
      </c>
      <c r="D4055" t="s">
        <v>607</v>
      </c>
      <c r="E4055">
        <v>135</v>
      </c>
    </row>
    <row r="4056" spans="1:5">
      <c r="A4056">
        <v>2020</v>
      </c>
      <c r="B4056" t="s">
        <v>437</v>
      </c>
      <c r="C4056" t="s">
        <v>51</v>
      </c>
      <c r="D4056" t="s">
        <v>607</v>
      </c>
      <c r="E4056">
        <v>415</v>
      </c>
    </row>
    <row r="4057" spans="1:5">
      <c r="A4057">
        <v>2019</v>
      </c>
      <c r="B4057" t="s">
        <v>432</v>
      </c>
      <c r="C4057" t="s">
        <v>39</v>
      </c>
      <c r="D4057" t="s">
        <v>607</v>
      </c>
      <c r="E4057">
        <v>245</v>
      </c>
    </row>
    <row r="4058" spans="1:5">
      <c r="A4058">
        <v>2019</v>
      </c>
      <c r="B4058" t="s">
        <v>426</v>
      </c>
      <c r="C4058" t="s">
        <v>427</v>
      </c>
      <c r="D4058" t="s">
        <v>607</v>
      </c>
      <c r="E4058">
        <v>240</v>
      </c>
    </row>
    <row r="4059" spans="1:5">
      <c r="A4059">
        <v>2019</v>
      </c>
      <c r="B4059" t="s">
        <v>421</v>
      </c>
      <c r="C4059" t="s">
        <v>13</v>
      </c>
      <c r="D4059" t="s">
        <v>607</v>
      </c>
      <c r="E4059">
        <v>700</v>
      </c>
    </row>
    <row r="4060" spans="1:5">
      <c r="A4060">
        <v>2019</v>
      </c>
      <c r="B4060" t="s">
        <v>424</v>
      </c>
      <c r="C4060" t="s">
        <v>21</v>
      </c>
      <c r="D4060" t="s">
        <v>607</v>
      </c>
      <c r="E4060">
        <v>315</v>
      </c>
    </row>
    <row r="4061" spans="1:5">
      <c r="A4061">
        <v>2019</v>
      </c>
      <c r="B4061" t="s">
        <v>423</v>
      </c>
      <c r="C4061" t="s">
        <v>18</v>
      </c>
      <c r="D4061" t="s">
        <v>607</v>
      </c>
      <c r="E4061">
        <v>125</v>
      </c>
    </row>
    <row r="4062" spans="1:5">
      <c r="A4062">
        <v>2019</v>
      </c>
      <c r="B4062" t="s">
        <v>434</v>
      </c>
      <c r="C4062" t="s">
        <v>45</v>
      </c>
      <c r="D4062" t="s">
        <v>607</v>
      </c>
      <c r="E4062">
        <v>25</v>
      </c>
    </row>
    <row r="4063" spans="1:5">
      <c r="A4063">
        <v>2019</v>
      </c>
      <c r="B4063" t="s">
        <v>428</v>
      </c>
      <c r="C4063" t="s">
        <v>27</v>
      </c>
      <c r="D4063" t="s">
        <v>607</v>
      </c>
      <c r="E4063">
        <v>210</v>
      </c>
    </row>
    <row r="4064" spans="1:5">
      <c r="A4064">
        <v>2019</v>
      </c>
      <c r="B4064" t="s">
        <v>437</v>
      </c>
      <c r="C4064" t="s">
        <v>51</v>
      </c>
      <c r="D4064" t="s">
        <v>607</v>
      </c>
      <c r="E4064">
        <v>420</v>
      </c>
    </row>
    <row r="4065" spans="1:5">
      <c r="A4065">
        <v>2019</v>
      </c>
      <c r="B4065" t="s">
        <v>425</v>
      </c>
      <c r="C4065" t="s">
        <v>24</v>
      </c>
      <c r="D4065" t="s">
        <v>607</v>
      </c>
      <c r="E4065">
        <v>105</v>
      </c>
    </row>
    <row r="4066" spans="1:5">
      <c r="A4066">
        <v>2019</v>
      </c>
      <c r="B4066" t="s">
        <v>430</v>
      </c>
      <c r="C4066" t="s">
        <v>33</v>
      </c>
      <c r="D4066" t="s">
        <v>607</v>
      </c>
      <c r="E4066">
        <v>135</v>
      </c>
    </row>
    <row r="4067" spans="1:5">
      <c r="A4067">
        <v>2019</v>
      </c>
      <c r="B4067" t="s">
        <v>420</v>
      </c>
      <c r="C4067" t="s">
        <v>8</v>
      </c>
      <c r="D4067" t="s">
        <v>607</v>
      </c>
      <c r="E4067">
        <v>650</v>
      </c>
    </row>
    <row r="4068" spans="1:5">
      <c r="A4068">
        <v>2019</v>
      </c>
      <c r="B4068" t="s">
        <v>438</v>
      </c>
      <c r="C4068" t="s">
        <v>52</v>
      </c>
      <c r="D4068" t="s">
        <v>607</v>
      </c>
      <c r="E4068">
        <v>100</v>
      </c>
    </row>
    <row r="4069" spans="1:5">
      <c r="A4069">
        <v>2019</v>
      </c>
      <c r="B4069" t="s">
        <v>429</v>
      </c>
      <c r="C4069" t="s">
        <v>30</v>
      </c>
      <c r="D4069" t="s">
        <v>607</v>
      </c>
      <c r="E4069">
        <v>700</v>
      </c>
    </row>
    <row r="4070" spans="1:5">
      <c r="A4070">
        <v>2019</v>
      </c>
      <c r="B4070" t="s">
        <v>433</v>
      </c>
      <c r="C4070" t="s">
        <v>42</v>
      </c>
      <c r="D4070" t="s">
        <v>607</v>
      </c>
      <c r="E4070">
        <v>40</v>
      </c>
    </row>
    <row r="4071" spans="1:5">
      <c r="A4071">
        <v>2019</v>
      </c>
      <c r="B4071" t="s">
        <v>422</v>
      </c>
      <c r="C4071" t="s">
        <v>15</v>
      </c>
      <c r="D4071" t="s">
        <v>607</v>
      </c>
      <c r="E4071">
        <v>600</v>
      </c>
    </row>
    <row r="4072" spans="1:5">
      <c r="A4072">
        <v>2019</v>
      </c>
      <c r="B4072" t="s">
        <v>435</v>
      </c>
      <c r="C4072" t="s">
        <v>48</v>
      </c>
      <c r="D4072" t="s">
        <v>607</v>
      </c>
      <c r="E4072">
        <v>135</v>
      </c>
    </row>
    <row r="4073" spans="1:5">
      <c r="A4073">
        <v>2019</v>
      </c>
      <c r="B4073" t="s">
        <v>436</v>
      </c>
      <c r="C4073" t="s">
        <v>49</v>
      </c>
      <c r="D4073" t="s">
        <v>607</v>
      </c>
      <c r="E4073">
        <v>570</v>
      </c>
    </row>
    <row r="4074" spans="1:5">
      <c r="A4074">
        <v>2019</v>
      </c>
      <c r="B4074" t="s">
        <v>439</v>
      </c>
      <c r="C4074" t="s">
        <v>53</v>
      </c>
      <c r="D4074" t="s">
        <v>607</v>
      </c>
      <c r="E4074">
        <v>105</v>
      </c>
    </row>
    <row r="4075" spans="1:5">
      <c r="A4075">
        <v>2019</v>
      </c>
      <c r="B4075" t="s">
        <v>431</v>
      </c>
      <c r="C4075" t="s">
        <v>36</v>
      </c>
      <c r="D4075" t="s">
        <v>607</v>
      </c>
      <c r="E4075">
        <v>55</v>
      </c>
    </row>
    <row r="4076" spans="1:5">
      <c r="A4076">
        <v>2018</v>
      </c>
      <c r="B4076" t="s">
        <v>424</v>
      </c>
      <c r="C4076" t="s">
        <v>21</v>
      </c>
      <c r="D4076" t="s">
        <v>607</v>
      </c>
      <c r="E4076">
        <v>260</v>
      </c>
    </row>
    <row r="4077" spans="1:5">
      <c r="A4077">
        <v>2018</v>
      </c>
      <c r="B4077" t="s">
        <v>420</v>
      </c>
      <c r="C4077" t="s">
        <v>8</v>
      </c>
      <c r="D4077" t="s">
        <v>607</v>
      </c>
      <c r="E4077">
        <v>500</v>
      </c>
    </row>
    <row r="4078" spans="1:5">
      <c r="A4078">
        <v>2018</v>
      </c>
      <c r="B4078" t="s">
        <v>426</v>
      </c>
      <c r="C4078" t="s">
        <v>427</v>
      </c>
      <c r="D4078" t="s">
        <v>607</v>
      </c>
      <c r="E4078">
        <v>200</v>
      </c>
    </row>
    <row r="4079" spans="1:5">
      <c r="A4079">
        <v>2018</v>
      </c>
      <c r="B4079" t="s">
        <v>433</v>
      </c>
      <c r="C4079" t="s">
        <v>42</v>
      </c>
      <c r="D4079" t="s">
        <v>607</v>
      </c>
      <c r="E4079">
        <v>30</v>
      </c>
    </row>
    <row r="4080" spans="1:5">
      <c r="A4080">
        <v>2018</v>
      </c>
      <c r="B4080" t="s">
        <v>421</v>
      </c>
      <c r="C4080" t="s">
        <v>13</v>
      </c>
      <c r="D4080" t="s">
        <v>607</v>
      </c>
      <c r="E4080">
        <v>540</v>
      </c>
    </row>
    <row r="4081" spans="1:5">
      <c r="A4081">
        <v>2018</v>
      </c>
      <c r="B4081" t="s">
        <v>435</v>
      </c>
      <c r="C4081" t="s">
        <v>48</v>
      </c>
      <c r="D4081" t="s">
        <v>607</v>
      </c>
      <c r="E4081">
        <v>130</v>
      </c>
    </row>
    <row r="4082" spans="1:5">
      <c r="A4082">
        <v>2018</v>
      </c>
      <c r="B4082" t="s">
        <v>428</v>
      </c>
      <c r="C4082" t="s">
        <v>27</v>
      </c>
      <c r="D4082" t="s">
        <v>607</v>
      </c>
      <c r="E4082">
        <v>160</v>
      </c>
    </row>
    <row r="4083" spans="1:5">
      <c r="A4083">
        <v>2018</v>
      </c>
      <c r="B4083" t="s">
        <v>423</v>
      </c>
      <c r="C4083" t="s">
        <v>18</v>
      </c>
      <c r="D4083" t="s">
        <v>607</v>
      </c>
      <c r="E4083">
        <v>105</v>
      </c>
    </row>
    <row r="4084" spans="1:5">
      <c r="A4084">
        <v>2018</v>
      </c>
      <c r="B4084" t="s">
        <v>430</v>
      </c>
      <c r="C4084" t="s">
        <v>33</v>
      </c>
      <c r="D4084" t="s">
        <v>607</v>
      </c>
      <c r="E4084">
        <v>125</v>
      </c>
    </row>
    <row r="4085" spans="1:5">
      <c r="A4085">
        <v>2018</v>
      </c>
      <c r="B4085" t="s">
        <v>431</v>
      </c>
      <c r="C4085" t="s">
        <v>36</v>
      </c>
      <c r="D4085" t="s">
        <v>607</v>
      </c>
      <c r="E4085">
        <v>45</v>
      </c>
    </row>
    <row r="4086" spans="1:5">
      <c r="A4086">
        <v>2018</v>
      </c>
      <c r="B4086" t="s">
        <v>438</v>
      </c>
      <c r="C4086" t="s">
        <v>52</v>
      </c>
      <c r="D4086" t="s">
        <v>607</v>
      </c>
      <c r="E4086">
        <v>85</v>
      </c>
    </row>
    <row r="4087" spans="1:5">
      <c r="A4087">
        <v>2018</v>
      </c>
      <c r="B4087" t="s">
        <v>422</v>
      </c>
      <c r="C4087" t="s">
        <v>15</v>
      </c>
      <c r="D4087" t="s">
        <v>607</v>
      </c>
      <c r="E4087">
        <v>490</v>
      </c>
    </row>
    <row r="4088" spans="1:5">
      <c r="A4088">
        <v>2018</v>
      </c>
      <c r="B4088" t="s">
        <v>436</v>
      </c>
      <c r="C4088" t="s">
        <v>49</v>
      </c>
      <c r="D4088" t="s">
        <v>607</v>
      </c>
      <c r="E4088">
        <v>460</v>
      </c>
    </row>
    <row r="4089" spans="1:5">
      <c r="A4089">
        <v>2018</v>
      </c>
      <c r="B4089" t="s">
        <v>439</v>
      </c>
      <c r="C4089" t="s">
        <v>53</v>
      </c>
      <c r="D4089" t="s">
        <v>607</v>
      </c>
      <c r="E4089">
        <v>90</v>
      </c>
    </row>
    <row r="4090" spans="1:5">
      <c r="A4090">
        <v>2018</v>
      </c>
      <c r="B4090" t="s">
        <v>437</v>
      </c>
      <c r="C4090" t="s">
        <v>51</v>
      </c>
      <c r="D4090" t="s">
        <v>607</v>
      </c>
      <c r="E4090">
        <v>290</v>
      </c>
    </row>
    <row r="4091" spans="1:5">
      <c r="A4091">
        <v>2018</v>
      </c>
      <c r="B4091" t="s">
        <v>434</v>
      </c>
      <c r="C4091" t="s">
        <v>45</v>
      </c>
      <c r="D4091" t="s">
        <v>607</v>
      </c>
      <c r="E4091">
        <v>25</v>
      </c>
    </row>
    <row r="4092" spans="1:5">
      <c r="A4092">
        <v>2018</v>
      </c>
      <c r="B4092" t="s">
        <v>429</v>
      </c>
      <c r="C4092" t="s">
        <v>30</v>
      </c>
      <c r="D4092" t="s">
        <v>607</v>
      </c>
      <c r="E4092">
        <v>555</v>
      </c>
    </row>
    <row r="4093" spans="1:5">
      <c r="A4093">
        <v>2018</v>
      </c>
      <c r="B4093" t="s">
        <v>425</v>
      </c>
      <c r="C4093" t="s">
        <v>24</v>
      </c>
      <c r="D4093" t="s">
        <v>607</v>
      </c>
      <c r="E4093">
        <v>85</v>
      </c>
    </row>
    <row r="4094" spans="1:5">
      <c r="A4094">
        <v>2018</v>
      </c>
      <c r="B4094" t="s">
        <v>432</v>
      </c>
      <c r="C4094" t="s">
        <v>39</v>
      </c>
      <c r="D4094" t="s">
        <v>607</v>
      </c>
      <c r="E4094">
        <v>200</v>
      </c>
    </row>
    <row r="4095" spans="1:5">
      <c r="A4095">
        <v>2023</v>
      </c>
      <c r="B4095" t="s">
        <v>424</v>
      </c>
      <c r="C4095" t="s">
        <v>21</v>
      </c>
      <c r="D4095" t="s">
        <v>607</v>
      </c>
      <c r="E4095">
        <v>355</v>
      </c>
    </row>
    <row r="4096" spans="1:5">
      <c r="A4096">
        <v>2023</v>
      </c>
      <c r="B4096" t="s">
        <v>432</v>
      </c>
      <c r="C4096" t="s">
        <v>39</v>
      </c>
      <c r="D4096" t="s">
        <v>607</v>
      </c>
      <c r="E4096">
        <v>275</v>
      </c>
    </row>
    <row r="4097" spans="1:5">
      <c r="A4097">
        <v>2023</v>
      </c>
      <c r="B4097" t="s">
        <v>421</v>
      </c>
      <c r="C4097" t="s">
        <v>13</v>
      </c>
      <c r="D4097" t="s">
        <v>607</v>
      </c>
      <c r="E4097">
        <v>760</v>
      </c>
    </row>
    <row r="4098" spans="1:5">
      <c r="A4098">
        <v>2023</v>
      </c>
      <c r="B4098" t="s">
        <v>430</v>
      </c>
      <c r="C4098" t="s">
        <v>33</v>
      </c>
      <c r="D4098" t="s">
        <v>607</v>
      </c>
      <c r="E4098">
        <v>150</v>
      </c>
    </row>
    <row r="4099" spans="1:5">
      <c r="A4099">
        <v>2023</v>
      </c>
      <c r="B4099" t="s">
        <v>435</v>
      </c>
      <c r="C4099" t="s">
        <v>48</v>
      </c>
      <c r="D4099" t="s">
        <v>607</v>
      </c>
      <c r="E4099">
        <v>160</v>
      </c>
    </row>
    <row r="4100" spans="1:5">
      <c r="A4100">
        <v>2023</v>
      </c>
      <c r="B4100" t="s">
        <v>436</v>
      </c>
      <c r="C4100" t="s">
        <v>49</v>
      </c>
      <c r="D4100" t="s">
        <v>607</v>
      </c>
      <c r="E4100">
        <v>595</v>
      </c>
    </row>
    <row r="4101" spans="1:5">
      <c r="A4101">
        <v>2023</v>
      </c>
      <c r="B4101" t="s">
        <v>429</v>
      </c>
      <c r="C4101" t="s">
        <v>30</v>
      </c>
      <c r="D4101" t="s">
        <v>607</v>
      </c>
      <c r="E4101">
        <v>735</v>
      </c>
    </row>
    <row r="4102" spans="1:5">
      <c r="A4102">
        <v>2023</v>
      </c>
      <c r="B4102" t="s">
        <v>420</v>
      </c>
      <c r="C4102" t="s">
        <v>8</v>
      </c>
      <c r="D4102" t="s">
        <v>607</v>
      </c>
      <c r="E4102">
        <v>665</v>
      </c>
    </row>
    <row r="4103" spans="1:5">
      <c r="A4103">
        <v>2023</v>
      </c>
      <c r="B4103" t="s">
        <v>439</v>
      </c>
      <c r="C4103" t="s">
        <v>53</v>
      </c>
      <c r="D4103" t="s">
        <v>607</v>
      </c>
      <c r="E4103">
        <v>130</v>
      </c>
    </row>
    <row r="4104" spans="1:5">
      <c r="A4104">
        <v>2023</v>
      </c>
      <c r="B4104" t="s">
        <v>437</v>
      </c>
      <c r="C4104" t="s">
        <v>51</v>
      </c>
      <c r="D4104" t="s">
        <v>607</v>
      </c>
      <c r="E4104">
        <v>440</v>
      </c>
    </row>
    <row r="4105" spans="1:5">
      <c r="A4105">
        <v>2023</v>
      </c>
      <c r="B4105" t="s">
        <v>438</v>
      </c>
      <c r="C4105" t="s">
        <v>52</v>
      </c>
      <c r="D4105" t="s">
        <v>607</v>
      </c>
      <c r="E4105">
        <v>125</v>
      </c>
    </row>
    <row r="4106" spans="1:5">
      <c r="A4106">
        <v>2023</v>
      </c>
      <c r="B4106" t="s">
        <v>426</v>
      </c>
      <c r="C4106" t="s">
        <v>427</v>
      </c>
      <c r="D4106" t="s">
        <v>607</v>
      </c>
      <c r="E4106">
        <v>295</v>
      </c>
    </row>
    <row r="4107" spans="1:5">
      <c r="A4107">
        <v>2023</v>
      </c>
      <c r="B4107" t="s">
        <v>434</v>
      </c>
      <c r="C4107" t="s">
        <v>45</v>
      </c>
      <c r="D4107" t="s">
        <v>607</v>
      </c>
      <c r="E4107">
        <v>30</v>
      </c>
    </row>
    <row r="4108" spans="1:5">
      <c r="A4108">
        <v>2023</v>
      </c>
      <c r="B4108" t="s">
        <v>425</v>
      </c>
      <c r="C4108" t="s">
        <v>24</v>
      </c>
      <c r="D4108" t="s">
        <v>607</v>
      </c>
      <c r="E4108">
        <v>105</v>
      </c>
    </row>
    <row r="4109" spans="1:5">
      <c r="A4109">
        <v>2023</v>
      </c>
      <c r="B4109" t="s">
        <v>422</v>
      </c>
      <c r="C4109" t="s">
        <v>15</v>
      </c>
      <c r="D4109" t="s">
        <v>607</v>
      </c>
      <c r="E4109">
        <v>705</v>
      </c>
    </row>
    <row r="4110" spans="1:5">
      <c r="A4110">
        <v>2024</v>
      </c>
      <c r="B4110" t="s">
        <v>430</v>
      </c>
      <c r="C4110" t="s">
        <v>33</v>
      </c>
      <c r="D4110" t="s">
        <v>607</v>
      </c>
      <c r="E4110">
        <v>165</v>
      </c>
    </row>
    <row r="4111" spans="1:5">
      <c r="A4111">
        <v>2024</v>
      </c>
      <c r="B4111" t="s">
        <v>428</v>
      </c>
      <c r="C4111" t="s">
        <v>27</v>
      </c>
      <c r="D4111" t="s">
        <v>607</v>
      </c>
      <c r="E4111">
        <v>240</v>
      </c>
    </row>
    <row r="4112" spans="1:5">
      <c r="A4112">
        <v>2024</v>
      </c>
      <c r="B4112" t="s">
        <v>422</v>
      </c>
      <c r="C4112" t="s">
        <v>15</v>
      </c>
      <c r="D4112" t="s">
        <v>607</v>
      </c>
      <c r="E4112">
        <v>705</v>
      </c>
    </row>
    <row r="4113" spans="1:5">
      <c r="A4113">
        <v>2024</v>
      </c>
      <c r="B4113" t="s">
        <v>425</v>
      </c>
      <c r="C4113" t="s">
        <v>24</v>
      </c>
      <c r="D4113" t="s">
        <v>607</v>
      </c>
      <c r="E4113">
        <v>95</v>
      </c>
    </row>
    <row r="4114" spans="1:5">
      <c r="A4114">
        <v>2024</v>
      </c>
      <c r="B4114" t="s">
        <v>438</v>
      </c>
      <c r="C4114" t="s">
        <v>52</v>
      </c>
      <c r="D4114" t="s">
        <v>607</v>
      </c>
      <c r="E4114">
        <v>115</v>
      </c>
    </row>
    <row r="4115" spans="1:5">
      <c r="A4115">
        <v>2024</v>
      </c>
      <c r="B4115" t="s">
        <v>420</v>
      </c>
      <c r="C4115" t="s">
        <v>8</v>
      </c>
      <c r="D4115" t="s">
        <v>607</v>
      </c>
      <c r="E4115">
        <v>710</v>
      </c>
    </row>
    <row r="4116" spans="1:5">
      <c r="A4116">
        <v>2024</v>
      </c>
      <c r="B4116" t="s">
        <v>423</v>
      </c>
      <c r="C4116" t="s">
        <v>18</v>
      </c>
      <c r="D4116" t="s">
        <v>607</v>
      </c>
      <c r="E4116">
        <v>160</v>
      </c>
    </row>
    <row r="4117" spans="1:5">
      <c r="A4117">
        <v>2024</v>
      </c>
      <c r="B4117" t="s">
        <v>421</v>
      </c>
      <c r="C4117" t="s">
        <v>13</v>
      </c>
      <c r="D4117" t="s">
        <v>607</v>
      </c>
      <c r="E4117">
        <v>750</v>
      </c>
    </row>
    <row r="4118" spans="1:5">
      <c r="A4118">
        <v>2024</v>
      </c>
      <c r="B4118" t="s">
        <v>429</v>
      </c>
      <c r="C4118" t="s">
        <v>30</v>
      </c>
      <c r="D4118" t="s">
        <v>607</v>
      </c>
      <c r="E4118">
        <v>720</v>
      </c>
    </row>
    <row r="4119" spans="1:5">
      <c r="A4119">
        <v>2024</v>
      </c>
      <c r="B4119" t="s">
        <v>431</v>
      </c>
      <c r="C4119" t="s">
        <v>36</v>
      </c>
      <c r="D4119" t="s">
        <v>607</v>
      </c>
      <c r="E4119">
        <v>60</v>
      </c>
    </row>
    <row r="4120" spans="1:5">
      <c r="A4120">
        <v>2024</v>
      </c>
      <c r="B4120" t="s">
        <v>434</v>
      </c>
      <c r="C4120" t="s">
        <v>45</v>
      </c>
      <c r="D4120" t="s">
        <v>607</v>
      </c>
      <c r="E4120">
        <v>30</v>
      </c>
    </row>
    <row r="4121" spans="1:5">
      <c r="A4121">
        <v>2024</v>
      </c>
      <c r="B4121" t="s">
        <v>437</v>
      </c>
      <c r="C4121" t="s">
        <v>51</v>
      </c>
      <c r="D4121" t="s">
        <v>607</v>
      </c>
      <c r="E4121">
        <v>455</v>
      </c>
    </row>
    <row r="4122" spans="1:5">
      <c r="A4122">
        <v>2024</v>
      </c>
      <c r="B4122" t="s">
        <v>436</v>
      </c>
      <c r="C4122" t="s">
        <v>49</v>
      </c>
      <c r="D4122" t="s">
        <v>607</v>
      </c>
      <c r="E4122">
        <v>625</v>
      </c>
    </row>
    <row r="4123" spans="1:5">
      <c r="A4123">
        <v>2024</v>
      </c>
      <c r="B4123" t="s">
        <v>439</v>
      </c>
      <c r="C4123" t="s">
        <v>53</v>
      </c>
      <c r="D4123" t="s">
        <v>607</v>
      </c>
      <c r="E4123">
        <v>135</v>
      </c>
    </row>
    <row r="4124" spans="1:5">
      <c r="A4124">
        <v>2024</v>
      </c>
      <c r="B4124" t="s">
        <v>433</v>
      </c>
      <c r="C4124" t="s">
        <v>42</v>
      </c>
      <c r="D4124" t="s">
        <v>607</v>
      </c>
      <c r="E4124">
        <v>60</v>
      </c>
    </row>
    <row r="4125" spans="1:5">
      <c r="A4125">
        <v>2023</v>
      </c>
      <c r="B4125" t="s">
        <v>431</v>
      </c>
      <c r="C4125" t="s">
        <v>36</v>
      </c>
      <c r="D4125" t="s">
        <v>608</v>
      </c>
      <c r="E4125">
        <v>30</v>
      </c>
    </row>
    <row r="4126" spans="1:5">
      <c r="A4126">
        <v>2023</v>
      </c>
      <c r="B4126" t="s">
        <v>433</v>
      </c>
      <c r="C4126" t="s">
        <v>42</v>
      </c>
      <c r="D4126" t="s">
        <v>608</v>
      </c>
      <c r="E4126">
        <v>10</v>
      </c>
    </row>
    <row r="4127" spans="1:5">
      <c r="A4127">
        <v>2023</v>
      </c>
      <c r="B4127" t="s">
        <v>423</v>
      </c>
      <c r="C4127" t="s">
        <v>18</v>
      </c>
      <c r="D4127" t="s">
        <v>608</v>
      </c>
      <c r="E4127">
        <v>50</v>
      </c>
    </row>
    <row r="4128" spans="1:5">
      <c r="A4128">
        <v>2023</v>
      </c>
      <c r="B4128" t="s">
        <v>428</v>
      </c>
      <c r="C4128" t="s">
        <v>27</v>
      </c>
      <c r="D4128" t="s">
        <v>608</v>
      </c>
      <c r="E4128">
        <v>75</v>
      </c>
    </row>
    <row r="4129" spans="1:5">
      <c r="A4129">
        <v>2024</v>
      </c>
      <c r="B4129" t="s">
        <v>424</v>
      </c>
      <c r="C4129" t="s">
        <v>21</v>
      </c>
      <c r="D4129" t="s">
        <v>608</v>
      </c>
      <c r="E4129">
        <v>175</v>
      </c>
    </row>
    <row r="4130" spans="1:5">
      <c r="A4130">
        <v>2024</v>
      </c>
      <c r="B4130" t="s">
        <v>432</v>
      </c>
      <c r="C4130" t="s">
        <v>39</v>
      </c>
      <c r="D4130" t="s">
        <v>608</v>
      </c>
      <c r="E4130">
        <v>135</v>
      </c>
    </row>
    <row r="4131" spans="1:5">
      <c r="A4131">
        <v>2024</v>
      </c>
      <c r="B4131" t="s">
        <v>435</v>
      </c>
      <c r="C4131" t="s">
        <v>48</v>
      </c>
      <c r="D4131" t="s">
        <v>608</v>
      </c>
      <c r="E4131">
        <v>85</v>
      </c>
    </row>
    <row r="4132" spans="1:5">
      <c r="A4132">
        <v>2024</v>
      </c>
      <c r="B4132" t="s">
        <v>426</v>
      </c>
      <c r="C4132" t="s">
        <v>427</v>
      </c>
      <c r="D4132" t="s">
        <v>608</v>
      </c>
      <c r="E4132">
        <v>305</v>
      </c>
    </row>
    <row r="4133" spans="1:5">
      <c r="A4133">
        <v>2021</v>
      </c>
      <c r="B4133" t="s">
        <v>437</v>
      </c>
      <c r="C4133" t="s">
        <v>51</v>
      </c>
      <c r="D4133" t="s">
        <v>608</v>
      </c>
      <c r="E4133">
        <v>95</v>
      </c>
    </row>
    <row r="4134" spans="1:5">
      <c r="A4134">
        <v>2021</v>
      </c>
      <c r="B4134" t="s">
        <v>434</v>
      </c>
      <c r="C4134" t="s">
        <v>45</v>
      </c>
      <c r="D4134" t="s">
        <v>608</v>
      </c>
      <c r="E4134">
        <v>5</v>
      </c>
    </row>
    <row r="4135" spans="1:5">
      <c r="A4135">
        <v>2021</v>
      </c>
      <c r="B4135" t="s">
        <v>438</v>
      </c>
      <c r="C4135" t="s">
        <v>52</v>
      </c>
      <c r="D4135" t="s">
        <v>608</v>
      </c>
      <c r="E4135">
        <v>45</v>
      </c>
    </row>
    <row r="4136" spans="1:5">
      <c r="A4136">
        <v>2021</v>
      </c>
      <c r="B4136" t="s">
        <v>425</v>
      </c>
      <c r="C4136" t="s">
        <v>24</v>
      </c>
      <c r="D4136" t="s">
        <v>608</v>
      </c>
      <c r="E4136">
        <v>45</v>
      </c>
    </row>
    <row r="4137" spans="1:5">
      <c r="A4137">
        <v>2021</v>
      </c>
      <c r="B4137" t="s">
        <v>423</v>
      </c>
      <c r="C4137" t="s">
        <v>18</v>
      </c>
      <c r="D4137" t="s">
        <v>608</v>
      </c>
      <c r="E4137">
        <v>55</v>
      </c>
    </row>
    <row r="4138" spans="1:5">
      <c r="A4138">
        <v>2021</v>
      </c>
      <c r="B4138" t="s">
        <v>420</v>
      </c>
      <c r="C4138" t="s">
        <v>8</v>
      </c>
      <c r="D4138" t="s">
        <v>608</v>
      </c>
      <c r="E4138">
        <v>325</v>
      </c>
    </row>
    <row r="4139" spans="1:5">
      <c r="A4139">
        <v>2022</v>
      </c>
      <c r="B4139" t="s">
        <v>425</v>
      </c>
      <c r="C4139" t="s">
        <v>24</v>
      </c>
      <c r="D4139" t="s">
        <v>608</v>
      </c>
      <c r="E4139">
        <v>40</v>
      </c>
    </row>
    <row r="4140" spans="1:5">
      <c r="A4140">
        <v>2022</v>
      </c>
      <c r="B4140" t="s">
        <v>422</v>
      </c>
      <c r="C4140" t="s">
        <v>15</v>
      </c>
      <c r="D4140" t="s">
        <v>608</v>
      </c>
      <c r="E4140">
        <v>290</v>
      </c>
    </row>
    <row r="4141" spans="1:5">
      <c r="A4141">
        <v>2022</v>
      </c>
      <c r="B4141" t="s">
        <v>437</v>
      </c>
      <c r="C4141" t="s">
        <v>51</v>
      </c>
      <c r="D4141" t="s">
        <v>608</v>
      </c>
      <c r="E4141">
        <v>90</v>
      </c>
    </row>
    <row r="4142" spans="1:5">
      <c r="A4142">
        <v>2022</v>
      </c>
      <c r="B4142" t="s">
        <v>426</v>
      </c>
      <c r="C4142" t="s">
        <v>427</v>
      </c>
      <c r="D4142" t="s">
        <v>608</v>
      </c>
      <c r="E4142">
        <v>310</v>
      </c>
    </row>
    <row r="4143" spans="1:5">
      <c r="A4143">
        <v>2022</v>
      </c>
      <c r="B4143" t="s">
        <v>428</v>
      </c>
      <c r="C4143" t="s">
        <v>27</v>
      </c>
      <c r="D4143" t="s">
        <v>608</v>
      </c>
      <c r="E4143">
        <v>65</v>
      </c>
    </row>
    <row r="4144" spans="1:5">
      <c r="A4144">
        <v>2022</v>
      </c>
      <c r="B4144" t="s">
        <v>435</v>
      </c>
      <c r="C4144" t="s">
        <v>48</v>
      </c>
      <c r="D4144" t="s">
        <v>608</v>
      </c>
      <c r="E4144">
        <v>90</v>
      </c>
    </row>
    <row r="4145" spans="1:5">
      <c r="A4145">
        <v>2022</v>
      </c>
      <c r="B4145" t="s">
        <v>423</v>
      </c>
      <c r="C4145" t="s">
        <v>18</v>
      </c>
      <c r="D4145" t="s">
        <v>608</v>
      </c>
      <c r="E4145">
        <v>65</v>
      </c>
    </row>
    <row r="4146" spans="1:5">
      <c r="A4146">
        <v>2022</v>
      </c>
      <c r="B4146" t="s">
        <v>430</v>
      </c>
      <c r="C4146" t="s">
        <v>33</v>
      </c>
      <c r="D4146" t="s">
        <v>608</v>
      </c>
      <c r="E4146">
        <v>60</v>
      </c>
    </row>
    <row r="4147" spans="1:5">
      <c r="A4147">
        <v>2022</v>
      </c>
      <c r="B4147" t="s">
        <v>436</v>
      </c>
      <c r="C4147" t="s">
        <v>49</v>
      </c>
      <c r="D4147" t="s">
        <v>608</v>
      </c>
      <c r="E4147">
        <v>270</v>
      </c>
    </row>
    <row r="4148" spans="1:5">
      <c r="A4148">
        <v>2022</v>
      </c>
      <c r="B4148" t="s">
        <v>439</v>
      </c>
      <c r="C4148" t="s">
        <v>53</v>
      </c>
      <c r="D4148" t="s">
        <v>608</v>
      </c>
      <c r="E4148">
        <v>40</v>
      </c>
    </row>
    <row r="4149" spans="1:5">
      <c r="A4149">
        <v>2022</v>
      </c>
      <c r="B4149" t="s">
        <v>433</v>
      </c>
      <c r="C4149" t="s">
        <v>42</v>
      </c>
      <c r="D4149" t="s">
        <v>608</v>
      </c>
      <c r="E4149">
        <v>10</v>
      </c>
    </row>
    <row r="4150" spans="1:5">
      <c r="A4150">
        <v>2022</v>
      </c>
      <c r="B4150" t="s">
        <v>434</v>
      </c>
      <c r="C4150" t="s">
        <v>45</v>
      </c>
      <c r="D4150" t="s">
        <v>608</v>
      </c>
      <c r="E4150">
        <v>10</v>
      </c>
    </row>
    <row r="4151" spans="1:5">
      <c r="A4151">
        <v>2022</v>
      </c>
      <c r="B4151" t="s">
        <v>432</v>
      </c>
      <c r="C4151" t="s">
        <v>39</v>
      </c>
      <c r="D4151" t="s">
        <v>608</v>
      </c>
      <c r="E4151">
        <v>120</v>
      </c>
    </row>
    <row r="4152" spans="1:5">
      <c r="A4152">
        <v>2021</v>
      </c>
      <c r="B4152" t="s">
        <v>426</v>
      </c>
      <c r="C4152" t="s">
        <v>427</v>
      </c>
      <c r="D4152" t="s">
        <v>608</v>
      </c>
      <c r="E4152">
        <v>310</v>
      </c>
    </row>
    <row r="4153" spans="1:5">
      <c r="A4153">
        <v>2021</v>
      </c>
      <c r="B4153" t="s">
        <v>422</v>
      </c>
      <c r="C4153" t="s">
        <v>15</v>
      </c>
      <c r="D4153" t="s">
        <v>608</v>
      </c>
      <c r="E4153">
        <v>310</v>
      </c>
    </row>
    <row r="4154" spans="1:5">
      <c r="A4154">
        <v>2021</v>
      </c>
      <c r="B4154" t="s">
        <v>432</v>
      </c>
      <c r="C4154" t="s">
        <v>39</v>
      </c>
      <c r="D4154" t="s">
        <v>608</v>
      </c>
      <c r="E4154">
        <v>130</v>
      </c>
    </row>
    <row r="4155" spans="1:5">
      <c r="A4155">
        <v>2021</v>
      </c>
      <c r="B4155" t="s">
        <v>424</v>
      </c>
      <c r="C4155" t="s">
        <v>21</v>
      </c>
      <c r="D4155" t="s">
        <v>608</v>
      </c>
      <c r="E4155">
        <v>160</v>
      </c>
    </row>
    <row r="4156" spans="1:5">
      <c r="A4156">
        <v>2021</v>
      </c>
      <c r="B4156" t="s">
        <v>433</v>
      </c>
      <c r="C4156" t="s">
        <v>42</v>
      </c>
      <c r="D4156" t="s">
        <v>608</v>
      </c>
      <c r="E4156">
        <v>15</v>
      </c>
    </row>
    <row r="4157" spans="1:5">
      <c r="A4157">
        <v>2021</v>
      </c>
      <c r="B4157" t="s">
        <v>421</v>
      </c>
      <c r="C4157" t="s">
        <v>13</v>
      </c>
      <c r="D4157" t="s">
        <v>608</v>
      </c>
      <c r="E4157">
        <v>195</v>
      </c>
    </row>
    <row r="4158" spans="1:5">
      <c r="A4158">
        <v>2022</v>
      </c>
      <c r="B4158" t="s">
        <v>424</v>
      </c>
      <c r="C4158" t="s">
        <v>21</v>
      </c>
      <c r="D4158" t="s">
        <v>608</v>
      </c>
      <c r="E4158">
        <v>160</v>
      </c>
    </row>
    <row r="4159" spans="1:5">
      <c r="A4159">
        <v>2022</v>
      </c>
      <c r="B4159" t="s">
        <v>431</v>
      </c>
      <c r="C4159" t="s">
        <v>36</v>
      </c>
      <c r="D4159" t="s">
        <v>608</v>
      </c>
      <c r="E4159">
        <v>30</v>
      </c>
    </row>
    <row r="4160" spans="1:5">
      <c r="A4160">
        <v>2022</v>
      </c>
      <c r="B4160" t="s">
        <v>421</v>
      </c>
      <c r="C4160" t="s">
        <v>13</v>
      </c>
      <c r="D4160" t="s">
        <v>608</v>
      </c>
      <c r="E4160">
        <v>200</v>
      </c>
    </row>
    <row r="4161" spans="1:5">
      <c r="A4161">
        <v>2021</v>
      </c>
      <c r="B4161" t="s">
        <v>436</v>
      </c>
      <c r="C4161" t="s">
        <v>49</v>
      </c>
      <c r="D4161" t="s">
        <v>608</v>
      </c>
      <c r="E4161">
        <v>285</v>
      </c>
    </row>
    <row r="4162" spans="1:5">
      <c r="A4162">
        <v>2021</v>
      </c>
      <c r="B4162" t="s">
        <v>439</v>
      </c>
      <c r="C4162" t="s">
        <v>53</v>
      </c>
      <c r="D4162" t="s">
        <v>608</v>
      </c>
      <c r="E4162">
        <v>25</v>
      </c>
    </row>
    <row r="4163" spans="1:5">
      <c r="A4163">
        <v>2021</v>
      </c>
      <c r="B4163" t="s">
        <v>435</v>
      </c>
      <c r="C4163" t="s">
        <v>48</v>
      </c>
      <c r="D4163" t="s">
        <v>608</v>
      </c>
      <c r="E4163">
        <v>80</v>
      </c>
    </row>
    <row r="4164" spans="1:5">
      <c r="A4164">
        <v>2021</v>
      </c>
      <c r="B4164" t="s">
        <v>430</v>
      </c>
      <c r="C4164" t="s">
        <v>33</v>
      </c>
      <c r="D4164" t="s">
        <v>608</v>
      </c>
      <c r="E4164">
        <v>90</v>
      </c>
    </row>
    <row r="4165" spans="1:5">
      <c r="A4165">
        <v>2021</v>
      </c>
      <c r="B4165" t="s">
        <v>429</v>
      </c>
      <c r="C4165" t="s">
        <v>30</v>
      </c>
      <c r="D4165" t="s">
        <v>608</v>
      </c>
      <c r="E4165">
        <v>325</v>
      </c>
    </row>
    <row r="4166" spans="1:5">
      <c r="A4166">
        <v>2021</v>
      </c>
      <c r="B4166" t="s">
        <v>428</v>
      </c>
      <c r="C4166" t="s">
        <v>27</v>
      </c>
      <c r="D4166" t="s">
        <v>608</v>
      </c>
      <c r="E4166">
        <v>75</v>
      </c>
    </row>
    <row r="4167" spans="1:5">
      <c r="A4167">
        <v>2021</v>
      </c>
      <c r="B4167" t="s">
        <v>431</v>
      </c>
      <c r="C4167" t="s">
        <v>36</v>
      </c>
      <c r="D4167" t="s">
        <v>608</v>
      </c>
      <c r="E4167">
        <v>30</v>
      </c>
    </row>
    <row r="4168" spans="1:5">
      <c r="A4168">
        <v>2022</v>
      </c>
      <c r="B4168" t="s">
        <v>438</v>
      </c>
      <c r="C4168" t="s">
        <v>52</v>
      </c>
      <c r="D4168" t="s">
        <v>608</v>
      </c>
      <c r="E4168">
        <v>40</v>
      </c>
    </row>
    <row r="4169" spans="1:5">
      <c r="A4169">
        <v>2022</v>
      </c>
      <c r="B4169" t="s">
        <v>429</v>
      </c>
      <c r="C4169" t="s">
        <v>30</v>
      </c>
      <c r="D4169" t="s">
        <v>608</v>
      </c>
      <c r="E4169">
        <v>310</v>
      </c>
    </row>
    <row r="4170" spans="1:5">
      <c r="A4170">
        <v>2022</v>
      </c>
      <c r="B4170" t="s">
        <v>420</v>
      </c>
      <c r="C4170" t="s">
        <v>8</v>
      </c>
      <c r="D4170" t="s">
        <v>608</v>
      </c>
      <c r="E4170">
        <v>315</v>
      </c>
    </row>
    <row r="4171" spans="1:5">
      <c r="A4171">
        <v>2020</v>
      </c>
      <c r="B4171" t="s">
        <v>422</v>
      </c>
      <c r="C4171" t="s">
        <v>15</v>
      </c>
      <c r="D4171" t="s">
        <v>608</v>
      </c>
      <c r="E4171">
        <v>330</v>
      </c>
    </row>
    <row r="4172" spans="1:5">
      <c r="A4172">
        <v>2020</v>
      </c>
      <c r="B4172" t="s">
        <v>425</v>
      </c>
      <c r="C4172" t="s">
        <v>24</v>
      </c>
      <c r="D4172" t="s">
        <v>608</v>
      </c>
      <c r="E4172">
        <v>50</v>
      </c>
    </row>
    <row r="4173" spans="1:5">
      <c r="A4173">
        <v>2020</v>
      </c>
      <c r="B4173" t="s">
        <v>431</v>
      </c>
      <c r="C4173" t="s">
        <v>36</v>
      </c>
      <c r="D4173" t="s">
        <v>608</v>
      </c>
      <c r="E4173">
        <v>35</v>
      </c>
    </row>
    <row r="4174" spans="1:5">
      <c r="A4174">
        <v>2020</v>
      </c>
      <c r="B4174" t="s">
        <v>423</v>
      </c>
      <c r="C4174" t="s">
        <v>18</v>
      </c>
      <c r="D4174" t="s">
        <v>608</v>
      </c>
      <c r="E4174">
        <v>60</v>
      </c>
    </row>
    <row r="4175" spans="1:5">
      <c r="A4175">
        <v>2020</v>
      </c>
      <c r="B4175" t="s">
        <v>421</v>
      </c>
      <c r="C4175" t="s">
        <v>13</v>
      </c>
      <c r="D4175" t="s">
        <v>608</v>
      </c>
      <c r="E4175">
        <v>225</v>
      </c>
    </row>
    <row r="4176" spans="1:5">
      <c r="A4176">
        <v>2020</v>
      </c>
      <c r="B4176" t="s">
        <v>438</v>
      </c>
      <c r="C4176" t="s">
        <v>52</v>
      </c>
      <c r="D4176" t="s">
        <v>608</v>
      </c>
      <c r="E4176">
        <v>45</v>
      </c>
    </row>
    <row r="4177" spans="1:5">
      <c r="A4177">
        <v>2020</v>
      </c>
      <c r="B4177" t="s">
        <v>436</v>
      </c>
      <c r="C4177" t="s">
        <v>49</v>
      </c>
      <c r="D4177" t="s">
        <v>608</v>
      </c>
      <c r="E4177">
        <v>295</v>
      </c>
    </row>
    <row r="4178" spans="1:5">
      <c r="A4178">
        <v>2020</v>
      </c>
      <c r="B4178" t="s">
        <v>426</v>
      </c>
      <c r="C4178" t="s">
        <v>427</v>
      </c>
      <c r="D4178" t="s">
        <v>608</v>
      </c>
      <c r="E4178">
        <v>300</v>
      </c>
    </row>
    <row r="4179" spans="1:5">
      <c r="A4179">
        <v>2020</v>
      </c>
      <c r="B4179" t="s">
        <v>424</v>
      </c>
      <c r="C4179" t="s">
        <v>21</v>
      </c>
      <c r="D4179" t="s">
        <v>608</v>
      </c>
      <c r="E4179">
        <v>190</v>
      </c>
    </row>
    <row r="4180" spans="1:5">
      <c r="A4180">
        <v>2020</v>
      </c>
      <c r="B4180" t="s">
        <v>432</v>
      </c>
      <c r="C4180" t="s">
        <v>39</v>
      </c>
      <c r="D4180" t="s">
        <v>608</v>
      </c>
      <c r="E4180">
        <v>120</v>
      </c>
    </row>
    <row r="4181" spans="1:5">
      <c r="A4181">
        <v>2020</v>
      </c>
      <c r="B4181" t="s">
        <v>439</v>
      </c>
      <c r="C4181" t="s">
        <v>53</v>
      </c>
      <c r="D4181" t="s">
        <v>608</v>
      </c>
      <c r="E4181">
        <v>35</v>
      </c>
    </row>
    <row r="4182" spans="1:5">
      <c r="A4182">
        <v>2020</v>
      </c>
      <c r="B4182" t="s">
        <v>428</v>
      </c>
      <c r="C4182" t="s">
        <v>27</v>
      </c>
      <c r="D4182" t="s">
        <v>608</v>
      </c>
      <c r="E4182">
        <v>75</v>
      </c>
    </row>
    <row r="4183" spans="1:5">
      <c r="A4183">
        <v>2020</v>
      </c>
      <c r="B4183" t="s">
        <v>429</v>
      </c>
      <c r="C4183" t="s">
        <v>30</v>
      </c>
      <c r="D4183" t="s">
        <v>608</v>
      </c>
      <c r="E4183">
        <v>320</v>
      </c>
    </row>
    <row r="4184" spans="1:5">
      <c r="A4184">
        <v>2020</v>
      </c>
      <c r="B4184" t="s">
        <v>430</v>
      </c>
      <c r="C4184" t="s">
        <v>33</v>
      </c>
      <c r="D4184" t="s">
        <v>608</v>
      </c>
      <c r="E4184">
        <v>75</v>
      </c>
    </row>
    <row r="4185" spans="1:5">
      <c r="A4185">
        <v>2020</v>
      </c>
      <c r="B4185" t="s">
        <v>433</v>
      </c>
      <c r="C4185" t="s">
        <v>42</v>
      </c>
      <c r="D4185" t="s">
        <v>608</v>
      </c>
      <c r="E4185">
        <v>15</v>
      </c>
    </row>
    <row r="4186" spans="1:5">
      <c r="A4186">
        <v>2020</v>
      </c>
      <c r="B4186" t="s">
        <v>420</v>
      </c>
      <c r="C4186" t="s">
        <v>8</v>
      </c>
      <c r="D4186" t="s">
        <v>608</v>
      </c>
      <c r="E4186">
        <v>320</v>
      </c>
    </row>
    <row r="4187" spans="1:5">
      <c r="A4187">
        <v>2020</v>
      </c>
      <c r="B4187" t="s">
        <v>434</v>
      </c>
      <c r="C4187" t="s">
        <v>45</v>
      </c>
      <c r="D4187" t="s">
        <v>608</v>
      </c>
      <c r="E4187">
        <v>5</v>
      </c>
    </row>
    <row r="4188" spans="1:5">
      <c r="A4188">
        <v>2020</v>
      </c>
      <c r="B4188" t="s">
        <v>435</v>
      </c>
      <c r="C4188" t="s">
        <v>48</v>
      </c>
      <c r="D4188" t="s">
        <v>608</v>
      </c>
      <c r="E4188">
        <v>100</v>
      </c>
    </row>
    <row r="4189" spans="1:5">
      <c r="A4189">
        <v>2020</v>
      </c>
      <c r="B4189" t="s">
        <v>437</v>
      </c>
      <c r="C4189" t="s">
        <v>51</v>
      </c>
      <c r="D4189" t="s">
        <v>608</v>
      </c>
      <c r="E4189">
        <v>110</v>
      </c>
    </row>
    <row r="4190" spans="1:5">
      <c r="A4190">
        <v>2019</v>
      </c>
      <c r="B4190" t="s">
        <v>432</v>
      </c>
      <c r="C4190" t="s">
        <v>39</v>
      </c>
      <c r="D4190" t="s">
        <v>608</v>
      </c>
      <c r="E4190">
        <v>115</v>
      </c>
    </row>
    <row r="4191" spans="1:5">
      <c r="A4191">
        <v>2019</v>
      </c>
      <c r="B4191" t="s">
        <v>426</v>
      </c>
      <c r="C4191" t="s">
        <v>427</v>
      </c>
      <c r="D4191" t="s">
        <v>608</v>
      </c>
      <c r="E4191">
        <v>285</v>
      </c>
    </row>
    <row r="4192" spans="1:5">
      <c r="A4192">
        <v>2019</v>
      </c>
      <c r="B4192" t="s">
        <v>421</v>
      </c>
      <c r="C4192" t="s">
        <v>13</v>
      </c>
      <c r="D4192" t="s">
        <v>608</v>
      </c>
      <c r="E4192">
        <v>210</v>
      </c>
    </row>
    <row r="4193" spans="1:5">
      <c r="A4193">
        <v>2019</v>
      </c>
      <c r="B4193" t="s">
        <v>424</v>
      </c>
      <c r="C4193" t="s">
        <v>21</v>
      </c>
      <c r="D4193" t="s">
        <v>608</v>
      </c>
      <c r="E4193">
        <v>185</v>
      </c>
    </row>
    <row r="4194" spans="1:5">
      <c r="A4194">
        <v>2019</v>
      </c>
      <c r="B4194" t="s">
        <v>423</v>
      </c>
      <c r="C4194" t="s">
        <v>18</v>
      </c>
      <c r="D4194" t="s">
        <v>608</v>
      </c>
      <c r="E4194">
        <v>65</v>
      </c>
    </row>
    <row r="4195" spans="1:5">
      <c r="A4195">
        <v>2019</v>
      </c>
      <c r="B4195" t="s">
        <v>434</v>
      </c>
      <c r="C4195" t="s">
        <v>45</v>
      </c>
      <c r="D4195" t="s">
        <v>608</v>
      </c>
      <c r="E4195">
        <v>5</v>
      </c>
    </row>
    <row r="4196" spans="1:5">
      <c r="A4196">
        <v>2019</v>
      </c>
      <c r="B4196" t="s">
        <v>428</v>
      </c>
      <c r="C4196" t="s">
        <v>27</v>
      </c>
      <c r="D4196" t="s">
        <v>608</v>
      </c>
      <c r="E4196">
        <v>75</v>
      </c>
    </row>
    <row r="4197" spans="1:5">
      <c r="A4197">
        <v>2019</v>
      </c>
      <c r="B4197" t="s">
        <v>437</v>
      </c>
      <c r="C4197" t="s">
        <v>51</v>
      </c>
      <c r="D4197" t="s">
        <v>608</v>
      </c>
      <c r="E4197">
        <v>100</v>
      </c>
    </row>
    <row r="4198" spans="1:5">
      <c r="A4198">
        <v>2019</v>
      </c>
      <c r="B4198" t="s">
        <v>425</v>
      </c>
      <c r="C4198" t="s">
        <v>24</v>
      </c>
      <c r="D4198" t="s">
        <v>608</v>
      </c>
      <c r="E4198">
        <v>45</v>
      </c>
    </row>
    <row r="4199" spans="1:5">
      <c r="A4199">
        <v>2019</v>
      </c>
      <c r="B4199" t="s">
        <v>430</v>
      </c>
      <c r="C4199" t="s">
        <v>33</v>
      </c>
      <c r="D4199" t="s">
        <v>608</v>
      </c>
      <c r="E4199">
        <v>65</v>
      </c>
    </row>
    <row r="4200" spans="1:5">
      <c r="A4200">
        <v>2019</v>
      </c>
      <c r="B4200" t="s">
        <v>420</v>
      </c>
      <c r="C4200" t="s">
        <v>8</v>
      </c>
      <c r="D4200" t="s">
        <v>608</v>
      </c>
      <c r="E4200">
        <v>295</v>
      </c>
    </row>
    <row r="4201" spans="1:5">
      <c r="A4201">
        <v>2019</v>
      </c>
      <c r="B4201" t="s">
        <v>438</v>
      </c>
      <c r="C4201" t="s">
        <v>52</v>
      </c>
      <c r="D4201" t="s">
        <v>608</v>
      </c>
      <c r="E4201">
        <v>55</v>
      </c>
    </row>
    <row r="4202" spans="1:5">
      <c r="A4202">
        <v>2019</v>
      </c>
      <c r="B4202" t="s">
        <v>429</v>
      </c>
      <c r="C4202" t="s">
        <v>30</v>
      </c>
      <c r="D4202" t="s">
        <v>608</v>
      </c>
      <c r="E4202">
        <v>305</v>
      </c>
    </row>
    <row r="4203" spans="1:5">
      <c r="A4203">
        <v>2019</v>
      </c>
      <c r="B4203" t="s">
        <v>433</v>
      </c>
      <c r="C4203" t="s">
        <v>42</v>
      </c>
      <c r="D4203" t="s">
        <v>608</v>
      </c>
      <c r="E4203">
        <v>10</v>
      </c>
    </row>
    <row r="4204" spans="1:5">
      <c r="A4204">
        <v>2019</v>
      </c>
      <c r="B4204" t="s">
        <v>422</v>
      </c>
      <c r="C4204" t="s">
        <v>15</v>
      </c>
      <c r="D4204" t="s">
        <v>608</v>
      </c>
      <c r="E4204">
        <v>300</v>
      </c>
    </row>
    <row r="4205" spans="1:5">
      <c r="A4205">
        <v>2019</v>
      </c>
      <c r="B4205" t="s">
        <v>435</v>
      </c>
      <c r="C4205" t="s">
        <v>48</v>
      </c>
      <c r="D4205" t="s">
        <v>608</v>
      </c>
      <c r="E4205">
        <v>80</v>
      </c>
    </row>
    <row r="4206" spans="1:5">
      <c r="A4206">
        <v>2019</v>
      </c>
      <c r="B4206" t="s">
        <v>436</v>
      </c>
      <c r="C4206" t="s">
        <v>49</v>
      </c>
      <c r="D4206" t="s">
        <v>608</v>
      </c>
      <c r="E4206">
        <v>270</v>
      </c>
    </row>
    <row r="4207" spans="1:5">
      <c r="A4207">
        <v>2019</v>
      </c>
      <c r="B4207" t="s">
        <v>439</v>
      </c>
      <c r="C4207" t="s">
        <v>53</v>
      </c>
      <c r="D4207" t="s">
        <v>608</v>
      </c>
      <c r="E4207">
        <v>25</v>
      </c>
    </row>
    <row r="4208" spans="1:5">
      <c r="A4208">
        <v>2019</v>
      </c>
      <c r="B4208" t="s">
        <v>431</v>
      </c>
      <c r="C4208" t="s">
        <v>36</v>
      </c>
      <c r="D4208" t="s">
        <v>608</v>
      </c>
      <c r="E4208">
        <v>35</v>
      </c>
    </row>
    <row r="4209" spans="1:5">
      <c r="A4209">
        <v>2018</v>
      </c>
      <c r="B4209" t="s">
        <v>424</v>
      </c>
      <c r="C4209" t="s">
        <v>21</v>
      </c>
      <c r="D4209" t="s">
        <v>608</v>
      </c>
      <c r="E4209">
        <v>210</v>
      </c>
    </row>
    <row r="4210" spans="1:5">
      <c r="A4210">
        <v>2018</v>
      </c>
      <c r="B4210" t="s">
        <v>420</v>
      </c>
      <c r="C4210" t="s">
        <v>8</v>
      </c>
      <c r="D4210" t="s">
        <v>608</v>
      </c>
      <c r="E4210">
        <v>325</v>
      </c>
    </row>
    <row r="4211" spans="1:5">
      <c r="A4211">
        <v>2018</v>
      </c>
      <c r="B4211" t="s">
        <v>426</v>
      </c>
      <c r="C4211" t="s">
        <v>427</v>
      </c>
      <c r="D4211" t="s">
        <v>608</v>
      </c>
      <c r="E4211">
        <v>270</v>
      </c>
    </row>
    <row r="4212" spans="1:5">
      <c r="A4212">
        <v>2018</v>
      </c>
      <c r="B4212" t="s">
        <v>433</v>
      </c>
      <c r="C4212" t="s">
        <v>42</v>
      </c>
      <c r="D4212" t="s">
        <v>608</v>
      </c>
      <c r="E4212">
        <v>10</v>
      </c>
    </row>
    <row r="4213" spans="1:5">
      <c r="A4213">
        <v>2018</v>
      </c>
      <c r="B4213" t="s">
        <v>421</v>
      </c>
      <c r="C4213" t="s">
        <v>13</v>
      </c>
      <c r="D4213" t="s">
        <v>608</v>
      </c>
      <c r="E4213">
        <v>240</v>
      </c>
    </row>
    <row r="4214" spans="1:5">
      <c r="A4214">
        <v>2018</v>
      </c>
      <c r="B4214" t="s">
        <v>435</v>
      </c>
      <c r="C4214" t="s">
        <v>48</v>
      </c>
      <c r="D4214" t="s">
        <v>608</v>
      </c>
      <c r="E4214">
        <v>80</v>
      </c>
    </row>
    <row r="4215" spans="1:5">
      <c r="A4215">
        <v>2018</v>
      </c>
      <c r="B4215" t="s">
        <v>428</v>
      </c>
      <c r="C4215" t="s">
        <v>27</v>
      </c>
      <c r="D4215" t="s">
        <v>608</v>
      </c>
      <c r="E4215">
        <v>70</v>
      </c>
    </row>
    <row r="4216" spans="1:5">
      <c r="A4216">
        <v>2018</v>
      </c>
      <c r="B4216" t="s">
        <v>423</v>
      </c>
      <c r="C4216" t="s">
        <v>18</v>
      </c>
      <c r="D4216" t="s">
        <v>608</v>
      </c>
      <c r="E4216">
        <v>50</v>
      </c>
    </row>
    <row r="4217" spans="1:5">
      <c r="A4217">
        <v>2018</v>
      </c>
      <c r="B4217" t="s">
        <v>430</v>
      </c>
      <c r="C4217" t="s">
        <v>33</v>
      </c>
      <c r="D4217" t="s">
        <v>608</v>
      </c>
      <c r="E4217">
        <v>70</v>
      </c>
    </row>
    <row r="4218" spans="1:5">
      <c r="A4218">
        <v>2018</v>
      </c>
      <c r="B4218" t="s">
        <v>431</v>
      </c>
      <c r="C4218" t="s">
        <v>36</v>
      </c>
      <c r="D4218" t="s">
        <v>608</v>
      </c>
      <c r="E4218">
        <v>35</v>
      </c>
    </row>
    <row r="4219" spans="1:5">
      <c r="A4219">
        <v>2018</v>
      </c>
      <c r="B4219" t="s">
        <v>438</v>
      </c>
      <c r="C4219" t="s">
        <v>52</v>
      </c>
      <c r="D4219" t="s">
        <v>608</v>
      </c>
      <c r="E4219">
        <v>55</v>
      </c>
    </row>
    <row r="4220" spans="1:5">
      <c r="A4220">
        <v>2018</v>
      </c>
      <c r="B4220" t="s">
        <v>422</v>
      </c>
      <c r="C4220" t="s">
        <v>15</v>
      </c>
      <c r="D4220" t="s">
        <v>608</v>
      </c>
      <c r="E4220">
        <v>305</v>
      </c>
    </row>
    <row r="4221" spans="1:5">
      <c r="A4221">
        <v>2018</v>
      </c>
      <c r="B4221" t="s">
        <v>436</v>
      </c>
      <c r="C4221" t="s">
        <v>49</v>
      </c>
      <c r="D4221" t="s">
        <v>608</v>
      </c>
      <c r="E4221">
        <v>255</v>
      </c>
    </row>
    <row r="4222" spans="1:5">
      <c r="A4222">
        <v>2018</v>
      </c>
      <c r="B4222" t="s">
        <v>439</v>
      </c>
      <c r="C4222" t="s">
        <v>53</v>
      </c>
      <c r="D4222" t="s">
        <v>608</v>
      </c>
      <c r="E4222">
        <v>30</v>
      </c>
    </row>
    <row r="4223" spans="1:5">
      <c r="A4223">
        <v>2018</v>
      </c>
      <c r="B4223" t="s">
        <v>437</v>
      </c>
      <c r="C4223" t="s">
        <v>51</v>
      </c>
      <c r="D4223" t="s">
        <v>608</v>
      </c>
      <c r="E4223">
        <v>105</v>
      </c>
    </row>
    <row r="4224" spans="1:5">
      <c r="A4224">
        <v>2018</v>
      </c>
      <c r="B4224" t="s">
        <v>434</v>
      </c>
      <c r="C4224" t="s">
        <v>45</v>
      </c>
      <c r="D4224" t="s">
        <v>608</v>
      </c>
      <c r="E4224">
        <v>5</v>
      </c>
    </row>
    <row r="4225" spans="1:5">
      <c r="A4225">
        <v>2018</v>
      </c>
      <c r="B4225" t="s">
        <v>429</v>
      </c>
      <c r="C4225" t="s">
        <v>30</v>
      </c>
      <c r="D4225" t="s">
        <v>608</v>
      </c>
      <c r="E4225">
        <v>310</v>
      </c>
    </row>
    <row r="4226" spans="1:5">
      <c r="A4226">
        <v>2018</v>
      </c>
      <c r="B4226" t="s">
        <v>425</v>
      </c>
      <c r="C4226" t="s">
        <v>24</v>
      </c>
      <c r="D4226" t="s">
        <v>608</v>
      </c>
      <c r="E4226">
        <v>50</v>
      </c>
    </row>
    <row r="4227" spans="1:5">
      <c r="A4227">
        <v>2018</v>
      </c>
      <c r="B4227" t="s">
        <v>432</v>
      </c>
      <c r="C4227" t="s">
        <v>39</v>
      </c>
      <c r="D4227" t="s">
        <v>608</v>
      </c>
      <c r="E4227">
        <v>110</v>
      </c>
    </row>
    <row r="4228" spans="1:5">
      <c r="A4228">
        <v>2023</v>
      </c>
      <c r="B4228" t="s">
        <v>424</v>
      </c>
      <c r="C4228" t="s">
        <v>21</v>
      </c>
      <c r="D4228" t="s">
        <v>608</v>
      </c>
      <c r="E4228">
        <v>170</v>
      </c>
    </row>
    <row r="4229" spans="1:5">
      <c r="A4229">
        <v>2023</v>
      </c>
      <c r="B4229" t="s">
        <v>432</v>
      </c>
      <c r="C4229" t="s">
        <v>39</v>
      </c>
      <c r="D4229" t="s">
        <v>608</v>
      </c>
      <c r="E4229">
        <v>130</v>
      </c>
    </row>
    <row r="4230" spans="1:5">
      <c r="A4230">
        <v>2023</v>
      </c>
      <c r="B4230" t="s">
        <v>421</v>
      </c>
      <c r="C4230" t="s">
        <v>13</v>
      </c>
      <c r="D4230" t="s">
        <v>608</v>
      </c>
      <c r="E4230">
        <v>210</v>
      </c>
    </row>
    <row r="4231" spans="1:5">
      <c r="A4231">
        <v>2023</v>
      </c>
      <c r="B4231" t="s">
        <v>430</v>
      </c>
      <c r="C4231" t="s">
        <v>33</v>
      </c>
      <c r="D4231" t="s">
        <v>608</v>
      </c>
      <c r="E4231">
        <v>60</v>
      </c>
    </row>
    <row r="4232" spans="1:5">
      <c r="A4232">
        <v>2023</v>
      </c>
      <c r="B4232" t="s">
        <v>435</v>
      </c>
      <c r="C4232" t="s">
        <v>48</v>
      </c>
      <c r="D4232" t="s">
        <v>608</v>
      </c>
      <c r="E4232">
        <v>85</v>
      </c>
    </row>
    <row r="4233" spans="1:5">
      <c r="A4233">
        <v>2023</v>
      </c>
      <c r="B4233" t="s">
        <v>436</v>
      </c>
      <c r="C4233" t="s">
        <v>49</v>
      </c>
      <c r="D4233" t="s">
        <v>608</v>
      </c>
      <c r="E4233">
        <v>240</v>
      </c>
    </row>
    <row r="4234" spans="1:5">
      <c r="A4234">
        <v>2023</v>
      </c>
      <c r="B4234" t="s">
        <v>429</v>
      </c>
      <c r="C4234" t="s">
        <v>30</v>
      </c>
      <c r="D4234" t="s">
        <v>608</v>
      </c>
      <c r="E4234">
        <v>300</v>
      </c>
    </row>
    <row r="4235" spans="1:5">
      <c r="A4235">
        <v>2023</v>
      </c>
      <c r="B4235" t="s">
        <v>420</v>
      </c>
      <c r="C4235" t="s">
        <v>8</v>
      </c>
      <c r="D4235" t="s">
        <v>608</v>
      </c>
      <c r="E4235">
        <v>275</v>
      </c>
    </row>
    <row r="4236" spans="1:5">
      <c r="A4236">
        <v>2023</v>
      </c>
      <c r="B4236" t="s">
        <v>439</v>
      </c>
      <c r="C4236" t="s">
        <v>53</v>
      </c>
      <c r="D4236" t="s">
        <v>608</v>
      </c>
      <c r="E4236">
        <v>40</v>
      </c>
    </row>
    <row r="4237" spans="1:5">
      <c r="A4237">
        <v>2023</v>
      </c>
      <c r="B4237" t="s">
        <v>437</v>
      </c>
      <c r="C4237" t="s">
        <v>51</v>
      </c>
      <c r="D4237" t="s">
        <v>608</v>
      </c>
      <c r="E4237">
        <v>90</v>
      </c>
    </row>
    <row r="4238" spans="1:5">
      <c r="A4238">
        <v>2023</v>
      </c>
      <c r="B4238" t="s">
        <v>438</v>
      </c>
      <c r="C4238" t="s">
        <v>52</v>
      </c>
      <c r="D4238" t="s">
        <v>608</v>
      </c>
      <c r="E4238">
        <v>40</v>
      </c>
    </row>
    <row r="4239" spans="1:5">
      <c r="A4239">
        <v>2023</v>
      </c>
      <c r="B4239" t="s">
        <v>426</v>
      </c>
      <c r="C4239" t="s">
        <v>427</v>
      </c>
      <c r="D4239" t="s">
        <v>608</v>
      </c>
      <c r="E4239">
        <v>305</v>
      </c>
    </row>
    <row r="4240" spans="1:5">
      <c r="A4240">
        <v>2023</v>
      </c>
      <c r="B4240" t="s">
        <v>434</v>
      </c>
      <c r="C4240" t="s">
        <v>45</v>
      </c>
      <c r="D4240" t="s">
        <v>608</v>
      </c>
      <c r="E4240">
        <v>10</v>
      </c>
    </row>
    <row r="4241" spans="1:5">
      <c r="A4241">
        <v>2023</v>
      </c>
      <c r="B4241" t="s">
        <v>425</v>
      </c>
      <c r="C4241" t="s">
        <v>24</v>
      </c>
      <c r="D4241" t="s">
        <v>608</v>
      </c>
      <c r="E4241">
        <v>45</v>
      </c>
    </row>
    <row r="4242" spans="1:5">
      <c r="A4242">
        <v>2023</v>
      </c>
      <c r="B4242" t="s">
        <v>422</v>
      </c>
      <c r="C4242" t="s">
        <v>15</v>
      </c>
      <c r="D4242" t="s">
        <v>608</v>
      </c>
      <c r="E4242">
        <v>295</v>
      </c>
    </row>
    <row r="4243" spans="1:5">
      <c r="A4243">
        <v>2024</v>
      </c>
      <c r="B4243" t="s">
        <v>430</v>
      </c>
      <c r="C4243" t="s">
        <v>33</v>
      </c>
      <c r="D4243" t="s">
        <v>608</v>
      </c>
      <c r="E4243">
        <v>70</v>
      </c>
    </row>
    <row r="4244" spans="1:5">
      <c r="A4244">
        <v>2024</v>
      </c>
      <c r="B4244" t="s">
        <v>428</v>
      </c>
      <c r="C4244" t="s">
        <v>27</v>
      </c>
      <c r="D4244" t="s">
        <v>608</v>
      </c>
      <c r="E4244">
        <v>65</v>
      </c>
    </row>
    <row r="4245" spans="1:5">
      <c r="A4245">
        <v>2024</v>
      </c>
      <c r="B4245" t="s">
        <v>422</v>
      </c>
      <c r="C4245" t="s">
        <v>15</v>
      </c>
      <c r="D4245" t="s">
        <v>608</v>
      </c>
      <c r="E4245">
        <v>265</v>
      </c>
    </row>
    <row r="4246" spans="1:5">
      <c r="A4246">
        <v>2024</v>
      </c>
      <c r="B4246" t="s">
        <v>425</v>
      </c>
      <c r="C4246" t="s">
        <v>24</v>
      </c>
      <c r="D4246" t="s">
        <v>608</v>
      </c>
      <c r="E4246">
        <v>45</v>
      </c>
    </row>
    <row r="4247" spans="1:5">
      <c r="A4247">
        <v>2024</v>
      </c>
      <c r="B4247" t="s">
        <v>438</v>
      </c>
      <c r="C4247" t="s">
        <v>52</v>
      </c>
      <c r="D4247" t="s">
        <v>608</v>
      </c>
      <c r="E4247">
        <v>40</v>
      </c>
    </row>
    <row r="4248" spans="1:5">
      <c r="A4248">
        <v>2024</v>
      </c>
      <c r="B4248" t="s">
        <v>420</v>
      </c>
      <c r="C4248" t="s">
        <v>8</v>
      </c>
      <c r="D4248" t="s">
        <v>608</v>
      </c>
      <c r="E4248">
        <v>295</v>
      </c>
    </row>
    <row r="4249" spans="1:5">
      <c r="A4249">
        <v>2024</v>
      </c>
      <c r="B4249" t="s">
        <v>423</v>
      </c>
      <c r="C4249" t="s">
        <v>18</v>
      </c>
      <c r="D4249" t="s">
        <v>608</v>
      </c>
      <c r="E4249">
        <v>50</v>
      </c>
    </row>
    <row r="4250" spans="1:5">
      <c r="A4250">
        <v>2024</v>
      </c>
      <c r="B4250" t="s">
        <v>421</v>
      </c>
      <c r="C4250" t="s">
        <v>13</v>
      </c>
      <c r="D4250" t="s">
        <v>608</v>
      </c>
      <c r="E4250">
        <v>205</v>
      </c>
    </row>
    <row r="4251" spans="1:5">
      <c r="A4251">
        <v>2024</v>
      </c>
      <c r="B4251" t="s">
        <v>429</v>
      </c>
      <c r="C4251" t="s">
        <v>30</v>
      </c>
      <c r="D4251" t="s">
        <v>608</v>
      </c>
      <c r="E4251">
        <v>305</v>
      </c>
    </row>
    <row r="4252" spans="1:5">
      <c r="A4252">
        <v>2024</v>
      </c>
      <c r="B4252" t="s">
        <v>431</v>
      </c>
      <c r="C4252" t="s">
        <v>36</v>
      </c>
      <c r="D4252" t="s">
        <v>608</v>
      </c>
      <c r="E4252">
        <v>25</v>
      </c>
    </row>
    <row r="4253" spans="1:5">
      <c r="A4253">
        <v>2024</v>
      </c>
      <c r="B4253" t="s">
        <v>434</v>
      </c>
      <c r="C4253" t="s">
        <v>45</v>
      </c>
      <c r="D4253" t="s">
        <v>608</v>
      </c>
      <c r="E4253">
        <v>5</v>
      </c>
    </row>
    <row r="4254" spans="1:5">
      <c r="A4254">
        <v>2024</v>
      </c>
      <c r="B4254" t="s">
        <v>437</v>
      </c>
      <c r="C4254" t="s">
        <v>51</v>
      </c>
      <c r="D4254" t="s">
        <v>608</v>
      </c>
      <c r="E4254">
        <v>90</v>
      </c>
    </row>
    <row r="4255" spans="1:5">
      <c r="A4255">
        <v>2024</v>
      </c>
      <c r="B4255" t="s">
        <v>436</v>
      </c>
      <c r="C4255" t="s">
        <v>49</v>
      </c>
      <c r="D4255" t="s">
        <v>608</v>
      </c>
      <c r="E4255">
        <v>250</v>
      </c>
    </row>
    <row r="4256" spans="1:5">
      <c r="A4256">
        <v>2024</v>
      </c>
      <c r="B4256" t="s">
        <v>439</v>
      </c>
      <c r="C4256" t="s">
        <v>53</v>
      </c>
      <c r="D4256" t="s">
        <v>608</v>
      </c>
      <c r="E4256">
        <v>45</v>
      </c>
    </row>
    <row r="4257" spans="1:5">
      <c r="A4257">
        <v>2024</v>
      </c>
      <c r="B4257" t="s">
        <v>433</v>
      </c>
      <c r="C4257" t="s">
        <v>42</v>
      </c>
      <c r="D4257" t="s">
        <v>608</v>
      </c>
      <c r="E4257">
        <v>5</v>
      </c>
    </row>
    <row r="4258" spans="1:5">
      <c r="A4258">
        <v>2023</v>
      </c>
      <c r="B4258" t="s">
        <v>431</v>
      </c>
      <c r="C4258" t="s">
        <v>36</v>
      </c>
      <c r="D4258" t="s">
        <v>609</v>
      </c>
      <c r="E4258">
        <v>20</v>
      </c>
    </row>
    <row r="4259" spans="1:5">
      <c r="A4259">
        <v>2023</v>
      </c>
      <c r="B4259" t="s">
        <v>433</v>
      </c>
      <c r="C4259" t="s">
        <v>42</v>
      </c>
      <c r="D4259" t="s">
        <v>609</v>
      </c>
      <c r="E4259">
        <v>25</v>
      </c>
    </row>
    <row r="4260" spans="1:5">
      <c r="A4260">
        <v>2023</v>
      </c>
      <c r="B4260" t="s">
        <v>423</v>
      </c>
      <c r="C4260" t="s">
        <v>18</v>
      </c>
      <c r="D4260" t="s">
        <v>609</v>
      </c>
      <c r="E4260">
        <v>65</v>
      </c>
    </row>
    <row r="4261" spans="1:5">
      <c r="A4261">
        <v>2023</v>
      </c>
      <c r="B4261" t="s">
        <v>428</v>
      </c>
      <c r="C4261" t="s">
        <v>27</v>
      </c>
      <c r="D4261" t="s">
        <v>609</v>
      </c>
      <c r="E4261">
        <v>115</v>
      </c>
    </row>
    <row r="4262" spans="1:5">
      <c r="A4262">
        <v>2024</v>
      </c>
      <c r="B4262" t="s">
        <v>424</v>
      </c>
      <c r="C4262" t="s">
        <v>21</v>
      </c>
      <c r="D4262" t="s">
        <v>609</v>
      </c>
      <c r="E4262">
        <v>200</v>
      </c>
    </row>
    <row r="4263" spans="1:5">
      <c r="A4263">
        <v>2024</v>
      </c>
      <c r="B4263" t="s">
        <v>432</v>
      </c>
      <c r="C4263" t="s">
        <v>39</v>
      </c>
      <c r="D4263" t="s">
        <v>609</v>
      </c>
      <c r="E4263">
        <v>140</v>
      </c>
    </row>
    <row r="4264" spans="1:5">
      <c r="A4264">
        <v>2024</v>
      </c>
      <c r="B4264" t="s">
        <v>435</v>
      </c>
      <c r="C4264" t="s">
        <v>48</v>
      </c>
      <c r="D4264" t="s">
        <v>609</v>
      </c>
      <c r="E4264">
        <v>55</v>
      </c>
    </row>
    <row r="4265" spans="1:5">
      <c r="A4265">
        <v>2024</v>
      </c>
      <c r="B4265" t="s">
        <v>426</v>
      </c>
      <c r="C4265" t="s">
        <v>427</v>
      </c>
      <c r="D4265" t="s">
        <v>609</v>
      </c>
      <c r="E4265">
        <v>135</v>
      </c>
    </row>
    <row r="4266" spans="1:5">
      <c r="A4266">
        <v>2021</v>
      </c>
      <c r="B4266" t="s">
        <v>437</v>
      </c>
      <c r="C4266" t="s">
        <v>51</v>
      </c>
      <c r="D4266" t="s">
        <v>609</v>
      </c>
      <c r="E4266">
        <v>230</v>
      </c>
    </row>
    <row r="4267" spans="1:5">
      <c r="A4267">
        <v>2021</v>
      </c>
      <c r="B4267" t="s">
        <v>434</v>
      </c>
      <c r="C4267" t="s">
        <v>45</v>
      </c>
      <c r="D4267" t="s">
        <v>609</v>
      </c>
      <c r="E4267">
        <v>10</v>
      </c>
    </row>
    <row r="4268" spans="1:5">
      <c r="A4268">
        <v>2021</v>
      </c>
      <c r="B4268" t="s">
        <v>438</v>
      </c>
      <c r="C4268" t="s">
        <v>52</v>
      </c>
      <c r="D4268" t="s">
        <v>609</v>
      </c>
      <c r="E4268">
        <v>55</v>
      </c>
    </row>
    <row r="4269" spans="1:5">
      <c r="A4269">
        <v>2021</v>
      </c>
      <c r="B4269" t="s">
        <v>425</v>
      </c>
      <c r="C4269" t="s">
        <v>24</v>
      </c>
      <c r="D4269" t="s">
        <v>609</v>
      </c>
      <c r="E4269">
        <v>50</v>
      </c>
    </row>
    <row r="4270" spans="1:5">
      <c r="A4270">
        <v>2021</v>
      </c>
      <c r="B4270" t="s">
        <v>423</v>
      </c>
      <c r="C4270" t="s">
        <v>18</v>
      </c>
      <c r="D4270" t="s">
        <v>609</v>
      </c>
      <c r="E4270">
        <v>65</v>
      </c>
    </row>
    <row r="4271" spans="1:5">
      <c r="A4271">
        <v>2021</v>
      </c>
      <c r="B4271" t="s">
        <v>420</v>
      </c>
      <c r="C4271" t="s">
        <v>8</v>
      </c>
      <c r="D4271" t="s">
        <v>609</v>
      </c>
      <c r="E4271">
        <v>325</v>
      </c>
    </row>
    <row r="4272" spans="1:5">
      <c r="A4272">
        <v>2022</v>
      </c>
      <c r="B4272" t="s">
        <v>425</v>
      </c>
      <c r="C4272" t="s">
        <v>24</v>
      </c>
      <c r="D4272" t="s">
        <v>609</v>
      </c>
      <c r="E4272">
        <v>60</v>
      </c>
    </row>
    <row r="4273" spans="1:5">
      <c r="A4273">
        <v>2022</v>
      </c>
      <c r="B4273" t="s">
        <v>422</v>
      </c>
      <c r="C4273" t="s">
        <v>15</v>
      </c>
      <c r="D4273" t="s">
        <v>609</v>
      </c>
      <c r="E4273">
        <v>365</v>
      </c>
    </row>
    <row r="4274" spans="1:5">
      <c r="A4274">
        <v>2022</v>
      </c>
      <c r="B4274" t="s">
        <v>437</v>
      </c>
      <c r="C4274" t="s">
        <v>51</v>
      </c>
      <c r="D4274" t="s">
        <v>609</v>
      </c>
      <c r="E4274">
        <v>250</v>
      </c>
    </row>
    <row r="4275" spans="1:5">
      <c r="A4275">
        <v>2022</v>
      </c>
      <c r="B4275" t="s">
        <v>426</v>
      </c>
      <c r="C4275" t="s">
        <v>427</v>
      </c>
      <c r="D4275" t="s">
        <v>609</v>
      </c>
      <c r="E4275">
        <v>140</v>
      </c>
    </row>
    <row r="4276" spans="1:5">
      <c r="A4276">
        <v>2022</v>
      </c>
      <c r="B4276" t="s">
        <v>428</v>
      </c>
      <c r="C4276" t="s">
        <v>27</v>
      </c>
      <c r="D4276" t="s">
        <v>609</v>
      </c>
      <c r="E4276">
        <v>110</v>
      </c>
    </row>
    <row r="4277" spans="1:5">
      <c r="A4277">
        <v>2022</v>
      </c>
      <c r="B4277" t="s">
        <v>435</v>
      </c>
      <c r="C4277" t="s">
        <v>48</v>
      </c>
      <c r="D4277" t="s">
        <v>609</v>
      </c>
      <c r="E4277">
        <v>65</v>
      </c>
    </row>
    <row r="4278" spans="1:5">
      <c r="A4278">
        <v>2022</v>
      </c>
      <c r="B4278" t="s">
        <v>423</v>
      </c>
      <c r="C4278" t="s">
        <v>18</v>
      </c>
      <c r="D4278" t="s">
        <v>609</v>
      </c>
      <c r="E4278">
        <v>85</v>
      </c>
    </row>
    <row r="4279" spans="1:5">
      <c r="A4279">
        <v>2022</v>
      </c>
      <c r="B4279" t="s">
        <v>430</v>
      </c>
      <c r="C4279" t="s">
        <v>33</v>
      </c>
      <c r="D4279" t="s">
        <v>609</v>
      </c>
      <c r="E4279">
        <v>75</v>
      </c>
    </row>
    <row r="4280" spans="1:5">
      <c r="A4280">
        <v>2022</v>
      </c>
      <c r="B4280" t="s">
        <v>436</v>
      </c>
      <c r="C4280" t="s">
        <v>49</v>
      </c>
      <c r="D4280" t="s">
        <v>609</v>
      </c>
      <c r="E4280">
        <v>380</v>
      </c>
    </row>
    <row r="4281" spans="1:5">
      <c r="A4281">
        <v>2022</v>
      </c>
      <c r="B4281" t="s">
        <v>439</v>
      </c>
      <c r="C4281" t="s">
        <v>53</v>
      </c>
      <c r="D4281" t="s">
        <v>609</v>
      </c>
      <c r="E4281">
        <v>60</v>
      </c>
    </row>
    <row r="4282" spans="1:5">
      <c r="A4282">
        <v>2022</v>
      </c>
      <c r="B4282" t="s">
        <v>433</v>
      </c>
      <c r="C4282" t="s">
        <v>42</v>
      </c>
      <c r="D4282" t="s">
        <v>609</v>
      </c>
      <c r="E4282">
        <v>30</v>
      </c>
    </row>
    <row r="4283" spans="1:5">
      <c r="A4283">
        <v>2022</v>
      </c>
      <c r="B4283" t="s">
        <v>434</v>
      </c>
      <c r="C4283" t="s">
        <v>45</v>
      </c>
      <c r="D4283" t="s">
        <v>609</v>
      </c>
      <c r="E4283">
        <v>15</v>
      </c>
    </row>
    <row r="4284" spans="1:5">
      <c r="A4284">
        <v>2022</v>
      </c>
      <c r="B4284" t="s">
        <v>432</v>
      </c>
      <c r="C4284" t="s">
        <v>39</v>
      </c>
      <c r="D4284" t="s">
        <v>609</v>
      </c>
      <c r="E4284">
        <v>135</v>
      </c>
    </row>
    <row r="4285" spans="1:5">
      <c r="A4285">
        <v>2021</v>
      </c>
      <c r="B4285" t="s">
        <v>426</v>
      </c>
      <c r="C4285" t="s">
        <v>427</v>
      </c>
      <c r="D4285" t="s">
        <v>609</v>
      </c>
      <c r="E4285">
        <v>105</v>
      </c>
    </row>
    <row r="4286" spans="1:5">
      <c r="A4286">
        <v>2021</v>
      </c>
      <c r="B4286" t="s">
        <v>422</v>
      </c>
      <c r="C4286" t="s">
        <v>15</v>
      </c>
      <c r="D4286" t="s">
        <v>609</v>
      </c>
      <c r="E4286">
        <v>315</v>
      </c>
    </row>
    <row r="4287" spans="1:5">
      <c r="A4287">
        <v>2021</v>
      </c>
      <c r="B4287" t="s">
        <v>432</v>
      </c>
      <c r="C4287" t="s">
        <v>39</v>
      </c>
      <c r="D4287" t="s">
        <v>609</v>
      </c>
      <c r="E4287">
        <v>100</v>
      </c>
    </row>
    <row r="4288" spans="1:5">
      <c r="A4288">
        <v>2021</v>
      </c>
      <c r="B4288" t="s">
        <v>424</v>
      </c>
      <c r="C4288" t="s">
        <v>21</v>
      </c>
      <c r="D4288" t="s">
        <v>609</v>
      </c>
      <c r="E4288">
        <v>155</v>
      </c>
    </row>
    <row r="4289" spans="1:5">
      <c r="A4289">
        <v>2021</v>
      </c>
      <c r="B4289" t="s">
        <v>433</v>
      </c>
      <c r="C4289" t="s">
        <v>42</v>
      </c>
      <c r="D4289" t="s">
        <v>609</v>
      </c>
      <c r="E4289">
        <v>25</v>
      </c>
    </row>
    <row r="4290" spans="1:5">
      <c r="A4290">
        <v>2021</v>
      </c>
      <c r="B4290" t="s">
        <v>421</v>
      </c>
      <c r="C4290" t="s">
        <v>13</v>
      </c>
      <c r="D4290" t="s">
        <v>609</v>
      </c>
      <c r="E4290">
        <v>350</v>
      </c>
    </row>
    <row r="4291" spans="1:5">
      <c r="A4291">
        <v>2022</v>
      </c>
      <c r="B4291" t="s">
        <v>424</v>
      </c>
      <c r="C4291" t="s">
        <v>21</v>
      </c>
      <c r="D4291" t="s">
        <v>609</v>
      </c>
      <c r="E4291">
        <v>200</v>
      </c>
    </row>
    <row r="4292" spans="1:5">
      <c r="A4292">
        <v>2022</v>
      </c>
      <c r="B4292" t="s">
        <v>431</v>
      </c>
      <c r="C4292" t="s">
        <v>36</v>
      </c>
      <c r="D4292" t="s">
        <v>609</v>
      </c>
      <c r="E4292">
        <v>25</v>
      </c>
    </row>
    <row r="4293" spans="1:5">
      <c r="A4293">
        <v>2022</v>
      </c>
      <c r="B4293" t="s">
        <v>421</v>
      </c>
      <c r="C4293" t="s">
        <v>13</v>
      </c>
      <c r="D4293" t="s">
        <v>609</v>
      </c>
      <c r="E4293">
        <v>415</v>
      </c>
    </row>
    <row r="4294" spans="1:5">
      <c r="A4294">
        <v>2021</v>
      </c>
      <c r="B4294" t="s">
        <v>436</v>
      </c>
      <c r="C4294" t="s">
        <v>49</v>
      </c>
      <c r="D4294" t="s">
        <v>609</v>
      </c>
      <c r="E4294">
        <v>300</v>
      </c>
    </row>
    <row r="4295" spans="1:5">
      <c r="A4295">
        <v>2021</v>
      </c>
      <c r="B4295" t="s">
        <v>439</v>
      </c>
      <c r="C4295" t="s">
        <v>53</v>
      </c>
      <c r="D4295" t="s">
        <v>609</v>
      </c>
      <c r="E4295">
        <v>40</v>
      </c>
    </row>
    <row r="4296" spans="1:5">
      <c r="A4296">
        <v>2021</v>
      </c>
      <c r="B4296" t="s">
        <v>435</v>
      </c>
      <c r="C4296" t="s">
        <v>48</v>
      </c>
      <c r="D4296" t="s">
        <v>609</v>
      </c>
      <c r="E4296">
        <v>55</v>
      </c>
    </row>
    <row r="4297" spans="1:5">
      <c r="A4297">
        <v>2021</v>
      </c>
      <c r="B4297" t="s">
        <v>430</v>
      </c>
      <c r="C4297" t="s">
        <v>33</v>
      </c>
      <c r="D4297" t="s">
        <v>609</v>
      </c>
      <c r="E4297">
        <v>55</v>
      </c>
    </row>
    <row r="4298" spans="1:5">
      <c r="A4298">
        <v>2021</v>
      </c>
      <c r="B4298" t="s">
        <v>429</v>
      </c>
      <c r="C4298" t="s">
        <v>30</v>
      </c>
      <c r="D4298" t="s">
        <v>609</v>
      </c>
      <c r="E4298">
        <v>325</v>
      </c>
    </row>
    <row r="4299" spans="1:5">
      <c r="A4299">
        <v>2021</v>
      </c>
      <c r="B4299" t="s">
        <v>428</v>
      </c>
      <c r="C4299" t="s">
        <v>27</v>
      </c>
      <c r="D4299" t="s">
        <v>609</v>
      </c>
      <c r="E4299">
        <v>105</v>
      </c>
    </row>
    <row r="4300" spans="1:5">
      <c r="A4300">
        <v>2021</v>
      </c>
      <c r="B4300" t="s">
        <v>431</v>
      </c>
      <c r="C4300" t="s">
        <v>36</v>
      </c>
      <c r="D4300" t="s">
        <v>609</v>
      </c>
      <c r="E4300">
        <v>20</v>
      </c>
    </row>
    <row r="4301" spans="1:5">
      <c r="A4301">
        <v>2022</v>
      </c>
      <c r="B4301" t="s">
        <v>438</v>
      </c>
      <c r="C4301" t="s">
        <v>52</v>
      </c>
      <c r="D4301" t="s">
        <v>609</v>
      </c>
      <c r="E4301">
        <v>45</v>
      </c>
    </row>
    <row r="4302" spans="1:5">
      <c r="A4302">
        <v>2022</v>
      </c>
      <c r="B4302" t="s">
        <v>429</v>
      </c>
      <c r="C4302" t="s">
        <v>30</v>
      </c>
      <c r="D4302" t="s">
        <v>609</v>
      </c>
      <c r="E4302">
        <v>375</v>
      </c>
    </row>
    <row r="4303" spans="1:5">
      <c r="A4303">
        <v>2022</v>
      </c>
      <c r="B4303" t="s">
        <v>420</v>
      </c>
      <c r="C4303" t="s">
        <v>8</v>
      </c>
      <c r="D4303" t="s">
        <v>609</v>
      </c>
      <c r="E4303">
        <v>375</v>
      </c>
    </row>
    <row r="4304" spans="1:5">
      <c r="A4304">
        <v>2020</v>
      </c>
      <c r="B4304" t="s">
        <v>422</v>
      </c>
      <c r="C4304" t="s">
        <v>15</v>
      </c>
      <c r="D4304" t="s">
        <v>609</v>
      </c>
      <c r="E4304">
        <v>385</v>
      </c>
    </row>
    <row r="4305" spans="1:5">
      <c r="A4305">
        <v>2020</v>
      </c>
      <c r="B4305" t="s">
        <v>425</v>
      </c>
      <c r="C4305" t="s">
        <v>24</v>
      </c>
      <c r="D4305" t="s">
        <v>609</v>
      </c>
      <c r="E4305">
        <v>55</v>
      </c>
    </row>
    <row r="4306" spans="1:5">
      <c r="A4306">
        <v>2020</v>
      </c>
      <c r="B4306" t="s">
        <v>431</v>
      </c>
      <c r="C4306" t="s">
        <v>36</v>
      </c>
      <c r="D4306" t="s">
        <v>609</v>
      </c>
      <c r="E4306">
        <v>25</v>
      </c>
    </row>
    <row r="4307" spans="1:5">
      <c r="A4307">
        <v>2020</v>
      </c>
      <c r="B4307" t="s">
        <v>423</v>
      </c>
      <c r="C4307" t="s">
        <v>18</v>
      </c>
      <c r="D4307" t="s">
        <v>609</v>
      </c>
      <c r="E4307">
        <v>70</v>
      </c>
    </row>
    <row r="4308" spans="1:5">
      <c r="A4308">
        <v>2020</v>
      </c>
      <c r="B4308" t="s">
        <v>421</v>
      </c>
      <c r="C4308" t="s">
        <v>13</v>
      </c>
      <c r="D4308" t="s">
        <v>609</v>
      </c>
      <c r="E4308">
        <v>435</v>
      </c>
    </row>
    <row r="4309" spans="1:5">
      <c r="A4309">
        <v>2020</v>
      </c>
      <c r="B4309" t="s">
        <v>438</v>
      </c>
      <c r="C4309" t="s">
        <v>52</v>
      </c>
      <c r="D4309" t="s">
        <v>609</v>
      </c>
      <c r="E4309">
        <v>50</v>
      </c>
    </row>
    <row r="4310" spans="1:5">
      <c r="A4310">
        <v>2020</v>
      </c>
      <c r="B4310" t="s">
        <v>436</v>
      </c>
      <c r="C4310" t="s">
        <v>49</v>
      </c>
      <c r="D4310" t="s">
        <v>609</v>
      </c>
      <c r="E4310">
        <v>340</v>
      </c>
    </row>
    <row r="4311" spans="1:5">
      <c r="A4311">
        <v>2020</v>
      </c>
      <c r="B4311" t="s">
        <v>426</v>
      </c>
      <c r="C4311" t="s">
        <v>427</v>
      </c>
      <c r="D4311" t="s">
        <v>609</v>
      </c>
      <c r="E4311">
        <v>120</v>
      </c>
    </row>
    <row r="4312" spans="1:5">
      <c r="A4312">
        <v>2020</v>
      </c>
      <c r="B4312" t="s">
        <v>424</v>
      </c>
      <c r="C4312" t="s">
        <v>21</v>
      </c>
      <c r="D4312" t="s">
        <v>609</v>
      </c>
      <c r="E4312">
        <v>165</v>
      </c>
    </row>
    <row r="4313" spans="1:5">
      <c r="A4313">
        <v>2020</v>
      </c>
      <c r="B4313" t="s">
        <v>432</v>
      </c>
      <c r="C4313" t="s">
        <v>39</v>
      </c>
      <c r="D4313" t="s">
        <v>609</v>
      </c>
      <c r="E4313">
        <v>115</v>
      </c>
    </row>
    <row r="4314" spans="1:5">
      <c r="A4314">
        <v>2020</v>
      </c>
      <c r="B4314" t="s">
        <v>439</v>
      </c>
      <c r="C4314" t="s">
        <v>53</v>
      </c>
      <c r="D4314" t="s">
        <v>609</v>
      </c>
      <c r="E4314">
        <v>55</v>
      </c>
    </row>
    <row r="4315" spans="1:5">
      <c r="A4315">
        <v>2020</v>
      </c>
      <c r="B4315" t="s">
        <v>428</v>
      </c>
      <c r="C4315" t="s">
        <v>27</v>
      </c>
      <c r="D4315" t="s">
        <v>609</v>
      </c>
      <c r="E4315">
        <v>120</v>
      </c>
    </row>
    <row r="4316" spans="1:5">
      <c r="A4316">
        <v>2020</v>
      </c>
      <c r="B4316" t="s">
        <v>429</v>
      </c>
      <c r="C4316" t="s">
        <v>30</v>
      </c>
      <c r="D4316" t="s">
        <v>609</v>
      </c>
      <c r="E4316">
        <v>365</v>
      </c>
    </row>
    <row r="4317" spans="1:5">
      <c r="A4317">
        <v>2020</v>
      </c>
      <c r="B4317" t="s">
        <v>430</v>
      </c>
      <c r="C4317" t="s">
        <v>33</v>
      </c>
      <c r="D4317" t="s">
        <v>609</v>
      </c>
      <c r="E4317">
        <v>55</v>
      </c>
    </row>
    <row r="4318" spans="1:5">
      <c r="A4318">
        <v>2020</v>
      </c>
      <c r="B4318" t="s">
        <v>433</v>
      </c>
      <c r="C4318" t="s">
        <v>42</v>
      </c>
      <c r="D4318" t="s">
        <v>609</v>
      </c>
      <c r="E4318">
        <v>20</v>
      </c>
    </row>
    <row r="4319" spans="1:5">
      <c r="A4319">
        <v>2020</v>
      </c>
      <c r="B4319" t="s">
        <v>420</v>
      </c>
      <c r="C4319" t="s">
        <v>8</v>
      </c>
      <c r="D4319" t="s">
        <v>609</v>
      </c>
      <c r="E4319">
        <v>325</v>
      </c>
    </row>
    <row r="4320" spans="1:5">
      <c r="A4320">
        <v>2020</v>
      </c>
      <c r="B4320" t="s">
        <v>434</v>
      </c>
      <c r="C4320" t="s">
        <v>45</v>
      </c>
      <c r="D4320" t="s">
        <v>609</v>
      </c>
      <c r="E4320">
        <v>15</v>
      </c>
    </row>
    <row r="4321" spans="1:5">
      <c r="A4321">
        <v>2020</v>
      </c>
      <c r="B4321" t="s">
        <v>435</v>
      </c>
      <c r="C4321" t="s">
        <v>48</v>
      </c>
      <c r="D4321" t="s">
        <v>609</v>
      </c>
      <c r="E4321">
        <v>70</v>
      </c>
    </row>
    <row r="4322" spans="1:5">
      <c r="A4322">
        <v>2020</v>
      </c>
      <c r="B4322" t="s">
        <v>437</v>
      </c>
      <c r="C4322" t="s">
        <v>51</v>
      </c>
      <c r="D4322" t="s">
        <v>609</v>
      </c>
      <c r="E4322">
        <v>230</v>
      </c>
    </row>
    <row r="4323" spans="1:5">
      <c r="A4323">
        <v>2019</v>
      </c>
      <c r="B4323" t="s">
        <v>432</v>
      </c>
      <c r="C4323" t="s">
        <v>39</v>
      </c>
      <c r="D4323" t="s">
        <v>609</v>
      </c>
      <c r="E4323">
        <v>120</v>
      </c>
    </row>
    <row r="4324" spans="1:5">
      <c r="A4324">
        <v>2019</v>
      </c>
      <c r="B4324" t="s">
        <v>426</v>
      </c>
      <c r="C4324" t="s">
        <v>427</v>
      </c>
      <c r="D4324" t="s">
        <v>609</v>
      </c>
      <c r="E4324">
        <v>115</v>
      </c>
    </row>
    <row r="4325" spans="1:5">
      <c r="A4325">
        <v>2019</v>
      </c>
      <c r="B4325" t="s">
        <v>421</v>
      </c>
      <c r="C4325" t="s">
        <v>13</v>
      </c>
      <c r="D4325" t="s">
        <v>609</v>
      </c>
      <c r="E4325">
        <v>400</v>
      </c>
    </row>
    <row r="4326" spans="1:5">
      <c r="A4326">
        <v>2019</v>
      </c>
      <c r="B4326" t="s">
        <v>424</v>
      </c>
      <c r="C4326" t="s">
        <v>21</v>
      </c>
      <c r="D4326" t="s">
        <v>609</v>
      </c>
      <c r="E4326">
        <v>165</v>
      </c>
    </row>
    <row r="4327" spans="1:5">
      <c r="A4327">
        <v>2019</v>
      </c>
      <c r="B4327" t="s">
        <v>423</v>
      </c>
      <c r="C4327" t="s">
        <v>18</v>
      </c>
      <c r="D4327" t="s">
        <v>609</v>
      </c>
      <c r="E4327">
        <v>70</v>
      </c>
    </row>
    <row r="4328" spans="1:5">
      <c r="A4328">
        <v>2019</v>
      </c>
      <c r="B4328" t="s">
        <v>434</v>
      </c>
      <c r="C4328" t="s">
        <v>45</v>
      </c>
      <c r="D4328" t="s">
        <v>609</v>
      </c>
      <c r="E4328">
        <v>15</v>
      </c>
    </row>
    <row r="4329" spans="1:5">
      <c r="A4329">
        <v>2019</v>
      </c>
      <c r="B4329" t="s">
        <v>428</v>
      </c>
      <c r="C4329" t="s">
        <v>27</v>
      </c>
      <c r="D4329" t="s">
        <v>609</v>
      </c>
      <c r="E4329">
        <v>120</v>
      </c>
    </row>
    <row r="4330" spans="1:5">
      <c r="A4330">
        <v>2019</v>
      </c>
      <c r="B4330" t="s">
        <v>437</v>
      </c>
      <c r="C4330" t="s">
        <v>51</v>
      </c>
      <c r="D4330" t="s">
        <v>609</v>
      </c>
      <c r="E4330">
        <v>235</v>
      </c>
    </row>
    <row r="4331" spans="1:5">
      <c r="A4331">
        <v>2019</v>
      </c>
      <c r="B4331" t="s">
        <v>425</v>
      </c>
      <c r="C4331" t="s">
        <v>24</v>
      </c>
      <c r="D4331" t="s">
        <v>609</v>
      </c>
      <c r="E4331">
        <v>50</v>
      </c>
    </row>
    <row r="4332" spans="1:5">
      <c r="A4332">
        <v>2019</v>
      </c>
      <c r="B4332" t="s">
        <v>430</v>
      </c>
      <c r="C4332" t="s">
        <v>33</v>
      </c>
      <c r="D4332" t="s">
        <v>609</v>
      </c>
      <c r="E4332">
        <v>65</v>
      </c>
    </row>
    <row r="4333" spans="1:5">
      <c r="A4333">
        <v>2019</v>
      </c>
      <c r="B4333" t="s">
        <v>420</v>
      </c>
      <c r="C4333" t="s">
        <v>8</v>
      </c>
      <c r="D4333" t="s">
        <v>609</v>
      </c>
      <c r="E4333">
        <v>370</v>
      </c>
    </row>
    <row r="4334" spans="1:5">
      <c r="A4334">
        <v>2019</v>
      </c>
      <c r="B4334" t="s">
        <v>438</v>
      </c>
      <c r="C4334" t="s">
        <v>52</v>
      </c>
      <c r="D4334" t="s">
        <v>609</v>
      </c>
      <c r="E4334">
        <v>50</v>
      </c>
    </row>
    <row r="4335" spans="1:5">
      <c r="A4335">
        <v>2019</v>
      </c>
      <c r="B4335" t="s">
        <v>429</v>
      </c>
      <c r="C4335" t="s">
        <v>30</v>
      </c>
      <c r="D4335" t="s">
        <v>609</v>
      </c>
      <c r="E4335">
        <v>405</v>
      </c>
    </row>
    <row r="4336" spans="1:5">
      <c r="A4336">
        <v>2019</v>
      </c>
      <c r="B4336" t="s">
        <v>433</v>
      </c>
      <c r="C4336" t="s">
        <v>42</v>
      </c>
      <c r="D4336" t="s">
        <v>609</v>
      </c>
      <c r="E4336">
        <v>25</v>
      </c>
    </row>
    <row r="4337" spans="1:5">
      <c r="A4337">
        <v>2019</v>
      </c>
      <c r="B4337" t="s">
        <v>422</v>
      </c>
      <c r="C4337" t="s">
        <v>15</v>
      </c>
      <c r="D4337" t="s">
        <v>609</v>
      </c>
      <c r="E4337">
        <v>315</v>
      </c>
    </row>
    <row r="4338" spans="1:5">
      <c r="A4338">
        <v>2019</v>
      </c>
      <c r="B4338" t="s">
        <v>435</v>
      </c>
      <c r="C4338" t="s">
        <v>48</v>
      </c>
      <c r="D4338" t="s">
        <v>609</v>
      </c>
      <c r="E4338">
        <v>55</v>
      </c>
    </row>
    <row r="4339" spans="1:5">
      <c r="A4339">
        <v>2019</v>
      </c>
      <c r="B4339" t="s">
        <v>436</v>
      </c>
      <c r="C4339" t="s">
        <v>49</v>
      </c>
      <c r="D4339" t="s">
        <v>609</v>
      </c>
      <c r="E4339">
        <v>360</v>
      </c>
    </row>
    <row r="4340" spans="1:5">
      <c r="A4340">
        <v>2019</v>
      </c>
      <c r="B4340" t="s">
        <v>439</v>
      </c>
      <c r="C4340" t="s">
        <v>53</v>
      </c>
      <c r="D4340" t="s">
        <v>609</v>
      </c>
      <c r="E4340">
        <v>55</v>
      </c>
    </row>
    <row r="4341" spans="1:5">
      <c r="A4341">
        <v>2019</v>
      </c>
      <c r="B4341" t="s">
        <v>431</v>
      </c>
      <c r="C4341" t="s">
        <v>36</v>
      </c>
      <c r="D4341" t="s">
        <v>609</v>
      </c>
      <c r="E4341">
        <v>25</v>
      </c>
    </row>
    <row r="4342" spans="1:5">
      <c r="A4342">
        <v>2018</v>
      </c>
      <c r="B4342" t="s">
        <v>424</v>
      </c>
      <c r="C4342" t="s">
        <v>21</v>
      </c>
      <c r="D4342" t="s">
        <v>609</v>
      </c>
      <c r="E4342">
        <v>150</v>
      </c>
    </row>
    <row r="4343" spans="1:5">
      <c r="A4343">
        <v>2018</v>
      </c>
      <c r="B4343" t="s">
        <v>420</v>
      </c>
      <c r="C4343" t="s">
        <v>8</v>
      </c>
      <c r="D4343" t="s">
        <v>609</v>
      </c>
      <c r="E4343">
        <v>290</v>
      </c>
    </row>
    <row r="4344" spans="1:5">
      <c r="A4344">
        <v>2018</v>
      </c>
      <c r="B4344" t="s">
        <v>426</v>
      </c>
      <c r="C4344" t="s">
        <v>427</v>
      </c>
      <c r="D4344" t="s">
        <v>609</v>
      </c>
      <c r="E4344">
        <v>105</v>
      </c>
    </row>
    <row r="4345" spans="1:5">
      <c r="A4345">
        <v>2018</v>
      </c>
      <c r="B4345" t="s">
        <v>433</v>
      </c>
      <c r="C4345" t="s">
        <v>42</v>
      </c>
      <c r="D4345" t="s">
        <v>609</v>
      </c>
      <c r="E4345">
        <v>20</v>
      </c>
    </row>
    <row r="4346" spans="1:5">
      <c r="A4346">
        <v>2018</v>
      </c>
      <c r="B4346" t="s">
        <v>421</v>
      </c>
      <c r="C4346" t="s">
        <v>13</v>
      </c>
      <c r="D4346" t="s">
        <v>609</v>
      </c>
      <c r="E4346">
        <v>355</v>
      </c>
    </row>
    <row r="4347" spans="1:5">
      <c r="A4347">
        <v>2018</v>
      </c>
      <c r="B4347" t="s">
        <v>435</v>
      </c>
      <c r="C4347" t="s">
        <v>48</v>
      </c>
      <c r="D4347" t="s">
        <v>609</v>
      </c>
      <c r="E4347">
        <v>50</v>
      </c>
    </row>
    <row r="4348" spans="1:5">
      <c r="A4348">
        <v>2018</v>
      </c>
      <c r="B4348" t="s">
        <v>428</v>
      </c>
      <c r="C4348" t="s">
        <v>27</v>
      </c>
      <c r="D4348" t="s">
        <v>609</v>
      </c>
      <c r="E4348">
        <v>90</v>
      </c>
    </row>
    <row r="4349" spans="1:5">
      <c r="A4349">
        <v>2018</v>
      </c>
      <c r="B4349" t="s">
        <v>423</v>
      </c>
      <c r="C4349" t="s">
        <v>18</v>
      </c>
      <c r="D4349" t="s">
        <v>609</v>
      </c>
      <c r="E4349">
        <v>60</v>
      </c>
    </row>
    <row r="4350" spans="1:5">
      <c r="A4350">
        <v>2018</v>
      </c>
      <c r="B4350" t="s">
        <v>430</v>
      </c>
      <c r="C4350" t="s">
        <v>33</v>
      </c>
      <c r="D4350" t="s">
        <v>609</v>
      </c>
      <c r="E4350">
        <v>50</v>
      </c>
    </row>
    <row r="4351" spans="1:5">
      <c r="A4351">
        <v>2018</v>
      </c>
      <c r="B4351" t="s">
        <v>431</v>
      </c>
      <c r="C4351" t="s">
        <v>36</v>
      </c>
      <c r="D4351" t="s">
        <v>609</v>
      </c>
      <c r="E4351">
        <v>20</v>
      </c>
    </row>
    <row r="4352" spans="1:5">
      <c r="A4352">
        <v>2018</v>
      </c>
      <c r="B4352" t="s">
        <v>438</v>
      </c>
      <c r="C4352" t="s">
        <v>52</v>
      </c>
      <c r="D4352" t="s">
        <v>609</v>
      </c>
      <c r="E4352">
        <v>50</v>
      </c>
    </row>
    <row r="4353" spans="1:5">
      <c r="A4353">
        <v>2018</v>
      </c>
      <c r="B4353" t="s">
        <v>422</v>
      </c>
      <c r="C4353" t="s">
        <v>15</v>
      </c>
      <c r="D4353" t="s">
        <v>609</v>
      </c>
      <c r="E4353">
        <v>270</v>
      </c>
    </row>
    <row r="4354" spans="1:5">
      <c r="A4354">
        <v>2018</v>
      </c>
      <c r="B4354" t="s">
        <v>436</v>
      </c>
      <c r="C4354" t="s">
        <v>49</v>
      </c>
      <c r="D4354" t="s">
        <v>609</v>
      </c>
      <c r="E4354">
        <v>280</v>
      </c>
    </row>
    <row r="4355" spans="1:5">
      <c r="A4355">
        <v>2018</v>
      </c>
      <c r="B4355" t="s">
        <v>439</v>
      </c>
      <c r="C4355" t="s">
        <v>53</v>
      </c>
      <c r="D4355" t="s">
        <v>609</v>
      </c>
      <c r="E4355">
        <v>55</v>
      </c>
    </row>
    <row r="4356" spans="1:5">
      <c r="A4356">
        <v>2018</v>
      </c>
      <c r="B4356" t="s">
        <v>437</v>
      </c>
      <c r="C4356" t="s">
        <v>51</v>
      </c>
      <c r="D4356" t="s">
        <v>609</v>
      </c>
      <c r="E4356">
        <v>195</v>
      </c>
    </row>
    <row r="4357" spans="1:5">
      <c r="A4357">
        <v>2018</v>
      </c>
      <c r="B4357" t="s">
        <v>434</v>
      </c>
      <c r="C4357" t="s">
        <v>45</v>
      </c>
      <c r="D4357" t="s">
        <v>609</v>
      </c>
      <c r="E4357">
        <v>10</v>
      </c>
    </row>
    <row r="4358" spans="1:5">
      <c r="A4358">
        <v>2018</v>
      </c>
      <c r="B4358" t="s">
        <v>429</v>
      </c>
      <c r="C4358" t="s">
        <v>30</v>
      </c>
      <c r="D4358" t="s">
        <v>609</v>
      </c>
      <c r="E4358">
        <v>330</v>
      </c>
    </row>
    <row r="4359" spans="1:5">
      <c r="A4359">
        <v>2018</v>
      </c>
      <c r="B4359" t="s">
        <v>425</v>
      </c>
      <c r="C4359" t="s">
        <v>24</v>
      </c>
      <c r="D4359" t="s">
        <v>609</v>
      </c>
      <c r="E4359">
        <v>45</v>
      </c>
    </row>
    <row r="4360" spans="1:5">
      <c r="A4360">
        <v>2018</v>
      </c>
      <c r="B4360" t="s">
        <v>432</v>
      </c>
      <c r="C4360" t="s">
        <v>39</v>
      </c>
      <c r="D4360" t="s">
        <v>609</v>
      </c>
      <c r="E4360">
        <v>120</v>
      </c>
    </row>
    <row r="4361" spans="1:5">
      <c r="A4361">
        <v>2023</v>
      </c>
      <c r="B4361" t="s">
        <v>424</v>
      </c>
      <c r="C4361" t="s">
        <v>21</v>
      </c>
      <c r="D4361" t="s">
        <v>609</v>
      </c>
      <c r="E4361">
        <v>195</v>
      </c>
    </row>
    <row r="4362" spans="1:5">
      <c r="A4362">
        <v>2023</v>
      </c>
      <c r="B4362" t="s">
        <v>432</v>
      </c>
      <c r="C4362" t="s">
        <v>39</v>
      </c>
      <c r="D4362" t="s">
        <v>609</v>
      </c>
      <c r="E4362">
        <v>135</v>
      </c>
    </row>
    <row r="4363" spans="1:5">
      <c r="A4363">
        <v>2023</v>
      </c>
      <c r="B4363" t="s">
        <v>421</v>
      </c>
      <c r="C4363" t="s">
        <v>13</v>
      </c>
      <c r="D4363" t="s">
        <v>609</v>
      </c>
      <c r="E4363">
        <v>370</v>
      </c>
    </row>
    <row r="4364" spans="1:5">
      <c r="A4364">
        <v>2023</v>
      </c>
      <c r="B4364" t="s">
        <v>430</v>
      </c>
      <c r="C4364" t="s">
        <v>33</v>
      </c>
      <c r="D4364" t="s">
        <v>609</v>
      </c>
      <c r="E4364">
        <v>50</v>
      </c>
    </row>
    <row r="4365" spans="1:5">
      <c r="A4365">
        <v>2023</v>
      </c>
      <c r="B4365" t="s">
        <v>435</v>
      </c>
      <c r="C4365" t="s">
        <v>48</v>
      </c>
      <c r="D4365" t="s">
        <v>609</v>
      </c>
      <c r="E4365">
        <v>65</v>
      </c>
    </row>
    <row r="4366" spans="1:5">
      <c r="A4366">
        <v>2023</v>
      </c>
      <c r="B4366" t="s">
        <v>436</v>
      </c>
      <c r="C4366" t="s">
        <v>49</v>
      </c>
      <c r="D4366" t="s">
        <v>609</v>
      </c>
      <c r="E4366">
        <v>345</v>
      </c>
    </row>
    <row r="4367" spans="1:5">
      <c r="A4367">
        <v>2023</v>
      </c>
      <c r="B4367" t="s">
        <v>429</v>
      </c>
      <c r="C4367" t="s">
        <v>30</v>
      </c>
      <c r="D4367" t="s">
        <v>609</v>
      </c>
      <c r="E4367">
        <v>335</v>
      </c>
    </row>
    <row r="4368" spans="1:5">
      <c r="A4368">
        <v>2023</v>
      </c>
      <c r="B4368" t="s">
        <v>420</v>
      </c>
      <c r="C4368" t="s">
        <v>8</v>
      </c>
      <c r="D4368" t="s">
        <v>609</v>
      </c>
      <c r="E4368">
        <v>305</v>
      </c>
    </row>
    <row r="4369" spans="1:5">
      <c r="A4369">
        <v>2023</v>
      </c>
      <c r="B4369" t="s">
        <v>439</v>
      </c>
      <c r="C4369" t="s">
        <v>53</v>
      </c>
      <c r="D4369" t="s">
        <v>609</v>
      </c>
      <c r="E4369">
        <v>55</v>
      </c>
    </row>
    <row r="4370" spans="1:5">
      <c r="A4370">
        <v>2023</v>
      </c>
      <c r="B4370" t="s">
        <v>437</v>
      </c>
      <c r="C4370" t="s">
        <v>51</v>
      </c>
      <c r="D4370" t="s">
        <v>609</v>
      </c>
      <c r="E4370">
        <v>240</v>
      </c>
    </row>
    <row r="4371" spans="1:5">
      <c r="A4371">
        <v>2023</v>
      </c>
      <c r="B4371" t="s">
        <v>438</v>
      </c>
      <c r="C4371" t="s">
        <v>52</v>
      </c>
      <c r="D4371" t="s">
        <v>609</v>
      </c>
      <c r="E4371">
        <v>50</v>
      </c>
    </row>
    <row r="4372" spans="1:5">
      <c r="A4372">
        <v>2023</v>
      </c>
      <c r="B4372" t="s">
        <v>426</v>
      </c>
      <c r="C4372" t="s">
        <v>427</v>
      </c>
      <c r="D4372" t="s">
        <v>609</v>
      </c>
      <c r="E4372">
        <v>120</v>
      </c>
    </row>
    <row r="4373" spans="1:5">
      <c r="A4373">
        <v>2023</v>
      </c>
      <c r="B4373" t="s">
        <v>434</v>
      </c>
      <c r="C4373" t="s">
        <v>45</v>
      </c>
      <c r="D4373" t="s">
        <v>609</v>
      </c>
      <c r="E4373">
        <v>10</v>
      </c>
    </row>
    <row r="4374" spans="1:5">
      <c r="A4374">
        <v>2023</v>
      </c>
      <c r="B4374" t="s">
        <v>425</v>
      </c>
      <c r="C4374" t="s">
        <v>24</v>
      </c>
      <c r="D4374" t="s">
        <v>609</v>
      </c>
      <c r="E4374">
        <v>55</v>
      </c>
    </row>
    <row r="4375" spans="1:5">
      <c r="A4375">
        <v>2023</v>
      </c>
      <c r="B4375" t="s">
        <v>422</v>
      </c>
      <c r="C4375" t="s">
        <v>15</v>
      </c>
      <c r="D4375" t="s">
        <v>609</v>
      </c>
      <c r="E4375">
        <v>330</v>
      </c>
    </row>
    <row r="4376" spans="1:5">
      <c r="A4376">
        <v>2024</v>
      </c>
      <c r="B4376" t="s">
        <v>430</v>
      </c>
      <c r="C4376" t="s">
        <v>33</v>
      </c>
      <c r="D4376" t="s">
        <v>609</v>
      </c>
      <c r="E4376">
        <v>50</v>
      </c>
    </row>
    <row r="4377" spans="1:5">
      <c r="A4377">
        <v>2024</v>
      </c>
      <c r="B4377" t="s">
        <v>428</v>
      </c>
      <c r="C4377" t="s">
        <v>27</v>
      </c>
      <c r="D4377" t="s">
        <v>609</v>
      </c>
      <c r="E4377">
        <v>110</v>
      </c>
    </row>
    <row r="4378" spans="1:5">
      <c r="A4378">
        <v>2024</v>
      </c>
      <c r="B4378" t="s">
        <v>422</v>
      </c>
      <c r="C4378" t="s">
        <v>15</v>
      </c>
      <c r="D4378" t="s">
        <v>609</v>
      </c>
      <c r="E4378">
        <v>345</v>
      </c>
    </row>
    <row r="4379" spans="1:5">
      <c r="A4379">
        <v>2024</v>
      </c>
      <c r="B4379" t="s">
        <v>425</v>
      </c>
      <c r="C4379" t="s">
        <v>24</v>
      </c>
      <c r="D4379" t="s">
        <v>609</v>
      </c>
      <c r="E4379">
        <v>60</v>
      </c>
    </row>
    <row r="4380" spans="1:5">
      <c r="A4380">
        <v>2024</v>
      </c>
      <c r="B4380" t="s">
        <v>438</v>
      </c>
      <c r="C4380" t="s">
        <v>52</v>
      </c>
      <c r="D4380" t="s">
        <v>609</v>
      </c>
      <c r="E4380">
        <v>45</v>
      </c>
    </row>
    <row r="4381" spans="1:5">
      <c r="A4381">
        <v>2024</v>
      </c>
      <c r="B4381" t="s">
        <v>420</v>
      </c>
      <c r="C4381" t="s">
        <v>8</v>
      </c>
      <c r="D4381" t="s">
        <v>609</v>
      </c>
      <c r="E4381">
        <v>340</v>
      </c>
    </row>
    <row r="4382" spans="1:5">
      <c r="A4382">
        <v>2024</v>
      </c>
      <c r="B4382" t="s">
        <v>423</v>
      </c>
      <c r="C4382" t="s">
        <v>18</v>
      </c>
      <c r="D4382" t="s">
        <v>609</v>
      </c>
      <c r="E4382">
        <v>60</v>
      </c>
    </row>
    <row r="4383" spans="1:5">
      <c r="A4383">
        <v>2024</v>
      </c>
      <c r="B4383" t="s">
        <v>421</v>
      </c>
      <c r="C4383" t="s">
        <v>13</v>
      </c>
      <c r="D4383" t="s">
        <v>609</v>
      </c>
      <c r="E4383">
        <v>380</v>
      </c>
    </row>
    <row r="4384" spans="1:5">
      <c r="A4384">
        <v>2024</v>
      </c>
      <c r="B4384" t="s">
        <v>429</v>
      </c>
      <c r="C4384" t="s">
        <v>30</v>
      </c>
      <c r="D4384" t="s">
        <v>609</v>
      </c>
      <c r="E4384">
        <v>340</v>
      </c>
    </row>
    <row r="4385" spans="1:5">
      <c r="A4385">
        <v>2024</v>
      </c>
      <c r="B4385" t="s">
        <v>431</v>
      </c>
      <c r="C4385" t="s">
        <v>36</v>
      </c>
      <c r="D4385" t="s">
        <v>609</v>
      </c>
      <c r="E4385">
        <v>25</v>
      </c>
    </row>
    <row r="4386" spans="1:5">
      <c r="A4386">
        <v>2024</v>
      </c>
      <c r="B4386" t="s">
        <v>434</v>
      </c>
      <c r="C4386" t="s">
        <v>45</v>
      </c>
      <c r="D4386" t="s">
        <v>609</v>
      </c>
      <c r="E4386">
        <v>10</v>
      </c>
    </row>
    <row r="4387" spans="1:5">
      <c r="A4387">
        <v>2024</v>
      </c>
      <c r="B4387" t="s">
        <v>437</v>
      </c>
      <c r="C4387" t="s">
        <v>51</v>
      </c>
      <c r="D4387" t="s">
        <v>609</v>
      </c>
      <c r="E4387">
        <v>250</v>
      </c>
    </row>
    <row r="4388" spans="1:5">
      <c r="A4388">
        <v>2024</v>
      </c>
      <c r="B4388" t="s">
        <v>436</v>
      </c>
      <c r="C4388" t="s">
        <v>49</v>
      </c>
      <c r="D4388" t="s">
        <v>609</v>
      </c>
      <c r="E4388">
        <v>335</v>
      </c>
    </row>
    <row r="4389" spans="1:5">
      <c r="A4389">
        <v>2024</v>
      </c>
      <c r="B4389" t="s">
        <v>439</v>
      </c>
      <c r="C4389" t="s">
        <v>53</v>
      </c>
      <c r="D4389" t="s">
        <v>609</v>
      </c>
      <c r="E4389">
        <v>65</v>
      </c>
    </row>
    <row r="4390" spans="1:5">
      <c r="A4390">
        <v>2024</v>
      </c>
      <c r="B4390" t="s">
        <v>433</v>
      </c>
      <c r="C4390" t="s">
        <v>42</v>
      </c>
      <c r="D4390" t="s">
        <v>609</v>
      </c>
      <c r="E4390">
        <v>30</v>
      </c>
    </row>
    <row r="4391" spans="1:5">
      <c r="A4391">
        <v>2023</v>
      </c>
      <c r="B4391" t="s">
        <v>431</v>
      </c>
      <c r="C4391" t="s">
        <v>36</v>
      </c>
      <c r="D4391" t="s">
        <v>610</v>
      </c>
      <c r="E4391">
        <v>4.5499999999999999E-2</v>
      </c>
    </row>
    <row r="4392" spans="1:5">
      <c r="A4392">
        <v>2023</v>
      </c>
      <c r="B4392" t="s">
        <v>433</v>
      </c>
      <c r="C4392" t="s">
        <v>42</v>
      </c>
      <c r="D4392" t="s">
        <v>610</v>
      </c>
      <c r="E4392">
        <v>2.47E-2</v>
      </c>
    </row>
    <row r="4393" spans="1:5">
      <c r="A4393">
        <v>2023</v>
      </c>
      <c r="B4393" t="s">
        <v>423</v>
      </c>
      <c r="C4393" t="s">
        <v>18</v>
      </c>
      <c r="D4393" t="s">
        <v>610</v>
      </c>
      <c r="E4393">
        <v>2.75E-2</v>
      </c>
    </row>
    <row r="4394" spans="1:5">
      <c r="A4394">
        <v>2023</v>
      </c>
      <c r="B4394" t="s">
        <v>428</v>
      </c>
      <c r="C4394" t="s">
        <v>27</v>
      </c>
      <c r="D4394" t="s">
        <v>610</v>
      </c>
      <c r="E4394">
        <v>3.1099999999999999E-2</v>
      </c>
    </row>
    <row r="4395" spans="1:5">
      <c r="A4395">
        <v>2024</v>
      </c>
      <c r="B4395" t="s">
        <v>424</v>
      </c>
      <c r="C4395" t="s">
        <v>21</v>
      </c>
      <c r="D4395" t="s">
        <v>610</v>
      </c>
      <c r="E4395">
        <v>2.8000000000000001E-2</v>
      </c>
    </row>
    <row r="4396" spans="1:5">
      <c r="A4396">
        <v>2024</v>
      </c>
      <c r="B4396" t="s">
        <v>432</v>
      </c>
      <c r="C4396" t="s">
        <v>39</v>
      </c>
      <c r="D4396" t="s">
        <v>610</v>
      </c>
      <c r="E4396">
        <v>3.2300000000000002E-2</v>
      </c>
    </row>
    <row r="4397" spans="1:5">
      <c r="A4397">
        <v>2024</v>
      </c>
      <c r="B4397" t="s">
        <v>435</v>
      </c>
      <c r="C4397" t="s">
        <v>48</v>
      </c>
      <c r="D4397" t="s">
        <v>610</v>
      </c>
      <c r="E4397">
        <v>4.7100000000000003E-2</v>
      </c>
    </row>
    <row r="4398" spans="1:5">
      <c r="A4398">
        <v>2024</v>
      </c>
      <c r="B4398" t="s">
        <v>426</v>
      </c>
      <c r="C4398" t="s">
        <v>427</v>
      </c>
      <c r="D4398" t="s">
        <v>610</v>
      </c>
      <c r="E4398">
        <v>4.9700000000000001E-2</v>
      </c>
    </row>
    <row r="4399" spans="1:5">
      <c r="A4399">
        <v>2021</v>
      </c>
      <c r="B4399" t="s">
        <v>437</v>
      </c>
      <c r="C4399" t="s">
        <v>51</v>
      </c>
      <c r="D4399" t="s">
        <v>610</v>
      </c>
      <c r="E4399">
        <v>1.17E-2</v>
      </c>
    </row>
    <row r="4400" spans="1:5">
      <c r="A4400">
        <v>2021</v>
      </c>
      <c r="B4400" t="s">
        <v>434</v>
      </c>
      <c r="C4400" t="s">
        <v>45</v>
      </c>
      <c r="D4400" t="s">
        <v>610</v>
      </c>
      <c r="E4400">
        <v>2.7E-2</v>
      </c>
    </row>
    <row r="4401" spans="1:5">
      <c r="A4401">
        <v>2021</v>
      </c>
      <c r="B4401" t="s">
        <v>438</v>
      </c>
      <c r="C4401" t="s">
        <v>52</v>
      </c>
      <c r="D4401" t="s">
        <v>610</v>
      </c>
      <c r="E4401">
        <v>1.5599999999999999E-2</v>
      </c>
    </row>
    <row r="4402" spans="1:5">
      <c r="A4402">
        <v>2021</v>
      </c>
      <c r="B4402" t="s">
        <v>425</v>
      </c>
      <c r="C4402" t="s">
        <v>24</v>
      </c>
      <c r="D4402" t="s">
        <v>610</v>
      </c>
      <c r="E4402">
        <v>0.02</v>
      </c>
    </row>
    <row r="4403" spans="1:5">
      <c r="A4403">
        <v>2021</v>
      </c>
      <c r="B4403" t="s">
        <v>423</v>
      </c>
      <c r="C4403" t="s">
        <v>18</v>
      </c>
      <c r="D4403" t="s">
        <v>610</v>
      </c>
      <c r="E4403">
        <v>2.63E-2</v>
      </c>
    </row>
    <row r="4404" spans="1:5">
      <c r="A4404">
        <v>2021</v>
      </c>
      <c r="B4404" t="s">
        <v>420</v>
      </c>
      <c r="C4404" t="s">
        <v>8</v>
      </c>
      <c r="D4404" t="s">
        <v>610</v>
      </c>
      <c r="E4404">
        <v>1.46E-2</v>
      </c>
    </row>
    <row r="4405" spans="1:5">
      <c r="A4405">
        <v>2022</v>
      </c>
      <c r="B4405" t="s">
        <v>425</v>
      </c>
      <c r="C4405" t="s">
        <v>24</v>
      </c>
      <c r="D4405" t="s">
        <v>610</v>
      </c>
      <c r="E4405">
        <v>0.03</v>
      </c>
    </row>
    <row r="4406" spans="1:5">
      <c r="A4406">
        <v>2022</v>
      </c>
      <c r="B4406" t="s">
        <v>422</v>
      </c>
      <c r="C4406" t="s">
        <v>15</v>
      </c>
      <c r="D4406" t="s">
        <v>610</v>
      </c>
      <c r="E4406">
        <v>2.9399999999999999E-2</v>
      </c>
    </row>
    <row r="4407" spans="1:5">
      <c r="A4407">
        <v>2022</v>
      </c>
      <c r="B4407" t="s">
        <v>437</v>
      </c>
      <c r="C4407" t="s">
        <v>51</v>
      </c>
      <c r="D4407" t="s">
        <v>610</v>
      </c>
      <c r="E4407">
        <v>1.3599999999999999E-2</v>
      </c>
    </row>
    <row r="4408" spans="1:5">
      <c r="A4408">
        <v>2022</v>
      </c>
      <c r="B4408" t="s">
        <v>426</v>
      </c>
      <c r="C4408" t="s">
        <v>427</v>
      </c>
      <c r="D4408" t="s">
        <v>610</v>
      </c>
      <c r="E4408">
        <v>3.1600000000000003E-2</v>
      </c>
    </row>
    <row r="4409" spans="1:5">
      <c r="A4409">
        <v>2022</v>
      </c>
      <c r="B4409" t="s">
        <v>428</v>
      </c>
      <c r="C4409" t="s">
        <v>27</v>
      </c>
      <c r="D4409" t="s">
        <v>610</v>
      </c>
      <c r="E4409">
        <v>2.3400000000000001E-2</v>
      </c>
    </row>
    <row r="4410" spans="1:5">
      <c r="A4410">
        <v>2022</v>
      </c>
      <c r="B4410" t="s">
        <v>435</v>
      </c>
      <c r="C4410" t="s">
        <v>48</v>
      </c>
      <c r="D4410" t="s">
        <v>610</v>
      </c>
      <c r="E4410">
        <v>3.3000000000000002E-2</v>
      </c>
    </row>
    <row r="4411" spans="1:5">
      <c r="A4411">
        <v>2022</v>
      </c>
      <c r="B4411" t="s">
        <v>423</v>
      </c>
      <c r="C4411" t="s">
        <v>18</v>
      </c>
      <c r="D4411" t="s">
        <v>610</v>
      </c>
      <c r="E4411">
        <v>2.63E-2</v>
      </c>
    </row>
    <row r="4412" spans="1:5">
      <c r="A4412">
        <v>2022</v>
      </c>
      <c r="B4412" t="s">
        <v>430</v>
      </c>
      <c r="C4412" t="s">
        <v>33</v>
      </c>
      <c r="D4412" t="s">
        <v>610</v>
      </c>
      <c r="E4412">
        <v>3.0599999999999999E-2</v>
      </c>
    </row>
    <row r="4413" spans="1:5">
      <c r="A4413">
        <v>2022</v>
      </c>
      <c r="B4413" t="s">
        <v>436</v>
      </c>
      <c r="C4413" t="s">
        <v>49</v>
      </c>
      <c r="D4413" t="s">
        <v>610</v>
      </c>
      <c r="E4413">
        <v>2.3199999999999998E-2</v>
      </c>
    </row>
    <row r="4414" spans="1:5">
      <c r="A4414">
        <v>2022</v>
      </c>
      <c r="B4414" t="s">
        <v>439</v>
      </c>
      <c r="C4414" t="s">
        <v>53</v>
      </c>
      <c r="D4414" t="s">
        <v>610</v>
      </c>
      <c r="E4414">
        <v>2.5399999999999999E-2</v>
      </c>
    </row>
    <row r="4415" spans="1:5">
      <c r="A4415">
        <v>2022</v>
      </c>
      <c r="B4415" t="s">
        <v>433</v>
      </c>
      <c r="C4415" t="s">
        <v>42</v>
      </c>
      <c r="D4415" t="s">
        <v>610</v>
      </c>
      <c r="E4415">
        <v>1.1900000000000001E-2</v>
      </c>
    </row>
    <row r="4416" spans="1:5">
      <c r="A4416">
        <v>2022</v>
      </c>
      <c r="B4416" t="s">
        <v>434</v>
      </c>
      <c r="C4416" t="s">
        <v>45</v>
      </c>
      <c r="D4416" t="s">
        <v>610</v>
      </c>
      <c r="E4416">
        <v>2.9399999999999999E-2</v>
      </c>
    </row>
    <row r="4417" spans="1:5">
      <c r="A4417">
        <v>2022</v>
      </c>
      <c r="B4417" t="s">
        <v>432</v>
      </c>
      <c r="C4417" t="s">
        <v>39</v>
      </c>
      <c r="D4417" t="s">
        <v>610</v>
      </c>
      <c r="E4417">
        <v>1.95E-2</v>
      </c>
    </row>
    <row r="4418" spans="1:5">
      <c r="A4418">
        <v>2021</v>
      </c>
      <c r="B4418" t="s">
        <v>426</v>
      </c>
      <c r="C4418" t="s">
        <v>427</v>
      </c>
      <c r="D4418" t="s">
        <v>610</v>
      </c>
      <c r="E4418">
        <v>3.0499999999999999E-2</v>
      </c>
    </row>
    <row r="4419" spans="1:5">
      <c r="A4419">
        <v>2021</v>
      </c>
      <c r="B4419" t="s">
        <v>422</v>
      </c>
      <c r="C4419" t="s">
        <v>15</v>
      </c>
      <c r="D4419" t="s">
        <v>610</v>
      </c>
      <c r="E4419">
        <v>2.69E-2</v>
      </c>
    </row>
    <row r="4420" spans="1:5">
      <c r="A4420">
        <v>2021</v>
      </c>
      <c r="B4420" t="s">
        <v>432</v>
      </c>
      <c r="C4420" t="s">
        <v>39</v>
      </c>
      <c r="D4420" t="s">
        <v>610</v>
      </c>
      <c r="E4420">
        <v>1.9E-2</v>
      </c>
    </row>
    <row r="4421" spans="1:5">
      <c r="A4421">
        <v>2021</v>
      </c>
      <c r="B4421" t="s">
        <v>424</v>
      </c>
      <c r="C4421" t="s">
        <v>21</v>
      </c>
      <c r="D4421" t="s">
        <v>610</v>
      </c>
      <c r="E4421">
        <v>1.7500000000000002E-2</v>
      </c>
    </row>
    <row r="4422" spans="1:5">
      <c r="A4422">
        <v>2021</v>
      </c>
      <c r="B4422" t="s">
        <v>433</v>
      </c>
      <c r="C4422" t="s">
        <v>42</v>
      </c>
      <c r="D4422" t="s">
        <v>610</v>
      </c>
      <c r="E4422">
        <v>1.1599999999999999E-2</v>
      </c>
    </row>
    <row r="4423" spans="1:5">
      <c r="A4423">
        <v>2021</v>
      </c>
      <c r="B4423" t="s">
        <v>421</v>
      </c>
      <c r="C4423" t="s">
        <v>13</v>
      </c>
      <c r="D4423" t="s">
        <v>610</v>
      </c>
      <c r="E4423">
        <v>1.4500000000000001E-2</v>
      </c>
    </row>
    <row r="4424" spans="1:5">
      <c r="A4424">
        <v>2022</v>
      </c>
      <c r="B4424" t="s">
        <v>424</v>
      </c>
      <c r="C4424" t="s">
        <v>21</v>
      </c>
      <c r="D4424" t="s">
        <v>610</v>
      </c>
      <c r="E4424">
        <v>2.1299999999999999E-2</v>
      </c>
    </row>
    <row r="4425" spans="1:5">
      <c r="A4425">
        <v>2022</v>
      </c>
      <c r="B4425" t="s">
        <v>431</v>
      </c>
      <c r="C4425" t="s">
        <v>36</v>
      </c>
      <c r="D4425" t="s">
        <v>610</v>
      </c>
      <c r="E4425">
        <v>4.41E-2</v>
      </c>
    </row>
    <row r="4426" spans="1:5">
      <c r="A4426">
        <v>2022</v>
      </c>
      <c r="B4426" t="s">
        <v>421</v>
      </c>
      <c r="C4426" t="s">
        <v>13</v>
      </c>
      <c r="D4426" t="s">
        <v>610</v>
      </c>
      <c r="E4426">
        <v>1.5699999999999999E-2</v>
      </c>
    </row>
    <row r="4427" spans="1:5">
      <c r="A4427">
        <v>2021</v>
      </c>
      <c r="B4427" t="s">
        <v>436</v>
      </c>
      <c r="C4427" t="s">
        <v>49</v>
      </c>
      <c r="D4427" t="s">
        <v>610</v>
      </c>
      <c r="E4427">
        <v>2.0199999999999999E-2</v>
      </c>
    </row>
    <row r="4428" spans="1:5">
      <c r="A4428">
        <v>2021</v>
      </c>
      <c r="B4428" t="s">
        <v>439</v>
      </c>
      <c r="C4428" t="s">
        <v>53</v>
      </c>
      <c r="D4428" t="s">
        <v>610</v>
      </c>
      <c r="E4428">
        <v>1.6500000000000001E-2</v>
      </c>
    </row>
    <row r="4429" spans="1:5">
      <c r="A4429">
        <v>2021</v>
      </c>
      <c r="B4429" t="s">
        <v>435</v>
      </c>
      <c r="C4429" t="s">
        <v>48</v>
      </c>
      <c r="D4429" t="s">
        <v>610</v>
      </c>
      <c r="E4429">
        <v>2.2200000000000001E-2</v>
      </c>
    </row>
    <row r="4430" spans="1:5">
      <c r="A4430">
        <v>2021</v>
      </c>
      <c r="B4430" t="s">
        <v>430</v>
      </c>
      <c r="C4430" t="s">
        <v>33</v>
      </c>
      <c r="D4430" t="s">
        <v>610</v>
      </c>
      <c r="E4430">
        <v>2.0799999999999999E-2</v>
      </c>
    </row>
    <row r="4431" spans="1:5">
      <c r="A4431">
        <v>2021</v>
      </c>
      <c r="B4431" t="s">
        <v>429</v>
      </c>
      <c r="C4431" t="s">
        <v>30</v>
      </c>
      <c r="D4431" t="s">
        <v>610</v>
      </c>
      <c r="E4431">
        <v>2.8500000000000001E-2</v>
      </c>
    </row>
    <row r="4432" spans="1:5">
      <c r="A4432">
        <v>2021</v>
      </c>
      <c r="B4432" t="s">
        <v>428</v>
      </c>
      <c r="C4432" t="s">
        <v>27</v>
      </c>
      <c r="D4432" t="s">
        <v>610</v>
      </c>
      <c r="E4432">
        <v>1.7500000000000002E-2</v>
      </c>
    </row>
    <row r="4433" spans="1:5">
      <c r="A4433">
        <v>2021</v>
      </c>
      <c r="B4433" t="s">
        <v>431</v>
      </c>
      <c r="C4433" t="s">
        <v>36</v>
      </c>
      <c r="D4433" t="s">
        <v>610</v>
      </c>
      <c r="E4433">
        <v>4.3499999999999997E-2</v>
      </c>
    </row>
    <row r="4434" spans="1:5">
      <c r="A4434">
        <v>2022</v>
      </c>
      <c r="B4434" t="s">
        <v>438</v>
      </c>
      <c r="C4434" t="s">
        <v>52</v>
      </c>
      <c r="D4434" t="s">
        <v>610</v>
      </c>
      <c r="E4434">
        <v>1.49E-2</v>
      </c>
    </row>
    <row r="4435" spans="1:5">
      <c r="A4435">
        <v>2022</v>
      </c>
      <c r="B4435" t="s">
        <v>429</v>
      </c>
      <c r="C4435" t="s">
        <v>30</v>
      </c>
      <c r="D4435" t="s">
        <v>610</v>
      </c>
      <c r="E4435">
        <v>3.3000000000000002E-2</v>
      </c>
    </row>
    <row r="4436" spans="1:5">
      <c r="A4436">
        <v>2022</v>
      </c>
      <c r="B4436" t="s">
        <v>420</v>
      </c>
      <c r="C4436" t="s">
        <v>8</v>
      </c>
      <c r="D4436" t="s">
        <v>610</v>
      </c>
      <c r="E4436">
        <v>1.6199999999999999E-2</v>
      </c>
    </row>
    <row r="4437" spans="1:5">
      <c r="A4437">
        <v>2020</v>
      </c>
      <c r="B4437" t="s">
        <v>422</v>
      </c>
      <c r="C4437" t="s">
        <v>15</v>
      </c>
      <c r="D4437" t="s">
        <v>610</v>
      </c>
      <c r="E4437">
        <v>2.8500000000000001E-2</v>
      </c>
    </row>
    <row r="4438" spans="1:5">
      <c r="A4438">
        <v>2020</v>
      </c>
      <c r="B4438" t="s">
        <v>425</v>
      </c>
      <c r="C4438" t="s">
        <v>24</v>
      </c>
      <c r="D4438" t="s">
        <v>610</v>
      </c>
      <c r="E4438">
        <v>2.9700000000000001E-2</v>
      </c>
    </row>
    <row r="4439" spans="1:5">
      <c r="A4439">
        <v>2020</v>
      </c>
      <c r="B4439" t="s">
        <v>431</v>
      </c>
      <c r="C4439" t="s">
        <v>36</v>
      </c>
      <c r="D4439" t="s">
        <v>610</v>
      </c>
      <c r="E4439">
        <v>2.9000000000000001E-2</v>
      </c>
    </row>
    <row r="4440" spans="1:5">
      <c r="A4440">
        <v>2020</v>
      </c>
      <c r="B4440" t="s">
        <v>423</v>
      </c>
      <c r="C4440" t="s">
        <v>18</v>
      </c>
      <c r="D4440" t="s">
        <v>610</v>
      </c>
      <c r="E4440">
        <v>2.6499999999999999E-2</v>
      </c>
    </row>
    <row r="4441" spans="1:5">
      <c r="A4441">
        <v>2020</v>
      </c>
      <c r="B4441" t="s">
        <v>421</v>
      </c>
      <c r="C4441" t="s">
        <v>13</v>
      </c>
      <c r="D4441" t="s">
        <v>610</v>
      </c>
      <c r="E4441">
        <v>1.3299999999999999E-2</v>
      </c>
    </row>
    <row r="4442" spans="1:5">
      <c r="A4442">
        <v>2020</v>
      </c>
      <c r="B4442" t="s">
        <v>438</v>
      </c>
      <c r="C4442" t="s">
        <v>52</v>
      </c>
      <c r="D4442" t="s">
        <v>610</v>
      </c>
      <c r="E4442">
        <v>1.54E-2</v>
      </c>
    </row>
    <row r="4443" spans="1:5">
      <c r="A4443">
        <v>2020</v>
      </c>
      <c r="B4443" t="s">
        <v>436</v>
      </c>
      <c r="C4443" t="s">
        <v>49</v>
      </c>
      <c r="D4443" t="s">
        <v>610</v>
      </c>
      <c r="E4443">
        <v>1.9900000000000001E-2</v>
      </c>
    </row>
    <row r="4444" spans="1:5">
      <c r="A4444">
        <v>2020</v>
      </c>
      <c r="B4444" t="s">
        <v>426</v>
      </c>
      <c r="C4444" t="s">
        <v>427</v>
      </c>
      <c r="D4444" t="s">
        <v>610</v>
      </c>
      <c r="E4444">
        <v>3.0200000000000001E-2</v>
      </c>
    </row>
    <row r="4445" spans="1:5">
      <c r="A4445">
        <v>2020</v>
      </c>
      <c r="B4445" t="s">
        <v>424</v>
      </c>
      <c r="C4445" t="s">
        <v>21</v>
      </c>
      <c r="D4445" t="s">
        <v>610</v>
      </c>
      <c r="E4445">
        <v>2.0500000000000001E-2</v>
      </c>
    </row>
    <row r="4446" spans="1:5">
      <c r="A4446">
        <v>2020</v>
      </c>
      <c r="B4446" t="s">
        <v>432</v>
      </c>
      <c r="C4446" t="s">
        <v>39</v>
      </c>
      <c r="D4446" t="s">
        <v>610</v>
      </c>
      <c r="E4446">
        <v>1.8499999999999999E-2</v>
      </c>
    </row>
    <row r="4447" spans="1:5">
      <c r="A4447">
        <v>2020</v>
      </c>
      <c r="B4447" t="s">
        <v>439</v>
      </c>
      <c r="C4447" t="s">
        <v>53</v>
      </c>
      <c r="D4447" t="s">
        <v>610</v>
      </c>
      <c r="E4447">
        <v>1.6299999999999999E-2</v>
      </c>
    </row>
    <row r="4448" spans="1:5">
      <c r="A4448">
        <v>2020</v>
      </c>
      <c r="B4448" t="s">
        <v>428</v>
      </c>
      <c r="C4448" t="s">
        <v>27</v>
      </c>
      <c r="D4448" t="s">
        <v>610</v>
      </c>
      <c r="E4448">
        <v>2.2599999999999999E-2</v>
      </c>
    </row>
    <row r="4449" spans="1:5">
      <c r="A4449">
        <v>2020</v>
      </c>
      <c r="B4449" t="s">
        <v>429</v>
      </c>
      <c r="C4449" t="s">
        <v>30</v>
      </c>
      <c r="D4449" t="s">
        <v>610</v>
      </c>
      <c r="E4449">
        <v>2.86E-2</v>
      </c>
    </row>
    <row r="4450" spans="1:5">
      <c r="A4450">
        <v>2020</v>
      </c>
      <c r="B4450" t="s">
        <v>430</v>
      </c>
      <c r="C4450" t="s">
        <v>33</v>
      </c>
      <c r="D4450" t="s">
        <v>610</v>
      </c>
      <c r="E4450">
        <v>1.01E-2</v>
      </c>
    </row>
    <row r="4451" spans="1:5">
      <c r="A4451">
        <v>2020</v>
      </c>
      <c r="B4451" t="s">
        <v>433</v>
      </c>
      <c r="C4451" t="s">
        <v>42</v>
      </c>
      <c r="D4451" t="s">
        <v>610</v>
      </c>
      <c r="E4451">
        <v>1.14E-2</v>
      </c>
    </row>
    <row r="4452" spans="1:5">
      <c r="A4452">
        <v>2020</v>
      </c>
      <c r="B4452" t="s">
        <v>420</v>
      </c>
      <c r="C4452" t="s">
        <v>8</v>
      </c>
      <c r="D4452" t="s">
        <v>610</v>
      </c>
      <c r="E4452">
        <v>1.3100000000000001E-2</v>
      </c>
    </row>
    <row r="4453" spans="1:5">
      <c r="A4453">
        <v>2020</v>
      </c>
      <c r="B4453" t="s">
        <v>434</v>
      </c>
      <c r="C4453" t="s">
        <v>45</v>
      </c>
      <c r="D4453" t="s">
        <v>610</v>
      </c>
      <c r="E4453">
        <v>2.7799999999999998E-2</v>
      </c>
    </row>
    <row r="4454" spans="1:5">
      <c r="A4454">
        <v>2020</v>
      </c>
      <c r="B4454" t="s">
        <v>435</v>
      </c>
      <c r="C4454" t="s">
        <v>48</v>
      </c>
      <c r="D4454" t="s">
        <v>610</v>
      </c>
      <c r="E4454">
        <v>2.1700000000000001E-2</v>
      </c>
    </row>
    <row r="4455" spans="1:5">
      <c r="A4455">
        <v>2020</v>
      </c>
      <c r="B4455" t="s">
        <v>437</v>
      </c>
      <c r="C4455" t="s">
        <v>51</v>
      </c>
      <c r="D4455" t="s">
        <v>610</v>
      </c>
      <c r="E4455">
        <v>1.17E-2</v>
      </c>
    </row>
    <row r="4456" spans="1:5">
      <c r="A4456">
        <v>2019</v>
      </c>
      <c r="B4456" t="s">
        <v>432</v>
      </c>
      <c r="C4456" t="s">
        <v>39</v>
      </c>
      <c r="D4456" t="s">
        <v>610</v>
      </c>
      <c r="E4456">
        <v>1.8200000000000001E-2</v>
      </c>
    </row>
    <row r="4457" spans="1:5">
      <c r="A4457">
        <v>2019</v>
      </c>
      <c r="B4457" t="s">
        <v>426</v>
      </c>
      <c r="C4457" t="s">
        <v>427</v>
      </c>
      <c r="D4457" t="s">
        <v>610</v>
      </c>
      <c r="E4457">
        <v>3.4500000000000003E-2</v>
      </c>
    </row>
    <row r="4458" spans="1:5">
      <c r="A4458">
        <v>2019</v>
      </c>
      <c r="B4458" t="s">
        <v>421</v>
      </c>
      <c r="C4458" t="s">
        <v>13</v>
      </c>
      <c r="D4458" t="s">
        <v>610</v>
      </c>
      <c r="E4458">
        <v>1.34E-2</v>
      </c>
    </row>
    <row r="4459" spans="1:5">
      <c r="A4459">
        <v>2019</v>
      </c>
      <c r="B4459" t="s">
        <v>424</v>
      </c>
      <c r="C4459" t="s">
        <v>21</v>
      </c>
      <c r="D4459" t="s">
        <v>610</v>
      </c>
      <c r="E4459">
        <v>1.9800000000000002E-2</v>
      </c>
    </row>
    <row r="4460" spans="1:5">
      <c r="A4460">
        <v>2019</v>
      </c>
      <c r="B4460" t="s">
        <v>423</v>
      </c>
      <c r="C4460" t="s">
        <v>18</v>
      </c>
      <c r="D4460" t="s">
        <v>610</v>
      </c>
      <c r="E4460">
        <v>2.63E-2</v>
      </c>
    </row>
    <row r="4461" spans="1:5">
      <c r="A4461">
        <v>2019</v>
      </c>
      <c r="B4461" t="s">
        <v>434</v>
      </c>
      <c r="C4461" t="s">
        <v>45</v>
      </c>
      <c r="D4461" t="s">
        <v>610</v>
      </c>
      <c r="E4461">
        <v>2.63E-2</v>
      </c>
    </row>
    <row r="4462" spans="1:5">
      <c r="A4462">
        <v>2019</v>
      </c>
      <c r="B4462" t="s">
        <v>428</v>
      </c>
      <c r="C4462" t="s">
        <v>27</v>
      </c>
      <c r="D4462" t="s">
        <v>610</v>
      </c>
      <c r="E4462">
        <v>2.3E-2</v>
      </c>
    </row>
    <row r="4463" spans="1:5">
      <c r="A4463">
        <v>2019</v>
      </c>
      <c r="B4463" t="s">
        <v>437</v>
      </c>
      <c r="C4463" t="s">
        <v>51</v>
      </c>
      <c r="D4463" t="s">
        <v>610</v>
      </c>
      <c r="E4463">
        <v>1.17E-2</v>
      </c>
    </row>
    <row r="4464" spans="1:5">
      <c r="A4464">
        <v>2019</v>
      </c>
      <c r="B4464" t="s">
        <v>425</v>
      </c>
      <c r="C4464" t="s">
        <v>24</v>
      </c>
      <c r="D4464" t="s">
        <v>610</v>
      </c>
      <c r="E4464">
        <v>2.8799999999999999E-2</v>
      </c>
    </row>
    <row r="4465" spans="1:5">
      <c r="A4465">
        <v>2019</v>
      </c>
      <c r="B4465" t="s">
        <v>430</v>
      </c>
      <c r="C4465" t="s">
        <v>33</v>
      </c>
      <c r="D4465" t="s">
        <v>610</v>
      </c>
      <c r="E4465">
        <v>0.01</v>
      </c>
    </row>
    <row r="4466" spans="1:5">
      <c r="A4466">
        <v>2019</v>
      </c>
      <c r="B4466" t="s">
        <v>420</v>
      </c>
      <c r="C4466" t="s">
        <v>8</v>
      </c>
      <c r="D4466" t="s">
        <v>610</v>
      </c>
      <c r="E4466">
        <v>1.43E-2</v>
      </c>
    </row>
    <row r="4467" spans="1:5">
      <c r="A4467">
        <v>2019</v>
      </c>
      <c r="B4467" t="s">
        <v>438</v>
      </c>
      <c r="C4467" t="s">
        <v>52</v>
      </c>
      <c r="D4467" t="s">
        <v>610</v>
      </c>
      <c r="E4467">
        <v>1.5599999999999999E-2</v>
      </c>
    </row>
    <row r="4468" spans="1:5">
      <c r="A4468">
        <v>2019</v>
      </c>
      <c r="B4468" t="s">
        <v>429</v>
      </c>
      <c r="C4468" t="s">
        <v>30</v>
      </c>
      <c r="D4468" t="s">
        <v>610</v>
      </c>
      <c r="E4468">
        <v>2.7799999999999998E-2</v>
      </c>
    </row>
    <row r="4469" spans="1:5">
      <c r="A4469">
        <v>2019</v>
      </c>
      <c r="B4469" t="s">
        <v>433</v>
      </c>
      <c r="C4469" t="s">
        <v>42</v>
      </c>
      <c r="D4469" t="s">
        <v>610</v>
      </c>
      <c r="E4469">
        <v>1.0800000000000001E-2</v>
      </c>
    </row>
    <row r="4470" spans="1:5">
      <c r="A4470">
        <v>2019</v>
      </c>
      <c r="B4470" t="s">
        <v>422</v>
      </c>
      <c r="C4470" t="s">
        <v>15</v>
      </c>
      <c r="D4470" t="s">
        <v>610</v>
      </c>
      <c r="E4470">
        <v>2.5899999999999999E-2</v>
      </c>
    </row>
    <row r="4471" spans="1:5">
      <c r="A4471">
        <v>2019</v>
      </c>
      <c r="B4471" t="s">
        <v>435</v>
      </c>
      <c r="C4471" t="s">
        <v>48</v>
      </c>
      <c r="D4471" t="s">
        <v>610</v>
      </c>
      <c r="E4471">
        <v>1.0999999999999999E-2</v>
      </c>
    </row>
    <row r="4472" spans="1:5">
      <c r="A4472">
        <v>2019</v>
      </c>
      <c r="B4472" t="s">
        <v>436</v>
      </c>
      <c r="C4472" t="s">
        <v>49</v>
      </c>
      <c r="D4472" t="s">
        <v>610</v>
      </c>
      <c r="E4472">
        <v>1.8599999999999998E-2</v>
      </c>
    </row>
    <row r="4473" spans="1:5">
      <c r="A4473">
        <v>2019</v>
      </c>
      <c r="B4473" t="s">
        <v>439</v>
      </c>
      <c r="C4473" t="s">
        <v>53</v>
      </c>
      <c r="D4473" t="s">
        <v>610</v>
      </c>
      <c r="E4473">
        <v>1.5900000000000001E-2</v>
      </c>
    </row>
    <row r="4474" spans="1:5">
      <c r="A4474">
        <v>2019</v>
      </c>
      <c r="B4474" t="s">
        <v>431</v>
      </c>
      <c r="C4474" t="s">
        <v>36</v>
      </c>
      <c r="D4474" t="s">
        <v>610</v>
      </c>
      <c r="E4474">
        <v>2.9399999999999999E-2</v>
      </c>
    </row>
    <row r="4475" spans="1:5">
      <c r="A4475">
        <v>2018</v>
      </c>
      <c r="B4475" t="s">
        <v>424</v>
      </c>
      <c r="C4475" t="s">
        <v>21</v>
      </c>
      <c r="D4475" t="s">
        <v>610</v>
      </c>
      <c r="E4475">
        <v>2.3099999999999999E-2</v>
      </c>
    </row>
    <row r="4476" spans="1:5">
      <c r="A4476">
        <v>2018</v>
      </c>
      <c r="B4476" t="s">
        <v>420</v>
      </c>
      <c r="C4476" t="s">
        <v>8</v>
      </c>
      <c r="D4476" t="s">
        <v>610</v>
      </c>
      <c r="E4476">
        <v>1.5599999999999999E-2</v>
      </c>
    </row>
    <row r="4477" spans="1:5">
      <c r="A4477">
        <v>2018</v>
      </c>
      <c r="B4477" t="s">
        <v>426</v>
      </c>
      <c r="C4477" t="s">
        <v>427</v>
      </c>
      <c r="D4477" t="s">
        <v>610</v>
      </c>
      <c r="E4477">
        <v>3.4000000000000002E-2</v>
      </c>
    </row>
    <row r="4478" spans="1:5">
      <c r="A4478">
        <v>2018</v>
      </c>
      <c r="B4478" t="s">
        <v>433</v>
      </c>
      <c r="C4478" t="s">
        <v>42</v>
      </c>
      <c r="D4478" t="s">
        <v>610</v>
      </c>
      <c r="E4478">
        <v>2.1700000000000001E-2</v>
      </c>
    </row>
    <row r="4479" spans="1:5">
      <c r="A4479">
        <v>2018</v>
      </c>
      <c r="B4479" t="s">
        <v>421</v>
      </c>
      <c r="C4479" t="s">
        <v>13</v>
      </c>
      <c r="D4479" t="s">
        <v>610</v>
      </c>
      <c r="E4479">
        <v>1.32E-2</v>
      </c>
    </row>
    <row r="4480" spans="1:5">
      <c r="A4480">
        <v>2018</v>
      </c>
      <c r="B4480" t="s">
        <v>435</v>
      </c>
      <c r="C4480" t="s">
        <v>48</v>
      </c>
      <c r="D4480" t="s">
        <v>610</v>
      </c>
      <c r="E4480">
        <v>1.12E-2</v>
      </c>
    </row>
    <row r="4481" spans="1:5">
      <c r="A4481">
        <v>2018</v>
      </c>
      <c r="B4481" t="s">
        <v>428</v>
      </c>
      <c r="C4481" t="s">
        <v>27</v>
      </c>
      <c r="D4481" t="s">
        <v>610</v>
      </c>
      <c r="E4481">
        <v>1.7999999999999999E-2</v>
      </c>
    </row>
    <row r="4482" spans="1:5">
      <c r="A4482">
        <v>2018</v>
      </c>
      <c r="B4482" t="s">
        <v>423</v>
      </c>
      <c r="C4482" t="s">
        <v>18</v>
      </c>
      <c r="D4482" t="s">
        <v>610</v>
      </c>
      <c r="E4482">
        <v>2.6100000000000002E-2</v>
      </c>
    </row>
    <row r="4483" spans="1:5">
      <c r="A4483">
        <v>2018</v>
      </c>
      <c r="B4483" t="s">
        <v>430</v>
      </c>
      <c r="C4483" t="s">
        <v>33</v>
      </c>
      <c r="D4483" t="s">
        <v>610</v>
      </c>
      <c r="E4483">
        <v>1.9400000000000001E-2</v>
      </c>
    </row>
    <row r="4484" spans="1:5">
      <c r="A4484">
        <v>2018</v>
      </c>
      <c r="B4484" t="s">
        <v>431</v>
      </c>
      <c r="C4484" t="s">
        <v>36</v>
      </c>
      <c r="D4484" t="s">
        <v>610</v>
      </c>
      <c r="E4484">
        <v>2.9399999999999999E-2</v>
      </c>
    </row>
    <row r="4485" spans="1:5">
      <c r="A4485">
        <v>2018</v>
      </c>
      <c r="B4485" t="s">
        <v>438</v>
      </c>
      <c r="C4485" t="s">
        <v>52</v>
      </c>
      <c r="D4485" t="s">
        <v>610</v>
      </c>
      <c r="E4485">
        <v>1.41E-2</v>
      </c>
    </row>
    <row r="4486" spans="1:5">
      <c r="A4486">
        <v>2018</v>
      </c>
      <c r="B4486" t="s">
        <v>422</v>
      </c>
      <c r="C4486" t="s">
        <v>15</v>
      </c>
      <c r="D4486" t="s">
        <v>610</v>
      </c>
      <c r="E4486">
        <v>2.53E-2</v>
      </c>
    </row>
    <row r="4487" spans="1:5">
      <c r="A4487">
        <v>2018</v>
      </c>
      <c r="B4487" t="s">
        <v>436</v>
      </c>
      <c r="C4487" t="s">
        <v>49</v>
      </c>
      <c r="D4487" t="s">
        <v>610</v>
      </c>
      <c r="E4487">
        <v>1.7999999999999999E-2</v>
      </c>
    </row>
    <row r="4488" spans="1:5">
      <c r="A4488">
        <v>2018</v>
      </c>
      <c r="B4488" t="s">
        <v>439</v>
      </c>
      <c r="C4488" t="s">
        <v>53</v>
      </c>
      <c r="D4488" t="s">
        <v>610</v>
      </c>
      <c r="E4488">
        <v>1.49E-2</v>
      </c>
    </row>
    <row r="4489" spans="1:5">
      <c r="A4489">
        <v>2018</v>
      </c>
      <c r="B4489" t="s">
        <v>437</v>
      </c>
      <c r="C4489" t="s">
        <v>51</v>
      </c>
      <c r="D4489" t="s">
        <v>610</v>
      </c>
      <c r="E4489">
        <v>1.1599999999999999E-2</v>
      </c>
    </row>
    <row r="4490" spans="1:5">
      <c r="A4490">
        <v>2018</v>
      </c>
      <c r="B4490" t="s">
        <v>434</v>
      </c>
      <c r="C4490" t="s">
        <v>45</v>
      </c>
      <c r="D4490" t="s">
        <v>610</v>
      </c>
      <c r="E4490">
        <v>2.7799999999999998E-2</v>
      </c>
    </row>
    <row r="4491" spans="1:5">
      <c r="A4491">
        <v>2018</v>
      </c>
      <c r="B4491" t="s">
        <v>429</v>
      </c>
      <c r="C4491" t="s">
        <v>30</v>
      </c>
      <c r="D4491" t="s">
        <v>610</v>
      </c>
      <c r="E4491">
        <v>2.76E-2</v>
      </c>
    </row>
    <row r="4492" spans="1:5">
      <c r="A4492">
        <v>2018</v>
      </c>
      <c r="B4492" t="s">
        <v>425</v>
      </c>
      <c r="C4492" t="s">
        <v>24</v>
      </c>
      <c r="D4492" t="s">
        <v>610</v>
      </c>
      <c r="E4492">
        <v>1.9E-2</v>
      </c>
    </row>
    <row r="4493" spans="1:5">
      <c r="A4493">
        <v>2018</v>
      </c>
      <c r="B4493" t="s">
        <v>432</v>
      </c>
      <c r="C4493" t="s">
        <v>39</v>
      </c>
      <c r="D4493" t="s">
        <v>610</v>
      </c>
      <c r="E4493">
        <v>1.7899999999999999E-2</v>
      </c>
    </row>
    <row r="4494" spans="1:5">
      <c r="A4494">
        <v>2023</v>
      </c>
      <c r="B4494" t="s">
        <v>424</v>
      </c>
      <c r="C4494" t="s">
        <v>21</v>
      </c>
      <c r="D4494" t="s">
        <v>610</v>
      </c>
      <c r="E4494">
        <v>2.76E-2</v>
      </c>
    </row>
    <row r="4495" spans="1:5">
      <c r="A4495">
        <v>2023</v>
      </c>
      <c r="B4495" t="s">
        <v>432</v>
      </c>
      <c r="C4495" t="s">
        <v>39</v>
      </c>
      <c r="D4495" t="s">
        <v>610</v>
      </c>
      <c r="E4495">
        <v>2.75E-2</v>
      </c>
    </row>
    <row r="4496" spans="1:5">
      <c r="A4496">
        <v>2023</v>
      </c>
      <c r="B4496" t="s">
        <v>421</v>
      </c>
      <c r="C4496" t="s">
        <v>13</v>
      </c>
      <c r="D4496" t="s">
        <v>610</v>
      </c>
      <c r="E4496">
        <v>1.95E-2</v>
      </c>
    </row>
    <row r="4497" spans="1:5">
      <c r="A4497">
        <v>2023</v>
      </c>
      <c r="B4497" t="s">
        <v>430</v>
      </c>
      <c r="C4497" t="s">
        <v>33</v>
      </c>
      <c r="D4497" t="s">
        <v>610</v>
      </c>
      <c r="E4497">
        <v>3.1300000000000001E-2</v>
      </c>
    </row>
    <row r="4498" spans="1:5">
      <c r="A4498">
        <v>2023</v>
      </c>
      <c r="B4498" t="s">
        <v>435</v>
      </c>
      <c r="C4498" t="s">
        <v>48</v>
      </c>
      <c r="D4498" t="s">
        <v>610</v>
      </c>
      <c r="E4498">
        <v>3.4099999999999998E-2</v>
      </c>
    </row>
    <row r="4499" spans="1:5">
      <c r="A4499">
        <v>2023</v>
      </c>
      <c r="B4499" t="s">
        <v>436</v>
      </c>
      <c r="C4499" t="s">
        <v>49</v>
      </c>
      <c r="D4499" t="s">
        <v>610</v>
      </c>
      <c r="E4499">
        <v>2.63E-2</v>
      </c>
    </row>
    <row r="4500" spans="1:5">
      <c r="A4500">
        <v>2023</v>
      </c>
      <c r="B4500" t="s">
        <v>429</v>
      </c>
      <c r="C4500" t="s">
        <v>30</v>
      </c>
      <c r="D4500" t="s">
        <v>610</v>
      </c>
      <c r="E4500">
        <v>4.0500000000000001E-2</v>
      </c>
    </row>
    <row r="4501" spans="1:5">
      <c r="A4501">
        <v>2023</v>
      </c>
      <c r="B4501" t="s">
        <v>420</v>
      </c>
      <c r="C4501" t="s">
        <v>8</v>
      </c>
      <c r="D4501" t="s">
        <v>610</v>
      </c>
      <c r="E4501">
        <v>2.06E-2</v>
      </c>
    </row>
    <row r="4502" spans="1:5">
      <c r="A4502">
        <v>2023</v>
      </c>
      <c r="B4502" t="s">
        <v>439</v>
      </c>
      <c r="C4502" t="s">
        <v>53</v>
      </c>
      <c r="D4502" t="s">
        <v>610</v>
      </c>
      <c r="E4502">
        <v>2.7E-2</v>
      </c>
    </row>
    <row r="4503" spans="1:5">
      <c r="A4503">
        <v>2023</v>
      </c>
      <c r="B4503" t="s">
        <v>437</v>
      </c>
      <c r="C4503" t="s">
        <v>51</v>
      </c>
      <c r="D4503" t="s">
        <v>610</v>
      </c>
      <c r="E4503">
        <v>2.0299999999999999E-2</v>
      </c>
    </row>
    <row r="4504" spans="1:5">
      <c r="A4504">
        <v>2023</v>
      </c>
      <c r="B4504" t="s">
        <v>438</v>
      </c>
      <c r="C4504" t="s">
        <v>52</v>
      </c>
      <c r="D4504" t="s">
        <v>610</v>
      </c>
      <c r="E4504">
        <v>1.5599999999999999E-2</v>
      </c>
    </row>
    <row r="4505" spans="1:5">
      <c r="A4505">
        <v>2023</v>
      </c>
      <c r="B4505" t="s">
        <v>426</v>
      </c>
      <c r="C4505" t="s">
        <v>427</v>
      </c>
      <c r="D4505" t="s">
        <v>610</v>
      </c>
      <c r="E4505">
        <v>3.7999999999999999E-2</v>
      </c>
    </row>
    <row r="4506" spans="1:5">
      <c r="A4506">
        <v>2023</v>
      </c>
      <c r="B4506" t="s">
        <v>434</v>
      </c>
      <c r="C4506" t="s">
        <v>45</v>
      </c>
      <c r="D4506" t="s">
        <v>610</v>
      </c>
      <c r="E4506">
        <v>3.0300000000000001E-2</v>
      </c>
    </row>
    <row r="4507" spans="1:5">
      <c r="A4507">
        <v>2023</v>
      </c>
      <c r="B4507" t="s">
        <v>425</v>
      </c>
      <c r="C4507" t="s">
        <v>24</v>
      </c>
      <c r="D4507" t="s">
        <v>610</v>
      </c>
      <c r="E4507">
        <v>3.0300000000000001E-2</v>
      </c>
    </row>
    <row r="4508" spans="1:5">
      <c r="A4508">
        <v>2023</v>
      </c>
      <c r="B4508" t="s">
        <v>422</v>
      </c>
      <c r="C4508" t="s">
        <v>15</v>
      </c>
      <c r="D4508" t="s">
        <v>610</v>
      </c>
      <c r="E4508">
        <v>3.3500000000000002E-2</v>
      </c>
    </row>
    <row r="4509" spans="1:5">
      <c r="A4509">
        <v>2024</v>
      </c>
      <c r="B4509" t="s">
        <v>430</v>
      </c>
      <c r="C4509" t="s">
        <v>33</v>
      </c>
      <c r="D4509" t="s">
        <v>610</v>
      </c>
      <c r="E4509">
        <v>3.3300000000000003E-2</v>
      </c>
    </row>
    <row r="4510" spans="1:5">
      <c r="A4510">
        <v>2024</v>
      </c>
      <c r="B4510" t="s">
        <v>428</v>
      </c>
      <c r="C4510" t="s">
        <v>27</v>
      </c>
      <c r="D4510" t="s">
        <v>610</v>
      </c>
      <c r="E4510">
        <v>3.6400000000000002E-2</v>
      </c>
    </row>
    <row r="4511" spans="1:5">
      <c r="A4511">
        <v>2024</v>
      </c>
      <c r="B4511" t="s">
        <v>422</v>
      </c>
      <c r="C4511" t="s">
        <v>15</v>
      </c>
      <c r="D4511" t="s">
        <v>610</v>
      </c>
      <c r="E4511">
        <v>3.9800000000000002E-2</v>
      </c>
    </row>
    <row r="4512" spans="1:5">
      <c r="A4512">
        <v>2024</v>
      </c>
      <c r="B4512" t="s">
        <v>425</v>
      </c>
      <c r="C4512" t="s">
        <v>24</v>
      </c>
      <c r="D4512" t="s">
        <v>610</v>
      </c>
      <c r="E4512">
        <v>0.04</v>
      </c>
    </row>
    <row r="4513" spans="1:5">
      <c r="A4513">
        <v>2024</v>
      </c>
      <c r="B4513" t="s">
        <v>438</v>
      </c>
      <c r="C4513" t="s">
        <v>52</v>
      </c>
      <c r="D4513" t="s">
        <v>610</v>
      </c>
      <c r="E4513">
        <v>1.5900000000000001E-2</v>
      </c>
    </row>
    <row r="4514" spans="1:5">
      <c r="A4514">
        <v>2024</v>
      </c>
      <c r="B4514" t="s">
        <v>420</v>
      </c>
      <c r="C4514" t="s">
        <v>8</v>
      </c>
      <c r="D4514" t="s">
        <v>610</v>
      </c>
      <c r="E4514">
        <v>2.1999999999999999E-2</v>
      </c>
    </row>
    <row r="4515" spans="1:5">
      <c r="A4515">
        <v>2024</v>
      </c>
      <c r="B4515" t="s">
        <v>423</v>
      </c>
      <c r="C4515" t="s">
        <v>18</v>
      </c>
      <c r="D4515" t="s">
        <v>610</v>
      </c>
      <c r="E4515">
        <v>3.7699999999999997E-2</v>
      </c>
    </row>
    <row r="4516" spans="1:5">
      <c r="A4516">
        <v>2024</v>
      </c>
      <c r="B4516" t="s">
        <v>421</v>
      </c>
      <c r="C4516" t="s">
        <v>13</v>
      </c>
      <c r="D4516" t="s">
        <v>610</v>
      </c>
      <c r="E4516">
        <v>1.8700000000000001E-2</v>
      </c>
    </row>
    <row r="4517" spans="1:5">
      <c r="A4517">
        <v>2024</v>
      </c>
      <c r="B4517" t="s">
        <v>429</v>
      </c>
      <c r="C4517" t="s">
        <v>30</v>
      </c>
      <c r="D4517" t="s">
        <v>610</v>
      </c>
      <c r="E4517">
        <v>4.3799999999999999E-2</v>
      </c>
    </row>
    <row r="4518" spans="1:5">
      <c r="A4518">
        <v>2024</v>
      </c>
      <c r="B4518" t="s">
        <v>431</v>
      </c>
      <c r="C4518" t="s">
        <v>36</v>
      </c>
      <c r="D4518" t="s">
        <v>610</v>
      </c>
      <c r="E4518">
        <v>3.2800000000000003E-2</v>
      </c>
    </row>
    <row r="4519" spans="1:5">
      <c r="A4519">
        <v>2024</v>
      </c>
      <c r="B4519" t="s">
        <v>434</v>
      </c>
      <c r="C4519" t="s">
        <v>45</v>
      </c>
      <c r="D4519" t="s">
        <v>610</v>
      </c>
      <c r="E4519">
        <v>3.0300000000000001E-2</v>
      </c>
    </row>
    <row r="4520" spans="1:5">
      <c r="A4520">
        <v>2024</v>
      </c>
      <c r="B4520" t="s">
        <v>437</v>
      </c>
      <c r="C4520" t="s">
        <v>51</v>
      </c>
      <c r="D4520" t="s">
        <v>610</v>
      </c>
      <c r="E4520">
        <v>2.3E-2</v>
      </c>
    </row>
    <row r="4521" spans="1:5">
      <c r="A4521">
        <v>2024</v>
      </c>
      <c r="B4521" t="s">
        <v>436</v>
      </c>
      <c r="C4521" t="s">
        <v>49</v>
      </c>
      <c r="D4521" t="s">
        <v>610</v>
      </c>
      <c r="E4521">
        <v>2.7099999999999999E-2</v>
      </c>
    </row>
    <row r="4522" spans="1:5">
      <c r="A4522">
        <v>2024</v>
      </c>
      <c r="B4522" t="s">
        <v>439</v>
      </c>
      <c r="C4522" t="s">
        <v>53</v>
      </c>
      <c r="D4522" t="s">
        <v>610</v>
      </c>
      <c r="E4522">
        <v>2.8000000000000001E-2</v>
      </c>
    </row>
    <row r="4523" spans="1:5">
      <c r="A4523">
        <v>2024</v>
      </c>
      <c r="B4523" t="s">
        <v>433</v>
      </c>
      <c r="C4523" t="s">
        <v>42</v>
      </c>
      <c r="D4523" t="s">
        <v>610</v>
      </c>
      <c r="E4523">
        <v>2.53E-2</v>
      </c>
    </row>
    <row r="4524" spans="1:5">
      <c r="A4524">
        <v>2023</v>
      </c>
      <c r="B4524" t="s">
        <v>431</v>
      </c>
      <c r="C4524" t="s">
        <v>36</v>
      </c>
      <c r="D4524" t="s">
        <v>611</v>
      </c>
      <c r="E4524">
        <v>0.2576</v>
      </c>
    </row>
    <row r="4525" spans="1:5">
      <c r="A4525">
        <v>2023</v>
      </c>
      <c r="B4525" t="s">
        <v>433</v>
      </c>
      <c r="C4525" t="s">
        <v>42</v>
      </c>
      <c r="D4525" t="s">
        <v>611</v>
      </c>
      <c r="E4525">
        <v>8.6400000000000005E-2</v>
      </c>
    </row>
    <row r="4526" spans="1:5">
      <c r="A4526">
        <v>2023</v>
      </c>
      <c r="B4526" t="s">
        <v>423</v>
      </c>
      <c r="C4526" t="s">
        <v>18</v>
      </c>
      <c r="D4526" t="s">
        <v>611</v>
      </c>
      <c r="E4526">
        <v>0.21099999999999999</v>
      </c>
    </row>
    <row r="4527" spans="1:5">
      <c r="A4527">
        <v>2023</v>
      </c>
      <c r="B4527" t="s">
        <v>428</v>
      </c>
      <c r="C4527" t="s">
        <v>27</v>
      </c>
      <c r="D4527" t="s">
        <v>611</v>
      </c>
      <c r="E4527">
        <v>0.20499999999999999</v>
      </c>
    </row>
    <row r="4528" spans="1:5">
      <c r="A4528">
        <v>2024</v>
      </c>
      <c r="B4528" t="s">
        <v>424</v>
      </c>
      <c r="C4528" t="s">
        <v>21</v>
      </c>
      <c r="D4528" t="s">
        <v>611</v>
      </c>
      <c r="E4528">
        <v>0.18940000000000001</v>
      </c>
    </row>
    <row r="4529" spans="1:5">
      <c r="A4529">
        <v>2024</v>
      </c>
      <c r="B4529" t="s">
        <v>432</v>
      </c>
      <c r="C4529" t="s">
        <v>39</v>
      </c>
      <c r="D4529" t="s">
        <v>611</v>
      </c>
      <c r="E4529">
        <v>0.2056</v>
      </c>
    </row>
    <row r="4530" spans="1:5">
      <c r="A4530">
        <v>2024</v>
      </c>
      <c r="B4530" t="s">
        <v>435</v>
      </c>
      <c r="C4530" t="s">
        <v>48</v>
      </c>
      <c r="D4530" t="s">
        <v>611</v>
      </c>
      <c r="E4530">
        <v>0.31759999999999999</v>
      </c>
    </row>
    <row r="4531" spans="1:5">
      <c r="A4531">
        <v>2024</v>
      </c>
      <c r="B4531" t="s">
        <v>426</v>
      </c>
      <c r="C4531" t="s">
        <v>427</v>
      </c>
      <c r="D4531" t="s">
        <v>611</v>
      </c>
      <c r="E4531">
        <v>0.32600000000000001</v>
      </c>
    </row>
    <row r="4532" spans="1:5">
      <c r="A4532">
        <v>2021</v>
      </c>
      <c r="B4532" t="s">
        <v>437</v>
      </c>
      <c r="C4532" t="s">
        <v>51</v>
      </c>
      <c r="D4532" t="s">
        <v>611</v>
      </c>
      <c r="E4532">
        <v>8.9300000000000004E-2</v>
      </c>
    </row>
    <row r="4533" spans="1:5">
      <c r="A4533">
        <v>2021</v>
      </c>
      <c r="B4533" t="s">
        <v>434</v>
      </c>
      <c r="C4533" t="s">
        <v>45</v>
      </c>
      <c r="D4533" t="s">
        <v>611</v>
      </c>
      <c r="E4533">
        <v>0.2432</v>
      </c>
    </row>
    <row r="4534" spans="1:5">
      <c r="A4534">
        <v>2021</v>
      </c>
      <c r="B4534" t="s">
        <v>438</v>
      </c>
      <c r="C4534" t="s">
        <v>52</v>
      </c>
      <c r="D4534" t="s">
        <v>611</v>
      </c>
      <c r="E4534">
        <v>0.21879999999999999</v>
      </c>
    </row>
    <row r="4535" spans="1:5">
      <c r="A4535">
        <v>2021</v>
      </c>
      <c r="B4535" t="s">
        <v>425</v>
      </c>
      <c r="C4535" t="s">
        <v>24</v>
      </c>
      <c r="D4535" t="s">
        <v>611</v>
      </c>
      <c r="E4535">
        <v>0.16</v>
      </c>
    </row>
    <row r="4536" spans="1:5">
      <c r="A4536">
        <v>2021</v>
      </c>
      <c r="B4536" t="s">
        <v>423</v>
      </c>
      <c r="C4536" t="s">
        <v>18</v>
      </c>
      <c r="D4536" t="s">
        <v>611</v>
      </c>
      <c r="E4536">
        <v>0.21049999999999999</v>
      </c>
    </row>
    <row r="4537" spans="1:5">
      <c r="A4537">
        <v>2021</v>
      </c>
      <c r="B4537" t="s">
        <v>420</v>
      </c>
      <c r="C4537" t="s">
        <v>8</v>
      </c>
      <c r="D4537" t="s">
        <v>611</v>
      </c>
      <c r="E4537">
        <v>0.15579999999999999</v>
      </c>
    </row>
    <row r="4538" spans="1:5">
      <c r="A4538">
        <v>2022</v>
      </c>
      <c r="B4538" t="s">
        <v>425</v>
      </c>
      <c r="C4538" t="s">
        <v>24</v>
      </c>
      <c r="D4538" t="s">
        <v>611</v>
      </c>
      <c r="E4538">
        <v>0.14000000000000001</v>
      </c>
    </row>
    <row r="4539" spans="1:5">
      <c r="A4539">
        <v>2022</v>
      </c>
      <c r="B4539" t="s">
        <v>422</v>
      </c>
      <c r="C4539" t="s">
        <v>15</v>
      </c>
      <c r="D4539" t="s">
        <v>611</v>
      </c>
      <c r="E4539">
        <v>0.1618</v>
      </c>
    </row>
    <row r="4540" spans="1:5">
      <c r="A4540">
        <v>2022</v>
      </c>
      <c r="B4540" t="s">
        <v>437</v>
      </c>
      <c r="C4540" t="s">
        <v>51</v>
      </c>
      <c r="D4540" t="s">
        <v>611</v>
      </c>
      <c r="E4540">
        <v>7.5999999999999998E-2</v>
      </c>
    </row>
    <row r="4541" spans="1:5">
      <c r="A4541">
        <v>2022</v>
      </c>
      <c r="B4541" t="s">
        <v>426</v>
      </c>
      <c r="C4541" t="s">
        <v>427</v>
      </c>
      <c r="D4541" t="s">
        <v>611</v>
      </c>
      <c r="E4541">
        <v>0.3211</v>
      </c>
    </row>
    <row r="4542" spans="1:5">
      <c r="A4542">
        <v>2022</v>
      </c>
      <c r="B4542" t="s">
        <v>428</v>
      </c>
      <c r="C4542" t="s">
        <v>27</v>
      </c>
      <c r="D4542" t="s">
        <v>611</v>
      </c>
      <c r="E4542">
        <v>0.193</v>
      </c>
    </row>
    <row r="4543" spans="1:5">
      <c r="A4543">
        <v>2022</v>
      </c>
      <c r="B4543" t="s">
        <v>435</v>
      </c>
      <c r="C4543" t="s">
        <v>48</v>
      </c>
      <c r="D4543" t="s">
        <v>611</v>
      </c>
      <c r="E4543">
        <v>0.29670000000000002</v>
      </c>
    </row>
    <row r="4544" spans="1:5">
      <c r="A4544">
        <v>2022</v>
      </c>
      <c r="B4544" t="s">
        <v>423</v>
      </c>
      <c r="C4544" t="s">
        <v>18</v>
      </c>
      <c r="D4544" t="s">
        <v>611</v>
      </c>
      <c r="E4544">
        <v>0.16669999999999999</v>
      </c>
    </row>
    <row r="4545" spans="1:5">
      <c r="A4545">
        <v>2022</v>
      </c>
      <c r="B4545" t="s">
        <v>430</v>
      </c>
      <c r="C4545" t="s">
        <v>33</v>
      </c>
      <c r="D4545" t="s">
        <v>611</v>
      </c>
      <c r="E4545">
        <v>0.27550000000000002</v>
      </c>
    </row>
    <row r="4546" spans="1:5">
      <c r="A4546">
        <v>2022</v>
      </c>
      <c r="B4546" t="s">
        <v>436</v>
      </c>
      <c r="C4546" t="s">
        <v>49</v>
      </c>
      <c r="D4546" t="s">
        <v>611</v>
      </c>
      <c r="E4546">
        <v>0.158</v>
      </c>
    </row>
    <row r="4547" spans="1:5">
      <c r="A4547">
        <v>2022</v>
      </c>
      <c r="B4547" t="s">
        <v>439</v>
      </c>
      <c r="C4547" t="s">
        <v>53</v>
      </c>
      <c r="D4547" t="s">
        <v>611</v>
      </c>
      <c r="E4547">
        <v>0.1525</v>
      </c>
    </row>
    <row r="4548" spans="1:5">
      <c r="A4548">
        <v>2022</v>
      </c>
      <c r="B4548" t="s">
        <v>433</v>
      </c>
      <c r="C4548" t="s">
        <v>42</v>
      </c>
      <c r="D4548" t="s">
        <v>611</v>
      </c>
      <c r="E4548">
        <v>7.1400000000000005E-2</v>
      </c>
    </row>
    <row r="4549" spans="1:5">
      <c r="A4549">
        <v>2022</v>
      </c>
      <c r="B4549" t="s">
        <v>434</v>
      </c>
      <c r="C4549" t="s">
        <v>45</v>
      </c>
      <c r="D4549" t="s">
        <v>611</v>
      </c>
      <c r="E4549">
        <v>0.2059</v>
      </c>
    </row>
    <row r="4550" spans="1:5">
      <c r="A4550">
        <v>2022</v>
      </c>
      <c r="B4550" t="s">
        <v>432</v>
      </c>
      <c r="C4550" t="s">
        <v>39</v>
      </c>
      <c r="D4550" t="s">
        <v>611</v>
      </c>
      <c r="E4550">
        <v>0.18290000000000001</v>
      </c>
    </row>
    <row r="4551" spans="1:5">
      <c r="A4551">
        <v>2021</v>
      </c>
      <c r="B4551" t="s">
        <v>426</v>
      </c>
      <c r="C4551" t="s">
        <v>427</v>
      </c>
      <c r="D4551" t="s">
        <v>611</v>
      </c>
      <c r="E4551">
        <v>0.32990000000000003</v>
      </c>
    </row>
    <row r="4552" spans="1:5">
      <c r="A4552">
        <v>2021</v>
      </c>
      <c r="B4552" t="s">
        <v>422</v>
      </c>
      <c r="C4552" t="s">
        <v>15</v>
      </c>
      <c r="D4552" t="s">
        <v>611</v>
      </c>
      <c r="E4552">
        <v>0.16700000000000001</v>
      </c>
    </row>
    <row r="4553" spans="1:5">
      <c r="A4553">
        <v>2021</v>
      </c>
      <c r="B4553" t="s">
        <v>432</v>
      </c>
      <c r="C4553" t="s">
        <v>39</v>
      </c>
      <c r="D4553" t="s">
        <v>611</v>
      </c>
      <c r="E4553">
        <v>0.19389999999999999</v>
      </c>
    </row>
    <row r="4554" spans="1:5">
      <c r="A4554">
        <v>2021</v>
      </c>
      <c r="B4554" t="s">
        <v>424</v>
      </c>
      <c r="C4554" t="s">
        <v>21</v>
      </c>
      <c r="D4554" t="s">
        <v>611</v>
      </c>
      <c r="E4554">
        <v>0.1988</v>
      </c>
    </row>
    <row r="4555" spans="1:5">
      <c r="A4555">
        <v>2021</v>
      </c>
      <c r="B4555" t="s">
        <v>433</v>
      </c>
      <c r="C4555" t="s">
        <v>42</v>
      </c>
      <c r="D4555" t="s">
        <v>611</v>
      </c>
      <c r="E4555">
        <v>0.1047</v>
      </c>
    </row>
    <row r="4556" spans="1:5">
      <c r="A4556">
        <v>2021</v>
      </c>
      <c r="B4556" t="s">
        <v>421</v>
      </c>
      <c r="C4556" t="s">
        <v>13</v>
      </c>
      <c r="D4556" t="s">
        <v>611</v>
      </c>
      <c r="E4556">
        <v>0.1162</v>
      </c>
    </row>
    <row r="4557" spans="1:5">
      <c r="A4557">
        <v>2022</v>
      </c>
      <c r="B4557" t="s">
        <v>424</v>
      </c>
      <c r="C4557" t="s">
        <v>21</v>
      </c>
      <c r="D4557" t="s">
        <v>611</v>
      </c>
      <c r="E4557">
        <v>0.18240000000000001</v>
      </c>
    </row>
    <row r="4558" spans="1:5">
      <c r="A4558">
        <v>2022</v>
      </c>
      <c r="B4558" t="s">
        <v>431</v>
      </c>
      <c r="C4558" t="s">
        <v>36</v>
      </c>
      <c r="D4558" t="s">
        <v>611</v>
      </c>
      <c r="E4558">
        <v>0.2059</v>
      </c>
    </row>
    <row r="4559" spans="1:5">
      <c r="A4559">
        <v>2022</v>
      </c>
      <c r="B4559" t="s">
        <v>421</v>
      </c>
      <c r="C4559" t="s">
        <v>13</v>
      </c>
      <c r="D4559" t="s">
        <v>611</v>
      </c>
      <c r="E4559">
        <v>0.1069</v>
      </c>
    </row>
    <row r="4560" spans="1:5">
      <c r="A4560">
        <v>2021</v>
      </c>
      <c r="B4560" t="s">
        <v>436</v>
      </c>
      <c r="C4560" t="s">
        <v>49</v>
      </c>
      <c r="D4560" t="s">
        <v>611</v>
      </c>
      <c r="E4560">
        <v>0.1822</v>
      </c>
    </row>
    <row r="4561" spans="1:5">
      <c r="A4561">
        <v>2021</v>
      </c>
      <c r="B4561" t="s">
        <v>439</v>
      </c>
      <c r="C4561" t="s">
        <v>53</v>
      </c>
      <c r="D4561" t="s">
        <v>611</v>
      </c>
      <c r="E4561">
        <v>0.18179999999999999</v>
      </c>
    </row>
    <row r="4562" spans="1:5">
      <c r="A4562">
        <v>2021</v>
      </c>
      <c r="B4562" t="s">
        <v>435</v>
      </c>
      <c r="C4562" t="s">
        <v>48</v>
      </c>
      <c r="D4562" t="s">
        <v>611</v>
      </c>
      <c r="E4562">
        <v>0.3</v>
      </c>
    </row>
    <row r="4563" spans="1:5">
      <c r="A4563">
        <v>2021</v>
      </c>
      <c r="B4563" t="s">
        <v>430</v>
      </c>
      <c r="C4563" t="s">
        <v>33</v>
      </c>
      <c r="D4563" t="s">
        <v>611</v>
      </c>
      <c r="E4563">
        <v>0.34379999999999999</v>
      </c>
    </row>
    <row r="4564" spans="1:5">
      <c r="A4564">
        <v>2021</v>
      </c>
      <c r="B4564" t="s">
        <v>429</v>
      </c>
      <c r="C4564" t="s">
        <v>30</v>
      </c>
      <c r="D4564" t="s">
        <v>611</v>
      </c>
      <c r="E4564">
        <v>0.22</v>
      </c>
    </row>
    <row r="4565" spans="1:5">
      <c r="A4565">
        <v>2021</v>
      </c>
      <c r="B4565" t="s">
        <v>428</v>
      </c>
      <c r="C4565" t="s">
        <v>27</v>
      </c>
      <c r="D4565" t="s">
        <v>611</v>
      </c>
      <c r="E4565">
        <v>0.22220000000000001</v>
      </c>
    </row>
    <row r="4566" spans="1:5">
      <c r="A4566">
        <v>2021</v>
      </c>
      <c r="B4566" t="s">
        <v>431</v>
      </c>
      <c r="C4566" t="s">
        <v>36</v>
      </c>
      <c r="D4566" t="s">
        <v>611</v>
      </c>
      <c r="E4566">
        <v>0.2029</v>
      </c>
    </row>
    <row r="4567" spans="1:5">
      <c r="A4567">
        <v>2022</v>
      </c>
      <c r="B4567" t="s">
        <v>438</v>
      </c>
      <c r="C4567" t="s">
        <v>52</v>
      </c>
      <c r="D4567" t="s">
        <v>611</v>
      </c>
      <c r="E4567">
        <v>0.22389999999999999</v>
      </c>
    </row>
    <row r="4568" spans="1:5">
      <c r="A4568">
        <v>2022</v>
      </c>
      <c r="B4568" t="s">
        <v>429</v>
      </c>
      <c r="C4568" t="s">
        <v>30</v>
      </c>
      <c r="D4568" t="s">
        <v>611</v>
      </c>
      <c r="E4568">
        <v>0.20619999999999999</v>
      </c>
    </row>
    <row r="4569" spans="1:5">
      <c r="A4569">
        <v>2022</v>
      </c>
      <c r="B4569" t="s">
        <v>420</v>
      </c>
      <c r="C4569" t="s">
        <v>8</v>
      </c>
      <c r="D4569" t="s">
        <v>611</v>
      </c>
      <c r="E4569">
        <v>0.14480000000000001</v>
      </c>
    </row>
    <row r="4570" spans="1:5">
      <c r="A4570">
        <v>2020</v>
      </c>
      <c r="B4570" t="s">
        <v>422</v>
      </c>
      <c r="C4570" t="s">
        <v>15</v>
      </c>
      <c r="D4570" t="s">
        <v>611</v>
      </c>
      <c r="E4570">
        <v>0.15509999999999999</v>
      </c>
    </row>
    <row r="4571" spans="1:5">
      <c r="A4571">
        <v>2020</v>
      </c>
      <c r="B4571" t="s">
        <v>425</v>
      </c>
      <c r="C4571" t="s">
        <v>24</v>
      </c>
      <c r="D4571" t="s">
        <v>611</v>
      </c>
      <c r="E4571">
        <v>0.14849999999999999</v>
      </c>
    </row>
    <row r="4572" spans="1:5">
      <c r="A4572">
        <v>2020</v>
      </c>
      <c r="B4572" t="s">
        <v>431</v>
      </c>
      <c r="C4572" t="s">
        <v>36</v>
      </c>
      <c r="D4572" t="s">
        <v>611</v>
      </c>
      <c r="E4572">
        <v>0.18840000000000001</v>
      </c>
    </row>
    <row r="4573" spans="1:5">
      <c r="A4573">
        <v>2020</v>
      </c>
      <c r="B4573" t="s">
        <v>423</v>
      </c>
      <c r="C4573" t="s">
        <v>18</v>
      </c>
      <c r="D4573" t="s">
        <v>611</v>
      </c>
      <c r="E4573">
        <v>0.18579999999999999</v>
      </c>
    </row>
    <row r="4574" spans="1:5">
      <c r="A4574">
        <v>2020</v>
      </c>
      <c r="B4574" t="s">
        <v>421</v>
      </c>
      <c r="C4574" t="s">
        <v>13</v>
      </c>
      <c r="D4574" t="s">
        <v>611</v>
      </c>
      <c r="E4574">
        <v>0.1079</v>
      </c>
    </row>
    <row r="4575" spans="1:5">
      <c r="A4575">
        <v>2020</v>
      </c>
      <c r="B4575" t="s">
        <v>438</v>
      </c>
      <c r="C4575" t="s">
        <v>52</v>
      </c>
      <c r="D4575" t="s">
        <v>611</v>
      </c>
      <c r="E4575">
        <v>0.2462</v>
      </c>
    </row>
    <row r="4576" spans="1:5">
      <c r="A4576">
        <v>2020</v>
      </c>
      <c r="B4576" t="s">
        <v>436</v>
      </c>
      <c r="C4576" t="s">
        <v>49</v>
      </c>
      <c r="D4576" t="s">
        <v>611</v>
      </c>
      <c r="E4576">
        <v>0.16600000000000001</v>
      </c>
    </row>
    <row r="4577" spans="1:5">
      <c r="A4577">
        <v>2020</v>
      </c>
      <c r="B4577" t="s">
        <v>426</v>
      </c>
      <c r="C4577" t="s">
        <v>427</v>
      </c>
      <c r="D4577" t="s">
        <v>611</v>
      </c>
      <c r="E4577">
        <v>0.33169999999999999</v>
      </c>
    </row>
    <row r="4578" spans="1:5">
      <c r="A4578">
        <v>2020</v>
      </c>
      <c r="B4578" t="s">
        <v>424</v>
      </c>
      <c r="C4578" t="s">
        <v>21</v>
      </c>
      <c r="D4578" t="s">
        <v>611</v>
      </c>
      <c r="E4578">
        <v>0.1784</v>
      </c>
    </row>
    <row r="4579" spans="1:5">
      <c r="A4579">
        <v>2020</v>
      </c>
      <c r="B4579" t="s">
        <v>432</v>
      </c>
      <c r="C4579" t="s">
        <v>39</v>
      </c>
      <c r="D4579" t="s">
        <v>611</v>
      </c>
      <c r="E4579">
        <v>0.19259999999999999</v>
      </c>
    </row>
    <row r="4580" spans="1:5">
      <c r="A4580">
        <v>2020</v>
      </c>
      <c r="B4580" t="s">
        <v>439</v>
      </c>
      <c r="C4580" t="s">
        <v>53</v>
      </c>
      <c r="D4580" t="s">
        <v>611</v>
      </c>
      <c r="E4580">
        <v>0.1545</v>
      </c>
    </row>
    <row r="4581" spans="1:5">
      <c r="A4581">
        <v>2020</v>
      </c>
      <c r="B4581" t="s">
        <v>428</v>
      </c>
      <c r="C4581" t="s">
        <v>27</v>
      </c>
      <c r="D4581" t="s">
        <v>611</v>
      </c>
      <c r="E4581">
        <v>0.20899999999999999</v>
      </c>
    </row>
    <row r="4582" spans="1:5">
      <c r="A4582">
        <v>2020</v>
      </c>
      <c r="B4582" t="s">
        <v>429</v>
      </c>
      <c r="C4582" t="s">
        <v>30</v>
      </c>
      <c r="D4582" t="s">
        <v>611</v>
      </c>
      <c r="E4582">
        <v>0.2102</v>
      </c>
    </row>
    <row r="4583" spans="1:5">
      <c r="A4583">
        <v>2020</v>
      </c>
      <c r="B4583" t="s">
        <v>430</v>
      </c>
      <c r="C4583" t="s">
        <v>33</v>
      </c>
      <c r="D4583" t="s">
        <v>611</v>
      </c>
      <c r="E4583">
        <v>0.31309999999999999</v>
      </c>
    </row>
    <row r="4584" spans="1:5">
      <c r="A4584">
        <v>2020</v>
      </c>
      <c r="B4584" t="s">
        <v>433</v>
      </c>
      <c r="C4584" t="s">
        <v>42</v>
      </c>
      <c r="D4584" t="s">
        <v>611</v>
      </c>
      <c r="E4584">
        <v>7.9500000000000001E-2</v>
      </c>
    </row>
    <row r="4585" spans="1:5">
      <c r="A4585">
        <v>2020</v>
      </c>
      <c r="B4585" t="s">
        <v>420</v>
      </c>
      <c r="C4585" t="s">
        <v>8</v>
      </c>
      <c r="D4585" t="s">
        <v>611</v>
      </c>
      <c r="E4585">
        <v>0.14810000000000001</v>
      </c>
    </row>
    <row r="4586" spans="1:5">
      <c r="A4586">
        <v>2020</v>
      </c>
      <c r="B4586" t="s">
        <v>434</v>
      </c>
      <c r="C4586" t="s">
        <v>45</v>
      </c>
      <c r="D4586" t="s">
        <v>611</v>
      </c>
      <c r="E4586">
        <v>0.22220000000000001</v>
      </c>
    </row>
    <row r="4587" spans="1:5">
      <c r="A4587">
        <v>2020</v>
      </c>
      <c r="B4587" t="s">
        <v>435</v>
      </c>
      <c r="C4587" t="s">
        <v>48</v>
      </c>
      <c r="D4587" t="s">
        <v>611</v>
      </c>
      <c r="E4587">
        <v>0.28260000000000002</v>
      </c>
    </row>
    <row r="4588" spans="1:5">
      <c r="A4588">
        <v>2020</v>
      </c>
      <c r="B4588" t="s">
        <v>437</v>
      </c>
      <c r="C4588" t="s">
        <v>51</v>
      </c>
      <c r="D4588" t="s">
        <v>611</v>
      </c>
      <c r="E4588">
        <v>7.7700000000000005E-2</v>
      </c>
    </row>
    <row r="4589" spans="1:5">
      <c r="A4589">
        <v>2019</v>
      </c>
      <c r="B4589" t="s">
        <v>432</v>
      </c>
      <c r="C4589" t="s">
        <v>39</v>
      </c>
      <c r="D4589" t="s">
        <v>611</v>
      </c>
      <c r="E4589">
        <v>0.18179999999999999</v>
      </c>
    </row>
    <row r="4590" spans="1:5">
      <c r="A4590">
        <v>2019</v>
      </c>
      <c r="B4590" t="s">
        <v>426</v>
      </c>
      <c r="C4590" t="s">
        <v>427</v>
      </c>
      <c r="D4590" t="s">
        <v>611</v>
      </c>
      <c r="E4590">
        <v>0.32019999999999998</v>
      </c>
    </row>
    <row r="4591" spans="1:5">
      <c r="A4591">
        <v>2019</v>
      </c>
      <c r="B4591" t="s">
        <v>421</v>
      </c>
      <c r="C4591" t="s">
        <v>13</v>
      </c>
      <c r="D4591" t="s">
        <v>611</v>
      </c>
      <c r="E4591">
        <v>0.10970000000000001</v>
      </c>
    </row>
    <row r="4592" spans="1:5">
      <c r="A4592">
        <v>2019</v>
      </c>
      <c r="B4592" t="s">
        <v>424</v>
      </c>
      <c r="C4592" t="s">
        <v>21</v>
      </c>
      <c r="D4592" t="s">
        <v>611</v>
      </c>
      <c r="E4592">
        <v>0.17230000000000001</v>
      </c>
    </row>
    <row r="4593" spans="1:5">
      <c r="A4593">
        <v>2019</v>
      </c>
      <c r="B4593" t="s">
        <v>423</v>
      </c>
      <c r="C4593" t="s">
        <v>18</v>
      </c>
      <c r="D4593" t="s">
        <v>611</v>
      </c>
      <c r="E4593">
        <v>0.21049999999999999</v>
      </c>
    </row>
    <row r="4594" spans="1:5">
      <c r="A4594">
        <v>2019</v>
      </c>
      <c r="B4594" t="s">
        <v>434</v>
      </c>
      <c r="C4594" t="s">
        <v>45</v>
      </c>
      <c r="D4594" t="s">
        <v>611</v>
      </c>
      <c r="E4594">
        <v>0.1842</v>
      </c>
    </row>
    <row r="4595" spans="1:5">
      <c r="A4595">
        <v>2019</v>
      </c>
      <c r="B4595" t="s">
        <v>428</v>
      </c>
      <c r="C4595" t="s">
        <v>27</v>
      </c>
      <c r="D4595" t="s">
        <v>611</v>
      </c>
      <c r="E4595">
        <v>0.2069</v>
      </c>
    </row>
    <row r="4596" spans="1:5">
      <c r="A4596">
        <v>2019</v>
      </c>
      <c r="B4596" t="s">
        <v>437</v>
      </c>
      <c r="C4596" t="s">
        <v>51</v>
      </c>
      <c r="D4596" t="s">
        <v>611</v>
      </c>
      <c r="E4596">
        <v>7.6200000000000004E-2</v>
      </c>
    </row>
    <row r="4597" spans="1:5">
      <c r="A4597">
        <v>2019</v>
      </c>
      <c r="B4597" t="s">
        <v>425</v>
      </c>
      <c r="C4597" t="s">
        <v>24</v>
      </c>
      <c r="D4597" t="s">
        <v>611</v>
      </c>
      <c r="E4597">
        <v>0.125</v>
      </c>
    </row>
    <row r="4598" spans="1:5">
      <c r="A4598">
        <v>2019</v>
      </c>
      <c r="B4598" t="s">
        <v>430</v>
      </c>
      <c r="C4598" t="s">
        <v>33</v>
      </c>
      <c r="D4598" t="s">
        <v>611</v>
      </c>
      <c r="E4598">
        <v>0.28000000000000003</v>
      </c>
    </row>
    <row r="4599" spans="1:5">
      <c r="A4599">
        <v>2019</v>
      </c>
      <c r="B4599" t="s">
        <v>420</v>
      </c>
      <c r="C4599" t="s">
        <v>8</v>
      </c>
      <c r="D4599" t="s">
        <v>611</v>
      </c>
      <c r="E4599">
        <v>0.14680000000000001</v>
      </c>
    </row>
    <row r="4600" spans="1:5">
      <c r="A4600">
        <v>2019</v>
      </c>
      <c r="B4600" t="s">
        <v>438</v>
      </c>
      <c r="C4600" t="s">
        <v>52</v>
      </c>
      <c r="D4600" t="s">
        <v>611</v>
      </c>
      <c r="E4600">
        <v>0.2031</v>
      </c>
    </row>
    <row r="4601" spans="1:5">
      <c r="A4601">
        <v>2019</v>
      </c>
      <c r="B4601" t="s">
        <v>429</v>
      </c>
      <c r="C4601" t="s">
        <v>30</v>
      </c>
      <c r="D4601" t="s">
        <v>611</v>
      </c>
      <c r="E4601">
        <v>0.20630000000000001</v>
      </c>
    </row>
    <row r="4602" spans="1:5">
      <c r="A4602">
        <v>2019</v>
      </c>
      <c r="B4602" t="s">
        <v>433</v>
      </c>
      <c r="C4602" t="s">
        <v>42</v>
      </c>
      <c r="D4602" t="s">
        <v>611</v>
      </c>
      <c r="E4602">
        <v>8.5999999999999993E-2</v>
      </c>
    </row>
    <row r="4603" spans="1:5">
      <c r="A4603">
        <v>2019</v>
      </c>
      <c r="B4603" t="s">
        <v>422</v>
      </c>
      <c r="C4603" t="s">
        <v>15</v>
      </c>
      <c r="D4603" t="s">
        <v>611</v>
      </c>
      <c r="E4603">
        <v>0.14510000000000001</v>
      </c>
    </row>
    <row r="4604" spans="1:5">
      <c r="A4604">
        <v>2019</v>
      </c>
      <c r="B4604" t="s">
        <v>435</v>
      </c>
      <c r="C4604" t="s">
        <v>48</v>
      </c>
      <c r="D4604" t="s">
        <v>611</v>
      </c>
      <c r="E4604">
        <v>0.28570000000000001</v>
      </c>
    </row>
    <row r="4605" spans="1:5">
      <c r="A4605">
        <v>2019</v>
      </c>
      <c r="B4605" t="s">
        <v>436</v>
      </c>
      <c r="C4605" t="s">
        <v>49</v>
      </c>
      <c r="D4605" t="s">
        <v>611</v>
      </c>
      <c r="E4605">
        <v>0.15920000000000001</v>
      </c>
    </row>
    <row r="4606" spans="1:5">
      <c r="A4606">
        <v>2019</v>
      </c>
      <c r="B4606" t="s">
        <v>439</v>
      </c>
      <c r="C4606" t="s">
        <v>53</v>
      </c>
      <c r="D4606" t="s">
        <v>611</v>
      </c>
      <c r="E4606">
        <v>0.15079999999999999</v>
      </c>
    </row>
    <row r="4607" spans="1:5">
      <c r="A4607">
        <v>2019</v>
      </c>
      <c r="B4607" t="s">
        <v>431</v>
      </c>
      <c r="C4607" t="s">
        <v>36</v>
      </c>
      <c r="D4607" t="s">
        <v>611</v>
      </c>
      <c r="E4607">
        <v>0.17649999999999999</v>
      </c>
    </row>
    <row r="4608" spans="1:5">
      <c r="A4608">
        <v>2018</v>
      </c>
      <c r="B4608" t="s">
        <v>424</v>
      </c>
      <c r="C4608" t="s">
        <v>21</v>
      </c>
      <c r="D4608" t="s">
        <v>611</v>
      </c>
      <c r="E4608">
        <v>0.19309999999999999</v>
      </c>
    </row>
    <row r="4609" spans="1:5">
      <c r="A4609">
        <v>2018</v>
      </c>
      <c r="B4609" t="s">
        <v>420</v>
      </c>
      <c r="C4609" t="s">
        <v>8</v>
      </c>
      <c r="D4609" t="s">
        <v>611</v>
      </c>
      <c r="E4609">
        <v>0.1484</v>
      </c>
    </row>
    <row r="4610" spans="1:5">
      <c r="A4610">
        <v>2018</v>
      </c>
      <c r="B4610" t="s">
        <v>426</v>
      </c>
      <c r="C4610" t="s">
        <v>427</v>
      </c>
      <c r="D4610" t="s">
        <v>611</v>
      </c>
      <c r="E4610">
        <v>0.33979999999999999</v>
      </c>
    </row>
    <row r="4611" spans="1:5">
      <c r="A4611">
        <v>2018</v>
      </c>
      <c r="B4611" t="s">
        <v>433</v>
      </c>
      <c r="C4611" t="s">
        <v>42</v>
      </c>
      <c r="D4611" t="s">
        <v>611</v>
      </c>
      <c r="E4611">
        <v>0.1087</v>
      </c>
    </row>
    <row r="4612" spans="1:5">
      <c r="A4612">
        <v>2018</v>
      </c>
      <c r="B4612" t="s">
        <v>421</v>
      </c>
      <c r="C4612" t="s">
        <v>13</v>
      </c>
      <c r="D4612" t="s">
        <v>611</v>
      </c>
      <c r="E4612">
        <v>0.11550000000000001</v>
      </c>
    </row>
    <row r="4613" spans="1:5">
      <c r="A4613">
        <v>2018</v>
      </c>
      <c r="B4613" t="s">
        <v>435</v>
      </c>
      <c r="C4613" t="s">
        <v>48</v>
      </c>
      <c r="D4613" t="s">
        <v>611</v>
      </c>
      <c r="E4613">
        <v>0.32579999999999998</v>
      </c>
    </row>
    <row r="4614" spans="1:5">
      <c r="A4614">
        <v>2018</v>
      </c>
      <c r="B4614" t="s">
        <v>428</v>
      </c>
      <c r="C4614" t="s">
        <v>27</v>
      </c>
      <c r="D4614" t="s">
        <v>611</v>
      </c>
      <c r="E4614">
        <v>0.20960000000000001</v>
      </c>
    </row>
    <row r="4615" spans="1:5">
      <c r="A4615">
        <v>2018</v>
      </c>
      <c r="B4615" t="s">
        <v>423</v>
      </c>
      <c r="C4615" t="s">
        <v>18</v>
      </c>
      <c r="D4615" t="s">
        <v>611</v>
      </c>
      <c r="E4615">
        <v>0.21740000000000001</v>
      </c>
    </row>
    <row r="4616" spans="1:5">
      <c r="A4616">
        <v>2018</v>
      </c>
      <c r="B4616" t="s">
        <v>430</v>
      </c>
      <c r="C4616" t="s">
        <v>33</v>
      </c>
      <c r="D4616" t="s">
        <v>611</v>
      </c>
      <c r="E4616">
        <v>0.28160000000000002</v>
      </c>
    </row>
    <row r="4617" spans="1:5">
      <c r="A4617">
        <v>2018</v>
      </c>
      <c r="B4617" t="s">
        <v>431</v>
      </c>
      <c r="C4617" t="s">
        <v>36</v>
      </c>
      <c r="D4617" t="s">
        <v>611</v>
      </c>
      <c r="E4617">
        <v>0.2059</v>
      </c>
    </row>
    <row r="4618" spans="1:5">
      <c r="A4618">
        <v>2018</v>
      </c>
      <c r="B4618" t="s">
        <v>438</v>
      </c>
      <c r="C4618" t="s">
        <v>52</v>
      </c>
      <c r="D4618" t="s">
        <v>611</v>
      </c>
      <c r="E4618">
        <v>0.2394</v>
      </c>
    </row>
    <row r="4619" spans="1:5">
      <c r="A4619">
        <v>2018</v>
      </c>
      <c r="B4619" t="s">
        <v>422</v>
      </c>
      <c r="C4619" t="s">
        <v>15</v>
      </c>
      <c r="D4619" t="s">
        <v>611</v>
      </c>
      <c r="E4619">
        <v>0.14699999999999999</v>
      </c>
    </row>
    <row r="4620" spans="1:5">
      <c r="A4620">
        <v>2018</v>
      </c>
      <c r="B4620" t="s">
        <v>436</v>
      </c>
      <c r="C4620" t="s">
        <v>49</v>
      </c>
      <c r="D4620" t="s">
        <v>611</v>
      </c>
      <c r="E4620">
        <v>0.17100000000000001</v>
      </c>
    </row>
    <row r="4621" spans="1:5">
      <c r="A4621">
        <v>2018</v>
      </c>
      <c r="B4621" t="s">
        <v>439</v>
      </c>
      <c r="C4621" t="s">
        <v>53</v>
      </c>
      <c r="D4621" t="s">
        <v>611</v>
      </c>
      <c r="E4621">
        <v>0.1716</v>
      </c>
    </row>
    <row r="4622" spans="1:5">
      <c r="A4622">
        <v>2018</v>
      </c>
      <c r="B4622" t="s">
        <v>437</v>
      </c>
      <c r="C4622" t="s">
        <v>51</v>
      </c>
      <c r="D4622" t="s">
        <v>611</v>
      </c>
      <c r="E4622">
        <v>8.14E-2</v>
      </c>
    </row>
    <row r="4623" spans="1:5">
      <c r="A4623">
        <v>2018</v>
      </c>
      <c r="B4623" t="s">
        <v>434</v>
      </c>
      <c r="C4623" t="s">
        <v>45</v>
      </c>
      <c r="D4623" t="s">
        <v>611</v>
      </c>
      <c r="E4623">
        <v>0.19439999999999999</v>
      </c>
    </row>
    <row r="4624" spans="1:5">
      <c r="A4624">
        <v>2018</v>
      </c>
      <c r="B4624" t="s">
        <v>429</v>
      </c>
      <c r="C4624" t="s">
        <v>30</v>
      </c>
      <c r="D4624" t="s">
        <v>611</v>
      </c>
      <c r="E4624">
        <v>0.21260000000000001</v>
      </c>
    </row>
    <row r="4625" spans="1:5">
      <c r="A4625">
        <v>2018</v>
      </c>
      <c r="B4625" t="s">
        <v>425</v>
      </c>
      <c r="C4625" t="s">
        <v>24</v>
      </c>
      <c r="D4625" t="s">
        <v>611</v>
      </c>
      <c r="E4625">
        <v>0.1333</v>
      </c>
    </row>
    <row r="4626" spans="1:5">
      <c r="A4626">
        <v>2018</v>
      </c>
      <c r="B4626" t="s">
        <v>432</v>
      </c>
      <c r="C4626" t="s">
        <v>39</v>
      </c>
      <c r="D4626" t="s">
        <v>611</v>
      </c>
      <c r="E4626">
        <v>0.19</v>
      </c>
    </row>
    <row r="4627" spans="1:5">
      <c r="A4627">
        <v>2023</v>
      </c>
      <c r="B4627" t="s">
        <v>424</v>
      </c>
      <c r="C4627" t="s">
        <v>21</v>
      </c>
      <c r="D4627" t="s">
        <v>611</v>
      </c>
      <c r="E4627">
        <v>0.19020000000000001</v>
      </c>
    </row>
    <row r="4628" spans="1:5">
      <c r="A4628">
        <v>2023</v>
      </c>
      <c r="B4628" t="s">
        <v>432</v>
      </c>
      <c r="C4628" t="s">
        <v>39</v>
      </c>
      <c r="D4628" t="s">
        <v>611</v>
      </c>
      <c r="E4628">
        <v>0.2157</v>
      </c>
    </row>
    <row r="4629" spans="1:5">
      <c r="A4629">
        <v>2023</v>
      </c>
      <c r="B4629" t="s">
        <v>421</v>
      </c>
      <c r="C4629" t="s">
        <v>13</v>
      </c>
      <c r="D4629" t="s">
        <v>611</v>
      </c>
      <c r="E4629">
        <v>0.1195</v>
      </c>
    </row>
    <row r="4630" spans="1:5">
      <c r="A4630">
        <v>2023</v>
      </c>
      <c r="B4630" t="s">
        <v>430</v>
      </c>
      <c r="C4630" t="s">
        <v>33</v>
      </c>
      <c r="D4630" t="s">
        <v>611</v>
      </c>
      <c r="E4630">
        <v>0.28129999999999999</v>
      </c>
    </row>
    <row r="4631" spans="1:5">
      <c r="A4631">
        <v>2023</v>
      </c>
      <c r="B4631" t="s">
        <v>435</v>
      </c>
      <c r="C4631" t="s">
        <v>48</v>
      </c>
      <c r="D4631" t="s">
        <v>611</v>
      </c>
      <c r="E4631">
        <v>0.31819999999999998</v>
      </c>
    </row>
    <row r="4632" spans="1:5">
      <c r="A4632">
        <v>2023</v>
      </c>
      <c r="B4632" t="s">
        <v>436</v>
      </c>
      <c r="C4632" t="s">
        <v>49</v>
      </c>
      <c r="D4632" t="s">
        <v>611</v>
      </c>
      <c r="E4632">
        <v>0.1787</v>
      </c>
    </row>
    <row r="4633" spans="1:5">
      <c r="A4633">
        <v>2023</v>
      </c>
      <c r="B4633" t="s">
        <v>429</v>
      </c>
      <c r="C4633" t="s">
        <v>30</v>
      </c>
      <c r="D4633" t="s">
        <v>611</v>
      </c>
      <c r="E4633">
        <v>0.22600000000000001</v>
      </c>
    </row>
    <row r="4634" spans="1:5">
      <c r="A4634">
        <v>2023</v>
      </c>
      <c r="B4634" t="s">
        <v>420</v>
      </c>
      <c r="C4634" t="s">
        <v>8</v>
      </c>
      <c r="D4634" t="s">
        <v>611</v>
      </c>
      <c r="E4634">
        <v>0.16189999999999999</v>
      </c>
    </row>
    <row r="4635" spans="1:5">
      <c r="A4635">
        <v>2023</v>
      </c>
      <c r="B4635" t="s">
        <v>439</v>
      </c>
      <c r="C4635" t="s">
        <v>53</v>
      </c>
      <c r="D4635" t="s">
        <v>611</v>
      </c>
      <c r="E4635">
        <v>0.16220000000000001</v>
      </c>
    </row>
    <row r="4636" spans="1:5">
      <c r="A4636">
        <v>2023</v>
      </c>
      <c r="B4636" t="s">
        <v>437</v>
      </c>
      <c r="C4636" t="s">
        <v>51</v>
      </c>
      <c r="D4636" t="s">
        <v>611</v>
      </c>
      <c r="E4636">
        <v>8.7400000000000005E-2</v>
      </c>
    </row>
    <row r="4637" spans="1:5">
      <c r="A4637">
        <v>2023</v>
      </c>
      <c r="B4637" t="s">
        <v>438</v>
      </c>
      <c r="C4637" t="s">
        <v>52</v>
      </c>
      <c r="D4637" t="s">
        <v>611</v>
      </c>
      <c r="E4637">
        <v>0.21879999999999999</v>
      </c>
    </row>
    <row r="4638" spans="1:5">
      <c r="A4638">
        <v>2023</v>
      </c>
      <c r="B4638" t="s">
        <v>426</v>
      </c>
      <c r="C4638" t="s">
        <v>427</v>
      </c>
      <c r="D4638" t="s">
        <v>611</v>
      </c>
      <c r="E4638">
        <v>0.33700000000000002</v>
      </c>
    </row>
    <row r="4639" spans="1:5">
      <c r="A4639">
        <v>2023</v>
      </c>
      <c r="B4639" t="s">
        <v>434</v>
      </c>
      <c r="C4639" t="s">
        <v>45</v>
      </c>
      <c r="D4639" t="s">
        <v>611</v>
      </c>
      <c r="E4639">
        <v>0.21210000000000001</v>
      </c>
    </row>
    <row r="4640" spans="1:5">
      <c r="A4640">
        <v>2023</v>
      </c>
      <c r="B4640" t="s">
        <v>425</v>
      </c>
      <c r="C4640" t="s">
        <v>24</v>
      </c>
      <c r="D4640" t="s">
        <v>611</v>
      </c>
      <c r="E4640">
        <v>0.1515</v>
      </c>
    </row>
    <row r="4641" spans="1:5">
      <c r="A4641">
        <v>2023</v>
      </c>
      <c r="B4641" t="s">
        <v>422</v>
      </c>
      <c r="C4641" t="s">
        <v>15</v>
      </c>
      <c r="D4641" t="s">
        <v>611</v>
      </c>
      <c r="E4641">
        <v>0.18959999999999999</v>
      </c>
    </row>
    <row r="4642" spans="1:5">
      <c r="A4642">
        <v>2024</v>
      </c>
      <c r="B4642" t="s">
        <v>430</v>
      </c>
      <c r="C4642" t="s">
        <v>33</v>
      </c>
      <c r="D4642" t="s">
        <v>611</v>
      </c>
      <c r="E4642">
        <v>0.25559999999999999</v>
      </c>
    </row>
    <row r="4643" spans="1:5">
      <c r="A4643">
        <v>2024</v>
      </c>
      <c r="B4643" t="s">
        <v>428</v>
      </c>
      <c r="C4643" t="s">
        <v>27</v>
      </c>
      <c r="D4643" t="s">
        <v>611</v>
      </c>
      <c r="E4643">
        <v>0.22420000000000001</v>
      </c>
    </row>
    <row r="4644" spans="1:5">
      <c r="A4644">
        <v>2024</v>
      </c>
      <c r="B4644" t="s">
        <v>422</v>
      </c>
      <c r="C4644" t="s">
        <v>15</v>
      </c>
      <c r="D4644" t="s">
        <v>611</v>
      </c>
      <c r="E4644">
        <v>0.1951</v>
      </c>
    </row>
    <row r="4645" spans="1:5">
      <c r="A4645">
        <v>2024</v>
      </c>
      <c r="B4645" t="s">
        <v>425</v>
      </c>
      <c r="C4645" t="s">
        <v>24</v>
      </c>
      <c r="D4645" t="s">
        <v>611</v>
      </c>
      <c r="E4645">
        <v>0.15</v>
      </c>
    </row>
    <row r="4646" spans="1:5">
      <c r="A4646">
        <v>2024</v>
      </c>
      <c r="B4646" t="s">
        <v>438</v>
      </c>
      <c r="C4646" t="s">
        <v>52</v>
      </c>
      <c r="D4646" t="s">
        <v>611</v>
      </c>
      <c r="E4646">
        <v>0.22220000000000001</v>
      </c>
    </row>
    <row r="4647" spans="1:5">
      <c r="A4647">
        <v>2024</v>
      </c>
      <c r="B4647" t="s">
        <v>420</v>
      </c>
      <c r="C4647" t="s">
        <v>8</v>
      </c>
      <c r="D4647" t="s">
        <v>611</v>
      </c>
      <c r="E4647">
        <v>0.15840000000000001</v>
      </c>
    </row>
    <row r="4648" spans="1:5">
      <c r="A4648">
        <v>2024</v>
      </c>
      <c r="B4648" t="s">
        <v>423</v>
      </c>
      <c r="C4648" t="s">
        <v>18</v>
      </c>
      <c r="D4648" t="s">
        <v>611</v>
      </c>
      <c r="E4648">
        <v>0.20749999999999999</v>
      </c>
    </row>
    <row r="4649" spans="1:5">
      <c r="A4649">
        <v>2024</v>
      </c>
      <c r="B4649" t="s">
        <v>421</v>
      </c>
      <c r="C4649" t="s">
        <v>13</v>
      </c>
      <c r="D4649" t="s">
        <v>611</v>
      </c>
      <c r="E4649">
        <v>0.1168</v>
      </c>
    </row>
    <row r="4650" spans="1:5">
      <c r="A4650">
        <v>2024</v>
      </c>
      <c r="B4650" t="s">
        <v>429</v>
      </c>
      <c r="C4650" t="s">
        <v>30</v>
      </c>
      <c r="D4650" t="s">
        <v>611</v>
      </c>
      <c r="E4650">
        <v>0.2319</v>
      </c>
    </row>
    <row r="4651" spans="1:5">
      <c r="A4651">
        <v>2024</v>
      </c>
      <c r="B4651" t="s">
        <v>431</v>
      </c>
      <c r="C4651" t="s">
        <v>36</v>
      </c>
      <c r="D4651" t="s">
        <v>611</v>
      </c>
      <c r="E4651">
        <v>0.21310000000000001</v>
      </c>
    </row>
    <row r="4652" spans="1:5">
      <c r="A4652">
        <v>2024</v>
      </c>
      <c r="B4652" t="s">
        <v>434</v>
      </c>
      <c r="C4652" t="s">
        <v>45</v>
      </c>
      <c r="D4652" t="s">
        <v>611</v>
      </c>
      <c r="E4652">
        <v>0.2424</v>
      </c>
    </row>
    <row r="4653" spans="1:5">
      <c r="A4653">
        <v>2024</v>
      </c>
      <c r="B4653" t="s">
        <v>437</v>
      </c>
      <c r="C4653" t="s">
        <v>51</v>
      </c>
      <c r="D4653" t="s">
        <v>611</v>
      </c>
      <c r="E4653">
        <v>9.4100000000000003E-2</v>
      </c>
    </row>
    <row r="4654" spans="1:5">
      <c r="A4654">
        <v>2024</v>
      </c>
      <c r="B4654" t="s">
        <v>436</v>
      </c>
      <c r="C4654" t="s">
        <v>49</v>
      </c>
      <c r="D4654" t="s">
        <v>611</v>
      </c>
      <c r="E4654">
        <v>0.17549999999999999</v>
      </c>
    </row>
    <row r="4655" spans="1:5">
      <c r="A4655">
        <v>2024</v>
      </c>
      <c r="B4655" t="s">
        <v>439</v>
      </c>
      <c r="C4655" t="s">
        <v>53</v>
      </c>
      <c r="D4655" t="s">
        <v>611</v>
      </c>
      <c r="E4655">
        <v>0.16819999999999999</v>
      </c>
    </row>
    <row r="4656" spans="1:5">
      <c r="A4656">
        <v>2024</v>
      </c>
      <c r="B4656" t="s">
        <v>433</v>
      </c>
      <c r="C4656" t="s">
        <v>42</v>
      </c>
      <c r="D4656" t="s">
        <v>611</v>
      </c>
      <c r="E4656">
        <v>0.1013</v>
      </c>
    </row>
    <row r="4657" spans="1:5">
      <c r="A4657">
        <v>2023</v>
      </c>
      <c r="B4657" t="s">
        <v>431</v>
      </c>
      <c r="C4657" t="s">
        <v>36</v>
      </c>
      <c r="D4657" t="s">
        <v>612</v>
      </c>
      <c r="E4657">
        <v>0.30299999999999999</v>
      </c>
    </row>
    <row r="4658" spans="1:5">
      <c r="A4658">
        <v>2023</v>
      </c>
      <c r="B4658" t="s">
        <v>433</v>
      </c>
      <c r="C4658" t="s">
        <v>42</v>
      </c>
      <c r="D4658" t="s">
        <v>612</v>
      </c>
      <c r="E4658">
        <v>0.2346</v>
      </c>
    </row>
    <row r="4659" spans="1:5">
      <c r="A4659">
        <v>2023</v>
      </c>
      <c r="B4659" t="s">
        <v>423</v>
      </c>
      <c r="C4659" t="s">
        <v>18</v>
      </c>
      <c r="D4659" t="s">
        <v>612</v>
      </c>
      <c r="E4659">
        <v>0.4128</v>
      </c>
    </row>
    <row r="4660" spans="1:5">
      <c r="A4660">
        <v>2023</v>
      </c>
      <c r="B4660" t="s">
        <v>428</v>
      </c>
      <c r="C4660" t="s">
        <v>27</v>
      </c>
      <c r="D4660" t="s">
        <v>612</v>
      </c>
      <c r="E4660">
        <v>0.35399999999999998</v>
      </c>
    </row>
    <row r="4661" spans="1:5">
      <c r="A4661">
        <v>2024</v>
      </c>
      <c r="B4661" t="s">
        <v>424</v>
      </c>
      <c r="C4661" t="s">
        <v>21</v>
      </c>
      <c r="D4661" t="s">
        <v>612</v>
      </c>
      <c r="E4661">
        <v>0.38200000000000001</v>
      </c>
    </row>
    <row r="4662" spans="1:5">
      <c r="A4662">
        <v>2024</v>
      </c>
      <c r="B4662" t="s">
        <v>432</v>
      </c>
      <c r="C4662" t="s">
        <v>39</v>
      </c>
      <c r="D4662" t="s">
        <v>612</v>
      </c>
      <c r="E4662">
        <v>0.4032</v>
      </c>
    </row>
    <row r="4663" spans="1:5">
      <c r="A4663">
        <v>2024</v>
      </c>
      <c r="B4663" t="s">
        <v>435</v>
      </c>
      <c r="C4663" t="s">
        <v>48</v>
      </c>
      <c r="D4663" t="s">
        <v>612</v>
      </c>
      <c r="E4663">
        <v>0.42349999999999999</v>
      </c>
    </row>
    <row r="4664" spans="1:5">
      <c r="A4664">
        <v>2024</v>
      </c>
      <c r="B4664" t="s">
        <v>426</v>
      </c>
      <c r="C4664" t="s">
        <v>427</v>
      </c>
      <c r="D4664" t="s">
        <v>612</v>
      </c>
      <c r="E4664">
        <v>0.4365</v>
      </c>
    </row>
    <row r="4665" spans="1:5">
      <c r="A4665">
        <v>2021</v>
      </c>
      <c r="B4665" t="s">
        <v>437</v>
      </c>
      <c r="C4665" t="s">
        <v>51</v>
      </c>
      <c r="D4665" t="s">
        <v>612</v>
      </c>
      <c r="E4665">
        <v>0.29709999999999998</v>
      </c>
    </row>
    <row r="4666" spans="1:5">
      <c r="A4666">
        <v>2021</v>
      </c>
      <c r="B4666" t="s">
        <v>434</v>
      </c>
      <c r="C4666" t="s">
        <v>45</v>
      </c>
      <c r="D4666" t="s">
        <v>612</v>
      </c>
      <c r="E4666">
        <v>0.35139999999999999</v>
      </c>
    </row>
    <row r="4667" spans="1:5">
      <c r="A4667">
        <v>2021</v>
      </c>
      <c r="B4667" t="s">
        <v>438</v>
      </c>
      <c r="C4667" t="s">
        <v>52</v>
      </c>
      <c r="D4667" t="s">
        <v>612</v>
      </c>
      <c r="E4667">
        <v>0.3906</v>
      </c>
    </row>
    <row r="4668" spans="1:5">
      <c r="A4668">
        <v>2021</v>
      </c>
      <c r="B4668" t="s">
        <v>425</v>
      </c>
      <c r="C4668" t="s">
        <v>24</v>
      </c>
      <c r="D4668" t="s">
        <v>612</v>
      </c>
      <c r="E4668">
        <v>0.33</v>
      </c>
    </row>
    <row r="4669" spans="1:5">
      <c r="A4669">
        <v>2021</v>
      </c>
      <c r="B4669" t="s">
        <v>423</v>
      </c>
      <c r="C4669" t="s">
        <v>18</v>
      </c>
      <c r="D4669" t="s">
        <v>612</v>
      </c>
      <c r="E4669">
        <v>0.42109999999999997</v>
      </c>
    </row>
    <row r="4670" spans="1:5">
      <c r="A4670">
        <v>2021</v>
      </c>
      <c r="B4670" t="s">
        <v>420</v>
      </c>
      <c r="C4670" t="s">
        <v>8</v>
      </c>
      <c r="D4670" t="s">
        <v>612</v>
      </c>
      <c r="E4670">
        <v>0.38750000000000001</v>
      </c>
    </row>
    <row r="4671" spans="1:5">
      <c r="A4671">
        <v>2022</v>
      </c>
      <c r="B4671" t="s">
        <v>425</v>
      </c>
      <c r="C4671" t="s">
        <v>24</v>
      </c>
      <c r="D4671" t="s">
        <v>612</v>
      </c>
      <c r="E4671">
        <v>0.32</v>
      </c>
    </row>
    <row r="4672" spans="1:5">
      <c r="A4672">
        <v>2022</v>
      </c>
      <c r="B4672" t="s">
        <v>422</v>
      </c>
      <c r="C4672" t="s">
        <v>15</v>
      </c>
      <c r="D4672" t="s">
        <v>612</v>
      </c>
      <c r="E4672">
        <v>0.3805</v>
      </c>
    </row>
    <row r="4673" spans="1:5">
      <c r="A4673">
        <v>2022</v>
      </c>
      <c r="B4673" t="s">
        <v>437</v>
      </c>
      <c r="C4673" t="s">
        <v>51</v>
      </c>
      <c r="D4673" t="s">
        <v>612</v>
      </c>
      <c r="E4673">
        <v>0.27879999999999999</v>
      </c>
    </row>
    <row r="4674" spans="1:5">
      <c r="A4674">
        <v>2022</v>
      </c>
      <c r="B4674" t="s">
        <v>426</v>
      </c>
      <c r="C4674" t="s">
        <v>427</v>
      </c>
      <c r="D4674" t="s">
        <v>612</v>
      </c>
      <c r="E4674">
        <v>0.49469999999999997</v>
      </c>
    </row>
    <row r="4675" spans="1:5">
      <c r="A4675">
        <v>2022</v>
      </c>
      <c r="B4675" t="s">
        <v>428</v>
      </c>
      <c r="C4675" t="s">
        <v>27</v>
      </c>
      <c r="D4675" t="s">
        <v>612</v>
      </c>
      <c r="E4675">
        <v>0.38009999999999999</v>
      </c>
    </row>
    <row r="4676" spans="1:5">
      <c r="A4676">
        <v>2022</v>
      </c>
      <c r="B4676" t="s">
        <v>435</v>
      </c>
      <c r="C4676" t="s">
        <v>48</v>
      </c>
      <c r="D4676" t="s">
        <v>612</v>
      </c>
      <c r="E4676">
        <v>0.42859999999999998</v>
      </c>
    </row>
    <row r="4677" spans="1:5">
      <c r="A4677">
        <v>2022</v>
      </c>
      <c r="B4677" t="s">
        <v>423</v>
      </c>
      <c r="C4677" t="s">
        <v>18</v>
      </c>
      <c r="D4677" t="s">
        <v>612</v>
      </c>
      <c r="E4677">
        <v>0.3947</v>
      </c>
    </row>
    <row r="4678" spans="1:5">
      <c r="A4678">
        <v>2022</v>
      </c>
      <c r="B4678" t="s">
        <v>430</v>
      </c>
      <c r="C4678" t="s">
        <v>33</v>
      </c>
      <c r="D4678" t="s">
        <v>612</v>
      </c>
      <c r="E4678">
        <v>0.44900000000000001</v>
      </c>
    </row>
    <row r="4679" spans="1:5">
      <c r="A4679">
        <v>2022</v>
      </c>
      <c r="B4679" t="s">
        <v>436</v>
      </c>
      <c r="C4679" t="s">
        <v>49</v>
      </c>
      <c r="D4679" t="s">
        <v>612</v>
      </c>
      <c r="E4679">
        <v>0.40600000000000003</v>
      </c>
    </row>
    <row r="4680" spans="1:5">
      <c r="A4680">
        <v>2022</v>
      </c>
      <c r="B4680" t="s">
        <v>439</v>
      </c>
      <c r="C4680" t="s">
        <v>53</v>
      </c>
      <c r="D4680" t="s">
        <v>612</v>
      </c>
      <c r="E4680">
        <v>0.28810000000000002</v>
      </c>
    </row>
    <row r="4681" spans="1:5">
      <c r="A4681">
        <v>2022</v>
      </c>
      <c r="B4681" t="s">
        <v>433</v>
      </c>
      <c r="C4681" t="s">
        <v>42</v>
      </c>
      <c r="D4681" t="s">
        <v>612</v>
      </c>
      <c r="E4681">
        <v>0.1905</v>
      </c>
    </row>
    <row r="4682" spans="1:5">
      <c r="A4682">
        <v>2022</v>
      </c>
      <c r="B4682" t="s">
        <v>434</v>
      </c>
      <c r="C4682" t="s">
        <v>45</v>
      </c>
      <c r="D4682" t="s">
        <v>612</v>
      </c>
      <c r="E4682">
        <v>0.35289999999999999</v>
      </c>
    </row>
    <row r="4683" spans="1:5">
      <c r="A4683">
        <v>2022</v>
      </c>
      <c r="B4683" t="s">
        <v>432</v>
      </c>
      <c r="C4683" t="s">
        <v>39</v>
      </c>
      <c r="D4683" t="s">
        <v>612</v>
      </c>
      <c r="E4683">
        <v>0.47860000000000003</v>
      </c>
    </row>
    <row r="4684" spans="1:5">
      <c r="A4684">
        <v>2021</v>
      </c>
      <c r="B4684" t="s">
        <v>426</v>
      </c>
      <c r="C4684" t="s">
        <v>427</v>
      </c>
      <c r="D4684" t="s">
        <v>612</v>
      </c>
      <c r="E4684">
        <v>0.53810000000000002</v>
      </c>
    </row>
    <row r="4685" spans="1:5">
      <c r="A4685">
        <v>2021</v>
      </c>
      <c r="B4685" t="s">
        <v>422</v>
      </c>
      <c r="C4685" t="s">
        <v>15</v>
      </c>
      <c r="D4685" t="s">
        <v>612</v>
      </c>
      <c r="E4685">
        <v>0.36980000000000002</v>
      </c>
    </row>
    <row r="4686" spans="1:5">
      <c r="A4686">
        <v>2021</v>
      </c>
      <c r="B4686" t="s">
        <v>432</v>
      </c>
      <c r="C4686" t="s">
        <v>39</v>
      </c>
      <c r="D4686" t="s">
        <v>612</v>
      </c>
      <c r="E4686">
        <v>0.4677</v>
      </c>
    </row>
    <row r="4687" spans="1:5">
      <c r="A4687">
        <v>2021</v>
      </c>
      <c r="B4687" t="s">
        <v>424</v>
      </c>
      <c r="C4687" t="s">
        <v>21</v>
      </c>
      <c r="D4687" t="s">
        <v>612</v>
      </c>
      <c r="E4687">
        <v>0.44440000000000002</v>
      </c>
    </row>
    <row r="4688" spans="1:5">
      <c r="A4688">
        <v>2021</v>
      </c>
      <c r="B4688" t="s">
        <v>433</v>
      </c>
      <c r="C4688" t="s">
        <v>42</v>
      </c>
      <c r="D4688" t="s">
        <v>612</v>
      </c>
      <c r="E4688">
        <v>0.20930000000000001</v>
      </c>
    </row>
    <row r="4689" spans="1:5">
      <c r="A4689">
        <v>2021</v>
      </c>
      <c r="B4689" t="s">
        <v>421</v>
      </c>
      <c r="C4689" t="s">
        <v>13</v>
      </c>
      <c r="D4689" t="s">
        <v>612</v>
      </c>
      <c r="E4689">
        <v>0.32290000000000002</v>
      </c>
    </row>
    <row r="4690" spans="1:5">
      <c r="A4690">
        <v>2022</v>
      </c>
      <c r="B4690" t="s">
        <v>424</v>
      </c>
      <c r="C4690" t="s">
        <v>21</v>
      </c>
      <c r="D4690" t="s">
        <v>612</v>
      </c>
      <c r="E4690">
        <v>0.43469999999999998</v>
      </c>
    </row>
    <row r="4691" spans="1:5">
      <c r="A4691">
        <v>2022</v>
      </c>
      <c r="B4691" t="s">
        <v>431</v>
      </c>
      <c r="C4691" t="s">
        <v>36</v>
      </c>
      <c r="D4691" t="s">
        <v>612</v>
      </c>
      <c r="E4691">
        <v>0.35289999999999999</v>
      </c>
    </row>
    <row r="4692" spans="1:5">
      <c r="A4692">
        <v>2022</v>
      </c>
      <c r="B4692" t="s">
        <v>421</v>
      </c>
      <c r="C4692" t="s">
        <v>13</v>
      </c>
      <c r="D4692" t="s">
        <v>612</v>
      </c>
      <c r="E4692">
        <v>0.315</v>
      </c>
    </row>
    <row r="4693" spans="1:5">
      <c r="A4693">
        <v>2021</v>
      </c>
      <c r="B4693" t="s">
        <v>436</v>
      </c>
      <c r="C4693" t="s">
        <v>49</v>
      </c>
      <c r="D4693" t="s">
        <v>612</v>
      </c>
      <c r="E4693">
        <v>0.43319999999999997</v>
      </c>
    </row>
    <row r="4694" spans="1:5">
      <c r="A4694">
        <v>2021</v>
      </c>
      <c r="B4694" t="s">
        <v>439</v>
      </c>
      <c r="C4694" t="s">
        <v>53</v>
      </c>
      <c r="D4694" t="s">
        <v>612</v>
      </c>
      <c r="E4694">
        <v>0.30580000000000002</v>
      </c>
    </row>
    <row r="4695" spans="1:5">
      <c r="A4695">
        <v>2021</v>
      </c>
      <c r="B4695" t="s">
        <v>435</v>
      </c>
      <c r="C4695" t="s">
        <v>48</v>
      </c>
      <c r="D4695" t="s">
        <v>612</v>
      </c>
      <c r="E4695">
        <v>0.4667</v>
      </c>
    </row>
    <row r="4696" spans="1:5">
      <c r="A4696">
        <v>2021</v>
      </c>
      <c r="B4696" t="s">
        <v>430</v>
      </c>
      <c r="C4696" t="s">
        <v>33</v>
      </c>
      <c r="D4696" t="s">
        <v>612</v>
      </c>
      <c r="E4696">
        <v>0.46879999999999999</v>
      </c>
    </row>
    <row r="4697" spans="1:5">
      <c r="A4697">
        <v>2021</v>
      </c>
      <c r="B4697" t="s">
        <v>429</v>
      </c>
      <c r="C4697" t="s">
        <v>30</v>
      </c>
      <c r="D4697" t="s">
        <v>612</v>
      </c>
      <c r="E4697">
        <v>0.43580000000000002</v>
      </c>
    </row>
    <row r="4698" spans="1:5">
      <c r="A4698">
        <v>2021</v>
      </c>
      <c r="B4698" t="s">
        <v>428</v>
      </c>
      <c r="C4698" t="s">
        <v>27</v>
      </c>
      <c r="D4698" t="s">
        <v>612</v>
      </c>
      <c r="E4698">
        <v>0.41520000000000001</v>
      </c>
    </row>
    <row r="4699" spans="1:5">
      <c r="A4699">
        <v>2021</v>
      </c>
      <c r="B4699" t="s">
        <v>431</v>
      </c>
      <c r="C4699" t="s">
        <v>36</v>
      </c>
      <c r="D4699" t="s">
        <v>612</v>
      </c>
      <c r="E4699">
        <v>0.37680000000000002</v>
      </c>
    </row>
    <row r="4700" spans="1:5">
      <c r="A4700">
        <v>2022</v>
      </c>
      <c r="B4700" t="s">
        <v>438</v>
      </c>
      <c r="C4700" t="s">
        <v>52</v>
      </c>
      <c r="D4700" t="s">
        <v>612</v>
      </c>
      <c r="E4700">
        <v>0.3881</v>
      </c>
    </row>
    <row r="4701" spans="1:5">
      <c r="A4701">
        <v>2022</v>
      </c>
      <c r="B4701" t="s">
        <v>429</v>
      </c>
      <c r="C4701" t="s">
        <v>30</v>
      </c>
      <c r="D4701" t="s">
        <v>612</v>
      </c>
      <c r="E4701">
        <v>0.43509999999999999</v>
      </c>
    </row>
    <row r="4702" spans="1:5">
      <c r="A4702">
        <v>2022</v>
      </c>
      <c r="B4702" t="s">
        <v>420</v>
      </c>
      <c r="C4702" t="s">
        <v>8</v>
      </c>
      <c r="D4702" t="s">
        <v>612</v>
      </c>
      <c r="E4702">
        <v>0.36270000000000002</v>
      </c>
    </row>
    <row r="4703" spans="1:5">
      <c r="A4703">
        <v>2020</v>
      </c>
      <c r="B4703" t="s">
        <v>422</v>
      </c>
      <c r="C4703" t="s">
        <v>15</v>
      </c>
      <c r="D4703" t="s">
        <v>612</v>
      </c>
      <c r="E4703">
        <v>0.39929999999999999</v>
      </c>
    </row>
    <row r="4704" spans="1:5">
      <c r="A4704">
        <v>2020</v>
      </c>
      <c r="B4704" t="s">
        <v>425</v>
      </c>
      <c r="C4704" t="s">
        <v>24</v>
      </c>
      <c r="D4704" t="s">
        <v>612</v>
      </c>
      <c r="E4704">
        <v>0.37619999999999998</v>
      </c>
    </row>
    <row r="4705" spans="1:5">
      <c r="A4705">
        <v>2020</v>
      </c>
      <c r="B4705" t="s">
        <v>431</v>
      </c>
      <c r="C4705" t="s">
        <v>36</v>
      </c>
      <c r="D4705" t="s">
        <v>612</v>
      </c>
      <c r="E4705">
        <v>0.3478</v>
      </c>
    </row>
    <row r="4706" spans="1:5">
      <c r="A4706">
        <v>2020</v>
      </c>
      <c r="B4706" t="s">
        <v>423</v>
      </c>
      <c r="C4706" t="s">
        <v>18</v>
      </c>
      <c r="D4706" t="s">
        <v>612</v>
      </c>
      <c r="E4706">
        <v>0.42480000000000001</v>
      </c>
    </row>
    <row r="4707" spans="1:5">
      <c r="A4707">
        <v>2020</v>
      </c>
      <c r="B4707" t="s">
        <v>421</v>
      </c>
      <c r="C4707" t="s">
        <v>13</v>
      </c>
      <c r="D4707" t="s">
        <v>612</v>
      </c>
      <c r="E4707">
        <v>0.33589999999999998</v>
      </c>
    </row>
    <row r="4708" spans="1:5">
      <c r="A4708">
        <v>2020</v>
      </c>
      <c r="B4708" t="s">
        <v>438</v>
      </c>
      <c r="C4708" t="s">
        <v>52</v>
      </c>
      <c r="D4708" t="s">
        <v>612</v>
      </c>
      <c r="E4708">
        <v>0.43080000000000002</v>
      </c>
    </row>
    <row r="4709" spans="1:5">
      <c r="A4709">
        <v>2020</v>
      </c>
      <c r="B4709" t="s">
        <v>436</v>
      </c>
      <c r="C4709" t="s">
        <v>49</v>
      </c>
      <c r="D4709" t="s">
        <v>612</v>
      </c>
      <c r="E4709">
        <v>0.45419999999999999</v>
      </c>
    </row>
    <row r="4710" spans="1:5">
      <c r="A4710">
        <v>2020</v>
      </c>
      <c r="B4710" t="s">
        <v>426</v>
      </c>
      <c r="C4710" t="s">
        <v>427</v>
      </c>
      <c r="D4710" t="s">
        <v>612</v>
      </c>
      <c r="E4710">
        <v>0.51259999999999994</v>
      </c>
    </row>
    <row r="4711" spans="1:5">
      <c r="A4711">
        <v>2020</v>
      </c>
      <c r="B4711" t="s">
        <v>424</v>
      </c>
      <c r="C4711" t="s">
        <v>21</v>
      </c>
      <c r="D4711" t="s">
        <v>612</v>
      </c>
      <c r="E4711">
        <v>0.47949999999999998</v>
      </c>
    </row>
    <row r="4712" spans="1:5">
      <c r="A4712">
        <v>2020</v>
      </c>
      <c r="B4712" t="s">
        <v>432</v>
      </c>
      <c r="C4712" t="s">
        <v>39</v>
      </c>
      <c r="D4712" t="s">
        <v>612</v>
      </c>
      <c r="E4712">
        <v>0.51480000000000004</v>
      </c>
    </row>
    <row r="4713" spans="1:5">
      <c r="A4713">
        <v>2020</v>
      </c>
      <c r="B4713" t="s">
        <v>439</v>
      </c>
      <c r="C4713" t="s">
        <v>53</v>
      </c>
      <c r="D4713" t="s">
        <v>612</v>
      </c>
      <c r="E4713">
        <v>0.32519999999999999</v>
      </c>
    </row>
    <row r="4714" spans="1:5">
      <c r="A4714">
        <v>2020</v>
      </c>
      <c r="B4714" t="s">
        <v>428</v>
      </c>
      <c r="C4714" t="s">
        <v>27</v>
      </c>
      <c r="D4714" t="s">
        <v>612</v>
      </c>
      <c r="E4714">
        <v>0.44069999999999998</v>
      </c>
    </row>
    <row r="4715" spans="1:5">
      <c r="A4715">
        <v>2020</v>
      </c>
      <c r="B4715" t="s">
        <v>429</v>
      </c>
      <c r="C4715" t="s">
        <v>30</v>
      </c>
      <c r="D4715" t="s">
        <v>612</v>
      </c>
      <c r="E4715">
        <v>0.45100000000000001</v>
      </c>
    </row>
    <row r="4716" spans="1:5">
      <c r="A4716">
        <v>2020</v>
      </c>
      <c r="B4716" t="s">
        <v>430</v>
      </c>
      <c r="C4716" t="s">
        <v>33</v>
      </c>
      <c r="D4716" t="s">
        <v>612</v>
      </c>
      <c r="E4716">
        <v>0.42420000000000002</v>
      </c>
    </row>
    <row r="4717" spans="1:5">
      <c r="A4717">
        <v>2020</v>
      </c>
      <c r="B4717" t="s">
        <v>433</v>
      </c>
      <c r="C4717" t="s">
        <v>42</v>
      </c>
      <c r="D4717" t="s">
        <v>612</v>
      </c>
      <c r="E4717">
        <v>0.23860000000000001</v>
      </c>
    </row>
    <row r="4718" spans="1:5">
      <c r="A4718">
        <v>2020</v>
      </c>
      <c r="B4718" t="s">
        <v>420</v>
      </c>
      <c r="C4718" t="s">
        <v>8</v>
      </c>
      <c r="D4718" t="s">
        <v>612</v>
      </c>
      <c r="E4718">
        <v>0.40239999999999998</v>
      </c>
    </row>
    <row r="4719" spans="1:5">
      <c r="A4719">
        <v>2020</v>
      </c>
      <c r="B4719" t="s">
        <v>434</v>
      </c>
      <c r="C4719" t="s">
        <v>45</v>
      </c>
      <c r="D4719" t="s">
        <v>612</v>
      </c>
      <c r="E4719">
        <v>0.38890000000000002</v>
      </c>
    </row>
    <row r="4720" spans="1:5">
      <c r="A4720">
        <v>2020</v>
      </c>
      <c r="B4720" t="s">
        <v>435</v>
      </c>
      <c r="C4720" t="s">
        <v>48</v>
      </c>
      <c r="D4720" t="s">
        <v>612</v>
      </c>
      <c r="E4720">
        <v>0.5</v>
      </c>
    </row>
    <row r="4721" spans="1:5">
      <c r="A4721">
        <v>2020</v>
      </c>
      <c r="B4721" t="s">
        <v>437</v>
      </c>
      <c r="C4721" t="s">
        <v>51</v>
      </c>
      <c r="D4721" t="s">
        <v>612</v>
      </c>
      <c r="E4721">
        <v>0.31840000000000002</v>
      </c>
    </row>
    <row r="4722" spans="1:5">
      <c r="A4722">
        <v>2019</v>
      </c>
      <c r="B4722" t="s">
        <v>432</v>
      </c>
      <c r="C4722" t="s">
        <v>39</v>
      </c>
      <c r="D4722" t="s">
        <v>612</v>
      </c>
      <c r="E4722">
        <v>0.50180000000000002</v>
      </c>
    </row>
    <row r="4723" spans="1:5">
      <c r="A4723">
        <v>2019</v>
      </c>
      <c r="B4723" t="s">
        <v>426</v>
      </c>
      <c r="C4723" t="s">
        <v>427</v>
      </c>
      <c r="D4723" t="s">
        <v>612</v>
      </c>
      <c r="E4723">
        <v>0.54679999999999995</v>
      </c>
    </row>
    <row r="4724" spans="1:5">
      <c r="A4724">
        <v>2019</v>
      </c>
      <c r="B4724" t="s">
        <v>421</v>
      </c>
      <c r="C4724" t="s">
        <v>13</v>
      </c>
      <c r="D4724" t="s">
        <v>612</v>
      </c>
      <c r="E4724">
        <v>0.34150000000000003</v>
      </c>
    </row>
    <row r="4725" spans="1:5">
      <c r="A4725">
        <v>2019</v>
      </c>
      <c r="B4725" t="s">
        <v>424</v>
      </c>
      <c r="C4725" t="s">
        <v>21</v>
      </c>
      <c r="D4725" t="s">
        <v>612</v>
      </c>
      <c r="E4725">
        <v>0.48870000000000002</v>
      </c>
    </row>
    <row r="4726" spans="1:5">
      <c r="A4726">
        <v>2019</v>
      </c>
      <c r="B4726" t="s">
        <v>423</v>
      </c>
      <c r="C4726" t="s">
        <v>18</v>
      </c>
      <c r="D4726" t="s">
        <v>612</v>
      </c>
      <c r="E4726">
        <v>0.45610000000000001</v>
      </c>
    </row>
    <row r="4727" spans="1:5">
      <c r="A4727">
        <v>2019</v>
      </c>
      <c r="B4727" t="s">
        <v>434</v>
      </c>
      <c r="C4727" t="s">
        <v>45</v>
      </c>
      <c r="D4727" t="s">
        <v>612</v>
      </c>
      <c r="E4727">
        <v>0.3947</v>
      </c>
    </row>
    <row r="4728" spans="1:5">
      <c r="A4728">
        <v>2019</v>
      </c>
      <c r="B4728" t="s">
        <v>428</v>
      </c>
      <c r="C4728" t="s">
        <v>27</v>
      </c>
      <c r="D4728" t="s">
        <v>612</v>
      </c>
      <c r="E4728">
        <v>0.4713</v>
      </c>
    </row>
    <row r="4729" spans="1:5">
      <c r="A4729">
        <v>2019</v>
      </c>
      <c r="B4729" t="s">
        <v>437</v>
      </c>
      <c r="C4729" t="s">
        <v>51</v>
      </c>
      <c r="D4729" t="s">
        <v>612</v>
      </c>
      <c r="E4729">
        <v>0.31640000000000001</v>
      </c>
    </row>
    <row r="4730" spans="1:5">
      <c r="A4730">
        <v>2019</v>
      </c>
      <c r="B4730" t="s">
        <v>425</v>
      </c>
      <c r="C4730" t="s">
        <v>24</v>
      </c>
      <c r="D4730" t="s">
        <v>612</v>
      </c>
      <c r="E4730">
        <v>0.375</v>
      </c>
    </row>
    <row r="4731" spans="1:5">
      <c r="A4731">
        <v>2019</v>
      </c>
      <c r="B4731" t="s">
        <v>430</v>
      </c>
      <c r="C4731" t="s">
        <v>33</v>
      </c>
      <c r="D4731" t="s">
        <v>612</v>
      </c>
      <c r="E4731">
        <v>0.49</v>
      </c>
    </row>
    <row r="4732" spans="1:5">
      <c r="A4732">
        <v>2019</v>
      </c>
      <c r="B4732" t="s">
        <v>420</v>
      </c>
      <c r="C4732" t="s">
        <v>8</v>
      </c>
      <c r="D4732" t="s">
        <v>612</v>
      </c>
      <c r="E4732">
        <v>0.40260000000000001</v>
      </c>
    </row>
    <row r="4733" spans="1:5">
      <c r="A4733">
        <v>2019</v>
      </c>
      <c r="B4733" t="s">
        <v>438</v>
      </c>
      <c r="C4733" t="s">
        <v>52</v>
      </c>
      <c r="D4733" t="s">
        <v>612</v>
      </c>
      <c r="E4733">
        <v>0.3906</v>
      </c>
    </row>
    <row r="4734" spans="1:5">
      <c r="A4734">
        <v>2019</v>
      </c>
      <c r="B4734" t="s">
        <v>429</v>
      </c>
      <c r="C4734" t="s">
        <v>30</v>
      </c>
      <c r="D4734" t="s">
        <v>612</v>
      </c>
      <c r="E4734">
        <v>0.45240000000000002</v>
      </c>
    </row>
    <row r="4735" spans="1:5">
      <c r="A4735">
        <v>2019</v>
      </c>
      <c r="B4735" t="s">
        <v>433</v>
      </c>
      <c r="C4735" t="s">
        <v>42</v>
      </c>
      <c r="D4735" t="s">
        <v>612</v>
      </c>
      <c r="E4735">
        <v>0.2366</v>
      </c>
    </row>
    <row r="4736" spans="1:5">
      <c r="A4736">
        <v>2019</v>
      </c>
      <c r="B4736" t="s">
        <v>422</v>
      </c>
      <c r="C4736" t="s">
        <v>15</v>
      </c>
      <c r="D4736" t="s">
        <v>612</v>
      </c>
      <c r="E4736">
        <v>0.39029999999999998</v>
      </c>
    </row>
    <row r="4737" spans="1:5">
      <c r="A4737">
        <v>2019</v>
      </c>
      <c r="B4737" t="s">
        <v>435</v>
      </c>
      <c r="C4737" t="s">
        <v>48</v>
      </c>
      <c r="D4737" t="s">
        <v>612</v>
      </c>
      <c r="E4737">
        <v>0.47249999999999998</v>
      </c>
    </row>
    <row r="4738" spans="1:5">
      <c r="A4738">
        <v>2019</v>
      </c>
      <c r="B4738" t="s">
        <v>436</v>
      </c>
      <c r="C4738" t="s">
        <v>49</v>
      </c>
      <c r="D4738" t="s">
        <v>612</v>
      </c>
      <c r="E4738">
        <v>0.4708</v>
      </c>
    </row>
    <row r="4739" spans="1:5">
      <c r="A4739">
        <v>2019</v>
      </c>
      <c r="B4739" t="s">
        <v>439</v>
      </c>
      <c r="C4739" t="s">
        <v>53</v>
      </c>
      <c r="D4739" t="s">
        <v>612</v>
      </c>
      <c r="E4739">
        <v>0.30159999999999998</v>
      </c>
    </row>
    <row r="4740" spans="1:5">
      <c r="A4740">
        <v>2019</v>
      </c>
      <c r="B4740" t="s">
        <v>431</v>
      </c>
      <c r="C4740" t="s">
        <v>36</v>
      </c>
      <c r="D4740" t="s">
        <v>612</v>
      </c>
      <c r="E4740">
        <v>0.35289999999999999</v>
      </c>
    </row>
    <row r="4741" spans="1:5">
      <c r="A4741">
        <v>2018</v>
      </c>
      <c r="B4741" t="s">
        <v>424</v>
      </c>
      <c r="C4741" t="s">
        <v>21</v>
      </c>
      <c r="D4741" t="s">
        <v>612</v>
      </c>
      <c r="E4741">
        <v>0.50139999999999996</v>
      </c>
    </row>
    <row r="4742" spans="1:5">
      <c r="A4742">
        <v>2018</v>
      </c>
      <c r="B4742" t="s">
        <v>420</v>
      </c>
      <c r="C4742" t="s">
        <v>8</v>
      </c>
      <c r="D4742" t="s">
        <v>612</v>
      </c>
      <c r="E4742">
        <v>0.4128</v>
      </c>
    </row>
    <row r="4743" spans="1:5">
      <c r="A4743">
        <v>2018</v>
      </c>
      <c r="B4743" t="s">
        <v>426</v>
      </c>
      <c r="C4743" t="s">
        <v>427</v>
      </c>
      <c r="D4743" t="s">
        <v>612</v>
      </c>
      <c r="E4743">
        <v>0.60680000000000001</v>
      </c>
    </row>
    <row r="4744" spans="1:5">
      <c r="A4744">
        <v>2018</v>
      </c>
      <c r="B4744" t="s">
        <v>433</v>
      </c>
      <c r="C4744" t="s">
        <v>42</v>
      </c>
      <c r="D4744" t="s">
        <v>612</v>
      </c>
      <c r="E4744">
        <v>0.28260000000000002</v>
      </c>
    </row>
    <row r="4745" spans="1:5">
      <c r="A4745">
        <v>2018</v>
      </c>
      <c r="B4745" t="s">
        <v>421</v>
      </c>
      <c r="C4745" t="s">
        <v>13</v>
      </c>
      <c r="D4745" t="s">
        <v>612</v>
      </c>
      <c r="E4745">
        <v>0.35420000000000001</v>
      </c>
    </row>
    <row r="4746" spans="1:5">
      <c r="A4746">
        <v>2018</v>
      </c>
      <c r="B4746" t="s">
        <v>435</v>
      </c>
      <c r="C4746" t="s">
        <v>48</v>
      </c>
      <c r="D4746" t="s">
        <v>612</v>
      </c>
      <c r="E4746">
        <v>0.52810000000000001</v>
      </c>
    </row>
    <row r="4747" spans="1:5">
      <c r="A4747">
        <v>2018</v>
      </c>
      <c r="B4747" t="s">
        <v>428</v>
      </c>
      <c r="C4747" t="s">
        <v>27</v>
      </c>
      <c r="D4747" t="s">
        <v>612</v>
      </c>
      <c r="E4747">
        <v>0.49099999999999999</v>
      </c>
    </row>
    <row r="4748" spans="1:5">
      <c r="A4748">
        <v>2018</v>
      </c>
      <c r="B4748" t="s">
        <v>423</v>
      </c>
      <c r="C4748" t="s">
        <v>18</v>
      </c>
      <c r="D4748" t="s">
        <v>612</v>
      </c>
      <c r="E4748">
        <v>0.45219999999999999</v>
      </c>
    </row>
    <row r="4749" spans="1:5">
      <c r="A4749">
        <v>2018</v>
      </c>
      <c r="B4749" t="s">
        <v>430</v>
      </c>
      <c r="C4749" t="s">
        <v>33</v>
      </c>
      <c r="D4749" t="s">
        <v>612</v>
      </c>
      <c r="E4749">
        <v>0.51459999999999995</v>
      </c>
    </row>
    <row r="4750" spans="1:5">
      <c r="A4750">
        <v>2018</v>
      </c>
      <c r="B4750" t="s">
        <v>431</v>
      </c>
      <c r="C4750" t="s">
        <v>36</v>
      </c>
      <c r="D4750" t="s">
        <v>612</v>
      </c>
      <c r="E4750">
        <v>0.3382</v>
      </c>
    </row>
    <row r="4751" spans="1:5">
      <c r="A4751">
        <v>2018</v>
      </c>
      <c r="B4751" t="s">
        <v>438</v>
      </c>
      <c r="C4751" t="s">
        <v>52</v>
      </c>
      <c r="D4751" t="s">
        <v>612</v>
      </c>
      <c r="E4751">
        <v>0.43659999999999999</v>
      </c>
    </row>
    <row r="4752" spans="1:5">
      <c r="A4752">
        <v>2018</v>
      </c>
      <c r="B4752" t="s">
        <v>422</v>
      </c>
      <c r="C4752" t="s">
        <v>15</v>
      </c>
      <c r="D4752" t="s">
        <v>612</v>
      </c>
      <c r="E4752">
        <v>0.43070000000000003</v>
      </c>
    </row>
    <row r="4753" spans="1:5">
      <c r="A4753">
        <v>2018</v>
      </c>
      <c r="B4753" t="s">
        <v>436</v>
      </c>
      <c r="C4753" t="s">
        <v>49</v>
      </c>
      <c r="D4753" t="s">
        <v>612</v>
      </c>
      <c r="E4753">
        <v>0.49869999999999998</v>
      </c>
    </row>
    <row r="4754" spans="1:5">
      <c r="A4754">
        <v>2018</v>
      </c>
      <c r="B4754" t="s">
        <v>439</v>
      </c>
      <c r="C4754" t="s">
        <v>53</v>
      </c>
      <c r="D4754" t="s">
        <v>612</v>
      </c>
      <c r="E4754">
        <v>0.31340000000000001</v>
      </c>
    </row>
    <row r="4755" spans="1:5">
      <c r="A4755">
        <v>2018</v>
      </c>
      <c r="B4755" t="s">
        <v>437</v>
      </c>
      <c r="C4755" t="s">
        <v>51</v>
      </c>
      <c r="D4755" t="s">
        <v>612</v>
      </c>
      <c r="E4755">
        <v>0.3236</v>
      </c>
    </row>
    <row r="4756" spans="1:5">
      <c r="A4756">
        <v>2018</v>
      </c>
      <c r="B4756" t="s">
        <v>434</v>
      </c>
      <c r="C4756" t="s">
        <v>45</v>
      </c>
      <c r="D4756" t="s">
        <v>612</v>
      </c>
      <c r="E4756">
        <v>0.36109999999999998</v>
      </c>
    </row>
    <row r="4757" spans="1:5">
      <c r="A4757">
        <v>2018</v>
      </c>
      <c r="B4757" t="s">
        <v>429</v>
      </c>
      <c r="C4757" t="s">
        <v>30</v>
      </c>
      <c r="D4757" t="s">
        <v>612</v>
      </c>
      <c r="E4757">
        <v>0.47439999999999999</v>
      </c>
    </row>
    <row r="4758" spans="1:5">
      <c r="A4758">
        <v>2018</v>
      </c>
      <c r="B4758" t="s">
        <v>425</v>
      </c>
      <c r="C4758" t="s">
        <v>24</v>
      </c>
      <c r="D4758" t="s">
        <v>612</v>
      </c>
      <c r="E4758">
        <v>0.38100000000000001</v>
      </c>
    </row>
    <row r="4759" spans="1:5">
      <c r="A4759">
        <v>2018</v>
      </c>
      <c r="B4759" t="s">
        <v>432</v>
      </c>
      <c r="C4759" t="s">
        <v>39</v>
      </c>
      <c r="D4759" t="s">
        <v>612</v>
      </c>
      <c r="E4759">
        <v>0.5161</v>
      </c>
    </row>
    <row r="4760" spans="1:5">
      <c r="A4760">
        <v>2023</v>
      </c>
      <c r="B4760" t="s">
        <v>424</v>
      </c>
      <c r="C4760" t="s">
        <v>21</v>
      </c>
      <c r="D4760" t="s">
        <v>612</v>
      </c>
      <c r="E4760">
        <v>0.41720000000000002</v>
      </c>
    </row>
    <row r="4761" spans="1:5">
      <c r="A4761">
        <v>2023</v>
      </c>
      <c r="B4761" t="s">
        <v>432</v>
      </c>
      <c r="C4761" t="s">
        <v>39</v>
      </c>
      <c r="D4761" t="s">
        <v>612</v>
      </c>
      <c r="E4761">
        <v>0.45490000000000003</v>
      </c>
    </row>
    <row r="4762" spans="1:5">
      <c r="A4762">
        <v>2023</v>
      </c>
      <c r="B4762" t="s">
        <v>421</v>
      </c>
      <c r="C4762" t="s">
        <v>13</v>
      </c>
      <c r="D4762" t="s">
        <v>612</v>
      </c>
      <c r="E4762">
        <v>0.29770000000000002</v>
      </c>
    </row>
    <row r="4763" spans="1:5">
      <c r="A4763">
        <v>2023</v>
      </c>
      <c r="B4763" t="s">
        <v>430</v>
      </c>
      <c r="C4763" t="s">
        <v>33</v>
      </c>
      <c r="D4763" t="s">
        <v>612</v>
      </c>
      <c r="E4763">
        <v>0.34379999999999999</v>
      </c>
    </row>
    <row r="4764" spans="1:5">
      <c r="A4764">
        <v>2023</v>
      </c>
      <c r="B4764" t="s">
        <v>435</v>
      </c>
      <c r="C4764" t="s">
        <v>48</v>
      </c>
      <c r="D4764" t="s">
        <v>612</v>
      </c>
      <c r="E4764">
        <v>0.42049999999999998</v>
      </c>
    </row>
    <row r="4765" spans="1:5">
      <c r="A4765">
        <v>2023</v>
      </c>
      <c r="B4765" t="s">
        <v>436</v>
      </c>
      <c r="C4765" t="s">
        <v>49</v>
      </c>
      <c r="D4765" t="s">
        <v>612</v>
      </c>
      <c r="E4765">
        <v>0.3947</v>
      </c>
    </row>
    <row r="4766" spans="1:5">
      <c r="A4766">
        <v>2023</v>
      </c>
      <c r="B4766" t="s">
        <v>429</v>
      </c>
      <c r="C4766" t="s">
        <v>30</v>
      </c>
      <c r="D4766" t="s">
        <v>612</v>
      </c>
      <c r="E4766">
        <v>0.42220000000000002</v>
      </c>
    </row>
    <row r="4767" spans="1:5">
      <c r="A4767">
        <v>2023</v>
      </c>
      <c r="B4767" t="s">
        <v>420</v>
      </c>
      <c r="C4767" t="s">
        <v>8</v>
      </c>
      <c r="D4767" t="s">
        <v>612</v>
      </c>
      <c r="E4767">
        <v>0.35120000000000001</v>
      </c>
    </row>
    <row r="4768" spans="1:5">
      <c r="A4768">
        <v>2023</v>
      </c>
      <c r="B4768" t="s">
        <v>439</v>
      </c>
      <c r="C4768" t="s">
        <v>53</v>
      </c>
      <c r="D4768" t="s">
        <v>612</v>
      </c>
      <c r="E4768">
        <v>0.27029999999999998</v>
      </c>
    </row>
    <row r="4769" spans="1:5">
      <c r="A4769">
        <v>2023</v>
      </c>
      <c r="B4769" t="s">
        <v>437</v>
      </c>
      <c r="C4769" t="s">
        <v>51</v>
      </c>
      <c r="D4769" t="s">
        <v>612</v>
      </c>
      <c r="E4769">
        <v>0.26019999999999999</v>
      </c>
    </row>
    <row r="4770" spans="1:5">
      <c r="A4770">
        <v>2023</v>
      </c>
      <c r="B4770" t="s">
        <v>438</v>
      </c>
      <c r="C4770" t="s">
        <v>52</v>
      </c>
      <c r="D4770" t="s">
        <v>612</v>
      </c>
      <c r="E4770">
        <v>0.34379999999999999</v>
      </c>
    </row>
    <row r="4771" spans="1:5">
      <c r="A4771">
        <v>2023</v>
      </c>
      <c r="B4771" t="s">
        <v>426</v>
      </c>
      <c r="C4771" t="s">
        <v>427</v>
      </c>
      <c r="D4771" t="s">
        <v>612</v>
      </c>
      <c r="E4771">
        <v>0.46200000000000002</v>
      </c>
    </row>
    <row r="4772" spans="1:5">
      <c r="A4772">
        <v>2023</v>
      </c>
      <c r="B4772" t="s">
        <v>434</v>
      </c>
      <c r="C4772" t="s">
        <v>45</v>
      </c>
      <c r="D4772" t="s">
        <v>612</v>
      </c>
      <c r="E4772">
        <v>0.39389999999999997</v>
      </c>
    </row>
    <row r="4773" spans="1:5">
      <c r="A4773">
        <v>2023</v>
      </c>
      <c r="B4773" t="s">
        <v>425</v>
      </c>
      <c r="C4773" t="s">
        <v>24</v>
      </c>
      <c r="D4773" t="s">
        <v>612</v>
      </c>
      <c r="E4773">
        <v>0.32319999999999999</v>
      </c>
    </row>
    <row r="4774" spans="1:5">
      <c r="A4774">
        <v>2023</v>
      </c>
      <c r="B4774" t="s">
        <v>422</v>
      </c>
      <c r="C4774" t="s">
        <v>15</v>
      </c>
      <c r="D4774" t="s">
        <v>612</v>
      </c>
      <c r="E4774">
        <v>0.36990000000000001</v>
      </c>
    </row>
    <row r="4775" spans="1:5">
      <c r="A4775">
        <v>2024</v>
      </c>
      <c r="B4775" t="s">
        <v>430</v>
      </c>
      <c r="C4775" t="s">
        <v>33</v>
      </c>
      <c r="D4775" t="s">
        <v>612</v>
      </c>
      <c r="E4775">
        <v>0.34439999999999998</v>
      </c>
    </row>
    <row r="4776" spans="1:5">
      <c r="A4776">
        <v>2024</v>
      </c>
      <c r="B4776" t="s">
        <v>428</v>
      </c>
      <c r="C4776" t="s">
        <v>27</v>
      </c>
      <c r="D4776" t="s">
        <v>612</v>
      </c>
      <c r="E4776">
        <v>0.4</v>
      </c>
    </row>
    <row r="4777" spans="1:5">
      <c r="A4777">
        <v>2024</v>
      </c>
      <c r="B4777" t="s">
        <v>422</v>
      </c>
      <c r="C4777" t="s">
        <v>15</v>
      </c>
      <c r="D4777" t="s">
        <v>612</v>
      </c>
      <c r="E4777">
        <v>0.35980000000000001</v>
      </c>
    </row>
    <row r="4778" spans="1:5">
      <c r="A4778">
        <v>2024</v>
      </c>
      <c r="B4778" t="s">
        <v>425</v>
      </c>
      <c r="C4778" t="s">
        <v>24</v>
      </c>
      <c r="D4778" t="s">
        <v>612</v>
      </c>
      <c r="E4778">
        <v>0.32</v>
      </c>
    </row>
    <row r="4779" spans="1:5">
      <c r="A4779">
        <v>2024</v>
      </c>
      <c r="B4779" t="s">
        <v>438</v>
      </c>
      <c r="C4779" t="s">
        <v>52</v>
      </c>
      <c r="D4779" t="s">
        <v>612</v>
      </c>
      <c r="E4779">
        <v>0.39679999999999999</v>
      </c>
    </row>
    <row r="4780" spans="1:5">
      <c r="A4780">
        <v>2024</v>
      </c>
      <c r="B4780" t="s">
        <v>420</v>
      </c>
      <c r="C4780" t="s">
        <v>8</v>
      </c>
      <c r="D4780" t="s">
        <v>612</v>
      </c>
      <c r="E4780">
        <v>0.34160000000000001</v>
      </c>
    </row>
    <row r="4781" spans="1:5">
      <c r="A4781">
        <v>2024</v>
      </c>
      <c r="B4781" t="s">
        <v>423</v>
      </c>
      <c r="C4781" t="s">
        <v>18</v>
      </c>
      <c r="D4781" t="s">
        <v>612</v>
      </c>
      <c r="E4781">
        <v>0.3679</v>
      </c>
    </row>
    <row r="4782" spans="1:5">
      <c r="A4782">
        <v>2024</v>
      </c>
      <c r="B4782" t="s">
        <v>421</v>
      </c>
      <c r="C4782" t="s">
        <v>13</v>
      </c>
      <c r="D4782" t="s">
        <v>612</v>
      </c>
      <c r="E4782">
        <v>0.2944</v>
      </c>
    </row>
    <row r="4783" spans="1:5">
      <c r="A4783">
        <v>2024</v>
      </c>
      <c r="B4783" t="s">
        <v>429</v>
      </c>
      <c r="C4783" t="s">
        <v>30</v>
      </c>
      <c r="D4783" t="s">
        <v>612</v>
      </c>
      <c r="E4783">
        <v>0.41789999999999999</v>
      </c>
    </row>
    <row r="4784" spans="1:5">
      <c r="A4784">
        <v>2024</v>
      </c>
      <c r="B4784" t="s">
        <v>431</v>
      </c>
      <c r="C4784" t="s">
        <v>36</v>
      </c>
      <c r="D4784" t="s">
        <v>612</v>
      </c>
      <c r="E4784">
        <v>0.2787</v>
      </c>
    </row>
    <row r="4785" spans="1:5">
      <c r="A4785">
        <v>2024</v>
      </c>
      <c r="B4785" t="s">
        <v>434</v>
      </c>
      <c r="C4785" t="s">
        <v>45</v>
      </c>
      <c r="D4785" t="s">
        <v>612</v>
      </c>
      <c r="E4785">
        <v>0.30299999999999999</v>
      </c>
    </row>
    <row r="4786" spans="1:5">
      <c r="A4786">
        <v>2024</v>
      </c>
      <c r="B4786" t="s">
        <v>437</v>
      </c>
      <c r="C4786" t="s">
        <v>51</v>
      </c>
      <c r="D4786" t="s">
        <v>612</v>
      </c>
      <c r="E4786">
        <v>0.25309999999999999</v>
      </c>
    </row>
    <row r="4787" spans="1:5">
      <c r="A4787">
        <v>2024</v>
      </c>
      <c r="B4787" t="s">
        <v>436</v>
      </c>
      <c r="C4787" t="s">
        <v>49</v>
      </c>
      <c r="D4787" t="s">
        <v>612</v>
      </c>
      <c r="E4787">
        <v>0.38369999999999999</v>
      </c>
    </row>
    <row r="4788" spans="1:5">
      <c r="A4788">
        <v>2024</v>
      </c>
      <c r="B4788" t="s">
        <v>439</v>
      </c>
      <c r="C4788" t="s">
        <v>53</v>
      </c>
      <c r="D4788" t="s">
        <v>612</v>
      </c>
      <c r="E4788">
        <v>0.25230000000000002</v>
      </c>
    </row>
    <row r="4789" spans="1:5">
      <c r="A4789">
        <v>2024</v>
      </c>
      <c r="B4789" t="s">
        <v>433</v>
      </c>
      <c r="C4789" t="s">
        <v>42</v>
      </c>
      <c r="D4789" t="s">
        <v>612</v>
      </c>
      <c r="E4789">
        <v>0.2278</v>
      </c>
    </row>
    <row r="4790" spans="1:5">
      <c r="A4790">
        <v>2023</v>
      </c>
      <c r="B4790" t="s">
        <v>431</v>
      </c>
      <c r="C4790" t="s">
        <v>36</v>
      </c>
      <c r="D4790" t="s">
        <v>613</v>
      </c>
      <c r="E4790">
        <v>7.5800000000000006E-2</v>
      </c>
    </row>
    <row r="4791" spans="1:5">
      <c r="A4791">
        <v>2023</v>
      </c>
      <c r="B4791" t="s">
        <v>433</v>
      </c>
      <c r="C4791" t="s">
        <v>42</v>
      </c>
      <c r="D4791" t="s">
        <v>613</v>
      </c>
      <c r="E4791">
        <v>3.6999999999999998E-2</v>
      </c>
    </row>
    <row r="4792" spans="1:5">
      <c r="A4792">
        <v>2023</v>
      </c>
      <c r="B4792" t="s">
        <v>423</v>
      </c>
      <c r="C4792" t="s">
        <v>18</v>
      </c>
      <c r="D4792" t="s">
        <v>613</v>
      </c>
      <c r="E4792">
        <v>0.1193</v>
      </c>
    </row>
    <row r="4793" spans="1:5">
      <c r="A4793">
        <v>2023</v>
      </c>
      <c r="B4793" t="s">
        <v>428</v>
      </c>
      <c r="C4793" t="s">
        <v>27</v>
      </c>
      <c r="D4793" t="s">
        <v>613</v>
      </c>
      <c r="E4793">
        <v>9.9400000000000002E-2</v>
      </c>
    </row>
    <row r="4794" spans="1:5">
      <c r="A4794">
        <v>2024</v>
      </c>
      <c r="B4794" t="s">
        <v>424</v>
      </c>
      <c r="C4794" t="s">
        <v>21</v>
      </c>
      <c r="D4794" t="s">
        <v>613</v>
      </c>
      <c r="E4794">
        <v>7.4499999999999997E-2</v>
      </c>
    </row>
    <row r="4795" spans="1:5">
      <c r="A4795">
        <v>2024</v>
      </c>
      <c r="B4795" t="s">
        <v>432</v>
      </c>
      <c r="C4795" t="s">
        <v>39</v>
      </c>
      <c r="D4795" t="s">
        <v>613</v>
      </c>
      <c r="E4795">
        <v>7.2599999999999998E-2</v>
      </c>
    </row>
    <row r="4796" spans="1:5">
      <c r="A4796">
        <v>2024</v>
      </c>
      <c r="B4796" t="s">
        <v>435</v>
      </c>
      <c r="C4796" t="s">
        <v>48</v>
      </c>
      <c r="D4796" t="s">
        <v>613</v>
      </c>
      <c r="E4796">
        <v>0.1176</v>
      </c>
    </row>
    <row r="4797" spans="1:5">
      <c r="A4797">
        <v>2024</v>
      </c>
      <c r="B4797" t="s">
        <v>426</v>
      </c>
      <c r="C4797" t="s">
        <v>427</v>
      </c>
      <c r="D4797" t="s">
        <v>613</v>
      </c>
      <c r="E4797">
        <v>9.3899999999999997E-2</v>
      </c>
    </row>
    <row r="4798" spans="1:5">
      <c r="A4798">
        <v>2021</v>
      </c>
      <c r="B4798" t="s">
        <v>437</v>
      </c>
      <c r="C4798" t="s">
        <v>51</v>
      </c>
      <c r="D4798" t="s">
        <v>613</v>
      </c>
      <c r="E4798">
        <v>5.6300000000000003E-2</v>
      </c>
    </row>
    <row r="4799" spans="1:5">
      <c r="A4799">
        <v>2021</v>
      </c>
      <c r="B4799" t="s">
        <v>434</v>
      </c>
      <c r="C4799" t="s">
        <v>45</v>
      </c>
      <c r="D4799" t="s">
        <v>613</v>
      </c>
      <c r="E4799">
        <v>5.4100000000000002E-2</v>
      </c>
    </row>
    <row r="4800" spans="1:5">
      <c r="A4800">
        <v>2021</v>
      </c>
      <c r="B4800" t="s">
        <v>438</v>
      </c>
      <c r="C4800" t="s">
        <v>52</v>
      </c>
      <c r="D4800" t="s">
        <v>613</v>
      </c>
      <c r="E4800">
        <v>0.1094</v>
      </c>
    </row>
    <row r="4801" spans="1:5">
      <c r="A4801">
        <v>2021</v>
      </c>
      <c r="B4801" t="s">
        <v>425</v>
      </c>
      <c r="C4801" t="s">
        <v>24</v>
      </c>
      <c r="D4801" t="s">
        <v>613</v>
      </c>
      <c r="E4801">
        <v>0.06</v>
      </c>
    </row>
    <row r="4802" spans="1:5">
      <c r="A4802">
        <v>2021</v>
      </c>
      <c r="B4802" t="s">
        <v>423</v>
      </c>
      <c r="C4802" t="s">
        <v>18</v>
      </c>
      <c r="D4802" t="s">
        <v>613</v>
      </c>
      <c r="E4802">
        <v>0.1053</v>
      </c>
    </row>
    <row r="4803" spans="1:5">
      <c r="A4803">
        <v>2021</v>
      </c>
      <c r="B4803" t="s">
        <v>420</v>
      </c>
      <c r="C4803" t="s">
        <v>8</v>
      </c>
      <c r="D4803" t="s">
        <v>613</v>
      </c>
      <c r="E4803">
        <v>6.3899999999999998E-2</v>
      </c>
    </row>
    <row r="4804" spans="1:5">
      <c r="A4804">
        <v>2022</v>
      </c>
      <c r="B4804" t="s">
        <v>425</v>
      </c>
      <c r="C4804" t="s">
        <v>24</v>
      </c>
      <c r="D4804" t="s">
        <v>613</v>
      </c>
      <c r="E4804">
        <v>0.08</v>
      </c>
    </row>
    <row r="4805" spans="1:5">
      <c r="A4805">
        <v>2022</v>
      </c>
      <c r="B4805" t="s">
        <v>422</v>
      </c>
      <c r="C4805" t="s">
        <v>15</v>
      </c>
      <c r="D4805" t="s">
        <v>613</v>
      </c>
      <c r="E4805">
        <v>8.2699999999999996E-2</v>
      </c>
    </row>
    <row r="4806" spans="1:5">
      <c r="A4806">
        <v>2022</v>
      </c>
      <c r="B4806" t="s">
        <v>437</v>
      </c>
      <c r="C4806" t="s">
        <v>51</v>
      </c>
      <c r="D4806" t="s">
        <v>613</v>
      </c>
      <c r="E4806">
        <v>6.6299999999999998E-2</v>
      </c>
    </row>
    <row r="4807" spans="1:5">
      <c r="A4807">
        <v>2022</v>
      </c>
      <c r="B4807" t="s">
        <v>426</v>
      </c>
      <c r="C4807" t="s">
        <v>427</v>
      </c>
      <c r="D4807" t="s">
        <v>613</v>
      </c>
      <c r="E4807">
        <v>0.1158</v>
      </c>
    </row>
    <row r="4808" spans="1:5">
      <c r="A4808">
        <v>2022</v>
      </c>
      <c r="B4808" t="s">
        <v>428</v>
      </c>
      <c r="C4808" t="s">
        <v>27</v>
      </c>
      <c r="D4808" t="s">
        <v>613</v>
      </c>
      <c r="E4808">
        <v>7.0199999999999999E-2</v>
      </c>
    </row>
    <row r="4809" spans="1:5">
      <c r="A4809">
        <v>2022</v>
      </c>
      <c r="B4809" t="s">
        <v>435</v>
      </c>
      <c r="C4809" t="s">
        <v>48</v>
      </c>
      <c r="D4809" t="s">
        <v>613</v>
      </c>
      <c r="E4809">
        <v>0.1099</v>
      </c>
    </row>
    <row r="4810" spans="1:5">
      <c r="A4810">
        <v>2022</v>
      </c>
      <c r="B4810" t="s">
        <v>423</v>
      </c>
      <c r="C4810" t="s">
        <v>18</v>
      </c>
      <c r="D4810" t="s">
        <v>613</v>
      </c>
      <c r="E4810">
        <v>0.114</v>
      </c>
    </row>
    <row r="4811" spans="1:5">
      <c r="A4811">
        <v>2022</v>
      </c>
      <c r="B4811" t="s">
        <v>430</v>
      </c>
      <c r="C4811" t="s">
        <v>33</v>
      </c>
      <c r="D4811" t="s">
        <v>613</v>
      </c>
      <c r="E4811">
        <v>0.11219999999999999</v>
      </c>
    </row>
    <row r="4812" spans="1:5">
      <c r="A4812">
        <v>2022</v>
      </c>
      <c r="B4812" t="s">
        <v>436</v>
      </c>
      <c r="C4812" t="s">
        <v>49</v>
      </c>
      <c r="D4812" t="s">
        <v>613</v>
      </c>
      <c r="E4812">
        <v>7.7700000000000005E-2</v>
      </c>
    </row>
    <row r="4813" spans="1:5">
      <c r="A4813">
        <v>2022</v>
      </c>
      <c r="B4813" t="s">
        <v>439</v>
      </c>
      <c r="C4813" t="s">
        <v>53</v>
      </c>
      <c r="D4813" t="s">
        <v>613</v>
      </c>
      <c r="E4813">
        <v>8.4699999999999998E-2</v>
      </c>
    </row>
    <row r="4814" spans="1:5">
      <c r="A4814">
        <v>2022</v>
      </c>
      <c r="B4814" t="s">
        <v>433</v>
      </c>
      <c r="C4814" t="s">
        <v>42</v>
      </c>
      <c r="D4814" t="s">
        <v>613</v>
      </c>
      <c r="E4814">
        <v>4.7600000000000003E-2</v>
      </c>
    </row>
    <row r="4815" spans="1:5">
      <c r="A4815">
        <v>2022</v>
      </c>
      <c r="B4815" t="s">
        <v>434</v>
      </c>
      <c r="C4815" t="s">
        <v>45</v>
      </c>
      <c r="D4815" t="s">
        <v>613</v>
      </c>
      <c r="E4815">
        <v>8.8200000000000001E-2</v>
      </c>
    </row>
    <row r="4816" spans="1:5">
      <c r="A4816">
        <v>2022</v>
      </c>
      <c r="B4816" t="s">
        <v>432</v>
      </c>
      <c r="C4816" t="s">
        <v>39</v>
      </c>
      <c r="D4816" t="s">
        <v>613</v>
      </c>
      <c r="E4816">
        <v>6.6100000000000006E-2</v>
      </c>
    </row>
    <row r="4817" spans="1:5">
      <c r="A4817">
        <v>2021</v>
      </c>
      <c r="B4817" t="s">
        <v>426</v>
      </c>
      <c r="C4817" t="s">
        <v>427</v>
      </c>
      <c r="D4817" t="s">
        <v>613</v>
      </c>
      <c r="E4817">
        <v>9.1399999999999995E-2</v>
      </c>
    </row>
    <row r="4818" spans="1:5">
      <c r="A4818">
        <v>2021</v>
      </c>
      <c r="B4818" t="s">
        <v>422</v>
      </c>
      <c r="C4818" t="s">
        <v>15</v>
      </c>
      <c r="D4818" t="s">
        <v>613</v>
      </c>
      <c r="E4818">
        <v>7.1800000000000003E-2</v>
      </c>
    </row>
    <row r="4819" spans="1:5">
      <c r="A4819">
        <v>2021</v>
      </c>
      <c r="B4819" t="s">
        <v>432</v>
      </c>
      <c r="C4819" t="s">
        <v>39</v>
      </c>
      <c r="D4819" t="s">
        <v>613</v>
      </c>
      <c r="E4819">
        <v>7.9799999999999996E-2</v>
      </c>
    </row>
    <row r="4820" spans="1:5">
      <c r="A4820">
        <v>2021</v>
      </c>
      <c r="B4820" t="s">
        <v>424</v>
      </c>
      <c r="C4820" t="s">
        <v>21</v>
      </c>
      <c r="D4820" t="s">
        <v>613</v>
      </c>
      <c r="E4820">
        <v>6.4299999999999996E-2</v>
      </c>
    </row>
    <row r="4821" spans="1:5">
      <c r="A4821">
        <v>2021</v>
      </c>
      <c r="B4821" t="s">
        <v>433</v>
      </c>
      <c r="C4821" t="s">
        <v>42</v>
      </c>
      <c r="D4821" t="s">
        <v>613</v>
      </c>
      <c r="E4821">
        <v>6.9800000000000001E-2</v>
      </c>
    </row>
    <row r="4822" spans="1:5">
      <c r="A4822">
        <v>2021</v>
      </c>
      <c r="B4822" t="s">
        <v>421</v>
      </c>
      <c r="C4822" t="s">
        <v>13</v>
      </c>
      <c r="D4822" t="s">
        <v>613</v>
      </c>
      <c r="E4822">
        <v>5.4699999999999999E-2</v>
      </c>
    </row>
    <row r="4823" spans="1:5">
      <c r="A4823">
        <v>2022</v>
      </c>
      <c r="B4823" t="s">
        <v>424</v>
      </c>
      <c r="C4823" t="s">
        <v>21</v>
      </c>
      <c r="D4823" t="s">
        <v>613</v>
      </c>
      <c r="E4823">
        <v>7.5999999999999998E-2</v>
      </c>
    </row>
    <row r="4824" spans="1:5">
      <c r="A4824">
        <v>2022</v>
      </c>
      <c r="B4824" t="s">
        <v>431</v>
      </c>
      <c r="C4824" t="s">
        <v>36</v>
      </c>
      <c r="D4824" t="s">
        <v>613</v>
      </c>
      <c r="E4824">
        <v>8.8200000000000001E-2</v>
      </c>
    </row>
    <row r="4825" spans="1:5">
      <c r="A4825">
        <v>2022</v>
      </c>
      <c r="B4825" t="s">
        <v>421</v>
      </c>
      <c r="C4825" t="s">
        <v>13</v>
      </c>
      <c r="D4825" t="s">
        <v>613</v>
      </c>
      <c r="E4825">
        <v>5.5100000000000003E-2</v>
      </c>
    </row>
    <row r="4826" spans="1:5">
      <c r="A4826">
        <v>2021</v>
      </c>
      <c r="B4826" t="s">
        <v>436</v>
      </c>
      <c r="C4826" t="s">
        <v>49</v>
      </c>
      <c r="D4826" t="s">
        <v>613</v>
      </c>
      <c r="E4826">
        <v>7.5600000000000001E-2</v>
      </c>
    </row>
    <row r="4827" spans="1:5">
      <c r="A4827">
        <v>2021</v>
      </c>
      <c r="B4827" t="s">
        <v>439</v>
      </c>
      <c r="C4827" t="s">
        <v>53</v>
      </c>
      <c r="D4827" t="s">
        <v>613</v>
      </c>
      <c r="E4827">
        <v>8.2600000000000007E-2</v>
      </c>
    </row>
    <row r="4828" spans="1:5">
      <c r="A4828">
        <v>2021</v>
      </c>
      <c r="B4828" t="s">
        <v>435</v>
      </c>
      <c r="C4828" t="s">
        <v>48</v>
      </c>
      <c r="D4828" t="s">
        <v>613</v>
      </c>
      <c r="E4828">
        <v>7.7799999999999994E-2</v>
      </c>
    </row>
    <row r="4829" spans="1:5">
      <c r="A4829">
        <v>2021</v>
      </c>
      <c r="B4829" t="s">
        <v>430</v>
      </c>
      <c r="C4829" t="s">
        <v>33</v>
      </c>
      <c r="D4829" t="s">
        <v>613</v>
      </c>
      <c r="E4829">
        <v>7.2900000000000006E-2</v>
      </c>
    </row>
    <row r="4830" spans="1:5">
      <c r="A4830">
        <v>2021</v>
      </c>
      <c r="B4830" t="s">
        <v>429</v>
      </c>
      <c r="C4830" t="s">
        <v>30</v>
      </c>
      <c r="D4830" t="s">
        <v>613</v>
      </c>
      <c r="E4830">
        <v>8.9599999999999999E-2</v>
      </c>
    </row>
    <row r="4831" spans="1:5">
      <c r="A4831">
        <v>2021</v>
      </c>
      <c r="B4831" t="s">
        <v>428</v>
      </c>
      <c r="C4831" t="s">
        <v>27</v>
      </c>
      <c r="D4831" t="s">
        <v>613</v>
      </c>
      <c r="E4831">
        <v>7.5999999999999998E-2</v>
      </c>
    </row>
    <row r="4832" spans="1:5">
      <c r="A4832">
        <v>2021</v>
      </c>
      <c r="B4832" t="s">
        <v>431</v>
      </c>
      <c r="C4832" t="s">
        <v>36</v>
      </c>
      <c r="D4832" t="s">
        <v>613</v>
      </c>
      <c r="E4832">
        <v>0.1014</v>
      </c>
    </row>
    <row r="4833" spans="1:5">
      <c r="A4833">
        <v>2022</v>
      </c>
      <c r="B4833" t="s">
        <v>438</v>
      </c>
      <c r="C4833" t="s">
        <v>52</v>
      </c>
      <c r="D4833" t="s">
        <v>613</v>
      </c>
      <c r="E4833">
        <v>7.46E-2</v>
      </c>
    </row>
    <row r="4834" spans="1:5">
      <c r="A4834">
        <v>2022</v>
      </c>
      <c r="B4834" t="s">
        <v>429</v>
      </c>
      <c r="C4834" t="s">
        <v>30</v>
      </c>
      <c r="D4834" t="s">
        <v>613</v>
      </c>
      <c r="E4834">
        <v>9.2799999999999994E-2</v>
      </c>
    </row>
    <row r="4835" spans="1:5">
      <c r="A4835">
        <v>2022</v>
      </c>
      <c r="B4835" t="s">
        <v>420</v>
      </c>
      <c r="C4835" t="s">
        <v>8</v>
      </c>
      <c r="D4835" t="s">
        <v>613</v>
      </c>
      <c r="E4835">
        <v>6.6299999999999998E-2</v>
      </c>
    </row>
    <row r="4836" spans="1:5">
      <c r="A4836">
        <v>2020</v>
      </c>
      <c r="B4836" t="s">
        <v>422</v>
      </c>
      <c r="C4836" t="s">
        <v>15</v>
      </c>
      <c r="D4836" t="s">
        <v>613</v>
      </c>
      <c r="E4836">
        <v>8.9099999999999999E-2</v>
      </c>
    </row>
    <row r="4837" spans="1:5">
      <c r="A4837">
        <v>2020</v>
      </c>
      <c r="B4837" t="s">
        <v>425</v>
      </c>
      <c r="C4837" t="s">
        <v>24</v>
      </c>
      <c r="D4837" t="s">
        <v>613</v>
      </c>
      <c r="E4837">
        <v>7.9200000000000007E-2</v>
      </c>
    </row>
    <row r="4838" spans="1:5">
      <c r="A4838">
        <v>2020</v>
      </c>
      <c r="B4838" t="s">
        <v>431</v>
      </c>
      <c r="C4838" t="s">
        <v>36</v>
      </c>
      <c r="D4838" t="s">
        <v>613</v>
      </c>
      <c r="E4838">
        <v>0.1014</v>
      </c>
    </row>
    <row r="4839" spans="1:5">
      <c r="A4839">
        <v>2020</v>
      </c>
      <c r="B4839" t="s">
        <v>423</v>
      </c>
      <c r="C4839" t="s">
        <v>18</v>
      </c>
      <c r="D4839" t="s">
        <v>613</v>
      </c>
      <c r="E4839">
        <v>0.1239</v>
      </c>
    </row>
    <row r="4840" spans="1:5">
      <c r="A4840">
        <v>2020</v>
      </c>
      <c r="B4840" t="s">
        <v>421</v>
      </c>
      <c r="C4840" t="s">
        <v>13</v>
      </c>
      <c r="D4840" t="s">
        <v>613</v>
      </c>
      <c r="E4840">
        <v>6.3399999999999998E-2</v>
      </c>
    </row>
    <row r="4841" spans="1:5">
      <c r="A4841">
        <v>2020</v>
      </c>
      <c r="B4841" t="s">
        <v>438</v>
      </c>
      <c r="C4841" t="s">
        <v>52</v>
      </c>
      <c r="D4841" t="s">
        <v>613</v>
      </c>
      <c r="E4841">
        <v>7.6899999999999996E-2</v>
      </c>
    </row>
    <row r="4842" spans="1:5">
      <c r="A4842">
        <v>2020</v>
      </c>
      <c r="B4842" t="s">
        <v>436</v>
      </c>
      <c r="C4842" t="s">
        <v>49</v>
      </c>
      <c r="D4842" t="s">
        <v>613</v>
      </c>
      <c r="E4842">
        <v>8.1000000000000003E-2</v>
      </c>
    </row>
    <row r="4843" spans="1:5">
      <c r="A4843">
        <v>2020</v>
      </c>
      <c r="B4843" t="s">
        <v>426</v>
      </c>
      <c r="C4843" t="s">
        <v>427</v>
      </c>
      <c r="D4843" t="s">
        <v>613</v>
      </c>
      <c r="E4843">
        <v>0.1055</v>
      </c>
    </row>
    <row r="4844" spans="1:5">
      <c r="A4844">
        <v>2020</v>
      </c>
      <c r="B4844" t="s">
        <v>424</v>
      </c>
      <c r="C4844" t="s">
        <v>21</v>
      </c>
      <c r="D4844" t="s">
        <v>613</v>
      </c>
      <c r="E4844">
        <v>7.0199999999999999E-2</v>
      </c>
    </row>
    <row r="4845" spans="1:5">
      <c r="A4845">
        <v>2020</v>
      </c>
      <c r="B4845" t="s">
        <v>432</v>
      </c>
      <c r="C4845" t="s">
        <v>39</v>
      </c>
      <c r="D4845" t="s">
        <v>613</v>
      </c>
      <c r="E4845">
        <v>8.1500000000000003E-2</v>
      </c>
    </row>
    <row r="4846" spans="1:5">
      <c r="A4846">
        <v>2020</v>
      </c>
      <c r="B4846" t="s">
        <v>439</v>
      </c>
      <c r="C4846" t="s">
        <v>53</v>
      </c>
      <c r="D4846" t="s">
        <v>613</v>
      </c>
      <c r="E4846">
        <v>0.1138</v>
      </c>
    </row>
    <row r="4847" spans="1:5">
      <c r="A4847">
        <v>2020</v>
      </c>
      <c r="B4847" t="s">
        <v>428</v>
      </c>
      <c r="C4847" t="s">
        <v>27</v>
      </c>
      <c r="D4847" t="s">
        <v>613</v>
      </c>
      <c r="E4847">
        <v>0.10730000000000001</v>
      </c>
    </row>
    <row r="4848" spans="1:5">
      <c r="A4848">
        <v>2020</v>
      </c>
      <c r="B4848" t="s">
        <v>429</v>
      </c>
      <c r="C4848" t="s">
        <v>30</v>
      </c>
      <c r="D4848" t="s">
        <v>613</v>
      </c>
      <c r="E4848">
        <v>8.7800000000000003E-2</v>
      </c>
    </row>
    <row r="4849" spans="1:5">
      <c r="A4849">
        <v>2020</v>
      </c>
      <c r="B4849" t="s">
        <v>430</v>
      </c>
      <c r="C4849" t="s">
        <v>33</v>
      </c>
      <c r="D4849" t="s">
        <v>613</v>
      </c>
      <c r="E4849">
        <v>9.0899999999999995E-2</v>
      </c>
    </row>
    <row r="4850" spans="1:5">
      <c r="A4850">
        <v>2020</v>
      </c>
      <c r="B4850" t="s">
        <v>433</v>
      </c>
      <c r="C4850" t="s">
        <v>42</v>
      </c>
      <c r="D4850" t="s">
        <v>613</v>
      </c>
      <c r="E4850">
        <v>4.5499999999999999E-2</v>
      </c>
    </row>
    <row r="4851" spans="1:5">
      <c r="A4851">
        <v>2020</v>
      </c>
      <c r="B4851" t="s">
        <v>420</v>
      </c>
      <c r="C4851" t="s">
        <v>8</v>
      </c>
      <c r="D4851" t="s">
        <v>613</v>
      </c>
      <c r="E4851">
        <v>6.9500000000000006E-2</v>
      </c>
    </row>
    <row r="4852" spans="1:5">
      <c r="A4852">
        <v>2020</v>
      </c>
      <c r="B4852" t="s">
        <v>434</v>
      </c>
      <c r="C4852" t="s">
        <v>45</v>
      </c>
      <c r="D4852" t="s">
        <v>613</v>
      </c>
      <c r="E4852">
        <v>5.5599999999999997E-2</v>
      </c>
    </row>
    <row r="4853" spans="1:5">
      <c r="A4853">
        <v>2020</v>
      </c>
      <c r="B4853" t="s">
        <v>435</v>
      </c>
      <c r="C4853" t="s">
        <v>48</v>
      </c>
      <c r="D4853" t="s">
        <v>613</v>
      </c>
      <c r="E4853">
        <v>0.1087</v>
      </c>
    </row>
    <row r="4854" spans="1:5">
      <c r="A4854">
        <v>2020</v>
      </c>
      <c r="B4854" t="s">
        <v>437</v>
      </c>
      <c r="C4854" t="s">
        <v>51</v>
      </c>
      <c r="D4854" t="s">
        <v>613</v>
      </c>
      <c r="E4854">
        <v>5.4399999999999997E-2</v>
      </c>
    </row>
    <row r="4855" spans="1:5">
      <c r="A4855">
        <v>2019</v>
      </c>
      <c r="B4855" t="s">
        <v>432</v>
      </c>
      <c r="C4855" t="s">
        <v>39</v>
      </c>
      <c r="D4855" t="s">
        <v>613</v>
      </c>
      <c r="E4855">
        <v>8.3599999999999994E-2</v>
      </c>
    </row>
    <row r="4856" spans="1:5">
      <c r="A4856">
        <v>2019</v>
      </c>
      <c r="B4856" t="s">
        <v>426</v>
      </c>
      <c r="C4856" t="s">
        <v>427</v>
      </c>
      <c r="D4856" t="s">
        <v>613</v>
      </c>
      <c r="E4856">
        <v>0.1133</v>
      </c>
    </row>
    <row r="4857" spans="1:5">
      <c r="A4857">
        <v>2019</v>
      </c>
      <c r="B4857" t="s">
        <v>421</v>
      </c>
      <c r="C4857" t="s">
        <v>13</v>
      </c>
      <c r="D4857" t="s">
        <v>613</v>
      </c>
      <c r="E4857">
        <v>6.0499999999999998E-2</v>
      </c>
    </row>
    <row r="4858" spans="1:5">
      <c r="A4858">
        <v>2019</v>
      </c>
      <c r="B4858" t="s">
        <v>424</v>
      </c>
      <c r="C4858" t="s">
        <v>21</v>
      </c>
      <c r="D4858" t="s">
        <v>613</v>
      </c>
      <c r="E4858">
        <v>7.6300000000000007E-2</v>
      </c>
    </row>
    <row r="4859" spans="1:5">
      <c r="A4859">
        <v>2019</v>
      </c>
      <c r="B4859" t="s">
        <v>423</v>
      </c>
      <c r="C4859" t="s">
        <v>18</v>
      </c>
      <c r="D4859" t="s">
        <v>613</v>
      </c>
      <c r="E4859">
        <v>0.1053</v>
      </c>
    </row>
    <row r="4860" spans="1:5">
      <c r="A4860">
        <v>2019</v>
      </c>
      <c r="B4860" t="s">
        <v>434</v>
      </c>
      <c r="C4860" t="s">
        <v>45</v>
      </c>
      <c r="D4860" t="s">
        <v>613</v>
      </c>
      <c r="E4860">
        <v>7.8899999999999998E-2</v>
      </c>
    </row>
    <row r="4861" spans="1:5">
      <c r="A4861">
        <v>2019</v>
      </c>
      <c r="B4861" t="s">
        <v>428</v>
      </c>
      <c r="C4861" t="s">
        <v>27</v>
      </c>
      <c r="D4861" t="s">
        <v>613</v>
      </c>
      <c r="E4861">
        <v>0.10340000000000001</v>
      </c>
    </row>
    <row r="4862" spans="1:5">
      <c r="A4862">
        <v>2019</v>
      </c>
      <c r="B4862" t="s">
        <v>437</v>
      </c>
      <c r="C4862" t="s">
        <v>51</v>
      </c>
      <c r="D4862" t="s">
        <v>613</v>
      </c>
      <c r="E4862">
        <v>6.0499999999999998E-2</v>
      </c>
    </row>
    <row r="4863" spans="1:5">
      <c r="A4863">
        <v>2019</v>
      </c>
      <c r="B4863" t="s">
        <v>425</v>
      </c>
      <c r="C4863" t="s">
        <v>24</v>
      </c>
      <c r="D4863" t="s">
        <v>613</v>
      </c>
      <c r="E4863">
        <v>9.6199999999999994E-2</v>
      </c>
    </row>
    <row r="4864" spans="1:5">
      <c r="A4864">
        <v>2019</v>
      </c>
      <c r="B4864" t="s">
        <v>430</v>
      </c>
      <c r="C4864" t="s">
        <v>33</v>
      </c>
      <c r="D4864" t="s">
        <v>613</v>
      </c>
      <c r="E4864">
        <v>0.08</v>
      </c>
    </row>
    <row r="4865" spans="1:5">
      <c r="A4865">
        <v>2019</v>
      </c>
      <c r="B4865" t="s">
        <v>420</v>
      </c>
      <c r="C4865" t="s">
        <v>8</v>
      </c>
      <c r="D4865" t="s">
        <v>613</v>
      </c>
      <c r="E4865">
        <v>7.2700000000000001E-2</v>
      </c>
    </row>
    <row r="4866" spans="1:5">
      <c r="A4866">
        <v>2019</v>
      </c>
      <c r="B4866" t="s">
        <v>438</v>
      </c>
      <c r="C4866" t="s">
        <v>52</v>
      </c>
      <c r="D4866" t="s">
        <v>613</v>
      </c>
      <c r="E4866">
        <v>0.1094</v>
      </c>
    </row>
    <row r="4867" spans="1:5">
      <c r="A4867">
        <v>2019</v>
      </c>
      <c r="B4867" t="s">
        <v>429</v>
      </c>
      <c r="C4867" t="s">
        <v>30</v>
      </c>
      <c r="D4867" t="s">
        <v>613</v>
      </c>
      <c r="E4867">
        <v>9.5200000000000007E-2</v>
      </c>
    </row>
    <row r="4868" spans="1:5">
      <c r="A4868">
        <v>2019</v>
      </c>
      <c r="B4868" t="s">
        <v>433</v>
      </c>
      <c r="C4868" t="s">
        <v>42</v>
      </c>
      <c r="D4868" t="s">
        <v>613</v>
      </c>
      <c r="E4868">
        <v>5.3800000000000001E-2</v>
      </c>
    </row>
    <row r="4869" spans="1:5">
      <c r="A4869">
        <v>2019</v>
      </c>
      <c r="B4869" t="s">
        <v>422</v>
      </c>
      <c r="C4869" t="s">
        <v>15</v>
      </c>
      <c r="D4869" t="s">
        <v>613</v>
      </c>
      <c r="E4869">
        <v>8.4599999999999995E-2</v>
      </c>
    </row>
    <row r="4870" spans="1:5">
      <c r="A4870">
        <v>2019</v>
      </c>
      <c r="B4870" t="s">
        <v>435</v>
      </c>
      <c r="C4870" t="s">
        <v>48</v>
      </c>
      <c r="D4870" t="s">
        <v>613</v>
      </c>
      <c r="E4870">
        <v>8.7900000000000006E-2</v>
      </c>
    </row>
    <row r="4871" spans="1:5">
      <c r="A4871">
        <v>2019</v>
      </c>
      <c r="B4871" t="s">
        <v>436</v>
      </c>
      <c r="C4871" t="s">
        <v>49</v>
      </c>
      <c r="D4871" t="s">
        <v>613</v>
      </c>
      <c r="E4871">
        <v>8.09E-2</v>
      </c>
    </row>
    <row r="4872" spans="1:5">
      <c r="A4872">
        <v>2019</v>
      </c>
      <c r="B4872" t="s">
        <v>439</v>
      </c>
      <c r="C4872" t="s">
        <v>53</v>
      </c>
      <c r="D4872" t="s">
        <v>613</v>
      </c>
      <c r="E4872">
        <v>0.1032</v>
      </c>
    </row>
    <row r="4873" spans="1:5">
      <c r="A4873">
        <v>2019</v>
      </c>
      <c r="B4873" t="s">
        <v>431</v>
      </c>
      <c r="C4873" t="s">
        <v>36</v>
      </c>
      <c r="D4873" t="s">
        <v>613</v>
      </c>
      <c r="E4873">
        <v>0.10290000000000001</v>
      </c>
    </row>
    <row r="4874" spans="1:5">
      <c r="A4874">
        <v>2018</v>
      </c>
      <c r="B4874" t="s">
        <v>424</v>
      </c>
      <c r="C4874" t="s">
        <v>21</v>
      </c>
      <c r="D4874" t="s">
        <v>613</v>
      </c>
      <c r="E4874">
        <v>6.9199999999999998E-2</v>
      </c>
    </row>
    <row r="4875" spans="1:5">
      <c r="A4875">
        <v>2018</v>
      </c>
      <c r="B4875" t="s">
        <v>420</v>
      </c>
      <c r="C4875" t="s">
        <v>8</v>
      </c>
      <c r="D4875" t="s">
        <v>613</v>
      </c>
      <c r="E4875">
        <v>6.5100000000000005E-2</v>
      </c>
    </row>
    <row r="4876" spans="1:5">
      <c r="A4876">
        <v>2018</v>
      </c>
      <c r="B4876" t="s">
        <v>426</v>
      </c>
      <c r="C4876" t="s">
        <v>427</v>
      </c>
      <c r="D4876" t="s">
        <v>613</v>
      </c>
      <c r="E4876">
        <v>0.10680000000000001</v>
      </c>
    </row>
    <row r="4877" spans="1:5">
      <c r="A4877">
        <v>2018</v>
      </c>
      <c r="B4877" t="s">
        <v>433</v>
      </c>
      <c r="C4877" t="s">
        <v>42</v>
      </c>
      <c r="D4877" t="s">
        <v>613</v>
      </c>
      <c r="E4877">
        <v>4.3499999999999997E-2</v>
      </c>
    </row>
    <row r="4878" spans="1:5">
      <c r="A4878">
        <v>2018</v>
      </c>
      <c r="B4878" t="s">
        <v>421</v>
      </c>
      <c r="C4878" t="s">
        <v>13</v>
      </c>
      <c r="D4878" t="s">
        <v>613</v>
      </c>
      <c r="E4878">
        <v>5.9400000000000001E-2</v>
      </c>
    </row>
    <row r="4879" spans="1:5">
      <c r="A4879">
        <v>2018</v>
      </c>
      <c r="B4879" t="s">
        <v>435</v>
      </c>
      <c r="C4879" t="s">
        <v>48</v>
      </c>
      <c r="D4879" t="s">
        <v>613</v>
      </c>
      <c r="E4879">
        <v>7.8700000000000006E-2</v>
      </c>
    </row>
    <row r="4880" spans="1:5">
      <c r="A4880">
        <v>2018</v>
      </c>
      <c r="B4880" t="s">
        <v>428</v>
      </c>
      <c r="C4880" t="s">
        <v>27</v>
      </c>
      <c r="D4880" t="s">
        <v>613</v>
      </c>
      <c r="E4880">
        <v>8.3799999999999999E-2</v>
      </c>
    </row>
    <row r="4881" spans="1:5">
      <c r="A4881">
        <v>2018</v>
      </c>
      <c r="B4881" t="s">
        <v>423</v>
      </c>
      <c r="C4881" t="s">
        <v>18</v>
      </c>
      <c r="D4881" t="s">
        <v>613</v>
      </c>
      <c r="E4881">
        <v>0.1217</v>
      </c>
    </row>
    <row r="4882" spans="1:5">
      <c r="A4882">
        <v>2018</v>
      </c>
      <c r="B4882" t="s">
        <v>430</v>
      </c>
      <c r="C4882" t="s">
        <v>33</v>
      </c>
      <c r="D4882" t="s">
        <v>613</v>
      </c>
      <c r="E4882">
        <v>9.7100000000000006E-2</v>
      </c>
    </row>
    <row r="4883" spans="1:5">
      <c r="A4883">
        <v>2018</v>
      </c>
      <c r="B4883" t="s">
        <v>431</v>
      </c>
      <c r="C4883" t="s">
        <v>36</v>
      </c>
      <c r="D4883" t="s">
        <v>613</v>
      </c>
      <c r="E4883">
        <v>7.3499999999999996E-2</v>
      </c>
    </row>
    <row r="4884" spans="1:5">
      <c r="A4884">
        <v>2018</v>
      </c>
      <c r="B4884" t="s">
        <v>438</v>
      </c>
      <c r="C4884" t="s">
        <v>52</v>
      </c>
      <c r="D4884" t="s">
        <v>613</v>
      </c>
      <c r="E4884">
        <v>8.4500000000000006E-2</v>
      </c>
    </row>
    <row r="4885" spans="1:5">
      <c r="A4885">
        <v>2018</v>
      </c>
      <c r="B4885" t="s">
        <v>422</v>
      </c>
      <c r="C4885" t="s">
        <v>15</v>
      </c>
      <c r="D4885" t="s">
        <v>613</v>
      </c>
      <c r="E4885">
        <v>8.1100000000000005E-2</v>
      </c>
    </row>
    <row r="4886" spans="1:5">
      <c r="A4886">
        <v>2018</v>
      </c>
      <c r="B4886" t="s">
        <v>436</v>
      </c>
      <c r="C4886" t="s">
        <v>49</v>
      </c>
      <c r="D4886" t="s">
        <v>613</v>
      </c>
      <c r="E4886">
        <v>7.3300000000000004E-2</v>
      </c>
    </row>
    <row r="4887" spans="1:5">
      <c r="A4887">
        <v>2018</v>
      </c>
      <c r="B4887" t="s">
        <v>439</v>
      </c>
      <c r="C4887" t="s">
        <v>53</v>
      </c>
      <c r="D4887" t="s">
        <v>613</v>
      </c>
      <c r="E4887">
        <v>7.46E-2</v>
      </c>
    </row>
    <row r="4888" spans="1:5">
      <c r="A4888">
        <v>2018</v>
      </c>
      <c r="B4888" t="s">
        <v>437</v>
      </c>
      <c r="C4888" t="s">
        <v>51</v>
      </c>
      <c r="D4888" t="s">
        <v>613</v>
      </c>
      <c r="E4888">
        <v>5.62E-2</v>
      </c>
    </row>
    <row r="4889" spans="1:5">
      <c r="A4889">
        <v>2018</v>
      </c>
      <c r="B4889" t="s">
        <v>434</v>
      </c>
      <c r="C4889" t="s">
        <v>45</v>
      </c>
      <c r="D4889" t="s">
        <v>613</v>
      </c>
      <c r="E4889">
        <v>8.3299999999999999E-2</v>
      </c>
    </row>
    <row r="4890" spans="1:5">
      <c r="A4890">
        <v>2018</v>
      </c>
      <c r="B4890" t="s">
        <v>429</v>
      </c>
      <c r="C4890" t="s">
        <v>30</v>
      </c>
      <c r="D4890" t="s">
        <v>613</v>
      </c>
      <c r="E4890">
        <v>8.0699999999999994E-2</v>
      </c>
    </row>
    <row r="4891" spans="1:5">
      <c r="A4891">
        <v>2018</v>
      </c>
      <c r="B4891" t="s">
        <v>425</v>
      </c>
      <c r="C4891" t="s">
        <v>24</v>
      </c>
      <c r="D4891" t="s">
        <v>613</v>
      </c>
      <c r="E4891">
        <v>8.5699999999999998E-2</v>
      </c>
    </row>
    <row r="4892" spans="1:5">
      <c r="A4892">
        <v>2018</v>
      </c>
      <c r="B4892" t="s">
        <v>432</v>
      </c>
      <c r="C4892" t="s">
        <v>39</v>
      </c>
      <c r="D4892" t="s">
        <v>613</v>
      </c>
      <c r="E4892">
        <v>7.5300000000000006E-2</v>
      </c>
    </row>
    <row r="4893" spans="1:5">
      <c r="A4893">
        <v>2023</v>
      </c>
      <c r="B4893" t="s">
        <v>424</v>
      </c>
      <c r="C4893" t="s">
        <v>21</v>
      </c>
      <c r="D4893" t="s">
        <v>613</v>
      </c>
      <c r="E4893">
        <v>7.0599999999999996E-2</v>
      </c>
    </row>
    <row r="4894" spans="1:5">
      <c r="A4894">
        <v>2023</v>
      </c>
      <c r="B4894" t="s">
        <v>432</v>
      </c>
      <c r="C4894" t="s">
        <v>39</v>
      </c>
      <c r="D4894" t="s">
        <v>613</v>
      </c>
      <c r="E4894">
        <v>7.0599999999999996E-2</v>
      </c>
    </row>
    <row r="4895" spans="1:5">
      <c r="A4895">
        <v>2023</v>
      </c>
      <c r="B4895" t="s">
        <v>421</v>
      </c>
      <c r="C4895" t="s">
        <v>13</v>
      </c>
      <c r="D4895" t="s">
        <v>613</v>
      </c>
      <c r="E4895">
        <v>5.0599999999999999E-2</v>
      </c>
    </row>
    <row r="4896" spans="1:5">
      <c r="A4896">
        <v>2023</v>
      </c>
      <c r="B4896" t="s">
        <v>430</v>
      </c>
      <c r="C4896" t="s">
        <v>33</v>
      </c>
      <c r="D4896" t="s">
        <v>613</v>
      </c>
      <c r="E4896">
        <v>6.25E-2</v>
      </c>
    </row>
    <row r="4897" spans="1:5">
      <c r="A4897">
        <v>2023</v>
      </c>
      <c r="B4897" t="s">
        <v>435</v>
      </c>
      <c r="C4897" t="s">
        <v>48</v>
      </c>
      <c r="D4897" t="s">
        <v>613</v>
      </c>
      <c r="E4897">
        <v>0.1023</v>
      </c>
    </row>
    <row r="4898" spans="1:5">
      <c r="A4898">
        <v>2023</v>
      </c>
      <c r="B4898" t="s">
        <v>436</v>
      </c>
      <c r="C4898" t="s">
        <v>49</v>
      </c>
      <c r="D4898" t="s">
        <v>613</v>
      </c>
      <c r="E4898">
        <v>7.1999999999999995E-2</v>
      </c>
    </row>
    <row r="4899" spans="1:5">
      <c r="A4899">
        <v>2023</v>
      </c>
      <c r="B4899" t="s">
        <v>429</v>
      </c>
      <c r="C4899" t="s">
        <v>30</v>
      </c>
      <c r="D4899" t="s">
        <v>613</v>
      </c>
      <c r="E4899">
        <v>8.9599999999999999E-2</v>
      </c>
    </row>
    <row r="4900" spans="1:5">
      <c r="A4900">
        <v>2023</v>
      </c>
      <c r="B4900" t="s">
        <v>420</v>
      </c>
      <c r="C4900" t="s">
        <v>8</v>
      </c>
      <c r="D4900" t="s">
        <v>613</v>
      </c>
      <c r="E4900">
        <v>6.0400000000000002E-2</v>
      </c>
    </row>
    <row r="4901" spans="1:5">
      <c r="A4901">
        <v>2023</v>
      </c>
      <c r="B4901" t="s">
        <v>439</v>
      </c>
      <c r="C4901" t="s">
        <v>53</v>
      </c>
      <c r="D4901" t="s">
        <v>613</v>
      </c>
      <c r="E4901">
        <v>6.3100000000000003E-2</v>
      </c>
    </row>
    <row r="4902" spans="1:5">
      <c r="A4902">
        <v>2023</v>
      </c>
      <c r="B4902" t="s">
        <v>437</v>
      </c>
      <c r="C4902" t="s">
        <v>51</v>
      </c>
      <c r="D4902" t="s">
        <v>613</v>
      </c>
      <c r="E4902">
        <v>5.28E-2</v>
      </c>
    </row>
    <row r="4903" spans="1:5">
      <c r="A4903">
        <v>2023</v>
      </c>
      <c r="B4903" t="s">
        <v>438</v>
      </c>
      <c r="C4903" t="s">
        <v>52</v>
      </c>
      <c r="D4903" t="s">
        <v>613</v>
      </c>
      <c r="E4903">
        <v>7.8100000000000003E-2</v>
      </c>
    </row>
    <row r="4904" spans="1:5">
      <c r="A4904">
        <v>2023</v>
      </c>
      <c r="B4904" t="s">
        <v>426</v>
      </c>
      <c r="C4904" t="s">
        <v>427</v>
      </c>
      <c r="D4904" t="s">
        <v>613</v>
      </c>
      <c r="E4904">
        <v>8.6999999999999994E-2</v>
      </c>
    </row>
    <row r="4905" spans="1:5">
      <c r="A4905">
        <v>2023</v>
      </c>
      <c r="B4905" t="s">
        <v>434</v>
      </c>
      <c r="C4905" t="s">
        <v>45</v>
      </c>
      <c r="D4905" t="s">
        <v>613</v>
      </c>
      <c r="E4905">
        <v>6.0600000000000001E-2</v>
      </c>
    </row>
    <row r="4906" spans="1:5">
      <c r="A4906">
        <v>2023</v>
      </c>
      <c r="B4906" t="s">
        <v>425</v>
      </c>
      <c r="C4906" t="s">
        <v>24</v>
      </c>
      <c r="D4906" t="s">
        <v>613</v>
      </c>
      <c r="E4906">
        <v>7.0699999999999999E-2</v>
      </c>
    </row>
    <row r="4907" spans="1:5">
      <c r="A4907">
        <v>2023</v>
      </c>
      <c r="B4907" t="s">
        <v>422</v>
      </c>
      <c r="C4907" t="s">
        <v>15</v>
      </c>
      <c r="D4907" t="s">
        <v>613</v>
      </c>
      <c r="E4907">
        <v>7.4300000000000005E-2</v>
      </c>
    </row>
    <row r="4908" spans="1:5">
      <c r="A4908">
        <v>2024</v>
      </c>
      <c r="B4908" t="s">
        <v>430</v>
      </c>
      <c r="C4908" t="s">
        <v>33</v>
      </c>
      <c r="D4908" t="s">
        <v>613</v>
      </c>
      <c r="E4908">
        <v>8.8900000000000007E-2</v>
      </c>
    </row>
    <row r="4909" spans="1:5">
      <c r="A4909">
        <v>2024</v>
      </c>
      <c r="B4909" t="s">
        <v>428</v>
      </c>
      <c r="C4909" t="s">
        <v>27</v>
      </c>
      <c r="D4909" t="s">
        <v>613</v>
      </c>
      <c r="E4909">
        <v>0.1091</v>
      </c>
    </row>
    <row r="4910" spans="1:5">
      <c r="A4910">
        <v>2024</v>
      </c>
      <c r="B4910" t="s">
        <v>422</v>
      </c>
      <c r="C4910" t="s">
        <v>15</v>
      </c>
      <c r="D4910" t="s">
        <v>613</v>
      </c>
      <c r="E4910">
        <v>8.5199999999999998E-2</v>
      </c>
    </row>
    <row r="4911" spans="1:5">
      <c r="A4911">
        <v>2024</v>
      </c>
      <c r="B4911" t="s">
        <v>425</v>
      </c>
      <c r="C4911" t="s">
        <v>24</v>
      </c>
      <c r="D4911" t="s">
        <v>613</v>
      </c>
      <c r="E4911">
        <v>0.09</v>
      </c>
    </row>
    <row r="4912" spans="1:5">
      <c r="A4912">
        <v>2024</v>
      </c>
      <c r="B4912" t="s">
        <v>438</v>
      </c>
      <c r="C4912" t="s">
        <v>52</v>
      </c>
      <c r="D4912" t="s">
        <v>613</v>
      </c>
      <c r="E4912">
        <v>6.3500000000000001E-2</v>
      </c>
    </row>
    <row r="4913" spans="1:5">
      <c r="A4913">
        <v>2024</v>
      </c>
      <c r="B4913" t="s">
        <v>420</v>
      </c>
      <c r="C4913" t="s">
        <v>8</v>
      </c>
      <c r="D4913" t="s">
        <v>613</v>
      </c>
      <c r="E4913">
        <v>6.4699999999999994E-2</v>
      </c>
    </row>
    <row r="4914" spans="1:5">
      <c r="A4914">
        <v>2024</v>
      </c>
      <c r="B4914" t="s">
        <v>423</v>
      </c>
      <c r="C4914" t="s">
        <v>18</v>
      </c>
      <c r="D4914" t="s">
        <v>613</v>
      </c>
      <c r="E4914">
        <v>0.1038</v>
      </c>
    </row>
    <row r="4915" spans="1:5">
      <c r="A4915">
        <v>2024</v>
      </c>
      <c r="B4915" t="s">
        <v>421</v>
      </c>
      <c r="C4915" t="s">
        <v>13</v>
      </c>
      <c r="D4915" t="s">
        <v>613</v>
      </c>
      <c r="E4915">
        <v>5.4899999999999997E-2</v>
      </c>
    </row>
    <row r="4916" spans="1:5">
      <c r="A4916">
        <v>2024</v>
      </c>
      <c r="B4916" t="s">
        <v>429</v>
      </c>
      <c r="C4916" t="s">
        <v>30</v>
      </c>
      <c r="D4916" t="s">
        <v>613</v>
      </c>
      <c r="E4916">
        <v>8.9700000000000002E-2</v>
      </c>
    </row>
    <row r="4917" spans="1:5">
      <c r="A4917">
        <v>2024</v>
      </c>
      <c r="B4917" t="s">
        <v>431</v>
      </c>
      <c r="C4917" t="s">
        <v>36</v>
      </c>
      <c r="D4917" t="s">
        <v>613</v>
      </c>
      <c r="E4917">
        <v>8.2000000000000003E-2</v>
      </c>
    </row>
    <row r="4918" spans="1:5">
      <c r="A4918">
        <v>2024</v>
      </c>
      <c r="B4918" t="s">
        <v>434</v>
      </c>
      <c r="C4918" t="s">
        <v>45</v>
      </c>
      <c r="D4918" t="s">
        <v>613</v>
      </c>
      <c r="E4918">
        <v>6.0600000000000001E-2</v>
      </c>
    </row>
    <row r="4919" spans="1:5">
      <c r="A4919">
        <v>2024</v>
      </c>
      <c r="B4919" t="s">
        <v>437</v>
      </c>
      <c r="C4919" t="s">
        <v>51</v>
      </c>
      <c r="D4919" t="s">
        <v>613</v>
      </c>
      <c r="E4919">
        <v>5.0200000000000002E-2</v>
      </c>
    </row>
    <row r="4920" spans="1:5">
      <c r="A4920">
        <v>2024</v>
      </c>
      <c r="B4920" t="s">
        <v>436</v>
      </c>
      <c r="C4920" t="s">
        <v>49</v>
      </c>
      <c r="D4920" t="s">
        <v>613</v>
      </c>
      <c r="E4920">
        <v>6.5600000000000006E-2</v>
      </c>
    </row>
    <row r="4921" spans="1:5">
      <c r="A4921">
        <v>2024</v>
      </c>
      <c r="B4921" t="s">
        <v>439</v>
      </c>
      <c r="C4921" t="s">
        <v>53</v>
      </c>
      <c r="D4921" t="s">
        <v>613</v>
      </c>
      <c r="E4921">
        <v>7.4800000000000005E-2</v>
      </c>
    </row>
    <row r="4922" spans="1:5">
      <c r="A4922">
        <v>2024</v>
      </c>
      <c r="B4922" t="s">
        <v>433</v>
      </c>
      <c r="C4922" t="s">
        <v>42</v>
      </c>
      <c r="D4922" t="s">
        <v>613</v>
      </c>
      <c r="E4922">
        <v>3.7999999999999999E-2</v>
      </c>
    </row>
    <row r="4923" spans="1:5">
      <c r="A4923">
        <v>2023</v>
      </c>
      <c r="B4923" t="s">
        <v>431</v>
      </c>
      <c r="C4923" t="s">
        <v>36</v>
      </c>
      <c r="D4923" t="s">
        <v>614</v>
      </c>
      <c r="E4923">
        <v>0.2576</v>
      </c>
    </row>
    <row r="4924" spans="1:5">
      <c r="A4924">
        <v>2023</v>
      </c>
      <c r="B4924" t="s">
        <v>433</v>
      </c>
      <c r="C4924" t="s">
        <v>42</v>
      </c>
      <c r="D4924" t="s">
        <v>614</v>
      </c>
      <c r="E4924">
        <v>0.1111</v>
      </c>
    </row>
    <row r="4925" spans="1:5">
      <c r="A4925">
        <v>2023</v>
      </c>
      <c r="B4925" t="s">
        <v>423</v>
      </c>
      <c r="C4925" t="s">
        <v>18</v>
      </c>
      <c r="D4925" t="s">
        <v>614</v>
      </c>
      <c r="E4925">
        <v>0.21099999999999999</v>
      </c>
    </row>
    <row r="4926" spans="1:5">
      <c r="A4926">
        <v>2023</v>
      </c>
      <c r="B4926" t="s">
        <v>428</v>
      </c>
      <c r="C4926" t="s">
        <v>27</v>
      </c>
      <c r="D4926" t="s">
        <v>614</v>
      </c>
      <c r="E4926">
        <v>0.1925</v>
      </c>
    </row>
    <row r="4927" spans="1:5">
      <c r="A4927">
        <v>2024</v>
      </c>
      <c r="B4927" t="s">
        <v>424</v>
      </c>
      <c r="C4927" t="s">
        <v>21</v>
      </c>
      <c r="D4927" t="s">
        <v>614</v>
      </c>
      <c r="E4927">
        <v>0.1832</v>
      </c>
    </row>
    <row r="4928" spans="1:5">
      <c r="A4928">
        <v>2024</v>
      </c>
      <c r="B4928" t="s">
        <v>432</v>
      </c>
      <c r="C4928" t="s">
        <v>39</v>
      </c>
      <c r="D4928" t="s">
        <v>614</v>
      </c>
      <c r="E4928">
        <v>0.1694</v>
      </c>
    </row>
    <row r="4929" spans="1:5">
      <c r="A4929">
        <v>2024</v>
      </c>
      <c r="B4929" t="s">
        <v>435</v>
      </c>
      <c r="C4929" t="s">
        <v>48</v>
      </c>
      <c r="D4929" t="s">
        <v>614</v>
      </c>
      <c r="E4929">
        <v>0.2235</v>
      </c>
    </row>
    <row r="4930" spans="1:5">
      <c r="A4930">
        <v>2024</v>
      </c>
      <c r="B4930" t="s">
        <v>426</v>
      </c>
      <c r="C4930" t="s">
        <v>427</v>
      </c>
      <c r="D4930" t="s">
        <v>614</v>
      </c>
      <c r="E4930">
        <v>0.2762</v>
      </c>
    </row>
    <row r="4931" spans="1:5">
      <c r="A4931">
        <v>2021</v>
      </c>
      <c r="B4931" t="s">
        <v>437</v>
      </c>
      <c r="C4931" t="s">
        <v>51</v>
      </c>
      <c r="D4931" t="s">
        <v>614</v>
      </c>
      <c r="E4931">
        <v>0.13009999999999999</v>
      </c>
    </row>
    <row r="4932" spans="1:5">
      <c r="A4932">
        <v>2021</v>
      </c>
      <c r="B4932" t="s">
        <v>434</v>
      </c>
      <c r="C4932" t="s">
        <v>45</v>
      </c>
      <c r="D4932" t="s">
        <v>614</v>
      </c>
      <c r="E4932">
        <v>0.1351</v>
      </c>
    </row>
    <row r="4933" spans="1:5">
      <c r="A4933">
        <v>2021</v>
      </c>
      <c r="B4933" t="s">
        <v>438</v>
      </c>
      <c r="C4933" t="s">
        <v>52</v>
      </c>
      <c r="D4933" t="s">
        <v>614</v>
      </c>
      <c r="E4933">
        <v>0.25</v>
      </c>
    </row>
    <row r="4934" spans="1:5">
      <c r="A4934">
        <v>2021</v>
      </c>
      <c r="B4934" t="s">
        <v>425</v>
      </c>
      <c r="C4934" t="s">
        <v>24</v>
      </c>
      <c r="D4934" t="s">
        <v>614</v>
      </c>
      <c r="E4934">
        <v>0.15</v>
      </c>
    </row>
    <row r="4935" spans="1:5">
      <c r="A4935">
        <v>2021</v>
      </c>
      <c r="B4935" t="s">
        <v>423</v>
      </c>
      <c r="C4935" t="s">
        <v>18</v>
      </c>
      <c r="D4935" t="s">
        <v>614</v>
      </c>
      <c r="E4935">
        <v>0.21049999999999999</v>
      </c>
    </row>
    <row r="4936" spans="1:5">
      <c r="A4936">
        <v>2021</v>
      </c>
      <c r="B4936" t="s">
        <v>420</v>
      </c>
      <c r="C4936" t="s">
        <v>8</v>
      </c>
      <c r="D4936" t="s">
        <v>614</v>
      </c>
      <c r="E4936">
        <v>0.1651</v>
      </c>
    </row>
    <row r="4937" spans="1:5">
      <c r="A4937">
        <v>2022</v>
      </c>
      <c r="B4937" t="s">
        <v>425</v>
      </c>
      <c r="C4937" t="s">
        <v>24</v>
      </c>
      <c r="D4937" t="s">
        <v>614</v>
      </c>
      <c r="E4937">
        <v>0.17</v>
      </c>
    </row>
    <row r="4938" spans="1:5">
      <c r="A4938">
        <v>2022</v>
      </c>
      <c r="B4938" t="s">
        <v>422</v>
      </c>
      <c r="C4938" t="s">
        <v>15</v>
      </c>
      <c r="D4938" t="s">
        <v>614</v>
      </c>
      <c r="E4938">
        <v>0.19489999999999999</v>
      </c>
    </row>
    <row r="4939" spans="1:5">
      <c r="A4939">
        <v>2022</v>
      </c>
      <c r="B4939" t="s">
        <v>437</v>
      </c>
      <c r="C4939" t="s">
        <v>51</v>
      </c>
      <c r="D4939" t="s">
        <v>614</v>
      </c>
      <c r="E4939">
        <v>0.14419999999999999</v>
      </c>
    </row>
    <row r="4940" spans="1:5">
      <c r="A4940">
        <v>2022</v>
      </c>
      <c r="B4940" t="s">
        <v>426</v>
      </c>
      <c r="C4940" t="s">
        <v>427</v>
      </c>
      <c r="D4940" t="s">
        <v>614</v>
      </c>
      <c r="E4940">
        <v>0.3105</v>
      </c>
    </row>
    <row r="4941" spans="1:5">
      <c r="A4941">
        <v>2022</v>
      </c>
      <c r="B4941" t="s">
        <v>428</v>
      </c>
      <c r="C4941" t="s">
        <v>27</v>
      </c>
      <c r="D4941" t="s">
        <v>614</v>
      </c>
      <c r="E4941">
        <v>0.193</v>
      </c>
    </row>
    <row r="4942" spans="1:5">
      <c r="A4942">
        <v>2022</v>
      </c>
      <c r="B4942" t="s">
        <v>435</v>
      </c>
      <c r="C4942" t="s">
        <v>48</v>
      </c>
      <c r="D4942" t="s">
        <v>614</v>
      </c>
      <c r="E4942">
        <v>0.20880000000000001</v>
      </c>
    </row>
    <row r="4943" spans="1:5">
      <c r="A4943">
        <v>2022</v>
      </c>
      <c r="B4943" t="s">
        <v>423</v>
      </c>
      <c r="C4943" t="s">
        <v>18</v>
      </c>
      <c r="D4943" t="s">
        <v>614</v>
      </c>
      <c r="E4943">
        <v>0.21929999999999999</v>
      </c>
    </row>
    <row r="4944" spans="1:5">
      <c r="A4944">
        <v>2022</v>
      </c>
      <c r="B4944" t="s">
        <v>430</v>
      </c>
      <c r="C4944" t="s">
        <v>33</v>
      </c>
      <c r="D4944" t="s">
        <v>614</v>
      </c>
      <c r="E4944">
        <v>0.23469999999999999</v>
      </c>
    </row>
    <row r="4945" spans="1:5">
      <c r="A4945">
        <v>2022</v>
      </c>
      <c r="B4945" t="s">
        <v>436</v>
      </c>
      <c r="C4945" t="s">
        <v>49</v>
      </c>
      <c r="D4945" t="s">
        <v>614</v>
      </c>
      <c r="E4945">
        <v>0.19209999999999999</v>
      </c>
    </row>
    <row r="4946" spans="1:5">
      <c r="A4946">
        <v>2022</v>
      </c>
      <c r="B4946" t="s">
        <v>439</v>
      </c>
      <c r="C4946" t="s">
        <v>53</v>
      </c>
      <c r="D4946" t="s">
        <v>614</v>
      </c>
      <c r="E4946">
        <v>0.21190000000000001</v>
      </c>
    </row>
    <row r="4947" spans="1:5">
      <c r="A4947">
        <v>2022</v>
      </c>
      <c r="B4947" t="s">
        <v>433</v>
      </c>
      <c r="C4947" t="s">
        <v>42</v>
      </c>
      <c r="D4947" t="s">
        <v>614</v>
      </c>
      <c r="E4947">
        <v>0.1071</v>
      </c>
    </row>
    <row r="4948" spans="1:5">
      <c r="A4948">
        <v>2022</v>
      </c>
      <c r="B4948" t="s">
        <v>434</v>
      </c>
      <c r="C4948" t="s">
        <v>45</v>
      </c>
      <c r="D4948" t="s">
        <v>614</v>
      </c>
      <c r="E4948">
        <v>0.14710000000000001</v>
      </c>
    </row>
    <row r="4949" spans="1:5">
      <c r="A4949">
        <v>2022</v>
      </c>
      <c r="B4949" t="s">
        <v>432</v>
      </c>
      <c r="C4949" t="s">
        <v>39</v>
      </c>
      <c r="D4949" t="s">
        <v>614</v>
      </c>
      <c r="E4949">
        <v>0.19070000000000001</v>
      </c>
    </row>
    <row r="4950" spans="1:5">
      <c r="A4950">
        <v>2021</v>
      </c>
      <c r="B4950" t="s">
        <v>426</v>
      </c>
      <c r="C4950" t="s">
        <v>427</v>
      </c>
      <c r="D4950" t="s">
        <v>614</v>
      </c>
      <c r="E4950">
        <v>0.29949999999999999</v>
      </c>
    </row>
    <row r="4951" spans="1:5">
      <c r="A4951">
        <v>2021</v>
      </c>
      <c r="B4951" t="s">
        <v>422</v>
      </c>
      <c r="C4951" t="s">
        <v>15</v>
      </c>
      <c r="D4951" t="s">
        <v>614</v>
      </c>
      <c r="E4951">
        <v>0.1867</v>
      </c>
    </row>
    <row r="4952" spans="1:5">
      <c r="A4952">
        <v>2021</v>
      </c>
      <c r="B4952" t="s">
        <v>432</v>
      </c>
      <c r="C4952" t="s">
        <v>39</v>
      </c>
      <c r="D4952" t="s">
        <v>614</v>
      </c>
      <c r="E4952">
        <v>0.1787</v>
      </c>
    </row>
    <row r="4953" spans="1:5">
      <c r="A4953">
        <v>2021</v>
      </c>
      <c r="B4953" t="s">
        <v>424</v>
      </c>
      <c r="C4953" t="s">
        <v>21</v>
      </c>
      <c r="D4953" t="s">
        <v>614</v>
      </c>
      <c r="E4953">
        <v>0.17249999999999999</v>
      </c>
    </row>
    <row r="4954" spans="1:5">
      <c r="A4954">
        <v>2021</v>
      </c>
      <c r="B4954" t="s">
        <v>433</v>
      </c>
      <c r="C4954" t="s">
        <v>42</v>
      </c>
      <c r="D4954" t="s">
        <v>614</v>
      </c>
      <c r="E4954">
        <v>0.1512</v>
      </c>
    </row>
    <row r="4955" spans="1:5">
      <c r="A4955">
        <v>2021</v>
      </c>
      <c r="B4955" t="s">
        <v>421</v>
      </c>
      <c r="C4955" t="s">
        <v>13</v>
      </c>
      <c r="D4955" t="s">
        <v>614</v>
      </c>
      <c r="E4955">
        <v>0.13969999999999999</v>
      </c>
    </row>
    <row r="4956" spans="1:5">
      <c r="A4956">
        <v>2022</v>
      </c>
      <c r="B4956" t="s">
        <v>424</v>
      </c>
      <c r="C4956" t="s">
        <v>21</v>
      </c>
      <c r="D4956" t="s">
        <v>614</v>
      </c>
      <c r="E4956">
        <v>0.17330000000000001</v>
      </c>
    </row>
    <row r="4957" spans="1:5">
      <c r="A4957">
        <v>2022</v>
      </c>
      <c r="B4957" t="s">
        <v>431</v>
      </c>
      <c r="C4957" t="s">
        <v>36</v>
      </c>
      <c r="D4957" t="s">
        <v>614</v>
      </c>
      <c r="E4957">
        <v>0.23530000000000001</v>
      </c>
    </row>
    <row r="4958" spans="1:5">
      <c r="A4958">
        <v>2022</v>
      </c>
      <c r="B4958" t="s">
        <v>421</v>
      </c>
      <c r="C4958" t="s">
        <v>13</v>
      </c>
      <c r="D4958" t="s">
        <v>614</v>
      </c>
      <c r="E4958">
        <v>0.1462</v>
      </c>
    </row>
    <row r="4959" spans="1:5">
      <c r="A4959">
        <v>2021</v>
      </c>
      <c r="B4959" t="s">
        <v>436</v>
      </c>
      <c r="C4959" t="s">
        <v>49</v>
      </c>
      <c r="D4959" t="s">
        <v>614</v>
      </c>
      <c r="E4959">
        <v>0.18490000000000001</v>
      </c>
    </row>
    <row r="4960" spans="1:5">
      <c r="A4960">
        <v>2021</v>
      </c>
      <c r="B4960" t="s">
        <v>439</v>
      </c>
      <c r="C4960" t="s">
        <v>53</v>
      </c>
      <c r="D4960" t="s">
        <v>614</v>
      </c>
      <c r="E4960">
        <v>0.23139999999999999</v>
      </c>
    </row>
    <row r="4961" spans="1:5">
      <c r="A4961">
        <v>2021</v>
      </c>
      <c r="B4961" t="s">
        <v>435</v>
      </c>
      <c r="C4961" t="s">
        <v>48</v>
      </c>
      <c r="D4961" t="s">
        <v>614</v>
      </c>
      <c r="E4961">
        <v>0.22220000000000001</v>
      </c>
    </row>
    <row r="4962" spans="1:5">
      <c r="A4962">
        <v>2021</v>
      </c>
      <c r="B4962" t="s">
        <v>430</v>
      </c>
      <c r="C4962" t="s">
        <v>33</v>
      </c>
      <c r="D4962" t="s">
        <v>614</v>
      </c>
      <c r="E4962">
        <v>0.25</v>
      </c>
    </row>
    <row r="4963" spans="1:5">
      <c r="A4963">
        <v>2021</v>
      </c>
      <c r="B4963" t="s">
        <v>429</v>
      </c>
      <c r="C4963" t="s">
        <v>30</v>
      </c>
      <c r="D4963" t="s">
        <v>614</v>
      </c>
      <c r="E4963">
        <v>0.22</v>
      </c>
    </row>
    <row r="4964" spans="1:5">
      <c r="A4964">
        <v>2021</v>
      </c>
      <c r="B4964" t="s">
        <v>428</v>
      </c>
      <c r="C4964" t="s">
        <v>27</v>
      </c>
      <c r="D4964" t="s">
        <v>614</v>
      </c>
      <c r="E4964">
        <v>0.20469999999999999</v>
      </c>
    </row>
    <row r="4965" spans="1:5">
      <c r="A4965">
        <v>2021</v>
      </c>
      <c r="B4965" t="s">
        <v>431</v>
      </c>
      <c r="C4965" t="s">
        <v>36</v>
      </c>
      <c r="D4965" t="s">
        <v>614</v>
      </c>
      <c r="E4965">
        <v>0.2319</v>
      </c>
    </row>
    <row r="4966" spans="1:5">
      <c r="A4966">
        <v>2022</v>
      </c>
      <c r="B4966" t="s">
        <v>438</v>
      </c>
      <c r="C4966" t="s">
        <v>52</v>
      </c>
      <c r="D4966" t="s">
        <v>614</v>
      </c>
      <c r="E4966">
        <v>0.20899999999999999</v>
      </c>
    </row>
    <row r="4967" spans="1:5">
      <c r="A4967">
        <v>2022</v>
      </c>
      <c r="B4967" t="s">
        <v>429</v>
      </c>
      <c r="C4967" t="s">
        <v>30</v>
      </c>
      <c r="D4967" t="s">
        <v>614</v>
      </c>
      <c r="E4967">
        <v>0.2268</v>
      </c>
    </row>
    <row r="4968" spans="1:5">
      <c r="A4968">
        <v>2022</v>
      </c>
      <c r="B4968" t="s">
        <v>420</v>
      </c>
      <c r="C4968" t="s">
        <v>8</v>
      </c>
      <c r="D4968" t="s">
        <v>614</v>
      </c>
      <c r="E4968">
        <v>0.1719</v>
      </c>
    </row>
    <row r="4969" spans="1:5">
      <c r="A4969">
        <v>2020</v>
      </c>
      <c r="B4969" t="s">
        <v>422</v>
      </c>
      <c r="C4969" t="s">
        <v>15</v>
      </c>
      <c r="D4969" t="s">
        <v>614</v>
      </c>
      <c r="E4969">
        <v>0.18540000000000001</v>
      </c>
    </row>
    <row r="4970" spans="1:5">
      <c r="A4970">
        <v>2020</v>
      </c>
      <c r="B4970" t="s">
        <v>425</v>
      </c>
      <c r="C4970" t="s">
        <v>24</v>
      </c>
      <c r="D4970" t="s">
        <v>614</v>
      </c>
      <c r="E4970">
        <v>0.14849999999999999</v>
      </c>
    </row>
    <row r="4971" spans="1:5">
      <c r="A4971">
        <v>2020</v>
      </c>
      <c r="B4971" t="s">
        <v>431</v>
      </c>
      <c r="C4971" t="s">
        <v>36</v>
      </c>
      <c r="D4971" t="s">
        <v>614</v>
      </c>
      <c r="E4971">
        <v>0.24640000000000001</v>
      </c>
    </row>
    <row r="4972" spans="1:5">
      <c r="A4972">
        <v>2020</v>
      </c>
      <c r="B4972" t="s">
        <v>423</v>
      </c>
      <c r="C4972" t="s">
        <v>18</v>
      </c>
      <c r="D4972" t="s">
        <v>614</v>
      </c>
      <c r="E4972">
        <v>0.22120000000000001</v>
      </c>
    </row>
    <row r="4973" spans="1:5">
      <c r="A4973">
        <v>2020</v>
      </c>
      <c r="B4973" t="s">
        <v>421</v>
      </c>
      <c r="C4973" t="s">
        <v>13</v>
      </c>
      <c r="D4973" t="s">
        <v>614</v>
      </c>
      <c r="E4973">
        <v>0.14680000000000001</v>
      </c>
    </row>
    <row r="4974" spans="1:5">
      <c r="A4974">
        <v>2020</v>
      </c>
      <c r="B4974" t="s">
        <v>438</v>
      </c>
      <c r="C4974" t="s">
        <v>52</v>
      </c>
      <c r="D4974" t="s">
        <v>614</v>
      </c>
      <c r="E4974">
        <v>0.26150000000000001</v>
      </c>
    </row>
    <row r="4975" spans="1:5">
      <c r="A4975">
        <v>2020</v>
      </c>
      <c r="B4975" t="s">
        <v>436</v>
      </c>
      <c r="C4975" t="s">
        <v>49</v>
      </c>
      <c r="D4975" t="s">
        <v>614</v>
      </c>
      <c r="E4975">
        <v>0.18060000000000001</v>
      </c>
    </row>
    <row r="4976" spans="1:5">
      <c r="A4976">
        <v>2020</v>
      </c>
      <c r="B4976" t="s">
        <v>426</v>
      </c>
      <c r="C4976" t="s">
        <v>427</v>
      </c>
      <c r="D4976" t="s">
        <v>614</v>
      </c>
      <c r="E4976">
        <v>0.29649999999999999</v>
      </c>
    </row>
    <row r="4977" spans="1:5">
      <c r="A4977">
        <v>2020</v>
      </c>
      <c r="B4977" t="s">
        <v>424</v>
      </c>
      <c r="C4977" t="s">
        <v>21</v>
      </c>
      <c r="D4977" t="s">
        <v>614</v>
      </c>
      <c r="E4977">
        <v>0.18129999999999999</v>
      </c>
    </row>
    <row r="4978" spans="1:5">
      <c r="A4978">
        <v>2020</v>
      </c>
      <c r="B4978" t="s">
        <v>432</v>
      </c>
      <c r="C4978" t="s">
        <v>39</v>
      </c>
      <c r="D4978" t="s">
        <v>614</v>
      </c>
      <c r="E4978">
        <v>0.18149999999999999</v>
      </c>
    </row>
    <row r="4979" spans="1:5">
      <c r="A4979">
        <v>2020</v>
      </c>
      <c r="B4979" t="s">
        <v>439</v>
      </c>
      <c r="C4979" t="s">
        <v>53</v>
      </c>
      <c r="D4979" t="s">
        <v>614</v>
      </c>
      <c r="E4979">
        <v>0.23580000000000001</v>
      </c>
    </row>
    <row r="4980" spans="1:5">
      <c r="A4980">
        <v>2020</v>
      </c>
      <c r="B4980" t="s">
        <v>428</v>
      </c>
      <c r="C4980" t="s">
        <v>27</v>
      </c>
      <c r="D4980" t="s">
        <v>614</v>
      </c>
      <c r="E4980">
        <v>0.2147</v>
      </c>
    </row>
    <row r="4981" spans="1:5">
      <c r="A4981">
        <v>2020</v>
      </c>
      <c r="B4981" t="s">
        <v>429</v>
      </c>
      <c r="C4981" t="s">
        <v>30</v>
      </c>
      <c r="D4981" t="s">
        <v>614</v>
      </c>
      <c r="E4981">
        <v>0.23269999999999999</v>
      </c>
    </row>
    <row r="4982" spans="1:5">
      <c r="A4982">
        <v>2020</v>
      </c>
      <c r="B4982" t="s">
        <v>430</v>
      </c>
      <c r="C4982" t="s">
        <v>33</v>
      </c>
      <c r="D4982" t="s">
        <v>614</v>
      </c>
      <c r="E4982">
        <v>0.2525</v>
      </c>
    </row>
    <row r="4983" spans="1:5">
      <c r="A4983">
        <v>2020</v>
      </c>
      <c r="B4983" t="s">
        <v>433</v>
      </c>
      <c r="C4983" t="s">
        <v>42</v>
      </c>
      <c r="D4983" t="s">
        <v>614</v>
      </c>
      <c r="E4983">
        <v>0.15909999999999999</v>
      </c>
    </row>
    <row r="4984" spans="1:5">
      <c r="A4984">
        <v>2020</v>
      </c>
      <c r="B4984" t="s">
        <v>420</v>
      </c>
      <c r="C4984" t="s">
        <v>8</v>
      </c>
      <c r="D4984" t="s">
        <v>614</v>
      </c>
      <c r="E4984">
        <v>0.17299999999999999</v>
      </c>
    </row>
    <row r="4985" spans="1:5">
      <c r="A4985">
        <v>2020</v>
      </c>
      <c r="B4985" t="s">
        <v>434</v>
      </c>
      <c r="C4985" t="s">
        <v>45</v>
      </c>
      <c r="D4985" t="s">
        <v>614</v>
      </c>
      <c r="E4985">
        <v>0.22220000000000001</v>
      </c>
    </row>
    <row r="4986" spans="1:5">
      <c r="A4986">
        <v>2020</v>
      </c>
      <c r="B4986" t="s">
        <v>435</v>
      </c>
      <c r="C4986" t="s">
        <v>48</v>
      </c>
      <c r="D4986" t="s">
        <v>614</v>
      </c>
      <c r="E4986">
        <v>0.20649999999999999</v>
      </c>
    </row>
    <row r="4987" spans="1:5">
      <c r="A4987">
        <v>2020</v>
      </c>
      <c r="B4987" t="s">
        <v>437</v>
      </c>
      <c r="C4987" t="s">
        <v>51</v>
      </c>
      <c r="D4987" t="s">
        <v>614</v>
      </c>
      <c r="E4987">
        <v>0.13789999999999999</v>
      </c>
    </row>
    <row r="4988" spans="1:5">
      <c r="A4988">
        <v>2019</v>
      </c>
      <c r="B4988" t="s">
        <v>432</v>
      </c>
      <c r="C4988" t="s">
        <v>39</v>
      </c>
      <c r="D4988" t="s">
        <v>614</v>
      </c>
      <c r="E4988">
        <v>0.1782</v>
      </c>
    </row>
    <row r="4989" spans="1:5">
      <c r="A4989">
        <v>2019</v>
      </c>
      <c r="B4989" t="s">
        <v>426</v>
      </c>
      <c r="C4989" t="s">
        <v>427</v>
      </c>
      <c r="D4989" t="s">
        <v>614</v>
      </c>
      <c r="E4989">
        <v>0.29060000000000002</v>
      </c>
    </row>
    <row r="4990" spans="1:5">
      <c r="A4990">
        <v>2019</v>
      </c>
      <c r="B4990" t="s">
        <v>421</v>
      </c>
      <c r="C4990" t="s">
        <v>13</v>
      </c>
      <c r="D4990" t="s">
        <v>614</v>
      </c>
      <c r="E4990">
        <v>0.1467</v>
      </c>
    </row>
    <row r="4991" spans="1:5">
      <c r="A4991">
        <v>2019</v>
      </c>
      <c r="B4991" t="s">
        <v>424</v>
      </c>
      <c r="C4991" t="s">
        <v>21</v>
      </c>
      <c r="D4991" t="s">
        <v>614</v>
      </c>
      <c r="E4991">
        <v>0.17799999999999999</v>
      </c>
    </row>
    <row r="4992" spans="1:5">
      <c r="A4992">
        <v>2019</v>
      </c>
      <c r="B4992" t="s">
        <v>423</v>
      </c>
      <c r="C4992" t="s">
        <v>18</v>
      </c>
      <c r="D4992" t="s">
        <v>614</v>
      </c>
      <c r="E4992">
        <v>0.26319999999999999</v>
      </c>
    </row>
    <row r="4993" spans="1:5">
      <c r="A4993">
        <v>2019</v>
      </c>
      <c r="B4993" t="s">
        <v>434</v>
      </c>
      <c r="C4993" t="s">
        <v>45</v>
      </c>
      <c r="D4993" t="s">
        <v>614</v>
      </c>
      <c r="E4993">
        <v>0.1842</v>
      </c>
    </row>
    <row r="4994" spans="1:5">
      <c r="A4994">
        <v>2019</v>
      </c>
      <c r="B4994" t="s">
        <v>428</v>
      </c>
      <c r="C4994" t="s">
        <v>27</v>
      </c>
      <c r="D4994" t="s">
        <v>614</v>
      </c>
      <c r="E4994">
        <v>0.22989999999999999</v>
      </c>
    </row>
    <row r="4995" spans="1:5">
      <c r="A4995">
        <v>2019</v>
      </c>
      <c r="B4995" t="s">
        <v>437</v>
      </c>
      <c r="C4995" t="s">
        <v>51</v>
      </c>
      <c r="D4995" t="s">
        <v>614</v>
      </c>
      <c r="E4995">
        <v>0.1328</v>
      </c>
    </row>
    <row r="4996" spans="1:5">
      <c r="A4996">
        <v>2019</v>
      </c>
      <c r="B4996" t="s">
        <v>425</v>
      </c>
      <c r="C4996" t="s">
        <v>24</v>
      </c>
      <c r="D4996" t="s">
        <v>614</v>
      </c>
      <c r="E4996">
        <v>0.16350000000000001</v>
      </c>
    </row>
    <row r="4997" spans="1:5">
      <c r="A4997">
        <v>2019</v>
      </c>
      <c r="B4997" t="s">
        <v>430</v>
      </c>
      <c r="C4997" t="s">
        <v>33</v>
      </c>
      <c r="D4997" t="s">
        <v>614</v>
      </c>
      <c r="E4997">
        <v>0.28999999999999998</v>
      </c>
    </row>
    <row r="4998" spans="1:5">
      <c r="A4998">
        <v>2019</v>
      </c>
      <c r="B4998" t="s">
        <v>420</v>
      </c>
      <c r="C4998" t="s">
        <v>8</v>
      </c>
      <c r="D4998" t="s">
        <v>614</v>
      </c>
      <c r="E4998">
        <v>0.17269999999999999</v>
      </c>
    </row>
    <row r="4999" spans="1:5">
      <c r="A4999">
        <v>2019</v>
      </c>
      <c r="B4999" t="s">
        <v>438</v>
      </c>
      <c r="C4999" t="s">
        <v>52</v>
      </c>
      <c r="D4999" t="s">
        <v>614</v>
      </c>
      <c r="E4999">
        <v>0.2656</v>
      </c>
    </row>
    <row r="5000" spans="1:5">
      <c r="A5000">
        <v>2019</v>
      </c>
      <c r="B5000" t="s">
        <v>429</v>
      </c>
      <c r="C5000" t="s">
        <v>30</v>
      </c>
      <c r="D5000" t="s">
        <v>614</v>
      </c>
      <c r="E5000">
        <v>0.22220000000000001</v>
      </c>
    </row>
    <row r="5001" spans="1:5">
      <c r="A5001">
        <v>2019</v>
      </c>
      <c r="B5001" t="s">
        <v>433</v>
      </c>
      <c r="C5001" t="s">
        <v>42</v>
      </c>
      <c r="D5001" t="s">
        <v>614</v>
      </c>
      <c r="E5001">
        <v>0.18279999999999999</v>
      </c>
    </row>
    <row r="5002" spans="1:5">
      <c r="A5002">
        <v>2019</v>
      </c>
      <c r="B5002" t="s">
        <v>422</v>
      </c>
      <c r="C5002" t="s">
        <v>15</v>
      </c>
      <c r="D5002" t="s">
        <v>614</v>
      </c>
      <c r="E5002">
        <v>0.19170000000000001</v>
      </c>
    </row>
    <row r="5003" spans="1:5">
      <c r="A5003">
        <v>2019</v>
      </c>
      <c r="B5003" t="s">
        <v>435</v>
      </c>
      <c r="C5003" t="s">
        <v>48</v>
      </c>
      <c r="D5003" t="s">
        <v>614</v>
      </c>
      <c r="E5003">
        <v>0.23080000000000001</v>
      </c>
    </row>
    <row r="5004" spans="1:5">
      <c r="A5004">
        <v>2019</v>
      </c>
      <c r="B5004" t="s">
        <v>436</v>
      </c>
      <c r="C5004" t="s">
        <v>49</v>
      </c>
      <c r="D5004" t="s">
        <v>614</v>
      </c>
      <c r="E5004">
        <v>0.17510000000000001</v>
      </c>
    </row>
    <row r="5005" spans="1:5">
      <c r="A5005">
        <v>2019</v>
      </c>
      <c r="B5005" t="s">
        <v>439</v>
      </c>
      <c r="C5005" t="s">
        <v>53</v>
      </c>
      <c r="D5005" t="s">
        <v>614</v>
      </c>
      <c r="E5005">
        <v>0.23019999999999999</v>
      </c>
    </row>
    <row r="5006" spans="1:5">
      <c r="A5006">
        <v>2019</v>
      </c>
      <c r="B5006" t="s">
        <v>431</v>
      </c>
      <c r="C5006" t="s">
        <v>36</v>
      </c>
      <c r="D5006" t="s">
        <v>614</v>
      </c>
      <c r="E5006">
        <v>0.27939999999999998</v>
      </c>
    </row>
    <row r="5007" spans="1:5">
      <c r="A5007">
        <v>2018</v>
      </c>
      <c r="B5007" t="s">
        <v>424</v>
      </c>
      <c r="C5007" t="s">
        <v>21</v>
      </c>
      <c r="D5007" t="s">
        <v>614</v>
      </c>
      <c r="E5007">
        <v>0.12970000000000001</v>
      </c>
    </row>
    <row r="5008" spans="1:5">
      <c r="A5008">
        <v>2018</v>
      </c>
      <c r="B5008" t="s">
        <v>420</v>
      </c>
      <c r="C5008" t="s">
        <v>8</v>
      </c>
      <c r="D5008" t="s">
        <v>614</v>
      </c>
      <c r="E5008">
        <v>0.1133</v>
      </c>
    </row>
    <row r="5009" spans="1:5">
      <c r="A5009">
        <v>2018</v>
      </c>
      <c r="B5009" t="s">
        <v>426</v>
      </c>
      <c r="C5009" t="s">
        <v>427</v>
      </c>
      <c r="D5009" t="s">
        <v>614</v>
      </c>
      <c r="E5009">
        <v>0.21360000000000001</v>
      </c>
    </row>
    <row r="5010" spans="1:5">
      <c r="A5010">
        <v>2018</v>
      </c>
      <c r="B5010" t="s">
        <v>433</v>
      </c>
      <c r="C5010" t="s">
        <v>42</v>
      </c>
      <c r="D5010" t="s">
        <v>614</v>
      </c>
      <c r="E5010">
        <v>9.7799999999999998E-2</v>
      </c>
    </row>
    <row r="5011" spans="1:5">
      <c r="A5011">
        <v>2018</v>
      </c>
      <c r="B5011" t="s">
        <v>421</v>
      </c>
      <c r="C5011" t="s">
        <v>13</v>
      </c>
      <c r="D5011" t="s">
        <v>614</v>
      </c>
      <c r="E5011">
        <v>9.7900000000000001E-2</v>
      </c>
    </row>
    <row r="5012" spans="1:5">
      <c r="A5012">
        <v>2018</v>
      </c>
      <c r="B5012" t="s">
        <v>435</v>
      </c>
      <c r="C5012" t="s">
        <v>48</v>
      </c>
      <c r="D5012" t="s">
        <v>614</v>
      </c>
      <c r="E5012">
        <v>0.16850000000000001</v>
      </c>
    </row>
    <row r="5013" spans="1:5">
      <c r="A5013">
        <v>2018</v>
      </c>
      <c r="B5013" t="s">
        <v>428</v>
      </c>
      <c r="C5013" t="s">
        <v>27</v>
      </c>
      <c r="D5013" t="s">
        <v>614</v>
      </c>
      <c r="E5013">
        <v>0.16170000000000001</v>
      </c>
    </row>
    <row r="5014" spans="1:5">
      <c r="A5014">
        <v>2018</v>
      </c>
      <c r="B5014" t="s">
        <v>423</v>
      </c>
      <c r="C5014" t="s">
        <v>18</v>
      </c>
      <c r="D5014" t="s">
        <v>614</v>
      </c>
      <c r="E5014">
        <v>0.2</v>
      </c>
    </row>
    <row r="5015" spans="1:5">
      <c r="A5015">
        <v>2018</v>
      </c>
      <c r="B5015" t="s">
        <v>430</v>
      </c>
      <c r="C5015" t="s">
        <v>33</v>
      </c>
      <c r="D5015" t="s">
        <v>614</v>
      </c>
      <c r="E5015">
        <v>0.1845</v>
      </c>
    </row>
    <row r="5016" spans="1:5">
      <c r="A5016">
        <v>2018</v>
      </c>
      <c r="B5016" t="s">
        <v>431</v>
      </c>
      <c r="C5016" t="s">
        <v>36</v>
      </c>
      <c r="D5016" t="s">
        <v>614</v>
      </c>
      <c r="E5016">
        <v>0.1618</v>
      </c>
    </row>
    <row r="5017" spans="1:5">
      <c r="A5017">
        <v>2018</v>
      </c>
      <c r="B5017" t="s">
        <v>438</v>
      </c>
      <c r="C5017" t="s">
        <v>52</v>
      </c>
      <c r="D5017" t="s">
        <v>614</v>
      </c>
      <c r="E5017">
        <v>0.18310000000000001</v>
      </c>
    </row>
    <row r="5018" spans="1:5">
      <c r="A5018">
        <v>2018</v>
      </c>
      <c r="B5018" t="s">
        <v>422</v>
      </c>
      <c r="C5018" t="s">
        <v>15</v>
      </c>
      <c r="D5018" t="s">
        <v>614</v>
      </c>
      <c r="E5018">
        <v>0.1149</v>
      </c>
    </row>
    <row r="5019" spans="1:5">
      <c r="A5019">
        <v>2018</v>
      </c>
      <c r="B5019" t="s">
        <v>436</v>
      </c>
      <c r="C5019" t="s">
        <v>49</v>
      </c>
      <c r="D5019" t="s">
        <v>614</v>
      </c>
      <c r="E5019">
        <v>0.1285</v>
      </c>
    </row>
    <row r="5020" spans="1:5">
      <c r="A5020">
        <v>2018</v>
      </c>
      <c r="B5020" t="s">
        <v>439</v>
      </c>
      <c r="C5020" t="s">
        <v>53</v>
      </c>
      <c r="D5020" t="s">
        <v>614</v>
      </c>
      <c r="E5020">
        <v>0.14180000000000001</v>
      </c>
    </row>
    <row r="5021" spans="1:5">
      <c r="A5021">
        <v>2018</v>
      </c>
      <c r="B5021" t="s">
        <v>437</v>
      </c>
      <c r="C5021" t="s">
        <v>51</v>
      </c>
      <c r="D5021" t="s">
        <v>614</v>
      </c>
      <c r="E5021">
        <v>7.9500000000000001E-2</v>
      </c>
    </row>
    <row r="5022" spans="1:5">
      <c r="A5022">
        <v>2018</v>
      </c>
      <c r="B5022" t="s">
        <v>434</v>
      </c>
      <c r="C5022" t="s">
        <v>45</v>
      </c>
      <c r="D5022" t="s">
        <v>614</v>
      </c>
      <c r="E5022">
        <v>0.1111</v>
      </c>
    </row>
    <row r="5023" spans="1:5">
      <c r="A5023">
        <v>2018</v>
      </c>
      <c r="B5023" t="s">
        <v>429</v>
      </c>
      <c r="C5023" t="s">
        <v>30</v>
      </c>
      <c r="D5023" t="s">
        <v>614</v>
      </c>
      <c r="E5023">
        <v>0.1555</v>
      </c>
    </row>
    <row r="5024" spans="1:5">
      <c r="A5024">
        <v>2018</v>
      </c>
      <c r="B5024" t="s">
        <v>425</v>
      </c>
      <c r="C5024" t="s">
        <v>24</v>
      </c>
      <c r="D5024" t="s">
        <v>614</v>
      </c>
      <c r="E5024">
        <v>0.1048</v>
      </c>
    </row>
    <row r="5025" spans="1:5">
      <c r="A5025">
        <v>2018</v>
      </c>
      <c r="B5025" t="s">
        <v>432</v>
      </c>
      <c r="C5025" t="s">
        <v>39</v>
      </c>
      <c r="D5025" t="s">
        <v>614</v>
      </c>
      <c r="E5025">
        <v>0.13619999999999999</v>
      </c>
    </row>
    <row r="5026" spans="1:5">
      <c r="A5026">
        <v>2023</v>
      </c>
      <c r="B5026" t="s">
        <v>424</v>
      </c>
      <c r="C5026" t="s">
        <v>21</v>
      </c>
      <c r="D5026" t="s">
        <v>614</v>
      </c>
      <c r="E5026">
        <v>0.17480000000000001</v>
      </c>
    </row>
    <row r="5027" spans="1:5">
      <c r="A5027">
        <v>2023</v>
      </c>
      <c r="B5027" t="s">
        <v>432</v>
      </c>
      <c r="C5027" t="s">
        <v>39</v>
      </c>
      <c r="D5027" t="s">
        <v>614</v>
      </c>
      <c r="E5027">
        <v>0.18429999999999999</v>
      </c>
    </row>
    <row r="5028" spans="1:5">
      <c r="A5028">
        <v>2023</v>
      </c>
      <c r="B5028" t="s">
        <v>421</v>
      </c>
      <c r="C5028" t="s">
        <v>13</v>
      </c>
      <c r="D5028" t="s">
        <v>614</v>
      </c>
      <c r="E5028">
        <v>0.13220000000000001</v>
      </c>
    </row>
    <row r="5029" spans="1:5">
      <c r="A5029">
        <v>2023</v>
      </c>
      <c r="B5029" t="s">
        <v>430</v>
      </c>
      <c r="C5029" t="s">
        <v>33</v>
      </c>
      <c r="D5029" t="s">
        <v>614</v>
      </c>
      <c r="E5029">
        <v>0.20830000000000001</v>
      </c>
    </row>
    <row r="5030" spans="1:5">
      <c r="A5030">
        <v>2023</v>
      </c>
      <c r="B5030" t="s">
        <v>435</v>
      </c>
      <c r="C5030" t="s">
        <v>48</v>
      </c>
      <c r="D5030" t="s">
        <v>614</v>
      </c>
      <c r="E5030">
        <v>0.2273</v>
      </c>
    </row>
    <row r="5031" spans="1:5">
      <c r="A5031">
        <v>2023</v>
      </c>
      <c r="B5031" t="s">
        <v>436</v>
      </c>
      <c r="C5031" t="s">
        <v>49</v>
      </c>
      <c r="D5031" t="s">
        <v>614</v>
      </c>
      <c r="E5031">
        <v>0.17449999999999999</v>
      </c>
    </row>
    <row r="5032" spans="1:5">
      <c r="A5032">
        <v>2023</v>
      </c>
      <c r="B5032" t="s">
        <v>429</v>
      </c>
      <c r="C5032" t="s">
        <v>30</v>
      </c>
      <c r="D5032" t="s">
        <v>614</v>
      </c>
      <c r="E5032">
        <v>0.21110000000000001</v>
      </c>
    </row>
    <row r="5033" spans="1:5">
      <c r="A5033">
        <v>2023</v>
      </c>
      <c r="B5033" t="s">
        <v>420</v>
      </c>
      <c r="C5033" t="s">
        <v>8</v>
      </c>
      <c r="D5033" t="s">
        <v>614</v>
      </c>
      <c r="E5033">
        <v>0.16869999999999999</v>
      </c>
    </row>
    <row r="5034" spans="1:5">
      <c r="A5034">
        <v>2023</v>
      </c>
      <c r="B5034" t="s">
        <v>439</v>
      </c>
      <c r="C5034" t="s">
        <v>53</v>
      </c>
      <c r="D5034" t="s">
        <v>614</v>
      </c>
      <c r="E5034">
        <v>0.2072</v>
      </c>
    </row>
    <row r="5035" spans="1:5">
      <c r="A5035">
        <v>2023</v>
      </c>
      <c r="B5035" t="s">
        <v>437</v>
      </c>
      <c r="C5035" t="s">
        <v>51</v>
      </c>
      <c r="D5035" t="s">
        <v>614</v>
      </c>
      <c r="E5035">
        <v>0.122</v>
      </c>
    </row>
    <row r="5036" spans="1:5">
      <c r="A5036">
        <v>2023</v>
      </c>
      <c r="B5036" t="s">
        <v>438</v>
      </c>
      <c r="C5036" t="s">
        <v>52</v>
      </c>
      <c r="D5036" t="s">
        <v>614</v>
      </c>
      <c r="E5036">
        <v>0.2344</v>
      </c>
    </row>
    <row r="5037" spans="1:5">
      <c r="A5037">
        <v>2023</v>
      </c>
      <c r="B5037" t="s">
        <v>426</v>
      </c>
      <c r="C5037" t="s">
        <v>427</v>
      </c>
      <c r="D5037" t="s">
        <v>614</v>
      </c>
      <c r="E5037">
        <v>0.2772</v>
      </c>
    </row>
    <row r="5038" spans="1:5">
      <c r="A5038">
        <v>2023</v>
      </c>
      <c r="B5038" t="s">
        <v>434</v>
      </c>
      <c r="C5038" t="s">
        <v>45</v>
      </c>
      <c r="D5038" t="s">
        <v>614</v>
      </c>
      <c r="E5038">
        <v>0.18179999999999999</v>
      </c>
    </row>
    <row r="5039" spans="1:5">
      <c r="A5039">
        <v>2023</v>
      </c>
      <c r="B5039" t="s">
        <v>425</v>
      </c>
      <c r="C5039" t="s">
        <v>24</v>
      </c>
      <c r="D5039" t="s">
        <v>614</v>
      </c>
      <c r="E5039">
        <v>0.1515</v>
      </c>
    </row>
    <row r="5040" spans="1:5">
      <c r="A5040">
        <v>2023</v>
      </c>
      <c r="B5040" t="s">
        <v>422</v>
      </c>
      <c r="C5040" t="s">
        <v>15</v>
      </c>
      <c r="D5040" t="s">
        <v>614</v>
      </c>
      <c r="E5040">
        <v>0.19700000000000001</v>
      </c>
    </row>
    <row r="5041" spans="1:5">
      <c r="A5041">
        <v>2024</v>
      </c>
      <c r="B5041" t="s">
        <v>430</v>
      </c>
      <c r="C5041" t="s">
        <v>33</v>
      </c>
      <c r="D5041" t="s">
        <v>614</v>
      </c>
      <c r="E5041">
        <v>0.22220000000000001</v>
      </c>
    </row>
    <row r="5042" spans="1:5">
      <c r="A5042">
        <v>2024</v>
      </c>
      <c r="B5042" t="s">
        <v>428</v>
      </c>
      <c r="C5042" t="s">
        <v>27</v>
      </c>
      <c r="D5042" t="s">
        <v>614</v>
      </c>
      <c r="E5042">
        <v>0.2</v>
      </c>
    </row>
    <row r="5043" spans="1:5">
      <c r="A5043">
        <v>2024</v>
      </c>
      <c r="B5043" t="s">
        <v>422</v>
      </c>
      <c r="C5043" t="s">
        <v>15</v>
      </c>
      <c r="D5043" t="s">
        <v>614</v>
      </c>
      <c r="E5043">
        <v>0.1951</v>
      </c>
    </row>
    <row r="5044" spans="1:5">
      <c r="A5044">
        <v>2024</v>
      </c>
      <c r="B5044" t="s">
        <v>425</v>
      </c>
      <c r="C5044" t="s">
        <v>24</v>
      </c>
      <c r="D5044" t="s">
        <v>614</v>
      </c>
      <c r="E5044">
        <v>0.19</v>
      </c>
    </row>
    <row r="5045" spans="1:5">
      <c r="A5045">
        <v>2024</v>
      </c>
      <c r="B5045" t="s">
        <v>438</v>
      </c>
      <c r="C5045" t="s">
        <v>52</v>
      </c>
      <c r="D5045" t="s">
        <v>614</v>
      </c>
      <c r="E5045">
        <v>0.23810000000000001</v>
      </c>
    </row>
    <row r="5046" spans="1:5">
      <c r="A5046">
        <v>2024</v>
      </c>
      <c r="B5046" t="s">
        <v>420</v>
      </c>
      <c r="C5046" t="s">
        <v>8</v>
      </c>
      <c r="D5046" t="s">
        <v>614</v>
      </c>
      <c r="E5046">
        <v>0.1749</v>
      </c>
    </row>
    <row r="5047" spans="1:5">
      <c r="A5047">
        <v>2024</v>
      </c>
      <c r="B5047" t="s">
        <v>423</v>
      </c>
      <c r="C5047" t="s">
        <v>18</v>
      </c>
      <c r="D5047" t="s">
        <v>614</v>
      </c>
      <c r="E5047">
        <v>0.23580000000000001</v>
      </c>
    </row>
    <row r="5048" spans="1:5">
      <c r="A5048">
        <v>2024</v>
      </c>
      <c r="B5048" t="s">
        <v>421</v>
      </c>
      <c r="C5048" t="s">
        <v>13</v>
      </c>
      <c r="D5048" t="s">
        <v>614</v>
      </c>
      <c r="E5048">
        <v>0.1308</v>
      </c>
    </row>
    <row r="5049" spans="1:5">
      <c r="A5049">
        <v>2024</v>
      </c>
      <c r="B5049" t="s">
        <v>429</v>
      </c>
      <c r="C5049" t="s">
        <v>30</v>
      </c>
      <c r="D5049" t="s">
        <v>614</v>
      </c>
      <c r="E5049">
        <v>0.221</v>
      </c>
    </row>
    <row r="5050" spans="1:5">
      <c r="A5050">
        <v>2024</v>
      </c>
      <c r="B5050" t="s">
        <v>431</v>
      </c>
      <c r="C5050" t="s">
        <v>36</v>
      </c>
      <c r="D5050" t="s">
        <v>614</v>
      </c>
      <c r="E5050">
        <v>0.21310000000000001</v>
      </c>
    </row>
    <row r="5051" spans="1:5">
      <c r="A5051">
        <v>2024</v>
      </c>
      <c r="B5051" t="s">
        <v>434</v>
      </c>
      <c r="C5051" t="s">
        <v>45</v>
      </c>
      <c r="D5051" t="s">
        <v>614</v>
      </c>
      <c r="E5051">
        <v>0.2424</v>
      </c>
    </row>
    <row r="5052" spans="1:5">
      <c r="A5052">
        <v>2024</v>
      </c>
      <c r="B5052" t="s">
        <v>437</v>
      </c>
      <c r="C5052" t="s">
        <v>51</v>
      </c>
      <c r="D5052" t="s">
        <v>614</v>
      </c>
      <c r="E5052">
        <v>0.12130000000000001</v>
      </c>
    </row>
    <row r="5053" spans="1:5">
      <c r="A5053">
        <v>2024</v>
      </c>
      <c r="B5053" t="s">
        <v>436</v>
      </c>
      <c r="C5053" t="s">
        <v>49</v>
      </c>
      <c r="D5053" t="s">
        <v>614</v>
      </c>
      <c r="E5053">
        <v>0.17549999999999999</v>
      </c>
    </row>
    <row r="5054" spans="1:5">
      <c r="A5054">
        <v>2024</v>
      </c>
      <c r="B5054" t="s">
        <v>439</v>
      </c>
      <c r="C5054" t="s">
        <v>53</v>
      </c>
      <c r="D5054" t="s">
        <v>614</v>
      </c>
      <c r="E5054">
        <v>0.2056</v>
      </c>
    </row>
    <row r="5055" spans="1:5">
      <c r="A5055">
        <v>2024</v>
      </c>
      <c r="B5055" t="s">
        <v>433</v>
      </c>
      <c r="C5055" t="s">
        <v>42</v>
      </c>
      <c r="D5055" t="s">
        <v>614</v>
      </c>
      <c r="E5055">
        <v>0.12659999999999999</v>
      </c>
    </row>
    <row r="5056" spans="1:5">
      <c r="A5056">
        <v>2023</v>
      </c>
      <c r="B5056" t="s">
        <v>431</v>
      </c>
      <c r="C5056" t="s">
        <v>36</v>
      </c>
      <c r="D5056" t="s">
        <v>615</v>
      </c>
      <c r="E5056">
        <v>1.52E-2</v>
      </c>
    </row>
    <row r="5057" spans="1:5">
      <c r="A5057">
        <v>2023</v>
      </c>
      <c r="B5057" t="s">
        <v>433</v>
      </c>
      <c r="C5057" t="s">
        <v>42</v>
      </c>
      <c r="D5057" t="s">
        <v>615</v>
      </c>
      <c r="E5057">
        <v>0</v>
      </c>
    </row>
    <row r="5058" spans="1:5">
      <c r="A5058">
        <v>2023</v>
      </c>
      <c r="B5058" t="s">
        <v>423</v>
      </c>
      <c r="C5058" t="s">
        <v>18</v>
      </c>
      <c r="D5058" t="s">
        <v>615</v>
      </c>
      <c r="E5058">
        <v>2.75E-2</v>
      </c>
    </row>
    <row r="5059" spans="1:5">
      <c r="A5059">
        <v>2023</v>
      </c>
      <c r="B5059" t="s">
        <v>428</v>
      </c>
      <c r="C5059" t="s">
        <v>27</v>
      </c>
      <c r="D5059" t="s">
        <v>615</v>
      </c>
      <c r="E5059">
        <v>1.8599999999999998E-2</v>
      </c>
    </row>
    <row r="5060" spans="1:5">
      <c r="A5060">
        <v>2024</v>
      </c>
      <c r="B5060" t="s">
        <v>424</v>
      </c>
      <c r="C5060" t="s">
        <v>21</v>
      </c>
      <c r="D5060" t="s">
        <v>615</v>
      </c>
      <c r="E5060">
        <v>2.4799999999999999E-2</v>
      </c>
    </row>
    <row r="5061" spans="1:5">
      <c r="A5061">
        <v>2024</v>
      </c>
      <c r="B5061" t="s">
        <v>432</v>
      </c>
      <c r="C5061" t="s">
        <v>39</v>
      </c>
      <c r="D5061" t="s">
        <v>615</v>
      </c>
      <c r="E5061">
        <v>2.0199999999999999E-2</v>
      </c>
    </row>
    <row r="5062" spans="1:5">
      <c r="A5062">
        <v>2024</v>
      </c>
      <c r="B5062" t="s">
        <v>435</v>
      </c>
      <c r="C5062" t="s">
        <v>48</v>
      </c>
      <c r="D5062" t="s">
        <v>615</v>
      </c>
      <c r="E5062">
        <v>3.5299999999999998E-2</v>
      </c>
    </row>
    <row r="5063" spans="1:5">
      <c r="A5063">
        <v>2024</v>
      </c>
      <c r="B5063" t="s">
        <v>426</v>
      </c>
      <c r="C5063" t="s">
        <v>427</v>
      </c>
      <c r="D5063" t="s">
        <v>615</v>
      </c>
      <c r="E5063">
        <v>0.105</v>
      </c>
    </row>
    <row r="5064" spans="1:5">
      <c r="A5064">
        <v>2021</v>
      </c>
      <c r="B5064" t="s">
        <v>437</v>
      </c>
      <c r="C5064" t="s">
        <v>51</v>
      </c>
      <c r="D5064" t="s">
        <v>615</v>
      </c>
      <c r="E5064">
        <v>5.7999999999999996E-3</v>
      </c>
    </row>
    <row r="5065" spans="1:5">
      <c r="A5065">
        <v>2021</v>
      </c>
      <c r="B5065" t="s">
        <v>434</v>
      </c>
      <c r="C5065" t="s">
        <v>45</v>
      </c>
      <c r="D5065" t="s">
        <v>615</v>
      </c>
      <c r="E5065">
        <v>2.7E-2</v>
      </c>
    </row>
    <row r="5066" spans="1:5">
      <c r="A5066">
        <v>2021</v>
      </c>
      <c r="B5066" t="s">
        <v>438</v>
      </c>
      <c r="C5066" t="s">
        <v>52</v>
      </c>
      <c r="D5066" t="s">
        <v>615</v>
      </c>
      <c r="E5066">
        <v>3.1300000000000001E-2</v>
      </c>
    </row>
    <row r="5067" spans="1:5">
      <c r="A5067">
        <v>2021</v>
      </c>
      <c r="B5067" t="s">
        <v>425</v>
      </c>
      <c r="C5067" t="s">
        <v>24</v>
      </c>
      <c r="D5067" t="s">
        <v>615</v>
      </c>
      <c r="E5067">
        <v>0.01</v>
      </c>
    </row>
    <row r="5068" spans="1:5">
      <c r="A5068">
        <v>2021</v>
      </c>
      <c r="B5068" t="s">
        <v>423</v>
      </c>
      <c r="C5068" t="s">
        <v>18</v>
      </c>
      <c r="D5068" t="s">
        <v>615</v>
      </c>
      <c r="E5068">
        <v>2.63E-2</v>
      </c>
    </row>
    <row r="5069" spans="1:5">
      <c r="A5069">
        <v>2021</v>
      </c>
      <c r="B5069" t="s">
        <v>420</v>
      </c>
      <c r="C5069" t="s">
        <v>8</v>
      </c>
      <c r="D5069" t="s">
        <v>615</v>
      </c>
      <c r="E5069">
        <v>2.1299999999999999E-2</v>
      </c>
    </row>
    <row r="5070" spans="1:5">
      <c r="A5070">
        <v>2022</v>
      </c>
      <c r="B5070" t="s">
        <v>425</v>
      </c>
      <c r="C5070" t="s">
        <v>24</v>
      </c>
      <c r="D5070" t="s">
        <v>615</v>
      </c>
      <c r="E5070">
        <v>0.01</v>
      </c>
    </row>
    <row r="5071" spans="1:5">
      <c r="A5071">
        <v>2022</v>
      </c>
      <c r="B5071" t="s">
        <v>422</v>
      </c>
      <c r="C5071" t="s">
        <v>15</v>
      </c>
      <c r="D5071" t="s">
        <v>615</v>
      </c>
      <c r="E5071">
        <v>2.2100000000000002E-2</v>
      </c>
    </row>
    <row r="5072" spans="1:5">
      <c r="A5072">
        <v>2022</v>
      </c>
      <c r="B5072" t="s">
        <v>437</v>
      </c>
      <c r="C5072" t="s">
        <v>51</v>
      </c>
      <c r="D5072" t="s">
        <v>615</v>
      </c>
      <c r="E5072">
        <v>5.7999999999999996E-3</v>
      </c>
    </row>
    <row r="5073" spans="1:5">
      <c r="A5073">
        <v>2022</v>
      </c>
      <c r="B5073" t="s">
        <v>426</v>
      </c>
      <c r="C5073" t="s">
        <v>427</v>
      </c>
      <c r="D5073" t="s">
        <v>615</v>
      </c>
      <c r="E5073">
        <v>0.1211</v>
      </c>
    </row>
    <row r="5074" spans="1:5">
      <c r="A5074">
        <v>2022</v>
      </c>
      <c r="B5074" t="s">
        <v>428</v>
      </c>
      <c r="C5074" t="s">
        <v>27</v>
      </c>
      <c r="D5074" t="s">
        <v>615</v>
      </c>
      <c r="E5074">
        <v>2.92E-2</v>
      </c>
    </row>
    <row r="5075" spans="1:5">
      <c r="A5075">
        <v>2022</v>
      </c>
      <c r="B5075" t="s">
        <v>435</v>
      </c>
      <c r="C5075" t="s">
        <v>48</v>
      </c>
      <c r="D5075" t="s">
        <v>615</v>
      </c>
      <c r="E5075">
        <v>4.3999999999999997E-2</v>
      </c>
    </row>
    <row r="5076" spans="1:5">
      <c r="A5076">
        <v>2022</v>
      </c>
      <c r="B5076" t="s">
        <v>423</v>
      </c>
      <c r="C5076" t="s">
        <v>18</v>
      </c>
      <c r="D5076" t="s">
        <v>615</v>
      </c>
      <c r="E5076">
        <v>2.63E-2</v>
      </c>
    </row>
    <row r="5077" spans="1:5">
      <c r="A5077">
        <v>2022</v>
      </c>
      <c r="B5077" t="s">
        <v>430</v>
      </c>
      <c r="C5077" t="s">
        <v>33</v>
      </c>
      <c r="D5077" t="s">
        <v>615</v>
      </c>
      <c r="E5077">
        <v>4.0800000000000003E-2</v>
      </c>
    </row>
    <row r="5078" spans="1:5">
      <c r="A5078">
        <v>2022</v>
      </c>
      <c r="B5078" t="s">
        <v>436</v>
      </c>
      <c r="C5078" t="s">
        <v>49</v>
      </c>
      <c r="D5078" t="s">
        <v>615</v>
      </c>
      <c r="E5078">
        <v>2.0400000000000001E-2</v>
      </c>
    </row>
    <row r="5079" spans="1:5">
      <c r="A5079">
        <v>2022</v>
      </c>
      <c r="B5079" t="s">
        <v>439</v>
      </c>
      <c r="C5079" t="s">
        <v>53</v>
      </c>
      <c r="D5079" t="s">
        <v>615</v>
      </c>
      <c r="E5079">
        <v>8.5000000000000006E-3</v>
      </c>
    </row>
    <row r="5080" spans="1:5">
      <c r="A5080">
        <v>2022</v>
      </c>
      <c r="B5080" t="s">
        <v>433</v>
      </c>
      <c r="C5080" t="s">
        <v>42</v>
      </c>
      <c r="D5080" t="s">
        <v>615</v>
      </c>
      <c r="E5080">
        <v>1.1900000000000001E-2</v>
      </c>
    </row>
    <row r="5081" spans="1:5">
      <c r="A5081">
        <v>2022</v>
      </c>
      <c r="B5081" t="s">
        <v>434</v>
      </c>
      <c r="C5081" t="s">
        <v>45</v>
      </c>
      <c r="D5081" t="s">
        <v>615</v>
      </c>
      <c r="E5081">
        <v>2.9399999999999999E-2</v>
      </c>
    </row>
    <row r="5082" spans="1:5">
      <c r="A5082">
        <v>2022</v>
      </c>
      <c r="B5082" t="s">
        <v>432</v>
      </c>
      <c r="C5082" t="s">
        <v>39</v>
      </c>
      <c r="D5082" t="s">
        <v>615</v>
      </c>
      <c r="E5082">
        <v>1.95E-2</v>
      </c>
    </row>
    <row r="5083" spans="1:5">
      <c r="A5083">
        <v>2021</v>
      </c>
      <c r="B5083" t="s">
        <v>426</v>
      </c>
      <c r="C5083" t="s">
        <v>427</v>
      </c>
      <c r="D5083" t="s">
        <v>615</v>
      </c>
      <c r="E5083">
        <v>0.11169999999999999</v>
      </c>
    </row>
    <row r="5084" spans="1:5">
      <c r="A5084">
        <v>2021</v>
      </c>
      <c r="B5084" t="s">
        <v>422</v>
      </c>
      <c r="C5084" t="s">
        <v>15</v>
      </c>
      <c r="D5084" t="s">
        <v>615</v>
      </c>
      <c r="E5084">
        <v>2.1499999999999998E-2</v>
      </c>
    </row>
    <row r="5085" spans="1:5">
      <c r="A5085">
        <v>2021</v>
      </c>
      <c r="B5085" t="s">
        <v>432</v>
      </c>
      <c r="C5085" t="s">
        <v>39</v>
      </c>
      <c r="D5085" t="s">
        <v>615</v>
      </c>
      <c r="E5085">
        <v>2.2800000000000001E-2</v>
      </c>
    </row>
    <row r="5086" spans="1:5">
      <c r="A5086">
        <v>2021</v>
      </c>
      <c r="B5086" t="s">
        <v>424</v>
      </c>
      <c r="C5086" t="s">
        <v>21</v>
      </c>
      <c r="D5086" t="s">
        <v>615</v>
      </c>
      <c r="E5086">
        <v>3.5099999999999999E-2</v>
      </c>
    </row>
    <row r="5087" spans="1:5">
      <c r="A5087">
        <v>2021</v>
      </c>
      <c r="B5087" t="s">
        <v>433</v>
      </c>
      <c r="C5087" t="s">
        <v>42</v>
      </c>
      <c r="D5087" t="s">
        <v>615</v>
      </c>
      <c r="E5087">
        <v>0</v>
      </c>
    </row>
    <row r="5088" spans="1:5">
      <c r="A5088">
        <v>2021</v>
      </c>
      <c r="B5088" t="s">
        <v>421</v>
      </c>
      <c r="C5088" t="s">
        <v>13</v>
      </c>
      <c r="D5088" t="s">
        <v>615</v>
      </c>
      <c r="E5088">
        <v>1.5599999999999999E-2</v>
      </c>
    </row>
    <row r="5089" spans="1:5">
      <c r="A5089">
        <v>2022</v>
      </c>
      <c r="B5089" t="s">
        <v>424</v>
      </c>
      <c r="C5089" t="s">
        <v>21</v>
      </c>
      <c r="D5089" t="s">
        <v>615</v>
      </c>
      <c r="E5089">
        <v>3.3399999999999999E-2</v>
      </c>
    </row>
    <row r="5090" spans="1:5">
      <c r="A5090">
        <v>2022</v>
      </c>
      <c r="B5090" t="s">
        <v>431</v>
      </c>
      <c r="C5090" t="s">
        <v>36</v>
      </c>
      <c r="D5090" t="s">
        <v>615</v>
      </c>
      <c r="E5090">
        <v>2.9399999999999999E-2</v>
      </c>
    </row>
    <row r="5091" spans="1:5">
      <c r="A5091">
        <v>2022</v>
      </c>
      <c r="B5091" t="s">
        <v>421</v>
      </c>
      <c r="C5091" t="s">
        <v>13</v>
      </c>
      <c r="D5091" t="s">
        <v>615</v>
      </c>
      <c r="E5091">
        <v>1.12E-2</v>
      </c>
    </row>
    <row r="5092" spans="1:5">
      <c r="A5092">
        <v>2021</v>
      </c>
      <c r="B5092" t="s">
        <v>436</v>
      </c>
      <c r="C5092" t="s">
        <v>49</v>
      </c>
      <c r="D5092" t="s">
        <v>615</v>
      </c>
      <c r="E5092">
        <v>2.29E-2</v>
      </c>
    </row>
    <row r="5093" spans="1:5">
      <c r="A5093">
        <v>2021</v>
      </c>
      <c r="B5093" t="s">
        <v>439</v>
      </c>
      <c r="C5093" t="s">
        <v>53</v>
      </c>
      <c r="D5093" t="s">
        <v>615</v>
      </c>
      <c r="E5093">
        <v>2.4799999999999999E-2</v>
      </c>
    </row>
    <row r="5094" spans="1:5">
      <c r="A5094">
        <v>2021</v>
      </c>
      <c r="B5094" t="s">
        <v>435</v>
      </c>
      <c r="C5094" t="s">
        <v>48</v>
      </c>
      <c r="D5094" t="s">
        <v>615</v>
      </c>
      <c r="E5094">
        <v>6.6699999999999995E-2</v>
      </c>
    </row>
    <row r="5095" spans="1:5">
      <c r="A5095">
        <v>2021</v>
      </c>
      <c r="B5095" t="s">
        <v>430</v>
      </c>
      <c r="C5095" t="s">
        <v>33</v>
      </c>
      <c r="D5095" t="s">
        <v>615</v>
      </c>
      <c r="E5095">
        <v>5.21E-2</v>
      </c>
    </row>
    <row r="5096" spans="1:5">
      <c r="A5096">
        <v>2021</v>
      </c>
      <c r="B5096" t="s">
        <v>429</v>
      </c>
      <c r="C5096" t="s">
        <v>30</v>
      </c>
      <c r="D5096" t="s">
        <v>615</v>
      </c>
      <c r="E5096">
        <v>4.6800000000000001E-2</v>
      </c>
    </row>
    <row r="5097" spans="1:5">
      <c r="A5097">
        <v>2021</v>
      </c>
      <c r="B5097" t="s">
        <v>428</v>
      </c>
      <c r="C5097" t="s">
        <v>27</v>
      </c>
      <c r="D5097" t="s">
        <v>615</v>
      </c>
      <c r="E5097">
        <v>2.92E-2</v>
      </c>
    </row>
    <row r="5098" spans="1:5">
      <c r="A5098">
        <v>2021</v>
      </c>
      <c r="B5098" t="s">
        <v>431</v>
      </c>
      <c r="C5098" t="s">
        <v>36</v>
      </c>
      <c r="D5098" t="s">
        <v>615</v>
      </c>
      <c r="E5098">
        <v>1.4500000000000001E-2</v>
      </c>
    </row>
    <row r="5099" spans="1:5">
      <c r="A5099">
        <v>2022</v>
      </c>
      <c r="B5099" t="s">
        <v>438</v>
      </c>
      <c r="C5099" t="s">
        <v>52</v>
      </c>
      <c r="D5099" t="s">
        <v>615</v>
      </c>
      <c r="E5099">
        <v>2.9899999999999999E-2</v>
      </c>
    </row>
    <row r="5100" spans="1:5">
      <c r="A5100">
        <v>2022</v>
      </c>
      <c r="B5100" t="s">
        <v>429</v>
      </c>
      <c r="C5100" t="s">
        <v>30</v>
      </c>
      <c r="D5100" t="s">
        <v>615</v>
      </c>
      <c r="E5100">
        <v>4.9500000000000002E-2</v>
      </c>
    </row>
    <row r="5101" spans="1:5">
      <c r="A5101">
        <v>2022</v>
      </c>
      <c r="B5101" t="s">
        <v>420</v>
      </c>
      <c r="C5101" t="s">
        <v>8</v>
      </c>
      <c r="D5101" t="s">
        <v>615</v>
      </c>
      <c r="E5101">
        <v>1.89E-2</v>
      </c>
    </row>
    <row r="5102" spans="1:5">
      <c r="A5102">
        <v>2020</v>
      </c>
      <c r="B5102" t="s">
        <v>422</v>
      </c>
      <c r="C5102" t="s">
        <v>15</v>
      </c>
      <c r="D5102" t="s">
        <v>615</v>
      </c>
      <c r="E5102">
        <v>2.5000000000000001E-2</v>
      </c>
    </row>
    <row r="5103" spans="1:5">
      <c r="A5103">
        <v>2020</v>
      </c>
      <c r="B5103" t="s">
        <v>425</v>
      </c>
      <c r="C5103" t="s">
        <v>24</v>
      </c>
      <c r="D5103" t="s">
        <v>615</v>
      </c>
      <c r="E5103">
        <v>9.9000000000000008E-3</v>
      </c>
    </row>
    <row r="5104" spans="1:5">
      <c r="A5104">
        <v>2020</v>
      </c>
      <c r="B5104" t="s">
        <v>431</v>
      </c>
      <c r="C5104" t="s">
        <v>36</v>
      </c>
      <c r="D5104" t="s">
        <v>615</v>
      </c>
      <c r="E5104">
        <v>1.4500000000000001E-2</v>
      </c>
    </row>
    <row r="5105" spans="1:5">
      <c r="A5105">
        <v>2020</v>
      </c>
      <c r="B5105" t="s">
        <v>423</v>
      </c>
      <c r="C5105" t="s">
        <v>18</v>
      </c>
      <c r="D5105" t="s">
        <v>615</v>
      </c>
      <c r="E5105">
        <v>1.77E-2</v>
      </c>
    </row>
    <row r="5106" spans="1:5">
      <c r="A5106">
        <v>2020</v>
      </c>
      <c r="B5106" t="s">
        <v>421</v>
      </c>
      <c r="C5106" t="s">
        <v>13</v>
      </c>
      <c r="D5106" t="s">
        <v>615</v>
      </c>
      <c r="E5106">
        <v>1.78E-2</v>
      </c>
    </row>
    <row r="5107" spans="1:5">
      <c r="A5107">
        <v>2020</v>
      </c>
      <c r="B5107" t="s">
        <v>438</v>
      </c>
      <c r="C5107" t="s">
        <v>52</v>
      </c>
      <c r="D5107" t="s">
        <v>615</v>
      </c>
      <c r="E5107">
        <v>4.6199999999999998E-2</v>
      </c>
    </row>
    <row r="5108" spans="1:5">
      <c r="A5108">
        <v>2020</v>
      </c>
      <c r="B5108" t="s">
        <v>436</v>
      </c>
      <c r="C5108" t="s">
        <v>49</v>
      </c>
      <c r="D5108" t="s">
        <v>615</v>
      </c>
      <c r="E5108">
        <v>2.52E-2</v>
      </c>
    </row>
    <row r="5109" spans="1:5">
      <c r="A5109">
        <v>2020</v>
      </c>
      <c r="B5109" t="s">
        <v>426</v>
      </c>
      <c r="C5109" t="s">
        <v>427</v>
      </c>
      <c r="D5109" t="s">
        <v>615</v>
      </c>
      <c r="E5109">
        <v>0.1106</v>
      </c>
    </row>
    <row r="5110" spans="1:5">
      <c r="A5110">
        <v>2020</v>
      </c>
      <c r="B5110" t="s">
        <v>424</v>
      </c>
      <c r="C5110" t="s">
        <v>21</v>
      </c>
      <c r="D5110" t="s">
        <v>615</v>
      </c>
      <c r="E5110">
        <v>3.5099999999999999E-2</v>
      </c>
    </row>
    <row r="5111" spans="1:5">
      <c r="A5111">
        <v>2020</v>
      </c>
      <c r="B5111" t="s">
        <v>432</v>
      </c>
      <c r="C5111" t="s">
        <v>39</v>
      </c>
      <c r="D5111" t="s">
        <v>615</v>
      </c>
      <c r="E5111">
        <v>2.9600000000000001E-2</v>
      </c>
    </row>
    <row r="5112" spans="1:5">
      <c r="A5112">
        <v>2020</v>
      </c>
      <c r="B5112" t="s">
        <v>439</v>
      </c>
      <c r="C5112" t="s">
        <v>53</v>
      </c>
      <c r="D5112" t="s">
        <v>615</v>
      </c>
      <c r="E5112">
        <v>1.6299999999999999E-2</v>
      </c>
    </row>
    <row r="5113" spans="1:5">
      <c r="A5113">
        <v>2020</v>
      </c>
      <c r="B5113" t="s">
        <v>428</v>
      </c>
      <c r="C5113" t="s">
        <v>27</v>
      </c>
      <c r="D5113" t="s">
        <v>615</v>
      </c>
      <c r="E5113">
        <v>3.39E-2</v>
      </c>
    </row>
    <row r="5114" spans="1:5">
      <c r="A5114">
        <v>2020</v>
      </c>
      <c r="B5114" t="s">
        <v>429</v>
      </c>
      <c r="C5114" t="s">
        <v>30</v>
      </c>
      <c r="D5114" t="s">
        <v>615</v>
      </c>
      <c r="E5114">
        <v>5.0999999999999997E-2</v>
      </c>
    </row>
    <row r="5115" spans="1:5">
      <c r="A5115">
        <v>2020</v>
      </c>
      <c r="B5115" t="s">
        <v>430</v>
      </c>
      <c r="C5115" t="s">
        <v>33</v>
      </c>
      <c r="D5115" t="s">
        <v>615</v>
      </c>
      <c r="E5115">
        <v>6.0600000000000001E-2</v>
      </c>
    </row>
    <row r="5116" spans="1:5">
      <c r="A5116">
        <v>2020</v>
      </c>
      <c r="B5116" t="s">
        <v>433</v>
      </c>
      <c r="C5116" t="s">
        <v>42</v>
      </c>
      <c r="D5116" t="s">
        <v>615</v>
      </c>
      <c r="E5116">
        <v>1.14E-2</v>
      </c>
    </row>
    <row r="5117" spans="1:5">
      <c r="A5117">
        <v>2020</v>
      </c>
      <c r="B5117" t="s">
        <v>420</v>
      </c>
      <c r="C5117" t="s">
        <v>8</v>
      </c>
      <c r="D5117" t="s">
        <v>615</v>
      </c>
      <c r="E5117">
        <v>2.3599999999999999E-2</v>
      </c>
    </row>
    <row r="5118" spans="1:5">
      <c r="A5118">
        <v>2020</v>
      </c>
      <c r="B5118" t="s">
        <v>434</v>
      </c>
      <c r="C5118" t="s">
        <v>45</v>
      </c>
      <c r="D5118" t="s">
        <v>615</v>
      </c>
      <c r="E5118">
        <v>5.5599999999999997E-2</v>
      </c>
    </row>
    <row r="5119" spans="1:5">
      <c r="A5119">
        <v>2020</v>
      </c>
      <c r="B5119" t="s">
        <v>435</v>
      </c>
      <c r="C5119" t="s">
        <v>48</v>
      </c>
      <c r="D5119" t="s">
        <v>615</v>
      </c>
      <c r="E5119">
        <v>5.4300000000000001E-2</v>
      </c>
    </row>
    <row r="5120" spans="1:5">
      <c r="A5120">
        <v>2020</v>
      </c>
      <c r="B5120" t="s">
        <v>437</v>
      </c>
      <c r="C5120" t="s">
        <v>51</v>
      </c>
      <c r="D5120" t="s">
        <v>615</v>
      </c>
      <c r="E5120">
        <v>5.7999999999999996E-3</v>
      </c>
    </row>
    <row r="5121" spans="1:5">
      <c r="A5121">
        <v>2019</v>
      </c>
      <c r="B5121" t="s">
        <v>432</v>
      </c>
      <c r="C5121" t="s">
        <v>39</v>
      </c>
      <c r="D5121" t="s">
        <v>615</v>
      </c>
      <c r="E5121">
        <v>2.18E-2</v>
      </c>
    </row>
    <row r="5122" spans="1:5">
      <c r="A5122">
        <v>2019</v>
      </c>
      <c r="B5122" t="s">
        <v>426</v>
      </c>
      <c r="C5122" t="s">
        <v>427</v>
      </c>
      <c r="D5122" t="s">
        <v>615</v>
      </c>
      <c r="E5122">
        <v>9.3600000000000003E-2</v>
      </c>
    </row>
    <row r="5123" spans="1:5">
      <c r="A5123">
        <v>2019</v>
      </c>
      <c r="B5123" t="s">
        <v>421</v>
      </c>
      <c r="C5123" t="s">
        <v>13</v>
      </c>
      <c r="D5123" t="s">
        <v>615</v>
      </c>
      <c r="E5123">
        <v>1.46E-2</v>
      </c>
    </row>
    <row r="5124" spans="1:5">
      <c r="A5124">
        <v>2019</v>
      </c>
      <c r="B5124" t="s">
        <v>424</v>
      </c>
      <c r="C5124" t="s">
        <v>21</v>
      </c>
      <c r="D5124" t="s">
        <v>615</v>
      </c>
      <c r="E5124">
        <v>3.6700000000000003E-2</v>
      </c>
    </row>
    <row r="5125" spans="1:5">
      <c r="A5125">
        <v>2019</v>
      </c>
      <c r="B5125" t="s">
        <v>423</v>
      </c>
      <c r="C5125" t="s">
        <v>18</v>
      </c>
      <c r="D5125" t="s">
        <v>615</v>
      </c>
      <c r="E5125">
        <v>2.63E-2</v>
      </c>
    </row>
    <row r="5126" spans="1:5">
      <c r="A5126">
        <v>2019</v>
      </c>
      <c r="B5126" t="s">
        <v>434</v>
      </c>
      <c r="C5126" t="s">
        <v>45</v>
      </c>
      <c r="D5126" t="s">
        <v>615</v>
      </c>
      <c r="E5126">
        <v>0</v>
      </c>
    </row>
    <row r="5127" spans="1:5">
      <c r="A5127">
        <v>2019</v>
      </c>
      <c r="B5127" t="s">
        <v>428</v>
      </c>
      <c r="C5127" t="s">
        <v>27</v>
      </c>
      <c r="D5127" t="s">
        <v>615</v>
      </c>
      <c r="E5127">
        <v>2.3E-2</v>
      </c>
    </row>
    <row r="5128" spans="1:5">
      <c r="A5128">
        <v>2019</v>
      </c>
      <c r="B5128" t="s">
        <v>437</v>
      </c>
      <c r="C5128" t="s">
        <v>51</v>
      </c>
      <c r="D5128" t="s">
        <v>615</v>
      </c>
      <c r="E5128">
        <v>5.8999999999999999E-3</v>
      </c>
    </row>
    <row r="5129" spans="1:5">
      <c r="A5129">
        <v>2019</v>
      </c>
      <c r="B5129" t="s">
        <v>425</v>
      </c>
      <c r="C5129" t="s">
        <v>24</v>
      </c>
      <c r="D5129" t="s">
        <v>615</v>
      </c>
      <c r="E5129">
        <v>2.8799999999999999E-2</v>
      </c>
    </row>
    <row r="5130" spans="1:5">
      <c r="A5130">
        <v>2019</v>
      </c>
      <c r="B5130" t="s">
        <v>430</v>
      </c>
      <c r="C5130" t="s">
        <v>33</v>
      </c>
      <c r="D5130" t="s">
        <v>615</v>
      </c>
      <c r="E5130">
        <v>7.0000000000000007E-2</v>
      </c>
    </row>
    <row r="5131" spans="1:5">
      <c r="A5131">
        <v>2019</v>
      </c>
      <c r="B5131" t="s">
        <v>420</v>
      </c>
      <c r="C5131" t="s">
        <v>8</v>
      </c>
      <c r="D5131" t="s">
        <v>615</v>
      </c>
      <c r="E5131">
        <v>2.2100000000000002E-2</v>
      </c>
    </row>
    <row r="5132" spans="1:5">
      <c r="A5132">
        <v>2019</v>
      </c>
      <c r="B5132" t="s">
        <v>438</v>
      </c>
      <c r="C5132" t="s">
        <v>52</v>
      </c>
      <c r="D5132" t="s">
        <v>615</v>
      </c>
      <c r="E5132">
        <v>3.1300000000000001E-2</v>
      </c>
    </row>
    <row r="5133" spans="1:5">
      <c r="A5133">
        <v>2019</v>
      </c>
      <c r="B5133" t="s">
        <v>429</v>
      </c>
      <c r="C5133" t="s">
        <v>30</v>
      </c>
      <c r="D5133" t="s">
        <v>615</v>
      </c>
      <c r="E5133">
        <v>4.9599999999999998E-2</v>
      </c>
    </row>
    <row r="5134" spans="1:5">
      <c r="A5134">
        <v>2019</v>
      </c>
      <c r="B5134" t="s">
        <v>433</v>
      </c>
      <c r="C5134" t="s">
        <v>42</v>
      </c>
      <c r="D5134" t="s">
        <v>615</v>
      </c>
      <c r="E5134">
        <v>1.0800000000000001E-2</v>
      </c>
    </row>
    <row r="5135" spans="1:5">
      <c r="A5135">
        <v>2019</v>
      </c>
      <c r="B5135" t="s">
        <v>422</v>
      </c>
      <c r="C5135" t="s">
        <v>15</v>
      </c>
      <c r="D5135" t="s">
        <v>615</v>
      </c>
      <c r="E5135">
        <v>2.5899999999999999E-2</v>
      </c>
    </row>
    <row r="5136" spans="1:5">
      <c r="A5136">
        <v>2019</v>
      </c>
      <c r="B5136" t="s">
        <v>435</v>
      </c>
      <c r="C5136" t="s">
        <v>48</v>
      </c>
      <c r="D5136" t="s">
        <v>615</v>
      </c>
      <c r="E5136">
        <v>3.3000000000000002E-2</v>
      </c>
    </row>
    <row r="5137" spans="1:5">
      <c r="A5137">
        <v>2019</v>
      </c>
      <c r="B5137" t="s">
        <v>436</v>
      </c>
      <c r="C5137" t="s">
        <v>49</v>
      </c>
      <c r="D5137" t="s">
        <v>615</v>
      </c>
      <c r="E5137">
        <v>2.12E-2</v>
      </c>
    </row>
    <row r="5138" spans="1:5">
      <c r="A5138">
        <v>2019</v>
      </c>
      <c r="B5138" t="s">
        <v>439</v>
      </c>
      <c r="C5138" t="s">
        <v>53</v>
      </c>
      <c r="D5138" t="s">
        <v>615</v>
      </c>
      <c r="E5138">
        <v>7.9000000000000008E-3</v>
      </c>
    </row>
    <row r="5139" spans="1:5">
      <c r="A5139">
        <v>2019</v>
      </c>
      <c r="B5139" t="s">
        <v>431</v>
      </c>
      <c r="C5139" t="s">
        <v>36</v>
      </c>
      <c r="D5139" t="s">
        <v>615</v>
      </c>
      <c r="E5139">
        <v>1.47E-2</v>
      </c>
    </row>
    <row r="5140" spans="1:5">
      <c r="A5140">
        <v>2018</v>
      </c>
      <c r="B5140" t="s">
        <v>424</v>
      </c>
      <c r="C5140" t="s">
        <v>21</v>
      </c>
      <c r="D5140" t="s">
        <v>615</v>
      </c>
      <c r="E5140">
        <v>3.4599999999999999E-2</v>
      </c>
    </row>
    <row r="5141" spans="1:5">
      <c r="A5141">
        <v>2018</v>
      </c>
      <c r="B5141" t="s">
        <v>420</v>
      </c>
      <c r="C5141" t="s">
        <v>8</v>
      </c>
      <c r="D5141" t="s">
        <v>615</v>
      </c>
      <c r="E5141">
        <v>2.2100000000000002E-2</v>
      </c>
    </row>
    <row r="5142" spans="1:5">
      <c r="A5142">
        <v>2018</v>
      </c>
      <c r="B5142" t="s">
        <v>426</v>
      </c>
      <c r="C5142" t="s">
        <v>427</v>
      </c>
      <c r="D5142" t="s">
        <v>615</v>
      </c>
      <c r="E5142">
        <v>0.1019</v>
      </c>
    </row>
    <row r="5143" spans="1:5">
      <c r="A5143">
        <v>2018</v>
      </c>
      <c r="B5143" t="s">
        <v>433</v>
      </c>
      <c r="C5143" t="s">
        <v>42</v>
      </c>
      <c r="D5143" t="s">
        <v>615</v>
      </c>
      <c r="E5143">
        <v>1.09E-2</v>
      </c>
    </row>
    <row r="5144" spans="1:5">
      <c r="A5144">
        <v>2018</v>
      </c>
      <c r="B5144" t="s">
        <v>421</v>
      </c>
      <c r="C5144" t="s">
        <v>13</v>
      </c>
      <c r="D5144" t="s">
        <v>615</v>
      </c>
      <c r="E5144">
        <v>1.32E-2</v>
      </c>
    </row>
    <row r="5145" spans="1:5">
      <c r="A5145">
        <v>2018</v>
      </c>
      <c r="B5145" t="s">
        <v>435</v>
      </c>
      <c r="C5145" t="s">
        <v>48</v>
      </c>
      <c r="D5145" t="s">
        <v>615</v>
      </c>
      <c r="E5145">
        <v>4.4900000000000002E-2</v>
      </c>
    </row>
    <row r="5146" spans="1:5">
      <c r="A5146">
        <v>2018</v>
      </c>
      <c r="B5146" t="s">
        <v>428</v>
      </c>
      <c r="C5146" t="s">
        <v>27</v>
      </c>
      <c r="D5146" t="s">
        <v>615</v>
      </c>
      <c r="E5146">
        <v>2.4E-2</v>
      </c>
    </row>
    <row r="5147" spans="1:5">
      <c r="A5147">
        <v>2018</v>
      </c>
      <c r="B5147" t="s">
        <v>423</v>
      </c>
      <c r="C5147" t="s">
        <v>18</v>
      </c>
      <c r="D5147" t="s">
        <v>615</v>
      </c>
      <c r="E5147">
        <v>2.6100000000000002E-2</v>
      </c>
    </row>
    <row r="5148" spans="1:5">
      <c r="A5148">
        <v>2018</v>
      </c>
      <c r="B5148" t="s">
        <v>430</v>
      </c>
      <c r="C5148" t="s">
        <v>33</v>
      </c>
      <c r="D5148" t="s">
        <v>615</v>
      </c>
      <c r="E5148">
        <v>5.8299999999999998E-2</v>
      </c>
    </row>
    <row r="5149" spans="1:5">
      <c r="A5149">
        <v>2018</v>
      </c>
      <c r="B5149" t="s">
        <v>431</v>
      </c>
      <c r="C5149" t="s">
        <v>36</v>
      </c>
      <c r="D5149" t="s">
        <v>615</v>
      </c>
      <c r="E5149">
        <v>1.47E-2</v>
      </c>
    </row>
    <row r="5150" spans="1:5">
      <c r="A5150">
        <v>2018</v>
      </c>
      <c r="B5150" t="s">
        <v>438</v>
      </c>
      <c r="C5150" t="s">
        <v>52</v>
      </c>
      <c r="D5150" t="s">
        <v>615</v>
      </c>
      <c r="E5150">
        <v>4.2299999999999997E-2</v>
      </c>
    </row>
    <row r="5151" spans="1:5">
      <c r="A5151">
        <v>2018</v>
      </c>
      <c r="B5151" t="s">
        <v>422</v>
      </c>
      <c r="C5151" t="s">
        <v>15</v>
      </c>
      <c r="D5151" t="s">
        <v>615</v>
      </c>
      <c r="E5151">
        <v>2.3599999999999999E-2</v>
      </c>
    </row>
    <row r="5152" spans="1:5">
      <c r="A5152">
        <v>2018</v>
      </c>
      <c r="B5152" t="s">
        <v>436</v>
      </c>
      <c r="C5152" t="s">
        <v>49</v>
      </c>
      <c r="D5152" t="s">
        <v>615</v>
      </c>
      <c r="E5152">
        <v>2.06E-2</v>
      </c>
    </row>
    <row r="5153" spans="1:5">
      <c r="A5153">
        <v>2018</v>
      </c>
      <c r="B5153" t="s">
        <v>439</v>
      </c>
      <c r="C5153" t="s">
        <v>53</v>
      </c>
      <c r="D5153" t="s">
        <v>615</v>
      </c>
      <c r="E5153">
        <v>2.24E-2</v>
      </c>
    </row>
    <row r="5154" spans="1:5">
      <c r="A5154">
        <v>2018</v>
      </c>
      <c r="B5154" t="s">
        <v>437</v>
      </c>
      <c r="C5154" t="s">
        <v>51</v>
      </c>
      <c r="D5154" t="s">
        <v>615</v>
      </c>
      <c r="E5154">
        <v>5.7999999999999996E-3</v>
      </c>
    </row>
    <row r="5155" spans="1:5">
      <c r="A5155">
        <v>2018</v>
      </c>
      <c r="B5155" t="s">
        <v>434</v>
      </c>
      <c r="C5155" t="s">
        <v>45</v>
      </c>
      <c r="D5155" t="s">
        <v>615</v>
      </c>
      <c r="E5155">
        <v>2.7799999999999998E-2</v>
      </c>
    </row>
    <row r="5156" spans="1:5">
      <c r="A5156">
        <v>2018</v>
      </c>
      <c r="B5156" t="s">
        <v>429</v>
      </c>
      <c r="C5156" t="s">
        <v>30</v>
      </c>
      <c r="D5156" t="s">
        <v>615</v>
      </c>
      <c r="E5156">
        <v>4.9200000000000001E-2</v>
      </c>
    </row>
    <row r="5157" spans="1:5">
      <c r="A5157">
        <v>2018</v>
      </c>
      <c r="B5157" t="s">
        <v>425</v>
      </c>
      <c r="C5157" t="s">
        <v>24</v>
      </c>
      <c r="D5157" t="s">
        <v>615</v>
      </c>
      <c r="E5157">
        <v>1.9E-2</v>
      </c>
    </row>
    <row r="5158" spans="1:5">
      <c r="A5158">
        <v>2018</v>
      </c>
      <c r="B5158" t="s">
        <v>432</v>
      </c>
      <c r="C5158" t="s">
        <v>39</v>
      </c>
      <c r="D5158" t="s">
        <v>615</v>
      </c>
      <c r="E5158">
        <v>2.1499999999999998E-2</v>
      </c>
    </row>
    <row r="5159" spans="1:5">
      <c r="A5159">
        <v>2023</v>
      </c>
      <c r="B5159" t="s">
        <v>424</v>
      </c>
      <c r="C5159" t="s">
        <v>21</v>
      </c>
      <c r="D5159" t="s">
        <v>615</v>
      </c>
      <c r="E5159">
        <v>2.76E-2</v>
      </c>
    </row>
    <row r="5160" spans="1:5">
      <c r="A5160">
        <v>2023</v>
      </c>
      <c r="B5160" t="s">
        <v>432</v>
      </c>
      <c r="C5160" t="s">
        <v>39</v>
      </c>
      <c r="D5160" t="s">
        <v>615</v>
      </c>
      <c r="E5160">
        <v>1.9599999999999999E-2</v>
      </c>
    </row>
    <row r="5161" spans="1:5">
      <c r="A5161">
        <v>2023</v>
      </c>
      <c r="B5161" t="s">
        <v>421</v>
      </c>
      <c r="C5161" t="s">
        <v>13</v>
      </c>
      <c r="D5161" t="s">
        <v>615</v>
      </c>
      <c r="E5161">
        <v>1.15E-2</v>
      </c>
    </row>
    <row r="5162" spans="1:5">
      <c r="A5162">
        <v>2023</v>
      </c>
      <c r="B5162" t="s">
        <v>430</v>
      </c>
      <c r="C5162" t="s">
        <v>33</v>
      </c>
      <c r="D5162" t="s">
        <v>615</v>
      </c>
      <c r="E5162">
        <v>3.1300000000000001E-2</v>
      </c>
    </row>
    <row r="5163" spans="1:5">
      <c r="A5163">
        <v>2023</v>
      </c>
      <c r="B5163" t="s">
        <v>435</v>
      </c>
      <c r="C5163" t="s">
        <v>48</v>
      </c>
      <c r="D5163" t="s">
        <v>615</v>
      </c>
      <c r="E5163">
        <v>5.6800000000000003E-2</v>
      </c>
    </row>
    <row r="5164" spans="1:5">
      <c r="A5164">
        <v>2023</v>
      </c>
      <c r="B5164" t="s">
        <v>436</v>
      </c>
      <c r="C5164" t="s">
        <v>49</v>
      </c>
      <c r="D5164" t="s">
        <v>615</v>
      </c>
      <c r="E5164">
        <v>1.9400000000000001E-2</v>
      </c>
    </row>
    <row r="5165" spans="1:5">
      <c r="A5165">
        <v>2023</v>
      </c>
      <c r="B5165" t="s">
        <v>429</v>
      </c>
      <c r="C5165" t="s">
        <v>30</v>
      </c>
      <c r="D5165" t="s">
        <v>615</v>
      </c>
      <c r="E5165">
        <v>4.2599999999999999E-2</v>
      </c>
    </row>
    <row r="5166" spans="1:5">
      <c r="A5166">
        <v>2023</v>
      </c>
      <c r="B5166" t="s">
        <v>420</v>
      </c>
      <c r="C5166" t="s">
        <v>8</v>
      </c>
      <c r="D5166" t="s">
        <v>615</v>
      </c>
      <c r="E5166">
        <v>1.9199999999999998E-2</v>
      </c>
    </row>
    <row r="5167" spans="1:5">
      <c r="A5167">
        <v>2023</v>
      </c>
      <c r="B5167" t="s">
        <v>439</v>
      </c>
      <c r="C5167" t="s">
        <v>53</v>
      </c>
      <c r="D5167" t="s">
        <v>615</v>
      </c>
      <c r="E5167">
        <v>1.7999999999999999E-2</v>
      </c>
    </row>
    <row r="5168" spans="1:5">
      <c r="A5168">
        <v>2023</v>
      </c>
      <c r="B5168" t="s">
        <v>437</v>
      </c>
      <c r="C5168" t="s">
        <v>51</v>
      </c>
      <c r="D5168" t="s">
        <v>615</v>
      </c>
      <c r="E5168">
        <v>2E-3</v>
      </c>
    </row>
    <row r="5169" spans="1:5">
      <c r="A5169">
        <v>2023</v>
      </c>
      <c r="B5169" t="s">
        <v>438</v>
      </c>
      <c r="C5169" t="s">
        <v>52</v>
      </c>
      <c r="D5169" t="s">
        <v>615</v>
      </c>
      <c r="E5169">
        <v>3.1300000000000001E-2</v>
      </c>
    </row>
    <row r="5170" spans="1:5">
      <c r="A5170">
        <v>2023</v>
      </c>
      <c r="B5170" t="s">
        <v>426</v>
      </c>
      <c r="C5170" t="s">
        <v>427</v>
      </c>
      <c r="D5170" t="s">
        <v>615</v>
      </c>
      <c r="E5170">
        <v>0.1087</v>
      </c>
    </row>
    <row r="5171" spans="1:5">
      <c r="A5171">
        <v>2023</v>
      </c>
      <c r="B5171" t="s">
        <v>434</v>
      </c>
      <c r="C5171" t="s">
        <v>45</v>
      </c>
      <c r="D5171" t="s">
        <v>615</v>
      </c>
      <c r="E5171">
        <v>3.0300000000000001E-2</v>
      </c>
    </row>
    <row r="5172" spans="1:5">
      <c r="A5172">
        <v>2023</v>
      </c>
      <c r="B5172" t="s">
        <v>425</v>
      </c>
      <c r="C5172" t="s">
        <v>24</v>
      </c>
      <c r="D5172" t="s">
        <v>615</v>
      </c>
      <c r="E5172">
        <v>1.01E-2</v>
      </c>
    </row>
    <row r="5173" spans="1:5">
      <c r="A5173">
        <v>2023</v>
      </c>
      <c r="B5173" t="s">
        <v>422</v>
      </c>
      <c r="C5173" t="s">
        <v>15</v>
      </c>
      <c r="D5173" t="s">
        <v>615</v>
      </c>
      <c r="E5173">
        <v>2.0400000000000001E-2</v>
      </c>
    </row>
    <row r="5174" spans="1:5">
      <c r="A5174">
        <v>2024</v>
      </c>
      <c r="B5174" t="s">
        <v>430</v>
      </c>
      <c r="C5174" t="s">
        <v>33</v>
      </c>
      <c r="D5174" t="s">
        <v>615</v>
      </c>
      <c r="E5174">
        <v>4.4400000000000002E-2</v>
      </c>
    </row>
    <row r="5175" spans="1:5">
      <c r="A5175">
        <v>2024</v>
      </c>
      <c r="B5175" t="s">
        <v>428</v>
      </c>
      <c r="C5175" t="s">
        <v>27</v>
      </c>
      <c r="D5175" t="s">
        <v>615</v>
      </c>
      <c r="E5175">
        <v>2.4199999999999999E-2</v>
      </c>
    </row>
    <row r="5176" spans="1:5">
      <c r="A5176">
        <v>2024</v>
      </c>
      <c r="B5176" t="s">
        <v>422</v>
      </c>
      <c r="C5176" t="s">
        <v>15</v>
      </c>
      <c r="D5176" t="s">
        <v>615</v>
      </c>
      <c r="E5176">
        <v>1.89E-2</v>
      </c>
    </row>
    <row r="5177" spans="1:5">
      <c r="A5177">
        <v>2024</v>
      </c>
      <c r="B5177" t="s">
        <v>425</v>
      </c>
      <c r="C5177" t="s">
        <v>24</v>
      </c>
      <c r="D5177" t="s">
        <v>615</v>
      </c>
      <c r="E5177">
        <v>0.02</v>
      </c>
    </row>
    <row r="5178" spans="1:5">
      <c r="A5178">
        <v>2024</v>
      </c>
      <c r="B5178" t="s">
        <v>438</v>
      </c>
      <c r="C5178" t="s">
        <v>52</v>
      </c>
      <c r="D5178" t="s">
        <v>615</v>
      </c>
      <c r="E5178">
        <v>3.1699999999999999E-2</v>
      </c>
    </row>
    <row r="5179" spans="1:5">
      <c r="A5179">
        <v>2024</v>
      </c>
      <c r="B5179" t="s">
        <v>420</v>
      </c>
      <c r="C5179" t="s">
        <v>8</v>
      </c>
      <c r="D5179" t="s">
        <v>615</v>
      </c>
      <c r="E5179">
        <v>1.7899999999999999E-2</v>
      </c>
    </row>
    <row r="5180" spans="1:5">
      <c r="A5180">
        <v>2024</v>
      </c>
      <c r="B5180" t="s">
        <v>423</v>
      </c>
      <c r="C5180" t="s">
        <v>18</v>
      </c>
      <c r="D5180" t="s">
        <v>615</v>
      </c>
      <c r="E5180">
        <v>9.4000000000000004E-3</v>
      </c>
    </row>
    <row r="5181" spans="1:5">
      <c r="A5181">
        <v>2024</v>
      </c>
      <c r="B5181" t="s">
        <v>421</v>
      </c>
      <c r="C5181" t="s">
        <v>13</v>
      </c>
      <c r="D5181" t="s">
        <v>615</v>
      </c>
      <c r="E5181">
        <v>1.17E-2</v>
      </c>
    </row>
    <row r="5182" spans="1:5">
      <c r="A5182">
        <v>2024</v>
      </c>
      <c r="B5182" t="s">
        <v>429</v>
      </c>
      <c r="C5182" t="s">
        <v>30</v>
      </c>
      <c r="D5182" t="s">
        <v>615</v>
      </c>
      <c r="E5182">
        <v>3.9399999999999998E-2</v>
      </c>
    </row>
    <row r="5183" spans="1:5">
      <c r="A5183">
        <v>2024</v>
      </c>
      <c r="B5183" t="s">
        <v>431</v>
      </c>
      <c r="C5183" t="s">
        <v>36</v>
      </c>
      <c r="D5183" t="s">
        <v>615</v>
      </c>
      <c r="E5183">
        <v>3.2800000000000003E-2</v>
      </c>
    </row>
    <row r="5184" spans="1:5">
      <c r="A5184">
        <v>2024</v>
      </c>
      <c r="B5184" t="s">
        <v>434</v>
      </c>
      <c r="C5184" t="s">
        <v>45</v>
      </c>
      <c r="D5184" t="s">
        <v>615</v>
      </c>
      <c r="E5184">
        <v>3.0300000000000001E-2</v>
      </c>
    </row>
    <row r="5185" spans="1:5">
      <c r="A5185">
        <v>2024</v>
      </c>
      <c r="B5185" t="s">
        <v>437</v>
      </c>
      <c r="C5185" t="s">
        <v>51</v>
      </c>
      <c r="D5185" t="s">
        <v>615</v>
      </c>
      <c r="E5185">
        <v>8.3999999999999995E-3</v>
      </c>
    </row>
    <row r="5186" spans="1:5">
      <c r="A5186">
        <v>2024</v>
      </c>
      <c r="B5186" t="s">
        <v>436</v>
      </c>
      <c r="C5186" t="s">
        <v>49</v>
      </c>
      <c r="D5186" t="s">
        <v>615</v>
      </c>
      <c r="E5186">
        <v>1.7100000000000001E-2</v>
      </c>
    </row>
    <row r="5187" spans="1:5">
      <c r="A5187">
        <v>2024</v>
      </c>
      <c r="B5187" t="s">
        <v>439</v>
      </c>
      <c r="C5187" t="s">
        <v>53</v>
      </c>
      <c r="D5187" t="s">
        <v>615</v>
      </c>
      <c r="E5187">
        <v>9.2999999999999992E-3</v>
      </c>
    </row>
    <row r="5188" spans="1:5">
      <c r="A5188">
        <v>2024</v>
      </c>
      <c r="B5188" t="s">
        <v>433</v>
      </c>
      <c r="C5188" t="s">
        <v>42</v>
      </c>
      <c r="D5188" t="s">
        <v>615</v>
      </c>
      <c r="E5188">
        <v>0</v>
      </c>
    </row>
    <row r="5189" spans="1:5">
      <c r="A5189">
        <v>2023</v>
      </c>
      <c r="B5189" t="s">
        <v>431</v>
      </c>
      <c r="C5189" t="s">
        <v>36</v>
      </c>
      <c r="D5189" t="s">
        <v>616</v>
      </c>
      <c r="E5189">
        <v>0.18179999999999999</v>
      </c>
    </row>
    <row r="5190" spans="1:5">
      <c r="A5190">
        <v>2023</v>
      </c>
      <c r="B5190" t="s">
        <v>433</v>
      </c>
      <c r="C5190" t="s">
        <v>42</v>
      </c>
      <c r="D5190" t="s">
        <v>616</v>
      </c>
      <c r="E5190">
        <v>0.24690000000000001</v>
      </c>
    </row>
    <row r="5191" spans="1:5">
      <c r="A5191">
        <v>2023</v>
      </c>
      <c r="B5191" t="s">
        <v>423</v>
      </c>
      <c r="C5191" t="s">
        <v>18</v>
      </c>
      <c r="D5191" t="s">
        <v>616</v>
      </c>
      <c r="E5191">
        <v>0.1835</v>
      </c>
    </row>
    <row r="5192" spans="1:5">
      <c r="A5192">
        <v>2023</v>
      </c>
      <c r="B5192" t="s">
        <v>428</v>
      </c>
      <c r="C5192" t="s">
        <v>27</v>
      </c>
      <c r="D5192" t="s">
        <v>616</v>
      </c>
      <c r="E5192">
        <v>0.1615</v>
      </c>
    </row>
    <row r="5193" spans="1:5">
      <c r="A5193">
        <v>2024</v>
      </c>
      <c r="B5193" t="s">
        <v>424</v>
      </c>
      <c r="C5193" t="s">
        <v>21</v>
      </c>
      <c r="D5193" t="s">
        <v>616</v>
      </c>
      <c r="E5193">
        <v>0.25779999999999997</v>
      </c>
    </row>
    <row r="5194" spans="1:5">
      <c r="A5194">
        <v>2024</v>
      </c>
      <c r="B5194" t="s">
        <v>432</v>
      </c>
      <c r="C5194" t="s">
        <v>39</v>
      </c>
      <c r="D5194" t="s">
        <v>616</v>
      </c>
      <c r="E5194">
        <v>0.2339</v>
      </c>
    </row>
    <row r="5195" spans="1:5">
      <c r="A5195">
        <v>2024</v>
      </c>
      <c r="B5195" t="s">
        <v>435</v>
      </c>
      <c r="C5195" t="s">
        <v>48</v>
      </c>
      <c r="D5195" t="s">
        <v>616</v>
      </c>
      <c r="E5195">
        <v>0.15290000000000001</v>
      </c>
    </row>
    <row r="5196" spans="1:5">
      <c r="A5196">
        <v>2024</v>
      </c>
      <c r="B5196" t="s">
        <v>426</v>
      </c>
      <c r="C5196" t="s">
        <v>427</v>
      </c>
      <c r="D5196" t="s">
        <v>616</v>
      </c>
      <c r="E5196">
        <v>0.2099</v>
      </c>
    </row>
    <row r="5197" spans="1:5">
      <c r="A5197">
        <v>2021</v>
      </c>
      <c r="B5197" t="s">
        <v>437</v>
      </c>
      <c r="C5197" t="s">
        <v>51</v>
      </c>
      <c r="D5197" t="s">
        <v>616</v>
      </c>
      <c r="E5197">
        <v>0.2039</v>
      </c>
    </row>
    <row r="5198" spans="1:5">
      <c r="A5198">
        <v>2021</v>
      </c>
      <c r="B5198" t="s">
        <v>434</v>
      </c>
      <c r="C5198" t="s">
        <v>45</v>
      </c>
      <c r="D5198" t="s">
        <v>616</v>
      </c>
      <c r="E5198">
        <v>0.2432</v>
      </c>
    </row>
    <row r="5199" spans="1:5">
      <c r="A5199">
        <v>2021</v>
      </c>
      <c r="B5199" t="s">
        <v>438</v>
      </c>
      <c r="C5199" t="s">
        <v>52</v>
      </c>
      <c r="D5199" t="s">
        <v>616</v>
      </c>
      <c r="E5199">
        <v>0.2031</v>
      </c>
    </row>
    <row r="5200" spans="1:5">
      <c r="A5200">
        <v>2021</v>
      </c>
      <c r="B5200" t="s">
        <v>425</v>
      </c>
      <c r="C5200" t="s">
        <v>24</v>
      </c>
      <c r="D5200" t="s">
        <v>616</v>
      </c>
      <c r="E5200">
        <v>0.2</v>
      </c>
    </row>
    <row r="5201" spans="1:5">
      <c r="A5201">
        <v>2021</v>
      </c>
      <c r="B5201" t="s">
        <v>423</v>
      </c>
      <c r="C5201" t="s">
        <v>18</v>
      </c>
      <c r="D5201" t="s">
        <v>616</v>
      </c>
      <c r="E5201">
        <v>0.1754</v>
      </c>
    </row>
    <row r="5202" spans="1:5">
      <c r="A5202">
        <v>2021</v>
      </c>
      <c r="B5202" t="s">
        <v>420</v>
      </c>
      <c r="C5202" t="s">
        <v>8</v>
      </c>
      <c r="D5202" t="s">
        <v>616</v>
      </c>
      <c r="E5202">
        <v>0.25700000000000001</v>
      </c>
    </row>
    <row r="5203" spans="1:5">
      <c r="A5203">
        <v>2022</v>
      </c>
      <c r="B5203" t="s">
        <v>425</v>
      </c>
      <c r="C5203" t="s">
        <v>24</v>
      </c>
      <c r="D5203" t="s">
        <v>616</v>
      </c>
      <c r="E5203">
        <v>0.2</v>
      </c>
    </row>
    <row r="5204" spans="1:5">
      <c r="A5204">
        <v>2022</v>
      </c>
      <c r="B5204" t="s">
        <v>422</v>
      </c>
      <c r="C5204" t="s">
        <v>15</v>
      </c>
      <c r="D5204" t="s">
        <v>616</v>
      </c>
      <c r="E5204">
        <v>0.24629999999999999</v>
      </c>
    </row>
    <row r="5205" spans="1:5">
      <c r="A5205">
        <v>2022</v>
      </c>
      <c r="B5205" t="s">
        <v>437</v>
      </c>
      <c r="C5205" t="s">
        <v>51</v>
      </c>
      <c r="D5205" t="s">
        <v>616</v>
      </c>
      <c r="E5205">
        <v>0.20660000000000001</v>
      </c>
    </row>
    <row r="5206" spans="1:5">
      <c r="A5206">
        <v>2022</v>
      </c>
      <c r="B5206" t="s">
        <v>426</v>
      </c>
      <c r="C5206" t="s">
        <v>427</v>
      </c>
      <c r="D5206" t="s">
        <v>616</v>
      </c>
      <c r="E5206">
        <v>0.2</v>
      </c>
    </row>
    <row r="5207" spans="1:5">
      <c r="A5207">
        <v>2022</v>
      </c>
      <c r="B5207" t="s">
        <v>428</v>
      </c>
      <c r="C5207" t="s">
        <v>27</v>
      </c>
      <c r="D5207" t="s">
        <v>616</v>
      </c>
      <c r="E5207">
        <v>0.16370000000000001</v>
      </c>
    </row>
    <row r="5208" spans="1:5">
      <c r="A5208">
        <v>2022</v>
      </c>
      <c r="B5208" t="s">
        <v>435</v>
      </c>
      <c r="C5208" t="s">
        <v>48</v>
      </c>
      <c r="D5208" t="s">
        <v>616</v>
      </c>
      <c r="E5208">
        <v>0.18679999999999999</v>
      </c>
    </row>
    <row r="5209" spans="1:5">
      <c r="A5209">
        <v>2022</v>
      </c>
      <c r="B5209" t="s">
        <v>423</v>
      </c>
      <c r="C5209" t="s">
        <v>18</v>
      </c>
      <c r="D5209" t="s">
        <v>616</v>
      </c>
      <c r="E5209">
        <v>0.1842</v>
      </c>
    </row>
    <row r="5210" spans="1:5">
      <c r="A5210">
        <v>2022</v>
      </c>
      <c r="B5210" t="s">
        <v>430</v>
      </c>
      <c r="C5210" t="s">
        <v>33</v>
      </c>
      <c r="D5210" t="s">
        <v>616</v>
      </c>
      <c r="E5210">
        <v>0.19389999999999999</v>
      </c>
    </row>
    <row r="5211" spans="1:5">
      <c r="A5211">
        <v>2022</v>
      </c>
      <c r="B5211" t="s">
        <v>436</v>
      </c>
      <c r="C5211" t="s">
        <v>49</v>
      </c>
      <c r="D5211" t="s">
        <v>616</v>
      </c>
      <c r="E5211">
        <v>0.28749999999999998</v>
      </c>
    </row>
    <row r="5212" spans="1:5">
      <c r="A5212">
        <v>2022</v>
      </c>
      <c r="B5212" t="s">
        <v>439</v>
      </c>
      <c r="C5212" t="s">
        <v>53</v>
      </c>
      <c r="D5212" t="s">
        <v>616</v>
      </c>
      <c r="E5212">
        <v>0.21190000000000001</v>
      </c>
    </row>
    <row r="5213" spans="1:5">
      <c r="A5213">
        <v>2022</v>
      </c>
      <c r="B5213" t="s">
        <v>433</v>
      </c>
      <c r="C5213" t="s">
        <v>42</v>
      </c>
      <c r="D5213" t="s">
        <v>616</v>
      </c>
      <c r="E5213">
        <v>0.25</v>
      </c>
    </row>
    <row r="5214" spans="1:5">
      <c r="A5214">
        <v>2022</v>
      </c>
      <c r="B5214" t="s">
        <v>434</v>
      </c>
      <c r="C5214" t="s">
        <v>45</v>
      </c>
      <c r="D5214" t="s">
        <v>616</v>
      </c>
      <c r="E5214">
        <v>0.17649999999999999</v>
      </c>
    </row>
    <row r="5215" spans="1:5">
      <c r="A5215">
        <v>2022</v>
      </c>
      <c r="B5215" t="s">
        <v>432</v>
      </c>
      <c r="C5215" t="s">
        <v>39</v>
      </c>
      <c r="D5215" t="s">
        <v>616</v>
      </c>
      <c r="E5215">
        <v>0.25679999999999997</v>
      </c>
    </row>
    <row r="5216" spans="1:5">
      <c r="A5216">
        <v>2021</v>
      </c>
      <c r="B5216" t="s">
        <v>426</v>
      </c>
      <c r="C5216" t="s">
        <v>427</v>
      </c>
      <c r="D5216" t="s">
        <v>616</v>
      </c>
      <c r="E5216">
        <v>0.21829999999999999</v>
      </c>
    </row>
    <row r="5217" spans="1:5">
      <c r="A5217">
        <v>2021</v>
      </c>
      <c r="B5217" t="s">
        <v>422</v>
      </c>
      <c r="C5217" t="s">
        <v>15</v>
      </c>
      <c r="D5217" t="s">
        <v>616</v>
      </c>
      <c r="E5217">
        <v>0.246</v>
      </c>
    </row>
    <row r="5218" spans="1:5">
      <c r="A5218">
        <v>2021</v>
      </c>
      <c r="B5218" t="s">
        <v>432</v>
      </c>
      <c r="C5218" t="s">
        <v>39</v>
      </c>
      <c r="D5218" t="s">
        <v>616</v>
      </c>
      <c r="E5218">
        <v>0.26240000000000002</v>
      </c>
    </row>
    <row r="5219" spans="1:5">
      <c r="A5219">
        <v>2021</v>
      </c>
      <c r="B5219" t="s">
        <v>424</v>
      </c>
      <c r="C5219" t="s">
        <v>21</v>
      </c>
      <c r="D5219" t="s">
        <v>616</v>
      </c>
      <c r="E5219">
        <v>0.27189999999999998</v>
      </c>
    </row>
    <row r="5220" spans="1:5">
      <c r="A5220">
        <v>2021</v>
      </c>
      <c r="B5220" t="s">
        <v>433</v>
      </c>
      <c r="C5220" t="s">
        <v>42</v>
      </c>
      <c r="D5220" t="s">
        <v>616</v>
      </c>
      <c r="E5220">
        <v>0.2442</v>
      </c>
    </row>
    <row r="5221" spans="1:5">
      <c r="A5221">
        <v>2021</v>
      </c>
      <c r="B5221" t="s">
        <v>421</v>
      </c>
      <c r="C5221" t="s">
        <v>13</v>
      </c>
      <c r="D5221" t="s">
        <v>616</v>
      </c>
      <c r="E5221">
        <v>0.24129999999999999</v>
      </c>
    </row>
    <row r="5222" spans="1:5">
      <c r="A5222">
        <v>2022</v>
      </c>
      <c r="B5222" t="s">
        <v>424</v>
      </c>
      <c r="C5222" t="s">
        <v>21</v>
      </c>
      <c r="D5222" t="s">
        <v>616</v>
      </c>
      <c r="E5222">
        <v>0.27360000000000001</v>
      </c>
    </row>
    <row r="5223" spans="1:5">
      <c r="A5223">
        <v>2022</v>
      </c>
      <c r="B5223" t="s">
        <v>431</v>
      </c>
      <c r="C5223" t="s">
        <v>36</v>
      </c>
      <c r="D5223" t="s">
        <v>616</v>
      </c>
      <c r="E5223">
        <v>0.17649999999999999</v>
      </c>
    </row>
    <row r="5224" spans="1:5">
      <c r="A5224">
        <v>2022</v>
      </c>
      <c r="B5224" t="s">
        <v>421</v>
      </c>
      <c r="C5224" t="s">
        <v>13</v>
      </c>
      <c r="D5224" t="s">
        <v>616</v>
      </c>
      <c r="E5224">
        <v>0.23849999999999999</v>
      </c>
    </row>
    <row r="5225" spans="1:5">
      <c r="A5225">
        <v>2021</v>
      </c>
      <c r="B5225" t="s">
        <v>436</v>
      </c>
      <c r="C5225" t="s">
        <v>49</v>
      </c>
      <c r="D5225" t="s">
        <v>616</v>
      </c>
      <c r="E5225">
        <v>0.2928</v>
      </c>
    </row>
    <row r="5226" spans="1:5">
      <c r="A5226">
        <v>2021</v>
      </c>
      <c r="B5226" t="s">
        <v>439</v>
      </c>
      <c r="C5226" t="s">
        <v>53</v>
      </c>
      <c r="D5226" t="s">
        <v>616</v>
      </c>
      <c r="E5226">
        <v>0.1983</v>
      </c>
    </row>
    <row r="5227" spans="1:5">
      <c r="A5227">
        <v>2021</v>
      </c>
      <c r="B5227" t="s">
        <v>435</v>
      </c>
      <c r="C5227" t="s">
        <v>48</v>
      </c>
      <c r="D5227" t="s">
        <v>616</v>
      </c>
      <c r="E5227">
        <v>0.2</v>
      </c>
    </row>
    <row r="5228" spans="1:5">
      <c r="A5228">
        <v>2021</v>
      </c>
      <c r="B5228" t="s">
        <v>430</v>
      </c>
      <c r="C5228" t="s">
        <v>33</v>
      </c>
      <c r="D5228" t="s">
        <v>616</v>
      </c>
      <c r="E5228">
        <v>0.21879999999999999</v>
      </c>
    </row>
    <row r="5229" spans="1:5">
      <c r="A5229">
        <v>2021</v>
      </c>
      <c r="B5229" t="s">
        <v>429</v>
      </c>
      <c r="C5229" t="s">
        <v>30</v>
      </c>
      <c r="D5229" t="s">
        <v>616</v>
      </c>
      <c r="E5229">
        <v>0.21790000000000001</v>
      </c>
    </row>
    <row r="5230" spans="1:5">
      <c r="A5230">
        <v>2021</v>
      </c>
      <c r="B5230" t="s">
        <v>428</v>
      </c>
      <c r="C5230" t="s">
        <v>27</v>
      </c>
      <c r="D5230" t="s">
        <v>616</v>
      </c>
      <c r="E5230">
        <v>0.1696</v>
      </c>
    </row>
    <row r="5231" spans="1:5">
      <c r="A5231">
        <v>2021</v>
      </c>
      <c r="B5231" t="s">
        <v>431</v>
      </c>
      <c r="C5231" t="s">
        <v>36</v>
      </c>
      <c r="D5231" t="s">
        <v>616</v>
      </c>
      <c r="E5231">
        <v>0.21740000000000001</v>
      </c>
    </row>
    <row r="5232" spans="1:5">
      <c r="A5232">
        <v>2022</v>
      </c>
      <c r="B5232" t="s">
        <v>438</v>
      </c>
      <c r="C5232" t="s">
        <v>52</v>
      </c>
      <c r="D5232" t="s">
        <v>616</v>
      </c>
      <c r="E5232">
        <v>0.19400000000000001</v>
      </c>
    </row>
    <row r="5233" spans="1:5">
      <c r="A5233">
        <v>2022</v>
      </c>
      <c r="B5233" t="s">
        <v>429</v>
      </c>
      <c r="C5233" t="s">
        <v>30</v>
      </c>
      <c r="D5233" t="s">
        <v>616</v>
      </c>
      <c r="E5233">
        <v>0.23089999999999999</v>
      </c>
    </row>
    <row r="5234" spans="1:5">
      <c r="A5234">
        <v>2022</v>
      </c>
      <c r="B5234" t="s">
        <v>420</v>
      </c>
      <c r="C5234" t="s">
        <v>8</v>
      </c>
      <c r="D5234" t="s">
        <v>616</v>
      </c>
      <c r="E5234">
        <v>0.253</v>
      </c>
    </row>
    <row r="5235" spans="1:5">
      <c r="A5235">
        <v>2020</v>
      </c>
      <c r="B5235" t="s">
        <v>422</v>
      </c>
      <c r="C5235" t="s">
        <v>15</v>
      </c>
      <c r="D5235" t="s">
        <v>616</v>
      </c>
      <c r="E5235">
        <v>0.246</v>
      </c>
    </row>
    <row r="5236" spans="1:5">
      <c r="A5236">
        <v>2020</v>
      </c>
      <c r="B5236" t="s">
        <v>425</v>
      </c>
      <c r="C5236" t="s">
        <v>24</v>
      </c>
      <c r="D5236" t="s">
        <v>616</v>
      </c>
      <c r="E5236">
        <v>0.2079</v>
      </c>
    </row>
    <row r="5237" spans="1:5">
      <c r="A5237">
        <v>2020</v>
      </c>
      <c r="B5237" t="s">
        <v>431</v>
      </c>
      <c r="C5237" t="s">
        <v>36</v>
      </c>
      <c r="D5237" t="s">
        <v>616</v>
      </c>
      <c r="E5237">
        <v>0.2029</v>
      </c>
    </row>
    <row r="5238" spans="1:5">
      <c r="A5238">
        <v>2020</v>
      </c>
      <c r="B5238" t="s">
        <v>423</v>
      </c>
      <c r="C5238" t="s">
        <v>18</v>
      </c>
      <c r="D5238" t="s">
        <v>616</v>
      </c>
      <c r="E5238">
        <v>0.17699999999999999</v>
      </c>
    </row>
    <row r="5239" spans="1:5">
      <c r="A5239">
        <v>2020</v>
      </c>
      <c r="B5239" t="s">
        <v>421</v>
      </c>
      <c r="C5239" t="s">
        <v>13</v>
      </c>
      <c r="D5239" t="s">
        <v>616</v>
      </c>
      <c r="E5239">
        <v>0.24249999999999999</v>
      </c>
    </row>
    <row r="5240" spans="1:5">
      <c r="A5240">
        <v>2020</v>
      </c>
      <c r="B5240" t="s">
        <v>438</v>
      </c>
      <c r="C5240" t="s">
        <v>52</v>
      </c>
      <c r="D5240" t="s">
        <v>616</v>
      </c>
      <c r="E5240">
        <v>0.2</v>
      </c>
    </row>
    <row r="5241" spans="1:5">
      <c r="A5241">
        <v>2020</v>
      </c>
      <c r="B5241" t="s">
        <v>436</v>
      </c>
      <c r="C5241" t="s">
        <v>49</v>
      </c>
      <c r="D5241" t="s">
        <v>616</v>
      </c>
      <c r="E5241">
        <v>0.3054</v>
      </c>
    </row>
    <row r="5242" spans="1:5">
      <c r="A5242">
        <v>2020</v>
      </c>
      <c r="B5242" t="s">
        <v>426</v>
      </c>
      <c r="C5242" t="s">
        <v>427</v>
      </c>
      <c r="D5242" t="s">
        <v>616</v>
      </c>
      <c r="E5242">
        <v>0.21110000000000001</v>
      </c>
    </row>
    <row r="5243" spans="1:5">
      <c r="A5243">
        <v>2020</v>
      </c>
      <c r="B5243" t="s">
        <v>424</v>
      </c>
      <c r="C5243" t="s">
        <v>21</v>
      </c>
      <c r="D5243" t="s">
        <v>616</v>
      </c>
      <c r="E5243">
        <v>0.27489999999999998</v>
      </c>
    </row>
    <row r="5244" spans="1:5">
      <c r="A5244">
        <v>2020</v>
      </c>
      <c r="B5244" t="s">
        <v>432</v>
      </c>
      <c r="C5244" t="s">
        <v>39</v>
      </c>
      <c r="D5244" t="s">
        <v>616</v>
      </c>
      <c r="E5244">
        <v>0.25559999999999999</v>
      </c>
    </row>
    <row r="5245" spans="1:5">
      <c r="A5245">
        <v>2020</v>
      </c>
      <c r="B5245" t="s">
        <v>439</v>
      </c>
      <c r="C5245" t="s">
        <v>53</v>
      </c>
      <c r="D5245" t="s">
        <v>616</v>
      </c>
      <c r="E5245">
        <v>0.2114</v>
      </c>
    </row>
    <row r="5246" spans="1:5">
      <c r="A5246">
        <v>2020</v>
      </c>
      <c r="B5246" t="s">
        <v>428</v>
      </c>
      <c r="C5246" t="s">
        <v>27</v>
      </c>
      <c r="D5246" t="s">
        <v>616</v>
      </c>
      <c r="E5246">
        <v>0.17510000000000001</v>
      </c>
    </row>
    <row r="5247" spans="1:5">
      <c r="A5247">
        <v>2020</v>
      </c>
      <c r="B5247" t="s">
        <v>429</v>
      </c>
      <c r="C5247" t="s">
        <v>30</v>
      </c>
      <c r="D5247" t="s">
        <v>616</v>
      </c>
      <c r="E5247">
        <v>0.22040000000000001</v>
      </c>
    </row>
    <row r="5248" spans="1:5">
      <c r="A5248">
        <v>2020</v>
      </c>
      <c r="B5248" t="s">
        <v>430</v>
      </c>
      <c r="C5248" t="s">
        <v>33</v>
      </c>
      <c r="D5248" t="s">
        <v>616</v>
      </c>
      <c r="E5248">
        <v>0.19189999999999999</v>
      </c>
    </row>
    <row r="5249" spans="1:5">
      <c r="A5249">
        <v>2020</v>
      </c>
      <c r="B5249" t="s">
        <v>433</v>
      </c>
      <c r="C5249" t="s">
        <v>42</v>
      </c>
      <c r="D5249" t="s">
        <v>616</v>
      </c>
      <c r="E5249">
        <v>0.23860000000000001</v>
      </c>
    </row>
    <row r="5250" spans="1:5">
      <c r="A5250">
        <v>2020</v>
      </c>
      <c r="B5250" t="s">
        <v>420</v>
      </c>
      <c r="C5250" t="s">
        <v>8</v>
      </c>
      <c r="D5250" t="s">
        <v>616</v>
      </c>
      <c r="E5250">
        <v>0.25819999999999999</v>
      </c>
    </row>
    <row r="5251" spans="1:5">
      <c r="A5251">
        <v>2020</v>
      </c>
      <c r="B5251" t="s">
        <v>434</v>
      </c>
      <c r="C5251" t="s">
        <v>45</v>
      </c>
      <c r="D5251" t="s">
        <v>616</v>
      </c>
      <c r="E5251">
        <v>0.22220000000000001</v>
      </c>
    </row>
    <row r="5252" spans="1:5">
      <c r="A5252">
        <v>2020</v>
      </c>
      <c r="B5252" t="s">
        <v>435</v>
      </c>
      <c r="C5252" t="s">
        <v>48</v>
      </c>
      <c r="D5252" t="s">
        <v>616</v>
      </c>
      <c r="E5252">
        <v>0.21740000000000001</v>
      </c>
    </row>
    <row r="5253" spans="1:5">
      <c r="A5253">
        <v>2020</v>
      </c>
      <c r="B5253" t="s">
        <v>437</v>
      </c>
      <c r="C5253" t="s">
        <v>51</v>
      </c>
      <c r="D5253" t="s">
        <v>616</v>
      </c>
      <c r="E5253">
        <v>0.20580000000000001</v>
      </c>
    </row>
    <row r="5254" spans="1:5">
      <c r="A5254">
        <v>2019</v>
      </c>
      <c r="B5254" t="s">
        <v>432</v>
      </c>
      <c r="C5254" t="s">
        <v>39</v>
      </c>
      <c r="D5254" t="s">
        <v>616</v>
      </c>
      <c r="E5254">
        <v>0.24</v>
      </c>
    </row>
    <row r="5255" spans="1:5">
      <c r="A5255">
        <v>2019</v>
      </c>
      <c r="B5255" t="s">
        <v>426</v>
      </c>
      <c r="C5255" t="s">
        <v>427</v>
      </c>
      <c r="D5255" t="s">
        <v>616</v>
      </c>
      <c r="E5255">
        <v>0.2167</v>
      </c>
    </row>
    <row r="5256" spans="1:5">
      <c r="A5256">
        <v>2019</v>
      </c>
      <c r="B5256" t="s">
        <v>421</v>
      </c>
      <c r="C5256" t="s">
        <v>13</v>
      </c>
      <c r="D5256" t="s">
        <v>616</v>
      </c>
      <c r="E5256">
        <v>0.24410000000000001</v>
      </c>
    </row>
    <row r="5257" spans="1:5">
      <c r="A5257">
        <v>2019</v>
      </c>
      <c r="B5257" t="s">
        <v>424</v>
      </c>
      <c r="C5257" t="s">
        <v>21</v>
      </c>
      <c r="D5257" t="s">
        <v>616</v>
      </c>
      <c r="E5257">
        <v>0.2712</v>
      </c>
    </row>
    <row r="5258" spans="1:5">
      <c r="A5258">
        <v>2019</v>
      </c>
      <c r="B5258" t="s">
        <v>423</v>
      </c>
      <c r="C5258" t="s">
        <v>18</v>
      </c>
      <c r="D5258" t="s">
        <v>616</v>
      </c>
      <c r="E5258">
        <v>0.20180000000000001</v>
      </c>
    </row>
    <row r="5259" spans="1:5">
      <c r="A5259">
        <v>2019</v>
      </c>
      <c r="B5259" t="s">
        <v>434</v>
      </c>
      <c r="C5259" t="s">
        <v>45</v>
      </c>
      <c r="D5259" t="s">
        <v>616</v>
      </c>
      <c r="E5259">
        <v>0.1842</v>
      </c>
    </row>
    <row r="5260" spans="1:5">
      <c r="A5260">
        <v>2019</v>
      </c>
      <c r="B5260" t="s">
        <v>428</v>
      </c>
      <c r="C5260" t="s">
        <v>27</v>
      </c>
      <c r="D5260" t="s">
        <v>616</v>
      </c>
      <c r="E5260">
        <v>0.18970000000000001</v>
      </c>
    </row>
    <row r="5261" spans="1:5">
      <c r="A5261">
        <v>2019</v>
      </c>
      <c r="B5261" t="s">
        <v>437</v>
      </c>
      <c r="C5261" t="s">
        <v>51</v>
      </c>
      <c r="D5261" t="s">
        <v>616</v>
      </c>
      <c r="E5261">
        <v>0.20899999999999999</v>
      </c>
    </row>
    <row r="5262" spans="1:5">
      <c r="A5262">
        <v>2019</v>
      </c>
      <c r="B5262" t="s">
        <v>425</v>
      </c>
      <c r="C5262" t="s">
        <v>24</v>
      </c>
      <c r="D5262" t="s">
        <v>616</v>
      </c>
      <c r="E5262">
        <v>0.21149999999999999</v>
      </c>
    </row>
    <row r="5263" spans="1:5">
      <c r="A5263">
        <v>2019</v>
      </c>
      <c r="B5263" t="s">
        <v>430</v>
      </c>
      <c r="C5263" t="s">
        <v>33</v>
      </c>
      <c r="D5263" t="s">
        <v>616</v>
      </c>
      <c r="E5263">
        <v>0.2</v>
      </c>
    </row>
    <row r="5264" spans="1:5">
      <c r="A5264">
        <v>2019</v>
      </c>
      <c r="B5264" t="s">
        <v>420</v>
      </c>
      <c r="C5264" t="s">
        <v>8</v>
      </c>
      <c r="D5264" t="s">
        <v>616</v>
      </c>
      <c r="E5264">
        <v>0.2571</v>
      </c>
    </row>
    <row r="5265" spans="1:5">
      <c r="A5265">
        <v>2019</v>
      </c>
      <c r="B5265" t="s">
        <v>438</v>
      </c>
      <c r="C5265" t="s">
        <v>52</v>
      </c>
      <c r="D5265" t="s">
        <v>616</v>
      </c>
      <c r="E5265">
        <v>0.1875</v>
      </c>
    </row>
    <row r="5266" spans="1:5">
      <c r="A5266">
        <v>2019</v>
      </c>
      <c r="B5266" t="s">
        <v>429</v>
      </c>
      <c r="C5266" t="s">
        <v>30</v>
      </c>
      <c r="D5266" t="s">
        <v>616</v>
      </c>
      <c r="E5266">
        <v>0.21829999999999999</v>
      </c>
    </row>
    <row r="5267" spans="1:5">
      <c r="A5267">
        <v>2019</v>
      </c>
      <c r="B5267" t="s">
        <v>433</v>
      </c>
      <c r="C5267" t="s">
        <v>42</v>
      </c>
      <c r="D5267" t="s">
        <v>616</v>
      </c>
      <c r="E5267">
        <v>0.2258</v>
      </c>
    </row>
    <row r="5268" spans="1:5">
      <c r="A5268">
        <v>2019</v>
      </c>
      <c r="B5268" t="s">
        <v>422</v>
      </c>
      <c r="C5268" t="s">
        <v>15</v>
      </c>
      <c r="D5268" t="s">
        <v>616</v>
      </c>
      <c r="E5268">
        <v>0.247</v>
      </c>
    </row>
    <row r="5269" spans="1:5">
      <c r="A5269">
        <v>2019</v>
      </c>
      <c r="B5269" t="s">
        <v>435</v>
      </c>
      <c r="C5269" t="s">
        <v>48</v>
      </c>
      <c r="D5269" t="s">
        <v>616</v>
      </c>
      <c r="E5269">
        <v>0.23080000000000001</v>
      </c>
    </row>
    <row r="5270" spans="1:5">
      <c r="A5270">
        <v>2019</v>
      </c>
      <c r="B5270" t="s">
        <v>436</v>
      </c>
      <c r="C5270" t="s">
        <v>49</v>
      </c>
      <c r="D5270" t="s">
        <v>616</v>
      </c>
      <c r="E5270">
        <v>0.3024</v>
      </c>
    </row>
    <row r="5271" spans="1:5">
      <c r="A5271">
        <v>2019</v>
      </c>
      <c r="B5271" t="s">
        <v>439</v>
      </c>
      <c r="C5271" t="s">
        <v>53</v>
      </c>
      <c r="D5271" t="s">
        <v>616</v>
      </c>
      <c r="E5271">
        <v>0.21429999999999999</v>
      </c>
    </row>
    <row r="5272" spans="1:5">
      <c r="A5272">
        <v>2019</v>
      </c>
      <c r="B5272" t="s">
        <v>431</v>
      </c>
      <c r="C5272" t="s">
        <v>36</v>
      </c>
      <c r="D5272" t="s">
        <v>616</v>
      </c>
      <c r="E5272">
        <v>0.2059</v>
      </c>
    </row>
    <row r="5273" spans="1:5">
      <c r="A5273">
        <v>2018</v>
      </c>
      <c r="B5273" t="s">
        <v>424</v>
      </c>
      <c r="C5273" t="s">
        <v>21</v>
      </c>
      <c r="D5273" t="s">
        <v>616</v>
      </c>
      <c r="E5273">
        <v>0.27379999999999999</v>
      </c>
    </row>
    <row r="5274" spans="1:5">
      <c r="A5274">
        <v>2018</v>
      </c>
      <c r="B5274" t="s">
        <v>420</v>
      </c>
      <c r="C5274" t="s">
        <v>8</v>
      </c>
      <c r="D5274" t="s">
        <v>616</v>
      </c>
      <c r="E5274">
        <v>0.2656</v>
      </c>
    </row>
    <row r="5275" spans="1:5">
      <c r="A5275">
        <v>2018</v>
      </c>
      <c r="B5275" t="s">
        <v>426</v>
      </c>
      <c r="C5275" t="s">
        <v>427</v>
      </c>
      <c r="D5275" t="s">
        <v>616</v>
      </c>
      <c r="E5275">
        <v>0.22819999999999999</v>
      </c>
    </row>
    <row r="5276" spans="1:5">
      <c r="A5276">
        <v>2018</v>
      </c>
      <c r="B5276" t="s">
        <v>433</v>
      </c>
      <c r="C5276" t="s">
        <v>42</v>
      </c>
      <c r="D5276" t="s">
        <v>616</v>
      </c>
      <c r="E5276">
        <v>0.23910000000000001</v>
      </c>
    </row>
    <row r="5277" spans="1:5">
      <c r="A5277">
        <v>2018</v>
      </c>
      <c r="B5277" t="s">
        <v>421</v>
      </c>
      <c r="C5277" t="s">
        <v>13</v>
      </c>
      <c r="D5277" t="s">
        <v>616</v>
      </c>
      <c r="E5277">
        <v>0.2475</v>
      </c>
    </row>
    <row r="5278" spans="1:5">
      <c r="A5278">
        <v>2018</v>
      </c>
      <c r="B5278" t="s">
        <v>435</v>
      </c>
      <c r="C5278" t="s">
        <v>48</v>
      </c>
      <c r="D5278" t="s">
        <v>616</v>
      </c>
      <c r="E5278">
        <v>0.23599999999999999</v>
      </c>
    </row>
    <row r="5279" spans="1:5">
      <c r="A5279">
        <v>2018</v>
      </c>
      <c r="B5279" t="s">
        <v>428</v>
      </c>
      <c r="C5279" t="s">
        <v>27</v>
      </c>
      <c r="D5279" t="s">
        <v>616</v>
      </c>
      <c r="E5279">
        <v>0.18559999999999999</v>
      </c>
    </row>
    <row r="5280" spans="1:5">
      <c r="A5280">
        <v>2018</v>
      </c>
      <c r="B5280" t="s">
        <v>423</v>
      </c>
      <c r="C5280" t="s">
        <v>18</v>
      </c>
      <c r="D5280" t="s">
        <v>616</v>
      </c>
      <c r="E5280">
        <v>0.2</v>
      </c>
    </row>
    <row r="5281" spans="1:5">
      <c r="A5281">
        <v>2018</v>
      </c>
      <c r="B5281" t="s">
        <v>430</v>
      </c>
      <c r="C5281" t="s">
        <v>33</v>
      </c>
      <c r="D5281" t="s">
        <v>616</v>
      </c>
      <c r="E5281">
        <v>0.19420000000000001</v>
      </c>
    </row>
    <row r="5282" spans="1:5">
      <c r="A5282">
        <v>2018</v>
      </c>
      <c r="B5282" t="s">
        <v>431</v>
      </c>
      <c r="C5282" t="s">
        <v>36</v>
      </c>
      <c r="D5282" t="s">
        <v>616</v>
      </c>
      <c r="E5282">
        <v>0.22059999999999999</v>
      </c>
    </row>
    <row r="5283" spans="1:5">
      <c r="A5283">
        <v>2018</v>
      </c>
      <c r="B5283" t="s">
        <v>438</v>
      </c>
      <c r="C5283" t="s">
        <v>52</v>
      </c>
      <c r="D5283" t="s">
        <v>616</v>
      </c>
      <c r="E5283">
        <v>0.19719999999999999</v>
      </c>
    </row>
    <row r="5284" spans="1:5">
      <c r="A5284">
        <v>2018</v>
      </c>
      <c r="B5284" t="s">
        <v>422</v>
      </c>
      <c r="C5284" t="s">
        <v>15</v>
      </c>
      <c r="D5284" t="s">
        <v>616</v>
      </c>
      <c r="E5284">
        <v>0.24660000000000001</v>
      </c>
    </row>
    <row r="5285" spans="1:5">
      <c r="A5285">
        <v>2018</v>
      </c>
      <c r="B5285" t="s">
        <v>436</v>
      </c>
      <c r="C5285" t="s">
        <v>49</v>
      </c>
      <c r="D5285" t="s">
        <v>616</v>
      </c>
      <c r="E5285">
        <v>0.30330000000000001</v>
      </c>
    </row>
    <row r="5286" spans="1:5">
      <c r="A5286">
        <v>2018</v>
      </c>
      <c r="B5286" t="s">
        <v>439</v>
      </c>
      <c r="C5286" t="s">
        <v>53</v>
      </c>
      <c r="D5286" t="s">
        <v>616</v>
      </c>
      <c r="E5286">
        <v>0.22389999999999999</v>
      </c>
    </row>
    <row r="5287" spans="1:5">
      <c r="A5287">
        <v>2018</v>
      </c>
      <c r="B5287" t="s">
        <v>437</v>
      </c>
      <c r="C5287" t="s">
        <v>51</v>
      </c>
      <c r="D5287" t="s">
        <v>616</v>
      </c>
      <c r="E5287">
        <v>0.2112</v>
      </c>
    </row>
    <row r="5288" spans="1:5">
      <c r="A5288">
        <v>2018</v>
      </c>
      <c r="B5288" t="s">
        <v>434</v>
      </c>
      <c r="C5288" t="s">
        <v>45</v>
      </c>
      <c r="D5288" t="s">
        <v>616</v>
      </c>
      <c r="E5288">
        <v>0.19439999999999999</v>
      </c>
    </row>
    <row r="5289" spans="1:5">
      <c r="A5289">
        <v>2018</v>
      </c>
      <c r="B5289" t="s">
        <v>429</v>
      </c>
      <c r="C5289" t="s">
        <v>30</v>
      </c>
      <c r="D5289" t="s">
        <v>616</v>
      </c>
      <c r="E5289">
        <v>0.22639999999999999</v>
      </c>
    </row>
    <row r="5290" spans="1:5">
      <c r="A5290">
        <v>2018</v>
      </c>
      <c r="B5290" t="s">
        <v>425</v>
      </c>
      <c r="C5290" t="s">
        <v>24</v>
      </c>
      <c r="D5290" t="s">
        <v>616</v>
      </c>
      <c r="E5290">
        <v>0.20949999999999999</v>
      </c>
    </row>
    <row r="5291" spans="1:5">
      <c r="A5291">
        <v>2018</v>
      </c>
      <c r="B5291" t="s">
        <v>432</v>
      </c>
      <c r="C5291" t="s">
        <v>39</v>
      </c>
      <c r="D5291" t="s">
        <v>616</v>
      </c>
      <c r="E5291">
        <v>0.2437</v>
      </c>
    </row>
    <row r="5292" spans="1:5">
      <c r="A5292">
        <v>2023</v>
      </c>
      <c r="B5292" t="s">
        <v>424</v>
      </c>
      <c r="C5292" t="s">
        <v>21</v>
      </c>
      <c r="D5292" t="s">
        <v>616</v>
      </c>
      <c r="E5292">
        <v>0.26989999999999997</v>
      </c>
    </row>
    <row r="5293" spans="1:5">
      <c r="A5293">
        <v>2023</v>
      </c>
      <c r="B5293" t="s">
        <v>432</v>
      </c>
      <c r="C5293" t="s">
        <v>39</v>
      </c>
      <c r="D5293" t="s">
        <v>616</v>
      </c>
      <c r="E5293">
        <v>0.24709999999999999</v>
      </c>
    </row>
    <row r="5294" spans="1:5">
      <c r="A5294">
        <v>2023</v>
      </c>
      <c r="B5294" t="s">
        <v>421</v>
      </c>
      <c r="C5294" t="s">
        <v>13</v>
      </c>
      <c r="D5294" t="s">
        <v>616</v>
      </c>
      <c r="E5294">
        <v>0.24249999999999999</v>
      </c>
    </row>
    <row r="5295" spans="1:5">
      <c r="A5295">
        <v>2023</v>
      </c>
      <c r="B5295" t="s">
        <v>430</v>
      </c>
      <c r="C5295" t="s">
        <v>33</v>
      </c>
      <c r="D5295" t="s">
        <v>616</v>
      </c>
      <c r="E5295">
        <v>0.17710000000000001</v>
      </c>
    </row>
    <row r="5296" spans="1:5">
      <c r="A5296">
        <v>2023</v>
      </c>
      <c r="B5296" t="s">
        <v>435</v>
      </c>
      <c r="C5296" t="s">
        <v>48</v>
      </c>
      <c r="D5296" t="s">
        <v>616</v>
      </c>
      <c r="E5296">
        <v>0.18179999999999999</v>
      </c>
    </row>
    <row r="5297" spans="1:5">
      <c r="A5297">
        <v>2023</v>
      </c>
      <c r="B5297" t="s">
        <v>436</v>
      </c>
      <c r="C5297" t="s">
        <v>49</v>
      </c>
      <c r="D5297" t="s">
        <v>616</v>
      </c>
      <c r="E5297">
        <v>0.27839999999999998</v>
      </c>
    </row>
    <row r="5298" spans="1:5">
      <c r="A5298">
        <v>2023</v>
      </c>
      <c r="B5298" t="s">
        <v>429</v>
      </c>
      <c r="C5298" t="s">
        <v>30</v>
      </c>
      <c r="D5298" t="s">
        <v>616</v>
      </c>
      <c r="E5298">
        <v>0.2281</v>
      </c>
    </row>
    <row r="5299" spans="1:5">
      <c r="A5299">
        <v>2023</v>
      </c>
      <c r="B5299" t="s">
        <v>420</v>
      </c>
      <c r="C5299" t="s">
        <v>8</v>
      </c>
      <c r="D5299" t="s">
        <v>616</v>
      </c>
      <c r="E5299">
        <v>0.251</v>
      </c>
    </row>
    <row r="5300" spans="1:5">
      <c r="A5300">
        <v>2023</v>
      </c>
      <c r="B5300" t="s">
        <v>439</v>
      </c>
      <c r="C5300" t="s">
        <v>53</v>
      </c>
      <c r="D5300" t="s">
        <v>616</v>
      </c>
      <c r="E5300">
        <v>0.19819999999999999</v>
      </c>
    </row>
    <row r="5301" spans="1:5">
      <c r="A5301">
        <v>2023</v>
      </c>
      <c r="B5301" t="s">
        <v>437</v>
      </c>
      <c r="C5301" t="s">
        <v>51</v>
      </c>
      <c r="D5301" t="s">
        <v>616</v>
      </c>
      <c r="E5301">
        <v>0.20930000000000001</v>
      </c>
    </row>
    <row r="5302" spans="1:5">
      <c r="A5302">
        <v>2023</v>
      </c>
      <c r="B5302" t="s">
        <v>438</v>
      </c>
      <c r="C5302" t="s">
        <v>52</v>
      </c>
      <c r="D5302" t="s">
        <v>616</v>
      </c>
      <c r="E5302">
        <v>0.2031</v>
      </c>
    </row>
    <row r="5303" spans="1:5">
      <c r="A5303">
        <v>2023</v>
      </c>
      <c r="B5303" t="s">
        <v>426</v>
      </c>
      <c r="C5303" t="s">
        <v>427</v>
      </c>
      <c r="D5303" t="s">
        <v>616</v>
      </c>
      <c r="E5303">
        <v>0.21199999999999999</v>
      </c>
    </row>
    <row r="5304" spans="1:5">
      <c r="A5304">
        <v>2023</v>
      </c>
      <c r="B5304" t="s">
        <v>434</v>
      </c>
      <c r="C5304" t="s">
        <v>45</v>
      </c>
      <c r="D5304" t="s">
        <v>616</v>
      </c>
      <c r="E5304">
        <v>0.21210000000000001</v>
      </c>
    </row>
    <row r="5305" spans="1:5">
      <c r="A5305">
        <v>2023</v>
      </c>
      <c r="B5305" t="s">
        <v>425</v>
      </c>
      <c r="C5305" t="s">
        <v>24</v>
      </c>
      <c r="D5305" t="s">
        <v>616</v>
      </c>
      <c r="E5305">
        <v>0.19189999999999999</v>
      </c>
    </row>
    <row r="5306" spans="1:5">
      <c r="A5306">
        <v>2023</v>
      </c>
      <c r="B5306" t="s">
        <v>422</v>
      </c>
      <c r="C5306" t="s">
        <v>15</v>
      </c>
      <c r="D5306" t="s">
        <v>616</v>
      </c>
      <c r="E5306">
        <v>0.24540000000000001</v>
      </c>
    </row>
    <row r="5307" spans="1:5">
      <c r="A5307">
        <v>2024</v>
      </c>
      <c r="B5307" t="s">
        <v>430</v>
      </c>
      <c r="C5307" t="s">
        <v>33</v>
      </c>
      <c r="D5307" t="s">
        <v>616</v>
      </c>
      <c r="E5307">
        <v>0.17780000000000001</v>
      </c>
    </row>
    <row r="5308" spans="1:5">
      <c r="A5308">
        <v>2024</v>
      </c>
      <c r="B5308" t="s">
        <v>428</v>
      </c>
      <c r="C5308" t="s">
        <v>27</v>
      </c>
      <c r="D5308" t="s">
        <v>616</v>
      </c>
      <c r="E5308">
        <v>0.15759999999999999</v>
      </c>
    </row>
    <row r="5309" spans="1:5">
      <c r="A5309">
        <v>2024</v>
      </c>
      <c r="B5309" t="s">
        <v>422</v>
      </c>
      <c r="C5309" t="s">
        <v>15</v>
      </c>
      <c r="D5309" t="s">
        <v>616</v>
      </c>
      <c r="E5309">
        <v>0.24429999999999999</v>
      </c>
    </row>
    <row r="5310" spans="1:5">
      <c r="A5310">
        <v>2024</v>
      </c>
      <c r="B5310" t="s">
        <v>425</v>
      </c>
      <c r="C5310" t="s">
        <v>24</v>
      </c>
      <c r="D5310" t="s">
        <v>616</v>
      </c>
      <c r="E5310">
        <v>0.18</v>
      </c>
    </row>
    <row r="5311" spans="1:5">
      <c r="A5311">
        <v>2024</v>
      </c>
      <c r="B5311" t="s">
        <v>438</v>
      </c>
      <c r="C5311" t="s">
        <v>52</v>
      </c>
      <c r="D5311" t="s">
        <v>616</v>
      </c>
      <c r="E5311">
        <v>0.1905</v>
      </c>
    </row>
    <row r="5312" spans="1:5">
      <c r="A5312">
        <v>2024</v>
      </c>
      <c r="B5312" t="s">
        <v>420</v>
      </c>
      <c r="C5312" t="s">
        <v>8</v>
      </c>
      <c r="D5312" t="s">
        <v>616</v>
      </c>
      <c r="E5312">
        <v>0.24790000000000001</v>
      </c>
    </row>
    <row r="5313" spans="1:5">
      <c r="A5313">
        <v>2024</v>
      </c>
      <c r="B5313" t="s">
        <v>423</v>
      </c>
      <c r="C5313" t="s">
        <v>18</v>
      </c>
      <c r="D5313" t="s">
        <v>616</v>
      </c>
      <c r="E5313">
        <v>0.16039999999999999</v>
      </c>
    </row>
    <row r="5314" spans="1:5">
      <c r="A5314">
        <v>2024</v>
      </c>
      <c r="B5314" t="s">
        <v>421</v>
      </c>
      <c r="C5314" t="s">
        <v>13</v>
      </c>
      <c r="D5314" t="s">
        <v>616</v>
      </c>
      <c r="E5314">
        <v>0.23599999999999999</v>
      </c>
    </row>
    <row r="5315" spans="1:5">
      <c r="A5315">
        <v>2024</v>
      </c>
      <c r="B5315" t="s">
        <v>429</v>
      </c>
      <c r="C5315" t="s">
        <v>30</v>
      </c>
      <c r="D5315" t="s">
        <v>616</v>
      </c>
      <c r="E5315">
        <v>0.2298</v>
      </c>
    </row>
    <row r="5316" spans="1:5">
      <c r="A5316">
        <v>2024</v>
      </c>
      <c r="B5316" t="s">
        <v>431</v>
      </c>
      <c r="C5316" t="s">
        <v>36</v>
      </c>
      <c r="D5316" t="s">
        <v>616</v>
      </c>
      <c r="E5316">
        <v>0.18029999999999999</v>
      </c>
    </row>
    <row r="5317" spans="1:5">
      <c r="A5317">
        <v>2024</v>
      </c>
      <c r="B5317" t="s">
        <v>434</v>
      </c>
      <c r="C5317" t="s">
        <v>45</v>
      </c>
      <c r="D5317" t="s">
        <v>616</v>
      </c>
      <c r="E5317">
        <v>0.18179999999999999</v>
      </c>
    </row>
    <row r="5318" spans="1:5">
      <c r="A5318">
        <v>2024</v>
      </c>
      <c r="B5318" t="s">
        <v>437</v>
      </c>
      <c r="C5318" t="s">
        <v>51</v>
      </c>
      <c r="D5318" t="s">
        <v>616</v>
      </c>
      <c r="E5318">
        <v>0.20499999999999999</v>
      </c>
    </row>
    <row r="5319" spans="1:5">
      <c r="A5319">
        <v>2024</v>
      </c>
      <c r="B5319" t="s">
        <v>436</v>
      </c>
      <c r="C5319" t="s">
        <v>49</v>
      </c>
      <c r="D5319" t="s">
        <v>616</v>
      </c>
      <c r="E5319">
        <v>0.27389999999999998</v>
      </c>
    </row>
    <row r="5320" spans="1:5">
      <c r="A5320">
        <v>2024</v>
      </c>
      <c r="B5320" t="s">
        <v>439</v>
      </c>
      <c r="C5320" t="s">
        <v>53</v>
      </c>
      <c r="D5320" t="s">
        <v>616</v>
      </c>
      <c r="E5320">
        <v>0.17760000000000001</v>
      </c>
    </row>
    <row r="5321" spans="1:5">
      <c r="A5321">
        <v>2024</v>
      </c>
      <c r="B5321" t="s">
        <v>433</v>
      </c>
      <c r="C5321" t="s">
        <v>42</v>
      </c>
      <c r="D5321" t="s">
        <v>616</v>
      </c>
      <c r="E5321">
        <v>0.24049999999999999</v>
      </c>
    </row>
    <row r="5322" spans="1:5">
      <c r="A5322">
        <v>2023</v>
      </c>
      <c r="B5322" t="s">
        <v>431</v>
      </c>
      <c r="C5322" t="s">
        <v>36</v>
      </c>
      <c r="D5322" t="s">
        <v>617</v>
      </c>
      <c r="E5322">
        <v>0.27579999999999999</v>
      </c>
    </row>
    <row r="5323" spans="1:5">
      <c r="A5323">
        <v>2023</v>
      </c>
      <c r="B5323" t="s">
        <v>433</v>
      </c>
      <c r="C5323" t="s">
        <v>42</v>
      </c>
      <c r="D5323" t="s">
        <v>617</v>
      </c>
      <c r="E5323">
        <v>0.21729999999999999</v>
      </c>
    </row>
    <row r="5324" spans="1:5">
      <c r="A5324">
        <v>2023</v>
      </c>
      <c r="B5324" t="s">
        <v>423</v>
      </c>
      <c r="C5324" t="s">
        <v>18</v>
      </c>
      <c r="D5324" t="s">
        <v>617</v>
      </c>
      <c r="E5324">
        <v>0.2404</v>
      </c>
    </row>
    <row r="5325" spans="1:5">
      <c r="A5325">
        <v>2023</v>
      </c>
      <c r="B5325" t="s">
        <v>428</v>
      </c>
      <c r="C5325" t="s">
        <v>27</v>
      </c>
      <c r="D5325" t="s">
        <v>617</v>
      </c>
      <c r="E5325">
        <v>0.27579999999999999</v>
      </c>
    </row>
    <row r="5326" spans="1:5">
      <c r="A5326">
        <v>2024</v>
      </c>
      <c r="B5326" t="s">
        <v>424</v>
      </c>
      <c r="C5326" t="s">
        <v>21</v>
      </c>
      <c r="D5326" t="s">
        <v>617</v>
      </c>
      <c r="E5326">
        <v>0.22670000000000001</v>
      </c>
    </row>
    <row r="5327" spans="1:5">
      <c r="A5327">
        <v>2024</v>
      </c>
      <c r="B5327" t="s">
        <v>432</v>
      </c>
      <c r="C5327" t="s">
        <v>39</v>
      </c>
      <c r="D5327" t="s">
        <v>617</v>
      </c>
      <c r="E5327">
        <v>0.2137</v>
      </c>
    </row>
    <row r="5328" spans="1:5">
      <c r="A5328">
        <v>2024</v>
      </c>
      <c r="B5328" t="s">
        <v>435</v>
      </c>
      <c r="C5328" t="s">
        <v>48</v>
      </c>
      <c r="D5328" t="s">
        <v>617</v>
      </c>
      <c r="E5328">
        <v>0.29880000000000001</v>
      </c>
    </row>
    <row r="5329" spans="1:5">
      <c r="A5329">
        <v>2024</v>
      </c>
      <c r="B5329" t="s">
        <v>426</v>
      </c>
      <c r="C5329" t="s">
        <v>427</v>
      </c>
      <c r="D5329" t="s">
        <v>617</v>
      </c>
      <c r="E5329">
        <v>0.29499999999999998</v>
      </c>
    </row>
    <row r="5330" spans="1:5">
      <c r="A5330">
        <v>2021</v>
      </c>
      <c r="B5330" t="s">
        <v>437</v>
      </c>
      <c r="C5330" t="s">
        <v>51</v>
      </c>
      <c r="D5330" t="s">
        <v>617</v>
      </c>
      <c r="E5330">
        <v>0.1973</v>
      </c>
    </row>
    <row r="5331" spans="1:5">
      <c r="A5331">
        <v>2021</v>
      </c>
      <c r="B5331" t="s">
        <v>434</v>
      </c>
      <c r="C5331" t="s">
        <v>45</v>
      </c>
      <c r="D5331" t="s">
        <v>617</v>
      </c>
      <c r="E5331">
        <v>0.2162</v>
      </c>
    </row>
    <row r="5332" spans="1:5">
      <c r="A5332">
        <v>2021</v>
      </c>
      <c r="B5332" t="s">
        <v>438</v>
      </c>
      <c r="C5332" t="s">
        <v>52</v>
      </c>
      <c r="D5332" t="s">
        <v>617</v>
      </c>
      <c r="E5332">
        <v>0.28439999999999999</v>
      </c>
    </row>
    <row r="5333" spans="1:5">
      <c r="A5333">
        <v>2021</v>
      </c>
      <c r="B5333" t="s">
        <v>425</v>
      </c>
      <c r="C5333" t="s">
        <v>24</v>
      </c>
      <c r="D5333" t="s">
        <v>617</v>
      </c>
      <c r="E5333">
        <v>0.23200000000000001</v>
      </c>
    </row>
    <row r="5334" spans="1:5">
      <c r="A5334">
        <v>2021</v>
      </c>
      <c r="B5334" t="s">
        <v>423</v>
      </c>
      <c r="C5334" t="s">
        <v>18</v>
      </c>
      <c r="D5334" t="s">
        <v>617</v>
      </c>
      <c r="E5334">
        <v>0.2737</v>
      </c>
    </row>
    <row r="5335" spans="1:5">
      <c r="A5335">
        <v>2021</v>
      </c>
      <c r="B5335" t="s">
        <v>420</v>
      </c>
      <c r="C5335" t="s">
        <v>8</v>
      </c>
      <c r="D5335" t="s">
        <v>617</v>
      </c>
      <c r="E5335">
        <v>0.1968</v>
      </c>
    </row>
    <row r="5336" spans="1:5">
      <c r="A5336">
        <v>2022</v>
      </c>
      <c r="B5336" t="s">
        <v>425</v>
      </c>
      <c r="C5336" t="s">
        <v>24</v>
      </c>
      <c r="D5336" t="s">
        <v>617</v>
      </c>
      <c r="E5336">
        <v>0.218</v>
      </c>
    </row>
    <row r="5337" spans="1:5">
      <c r="A5337">
        <v>2022</v>
      </c>
      <c r="B5337" t="s">
        <v>422</v>
      </c>
      <c r="C5337" t="s">
        <v>15</v>
      </c>
      <c r="D5337" t="s">
        <v>617</v>
      </c>
      <c r="E5337">
        <v>0.20810000000000001</v>
      </c>
    </row>
    <row r="5338" spans="1:5">
      <c r="A5338">
        <v>2022</v>
      </c>
      <c r="B5338" t="s">
        <v>437</v>
      </c>
      <c r="C5338" t="s">
        <v>51</v>
      </c>
      <c r="D5338" t="s">
        <v>617</v>
      </c>
      <c r="E5338">
        <v>0.1973</v>
      </c>
    </row>
    <row r="5339" spans="1:5">
      <c r="A5339">
        <v>2022</v>
      </c>
      <c r="B5339" t="s">
        <v>426</v>
      </c>
      <c r="C5339" t="s">
        <v>427</v>
      </c>
      <c r="D5339" t="s">
        <v>617</v>
      </c>
      <c r="E5339">
        <v>0.3</v>
      </c>
    </row>
    <row r="5340" spans="1:5">
      <c r="A5340">
        <v>2022</v>
      </c>
      <c r="B5340" t="s">
        <v>428</v>
      </c>
      <c r="C5340" t="s">
        <v>27</v>
      </c>
      <c r="D5340" t="s">
        <v>617</v>
      </c>
      <c r="E5340">
        <v>0.2772</v>
      </c>
    </row>
    <row r="5341" spans="1:5">
      <c r="A5341">
        <v>2022</v>
      </c>
      <c r="B5341" t="s">
        <v>435</v>
      </c>
      <c r="C5341" t="s">
        <v>48</v>
      </c>
      <c r="D5341" t="s">
        <v>617</v>
      </c>
      <c r="E5341">
        <v>0.30549999999999999</v>
      </c>
    </row>
    <row r="5342" spans="1:5">
      <c r="A5342">
        <v>2022</v>
      </c>
      <c r="B5342" t="s">
        <v>423</v>
      </c>
      <c r="C5342" t="s">
        <v>18</v>
      </c>
      <c r="D5342" t="s">
        <v>617</v>
      </c>
      <c r="E5342">
        <v>0.25259999999999999</v>
      </c>
    </row>
    <row r="5343" spans="1:5">
      <c r="A5343">
        <v>2022</v>
      </c>
      <c r="B5343" t="s">
        <v>430</v>
      </c>
      <c r="C5343" t="s">
        <v>33</v>
      </c>
      <c r="D5343" t="s">
        <v>617</v>
      </c>
      <c r="E5343">
        <v>0.25509999999999999</v>
      </c>
    </row>
    <row r="5344" spans="1:5">
      <c r="A5344">
        <v>2022</v>
      </c>
      <c r="B5344" t="s">
        <v>436</v>
      </c>
      <c r="C5344" t="s">
        <v>49</v>
      </c>
      <c r="D5344" t="s">
        <v>617</v>
      </c>
      <c r="E5344">
        <v>0.1875</v>
      </c>
    </row>
    <row r="5345" spans="1:5">
      <c r="A5345">
        <v>2022</v>
      </c>
      <c r="B5345" t="s">
        <v>439</v>
      </c>
      <c r="C5345" t="s">
        <v>53</v>
      </c>
      <c r="D5345" t="s">
        <v>617</v>
      </c>
      <c r="E5345">
        <v>0.20849999999999999</v>
      </c>
    </row>
    <row r="5346" spans="1:5">
      <c r="A5346">
        <v>2022</v>
      </c>
      <c r="B5346" t="s">
        <v>433</v>
      </c>
      <c r="C5346" t="s">
        <v>42</v>
      </c>
      <c r="D5346" t="s">
        <v>617</v>
      </c>
      <c r="E5346">
        <v>0.19289999999999999</v>
      </c>
    </row>
    <row r="5347" spans="1:5">
      <c r="A5347">
        <v>2022</v>
      </c>
      <c r="B5347" t="s">
        <v>434</v>
      </c>
      <c r="C5347" t="s">
        <v>45</v>
      </c>
      <c r="D5347" t="s">
        <v>617</v>
      </c>
      <c r="E5347">
        <v>0.19409999999999999</v>
      </c>
    </row>
    <row r="5348" spans="1:5">
      <c r="A5348">
        <v>2022</v>
      </c>
      <c r="B5348" t="s">
        <v>432</v>
      </c>
      <c r="C5348" t="s">
        <v>39</v>
      </c>
      <c r="D5348" t="s">
        <v>617</v>
      </c>
      <c r="E5348">
        <v>0.18909999999999999</v>
      </c>
    </row>
    <row r="5349" spans="1:5">
      <c r="A5349">
        <v>2021</v>
      </c>
      <c r="B5349" t="s">
        <v>426</v>
      </c>
      <c r="C5349" t="s">
        <v>427</v>
      </c>
      <c r="D5349" t="s">
        <v>617</v>
      </c>
      <c r="E5349">
        <v>0.2782</v>
      </c>
    </row>
    <row r="5350" spans="1:5">
      <c r="A5350">
        <v>2021</v>
      </c>
      <c r="B5350" t="s">
        <v>422</v>
      </c>
      <c r="C5350" t="s">
        <v>15</v>
      </c>
      <c r="D5350" t="s">
        <v>617</v>
      </c>
      <c r="E5350">
        <v>0.20749999999999999</v>
      </c>
    </row>
    <row r="5351" spans="1:5">
      <c r="A5351">
        <v>2021</v>
      </c>
      <c r="B5351" t="s">
        <v>432</v>
      </c>
      <c r="C5351" t="s">
        <v>39</v>
      </c>
      <c r="D5351" t="s">
        <v>617</v>
      </c>
      <c r="E5351">
        <v>0.19850000000000001</v>
      </c>
    </row>
    <row r="5352" spans="1:5">
      <c r="A5352">
        <v>2021</v>
      </c>
      <c r="B5352" t="s">
        <v>424</v>
      </c>
      <c r="C5352" t="s">
        <v>21</v>
      </c>
      <c r="D5352" t="s">
        <v>617</v>
      </c>
      <c r="E5352">
        <v>0.20349999999999999</v>
      </c>
    </row>
    <row r="5353" spans="1:5">
      <c r="A5353">
        <v>2021</v>
      </c>
      <c r="B5353" t="s">
        <v>433</v>
      </c>
      <c r="C5353" t="s">
        <v>42</v>
      </c>
      <c r="D5353" t="s">
        <v>617</v>
      </c>
      <c r="E5353">
        <v>0.20469999999999999</v>
      </c>
    </row>
    <row r="5354" spans="1:5">
      <c r="A5354">
        <v>2021</v>
      </c>
      <c r="B5354" t="s">
        <v>421</v>
      </c>
      <c r="C5354" t="s">
        <v>13</v>
      </c>
      <c r="D5354" t="s">
        <v>617</v>
      </c>
      <c r="E5354">
        <v>0.2016</v>
      </c>
    </row>
    <row r="5355" spans="1:5">
      <c r="A5355">
        <v>2022</v>
      </c>
      <c r="B5355" t="s">
        <v>424</v>
      </c>
      <c r="C5355" t="s">
        <v>21</v>
      </c>
      <c r="D5355" t="s">
        <v>617</v>
      </c>
      <c r="E5355">
        <v>0.20610000000000001</v>
      </c>
    </row>
    <row r="5356" spans="1:5">
      <c r="A5356">
        <v>2022</v>
      </c>
      <c r="B5356" t="s">
        <v>431</v>
      </c>
      <c r="C5356" t="s">
        <v>36</v>
      </c>
      <c r="D5356" t="s">
        <v>617</v>
      </c>
      <c r="E5356">
        <v>0.27060000000000001</v>
      </c>
    </row>
    <row r="5357" spans="1:5">
      <c r="A5357">
        <v>2022</v>
      </c>
      <c r="B5357" t="s">
        <v>421</v>
      </c>
      <c r="C5357" t="s">
        <v>13</v>
      </c>
      <c r="D5357" t="s">
        <v>617</v>
      </c>
      <c r="E5357">
        <v>0.2031</v>
      </c>
    </row>
    <row r="5358" spans="1:5">
      <c r="A5358">
        <v>2021</v>
      </c>
      <c r="B5358" t="s">
        <v>436</v>
      </c>
      <c r="C5358" t="s">
        <v>49</v>
      </c>
      <c r="D5358" t="s">
        <v>617</v>
      </c>
      <c r="E5358">
        <v>0.18329999999999999</v>
      </c>
    </row>
    <row r="5359" spans="1:5">
      <c r="A5359">
        <v>2021</v>
      </c>
      <c r="B5359" t="s">
        <v>439</v>
      </c>
      <c r="C5359" t="s">
        <v>53</v>
      </c>
      <c r="D5359" t="s">
        <v>617</v>
      </c>
      <c r="E5359">
        <v>0.2281</v>
      </c>
    </row>
    <row r="5360" spans="1:5">
      <c r="A5360">
        <v>2021</v>
      </c>
      <c r="B5360" t="s">
        <v>435</v>
      </c>
      <c r="C5360" t="s">
        <v>48</v>
      </c>
      <c r="D5360" t="s">
        <v>617</v>
      </c>
      <c r="E5360">
        <v>0.29559999999999997</v>
      </c>
    </row>
    <row r="5361" spans="1:5">
      <c r="A5361">
        <v>2021</v>
      </c>
      <c r="B5361" t="s">
        <v>430</v>
      </c>
      <c r="C5361" t="s">
        <v>33</v>
      </c>
      <c r="D5361" t="s">
        <v>617</v>
      </c>
      <c r="E5361">
        <v>0.24790000000000001</v>
      </c>
    </row>
    <row r="5362" spans="1:5">
      <c r="A5362">
        <v>2021</v>
      </c>
      <c r="B5362" t="s">
        <v>429</v>
      </c>
      <c r="C5362" t="s">
        <v>30</v>
      </c>
      <c r="D5362" t="s">
        <v>617</v>
      </c>
      <c r="E5362">
        <v>0.2505</v>
      </c>
    </row>
    <row r="5363" spans="1:5">
      <c r="A5363">
        <v>2021</v>
      </c>
      <c r="B5363" t="s">
        <v>428</v>
      </c>
      <c r="C5363" t="s">
        <v>27</v>
      </c>
      <c r="D5363" t="s">
        <v>617</v>
      </c>
      <c r="E5363">
        <v>0.28189999999999998</v>
      </c>
    </row>
    <row r="5364" spans="1:5">
      <c r="A5364">
        <v>2021</v>
      </c>
      <c r="B5364" t="s">
        <v>431</v>
      </c>
      <c r="C5364" t="s">
        <v>36</v>
      </c>
      <c r="D5364" t="s">
        <v>617</v>
      </c>
      <c r="E5364">
        <v>0.2928</v>
      </c>
    </row>
    <row r="5365" spans="1:5">
      <c r="A5365">
        <v>2022</v>
      </c>
      <c r="B5365" t="s">
        <v>438</v>
      </c>
      <c r="C5365" t="s">
        <v>52</v>
      </c>
      <c r="D5365" t="s">
        <v>617</v>
      </c>
      <c r="E5365">
        <v>0.31040000000000001</v>
      </c>
    </row>
    <row r="5366" spans="1:5">
      <c r="A5366">
        <v>2022</v>
      </c>
      <c r="B5366" t="s">
        <v>429</v>
      </c>
      <c r="C5366" t="s">
        <v>30</v>
      </c>
      <c r="D5366" t="s">
        <v>617</v>
      </c>
      <c r="E5366">
        <v>0.24660000000000001</v>
      </c>
    </row>
    <row r="5367" spans="1:5">
      <c r="A5367">
        <v>2022</v>
      </c>
      <c r="B5367" t="s">
        <v>420</v>
      </c>
      <c r="C5367" t="s">
        <v>8</v>
      </c>
      <c r="D5367" t="s">
        <v>617</v>
      </c>
      <c r="E5367">
        <v>0.2011</v>
      </c>
    </row>
    <row r="5368" spans="1:5">
      <c r="A5368">
        <v>2020</v>
      </c>
      <c r="B5368" t="s">
        <v>422</v>
      </c>
      <c r="C5368" t="s">
        <v>15</v>
      </c>
      <c r="D5368" t="s">
        <v>617</v>
      </c>
      <c r="E5368">
        <v>0.21279999999999999</v>
      </c>
    </row>
    <row r="5369" spans="1:5">
      <c r="A5369">
        <v>2020</v>
      </c>
      <c r="B5369" t="s">
        <v>425</v>
      </c>
      <c r="C5369" t="s">
        <v>24</v>
      </c>
      <c r="D5369" t="s">
        <v>617</v>
      </c>
      <c r="E5369">
        <v>0.2455</v>
      </c>
    </row>
    <row r="5370" spans="1:5">
      <c r="A5370">
        <v>2020</v>
      </c>
      <c r="B5370" t="s">
        <v>431</v>
      </c>
      <c r="C5370" t="s">
        <v>36</v>
      </c>
      <c r="D5370" t="s">
        <v>617</v>
      </c>
      <c r="E5370">
        <v>0.29859999999999998</v>
      </c>
    </row>
    <row r="5371" spans="1:5">
      <c r="A5371">
        <v>2020</v>
      </c>
      <c r="B5371" t="s">
        <v>423</v>
      </c>
      <c r="C5371" t="s">
        <v>18</v>
      </c>
      <c r="D5371" t="s">
        <v>617</v>
      </c>
      <c r="E5371">
        <v>0.28849999999999998</v>
      </c>
    </row>
    <row r="5372" spans="1:5">
      <c r="A5372">
        <v>2020</v>
      </c>
      <c r="B5372" t="s">
        <v>421</v>
      </c>
      <c r="C5372" t="s">
        <v>13</v>
      </c>
      <c r="D5372" t="s">
        <v>617</v>
      </c>
      <c r="E5372">
        <v>0.19670000000000001</v>
      </c>
    </row>
    <row r="5373" spans="1:5">
      <c r="A5373">
        <v>2020</v>
      </c>
      <c r="B5373" t="s">
        <v>438</v>
      </c>
      <c r="C5373" t="s">
        <v>52</v>
      </c>
      <c r="D5373" t="s">
        <v>617</v>
      </c>
      <c r="E5373">
        <v>0.28620000000000001</v>
      </c>
    </row>
    <row r="5374" spans="1:5">
      <c r="A5374">
        <v>2020</v>
      </c>
      <c r="B5374" t="s">
        <v>436</v>
      </c>
      <c r="C5374" t="s">
        <v>49</v>
      </c>
      <c r="D5374" t="s">
        <v>617</v>
      </c>
      <c r="E5374">
        <v>0.18590000000000001</v>
      </c>
    </row>
    <row r="5375" spans="1:5">
      <c r="A5375">
        <v>2020</v>
      </c>
      <c r="B5375" t="s">
        <v>426</v>
      </c>
      <c r="C5375" t="s">
        <v>427</v>
      </c>
      <c r="D5375" t="s">
        <v>617</v>
      </c>
      <c r="E5375">
        <v>0.28739999999999999</v>
      </c>
    </row>
    <row r="5376" spans="1:5">
      <c r="A5376">
        <v>2020</v>
      </c>
      <c r="B5376" t="s">
        <v>424</v>
      </c>
      <c r="C5376" t="s">
        <v>21</v>
      </c>
      <c r="D5376" t="s">
        <v>617</v>
      </c>
      <c r="E5376">
        <v>0.2006</v>
      </c>
    </row>
    <row r="5377" spans="1:5">
      <c r="A5377">
        <v>2020</v>
      </c>
      <c r="B5377" t="s">
        <v>432</v>
      </c>
      <c r="C5377" t="s">
        <v>39</v>
      </c>
      <c r="D5377" t="s">
        <v>617</v>
      </c>
      <c r="E5377">
        <v>0.21260000000000001</v>
      </c>
    </row>
    <row r="5378" spans="1:5">
      <c r="A5378">
        <v>2020</v>
      </c>
      <c r="B5378" t="s">
        <v>439</v>
      </c>
      <c r="C5378" t="s">
        <v>53</v>
      </c>
      <c r="D5378" t="s">
        <v>617</v>
      </c>
      <c r="E5378">
        <v>0.19670000000000001</v>
      </c>
    </row>
    <row r="5379" spans="1:5">
      <c r="A5379">
        <v>2020</v>
      </c>
      <c r="B5379" t="s">
        <v>428</v>
      </c>
      <c r="C5379" t="s">
        <v>27</v>
      </c>
      <c r="D5379" t="s">
        <v>617</v>
      </c>
      <c r="E5379">
        <v>0.28699999999999998</v>
      </c>
    </row>
    <row r="5380" spans="1:5">
      <c r="A5380">
        <v>2020</v>
      </c>
      <c r="B5380" t="s">
        <v>429</v>
      </c>
      <c r="C5380" t="s">
        <v>30</v>
      </c>
      <c r="D5380" t="s">
        <v>617</v>
      </c>
      <c r="E5380">
        <v>0.24690000000000001</v>
      </c>
    </row>
    <row r="5381" spans="1:5">
      <c r="A5381">
        <v>2020</v>
      </c>
      <c r="B5381" t="s">
        <v>430</v>
      </c>
      <c r="C5381" t="s">
        <v>33</v>
      </c>
      <c r="D5381" t="s">
        <v>617</v>
      </c>
      <c r="E5381">
        <v>0.28889999999999999</v>
      </c>
    </row>
    <row r="5382" spans="1:5">
      <c r="A5382">
        <v>2020</v>
      </c>
      <c r="B5382" t="s">
        <v>433</v>
      </c>
      <c r="C5382" t="s">
        <v>42</v>
      </c>
      <c r="D5382" t="s">
        <v>617</v>
      </c>
      <c r="E5382">
        <v>0.19089999999999999</v>
      </c>
    </row>
    <row r="5383" spans="1:5">
      <c r="A5383">
        <v>2020</v>
      </c>
      <c r="B5383" t="s">
        <v>420</v>
      </c>
      <c r="C5383" t="s">
        <v>8</v>
      </c>
      <c r="D5383" t="s">
        <v>617</v>
      </c>
      <c r="E5383">
        <v>0.19550000000000001</v>
      </c>
    </row>
    <row r="5384" spans="1:5">
      <c r="A5384">
        <v>2020</v>
      </c>
      <c r="B5384" t="s">
        <v>434</v>
      </c>
      <c r="C5384" t="s">
        <v>45</v>
      </c>
      <c r="D5384" t="s">
        <v>617</v>
      </c>
      <c r="E5384">
        <v>0.22220000000000001</v>
      </c>
    </row>
    <row r="5385" spans="1:5">
      <c r="A5385">
        <v>2020</v>
      </c>
      <c r="B5385" t="s">
        <v>435</v>
      </c>
      <c r="C5385" t="s">
        <v>48</v>
      </c>
      <c r="D5385" t="s">
        <v>617</v>
      </c>
      <c r="E5385">
        <v>0.27389999999999998</v>
      </c>
    </row>
    <row r="5386" spans="1:5">
      <c r="A5386">
        <v>2020</v>
      </c>
      <c r="B5386" t="s">
        <v>437</v>
      </c>
      <c r="C5386" t="s">
        <v>51</v>
      </c>
      <c r="D5386" t="s">
        <v>617</v>
      </c>
      <c r="E5386">
        <v>0.1996</v>
      </c>
    </row>
    <row r="5387" spans="1:5">
      <c r="A5387">
        <v>2019</v>
      </c>
      <c r="B5387" t="s">
        <v>432</v>
      </c>
      <c r="C5387" t="s">
        <v>39</v>
      </c>
      <c r="D5387" t="s">
        <v>617</v>
      </c>
      <c r="E5387">
        <v>0.2109</v>
      </c>
    </row>
    <row r="5388" spans="1:5">
      <c r="A5388">
        <v>2019</v>
      </c>
      <c r="B5388" t="s">
        <v>426</v>
      </c>
      <c r="C5388" t="s">
        <v>427</v>
      </c>
      <c r="D5388" t="s">
        <v>617</v>
      </c>
      <c r="E5388">
        <v>0.28079999999999999</v>
      </c>
    </row>
    <row r="5389" spans="1:5">
      <c r="A5389">
        <v>2019</v>
      </c>
      <c r="B5389" t="s">
        <v>421</v>
      </c>
      <c r="C5389" t="s">
        <v>13</v>
      </c>
      <c r="D5389" t="s">
        <v>617</v>
      </c>
      <c r="E5389">
        <v>0.19750000000000001</v>
      </c>
    </row>
    <row r="5390" spans="1:5">
      <c r="A5390">
        <v>2019</v>
      </c>
      <c r="B5390" t="s">
        <v>424</v>
      </c>
      <c r="C5390" t="s">
        <v>21</v>
      </c>
      <c r="D5390" t="s">
        <v>617</v>
      </c>
      <c r="E5390">
        <v>0.22259999999999999</v>
      </c>
    </row>
    <row r="5391" spans="1:5">
      <c r="A5391">
        <v>2019</v>
      </c>
      <c r="B5391" t="s">
        <v>423</v>
      </c>
      <c r="C5391" t="s">
        <v>18</v>
      </c>
      <c r="D5391" t="s">
        <v>617</v>
      </c>
      <c r="E5391">
        <v>0.28070000000000001</v>
      </c>
    </row>
    <row r="5392" spans="1:5">
      <c r="A5392">
        <v>2019</v>
      </c>
      <c r="B5392" t="s">
        <v>434</v>
      </c>
      <c r="C5392" t="s">
        <v>45</v>
      </c>
      <c r="D5392" t="s">
        <v>617</v>
      </c>
      <c r="E5392">
        <v>0.25259999999999999</v>
      </c>
    </row>
    <row r="5393" spans="1:5">
      <c r="A5393">
        <v>2019</v>
      </c>
      <c r="B5393" t="s">
        <v>428</v>
      </c>
      <c r="C5393" t="s">
        <v>27</v>
      </c>
      <c r="D5393" t="s">
        <v>617</v>
      </c>
      <c r="E5393">
        <v>0.27929999999999999</v>
      </c>
    </row>
    <row r="5394" spans="1:5">
      <c r="A5394">
        <v>2019</v>
      </c>
      <c r="B5394" t="s">
        <v>437</v>
      </c>
      <c r="C5394" t="s">
        <v>51</v>
      </c>
      <c r="D5394" t="s">
        <v>617</v>
      </c>
      <c r="E5394">
        <v>0.19220000000000001</v>
      </c>
    </row>
    <row r="5395" spans="1:5">
      <c r="A5395">
        <v>2019</v>
      </c>
      <c r="B5395" t="s">
        <v>425</v>
      </c>
      <c r="C5395" t="s">
        <v>24</v>
      </c>
      <c r="D5395" t="s">
        <v>617</v>
      </c>
      <c r="E5395">
        <v>0.23269999999999999</v>
      </c>
    </row>
    <row r="5396" spans="1:5">
      <c r="A5396">
        <v>2019</v>
      </c>
      <c r="B5396" t="s">
        <v>430</v>
      </c>
      <c r="C5396" t="s">
        <v>33</v>
      </c>
      <c r="D5396" t="s">
        <v>617</v>
      </c>
      <c r="E5396">
        <v>0.27200000000000002</v>
      </c>
    </row>
    <row r="5397" spans="1:5">
      <c r="A5397">
        <v>2019</v>
      </c>
      <c r="B5397" t="s">
        <v>420</v>
      </c>
      <c r="C5397" t="s">
        <v>8</v>
      </c>
      <c r="D5397" t="s">
        <v>617</v>
      </c>
      <c r="E5397">
        <v>0.19739999999999999</v>
      </c>
    </row>
    <row r="5398" spans="1:5">
      <c r="A5398">
        <v>2019</v>
      </c>
      <c r="B5398" t="s">
        <v>438</v>
      </c>
      <c r="C5398" t="s">
        <v>52</v>
      </c>
      <c r="D5398" t="s">
        <v>617</v>
      </c>
      <c r="E5398">
        <v>0.25</v>
      </c>
    </row>
    <row r="5399" spans="1:5">
      <c r="A5399">
        <v>2019</v>
      </c>
      <c r="B5399" t="s">
        <v>429</v>
      </c>
      <c r="C5399" t="s">
        <v>30</v>
      </c>
      <c r="D5399" t="s">
        <v>617</v>
      </c>
      <c r="E5399">
        <v>0.2452</v>
      </c>
    </row>
    <row r="5400" spans="1:5">
      <c r="A5400">
        <v>2019</v>
      </c>
      <c r="B5400" t="s">
        <v>433</v>
      </c>
      <c r="C5400" t="s">
        <v>42</v>
      </c>
      <c r="D5400" t="s">
        <v>617</v>
      </c>
      <c r="E5400">
        <v>0.17849999999999999</v>
      </c>
    </row>
    <row r="5401" spans="1:5">
      <c r="A5401">
        <v>2019</v>
      </c>
      <c r="B5401" t="s">
        <v>422</v>
      </c>
      <c r="C5401" t="s">
        <v>15</v>
      </c>
      <c r="D5401" t="s">
        <v>617</v>
      </c>
      <c r="E5401">
        <v>0.218</v>
      </c>
    </row>
    <row r="5402" spans="1:5">
      <c r="A5402">
        <v>2019</v>
      </c>
      <c r="B5402" t="s">
        <v>435</v>
      </c>
      <c r="C5402" t="s">
        <v>48</v>
      </c>
      <c r="D5402" t="s">
        <v>617</v>
      </c>
      <c r="E5402">
        <v>0.29010000000000002</v>
      </c>
    </row>
    <row r="5403" spans="1:5">
      <c r="A5403">
        <v>2019</v>
      </c>
      <c r="B5403" t="s">
        <v>436</v>
      </c>
      <c r="C5403" t="s">
        <v>49</v>
      </c>
      <c r="D5403" t="s">
        <v>617</v>
      </c>
      <c r="E5403">
        <v>0.1862</v>
      </c>
    </row>
    <row r="5404" spans="1:5">
      <c r="A5404">
        <v>2019</v>
      </c>
      <c r="B5404" t="s">
        <v>439</v>
      </c>
      <c r="C5404" t="s">
        <v>53</v>
      </c>
      <c r="D5404" t="s">
        <v>617</v>
      </c>
      <c r="E5404">
        <v>0.19370000000000001</v>
      </c>
    </row>
    <row r="5405" spans="1:5">
      <c r="A5405">
        <v>2019</v>
      </c>
      <c r="B5405" t="s">
        <v>431</v>
      </c>
      <c r="C5405" t="s">
        <v>36</v>
      </c>
      <c r="D5405" t="s">
        <v>617</v>
      </c>
      <c r="E5405">
        <v>0.2235</v>
      </c>
    </row>
    <row r="5406" spans="1:5">
      <c r="A5406">
        <v>2018</v>
      </c>
      <c r="B5406" t="s">
        <v>424</v>
      </c>
      <c r="C5406" t="s">
        <v>21</v>
      </c>
      <c r="D5406" t="s">
        <v>617</v>
      </c>
      <c r="E5406">
        <v>0.219</v>
      </c>
    </row>
    <row r="5407" spans="1:5">
      <c r="A5407">
        <v>2018</v>
      </c>
      <c r="B5407" t="s">
        <v>420</v>
      </c>
      <c r="C5407" t="s">
        <v>8</v>
      </c>
      <c r="D5407" t="s">
        <v>617</v>
      </c>
      <c r="E5407">
        <v>0.18779999999999999</v>
      </c>
    </row>
    <row r="5408" spans="1:5">
      <c r="A5408">
        <v>2018</v>
      </c>
      <c r="B5408" t="s">
        <v>426</v>
      </c>
      <c r="C5408" t="s">
        <v>427</v>
      </c>
      <c r="D5408" t="s">
        <v>617</v>
      </c>
      <c r="E5408">
        <v>0.26119999999999999</v>
      </c>
    </row>
    <row r="5409" spans="1:5">
      <c r="A5409">
        <v>2018</v>
      </c>
      <c r="B5409" t="s">
        <v>433</v>
      </c>
      <c r="C5409" t="s">
        <v>42</v>
      </c>
      <c r="D5409" t="s">
        <v>617</v>
      </c>
      <c r="E5409">
        <v>0.14349999999999999</v>
      </c>
    </row>
    <row r="5410" spans="1:5">
      <c r="A5410">
        <v>2018</v>
      </c>
      <c r="B5410" t="s">
        <v>421</v>
      </c>
      <c r="C5410" t="s">
        <v>13</v>
      </c>
      <c r="D5410" t="s">
        <v>617</v>
      </c>
      <c r="E5410">
        <v>0.189</v>
      </c>
    </row>
    <row r="5411" spans="1:5">
      <c r="A5411">
        <v>2018</v>
      </c>
      <c r="B5411" t="s">
        <v>435</v>
      </c>
      <c r="C5411" t="s">
        <v>48</v>
      </c>
      <c r="D5411" t="s">
        <v>617</v>
      </c>
      <c r="E5411">
        <v>0.29210000000000003</v>
      </c>
    </row>
    <row r="5412" spans="1:5">
      <c r="A5412">
        <v>2018</v>
      </c>
      <c r="B5412" t="s">
        <v>428</v>
      </c>
      <c r="C5412" t="s">
        <v>27</v>
      </c>
      <c r="D5412" t="s">
        <v>617</v>
      </c>
      <c r="E5412">
        <v>0.26469999999999999</v>
      </c>
    </row>
    <row r="5413" spans="1:5">
      <c r="A5413">
        <v>2018</v>
      </c>
      <c r="B5413" t="s">
        <v>423</v>
      </c>
      <c r="C5413" t="s">
        <v>18</v>
      </c>
      <c r="D5413" t="s">
        <v>617</v>
      </c>
      <c r="E5413">
        <v>0.26429999999999998</v>
      </c>
    </row>
    <row r="5414" spans="1:5">
      <c r="A5414">
        <v>2018</v>
      </c>
      <c r="B5414" t="s">
        <v>430</v>
      </c>
      <c r="C5414" t="s">
        <v>33</v>
      </c>
      <c r="D5414" t="s">
        <v>617</v>
      </c>
      <c r="E5414">
        <v>0.27960000000000002</v>
      </c>
    </row>
    <row r="5415" spans="1:5">
      <c r="A5415">
        <v>2018</v>
      </c>
      <c r="B5415" t="s">
        <v>431</v>
      </c>
      <c r="C5415" t="s">
        <v>36</v>
      </c>
      <c r="D5415" t="s">
        <v>617</v>
      </c>
      <c r="E5415">
        <v>0.2029</v>
      </c>
    </row>
    <row r="5416" spans="1:5">
      <c r="A5416">
        <v>2018</v>
      </c>
      <c r="B5416" t="s">
        <v>438</v>
      </c>
      <c r="C5416" t="s">
        <v>52</v>
      </c>
      <c r="D5416" t="s">
        <v>617</v>
      </c>
      <c r="E5416">
        <v>0.25069999999999998</v>
      </c>
    </row>
    <row r="5417" spans="1:5">
      <c r="A5417">
        <v>2018</v>
      </c>
      <c r="B5417" t="s">
        <v>422</v>
      </c>
      <c r="C5417" t="s">
        <v>15</v>
      </c>
      <c r="D5417" t="s">
        <v>617</v>
      </c>
      <c r="E5417">
        <v>0.21010000000000001</v>
      </c>
    </row>
    <row r="5418" spans="1:5">
      <c r="A5418">
        <v>2018</v>
      </c>
      <c r="B5418" t="s">
        <v>436</v>
      </c>
      <c r="C5418" t="s">
        <v>49</v>
      </c>
      <c r="D5418" t="s">
        <v>617</v>
      </c>
      <c r="E5418">
        <v>0.1835</v>
      </c>
    </row>
    <row r="5419" spans="1:5">
      <c r="A5419">
        <v>2018</v>
      </c>
      <c r="B5419" t="s">
        <v>439</v>
      </c>
      <c r="C5419" t="s">
        <v>53</v>
      </c>
      <c r="D5419" t="s">
        <v>617</v>
      </c>
      <c r="E5419">
        <v>0.18809999999999999</v>
      </c>
    </row>
    <row r="5420" spans="1:5">
      <c r="A5420">
        <v>2018</v>
      </c>
      <c r="B5420" t="s">
        <v>437</v>
      </c>
      <c r="C5420" t="s">
        <v>51</v>
      </c>
      <c r="D5420" t="s">
        <v>617</v>
      </c>
      <c r="E5420">
        <v>0.1837</v>
      </c>
    </row>
    <row r="5421" spans="1:5">
      <c r="A5421">
        <v>2018</v>
      </c>
      <c r="B5421" t="s">
        <v>434</v>
      </c>
      <c r="C5421" t="s">
        <v>45</v>
      </c>
      <c r="D5421" t="s">
        <v>617</v>
      </c>
      <c r="E5421">
        <v>0.18890000000000001</v>
      </c>
    </row>
    <row r="5422" spans="1:5">
      <c r="A5422">
        <v>2018</v>
      </c>
      <c r="B5422" t="s">
        <v>429</v>
      </c>
      <c r="C5422" t="s">
        <v>30</v>
      </c>
      <c r="D5422" t="s">
        <v>617</v>
      </c>
      <c r="E5422">
        <v>0.24529999999999999</v>
      </c>
    </row>
    <row r="5423" spans="1:5">
      <c r="A5423">
        <v>2018</v>
      </c>
      <c r="B5423" t="s">
        <v>425</v>
      </c>
      <c r="C5423" t="s">
        <v>24</v>
      </c>
      <c r="D5423" t="s">
        <v>617</v>
      </c>
      <c r="E5423">
        <v>0.23050000000000001</v>
      </c>
    </row>
    <row r="5424" spans="1:5">
      <c r="A5424">
        <v>2018</v>
      </c>
      <c r="B5424" t="s">
        <v>432</v>
      </c>
      <c r="C5424" t="s">
        <v>39</v>
      </c>
      <c r="D5424" t="s">
        <v>617</v>
      </c>
      <c r="E5424">
        <v>0.22439999999999999</v>
      </c>
    </row>
    <row r="5425" spans="1:5">
      <c r="A5425">
        <v>2023</v>
      </c>
      <c r="B5425" t="s">
        <v>424</v>
      </c>
      <c r="C5425" t="s">
        <v>21</v>
      </c>
      <c r="D5425" t="s">
        <v>617</v>
      </c>
      <c r="E5425">
        <v>0.21659999999999999</v>
      </c>
    </row>
    <row r="5426" spans="1:5">
      <c r="A5426">
        <v>2023</v>
      </c>
      <c r="B5426" t="s">
        <v>432</v>
      </c>
      <c r="C5426" t="s">
        <v>39</v>
      </c>
      <c r="D5426" t="s">
        <v>617</v>
      </c>
      <c r="E5426">
        <v>0.2024</v>
      </c>
    </row>
    <row r="5427" spans="1:5">
      <c r="A5427">
        <v>2023</v>
      </c>
      <c r="B5427" t="s">
        <v>421</v>
      </c>
      <c r="C5427" t="s">
        <v>13</v>
      </c>
      <c r="D5427" t="s">
        <v>617</v>
      </c>
      <c r="E5427">
        <v>0.1933</v>
      </c>
    </row>
    <row r="5428" spans="1:5">
      <c r="A5428">
        <v>2023</v>
      </c>
      <c r="B5428" t="s">
        <v>430</v>
      </c>
      <c r="C5428" t="s">
        <v>33</v>
      </c>
      <c r="D5428" t="s">
        <v>617</v>
      </c>
      <c r="E5428">
        <v>0.25629999999999997</v>
      </c>
    </row>
    <row r="5429" spans="1:5">
      <c r="A5429">
        <v>2023</v>
      </c>
      <c r="B5429" t="s">
        <v>435</v>
      </c>
      <c r="C5429" t="s">
        <v>48</v>
      </c>
      <c r="D5429" t="s">
        <v>617</v>
      </c>
      <c r="E5429">
        <v>0.30680000000000002</v>
      </c>
    </row>
    <row r="5430" spans="1:5">
      <c r="A5430">
        <v>2023</v>
      </c>
      <c r="B5430" t="s">
        <v>436</v>
      </c>
      <c r="C5430" t="s">
        <v>49</v>
      </c>
      <c r="D5430" t="s">
        <v>617</v>
      </c>
      <c r="E5430">
        <v>0.1925</v>
      </c>
    </row>
    <row r="5431" spans="1:5">
      <c r="A5431">
        <v>2023</v>
      </c>
      <c r="B5431" t="s">
        <v>429</v>
      </c>
      <c r="C5431" t="s">
        <v>30</v>
      </c>
      <c r="D5431" t="s">
        <v>617</v>
      </c>
      <c r="E5431">
        <v>0.2303</v>
      </c>
    </row>
    <row r="5432" spans="1:5">
      <c r="A5432">
        <v>2023</v>
      </c>
      <c r="B5432" t="s">
        <v>420</v>
      </c>
      <c r="C5432" t="s">
        <v>8</v>
      </c>
      <c r="D5432" t="s">
        <v>617</v>
      </c>
      <c r="E5432">
        <v>0.20380000000000001</v>
      </c>
    </row>
    <row r="5433" spans="1:5">
      <c r="A5433">
        <v>2023</v>
      </c>
      <c r="B5433" t="s">
        <v>439</v>
      </c>
      <c r="C5433" t="s">
        <v>53</v>
      </c>
      <c r="D5433" t="s">
        <v>617</v>
      </c>
      <c r="E5433">
        <v>0.21079999999999999</v>
      </c>
    </row>
    <row r="5434" spans="1:5">
      <c r="A5434">
        <v>2023</v>
      </c>
      <c r="B5434" t="s">
        <v>437</v>
      </c>
      <c r="C5434" t="s">
        <v>51</v>
      </c>
      <c r="D5434" t="s">
        <v>617</v>
      </c>
      <c r="E5434">
        <v>0.19470000000000001</v>
      </c>
    </row>
    <row r="5435" spans="1:5">
      <c r="A5435">
        <v>2023</v>
      </c>
      <c r="B5435" t="s">
        <v>438</v>
      </c>
      <c r="C5435" t="s">
        <v>52</v>
      </c>
      <c r="D5435" t="s">
        <v>617</v>
      </c>
      <c r="E5435">
        <v>0.3125</v>
      </c>
    </row>
    <row r="5436" spans="1:5">
      <c r="A5436">
        <v>2023</v>
      </c>
      <c r="B5436" t="s">
        <v>426</v>
      </c>
      <c r="C5436" t="s">
        <v>427</v>
      </c>
      <c r="D5436" t="s">
        <v>617</v>
      </c>
      <c r="E5436">
        <v>0.30220000000000002</v>
      </c>
    </row>
    <row r="5437" spans="1:5">
      <c r="A5437">
        <v>2023</v>
      </c>
      <c r="B5437" t="s">
        <v>434</v>
      </c>
      <c r="C5437" t="s">
        <v>45</v>
      </c>
      <c r="D5437" t="s">
        <v>617</v>
      </c>
      <c r="E5437">
        <v>0.2303</v>
      </c>
    </row>
    <row r="5438" spans="1:5">
      <c r="A5438">
        <v>2023</v>
      </c>
      <c r="B5438" t="s">
        <v>425</v>
      </c>
      <c r="C5438" t="s">
        <v>24</v>
      </c>
      <c r="D5438" t="s">
        <v>617</v>
      </c>
      <c r="E5438">
        <v>0.24440000000000001</v>
      </c>
    </row>
    <row r="5439" spans="1:5">
      <c r="A5439">
        <v>2023</v>
      </c>
      <c r="B5439" t="s">
        <v>422</v>
      </c>
      <c r="C5439" t="s">
        <v>15</v>
      </c>
      <c r="D5439" t="s">
        <v>617</v>
      </c>
      <c r="E5439">
        <v>0.21340000000000001</v>
      </c>
    </row>
    <row r="5440" spans="1:5">
      <c r="A5440">
        <v>2024</v>
      </c>
      <c r="B5440" t="s">
        <v>430</v>
      </c>
      <c r="C5440" t="s">
        <v>33</v>
      </c>
      <c r="D5440" t="s">
        <v>617</v>
      </c>
      <c r="E5440">
        <v>0.27329999999999999</v>
      </c>
    </row>
    <row r="5441" spans="1:5">
      <c r="A5441">
        <v>2024</v>
      </c>
      <c r="B5441" t="s">
        <v>428</v>
      </c>
      <c r="C5441" t="s">
        <v>27</v>
      </c>
      <c r="D5441" t="s">
        <v>617</v>
      </c>
      <c r="E5441">
        <v>0.2873</v>
      </c>
    </row>
    <row r="5442" spans="1:5">
      <c r="A5442">
        <v>2024</v>
      </c>
      <c r="B5442" t="s">
        <v>422</v>
      </c>
      <c r="C5442" t="s">
        <v>15</v>
      </c>
      <c r="D5442" t="s">
        <v>617</v>
      </c>
      <c r="E5442">
        <v>0.21440000000000001</v>
      </c>
    </row>
    <row r="5443" spans="1:5">
      <c r="A5443">
        <v>2024</v>
      </c>
      <c r="B5443" t="s">
        <v>425</v>
      </c>
      <c r="C5443" t="s">
        <v>24</v>
      </c>
      <c r="D5443" t="s">
        <v>617</v>
      </c>
      <c r="E5443">
        <v>0.26600000000000001</v>
      </c>
    </row>
    <row r="5444" spans="1:5">
      <c r="A5444">
        <v>2024</v>
      </c>
      <c r="B5444" t="s">
        <v>438</v>
      </c>
      <c r="C5444" t="s">
        <v>52</v>
      </c>
      <c r="D5444" t="s">
        <v>617</v>
      </c>
      <c r="E5444">
        <v>0.28249999999999997</v>
      </c>
    </row>
    <row r="5445" spans="1:5">
      <c r="A5445">
        <v>2024</v>
      </c>
      <c r="B5445" t="s">
        <v>420</v>
      </c>
      <c r="C5445" t="s">
        <v>8</v>
      </c>
      <c r="D5445" t="s">
        <v>617</v>
      </c>
      <c r="E5445">
        <v>0.20499999999999999</v>
      </c>
    </row>
    <row r="5446" spans="1:5">
      <c r="A5446">
        <v>2024</v>
      </c>
      <c r="B5446" t="s">
        <v>423</v>
      </c>
      <c r="C5446" t="s">
        <v>18</v>
      </c>
      <c r="D5446" t="s">
        <v>617</v>
      </c>
      <c r="E5446">
        <v>0.23960000000000001</v>
      </c>
    </row>
    <row r="5447" spans="1:5">
      <c r="A5447">
        <v>2024</v>
      </c>
      <c r="B5447" t="s">
        <v>421</v>
      </c>
      <c r="C5447" t="s">
        <v>13</v>
      </c>
      <c r="D5447" t="s">
        <v>617</v>
      </c>
      <c r="E5447">
        <v>0.1895</v>
      </c>
    </row>
    <row r="5448" spans="1:5">
      <c r="A5448">
        <v>2024</v>
      </c>
      <c r="B5448" t="s">
        <v>429</v>
      </c>
      <c r="C5448" t="s">
        <v>30</v>
      </c>
      <c r="D5448" t="s">
        <v>617</v>
      </c>
      <c r="E5448">
        <v>0.2407</v>
      </c>
    </row>
    <row r="5449" spans="1:5">
      <c r="A5449">
        <v>2024</v>
      </c>
      <c r="B5449" t="s">
        <v>431</v>
      </c>
      <c r="C5449" t="s">
        <v>36</v>
      </c>
      <c r="D5449" t="s">
        <v>617</v>
      </c>
      <c r="E5449">
        <v>0.2525</v>
      </c>
    </row>
    <row r="5450" spans="1:5">
      <c r="A5450">
        <v>2024</v>
      </c>
      <c r="B5450" t="s">
        <v>434</v>
      </c>
      <c r="C5450" t="s">
        <v>45</v>
      </c>
      <c r="D5450" t="s">
        <v>617</v>
      </c>
      <c r="E5450">
        <v>0.22420000000000001</v>
      </c>
    </row>
    <row r="5451" spans="1:5">
      <c r="A5451">
        <v>2024</v>
      </c>
      <c r="B5451" t="s">
        <v>437</v>
      </c>
      <c r="C5451" t="s">
        <v>51</v>
      </c>
      <c r="D5451" t="s">
        <v>617</v>
      </c>
      <c r="E5451">
        <v>0.1958</v>
      </c>
    </row>
    <row r="5452" spans="1:5">
      <c r="A5452">
        <v>2024</v>
      </c>
      <c r="B5452" t="s">
        <v>436</v>
      </c>
      <c r="C5452" t="s">
        <v>49</v>
      </c>
      <c r="D5452" t="s">
        <v>617</v>
      </c>
      <c r="E5452">
        <v>0.18940000000000001</v>
      </c>
    </row>
    <row r="5453" spans="1:5">
      <c r="A5453">
        <v>2024</v>
      </c>
      <c r="B5453" t="s">
        <v>439</v>
      </c>
      <c r="C5453" t="s">
        <v>53</v>
      </c>
      <c r="D5453" t="s">
        <v>617</v>
      </c>
      <c r="E5453">
        <v>0.21679999999999999</v>
      </c>
    </row>
    <row r="5454" spans="1:5">
      <c r="A5454">
        <v>2024</v>
      </c>
      <c r="B5454" t="s">
        <v>433</v>
      </c>
      <c r="C5454" t="s">
        <v>42</v>
      </c>
      <c r="D5454" t="s">
        <v>617</v>
      </c>
      <c r="E5454">
        <v>0.2152</v>
      </c>
    </row>
    <row r="5455" spans="1:5">
      <c r="A5455">
        <v>2023</v>
      </c>
      <c r="B5455" t="s">
        <v>431</v>
      </c>
      <c r="C5455" t="s">
        <v>36</v>
      </c>
      <c r="D5455" t="s">
        <v>618</v>
      </c>
      <c r="E5455">
        <v>0.54549999999999998</v>
      </c>
    </row>
    <row r="5456" spans="1:5">
      <c r="A5456">
        <v>2023</v>
      </c>
      <c r="B5456" t="s">
        <v>433</v>
      </c>
      <c r="C5456" t="s">
        <v>42</v>
      </c>
      <c r="D5456" t="s">
        <v>618</v>
      </c>
      <c r="E5456">
        <v>0.54569999999999996</v>
      </c>
    </row>
    <row r="5457" spans="1:5">
      <c r="A5457">
        <v>2023</v>
      </c>
      <c r="B5457" t="s">
        <v>423</v>
      </c>
      <c r="C5457" t="s">
        <v>18</v>
      </c>
      <c r="D5457" t="s">
        <v>618</v>
      </c>
      <c r="E5457">
        <v>0.57979999999999998</v>
      </c>
    </row>
    <row r="5458" spans="1:5">
      <c r="A5458">
        <v>2023</v>
      </c>
      <c r="B5458" t="s">
        <v>428</v>
      </c>
      <c r="C5458" t="s">
        <v>27</v>
      </c>
      <c r="D5458" t="s">
        <v>618</v>
      </c>
      <c r="E5458">
        <v>0.56520000000000004</v>
      </c>
    </row>
    <row r="5459" spans="1:5">
      <c r="A5459">
        <v>2024</v>
      </c>
      <c r="B5459" t="s">
        <v>424</v>
      </c>
      <c r="C5459" t="s">
        <v>21</v>
      </c>
      <c r="D5459" t="s">
        <v>618</v>
      </c>
      <c r="E5459">
        <v>0.51490000000000002</v>
      </c>
    </row>
    <row r="5460" spans="1:5">
      <c r="A5460">
        <v>2024</v>
      </c>
      <c r="B5460" t="s">
        <v>432</v>
      </c>
      <c r="C5460" t="s">
        <v>39</v>
      </c>
      <c r="D5460" t="s">
        <v>618</v>
      </c>
      <c r="E5460">
        <v>0.55079999999999996</v>
      </c>
    </row>
    <row r="5461" spans="1:5">
      <c r="A5461">
        <v>2024</v>
      </c>
      <c r="B5461" t="s">
        <v>435</v>
      </c>
      <c r="C5461" t="s">
        <v>48</v>
      </c>
      <c r="D5461" t="s">
        <v>618</v>
      </c>
      <c r="E5461">
        <v>0.54349999999999998</v>
      </c>
    </row>
    <row r="5462" spans="1:5">
      <c r="A5462">
        <v>2024</v>
      </c>
      <c r="B5462" t="s">
        <v>426</v>
      </c>
      <c r="C5462" t="s">
        <v>427</v>
      </c>
      <c r="D5462" t="s">
        <v>618</v>
      </c>
      <c r="E5462">
        <v>0.495</v>
      </c>
    </row>
    <row r="5463" spans="1:5">
      <c r="A5463">
        <v>2021</v>
      </c>
      <c r="B5463" t="s">
        <v>437</v>
      </c>
      <c r="C5463" t="s">
        <v>51</v>
      </c>
      <c r="D5463" t="s">
        <v>618</v>
      </c>
      <c r="E5463">
        <v>0.59770000000000001</v>
      </c>
    </row>
    <row r="5464" spans="1:5">
      <c r="A5464">
        <v>2021</v>
      </c>
      <c r="B5464" t="s">
        <v>434</v>
      </c>
      <c r="C5464" t="s">
        <v>45</v>
      </c>
      <c r="D5464" t="s">
        <v>618</v>
      </c>
      <c r="E5464">
        <v>0.54590000000000005</v>
      </c>
    </row>
    <row r="5465" spans="1:5">
      <c r="A5465">
        <v>2021</v>
      </c>
      <c r="B5465" t="s">
        <v>438</v>
      </c>
      <c r="C5465" t="s">
        <v>52</v>
      </c>
      <c r="D5465" t="s">
        <v>618</v>
      </c>
      <c r="E5465">
        <v>0.50629999999999997</v>
      </c>
    </row>
    <row r="5466" spans="1:5">
      <c r="A5466">
        <v>2021</v>
      </c>
      <c r="B5466" t="s">
        <v>425</v>
      </c>
      <c r="C5466" t="s">
        <v>24</v>
      </c>
      <c r="D5466" t="s">
        <v>618</v>
      </c>
      <c r="E5466">
        <v>0.56399999999999995</v>
      </c>
    </row>
    <row r="5467" spans="1:5">
      <c r="A5467">
        <v>2021</v>
      </c>
      <c r="B5467" t="s">
        <v>423</v>
      </c>
      <c r="C5467" t="s">
        <v>18</v>
      </c>
      <c r="D5467" t="s">
        <v>618</v>
      </c>
      <c r="E5467">
        <v>0.54559999999999997</v>
      </c>
    </row>
    <row r="5468" spans="1:5">
      <c r="A5468">
        <v>2021</v>
      </c>
      <c r="B5468" t="s">
        <v>420</v>
      </c>
      <c r="C5468" t="s">
        <v>8</v>
      </c>
      <c r="D5468" t="s">
        <v>618</v>
      </c>
      <c r="E5468">
        <v>0.54620000000000002</v>
      </c>
    </row>
    <row r="5469" spans="1:5">
      <c r="A5469">
        <v>2022</v>
      </c>
      <c r="B5469" t="s">
        <v>425</v>
      </c>
      <c r="C5469" t="s">
        <v>24</v>
      </c>
      <c r="D5469" t="s">
        <v>618</v>
      </c>
      <c r="E5469">
        <v>0.58199999999999996</v>
      </c>
    </row>
    <row r="5470" spans="1:5">
      <c r="A5470">
        <v>2022</v>
      </c>
      <c r="B5470" t="s">
        <v>422</v>
      </c>
      <c r="C5470" t="s">
        <v>15</v>
      </c>
      <c r="D5470" t="s">
        <v>618</v>
      </c>
      <c r="E5470">
        <v>0.54630000000000001</v>
      </c>
    </row>
    <row r="5471" spans="1:5">
      <c r="A5471">
        <v>2022</v>
      </c>
      <c r="B5471" t="s">
        <v>437</v>
      </c>
      <c r="C5471" t="s">
        <v>51</v>
      </c>
      <c r="D5471" t="s">
        <v>618</v>
      </c>
      <c r="E5471">
        <v>0.59570000000000001</v>
      </c>
    </row>
    <row r="5472" spans="1:5">
      <c r="A5472">
        <v>2022</v>
      </c>
      <c r="B5472" t="s">
        <v>426</v>
      </c>
      <c r="C5472" t="s">
        <v>427</v>
      </c>
      <c r="D5472" t="s">
        <v>618</v>
      </c>
      <c r="E5472">
        <v>0.5</v>
      </c>
    </row>
    <row r="5473" spans="1:5">
      <c r="A5473">
        <v>2022</v>
      </c>
      <c r="B5473" t="s">
        <v>428</v>
      </c>
      <c r="C5473" t="s">
        <v>27</v>
      </c>
      <c r="D5473" t="s">
        <v>618</v>
      </c>
      <c r="E5473">
        <v>0.5544</v>
      </c>
    </row>
    <row r="5474" spans="1:5">
      <c r="A5474">
        <v>2022</v>
      </c>
      <c r="B5474" t="s">
        <v>435</v>
      </c>
      <c r="C5474" t="s">
        <v>48</v>
      </c>
      <c r="D5474" t="s">
        <v>618</v>
      </c>
      <c r="E5474">
        <v>0.50109999999999999</v>
      </c>
    </row>
    <row r="5475" spans="1:5">
      <c r="A5475">
        <v>2022</v>
      </c>
      <c r="B5475" t="s">
        <v>423</v>
      </c>
      <c r="C5475" t="s">
        <v>18</v>
      </c>
      <c r="D5475" t="s">
        <v>618</v>
      </c>
      <c r="E5475">
        <v>0.55789999999999995</v>
      </c>
    </row>
    <row r="5476" spans="1:5">
      <c r="A5476">
        <v>2022</v>
      </c>
      <c r="B5476" t="s">
        <v>430</v>
      </c>
      <c r="C5476" t="s">
        <v>33</v>
      </c>
      <c r="D5476" t="s">
        <v>618</v>
      </c>
      <c r="E5476">
        <v>0.55100000000000005</v>
      </c>
    </row>
    <row r="5477" spans="1:5">
      <c r="A5477">
        <v>2022</v>
      </c>
      <c r="B5477" t="s">
        <v>436</v>
      </c>
      <c r="C5477" t="s">
        <v>49</v>
      </c>
      <c r="D5477" t="s">
        <v>618</v>
      </c>
      <c r="E5477">
        <v>0.52480000000000004</v>
      </c>
    </row>
    <row r="5478" spans="1:5">
      <c r="A5478">
        <v>2022</v>
      </c>
      <c r="B5478" t="s">
        <v>439</v>
      </c>
      <c r="C5478" t="s">
        <v>53</v>
      </c>
      <c r="D5478" t="s">
        <v>618</v>
      </c>
      <c r="E5478">
        <v>0.58140000000000003</v>
      </c>
    </row>
    <row r="5479" spans="1:5">
      <c r="A5479">
        <v>2022</v>
      </c>
      <c r="B5479" t="s">
        <v>433</v>
      </c>
      <c r="C5479" t="s">
        <v>42</v>
      </c>
      <c r="D5479" t="s">
        <v>618</v>
      </c>
      <c r="E5479">
        <v>0.56430000000000002</v>
      </c>
    </row>
    <row r="5480" spans="1:5">
      <c r="A5480">
        <v>2022</v>
      </c>
      <c r="B5480" t="s">
        <v>434</v>
      </c>
      <c r="C5480" t="s">
        <v>45</v>
      </c>
      <c r="D5480" t="s">
        <v>618</v>
      </c>
      <c r="E5480">
        <v>0.60589999999999999</v>
      </c>
    </row>
    <row r="5481" spans="1:5">
      <c r="A5481">
        <v>2022</v>
      </c>
      <c r="B5481" t="s">
        <v>432</v>
      </c>
      <c r="C5481" t="s">
        <v>39</v>
      </c>
      <c r="D5481" t="s">
        <v>618</v>
      </c>
      <c r="E5481">
        <v>0.55100000000000005</v>
      </c>
    </row>
    <row r="5482" spans="1:5">
      <c r="A5482">
        <v>2021</v>
      </c>
      <c r="B5482" t="s">
        <v>426</v>
      </c>
      <c r="C5482" t="s">
        <v>427</v>
      </c>
      <c r="D5482" t="s">
        <v>618</v>
      </c>
      <c r="E5482">
        <v>0.50049999999999994</v>
      </c>
    </row>
    <row r="5483" spans="1:5">
      <c r="A5483">
        <v>2021</v>
      </c>
      <c r="B5483" t="s">
        <v>422</v>
      </c>
      <c r="C5483" t="s">
        <v>15</v>
      </c>
      <c r="D5483" t="s">
        <v>618</v>
      </c>
      <c r="E5483">
        <v>0.54610000000000003</v>
      </c>
    </row>
    <row r="5484" spans="1:5">
      <c r="A5484">
        <v>2021</v>
      </c>
      <c r="B5484" t="s">
        <v>432</v>
      </c>
      <c r="C5484" t="s">
        <v>39</v>
      </c>
      <c r="D5484" t="s">
        <v>618</v>
      </c>
      <c r="E5484">
        <v>0.53839999999999999</v>
      </c>
    </row>
    <row r="5485" spans="1:5">
      <c r="A5485">
        <v>2021</v>
      </c>
      <c r="B5485" t="s">
        <v>424</v>
      </c>
      <c r="C5485" t="s">
        <v>21</v>
      </c>
      <c r="D5485" t="s">
        <v>618</v>
      </c>
      <c r="E5485">
        <v>0.52280000000000004</v>
      </c>
    </row>
    <row r="5486" spans="1:5">
      <c r="A5486">
        <v>2021</v>
      </c>
      <c r="B5486" t="s">
        <v>433</v>
      </c>
      <c r="C5486" t="s">
        <v>42</v>
      </c>
      <c r="D5486" t="s">
        <v>618</v>
      </c>
      <c r="E5486">
        <v>0.55349999999999999</v>
      </c>
    </row>
    <row r="5487" spans="1:5">
      <c r="A5487">
        <v>2021</v>
      </c>
      <c r="B5487" t="s">
        <v>421</v>
      </c>
      <c r="C5487" t="s">
        <v>13</v>
      </c>
      <c r="D5487" t="s">
        <v>618</v>
      </c>
      <c r="E5487">
        <v>0.55710000000000004</v>
      </c>
    </row>
    <row r="5488" spans="1:5">
      <c r="A5488">
        <v>2022</v>
      </c>
      <c r="B5488" t="s">
        <v>424</v>
      </c>
      <c r="C5488" t="s">
        <v>21</v>
      </c>
      <c r="D5488" t="s">
        <v>618</v>
      </c>
      <c r="E5488">
        <v>0.5222</v>
      </c>
    </row>
    <row r="5489" spans="1:5">
      <c r="A5489">
        <v>2022</v>
      </c>
      <c r="B5489" t="s">
        <v>431</v>
      </c>
      <c r="C5489" t="s">
        <v>36</v>
      </c>
      <c r="D5489" t="s">
        <v>618</v>
      </c>
      <c r="E5489">
        <v>0.54710000000000003</v>
      </c>
    </row>
    <row r="5490" spans="1:5">
      <c r="A5490">
        <v>2022</v>
      </c>
      <c r="B5490" t="s">
        <v>421</v>
      </c>
      <c r="C5490" t="s">
        <v>13</v>
      </c>
      <c r="D5490" t="s">
        <v>618</v>
      </c>
      <c r="E5490">
        <v>0.55910000000000004</v>
      </c>
    </row>
    <row r="5491" spans="1:5">
      <c r="A5491">
        <v>2021</v>
      </c>
      <c r="B5491" t="s">
        <v>436</v>
      </c>
      <c r="C5491" t="s">
        <v>49</v>
      </c>
      <c r="D5491" t="s">
        <v>618</v>
      </c>
      <c r="E5491">
        <v>0.52310000000000001</v>
      </c>
    </row>
    <row r="5492" spans="1:5">
      <c r="A5492">
        <v>2021</v>
      </c>
      <c r="B5492" t="s">
        <v>439</v>
      </c>
      <c r="C5492" t="s">
        <v>53</v>
      </c>
      <c r="D5492" t="s">
        <v>618</v>
      </c>
      <c r="E5492">
        <v>0.5736</v>
      </c>
    </row>
    <row r="5493" spans="1:5">
      <c r="A5493">
        <v>2021</v>
      </c>
      <c r="B5493" t="s">
        <v>435</v>
      </c>
      <c r="C5493" t="s">
        <v>48</v>
      </c>
      <c r="D5493" t="s">
        <v>618</v>
      </c>
      <c r="E5493">
        <v>0.50890000000000002</v>
      </c>
    </row>
    <row r="5494" spans="1:5">
      <c r="A5494">
        <v>2021</v>
      </c>
      <c r="B5494" t="s">
        <v>430</v>
      </c>
      <c r="C5494" t="s">
        <v>33</v>
      </c>
      <c r="D5494" t="s">
        <v>618</v>
      </c>
      <c r="E5494">
        <v>0.53959999999999997</v>
      </c>
    </row>
    <row r="5495" spans="1:5">
      <c r="A5495">
        <v>2021</v>
      </c>
      <c r="B5495" t="s">
        <v>429</v>
      </c>
      <c r="C5495" t="s">
        <v>30</v>
      </c>
      <c r="D5495" t="s">
        <v>618</v>
      </c>
      <c r="E5495">
        <v>0.53159999999999996</v>
      </c>
    </row>
    <row r="5496" spans="1:5">
      <c r="A5496">
        <v>2021</v>
      </c>
      <c r="B5496" t="s">
        <v>428</v>
      </c>
      <c r="C5496" t="s">
        <v>27</v>
      </c>
      <c r="D5496" t="s">
        <v>618</v>
      </c>
      <c r="E5496">
        <v>0.54620000000000002</v>
      </c>
    </row>
    <row r="5497" spans="1:5">
      <c r="A5497">
        <v>2021</v>
      </c>
      <c r="B5497" t="s">
        <v>431</v>
      </c>
      <c r="C5497" t="s">
        <v>36</v>
      </c>
      <c r="D5497" t="s">
        <v>618</v>
      </c>
      <c r="E5497">
        <v>0.49280000000000002</v>
      </c>
    </row>
    <row r="5498" spans="1:5">
      <c r="A5498">
        <v>2022</v>
      </c>
      <c r="B5498" t="s">
        <v>438</v>
      </c>
      <c r="C5498" t="s">
        <v>52</v>
      </c>
      <c r="D5498" t="s">
        <v>618</v>
      </c>
      <c r="E5498">
        <v>0.48959999999999998</v>
      </c>
    </row>
    <row r="5499" spans="1:5">
      <c r="A5499">
        <v>2022</v>
      </c>
      <c r="B5499" t="s">
        <v>429</v>
      </c>
      <c r="C5499" t="s">
        <v>30</v>
      </c>
      <c r="D5499" t="s">
        <v>618</v>
      </c>
      <c r="E5499">
        <v>0.52249999999999996</v>
      </c>
    </row>
    <row r="5500" spans="1:5">
      <c r="A5500">
        <v>2022</v>
      </c>
      <c r="B5500" t="s">
        <v>420</v>
      </c>
      <c r="C5500" t="s">
        <v>8</v>
      </c>
      <c r="D5500" t="s">
        <v>618</v>
      </c>
      <c r="E5500">
        <v>0.54510000000000003</v>
      </c>
    </row>
    <row r="5501" spans="1:5">
      <c r="A5501">
        <v>2020</v>
      </c>
      <c r="B5501" t="s">
        <v>422</v>
      </c>
      <c r="C5501" t="s">
        <v>15</v>
      </c>
      <c r="D5501" t="s">
        <v>618</v>
      </c>
      <c r="E5501">
        <v>0.54120000000000001</v>
      </c>
    </row>
    <row r="5502" spans="1:5">
      <c r="A5502">
        <v>2020</v>
      </c>
      <c r="B5502" t="s">
        <v>425</v>
      </c>
      <c r="C5502" t="s">
        <v>24</v>
      </c>
      <c r="D5502" t="s">
        <v>618</v>
      </c>
      <c r="E5502">
        <v>0.55049999999999999</v>
      </c>
    </row>
    <row r="5503" spans="1:5">
      <c r="A5503">
        <v>2020</v>
      </c>
      <c r="B5503" t="s">
        <v>431</v>
      </c>
      <c r="C5503" t="s">
        <v>36</v>
      </c>
      <c r="D5503" t="s">
        <v>618</v>
      </c>
      <c r="E5503">
        <v>0.49569999999999997</v>
      </c>
    </row>
    <row r="5504" spans="1:5">
      <c r="A5504">
        <v>2020</v>
      </c>
      <c r="B5504" t="s">
        <v>423</v>
      </c>
      <c r="C5504" t="s">
        <v>18</v>
      </c>
      <c r="D5504" t="s">
        <v>618</v>
      </c>
      <c r="E5504">
        <v>0.53449999999999998</v>
      </c>
    </row>
    <row r="5505" spans="1:5">
      <c r="A5505">
        <v>2020</v>
      </c>
      <c r="B5505" t="s">
        <v>421</v>
      </c>
      <c r="C5505" t="s">
        <v>13</v>
      </c>
      <c r="D5505" t="s">
        <v>618</v>
      </c>
      <c r="E5505">
        <v>0.56000000000000005</v>
      </c>
    </row>
    <row r="5506" spans="1:5">
      <c r="A5506">
        <v>2020</v>
      </c>
      <c r="B5506" t="s">
        <v>438</v>
      </c>
      <c r="C5506" t="s">
        <v>52</v>
      </c>
      <c r="D5506" t="s">
        <v>618</v>
      </c>
      <c r="E5506">
        <v>0.52</v>
      </c>
    </row>
    <row r="5507" spans="1:5">
      <c r="A5507">
        <v>2020</v>
      </c>
      <c r="B5507" t="s">
        <v>436</v>
      </c>
      <c r="C5507" t="s">
        <v>49</v>
      </c>
      <c r="D5507" t="s">
        <v>618</v>
      </c>
      <c r="E5507">
        <v>0.50890000000000002</v>
      </c>
    </row>
    <row r="5508" spans="1:5">
      <c r="A5508">
        <v>2020</v>
      </c>
      <c r="B5508" t="s">
        <v>426</v>
      </c>
      <c r="C5508" t="s">
        <v>427</v>
      </c>
      <c r="D5508" t="s">
        <v>618</v>
      </c>
      <c r="E5508">
        <v>0.50149999999999995</v>
      </c>
    </row>
    <row r="5509" spans="1:5">
      <c r="A5509">
        <v>2020</v>
      </c>
      <c r="B5509" t="s">
        <v>424</v>
      </c>
      <c r="C5509" t="s">
        <v>21</v>
      </c>
      <c r="D5509" t="s">
        <v>618</v>
      </c>
      <c r="E5509">
        <v>0.52400000000000002</v>
      </c>
    </row>
    <row r="5510" spans="1:5">
      <c r="A5510">
        <v>2020</v>
      </c>
      <c r="B5510" t="s">
        <v>432</v>
      </c>
      <c r="C5510" t="s">
        <v>39</v>
      </c>
      <c r="D5510" t="s">
        <v>618</v>
      </c>
      <c r="E5510">
        <v>0.53410000000000002</v>
      </c>
    </row>
    <row r="5511" spans="1:5">
      <c r="A5511">
        <v>2020</v>
      </c>
      <c r="B5511" t="s">
        <v>439</v>
      </c>
      <c r="C5511" t="s">
        <v>53</v>
      </c>
      <c r="D5511" t="s">
        <v>618</v>
      </c>
      <c r="E5511">
        <v>0.59189999999999998</v>
      </c>
    </row>
    <row r="5512" spans="1:5">
      <c r="A5512">
        <v>2020</v>
      </c>
      <c r="B5512" t="s">
        <v>428</v>
      </c>
      <c r="C5512" t="s">
        <v>27</v>
      </c>
      <c r="D5512" t="s">
        <v>618</v>
      </c>
      <c r="E5512">
        <v>0.53559999999999997</v>
      </c>
    </row>
    <row r="5513" spans="1:5">
      <c r="A5513">
        <v>2020</v>
      </c>
      <c r="B5513" t="s">
        <v>429</v>
      </c>
      <c r="C5513" t="s">
        <v>30</v>
      </c>
      <c r="D5513" t="s">
        <v>618</v>
      </c>
      <c r="E5513">
        <v>0.53269999999999995</v>
      </c>
    </row>
    <row r="5514" spans="1:5">
      <c r="A5514">
        <v>2020</v>
      </c>
      <c r="B5514" t="s">
        <v>430</v>
      </c>
      <c r="C5514" t="s">
        <v>33</v>
      </c>
      <c r="D5514" t="s">
        <v>618</v>
      </c>
      <c r="E5514">
        <v>0.5131</v>
      </c>
    </row>
    <row r="5515" spans="1:5">
      <c r="A5515">
        <v>2020</v>
      </c>
      <c r="B5515" t="s">
        <v>433</v>
      </c>
      <c r="C5515" t="s">
        <v>42</v>
      </c>
      <c r="D5515" t="s">
        <v>618</v>
      </c>
      <c r="E5515">
        <v>0.57499999999999996</v>
      </c>
    </row>
    <row r="5516" spans="1:5">
      <c r="A5516">
        <v>2020</v>
      </c>
      <c r="B5516" t="s">
        <v>420</v>
      </c>
      <c r="C5516" t="s">
        <v>8</v>
      </c>
      <c r="D5516" t="s">
        <v>618</v>
      </c>
      <c r="E5516">
        <v>0.54569999999999996</v>
      </c>
    </row>
    <row r="5517" spans="1:5">
      <c r="A5517">
        <v>2020</v>
      </c>
      <c r="B5517" t="s">
        <v>434</v>
      </c>
      <c r="C5517" t="s">
        <v>45</v>
      </c>
      <c r="D5517" t="s">
        <v>618</v>
      </c>
      <c r="E5517">
        <v>0.56669999999999998</v>
      </c>
    </row>
    <row r="5518" spans="1:5">
      <c r="A5518">
        <v>2020</v>
      </c>
      <c r="B5518" t="s">
        <v>435</v>
      </c>
      <c r="C5518" t="s">
        <v>48</v>
      </c>
      <c r="D5518" t="s">
        <v>618</v>
      </c>
      <c r="E5518">
        <v>0.51090000000000002</v>
      </c>
    </row>
    <row r="5519" spans="1:5">
      <c r="A5519">
        <v>2020</v>
      </c>
      <c r="B5519" t="s">
        <v>437</v>
      </c>
      <c r="C5519" t="s">
        <v>51</v>
      </c>
      <c r="D5519" t="s">
        <v>618</v>
      </c>
      <c r="E5519">
        <v>0.59419999999999995</v>
      </c>
    </row>
    <row r="5520" spans="1:5">
      <c r="A5520">
        <v>2019</v>
      </c>
      <c r="B5520" t="s">
        <v>432</v>
      </c>
      <c r="C5520" t="s">
        <v>39</v>
      </c>
      <c r="D5520" t="s">
        <v>618</v>
      </c>
      <c r="E5520">
        <v>0.54910000000000003</v>
      </c>
    </row>
    <row r="5521" spans="1:5">
      <c r="A5521">
        <v>2019</v>
      </c>
      <c r="B5521" t="s">
        <v>426</v>
      </c>
      <c r="C5521" t="s">
        <v>427</v>
      </c>
      <c r="D5521" t="s">
        <v>618</v>
      </c>
      <c r="E5521">
        <v>0.50149999999999995</v>
      </c>
    </row>
    <row r="5522" spans="1:5">
      <c r="A5522">
        <v>2019</v>
      </c>
      <c r="B5522" t="s">
        <v>421</v>
      </c>
      <c r="C5522" t="s">
        <v>13</v>
      </c>
      <c r="D5522" t="s">
        <v>618</v>
      </c>
      <c r="E5522">
        <v>0.55830000000000002</v>
      </c>
    </row>
    <row r="5523" spans="1:5">
      <c r="A5523">
        <v>2019</v>
      </c>
      <c r="B5523" t="s">
        <v>424</v>
      </c>
      <c r="C5523" t="s">
        <v>21</v>
      </c>
      <c r="D5523" t="s">
        <v>618</v>
      </c>
      <c r="E5523">
        <v>0.50729999999999997</v>
      </c>
    </row>
    <row r="5524" spans="1:5">
      <c r="A5524">
        <v>2019</v>
      </c>
      <c r="B5524" t="s">
        <v>423</v>
      </c>
      <c r="C5524" t="s">
        <v>18</v>
      </c>
      <c r="D5524" t="s">
        <v>618</v>
      </c>
      <c r="E5524">
        <v>0.52459999999999996</v>
      </c>
    </row>
    <row r="5525" spans="1:5">
      <c r="A5525">
        <v>2019</v>
      </c>
      <c r="B5525" t="s">
        <v>434</v>
      </c>
      <c r="C5525" t="s">
        <v>45</v>
      </c>
      <c r="D5525" t="s">
        <v>618</v>
      </c>
      <c r="E5525">
        <v>0.55259999999999998</v>
      </c>
    </row>
    <row r="5526" spans="1:5">
      <c r="A5526">
        <v>2019</v>
      </c>
      <c r="B5526" t="s">
        <v>428</v>
      </c>
      <c r="C5526" t="s">
        <v>27</v>
      </c>
      <c r="D5526" t="s">
        <v>618</v>
      </c>
      <c r="E5526">
        <v>0.52990000000000004</v>
      </c>
    </row>
    <row r="5527" spans="1:5">
      <c r="A5527">
        <v>2019</v>
      </c>
      <c r="B5527" t="s">
        <v>437</v>
      </c>
      <c r="C5527" t="s">
        <v>51</v>
      </c>
      <c r="D5527" t="s">
        <v>618</v>
      </c>
      <c r="E5527">
        <v>0.59919999999999995</v>
      </c>
    </row>
    <row r="5528" spans="1:5">
      <c r="A5528">
        <v>2019</v>
      </c>
      <c r="B5528" t="s">
        <v>425</v>
      </c>
      <c r="C5528" t="s">
        <v>24</v>
      </c>
      <c r="D5528" t="s">
        <v>618</v>
      </c>
      <c r="E5528">
        <v>0.55189999999999995</v>
      </c>
    </row>
    <row r="5529" spans="1:5">
      <c r="A5529">
        <v>2019</v>
      </c>
      <c r="B5529" t="s">
        <v>430</v>
      </c>
      <c r="C5529" t="s">
        <v>33</v>
      </c>
      <c r="D5529" t="s">
        <v>618</v>
      </c>
      <c r="E5529">
        <v>0.52400000000000002</v>
      </c>
    </row>
    <row r="5530" spans="1:5">
      <c r="A5530">
        <v>2019</v>
      </c>
      <c r="B5530" t="s">
        <v>420</v>
      </c>
      <c r="C5530" t="s">
        <v>8</v>
      </c>
      <c r="D5530" t="s">
        <v>618</v>
      </c>
      <c r="E5530">
        <v>0.54520000000000002</v>
      </c>
    </row>
    <row r="5531" spans="1:5">
      <c r="A5531">
        <v>2019</v>
      </c>
      <c r="B5531" t="s">
        <v>438</v>
      </c>
      <c r="C5531" t="s">
        <v>52</v>
      </c>
      <c r="D5531" t="s">
        <v>618</v>
      </c>
      <c r="E5531">
        <v>0.55630000000000002</v>
      </c>
    </row>
    <row r="5532" spans="1:5">
      <c r="A5532">
        <v>2019</v>
      </c>
      <c r="B5532" t="s">
        <v>429</v>
      </c>
      <c r="C5532" t="s">
        <v>30</v>
      </c>
      <c r="D5532" t="s">
        <v>618</v>
      </c>
      <c r="E5532">
        <v>0.53610000000000002</v>
      </c>
    </row>
    <row r="5533" spans="1:5">
      <c r="A5533">
        <v>2019</v>
      </c>
      <c r="B5533" t="s">
        <v>433</v>
      </c>
      <c r="C5533" t="s">
        <v>42</v>
      </c>
      <c r="D5533" t="s">
        <v>618</v>
      </c>
      <c r="E5533">
        <v>0.59570000000000001</v>
      </c>
    </row>
    <row r="5534" spans="1:5">
      <c r="A5534">
        <v>2019</v>
      </c>
      <c r="B5534" t="s">
        <v>422</v>
      </c>
      <c r="C5534" t="s">
        <v>15</v>
      </c>
      <c r="D5534" t="s">
        <v>618</v>
      </c>
      <c r="E5534">
        <v>0.53469999999999995</v>
      </c>
    </row>
    <row r="5535" spans="1:5">
      <c r="A5535">
        <v>2019</v>
      </c>
      <c r="B5535" t="s">
        <v>435</v>
      </c>
      <c r="C5535" t="s">
        <v>48</v>
      </c>
      <c r="D5535" t="s">
        <v>618</v>
      </c>
      <c r="E5535">
        <v>0.47470000000000001</v>
      </c>
    </row>
    <row r="5536" spans="1:5">
      <c r="A5536">
        <v>2019</v>
      </c>
      <c r="B5536" t="s">
        <v>436</v>
      </c>
      <c r="C5536" t="s">
        <v>49</v>
      </c>
      <c r="D5536" t="s">
        <v>618</v>
      </c>
      <c r="E5536">
        <v>0.5111</v>
      </c>
    </row>
    <row r="5537" spans="1:5">
      <c r="A5537">
        <v>2019</v>
      </c>
      <c r="B5537" t="s">
        <v>439</v>
      </c>
      <c r="C5537" t="s">
        <v>53</v>
      </c>
      <c r="D5537" t="s">
        <v>618</v>
      </c>
      <c r="E5537">
        <v>0.59370000000000001</v>
      </c>
    </row>
    <row r="5538" spans="1:5">
      <c r="A5538">
        <v>2019</v>
      </c>
      <c r="B5538" t="s">
        <v>431</v>
      </c>
      <c r="C5538" t="s">
        <v>36</v>
      </c>
      <c r="D5538" t="s">
        <v>618</v>
      </c>
      <c r="E5538">
        <v>0.56179999999999997</v>
      </c>
    </row>
    <row r="5539" spans="1:5">
      <c r="A5539">
        <v>2018</v>
      </c>
      <c r="B5539" t="s">
        <v>424</v>
      </c>
      <c r="C5539" t="s">
        <v>21</v>
      </c>
      <c r="D5539" t="s">
        <v>618</v>
      </c>
      <c r="E5539">
        <v>0.50549999999999995</v>
      </c>
    </row>
    <row r="5540" spans="1:5">
      <c r="A5540">
        <v>2018</v>
      </c>
      <c r="B5540" t="s">
        <v>420</v>
      </c>
      <c r="C5540" t="s">
        <v>8</v>
      </c>
      <c r="D5540" t="s">
        <v>618</v>
      </c>
      <c r="E5540">
        <v>0.54710000000000003</v>
      </c>
    </row>
    <row r="5541" spans="1:5">
      <c r="A5541">
        <v>2018</v>
      </c>
      <c r="B5541" t="s">
        <v>426</v>
      </c>
      <c r="C5541" t="s">
        <v>427</v>
      </c>
      <c r="D5541" t="s">
        <v>618</v>
      </c>
      <c r="E5541">
        <v>0.50870000000000004</v>
      </c>
    </row>
    <row r="5542" spans="1:5">
      <c r="A5542">
        <v>2018</v>
      </c>
      <c r="B5542" t="s">
        <v>433</v>
      </c>
      <c r="C5542" t="s">
        <v>42</v>
      </c>
      <c r="D5542" t="s">
        <v>618</v>
      </c>
      <c r="E5542">
        <v>0.61519999999999997</v>
      </c>
    </row>
    <row r="5543" spans="1:5">
      <c r="A5543">
        <v>2018</v>
      </c>
      <c r="B5543" t="s">
        <v>421</v>
      </c>
      <c r="C5543" t="s">
        <v>13</v>
      </c>
      <c r="D5543" t="s">
        <v>618</v>
      </c>
      <c r="E5543">
        <v>0.5635</v>
      </c>
    </row>
    <row r="5544" spans="1:5">
      <c r="A5544">
        <v>2018</v>
      </c>
      <c r="B5544" t="s">
        <v>435</v>
      </c>
      <c r="C5544" t="s">
        <v>48</v>
      </c>
      <c r="D5544" t="s">
        <v>618</v>
      </c>
      <c r="E5544">
        <v>0.46970000000000001</v>
      </c>
    </row>
    <row r="5545" spans="1:5">
      <c r="A5545">
        <v>2018</v>
      </c>
      <c r="B5545" t="s">
        <v>428</v>
      </c>
      <c r="C5545" t="s">
        <v>27</v>
      </c>
      <c r="D5545" t="s">
        <v>618</v>
      </c>
      <c r="E5545">
        <v>0.54969999999999997</v>
      </c>
    </row>
    <row r="5546" spans="1:5">
      <c r="A5546">
        <v>2018</v>
      </c>
      <c r="B5546" t="s">
        <v>423</v>
      </c>
      <c r="C5546" t="s">
        <v>18</v>
      </c>
      <c r="D5546" t="s">
        <v>618</v>
      </c>
      <c r="E5546">
        <v>0.53390000000000004</v>
      </c>
    </row>
    <row r="5547" spans="1:5">
      <c r="A5547">
        <v>2018</v>
      </c>
      <c r="B5547" t="s">
        <v>430</v>
      </c>
      <c r="C5547" t="s">
        <v>33</v>
      </c>
      <c r="D5547" t="s">
        <v>618</v>
      </c>
      <c r="E5547">
        <v>0.5282</v>
      </c>
    </row>
    <row r="5548" spans="1:5">
      <c r="A5548">
        <v>2018</v>
      </c>
      <c r="B5548" t="s">
        <v>431</v>
      </c>
      <c r="C5548" t="s">
        <v>36</v>
      </c>
      <c r="D5548" t="s">
        <v>618</v>
      </c>
      <c r="E5548">
        <v>0.56759999999999999</v>
      </c>
    </row>
    <row r="5549" spans="1:5">
      <c r="A5549">
        <v>2018</v>
      </c>
      <c r="B5549" t="s">
        <v>438</v>
      </c>
      <c r="C5549" t="s">
        <v>52</v>
      </c>
      <c r="D5549" t="s">
        <v>618</v>
      </c>
      <c r="E5549">
        <v>0.54930000000000001</v>
      </c>
    </row>
    <row r="5550" spans="1:5">
      <c r="A5550">
        <v>2018</v>
      </c>
      <c r="B5550" t="s">
        <v>422</v>
      </c>
      <c r="C5550" t="s">
        <v>15</v>
      </c>
      <c r="D5550" t="s">
        <v>618</v>
      </c>
      <c r="E5550">
        <v>0.54359999999999997</v>
      </c>
    </row>
    <row r="5551" spans="1:5">
      <c r="A5551">
        <v>2018</v>
      </c>
      <c r="B5551" t="s">
        <v>436</v>
      </c>
      <c r="C5551" t="s">
        <v>49</v>
      </c>
      <c r="D5551" t="s">
        <v>618</v>
      </c>
      <c r="E5551">
        <v>0.5131</v>
      </c>
    </row>
    <row r="5552" spans="1:5">
      <c r="A5552">
        <v>2018</v>
      </c>
      <c r="B5552" t="s">
        <v>439</v>
      </c>
      <c r="C5552" t="s">
        <v>53</v>
      </c>
      <c r="D5552" t="s">
        <v>618</v>
      </c>
      <c r="E5552">
        <v>0.58809999999999996</v>
      </c>
    </row>
    <row r="5553" spans="1:5">
      <c r="A5553">
        <v>2018</v>
      </c>
      <c r="B5553" t="s">
        <v>437</v>
      </c>
      <c r="C5553" t="s">
        <v>51</v>
      </c>
      <c r="D5553" t="s">
        <v>618</v>
      </c>
      <c r="E5553">
        <v>0.60580000000000001</v>
      </c>
    </row>
    <row r="5554" spans="1:5">
      <c r="A5554">
        <v>2018</v>
      </c>
      <c r="B5554" t="s">
        <v>434</v>
      </c>
      <c r="C5554" t="s">
        <v>45</v>
      </c>
      <c r="D5554" t="s">
        <v>618</v>
      </c>
      <c r="E5554">
        <v>0.59440000000000004</v>
      </c>
    </row>
    <row r="5555" spans="1:5">
      <c r="A5555">
        <v>2018</v>
      </c>
      <c r="B5555" t="s">
        <v>429</v>
      </c>
      <c r="C5555" t="s">
        <v>30</v>
      </c>
      <c r="D5555" t="s">
        <v>618</v>
      </c>
      <c r="E5555">
        <v>0.52680000000000005</v>
      </c>
    </row>
    <row r="5556" spans="1:5">
      <c r="A5556">
        <v>2018</v>
      </c>
      <c r="B5556" t="s">
        <v>425</v>
      </c>
      <c r="C5556" t="s">
        <v>24</v>
      </c>
      <c r="D5556" t="s">
        <v>618</v>
      </c>
      <c r="E5556">
        <v>0.56379999999999997</v>
      </c>
    </row>
    <row r="5557" spans="1:5">
      <c r="A5557">
        <v>2018</v>
      </c>
      <c r="B5557" t="s">
        <v>432</v>
      </c>
      <c r="C5557" t="s">
        <v>39</v>
      </c>
      <c r="D5557" t="s">
        <v>618</v>
      </c>
      <c r="E5557">
        <v>0.52969999999999995</v>
      </c>
    </row>
    <row r="5558" spans="1:5">
      <c r="A5558">
        <v>2023</v>
      </c>
      <c r="B5558" t="s">
        <v>424</v>
      </c>
      <c r="C5558" t="s">
        <v>21</v>
      </c>
      <c r="D5558" t="s">
        <v>618</v>
      </c>
      <c r="E5558">
        <v>0.51470000000000005</v>
      </c>
    </row>
    <row r="5559" spans="1:5">
      <c r="A5559">
        <v>2023</v>
      </c>
      <c r="B5559" t="s">
        <v>432</v>
      </c>
      <c r="C5559" t="s">
        <v>39</v>
      </c>
      <c r="D5559" t="s">
        <v>618</v>
      </c>
      <c r="E5559">
        <v>0.55220000000000002</v>
      </c>
    </row>
    <row r="5560" spans="1:5">
      <c r="A5560">
        <v>2023</v>
      </c>
      <c r="B5560" t="s">
        <v>421</v>
      </c>
      <c r="C5560" t="s">
        <v>13</v>
      </c>
      <c r="D5560" t="s">
        <v>618</v>
      </c>
      <c r="E5560">
        <v>0.56410000000000005</v>
      </c>
    </row>
    <row r="5561" spans="1:5">
      <c r="A5561">
        <v>2023</v>
      </c>
      <c r="B5561" t="s">
        <v>430</v>
      </c>
      <c r="C5561" t="s">
        <v>33</v>
      </c>
      <c r="D5561" t="s">
        <v>618</v>
      </c>
      <c r="E5561">
        <v>0.57079999999999997</v>
      </c>
    </row>
    <row r="5562" spans="1:5">
      <c r="A5562">
        <v>2023</v>
      </c>
      <c r="B5562" t="s">
        <v>435</v>
      </c>
      <c r="C5562" t="s">
        <v>48</v>
      </c>
      <c r="D5562" t="s">
        <v>618</v>
      </c>
      <c r="E5562">
        <v>0.5091</v>
      </c>
    </row>
    <row r="5563" spans="1:5">
      <c r="A5563">
        <v>2023</v>
      </c>
      <c r="B5563" t="s">
        <v>436</v>
      </c>
      <c r="C5563" t="s">
        <v>49</v>
      </c>
      <c r="D5563" t="s">
        <v>618</v>
      </c>
      <c r="E5563">
        <v>0.52910000000000001</v>
      </c>
    </row>
    <row r="5564" spans="1:5">
      <c r="A5564">
        <v>2023</v>
      </c>
      <c r="B5564" t="s">
        <v>429</v>
      </c>
      <c r="C5564" t="s">
        <v>30</v>
      </c>
      <c r="D5564" t="s">
        <v>618</v>
      </c>
      <c r="E5564">
        <v>0.54120000000000001</v>
      </c>
    </row>
    <row r="5565" spans="1:5">
      <c r="A5565">
        <v>2023</v>
      </c>
      <c r="B5565" t="s">
        <v>420</v>
      </c>
      <c r="C5565" t="s">
        <v>8</v>
      </c>
      <c r="D5565" t="s">
        <v>618</v>
      </c>
      <c r="E5565">
        <v>0.54459999999999997</v>
      </c>
    </row>
    <row r="5566" spans="1:5">
      <c r="A5566">
        <v>2023</v>
      </c>
      <c r="B5566" t="s">
        <v>439</v>
      </c>
      <c r="C5566" t="s">
        <v>53</v>
      </c>
      <c r="D5566" t="s">
        <v>618</v>
      </c>
      <c r="E5566">
        <v>0.59099999999999997</v>
      </c>
    </row>
    <row r="5567" spans="1:5">
      <c r="A5567">
        <v>2023</v>
      </c>
      <c r="B5567" t="s">
        <v>437</v>
      </c>
      <c r="C5567" t="s">
        <v>51</v>
      </c>
      <c r="D5567" t="s">
        <v>618</v>
      </c>
      <c r="E5567">
        <v>0.59630000000000005</v>
      </c>
    </row>
    <row r="5568" spans="1:5">
      <c r="A5568">
        <v>2023</v>
      </c>
      <c r="B5568" t="s">
        <v>438</v>
      </c>
      <c r="C5568" t="s">
        <v>52</v>
      </c>
      <c r="D5568" t="s">
        <v>618</v>
      </c>
      <c r="E5568">
        <v>0.48749999999999999</v>
      </c>
    </row>
    <row r="5569" spans="1:5">
      <c r="A5569">
        <v>2023</v>
      </c>
      <c r="B5569" t="s">
        <v>426</v>
      </c>
      <c r="C5569" t="s">
        <v>427</v>
      </c>
      <c r="D5569" t="s">
        <v>618</v>
      </c>
      <c r="E5569">
        <v>0.48909999999999998</v>
      </c>
    </row>
    <row r="5570" spans="1:5">
      <c r="A5570">
        <v>2023</v>
      </c>
      <c r="B5570" t="s">
        <v>434</v>
      </c>
      <c r="C5570" t="s">
        <v>45</v>
      </c>
      <c r="D5570" t="s">
        <v>618</v>
      </c>
      <c r="E5570">
        <v>0.56359999999999999</v>
      </c>
    </row>
    <row r="5571" spans="1:5">
      <c r="A5571">
        <v>2023</v>
      </c>
      <c r="B5571" t="s">
        <v>425</v>
      </c>
      <c r="C5571" t="s">
        <v>24</v>
      </c>
      <c r="D5571" t="s">
        <v>618</v>
      </c>
      <c r="E5571">
        <v>0.56359999999999999</v>
      </c>
    </row>
    <row r="5572" spans="1:5">
      <c r="A5572">
        <v>2023</v>
      </c>
      <c r="B5572" t="s">
        <v>422</v>
      </c>
      <c r="C5572" t="s">
        <v>15</v>
      </c>
      <c r="D5572" t="s">
        <v>618</v>
      </c>
      <c r="E5572">
        <v>0.54200000000000004</v>
      </c>
    </row>
    <row r="5573" spans="1:5">
      <c r="A5573">
        <v>2024</v>
      </c>
      <c r="B5573" t="s">
        <v>430</v>
      </c>
      <c r="C5573" t="s">
        <v>33</v>
      </c>
      <c r="D5573" t="s">
        <v>618</v>
      </c>
      <c r="E5573">
        <v>0.54890000000000005</v>
      </c>
    </row>
    <row r="5574" spans="1:5">
      <c r="A5574">
        <v>2024</v>
      </c>
      <c r="B5574" t="s">
        <v>428</v>
      </c>
      <c r="C5574" t="s">
        <v>27</v>
      </c>
      <c r="D5574" t="s">
        <v>618</v>
      </c>
      <c r="E5574">
        <v>0.55269999999999997</v>
      </c>
    </row>
    <row r="5575" spans="1:5">
      <c r="A5575">
        <v>2024</v>
      </c>
      <c r="B5575" t="s">
        <v>422</v>
      </c>
      <c r="C5575" t="s">
        <v>15</v>
      </c>
      <c r="D5575" t="s">
        <v>618</v>
      </c>
      <c r="E5575">
        <v>0.54279999999999995</v>
      </c>
    </row>
    <row r="5576" spans="1:5">
      <c r="A5576">
        <v>2024</v>
      </c>
      <c r="B5576" t="s">
        <v>425</v>
      </c>
      <c r="C5576" t="s">
        <v>24</v>
      </c>
      <c r="D5576" t="s">
        <v>618</v>
      </c>
      <c r="E5576">
        <v>0.56000000000000005</v>
      </c>
    </row>
    <row r="5577" spans="1:5">
      <c r="A5577">
        <v>2024</v>
      </c>
      <c r="B5577" t="s">
        <v>438</v>
      </c>
      <c r="C5577" t="s">
        <v>52</v>
      </c>
      <c r="D5577" t="s">
        <v>618</v>
      </c>
      <c r="E5577">
        <v>0.5302</v>
      </c>
    </row>
    <row r="5578" spans="1:5">
      <c r="A5578">
        <v>2024</v>
      </c>
      <c r="B5578" t="s">
        <v>420</v>
      </c>
      <c r="C5578" t="s">
        <v>8</v>
      </c>
      <c r="D5578" t="s">
        <v>618</v>
      </c>
      <c r="E5578">
        <v>0.54679999999999995</v>
      </c>
    </row>
    <row r="5579" spans="1:5">
      <c r="A5579">
        <v>2024</v>
      </c>
      <c r="B5579" t="s">
        <v>423</v>
      </c>
      <c r="C5579" t="s">
        <v>18</v>
      </c>
      <c r="D5579" t="s">
        <v>618</v>
      </c>
      <c r="E5579">
        <v>0.59619999999999995</v>
      </c>
    </row>
    <row r="5580" spans="1:5">
      <c r="A5580">
        <v>2024</v>
      </c>
      <c r="B5580" t="s">
        <v>421</v>
      </c>
      <c r="C5580" t="s">
        <v>13</v>
      </c>
      <c r="D5580" t="s">
        <v>618</v>
      </c>
      <c r="E5580">
        <v>0.57499999999999996</v>
      </c>
    </row>
    <row r="5581" spans="1:5">
      <c r="A5581">
        <v>2024</v>
      </c>
      <c r="B5581" t="s">
        <v>429</v>
      </c>
      <c r="C5581" t="s">
        <v>30</v>
      </c>
      <c r="D5581" t="s">
        <v>618</v>
      </c>
      <c r="E5581">
        <v>0.5282</v>
      </c>
    </row>
    <row r="5582" spans="1:5">
      <c r="A5582">
        <v>2024</v>
      </c>
      <c r="B5582" t="s">
        <v>431</v>
      </c>
      <c r="C5582" t="s">
        <v>36</v>
      </c>
      <c r="D5582" t="s">
        <v>618</v>
      </c>
      <c r="E5582">
        <v>0.56389999999999996</v>
      </c>
    </row>
    <row r="5583" spans="1:5">
      <c r="A5583">
        <v>2024</v>
      </c>
      <c r="B5583" t="s">
        <v>434</v>
      </c>
      <c r="C5583" t="s">
        <v>45</v>
      </c>
      <c r="D5583" t="s">
        <v>618</v>
      </c>
      <c r="E5583">
        <v>0.58789999999999998</v>
      </c>
    </row>
    <row r="5584" spans="1:5">
      <c r="A5584">
        <v>2024</v>
      </c>
      <c r="B5584" t="s">
        <v>437</v>
      </c>
      <c r="C5584" t="s">
        <v>51</v>
      </c>
      <c r="D5584" t="s">
        <v>618</v>
      </c>
      <c r="E5584">
        <v>0.59830000000000005</v>
      </c>
    </row>
    <row r="5585" spans="1:5">
      <c r="A5585">
        <v>2024</v>
      </c>
      <c r="B5585" t="s">
        <v>436</v>
      </c>
      <c r="C5585" t="s">
        <v>49</v>
      </c>
      <c r="D5585" t="s">
        <v>618</v>
      </c>
      <c r="E5585">
        <v>0.53610000000000002</v>
      </c>
    </row>
    <row r="5586" spans="1:5">
      <c r="A5586">
        <v>2024</v>
      </c>
      <c r="B5586" t="s">
        <v>439</v>
      </c>
      <c r="C5586" t="s">
        <v>53</v>
      </c>
      <c r="D5586" t="s">
        <v>618</v>
      </c>
      <c r="E5586">
        <v>0.60750000000000004</v>
      </c>
    </row>
    <row r="5587" spans="1:5">
      <c r="A5587">
        <v>2024</v>
      </c>
      <c r="B5587" t="s">
        <v>433</v>
      </c>
      <c r="C5587" t="s">
        <v>42</v>
      </c>
      <c r="D5587" t="s">
        <v>618</v>
      </c>
      <c r="E5587">
        <v>0.54430000000000001</v>
      </c>
    </row>
    <row r="5588" spans="1:5">
      <c r="A5588">
        <v>2023</v>
      </c>
      <c r="B5588" t="s">
        <v>431</v>
      </c>
      <c r="C5588" t="s">
        <v>36</v>
      </c>
      <c r="D5588" t="s">
        <v>619</v>
      </c>
      <c r="E5588">
        <v>4.5499999999999999E-2</v>
      </c>
    </row>
    <row r="5589" spans="1:5">
      <c r="A5589">
        <v>2023</v>
      </c>
      <c r="B5589" t="s">
        <v>433</v>
      </c>
      <c r="C5589" t="s">
        <v>42</v>
      </c>
      <c r="D5589" t="s">
        <v>619</v>
      </c>
      <c r="E5589">
        <v>0</v>
      </c>
    </row>
    <row r="5590" spans="1:5">
      <c r="A5590">
        <v>2023</v>
      </c>
      <c r="B5590" t="s">
        <v>423</v>
      </c>
      <c r="C5590" t="s">
        <v>18</v>
      </c>
      <c r="D5590" t="s">
        <v>619</v>
      </c>
      <c r="E5590">
        <v>5.3600000000000002E-2</v>
      </c>
    </row>
    <row r="5591" spans="1:5">
      <c r="A5591">
        <v>2023</v>
      </c>
      <c r="B5591" t="s">
        <v>428</v>
      </c>
      <c r="C5591" t="s">
        <v>27</v>
      </c>
      <c r="D5591" t="s">
        <v>619</v>
      </c>
      <c r="E5591">
        <v>4.5999999999999999E-2</v>
      </c>
    </row>
    <row r="5592" spans="1:5">
      <c r="A5592">
        <v>2024</v>
      </c>
      <c r="B5592" t="s">
        <v>424</v>
      </c>
      <c r="C5592" t="s">
        <v>21</v>
      </c>
      <c r="D5592" t="s">
        <v>619</v>
      </c>
      <c r="E5592">
        <v>4.5499999999999999E-2</v>
      </c>
    </row>
    <row r="5593" spans="1:5">
      <c r="A5593">
        <v>2024</v>
      </c>
      <c r="B5593" t="s">
        <v>432</v>
      </c>
      <c r="C5593" t="s">
        <v>39</v>
      </c>
      <c r="D5593" t="s">
        <v>619</v>
      </c>
      <c r="E5593">
        <v>3.4799999999999998E-2</v>
      </c>
    </row>
    <row r="5594" spans="1:5">
      <c r="A5594">
        <v>2024</v>
      </c>
      <c r="B5594" t="s">
        <v>435</v>
      </c>
      <c r="C5594" t="s">
        <v>48</v>
      </c>
      <c r="D5594" t="s">
        <v>619</v>
      </c>
      <c r="E5594">
        <v>3.1699999999999999E-2</v>
      </c>
    </row>
    <row r="5595" spans="1:5">
      <c r="A5595">
        <v>2024</v>
      </c>
      <c r="B5595" t="s">
        <v>426</v>
      </c>
      <c r="C5595" t="s">
        <v>427</v>
      </c>
      <c r="D5595" t="s">
        <v>619</v>
      </c>
      <c r="E5595">
        <v>4.9299999999999997E-2</v>
      </c>
    </row>
    <row r="5596" spans="1:5">
      <c r="A5596">
        <v>2021</v>
      </c>
      <c r="B5596" t="s">
        <v>437</v>
      </c>
      <c r="C5596" t="s">
        <v>51</v>
      </c>
      <c r="D5596" t="s">
        <v>619</v>
      </c>
      <c r="E5596">
        <v>3.0700000000000002E-2</v>
      </c>
    </row>
    <row r="5597" spans="1:5">
      <c r="A5597">
        <v>2021</v>
      </c>
      <c r="B5597" t="s">
        <v>434</v>
      </c>
      <c r="C5597" t="s">
        <v>45</v>
      </c>
      <c r="D5597" t="s">
        <v>619</v>
      </c>
      <c r="E5597">
        <v>0</v>
      </c>
    </row>
    <row r="5598" spans="1:5">
      <c r="A5598">
        <v>2021</v>
      </c>
      <c r="B5598" t="s">
        <v>438</v>
      </c>
      <c r="C5598" t="s">
        <v>52</v>
      </c>
      <c r="D5598" t="s">
        <v>619</v>
      </c>
      <c r="E5598">
        <v>2.5000000000000001E-2</v>
      </c>
    </row>
    <row r="5599" spans="1:5">
      <c r="A5599">
        <v>2021</v>
      </c>
      <c r="B5599" t="s">
        <v>425</v>
      </c>
      <c r="C5599" t="s">
        <v>24</v>
      </c>
      <c r="D5599" t="s">
        <v>619</v>
      </c>
      <c r="E5599">
        <v>4.7600000000000003E-2</v>
      </c>
    </row>
    <row r="5600" spans="1:5">
      <c r="A5600">
        <v>2021</v>
      </c>
      <c r="B5600" t="s">
        <v>423</v>
      </c>
      <c r="C5600" t="s">
        <v>18</v>
      </c>
      <c r="D5600" t="s">
        <v>619</v>
      </c>
      <c r="E5600">
        <v>3.7699999999999997E-2</v>
      </c>
    </row>
    <row r="5601" spans="1:5">
      <c r="A5601">
        <v>2021</v>
      </c>
      <c r="B5601" t="s">
        <v>420</v>
      </c>
      <c r="C5601" t="s">
        <v>8</v>
      </c>
      <c r="D5601" t="s">
        <v>619</v>
      </c>
      <c r="E5601">
        <v>3.5799999999999998E-2</v>
      </c>
    </row>
    <row r="5602" spans="1:5">
      <c r="A5602">
        <v>2022</v>
      </c>
      <c r="B5602" t="s">
        <v>425</v>
      </c>
      <c r="C5602" t="s">
        <v>24</v>
      </c>
      <c r="D5602" t="s">
        <v>619</v>
      </c>
      <c r="E5602">
        <v>0.05</v>
      </c>
    </row>
    <row r="5603" spans="1:5">
      <c r="A5603">
        <v>2022</v>
      </c>
      <c r="B5603" t="s">
        <v>422</v>
      </c>
      <c r="C5603" t="s">
        <v>15</v>
      </c>
      <c r="D5603" t="s">
        <v>619</v>
      </c>
      <c r="E5603">
        <v>3.3599999999999998E-2</v>
      </c>
    </row>
    <row r="5604" spans="1:5">
      <c r="A5604">
        <v>2022</v>
      </c>
      <c r="B5604" t="s">
        <v>437</v>
      </c>
      <c r="C5604" t="s">
        <v>51</v>
      </c>
      <c r="D5604" t="s">
        <v>619</v>
      </c>
      <c r="E5604">
        <v>3.6600000000000001E-2</v>
      </c>
    </row>
    <row r="5605" spans="1:5">
      <c r="A5605">
        <v>2022</v>
      </c>
      <c r="B5605" t="s">
        <v>426</v>
      </c>
      <c r="C5605" t="s">
        <v>427</v>
      </c>
      <c r="D5605" t="s">
        <v>619</v>
      </c>
      <c r="E5605">
        <v>3.6999999999999998E-2</v>
      </c>
    </row>
    <row r="5606" spans="1:5">
      <c r="A5606">
        <v>2022</v>
      </c>
      <c r="B5606" t="s">
        <v>428</v>
      </c>
      <c r="C5606" t="s">
        <v>27</v>
      </c>
      <c r="D5606" t="s">
        <v>619</v>
      </c>
      <c r="E5606">
        <v>2.47E-2</v>
      </c>
    </row>
    <row r="5607" spans="1:5">
      <c r="A5607">
        <v>2022</v>
      </c>
      <c r="B5607" t="s">
        <v>435</v>
      </c>
      <c r="C5607" t="s">
        <v>48</v>
      </c>
      <c r="D5607" t="s">
        <v>619</v>
      </c>
      <c r="E5607">
        <v>3.2300000000000002E-2</v>
      </c>
    </row>
    <row r="5608" spans="1:5">
      <c r="A5608">
        <v>2022</v>
      </c>
      <c r="B5608" t="s">
        <v>423</v>
      </c>
      <c r="C5608" t="s">
        <v>18</v>
      </c>
      <c r="D5608" t="s">
        <v>619</v>
      </c>
      <c r="E5608">
        <v>5.1700000000000003E-2</v>
      </c>
    </row>
    <row r="5609" spans="1:5">
      <c r="A5609">
        <v>2022</v>
      </c>
      <c r="B5609" t="s">
        <v>430</v>
      </c>
      <c r="C5609" t="s">
        <v>33</v>
      </c>
      <c r="D5609" t="s">
        <v>619</v>
      </c>
      <c r="E5609">
        <v>3.39E-2</v>
      </c>
    </row>
    <row r="5610" spans="1:5">
      <c r="A5610">
        <v>2022</v>
      </c>
      <c r="B5610" t="s">
        <v>436</v>
      </c>
      <c r="C5610" t="s">
        <v>49</v>
      </c>
      <c r="D5610" t="s">
        <v>619</v>
      </c>
      <c r="E5610">
        <v>3.9100000000000003E-2</v>
      </c>
    </row>
    <row r="5611" spans="1:5">
      <c r="A5611">
        <v>2022</v>
      </c>
      <c r="B5611" t="s">
        <v>439</v>
      </c>
      <c r="C5611" t="s">
        <v>53</v>
      </c>
      <c r="D5611" t="s">
        <v>619</v>
      </c>
      <c r="E5611">
        <v>2.2700000000000001E-2</v>
      </c>
    </row>
    <row r="5612" spans="1:5">
      <c r="A5612">
        <v>2022</v>
      </c>
      <c r="B5612" t="s">
        <v>433</v>
      </c>
      <c r="C5612" t="s">
        <v>42</v>
      </c>
      <c r="D5612" t="s">
        <v>619</v>
      </c>
      <c r="E5612">
        <v>5.2600000000000001E-2</v>
      </c>
    </row>
    <row r="5613" spans="1:5">
      <c r="A5613">
        <v>2022</v>
      </c>
      <c r="B5613" t="s">
        <v>434</v>
      </c>
      <c r="C5613" t="s">
        <v>45</v>
      </c>
      <c r="D5613" t="s">
        <v>619</v>
      </c>
      <c r="E5613">
        <v>0</v>
      </c>
    </row>
    <row r="5614" spans="1:5">
      <c r="A5614">
        <v>2022</v>
      </c>
      <c r="B5614" t="s">
        <v>432</v>
      </c>
      <c r="C5614" t="s">
        <v>39</v>
      </c>
      <c r="D5614" t="s">
        <v>619</v>
      </c>
      <c r="E5614">
        <v>4.4999999999999998E-2</v>
      </c>
    </row>
    <row r="5615" spans="1:5">
      <c r="A5615">
        <v>2021</v>
      </c>
      <c r="B5615" t="s">
        <v>426</v>
      </c>
      <c r="C5615" t="s">
        <v>427</v>
      </c>
      <c r="D5615" t="s">
        <v>619</v>
      </c>
      <c r="E5615">
        <v>5.1900000000000002E-2</v>
      </c>
    </row>
    <row r="5616" spans="1:5">
      <c r="A5616">
        <v>2021</v>
      </c>
      <c r="B5616" t="s">
        <v>422</v>
      </c>
      <c r="C5616" t="s">
        <v>15</v>
      </c>
      <c r="D5616" t="s">
        <v>619</v>
      </c>
      <c r="E5616">
        <v>3.7600000000000001E-2</v>
      </c>
    </row>
    <row r="5617" spans="1:5">
      <c r="A5617">
        <v>2021</v>
      </c>
      <c r="B5617" t="s">
        <v>432</v>
      </c>
      <c r="C5617" t="s">
        <v>39</v>
      </c>
      <c r="D5617" t="s">
        <v>619</v>
      </c>
      <c r="E5617">
        <v>3.7400000000000003E-2</v>
      </c>
    </row>
    <row r="5618" spans="1:5">
      <c r="A5618">
        <v>2021</v>
      </c>
      <c r="B5618" t="s">
        <v>424</v>
      </c>
      <c r="C5618" t="s">
        <v>21</v>
      </c>
      <c r="D5618" t="s">
        <v>619</v>
      </c>
      <c r="E5618">
        <v>2.9899999999999999E-2</v>
      </c>
    </row>
    <row r="5619" spans="1:5">
      <c r="A5619">
        <v>2021</v>
      </c>
      <c r="B5619" t="s">
        <v>433</v>
      </c>
      <c r="C5619" t="s">
        <v>42</v>
      </c>
      <c r="D5619" t="s">
        <v>619</v>
      </c>
      <c r="E5619">
        <v>0</v>
      </c>
    </row>
    <row r="5620" spans="1:5">
      <c r="A5620">
        <v>2021</v>
      </c>
      <c r="B5620" t="s">
        <v>421</v>
      </c>
      <c r="C5620" t="s">
        <v>13</v>
      </c>
      <c r="D5620" t="s">
        <v>619</v>
      </c>
      <c r="E5620">
        <v>3.4500000000000003E-2</v>
      </c>
    </row>
    <row r="5621" spans="1:5">
      <c r="A5621">
        <v>2022</v>
      </c>
      <c r="B5621" t="s">
        <v>424</v>
      </c>
      <c r="C5621" t="s">
        <v>21</v>
      </c>
      <c r="D5621" t="s">
        <v>619</v>
      </c>
      <c r="E5621">
        <v>3.4500000000000003E-2</v>
      </c>
    </row>
    <row r="5622" spans="1:5">
      <c r="A5622">
        <v>2022</v>
      </c>
      <c r="B5622" t="s">
        <v>431</v>
      </c>
      <c r="C5622" t="s">
        <v>36</v>
      </c>
      <c r="D5622" t="s">
        <v>619</v>
      </c>
      <c r="E5622">
        <v>4.7600000000000003E-2</v>
      </c>
    </row>
    <row r="5623" spans="1:5">
      <c r="A5623">
        <v>2022</v>
      </c>
      <c r="B5623" t="s">
        <v>421</v>
      </c>
      <c r="C5623" t="s">
        <v>13</v>
      </c>
      <c r="D5623" t="s">
        <v>619</v>
      </c>
      <c r="E5623">
        <v>3.7699999999999997E-2</v>
      </c>
    </row>
    <row r="5624" spans="1:5">
      <c r="A5624">
        <v>2021</v>
      </c>
      <c r="B5624" t="s">
        <v>436</v>
      </c>
      <c r="C5624" t="s">
        <v>49</v>
      </c>
      <c r="D5624" t="s">
        <v>619</v>
      </c>
      <c r="E5624">
        <v>3.5900000000000001E-2</v>
      </c>
    </row>
    <row r="5625" spans="1:5">
      <c r="A5625">
        <v>2021</v>
      </c>
      <c r="B5625" t="s">
        <v>439</v>
      </c>
      <c r="C5625" t="s">
        <v>53</v>
      </c>
      <c r="D5625" t="s">
        <v>619</v>
      </c>
      <c r="E5625">
        <v>2.5600000000000001E-2</v>
      </c>
    </row>
    <row r="5626" spans="1:5">
      <c r="A5626">
        <v>2021</v>
      </c>
      <c r="B5626" t="s">
        <v>435</v>
      </c>
      <c r="C5626" t="s">
        <v>48</v>
      </c>
      <c r="D5626" t="s">
        <v>619</v>
      </c>
      <c r="E5626">
        <v>3.5099999999999999E-2</v>
      </c>
    </row>
    <row r="5627" spans="1:5">
      <c r="A5627">
        <v>2021</v>
      </c>
      <c r="B5627" t="s">
        <v>430</v>
      </c>
      <c r="C5627" t="s">
        <v>33</v>
      </c>
      <c r="D5627" t="s">
        <v>619</v>
      </c>
      <c r="E5627">
        <v>3.5099999999999999E-2</v>
      </c>
    </row>
    <row r="5628" spans="1:5">
      <c r="A5628">
        <v>2021</v>
      </c>
      <c r="B5628" t="s">
        <v>429</v>
      </c>
      <c r="C5628" t="s">
        <v>30</v>
      </c>
      <c r="D5628" t="s">
        <v>619</v>
      </c>
      <c r="E5628">
        <v>3.9699999999999999E-2</v>
      </c>
    </row>
    <row r="5629" spans="1:5">
      <c r="A5629">
        <v>2021</v>
      </c>
      <c r="B5629" t="s">
        <v>428</v>
      </c>
      <c r="C5629" t="s">
        <v>27</v>
      </c>
      <c r="D5629" t="s">
        <v>619</v>
      </c>
      <c r="E5629">
        <v>2.4400000000000002E-2</v>
      </c>
    </row>
    <row r="5630" spans="1:5">
      <c r="A5630">
        <v>2021</v>
      </c>
      <c r="B5630" t="s">
        <v>431</v>
      </c>
      <c r="C5630" t="s">
        <v>36</v>
      </c>
      <c r="D5630" t="s">
        <v>619</v>
      </c>
      <c r="E5630">
        <v>4.7600000000000003E-2</v>
      </c>
    </row>
    <row r="5631" spans="1:5">
      <c r="A5631">
        <v>2022</v>
      </c>
      <c r="B5631" t="s">
        <v>438</v>
      </c>
      <c r="C5631" t="s">
        <v>52</v>
      </c>
      <c r="D5631" t="s">
        <v>619</v>
      </c>
      <c r="E5631">
        <v>2.63E-2</v>
      </c>
    </row>
    <row r="5632" spans="1:5">
      <c r="A5632">
        <v>2022</v>
      </c>
      <c r="B5632" t="s">
        <v>429</v>
      </c>
      <c r="C5632" t="s">
        <v>30</v>
      </c>
      <c r="D5632" t="s">
        <v>619</v>
      </c>
      <c r="E5632">
        <v>3.9899999999999998E-2</v>
      </c>
    </row>
    <row r="5633" spans="1:5">
      <c r="A5633">
        <v>2022</v>
      </c>
      <c r="B5633" t="s">
        <v>420</v>
      </c>
      <c r="C5633" t="s">
        <v>8</v>
      </c>
      <c r="D5633" t="s">
        <v>619</v>
      </c>
      <c r="E5633">
        <v>3.8899999999999997E-2</v>
      </c>
    </row>
    <row r="5634" spans="1:5">
      <c r="A5634">
        <v>2020</v>
      </c>
      <c r="B5634" t="s">
        <v>422</v>
      </c>
      <c r="C5634" t="s">
        <v>15</v>
      </c>
      <c r="D5634" t="s">
        <v>619</v>
      </c>
      <c r="E5634">
        <v>3.0499999999999999E-2</v>
      </c>
    </row>
    <row r="5635" spans="1:5">
      <c r="A5635">
        <v>2020</v>
      </c>
      <c r="B5635" t="s">
        <v>425</v>
      </c>
      <c r="C5635" t="s">
        <v>24</v>
      </c>
      <c r="D5635" t="s">
        <v>619</v>
      </c>
      <c r="E5635">
        <v>4.65E-2</v>
      </c>
    </row>
    <row r="5636" spans="1:5">
      <c r="A5636">
        <v>2020</v>
      </c>
      <c r="B5636" t="s">
        <v>431</v>
      </c>
      <c r="C5636" t="s">
        <v>36</v>
      </c>
      <c r="D5636" t="s">
        <v>619</v>
      </c>
      <c r="E5636">
        <v>4.7600000000000003E-2</v>
      </c>
    </row>
    <row r="5637" spans="1:5">
      <c r="A5637">
        <v>2020</v>
      </c>
      <c r="B5637" t="s">
        <v>423</v>
      </c>
      <c r="C5637" t="s">
        <v>18</v>
      </c>
      <c r="D5637" t="s">
        <v>619</v>
      </c>
      <c r="E5637">
        <v>5.45E-2</v>
      </c>
    </row>
    <row r="5638" spans="1:5">
      <c r="A5638">
        <v>2020</v>
      </c>
      <c r="B5638" t="s">
        <v>421</v>
      </c>
      <c r="C5638" t="s">
        <v>13</v>
      </c>
      <c r="D5638" t="s">
        <v>619</v>
      </c>
      <c r="E5638">
        <v>3.3799999999999997E-2</v>
      </c>
    </row>
    <row r="5639" spans="1:5">
      <c r="A5639">
        <v>2020</v>
      </c>
      <c r="B5639" t="s">
        <v>438</v>
      </c>
      <c r="C5639" t="s">
        <v>52</v>
      </c>
      <c r="D5639" t="s">
        <v>619</v>
      </c>
      <c r="E5639">
        <v>2.5600000000000001E-2</v>
      </c>
    </row>
    <row r="5640" spans="1:5">
      <c r="A5640">
        <v>2020</v>
      </c>
      <c r="B5640" t="s">
        <v>436</v>
      </c>
      <c r="C5640" t="s">
        <v>49</v>
      </c>
      <c r="D5640" t="s">
        <v>619</v>
      </c>
      <c r="E5640">
        <v>3.2800000000000003E-2</v>
      </c>
    </row>
    <row r="5641" spans="1:5">
      <c r="A5641">
        <v>2020</v>
      </c>
      <c r="B5641" t="s">
        <v>426</v>
      </c>
      <c r="C5641" t="s">
        <v>427</v>
      </c>
      <c r="D5641" t="s">
        <v>619</v>
      </c>
      <c r="E5641">
        <v>5.2999999999999999E-2</v>
      </c>
    </row>
    <row r="5642" spans="1:5">
      <c r="A5642">
        <v>2020</v>
      </c>
      <c r="B5642" t="s">
        <v>424</v>
      </c>
      <c r="C5642" t="s">
        <v>21</v>
      </c>
      <c r="D5642" t="s">
        <v>619</v>
      </c>
      <c r="E5642">
        <v>3.0099999999999998E-2</v>
      </c>
    </row>
    <row r="5643" spans="1:5">
      <c r="A5643">
        <v>2020</v>
      </c>
      <c r="B5643" t="s">
        <v>432</v>
      </c>
      <c r="C5643" t="s">
        <v>39</v>
      </c>
      <c r="D5643" t="s">
        <v>619</v>
      </c>
      <c r="E5643">
        <v>3.6700000000000003E-2</v>
      </c>
    </row>
    <row r="5644" spans="1:5">
      <c r="A5644">
        <v>2020</v>
      </c>
      <c r="B5644" t="s">
        <v>439</v>
      </c>
      <c r="C5644" t="s">
        <v>53</v>
      </c>
      <c r="D5644" t="s">
        <v>619</v>
      </c>
      <c r="E5644">
        <v>2.5600000000000001E-2</v>
      </c>
    </row>
    <row r="5645" spans="1:5">
      <c r="A5645">
        <v>2020</v>
      </c>
      <c r="B5645" t="s">
        <v>428</v>
      </c>
      <c r="C5645" t="s">
        <v>27</v>
      </c>
      <c r="D5645" t="s">
        <v>619</v>
      </c>
      <c r="E5645">
        <v>2.5999999999999999E-2</v>
      </c>
    </row>
    <row r="5646" spans="1:5">
      <c r="A5646">
        <v>2020</v>
      </c>
      <c r="B5646" t="s">
        <v>429</v>
      </c>
      <c r="C5646" t="s">
        <v>30</v>
      </c>
      <c r="D5646" t="s">
        <v>619</v>
      </c>
      <c r="E5646">
        <v>0.04</v>
      </c>
    </row>
    <row r="5647" spans="1:5">
      <c r="A5647">
        <v>2020</v>
      </c>
      <c r="B5647" t="s">
        <v>430</v>
      </c>
      <c r="C5647" t="s">
        <v>33</v>
      </c>
      <c r="D5647" t="s">
        <v>619</v>
      </c>
      <c r="E5647">
        <v>3.5700000000000003E-2</v>
      </c>
    </row>
    <row r="5648" spans="1:5">
      <c r="A5648">
        <v>2020</v>
      </c>
      <c r="B5648" t="s">
        <v>433</v>
      </c>
      <c r="C5648" t="s">
        <v>42</v>
      </c>
      <c r="D5648" t="s">
        <v>619</v>
      </c>
      <c r="E5648">
        <v>0</v>
      </c>
    </row>
    <row r="5649" spans="1:5">
      <c r="A5649">
        <v>2020</v>
      </c>
      <c r="B5649" t="s">
        <v>420</v>
      </c>
      <c r="C5649" t="s">
        <v>8</v>
      </c>
      <c r="D5649" t="s">
        <v>619</v>
      </c>
      <c r="E5649">
        <v>3.2599999999999997E-2</v>
      </c>
    </row>
    <row r="5650" spans="1:5">
      <c r="A5650">
        <v>2020</v>
      </c>
      <c r="B5650" t="s">
        <v>434</v>
      </c>
      <c r="C5650" t="s">
        <v>45</v>
      </c>
      <c r="D5650" t="s">
        <v>619</v>
      </c>
      <c r="E5650">
        <v>0</v>
      </c>
    </row>
    <row r="5651" spans="1:5">
      <c r="A5651">
        <v>2020</v>
      </c>
      <c r="B5651" t="s">
        <v>435</v>
      </c>
      <c r="C5651" t="s">
        <v>48</v>
      </c>
      <c r="D5651" t="s">
        <v>619</v>
      </c>
      <c r="E5651">
        <v>3.2800000000000003E-2</v>
      </c>
    </row>
    <row r="5652" spans="1:5">
      <c r="A5652">
        <v>2020</v>
      </c>
      <c r="B5652" t="s">
        <v>437</v>
      </c>
      <c r="C5652" t="s">
        <v>51</v>
      </c>
      <c r="D5652" t="s">
        <v>619</v>
      </c>
      <c r="E5652">
        <v>2.4400000000000002E-2</v>
      </c>
    </row>
    <row r="5653" spans="1:5">
      <c r="A5653">
        <v>2019</v>
      </c>
      <c r="B5653" t="s">
        <v>432</v>
      </c>
      <c r="C5653" t="s">
        <v>39</v>
      </c>
      <c r="D5653" t="s">
        <v>619</v>
      </c>
      <c r="E5653">
        <v>2.7300000000000001E-2</v>
      </c>
    </row>
    <row r="5654" spans="1:5">
      <c r="A5654">
        <v>2019</v>
      </c>
      <c r="B5654" t="s">
        <v>426</v>
      </c>
      <c r="C5654" t="s">
        <v>427</v>
      </c>
      <c r="D5654" t="s">
        <v>619</v>
      </c>
      <c r="E5654">
        <v>5.4699999999999999E-2</v>
      </c>
    </row>
    <row r="5655" spans="1:5">
      <c r="A5655">
        <v>2019</v>
      </c>
      <c r="B5655" t="s">
        <v>421</v>
      </c>
      <c r="C5655" t="s">
        <v>13</v>
      </c>
      <c r="D5655" t="s">
        <v>619</v>
      </c>
      <c r="E5655">
        <v>3.1E-2</v>
      </c>
    </row>
    <row r="5656" spans="1:5">
      <c r="A5656">
        <v>2019</v>
      </c>
      <c r="B5656" t="s">
        <v>424</v>
      </c>
      <c r="C5656" t="s">
        <v>21</v>
      </c>
      <c r="D5656" t="s">
        <v>619</v>
      </c>
      <c r="E5656">
        <v>2.92E-2</v>
      </c>
    </row>
    <row r="5657" spans="1:5">
      <c r="A5657">
        <v>2019</v>
      </c>
      <c r="B5657" t="s">
        <v>423</v>
      </c>
      <c r="C5657" t="s">
        <v>18</v>
      </c>
      <c r="D5657" t="s">
        <v>619</v>
      </c>
      <c r="E5657">
        <v>7.6899999999999996E-2</v>
      </c>
    </row>
    <row r="5658" spans="1:5">
      <c r="A5658">
        <v>2019</v>
      </c>
      <c r="B5658" t="s">
        <v>434</v>
      </c>
      <c r="C5658" t="s">
        <v>45</v>
      </c>
      <c r="D5658" t="s">
        <v>619</v>
      </c>
      <c r="E5658">
        <v>0</v>
      </c>
    </row>
    <row r="5659" spans="1:5">
      <c r="A5659">
        <v>2019</v>
      </c>
      <c r="B5659" t="s">
        <v>428</v>
      </c>
      <c r="C5659" t="s">
        <v>27</v>
      </c>
      <c r="D5659" t="s">
        <v>619</v>
      </c>
      <c r="E5659">
        <v>3.7499999999999999E-2</v>
      </c>
    </row>
    <row r="5660" spans="1:5">
      <c r="A5660">
        <v>2019</v>
      </c>
      <c r="B5660" t="s">
        <v>437</v>
      </c>
      <c r="C5660" t="s">
        <v>51</v>
      </c>
      <c r="D5660" t="s">
        <v>619</v>
      </c>
      <c r="E5660">
        <v>2.9600000000000001E-2</v>
      </c>
    </row>
    <row r="5661" spans="1:5">
      <c r="A5661">
        <v>2019</v>
      </c>
      <c r="B5661" t="s">
        <v>425</v>
      </c>
      <c r="C5661" t="s">
        <v>24</v>
      </c>
      <c r="D5661" t="s">
        <v>619</v>
      </c>
      <c r="E5661">
        <v>4.7600000000000003E-2</v>
      </c>
    </row>
    <row r="5662" spans="1:5">
      <c r="A5662">
        <v>2019</v>
      </c>
      <c r="B5662" t="s">
        <v>430</v>
      </c>
      <c r="C5662" t="s">
        <v>33</v>
      </c>
      <c r="D5662" t="s">
        <v>619</v>
      </c>
      <c r="E5662">
        <v>3.5099999999999999E-2</v>
      </c>
    </row>
    <row r="5663" spans="1:5">
      <c r="A5663">
        <v>2019</v>
      </c>
      <c r="B5663" t="s">
        <v>420</v>
      </c>
      <c r="C5663" t="s">
        <v>8</v>
      </c>
      <c r="D5663" t="s">
        <v>619</v>
      </c>
      <c r="E5663">
        <v>3.4799999999999998E-2</v>
      </c>
    </row>
    <row r="5664" spans="1:5">
      <c r="A5664">
        <v>2019</v>
      </c>
      <c r="B5664" t="s">
        <v>438</v>
      </c>
      <c r="C5664" t="s">
        <v>52</v>
      </c>
      <c r="D5664" t="s">
        <v>619</v>
      </c>
      <c r="E5664">
        <v>2.5600000000000001E-2</v>
      </c>
    </row>
    <row r="5665" spans="1:5">
      <c r="A5665">
        <v>2019</v>
      </c>
      <c r="B5665" t="s">
        <v>429</v>
      </c>
      <c r="C5665" t="s">
        <v>30</v>
      </c>
      <c r="D5665" t="s">
        <v>619</v>
      </c>
      <c r="E5665">
        <v>0.04</v>
      </c>
    </row>
    <row r="5666" spans="1:5">
      <c r="A5666">
        <v>2019</v>
      </c>
      <c r="B5666" t="s">
        <v>433</v>
      </c>
      <c r="C5666" t="s">
        <v>42</v>
      </c>
      <c r="D5666" t="s">
        <v>619</v>
      </c>
      <c r="E5666">
        <v>0</v>
      </c>
    </row>
    <row r="5667" spans="1:5">
      <c r="A5667">
        <v>2019</v>
      </c>
      <c r="B5667" t="s">
        <v>422</v>
      </c>
      <c r="C5667" t="s">
        <v>15</v>
      </c>
      <c r="D5667" t="s">
        <v>619</v>
      </c>
      <c r="E5667">
        <v>3.5200000000000002E-2</v>
      </c>
    </row>
    <row r="5668" spans="1:5">
      <c r="A5668">
        <v>2019</v>
      </c>
      <c r="B5668" t="s">
        <v>435</v>
      </c>
      <c r="C5668" t="s">
        <v>48</v>
      </c>
      <c r="D5668" t="s">
        <v>619</v>
      </c>
      <c r="E5668">
        <v>3.5099999999999999E-2</v>
      </c>
    </row>
    <row r="5669" spans="1:5">
      <c r="A5669">
        <v>2019</v>
      </c>
      <c r="B5669" t="s">
        <v>436</v>
      </c>
      <c r="C5669" t="s">
        <v>49</v>
      </c>
      <c r="D5669" t="s">
        <v>619</v>
      </c>
      <c r="E5669">
        <v>2.4400000000000002E-2</v>
      </c>
    </row>
    <row r="5670" spans="1:5">
      <c r="A5670">
        <v>2019</v>
      </c>
      <c r="B5670" t="s">
        <v>439</v>
      </c>
      <c r="C5670" t="s">
        <v>53</v>
      </c>
      <c r="D5670" t="s">
        <v>619</v>
      </c>
      <c r="E5670">
        <v>2.4400000000000002E-2</v>
      </c>
    </row>
    <row r="5671" spans="1:5">
      <c r="A5671">
        <v>2019</v>
      </c>
      <c r="B5671" t="s">
        <v>431</v>
      </c>
      <c r="C5671" t="s">
        <v>36</v>
      </c>
      <c r="D5671" t="s">
        <v>619</v>
      </c>
      <c r="E5671">
        <v>4.5499999999999999E-2</v>
      </c>
    </row>
    <row r="5672" spans="1:5">
      <c r="A5672">
        <v>2018</v>
      </c>
      <c r="B5672" t="s">
        <v>424</v>
      </c>
      <c r="C5672" t="s">
        <v>21</v>
      </c>
      <c r="D5672" t="s">
        <v>619</v>
      </c>
      <c r="E5672">
        <v>3.5000000000000003E-2</v>
      </c>
    </row>
    <row r="5673" spans="1:5">
      <c r="A5673">
        <v>2018</v>
      </c>
      <c r="B5673" t="s">
        <v>420</v>
      </c>
      <c r="C5673" t="s">
        <v>8</v>
      </c>
      <c r="D5673" t="s">
        <v>619</v>
      </c>
      <c r="E5673">
        <v>2.87E-2</v>
      </c>
    </row>
    <row r="5674" spans="1:5">
      <c r="A5674">
        <v>2018</v>
      </c>
      <c r="B5674" t="s">
        <v>426</v>
      </c>
      <c r="C5674" t="s">
        <v>427</v>
      </c>
      <c r="D5674" t="s">
        <v>619</v>
      </c>
      <c r="E5674">
        <v>4.0300000000000002E-2</v>
      </c>
    </row>
    <row r="5675" spans="1:5">
      <c r="A5675">
        <v>2018</v>
      </c>
      <c r="B5675" t="s">
        <v>433</v>
      </c>
      <c r="C5675" t="s">
        <v>42</v>
      </c>
      <c r="D5675" t="s">
        <v>619</v>
      </c>
      <c r="E5675">
        <v>0</v>
      </c>
    </row>
    <row r="5676" spans="1:5">
      <c r="A5676">
        <v>2018</v>
      </c>
      <c r="B5676" t="s">
        <v>421</v>
      </c>
      <c r="C5676" t="s">
        <v>13</v>
      </c>
      <c r="D5676" t="s">
        <v>619</v>
      </c>
      <c r="E5676">
        <v>3.1699999999999999E-2</v>
      </c>
    </row>
    <row r="5677" spans="1:5">
      <c r="A5677">
        <v>2018</v>
      </c>
      <c r="B5677" t="s">
        <v>435</v>
      </c>
      <c r="C5677" t="s">
        <v>48</v>
      </c>
      <c r="D5677" t="s">
        <v>619</v>
      </c>
      <c r="E5677">
        <v>3.5099999999999999E-2</v>
      </c>
    </row>
    <row r="5678" spans="1:5">
      <c r="A5678">
        <v>2018</v>
      </c>
      <c r="B5678" t="s">
        <v>428</v>
      </c>
      <c r="C5678" t="s">
        <v>27</v>
      </c>
      <c r="D5678" t="s">
        <v>619</v>
      </c>
      <c r="E5678">
        <v>0.04</v>
      </c>
    </row>
    <row r="5679" spans="1:5">
      <c r="A5679">
        <v>2018</v>
      </c>
      <c r="B5679" t="s">
        <v>423</v>
      </c>
      <c r="C5679" t="s">
        <v>18</v>
      </c>
      <c r="D5679" t="s">
        <v>619</v>
      </c>
      <c r="E5679">
        <v>0.06</v>
      </c>
    </row>
    <row r="5680" spans="1:5">
      <c r="A5680">
        <v>2018</v>
      </c>
      <c r="B5680" t="s">
        <v>430</v>
      </c>
      <c r="C5680" t="s">
        <v>33</v>
      </c>
      <c r="D5680" t="s">
        <v>619</v>
      </c>
      <c r="E5680">
        <v>3.6400000000000002E-2</v>
      </c>
    </row>
    <row r="5681" spans="1:5">
      <c r="A5681">
        <v>2018</v>
      </c>
      <c r="B5681" t="s">
        <v>431</v>
      </c>
      <c r="C5681" t="s">
        <v>36</v>
      </c>
      <c r="D5681" t="s">
        <v>619</v>
      </c>
      <c r="E5681">
        <v>4.3499999999999997E-2</v>
      </c>
    </row>
    <row r="5682" spans="1:5">
      <c r="A5682">
        <v>2018</v>
      </c>
      <c r="B5682" t="s">
        <v>438</v>
      </c>
      <c r="C5682" t="s">
        <v>52</v>
      </c>
      <c r="D5682" t="s">
        <v>619</v>
      </c>
      <c r="E5682">
        <v>2.63E-2</v>
      </c>
    </row>
    <row r="5683" spans="1:5">
      <c r="A5683">
        <v>2018</v>
      </c>
      <c r="B5683" t="s">
        <v>422</v>
      </c>
      <c r="C5683" t="s">
        <v>15</v>
      </c>
      <c r="D5683" t="s">
        <v>619</v>
      </c>
      <c r="E5683">
        <v>4.0300000000000002E-2</v>
      </c>
    </row>
    <row r="5684" spans="1:5">
      <c r="A5684">
        <v>2018</v>
      </c>
      <c r="B5684" t="s">
        <v>436</v>
      </c>
      <c r="C5684" t="s">
        <v>49</v>
      </c>
      <c r="D5684" t="s">
        <v>619</v>
      </c>
      <c r="E5684">
        <v>2.9700000000000001E-2</v>
      </c>
    </row>
    <row r="5685" spans="1:5">
      <c r="A5685">
        <v>2018</v>
      </c>
      <c r="B5685" t="s">
        <v>439</v>
      </c>
      <c r="C5685" t="s">
        <v>53</v>
      </c>
      <c r="D5685" t="s">
        <v>619</v>
      </c>
      <c r="E5685">
        <v>2.5000000000000001E-2</v>
      </c>
    </row>
    <row r="5686" spans="1:5">
      <c r="A5686">
        <v>2018</v>
      </c>
      <c r="B5686" t="s">
        <v>437</v>
      </c>
      <c r="C5686" t="s">
        <v>51</v>
      </c>
      <c r="D5686" t="s">
        <v>619</v>
      </c>
      <c r="E5686">
        <v>2.52E-2</v>
      </c>
    </row>
    <row r="5687" spans="1:5">
      <c r="A5687">
        <v>2018</v>
      </c>
      <c r="B5687" t="s">
        <v>434</v>
      </c>
      <c r="C5687" t="s">
        <v>45</v>
      </c>
      <c r="D5687" t="s">
        <v>619</v>
      </c>
      <c r="E5687">
        <v>0</v>
      </c>
    </row>
    <row r="5688" spans="1:5">
      <c r="A5688">
        <v>2018</v>
      </c>
      <c r="B5688" t="s">
        <v>429</v>
      </c>
      <c r="C5688" t="s">
        <v>30</v>
      </c>
      <c r="D5688" t="s">
        <v>619</v>
      </c>
      <c r="E5688">
        <v>4.48E-2</v>
      </c>
    </row>
    <row r="5689" spans="1:5">
      <c r="A5689">
        <v>2018</v>
      </c>
      <c r="B5689" t="s">
        <v>425</v>
      </c>
      <c r="C5689" t="s">
        <v>24</v>
      </c>
      <c r="D5689" t="s">
        <v>619</v>
      </c>
      <c r="E5689">
        <v>4.8800000000000003E-2</v>
      </c>
    </row>
    <row r="5690" spans="1:5">
      <c r="A5690">
        <v>2018</v>
      </c>
      <c r="B5690" t="s">
        <v>432</v>
      </c>
      <c r="C5690" t="s">
        <v>39</v>
      </c>
      <c r="D5690" t="s">
        <v>619</v>
      </c>
      <c r="E5690">
        <v>3.6999999999999998E-2</v>
      </c>
    </row>
    <row r="5691" spans="1:5">
      <c r="A5691">
        <v>2023</v>
      </c>
      <c r="B5691" t="s">
        <v>424</v>
      </c>
      <c r="C5691" t="s">
        <v>21</v>
      </c>
      <c r="D5691" t="s">
        <v>619</v>
      </c>
      <c r="E5691">
        <v>3.95E-2</v>
      </c>
    </row>
    <row r="5692" spans="1:5">
      <c r="A5692">
        <v>2023</v>
      </c>
      <c r="B5692" t="s">
        <v>432</v>
      </c>
      <c r="C5692" t="s">
        <v>39</v>
      </c>
      <c r="D5692" t="s">
        <v>619</v>
      </c>
      <c r="E5692">
        <v>3.5099999999999999E-2</v>
      </c>
    </row>
    <row r="5693" spans="1:5">
      <c r="A5693">
        <v>2023</v>
      </c>
      <c r="B5693" t="s">
        <v>421</v>
      </c>
      <c r="C5693" t="s">
        <v>13</v>
      </c>
      <c r="D5693" t="s">
        <v>619</v>
      </c>
      <c r="E5693">
        <v>3.7199999999999997E-2</v>
      </c>
    </row>
    <row r="5694" spans="1:5">
      <c r="A5694">
        <v>2023</v>
      </c>
      <c r="B5694" t="s">
        <v>430</v>
      </c>
      <c r="C5694" t="s">
        <v>33</v>
      </c>
      <c r="D5694" t="s">
        <v>619</v>
      </c>
      <c r="E5694">
        <v>3.3300000000000003E-2</v>
      </c>
    </row>
    <row r="5695" spans="1:5">
      <c r="A5695">
        <v>2023</v>
      </c>
      <c r="B5695" t="s">
        <v>435</v>
      </c>
      <c r="C5695" t="s">
        <v>48</v>
      </c>
      <c r="D5695" t="s">
        <v>619</v>
      </c>
      <c r="E5695">
        <v>4.7600000000000003E-2</v>
      </c>
    </row>
    <row r="5696" spans="1:5">
      <c r="A5696">
        <v>2023</v>
      </c>
      <c r="B5696" t="s">
        <v>436</v>
      </c>
      <c r="C5696" t="s">
        <v>49</v>
      </c>
      <c r="D5696" t="s">
        <v>619</v>
      </c>
      <c r="E5696">
        <v>3.95E-2</v>
      </c>
    </row>
    <row r="5697" spans="1:5">
      <c r="A5697">
        <v>2023</v>
      </c>
      <c r="B5697" t="s">
        <v>429</v>
      </c>
      <c r="C5697" t="s">
        <v>30</v>
      </c>
      <c r="D5697" t="s">
        <v>619</v>
      </c>
      <c r="E5697">
        <v>4.2999999999999997E-2</v>
      </c>
    </row>
    <row r="5698" spans="1:5">
      <c r="A5698">
        <v>2023</v>
      </c>
      <c r="B5698" t="s">
        <v>420</v>
      </c>
      <c r="C5698" t="s">
        <v>8</v>
      </c>
      <c r="D5698" t="s">
        <v>619</v>
      </c>
      <c r="E5698">
        <v>4.2700000000000002E-2</v>
      </c>
    </row>
    <row r="5699" spans="1:5">
      <c r="A5699">
        <v>2023</v>
      </c>
      <c r="B5699" t="s">
        <v>439</v>
      </c>
      <c r="C5699" t="s">
        <v>53</v>
      </c>
      <c r="D5699" t="s">
        <v>619</v>
      </c>
      <c r="E5699">
        <v>4.1700000000000001E-2</v>
      </c>
    </row>
    <row r="5700" spans="1:5">
      <c r="A5700">
        <v>2023</v>
      </c>
      <c r="B5700" t="s">
        <v>437</v>
      </c>
      <c r="C5700" t="s">
        <v>51</v>
      </c>
      <c r="D5700" t="s">
        <v>619</v>
      </c>
      <c r="E5700">
        <v>4.7300000000000002E-2</v>
      </c>
    </row>
    <row r="5701" spans="1:5">
      <c r="A5701">
        <v>2023</v>
      </c>
      <c r="B5701" t="s">
        <v>438</v>
      </c>
      <c r="C5701" t="s">
        <v>52</v>
      </c>
      <c r="D5701" t="s">
        <v>619</v>
      </c>
      <c r="E5701">
        <v>4.7600000000000003E-2</v>
      </c>
    </row>
    <row r="5702" spans="1:5">
      <c r="A5702">
        <v>2023</v>
      </c>
      <c r="B5702" t="s">
        <v>426</v>
      </c>
      <c r="C5702" t="s">
        <v>427</v>
      </c>
      <c r="D5702" t="s">
        <v>619</v>
      </c>
      <c r="E5702">
        <v>5.11E-2</v>
      </c>
    </row>
    <row r="5703" spans="1:5">
      <c r="A5703">
        <v>2023</v>
      </c>
      <c r="B5703" t="s">
        <v>434</v>
      </c>
      <c r="C5703" t="s">
        <v>45</v>
      </c>
      <c r="D5703" t="s">
        <v>619</v>
      </c>
      <c r="E5703">
        <v>0</v>
      </c>
    </row>
    <row r="5704" spans="1:5">
      <c r="A5704">
        <v>2023</v>
      </c>
      <c r="B5704" t="s">
        <v>425</v>
      </c>
      <c r="C5704" t="s">
        <v>24</v>
      </c>
      <c r="D5704" t="s">
        <v>619</v>
      </c>
      <c r="E5704">
        <v>4.65E-2</v>
      </c>
    </row>
    <row r="5705" spans="1:5">
      <c r="A5705">
        <v>2023</v>
      </c>
      <c r="B5705" t="s">
        <v>422</v>
      </c>
      <c r="C5705" t="s">
        <v>15</v>
      </c>
      <c r="D5705" t="s">
        <v>619</v>
      </c>
      <c r="E5705">
        <v>3.9899999999999998E-2</v>
      </c>
    </row>
    <row r="5706" spans="1:5">
      <c r="A5706">
        <v>2024</v>
      </c>
      <c r="B5706" t="s">
        <v>430</v>
      </c>
      <c r="C5706" t="s">
        <v>33</v>
      </c>
      <c r="D5706" t="s">
        <v>619</v>
      </c>
      <c r="E5706">
        <v>3.2800000000000003E-2</v>
      </c>
    </row>
    <row r="5707" spans="1:5">
      <c r="A5707">
        <v>2024</v>
      </c>
      <c r="B5707" t="s">
        <v>428</v>
      </c>
      <c r="C5707" t="s">
        <v>27</v>
      </c>
      <c r="D5707" t="s">
        <v>619</v>
      </c>
      <c r="E5707">
        <v>3.5299999999999998E-2</v>
      </c>
    </row>
    <row r="5708" spans="1:5">
      <c r="A5708">
        <v>2024</v>
      </c>
      <c r="B5708" t="s">
        <v>422</v>
      </c>
      <c r="C5708" t="s">
        <v>15</v>
      </c>
      <c r="D5708" t="s">
        <v>619</v>
      </c>
      <c r="E5708">
        <v>4.0099999999999997E-2</v>
      </c>
    </row>
    <row r="5709" spans="1:5">
      <c r="A5709">
        <v>2024</v>
      </c>
      <c r="B5709" t="s">
        <v>425</v>
      </c>
      <c r="C5709" t="s">
        <v>24</v>
      </c>
      <c r="D5709" t="s">
        <v>619</v>
      </c>
      <c r="E5709">
        <v>4.8800000000000003E-2</v>
      </c>
    </row>
    <row r="5710" spans="1:5">
      <c r="A5710">
        <v>2024</v>
      </c>
      <c r="B5710" t="s">
        <v>438</v>
      </c>
      <c r="C5710" t="s">
        <v>52</v>
      </c>
      <c r="D5710" t="s">
        <v>619</v>
      </c>
      <c r="E5710">
        <v>4.7600000000000003E-2</v>
      </c>
    </row>
    <row r="5711" spans="1:5">
      <c r="A5711">
        <v>2024</v>
      </c>
      <c r="B5711" t="s">
        <v>420</v>
      </c>
      <c r="C5711" t="s">
        <v>8</v>
      </c>
      <c r="D5711" t="s">
        <v>619</v>
      </c>
      <c r="E5711">
        <v>4.1200000000000001E-2</v>
      </c>
    </row>
    <row r="5712" spans="1:5">
      <c r="A5712">
        <v>2024</v>
      </c>
      <c r="B5712" t="s">
        <v>423</v>
      </c>
      <c r="C5712" t="s">
        <v>18</v>
      </c>
      <c r="D5712" t="s">
        <v>619</v>
      </c>
      <c r="E5712">
        <v>5.3600000000000002E-2</v>
      </c>
    </row>
    <row r="5713" spans="1:5">
      <c r="A5713">
        <v>2024</v>
      </c>
      <c r="B5713" t="s">
        <v>421</v>
      </c>
      <c r="C5713" t="s">
        <v>13</v>
      </c>
      <c r="D5713" t="s">
        <v>619</v>
      </c>
      <c r="E5713">
        <v>4.07E-2</v>
      </c>
    </row>
    <row r="5714" spans="1:5">
      <c r="A5714">
        <v>2024</v>
      </c>
      <c r="B5714" t="s">
        <v>429</v>
      </c>
      <c r="C5714" t="s">
        <v>30</v>
      </c>
      <c r="D5714" t="s">
        <v>619</v>
      </c>
      <c r="E5714">
        <v>4.6800000000000001E-2</v>
      </c>
    </row>
    <row r="5715" spans="1:5">
      <c r="A5715">
        <v>2024</v>
      </c>
      <c r="B5715" t="s">
        <v>431</v>
      </c>
      <c r="C5715" t="s">
        <v>36</v>
      </c>
      <c r="D5715" t="s">
        <v>619</v>
      </c>
      <c r="E5715">
        <v>8.6999999999999994E-2</v>
      </c>
    </row>
    <row r="5716" spans="1:5">
      <c r="A5716">
        <v>2024</v>
      </c>
      <c r="B5716" t="s">
        <v>434</v>
      </c>
      <c r="C5716" t="s">
        <v>45</v>
      </c>
      <c r="D5716" t="s">
        <v>619</v>
      </c>
      <c r="E5716">
        <v>0</v>
      </c>
    </row>
    <row r="5717" spans="1:5">
      <c r="A5717">
        <v>2024</v>
      </c>
      <c r="B5717" t="s">
        <v>437</v>
      </c>
      <c r="C5717" t="s">
        <v>51</v>
      </c>
      <c r="D5717" t="s">
        <v>619</v>
      </c>
      <c r="E5717">
        <v>4.6800000000000001E-2</v>
      </c>
    </row>
    <row r="5718" spans="1:5">
      <c r="A5718">
        <v>2024</v>
      </c>
      <c r="B5718" t="s">
        <v>436</v>
      </c>
      <c r="C5718" t="s">
        <v>49</v>
      </c>
      <c r="D5718" t="s">
        <v>619</v>
      </c>
      <c r="E5718">
        <v>4.58E-2</v>
      </c>
    </row>
    <row r="5719" spans="1:5">
      <c r="A5719">
        <v>2024</v>
      </c>
      <c r="B5719" t="s">
        <v>439</v>
      </c>
      <c r="C5719" t="s">
        <v>53</v>
      </c>
      <c r="D5719" t="s">
        <v>619</v>
      </c>
      <c r="E5719">
        <v>0.06</v>
      </c>
    </row>
    <row r="5720" spans="1:5">
      <c r="A5720">
        <v>2024</v>
      </c>
      <c r="B5720" t="s">
        <v>433</v>
      </c>
      <c r="C5720" t="s">
        <v>42</v>
      </c>
      <c r="D5720" t="s">
        <v>619</v>
      </c>
      <c r="E5720">
        <v>0</v>
      </c>
    </row>
    <row r="5721" spans="1:5">
      <c r="A5721">
        <v>2023</v>
      </c>
      <c r="B5721" t="s">
        <v>431</v>
      </c>
      <c r="C5721" t="s">
        <v>36</v>
      </c>
      <c r="D5721" t="s">
        <v>620</v>
      </c>
      <c r="E5721">
        <v>0.63639999999999997</v>
      </c>
    </row>
    <row r="5722" spans="1:5">
      <c r="A5722">
        <v>2023</v>
      </c>
      <c r="B5722" t="s">
        <v>433</v>
      </c>
      <c r="C5722" t="s">
        <v>42</v>
      </c>
      <c r="D5722" t="s">
        <v>620</v>
      </c>
      <c r="E5722">
        <v>0.52380000000000004</v>
      </c>
    </row>
    <row r="5723" spans="1:5">
      <c r="A5723">
        <v>2023</v>
      </c>
      <c r="B5723" t="s">
        <v>423</v>
      </c>
      <c r="C5723" t="s">
        <v>18</v>
      </c>
      <c r="D5723" t="s">
        <v>620</v>
      </c>
      <c r="E5723">
        <v>0.60709999999999997</v>
      </c>
    </row>
    <row r="5724" spans="1:5">
      <c r="A5724">
        <v>2023</v>
      </c>
      <c r="B5724" t="s">
        <v>428</v>
      </c>
      <c r="C5724" t="s">
        <v>27</v>
      </c>
      <c r="D5724" t="s">
        <v>620</v>
      </c>
      <c r="E5724">
        <v>0.57469999999999999</v>
      </c>
    </row>
    <row r="5725" spans="1:5">
      <c r="A5725">
        <v>2024</v>
      </c>
      <c r="B5725" t="s">
        <v>424</v>
      </c>
      <c r="C5725" t="s">
        <v>21</v>
      </c>
      <c r="D5725" t="s">
        <v>620</v>
      </c>
      <c r="E5725">
        <v>0.55840000000000001</v>
      </c>
    </row>
    <row r="5726" spans="1:5">
      <c r="A5726">
        <v>2024</v>
      </c>
      <c r="B5726" t="s">
        <v>432</v>
      </c>
      <c r="C5726" t="s">
        <v>39</v>
      </c>
      <c r="D5726" t="s">
        <v>620</v>
      </c>
      <c r="E5726">
        <v>0.58260000000000001</v>
      </c>
    </row>
    <row r="5727" spans="1:5">
      <c r="A5727">
        <v>2024</v>
      </c>
      <c r="B5727" t="s">
        <v>435</v>
      </c>
      <c r="C5727" t="s">
        <v>48</v>
      </c>
      <c r="D5727" t="s">
        <v>620</v>
      </c>
      <c r="E5727">
        <v>0.6825</v>
      </c>
    </row>
    <row r="5728" spans="1:5">
      <c r="A5728">
        <v>2024</v>
      </c>
      <c r="B5728" t="s">
        <v>426</v>
      </c>
      <c r="C5728" t="s">
        <v>427</v>
      </c>
      <c r="D5728" t="s">
        <v>620</v>
      </c>
      <c r="E5728">
        <v>0.69720000000000004</v>
      </c>
    </row>
    <row r="5729" spans="1:5">
      <c r="A5729">
        <v>2021</v>
      </c>
      <c r="B5729" t="s">
        <v>437</v>
      </c>
      <c r="C5729" t="s">
        <v>51</v>
      </c>
      <c r="D5729" t="s">
        <v>620</v>
      </c>
      <c r="E5729">
        <v>0.44790000000000002</v>
      </c>
    </row>
    <row r="5730" spans="1:5">
      <c r="A5730">
        <v>2021</v>
      </c>
      <c r="B5730" t="s">
        <v>434</v>
      </c>
      <c r="C5730" t="s">
        <v>45</v>
      </c>
      <c r="D5730" t="s">
        <v>620</v>
      </c>
      <c r="E5730">
        <v>0.55559999999999998</v>
      </c>
    </row>
    <row r="5731" spans="1:5">
      <c r="A5731">
        <v>2021</v>
      </c>
      <c r="B5731" t="s">
        <v>438</v>
      </c>
      <c r="C5731" t="s">
        <v>52</v>
      </c>
      <c r="D5731" t="s">
        <v>620</v>
      </c>
      <c r="E5731">
        <v>0.625</v>
      </c>
    </row>
    <row r="5732" spans="1:5">
      <c r="A5732">
        <v>2021</v>
      </c>
      <c r="B5732" t="s">
        <v>425</v>
      </c>
      <c r="C5732" t="s">
        <v>24</v>
      </c>
      <c r="D5732" t="s">
        <v>620</v>
      </c>
      <c r="E5732">
        <v>0.52380000000000004</v>
      </c>
    </row>
    <row r="5733" spans="1:5">
      <c r="A5733">
        <v>2021</v>
      </c>
      <c r="B5733" t="s">
        <v>423</v>
      </c>
      <c r="C5733" t="s">
        <v>18</v>
      </c>
      <c r="D5733" t="s">
        <v>620</v>
      </c>
      <c r="E5733">
        <v>0.62260000000000004</v>
      </c>
    </row>
    <row r="5734" spans="1:5">
      <c r="A5734">
        <v>2021</v>
      </c>
      <c r="B5734" t="s">
        <v>420</v>
      </c>
      <c r="C5734" t="s">
        <v>8</v>
      </c>
      <c r="D5734" t="s">
        <v>620</v>
      </c>
      <c r="E5734">
        <v>0.57350000000000001</v>
      </c>
    </row>
    <row r="5735" spans="1:5">
      <c r="A5735">
        <v>2022</v>
      </c>
      <c r="B5735" t="s">
        <v>425</v>
      </c>
      <c r="C5735" t="s">
        <v>24</v>
      </c>
      <c r="D5735" t="s">
        <v>620</v>
      </c>
      <c r="E5735">
        <v>0.47499999999999998</v>
      </c>
    </row>
    <row r="5736" spans="1:5">
      <c r="A5736">
        <v>2022</v>
      </c>
      <c r="B5736" t="s">
        <v>422</v>
      </c>
      <c r="C5736" t="s">
        <v>15</v>
      </c>
      <c r="D5736" t="s">
        <v>620</v>
      </c>
      <c r="E5736">
        <v>0.52990000000000004</v>
      </c>
    </row>
    <row r="5737" spans="1:5">
      <c r="A5737">
        <v>2022</v>
      </c>
      <c r="B5737" t="s">
        <v>437</v>
      </c>
      <c r="C5737" t="s">
        <v>51</v>
      </c>
      <c r="D5737" t="s">
        <v>620</v>
      </c>
      <c r="E5737">
        <v>0.3841</v>
      </c>
    </row>
    <row r="5738" spans="1:5">
      <c r="A5738">
        <v>2022</v>
      </c>
      <c r="B5738" t="s">
        <v>426</v>
      </c>
      <c r="C5738" t="s">
        <v>427</v>
      </c>
      <c r="D5738" t="s">
        <v>620</v>
      </c>
      <c r="E5738">
        <v>0.67410000000000003</v>
      </c>
    </row>
    <row r="5739" spans="1:5">
      <c r="A5739">
        <v>2022</v>
      </c>
      <c r="B5739" t="s">
        <v>428</v>
      </c>
      <c r="C5739" t="s">
        <v>27</v>
      </c>
      <c r="D5739" t="s">
        <v>620</v>
      </c>
      <c r="E5739">
        <v>0.53090000000000004</v>
      </c>
    </row>
    <row r="5740" spans="1:5">
      <c r="A5740">
        <v>2022</v>
      </c>
      <c r="B5740" t="s">
        <v>435</v>
      </c>
      <c r="C5740" t="s">
        <v>48</v>
      </c>
      <c r="D5740" t="s">
        <v>620</v>
      </c>
      <c r="E5740">
        <v>0.629</v>
      </c>
    </row>
    <row r="5741" spans="1:5">
      <c r="A5741">
        <v>2022</v>
      </c>
      <c r="B5741" t="s">
        <v>423</v>
      </c>
      <c r="C5741" t="s">
        <v>18</v>
      </c>
      <c r="D5741" t="s">
        <v>620</v>
      </c>
      <c r="E5741">
        <v>0.55169999999999997</v>
      </c>
    </row>
    <row r="5742" spans="1:5">
      <c r="A5742">
        <v>2022</v>
      </c>
      <c r="B5742" t="s">
        <v>430</v>
      </c>
      <c r="C5742" t="s">
        <v>33</v>
      </c>
      <c r="D5742" t="s">
        <v>620</v>
      </c>
      <c r="E5742">
        <v>0.55930000000000002</v>
      </c>
    </row>
    <row r="5743" spans="1:5">
      <c r="A5743">
        <v>2022</v>
      </c>
      <c r="B5743" t="s">
        <v>436</v>
      </c>
      <c r="C5743" t="s">
        <v>49</v>
      </c>
      <c r="D5743" t="s">
        <v>620</v>
      </c>
      <c r="E5743">
        <v>0.51559999999999995</v>
      </c>
    </row>
    <row r="5744" spans="1:5">
      <c r="A5744">
        <v>2022</v>
      </c>
      <c r="B5744" t="s">
        <v>439</v>
      </c>
      <c r="C5744" t="s">
        <v>53</v>
      </c>
      <c r="D5744" t="s">
        <v>620</v>
      </c>
      <c r="E5744">
        <v>0.54549999999999998</v>
      </c>
    </row>
    <row r="5745" spans="1:5">
      <c r="A5745">
        <v>2022</v>
      </c>
      <c r="B5745" t="s">
        <v>433</v>
      </c>
      <c r="C5745" t="s">
        <v>42</v>
      </c>
      <c r="D5745" t="s">
        <v>620</v>
      </c>
      <c r="E5745">
        <v>0.47370000000000001</v>
      </c>
    </row>
    <row r="5746" spans="1:5">
      <c r="A5746">
        <v>2022</v>
      </c>
      <c r="B5746" t="s">
        <v>434</v>
      </c>
      <c r="C5746" t="s">
        <v>45</v>
      </c>
      <c r="D5746" t="s">
        <v>620</v>
      </c>
      <c r="E5746">
        <v>0.5</v>
      </c>
    </row>
    <row r="5747" spans="1:5">
      <c r="A5747">
        <v>2022</v>
      </c>
      <c r="B5747" t="s">
        <v>432</v>
      </c>
      <c r="C5747" t="s">
        <v>39</v>
      </c>
      <c r="D5747" t="s">
        <v>620</v>
      </c>
      <c r="E5747">
        <v>0.54949999999999999</v>
      </c>
    </row>
    <row r="5748" spans="1:5">
      <c r="A5748">
        <v>2021</v>
      </c>
      <c r="B5748" t="s">
        <v>426</v>
      </c>
      <c r="C5748" t="s">
        <v>427</v>
      </c>
      <c r="D5748" t="s">
        <v>620</v>
      </c>
      <c r="E5748">
        <v>0.74070000000000003</v>
      </c>
    </row>
    <row r="5749" spans="1:5">
      <c r="A5749">
        <v>2021</v>
      </c>
      <c r="B5749" t="s">
        <v>422</v>
      </c>
      <c r="C5749" t="s">
        <v>15</v>
      </c>
      <c r="D5749" t="s">
        <v>620</v>
      </c>
      <c r="E5749">
        <v>0.56769999999999998</v>
      </c>
    </row>
    <row r="5750" spans="1:5">
      <c r="A5750">
        <v>2021</v>
      </c>
      <c r="B5750" t="s">
        <v>432</v>
      </c>
      <c r="C5750" t="s">
        <v>39</v>
      </c>
      <c r="D5750" t="s">
        <v>620</v>
      </c>
      <c r="E5750">
        <v>0.60750000000000004</v>
      </c>
    </row>
    <row r="5751" spans="1:5">
      <c r="A5751">
        <v>2021</v>
      </c>
      <c r="B5751" t="s">
        <v>424</v>
      </c>
      <c r="C5751" t="s">
        <v>21</v>
      </c>
      <c r="D5751" t="s">
        <v>620</v>
      </c>
      <c r="E5751">
        <v>0.56720000000000004</v>
      </c>
    </row>
    <row r="5752" spans="1:5">
      <c r="A5752">
        <v>2021</v>
      </c>
      <c r="B5752" t="s">
        <v>433</v>
      </c>
      <c r="C5752" t="s">
        <v>42</v>
      </c>
      <c r="D5752" t="s">
        <v>620</v>
      </c>
      <c r="E5752">
        <v>0.52629999999999999</v>
      </c>
    </row>
    <row r="5753" spans="1:5">
      <c r="A5753">
        <v>2021</v>
      </c>
      <c r="B5753" t="s">
        <v>421</v>
      </c>
      <c r="C5753" t="s">
        <v>13</v>
      </c>
      <c r="D5753" t="s">
        <v>620</v>
      </c>
      <c r="E5753">
        <v>0.52070000000000005</v>
      </c>
    </row>
    <row r="5754" spans="1:5">
      <c r="A5754">
        <v>2022</v>
      </c>
      <c r="B5754" t="s">
        <v>424</v>
      </c>
      <c r="C5754" t="s">
        <v>21</v>
      </c>
      <c r="D5754" t="s">
        <v>620</v>
      </c>
      <c r="E5754">
        <v>0.49659999999999999</v>
      </c>
    </row>
    <row r="5755" spans="1:5">
      <c r="A5755">
        <v>2022</v>
      </c>
      <c r="B5755" t="s">
        <v>431</v>
      </c>
      <c r="C5755" t="s">
        <v>36</v>
      </c>
      <c r="D5755" t="s">
        <v>620</v>
      </c>
      <c r="E5755">
        <v>0.61899999999999999</v>
      </c>
    </row>
    <row r="5756" spans="1:5">
      <c r="A5756">
        <v>2022</v>
      </c>
      <c r="B5756" t="s">
        <v>421</v>
      </c>
      <c r="C5756" t="s">
        <v>13</v>
      </c>
      <c r="D5756" t="s">
        <v>620</v>
      </c>
      <c r="E5756">
        <v>0.46920000000000001</v>
      </c>
    </row>
    <row r="5757" spans="1:5">
      <c r="A5757">
        <v>2021</v>
      </c>
      <c r="B5757" t="s">
        <v>436</v>
      </c>
      <c r="C5757" t="s">
        <v>49</v>
      </c>
      <c r="D5757" t="s">
        <v>620</v>
      </c>
      <c r="E5757">
        <v>0.58169999999999999</v>
      </c>
    </row>
    <row r="5758" spans="1:5">
      <c r="A5758">
        <v>2021</v>
      </c>
      <c r="B5758" t="s">
        <v>439</v>
      </c>
      <c r="C5758" t="s">
        <v>53</v>
      </c>
      <c r="D5758" t="s">
        <v>620</v>
      </c>
      <c r="E5758">
        <v>0.5897</v>
      </c>
    </row>
    <row r="5759" spans="1:5">
      <c r="A5759">
        <v>2021</v>
      </c>
      <c r="B5759" t="s">
        <v>435</v>
      </c>
      <c r="C5759" t="s">
        <v>48</v>
      </c>
      <c r="D5759" t="s">
        <v>620</v>
      </c>
      <c r="E5759">
        <v>0.66669999999999996</v>
      </c>
    </row>
    <row r="5760" spans="1:5">
      <c r="A5760">
        <v>2021</v>
      </c>
      <c r="B5760" t="s">
        <v>430</v>
      </c>
      <c r="C5760" t="s">
        <v>33</v>
      </c>
      <c r="D5760" t="s">
        <v>620</v>
      </c>
      <c r="E5760">
        <v>0.68420000000000003</v>
      </c>
    </row>
    <row r="5761" spans="1:5">
      <c r="A5761">
        <v>2021</v>
      </c>
      <c r="B5761" t="s">
        <v>429</v>
      </c>
      <c r="C5761" t="s">
        <v>30</v>
      </c>
      <c r="D5761" t="s">
        <v>620</v>
      </c>
      <c r="E5761">
        <v>0.59570000000000001</v>
      </c>
    </row>
    <row r="5762" spans="1:5">
      <c r="A5762">
        <v>2021</v>
      </c>
      <c r="B5762" t="s">
        <v>428</v>
      </c>
      <c r="C5762" t="s">
        <v>27</v>
      </c>
      <c r="D5762" t="s">
        <v>620</v>
      </c>
      <c r="E5762">
        <v>0.60980000000000001</v>
      </c>
    </row>
    <row r="5763" spans="1:5">
      <c r="A5763">
        <v>2021</v>
      </c>
      <c r="B5763" t="s">
        <v>431</v>
      </c>
      <c r="C5763" t="s">
        <v>36</v>
      </c>
      <c r="D5763" t="s">
        <v>620</v>
      </c>
      <c r="E5763">
        <v>0.66669999999999996</v>
      </c>
    </row>
    <row r="5764" spans="1:5">
      <c r="A5764">
        <v>2022</v>
      </c>
      <c r="B5764" t="s">
        <v>438</v>
      </c>
      <c r="C5764" t="s">
        <v>52</v>
      </c>
      <c r="D5764" t="s">
        <v>620</v>
      </c>
      <c r="E5764">
        <v>0.57889999999999997</v>
      </c>
    </row>
    <row r="5765" spans="1:5">
      <c r="A5765">
        <v>2022</v>
      </c>
      <c r="B5765" t="s">
        <v>429</v>
      </c>
      <c r="C5765" t="s">
        <v>30</v>
      </c>
      <c r="D5765" t="s">
        <v>620</v>
      </c>
      <c r="E5765">
        <v>0.52170000000000005</v>
      </c>
    </row>
    <row r="5766" spans="1:5">
      <c r="A5766">
        <v>2022</v>
      </c>
      <c r="B5766" t="s">
        <v>420</v>
      </c>
      <c r="C5766" t="s">
        <v>8</v>
      </c>
      <c r="D5766" t="s">
        <v>620</v>
      </c>
      <c r="E5766">
        <v>0.52300000000000002</v>
      </c>
    </row>
    <row r="5767" spans="1:5">
      <c r="A5767">
        <v>2020</v>
      </c>
      <c r="B5767" t="s">
        <v>422</v>
      </c>
      <c r="C5767" t="s">
        <v>15</v>
      </c>
      <c r="D5767" t="s">
        <v>620</v>
      </c>
      <c r="E5767">
        <v>0.54200000000000004</v>
      </c>
    </row>
    <row r="5768" spans="1:5">
      <c r="A5768">
        <v>2020</v>
      </c>
      <c r="B5768" t="s">
        <v>425</v>
      </c>
      <c r="C5768" t="s">
        <v>24</v>
      </c>
      <c r="D5768" t="s">
        <v>620</v>
      </c>
      <c r="E5768">
        <v>0.55810000000000004</v>
      </c>
    </row>
    <row r="5769" spans="1:5">
      <c r="A5769">
        <v>2020</v>
      </c>
      <c r="B5769" t="s">
        <v>431</v>
      </c>
      <c r="C5769" t="s">
        <v>36</v>
      </c>
      <c r="D5769" t="s">
        <v>620</v>
      </c>
      <c r="E5769">
        <v>0.66669999999999996</v>
      </c>
    </row>
    <row r="5770" spans="1:5">
      <c r="A5770">
        <v>2020</v>
      </c>
      <c r="B5770" t="s">
        <v>423</v>
      </c>
      <c r="C5770" t="s">
        <v>18</v>
      </c>
      <c r="D5770" t="s">
        <v>620</v>
      </c>
      <c r="E5770">
        <v>0.58179999999999998</v>
      </c>
    </row>
    <row r="5771" spans="1:5">
      <c r="A5771">
        <v>2020</v>
      </c>
      <c r="B5771" t="s">
        <v>421</v>
      </c>
      <c r="C5771" t="s">
        <v>13</v>
      </c>
      <c r="D5771" t="s">
        <v>620</v>
      </c>
      <c r="E5771">
        <v>0.4899</v>
      </c>
    </row>
    <row r="5772" spans="1:5">
      <c r="A5772">
        <v>2020</v>
      </c>
      <c r="B5772" t="s">
        <v>438</v>
      </c>
      <c r="C5772" t="s">
        <v>52</v>
      </c>
      <c r="D5772" t="s">
        <v>620</v>
      </c>
      <c r="E5772">
        <v>0.61539999999999995</v>
      </c>
    </row>
    <row r="5773" spans="1:5">
      <c r="A5773">
        <v>2020</v>
      </c>
      <c r="B5773" t="s">
        <v>436</v>
      </c>
      <c r="C5773" t="s">
        <v>49</v>
      </c>
      <c r="D5773" t="s">
        <v>620</v>
      </c>
      <c r="E5773">
        <v>0.54920000000000002</v>
      </c>
    </row>
    <row r="5774" spans="1:5">
      <c r="A5774">
        <v>2020</v>
      </c>
      <c r="B5774" t="s">
        <v>426</v>
      </c>
      <c r="C5774" t="s">
        <v>427</v>
      </c>
      <c r="D5774" t="s">
        <v>620</v>
      </c>
      <c r="E5774">
        <v>0.73480000000000001</v>
      </c>
    </row>
    <row r="5775" spans="1:5">
      <c r="A5775">
        <v>2020</v>
      </c>
      <c r="B5775" t="s">
        <v>424</v>
      </c>
      <c r="C5775" t="s">
        <v>21</v>
      </c>
      <c r="D5775" t="s">
        <v>620</v>
      </c>
      <c r="E5775">
        <v>0.57140000000000002</v>
      </c>
    </row>
    <row r="5776" spans="1:5">
      <c r="A5776">
        <v>2020</v>
      </c>
      <c r="B5776" t="s">
        <v>432</v>
      </c>
      <c r="C5776" t="s">
        <v>39</v>
      </c>
      <c r="D5776" t="s">
        <v>620</v>
      </c>
      <c r="E5776">
        <v>0.58720000000000006</v>
      </c>
    </row>
    <row r="5777" spans="1:5">
      <c r="A5777">
        <v>2020</v>
      </c>
      <c r="B5777" t="s">
        <v>439</v>
      </c>
      <c r="C5777" t="s">
        <v>53</v>
      </c>
      <c r="D5777" t="s">
        <v>620</v>
      </c>
      <c r="E5777">
        <v>0.53849999999999998</v>
      </c>
    </row>
    <row r="5778" spans="1:5">
      <c r="A5778">
        <v>2020</v>
      </c>
      <c r="B5778" t="s">
        <v>428</v>
      </c>
      <c r="C5778" t="s">
        <v>27</v>
      </c>
      <c r="D5778" t="s">
        <v>620</v>
      </c>
      <c r="E5778">
        <v>0.54549999999999998</v>
      </c>
    </row>
    <row r="5779" spans="1:5">
      <c r="A5779">
        <v>2020</v>
      </c>
      <c r="B5779" t="s">
        <v>429</v>
      </c>
      <c r="C5779" t="s">
        <v>30</v>
      </c>
      <c r="D5779" t="s">
        <v>620</v>
      </c>
      <c r="E5779">
        <v>0.57089999999999996</v>
      </c>
    </row>
    <row r="5780" spans="1:5">
      <c r="A5780">
        <v>2020</v>
      </c>
      <c r="B5780" t="s">
        <v>430</v>
      </c>
      <c r="C5780" t="s">
        <v>33</v>
      </c>
      <c r="D5780" t="s">
        <v>620</v>
      </c>
      <c r="E5780">
        <v>0.66069999999999995</v>
      </c>
    </row>
    <row r="5781" spans="1:5">
      <c r="A5781">
        <v>2020</v>
      </c>
      <c r="B5781" t="s">
        <v>433</v>
      </c>
      <c r="C5781" t="s">
        <v>42</v>
      </c>
      <c r="D5781" t="s">
        <v>620</v>
      </c>
      <c r="E5781">
        <v>0.55000000000000004</v>
      </c>
    </row>
    <row r="5782" spans="1:5">
      <c r="A5782">
        <v>2020</v>
      </c>
      <c r="B5782" t="s">
        <v>420</v>
      </c>
      <c r="C5782" t="s">
        <v>8</v>
      </c>
      <c r="D5782" t="s">
        <v>620</v>
      </c>
      <c r="E5782">
        <v>0.56159999999999999</v>
      </c>
    </row>
    <row r="5783" spans="1:5">
      <c r="A5783">
        <v>2020</v>
      </c>
      <c r="B5783" t="s">
        <v>434</v>
      </c>
      <c r="C5783" t="s">
        <v>45</v>
      </c>
      <c r="D5783" t="s">
        <v>620</v>
      </c>
      <c r="E5783">
        <v>0.5</v>
      </c>
    </row>
    <row r="5784" spans="1:5">
      <c r="A5784">
        <v>2020</v>
      </c>
      <c r="B5784" t="s">
        <v>435</v>
      </c>
      <c r="C5784" t="s">
        <v>48</v>
      </c>
      <c r="D5784" t="s">
        <v>620</v>
      </c>
      <c r="E5784">
        <v>0.63929999999999998</v>
      </c>
    </row>
    <row r="5785" spans="1:5">
      <c r="A5785">
        <v>2020</v>
      </c>
      <c r="B5785" t="s">
        <v>437</v>
      </c>
      <c r="C5785" t="s">
        <v>51</v>
      </c>
      <c r="D5785" t="s">
        <v>620</v>
      </c>
      <c r="E5785">
        <v>0.439</v>
      </c>
    </row>
    <row r="5786" spans="1:5">
      <c r="A5786">
        <v>2019</v>
      </c>
      <c r="B5786" t="s">
        <v>432</v>
      </c>
      <c r="C5786" t="s">
        <v>39</v>
      </c>
      <c r="D5786" t="s">
        <v>620</v>
      </c>
      <c r="E5786">
        <v>0.60909999999999997</v>
      </c>
    </row>
    <row r="5787" spans="1:5">
      <c r="A5787">
        <v>2019</v>
      </c>
      <c r="B5787" t="s">
        <v>426</v>
      </c>
      <c r="C5787" t="s">
        <v>427</v>
      </c>
      <c r="D5787" t="s">
        <v>620</v>
      </c>
      <c r="E5787">
        <v>0.71879999999999999</v>
      </c>
    </row>
    <row r="5788" spans="1:5">
      <c r="A5788">
        <v>2019</v>
      </c>
      <c r="B5788" t="s">
        <v>421</v>
      </c>
      <c r="C5788" t="s">
        <v>13</v>
      </c>
      <c r="D5788" t="s">
        <v>620</v>
      </c>
      <c r="E5788">
        <v>0.49309999999999998</v>
      </c>
    </row>
    <row r="5789" spans="1:5">
      <c r="A5789">
        <v>2019</v>
      </c>
      <c r="B5789" t="s">
        <v>424</v>
      </c>
      <c r="C5789" t="s">
        <v>21</v>
      </c>
      <c r="D5789" t="s">
        <v>620</v>
      </c>
      <c r="E5789">
        <v>0.59119999999999995</v>
      </c>
    </row>
    <row r="5790" spans="1:5">
      <c r="A5790">
        <v>2019</v>
      </c>
      <c r="B5790" t="s">
        <v>423</v>
      </c>
      <c r="C5790" t="s">
        <v>18</v>
      </c>
      <c r="D5790" t="s">
        <v>620</v>
      </c>
      <c r="E5790">
        <v>0.57689999999999997</v>
      </c>
    </row>
    <row r="5791" spans="1:5">
      <c r="A5791">
        <v>2019</v>
      </c>
      <c r="B5791" t="s">
        <v>434</v>
      </c>
      <c r="C5791" t="s">
        <v>45</v>
      </c>
      <c r="D5791" t="s">
        <v>620</v>
      </c>
      <c r="E5791">
        <v>0.4</v>
      </c>
    </row>
    <row r="5792" spans="1:5">
      <c r="A5792">
        <v>2019</v>
      </c>
      <c r="B5792" t="s">
        <v>428</v>
      </c>
      <c r="C5792" t="s">
        <v>27</v>
      </c>
      <c r="D5792" t="s">
        <v>620</v>
      </c>
      <c r="E5792">
        <v>0.5625</v>
      </c>
    </row>
    <row r="5793" spans="1:5">
      <c r="A5793">
        <v>2019</v>
      </c>
      <c r="B5793" t="s">
        <v>437</v>
      </c>
      <c r="C5793" t="s">
        <v>51</v>
      </c>
      <c r="D5793" t="s">
        <v>620</v>
      </c>
      <c r="E5793">
        <v>0.4556</v>
      </c>
    </row>
    <row r="5794" spans="1:5">
      <c r="A5794">
        <v>2019</v>
      </c>
      <c r="B5794" t="s">
        <v>425</v>
      </c>
      <c r="C5794" t="s">
        <v>24</v>
      </c>
      <c r="D5794" t="s">
        <v>620</v>
      </c>
      <c r="E5794">
        <v>0.54759999999999998</v>
      </c>
    </row>
    <row r="5795" spans="1:5">
      <c r="A5795">
        <v>2019</v>
      </c>
      <c r="B5795" t="s">
        <v>430</v>
      </c>
      <c r="C5795" t="s">
        <v>33</v>
      </c>
      <c r="D5795" t="s">
        <v>620</v>
      </c>
      <c r="E5795">
        <v>0.68420000000000003</v>
      </c>
    </row>
    <row r="5796" spans="1:5">
      <c r="A5796">
        <v>2019</v>
      </c>
      <c r="B5796" t="s">
        <v>420</v>
      </c>
      <c r="C5796" t="s">
        <v>8</v>
      </c>
      <c r="D5796" t="s">
        <v>620</v>
      </c>
      <c r="E5796">
        <v>0.54700000000000004</v>
      </c>
    </row>
    <row r="5797" spans="1:5">
      <c r="A5797">
        <v>2019</v>
      </c>
      <c r="B5797" t="s">
        <v>438</v>
      </c>
      <c r="C5797" t="s">
        <v>52</v>
      </c>
      <c r="D5797" t="s">
        <v>620</v>
      </c>
      <c r="E5797">
        <v>0.61539999999999995</v>
      </c>
    </row>
    <row r="5798" spans="1:5">
      <c r="A5798">
        <v>2019</v>
      </c>
      <c r="B5798" t="s">
        <v>429</v>
      </c>
      <c r="C5798" t="s">
        <v>30</v>
      </c>
      <c r="D5798" t="s">
        <v>620</v>
      </c>
      <c r="E5798">
        <v>0.54179999999999995</v>
      </c>
    </row>
    <row r="5799" spans="1:5">
      <c r="A5799">
        <v>2019</v>
      </c>
      <c r="B5799" t="s">
        <v>433</v>
      </c>
      <c r="C5799" t="s">
        <v>42</v>
      </c>
      <c r="D5799" t="s">
        <v>620</v>
      </c>
      <c r="E5799">
        <v>0.5625</v>
      </c>
    </row>
    <row r="5800" spans="1:5">
      <c r="A5800">
        <v>2019</v>
      </c>
      <c r="B5800" t="s">
        <v>422</v>
      </c>
      <c r="C5800" t="s">
        <v>15</v>
      </c>
      <c r="D5800" t="s">
        <v>620</v>
      </c>
      <c r="E5800">
        <v>0.56640000000000001</v>
      </c>
    </row>
    <row r="5801" spans="1:5">
      <c r="A5801">
        <v>2019</v>
      </c>
      <c r="B5801" t="s">
        <v>435</v>
      </c>
      <c r="C5801" t="s">
        <v>48</v>
      </c>
      <c r="D5801" t="s">
        <v>620</v>
      </c>
      <c r="E5801">
        <v>0.66669999999999996</v>
      </c>
    </row>
    <row r="5802" spans="1:5">
      <c r="A5802">
        <v>2019</v>
      </c>
      <c r="B5802" t="s">
        <v>436</v>
      </c>
      <c r="C5802" t="s">
        <v>49</v>
      </c>
      <c r="D5802" t="s">
        <v>620</v>
      </c>
      <c r="E5802">
        <v>0.52849999999999997</v>
      </c>
    </row>
    <row r="5803" spans="1:5">
      <c r="A5803">
        <v>2019</v>
      </c>
      <c r="B5803" t="s">
        <v>439</v>
      </c>
      <c r="C5803" t="s">
        <v>53</v>
      </c>
      <c r="D5803" t="s">
        <v>620</v>
      </c>
      <c r="E5803">
        <v>0.53659999999999997</v>
      </c>
    </row>
    <row r="5804" spans="1:5">
      <c r="A5804">
        <v>2019</v>
      </c>
      <c r="B5804" t="s">
        <v>431</v>
      </c>
      <c r="C5804" t="s">
        <v>36</v>
      </c>
      <c r="D5804" t="s">
        <v>620</v>
      </c>
      <c r="E5804">
        <v>0.63639999999999997</v>
      </c>
    </row>
    <row r="5805" spans="1:5">
      <c r="A5805">
        <v>2018</v>
      </c>
      <c r="B5805" t="s">
        <v>424</v>
      </c>
      <c r="C5805" t="s">
        <v>21</v>
      </c>
      <c r="D5805" t="s">
        <v>620</v>
      </c>
      <c r="E5805">
        <v>0.61539999999999995</v>
      </c>
    </row>
    <row r="5806" spans="1:5">
      <c r="A5806">
        <v>2018</v>
      </c>
      <c r="B5806" t="s">
        <v>420</v>
      </c>
      <c r="C5806" t="s">
        <v>8</v>
      </c>
      <c r="D5806" t="s">
        <v>620</v>
      </c>
      <c r="E5806">
        <v>0.59499999999999997</v>
      </c>
    </row>
    <row r="5807" spans="1:5">
      <c r="A5807">
        <v>2018</v>
      </c>
      <c r="B5807" t="s">
        <v>426</v>
      </c>
      <c r="C5807" t="s">
        <v>427</v>
      </c>
      <c r="D5807" t="s">
        <v>620</v>
      </c>
      <c r="E5807">
        <v>0.7339</v>
      </c>
    </row>
    <row r="5808" spans="1:5">
      <c r="A5808">
        <v>2018</v>
      </c>
      <c r="B5808" t="s">
        <v>433</v>
      </c>
      <c r="C5808" t="s">
        <v>42</v>
      </c>
      <c r="D5808" t="s">
        <v>620</v>
      </c>
      <c r="E5808">
        <v>0.5625</v>
      </c>
    </row>
    <row r="5809" spans="1:5">
      <c r="A5809">
        <v>2018</v>
      </c>
      <c r="B5809" t="s">
        <v>421</v>
      </c>
      <c r="C5809" t="s">
        <v>13</v>
      </c>
      <c r="D5809" t="s">
        <v>620</v>
      </c>
      <c r="E5809">
        <v>0.51759999999999995</v>
      </c>
    </row>
    <row r="5810" spans="1:5">
      <c r="A5810">
        <v>2018</v>
      </c>
      <c r="B5810" t="s">
        <v>435</v>
      </c>
      <c r="C5810" t="s">
        <v>48</v>
      </c>
      <c r="D5810" t="s">
        <v>620</v>
      </c>
      <c r="E5810">
        <v>0.70179999999999998</v>
      </c>
    </row>
    <row r="5811" spans="1:5">
      <c r="A5811">
        <v>2018</v>
      </c>
      <c r="B5811" t="s">
        <v>428</v>
      </c>
      <c r="C5811" t="s">
        <v>27</v>
      </c>
      <c r="D5811" t="s">
        <v>620</v>
      </c>
      <c r="E5811">
        <v>0.62670000000000003</v>
      </c>
    </row>
    <row r="5812" spans="1:5">
      <c r="A5812">
        <v>2018</v>
      </c>
      <c r="B5812" t="s">
        <v>423</v>
      </c>
      <c r="C5812" t="s">
        <v>18</v>
      </c>
      <c r="D5812" t="s">
        <v>620</v>
      </c>
      <c r="E5812">
        <v>0.62</v>
      </c>
    </row>
    <row r="5813" spans="1:5">
      <c r="A5813">
        <v>2018</v>
      </c>
      <c r="B5813" t="s">
        <v>430</v>
      </c>
      <c r="C5813" t="s">
        <v>33</v>
      </c>
      <c r="D5813" t="s">
        <v>620</v>
      </c>
      <c r="E5813">
        <v>0.69089999999999996</v>
      </c>
    </row>
    <row r="5814" spans="1:5">
      <c r="A5814">
        <v>2018</v>
      </c>
      <c r="B5814" t="s">
        <v>431</v>
      </c>
      <c r="C5814" t="s">
        <v>36</v>
      </c>
      <c r="D5814" t="s">
        <v>620</v>
      </c>
      <c r="E5814">
        <v>0.69569999999999999</v>
      </c>
    </row>
    <row r="5815" spans="1:5">
      <c r="A5815">
        <v>2018</v>
      </c>
      <c r="B5815" t="s">
        <v>438</v>
      </c>
      <c r="C5815" t="s">
        <v>52</v>
      </c>
      <c r="D5815" t="s">
        <v>620</v>
      </c>
      <c r="E5815">
        <v>0.60529999999999995</v>
      </c>
    </row>
    <row r="5816" spans="1:5">
      <c r="A5816">
        <v>2018</v>
      </c>
      <c r="B5816" t="s">
        <v>422</v>
      </c>
      <c r="C5816" t="s">
        <v>15</v>
      </c>
      <c r="D5816" t="s">
        <v>620</v>
      </c>
      <c r="E5816">
        <v>0.6089</v>
      </c>
    </row>
    <row r="5817" spans="1:5">
      <c r="A5817">
        <v>2018</v>
      </c>
      <c r="B5817" t="s">
        <v>436</v>
      </c>
      <c r="C5817" t="s">
        <v>49</v>
      </c>
      <c r="D5817" t="s">
        <v>620</v>
      </c>
      <c r="E5817">
        <v>0.57630000000000003</v>
      </c>
    </row>
    <row r="5818" spans="1:5">
      <c r="A5818">
        <v>2018</v>
      </c>
      <c r="B5818" t="s">
        <v>439</v>
      </c>
      <c r="C5818" t="s">
        <v>53</v>
      </c>
      <c r="D5818" t="s">
        <v>620</v>
      </c>
      <c r="E5818">
        <v>0.57499999999999996</v>
      </c>
    </row>
    <row r="5819" spans="1:5">
      <c r="A5819">
        <v>2018</v>
      </c>
      <c r="B5819" t="s">
        <v>437</v>
      </c>
      <c r="C5819" t="s">
        <v>51</v>
      </c>
      <c r="D5819" t="s">
        <v>620</v>
      </c>
      <c r="E5819">
        <v>0.47799999999999998</v>
      </c>
    </row>
    <row r="5820" spans="1:5">
      <c r="A5820">
        <v>2018</v>
      </c>
      <c r="B5820" t="s">
        <v>434</v>
      </c>
      <c r="C5820" t="s">
        <v>45</v>
      </c>
      <c r="D5820" t="s">
        <v>620</v>
      </c>
      <c r="E5820">
        <v>0.63639999999999997</v>
      </c>
    </row>
    <row r="5821" spans="1:5">
      <c r="A5821">
        <v>2018</v>
      </c>
      <c r="B5821" t="s">
        <v>429</v>
      </c>
      <c r="C5821" t="s">
        <v>30</v>
      </c>
      <c r="D5821" t="s">
        <v>620</v>
      </c>
      <c r="E5821">
        <v>0.58579999999999999</v>
      </c>
    </row>
    <row r="5822" spans="1:5">
      <c r="A5822">
        <v>2018</v>
      </c>
      <c r="B5822" t="s">
        <v>425</v>
      </c>
      <c r="C5822" t="s">
        <v>24</v>
      </c>
      <c r="D5822" t="s">
        <v>620</v>
      </c>
      <c r="E5822">
        <v>0.58540000000000003</v>
      </c>
    </row>
    <row r="5823" spans="1:5">
      <c r="A5823">
        <v>2018</v>
      </c>
      <c r="B5823" t="s">
        <v>432</v>
      </c>
      <c r="C5823" t="s">
        <v>39</v>
      </c>
      <c r="D5823" t="s">
        <v>620</v>
      </c>
      <c r="E5823">
        <v>0.60189999999999999</v>
      </c>
    </row>
    <row r="5824" spans="1:5">
      <c r="A5824">
        <v>2023</v>
      </c>
      <c r="B5824" t="s">
        <v>424</v>
      </c>
      <c r="C5824" t="s">
        <v>21</v>
      </c>
      <c r="D5824" t="s">
        <v>620</v>
      </c>
      <c r="E5824">
        <v>0.56579999999999997</v>
      </c>
    </row>
    <row r="5825" spans="1:5">
      <c r="A5825">
        <v>2023</v>
      </c>
      <c r="B5825" t="s">
        <v>432</v>
      </c>
      <c r="C5825" t="s">
        <v>39</v>
      </c>
      <c r="D5825" t="s">
        <v>620</v>
      </c>
      <c r="E5825">
        <v>0.61399999999999999</v>
      </c>
    </row>
    <row r="5826" spans="1:5">
      <c r="A5826">
        <v>2023</v>
      </c>
      <c r="B5826" t="s">
        <v>421</v>
      </c>
      <c r="C5826" t="s">
        <v>13</v>
      </c>
      <c r="D5826" t="s">
        <v>620</v>
      </c>
      <c r="E5826">
        <v>0.51690000000000003</v>
      </c>
    </row>
    <row r="5827" spans="1:5">
      <c r="A5827">
        <v>2023</v>
      </c>
      <c r="B5827" t="s">
        <v>430</v>
      </c>
      <c r="C5827" t="s">
        <v>33</v>
      </c>
      <c r="D5827" t="s">
        <v>620</v>
      </c>
      <c r="E5827">
        <v>0.66669999999999996</v>
      </c>
    </row>
    <row r="5828" spans="1:5">
      <c r="A5828">
        <v>2023</v>
      </c>
      <c r="B5828" t="s">
        <v>435</v>
      </c>
      <c r="C5828" t="s">
        <v>48</v>
      </c>
      <c r="D5828" t="s">
        <v>620</v>
      </c>
      <c r="E5828">
        <v>0.66669999999999996</v>
      </c>
    </row>
    <row r="5829" spans="1:5">
      <c r="A5829">
        <v>2023</v>
      </c>
      <c r="B5829" t="s">
        <v>436</v>
      </c>
      <c r="C5829" t="s">
        <v>49</v>
      </c>
      <c r="D5829" t="s">
        <v>620</v>
      </c>
      <c r="E5829">
        <v>0.54149999999999998</v>
      </c>
    </row>
    <row r="5830" spans="1:5">
      <c r="A5830">
        <v>2023</v>
      </c>
      <c r="B5830" t="s">
        <v>429</v>
      </c>
      <c r="C5830" t="s">
        <v>30</v>
      </c>
      <c r="D5830" t="s">
        <v>620</v>
      </c>
      <c r="E5830">
        <v>0.56989999999999996</v>
      </c>
    </row>
    <row r="5831" spans="1:5">
      <c r="A5831">
        <v>2023</v>
      </c>
      <c r="B5831" t="s">
        <v>420</v>
      </c>
      <c r="C5831" t="s">
        <v>8</v>
      </c>
      <c r="D5831" t="s">
        <v>620</v>
      </c>
      <c r="E5831">
        <v>0.57650000000000001</v>
      </c>
    </row>
    <row r="5832" spans="1:5">
      <c r="A5832">
        <v>2023</v>
      </c>
      <c r="B5832" t="s">
        <v>439</v>
      </c>
      <c r="C5832" t="s">
        <v>53</v>
      </c>
      <c r="D5832" t="s">
        <v>620</v>
      </c>
      <c r="E5832">
        <v>0.60419999999999996</v>
      </c>
    </row>
    <row r="5833" spans="1:5">
      <c r="A5833">
        <v>2023</v>
      </c>
      <c r="B5833" t="s">
        <v>437</v>
      </c>
      <c r="C5833" t="s">
        <v>51</v>
      </c>
      <c r="D5833" t="s">
        <v>620</v>
      </c>
      <c r="E5833">
        <v>0.44969999999999999</v>
      </c>
    </row>
    <row r="5834" spans="1:5">
      <c r="A5834">
        <v>2023</v>
      </c>
      <c r="B5834" t="s">
        <v>438</v>
      </c>
      <c r="C5834" t="s">
        <v>52</v>
      </c>
      <c r="D5834" t="s">
        <v>620</v>
      </c>
      <c r="E5834">
        <v>0.61899999999999999</v>
      </c>
    </row>
    <row r="5835" spans="1:5">
      <c r="A5835">
        <v>2023</v>
      </c>
      <c r="B5835" t="s">
        <v>426</v>
      </c>
      <c r="C5835" t="s">
        <v>427</v>
      </c>
      <c r="D5835" t="s">
        <v>620</v>
      </c>
      <c r="E5835">
        <v>0.72989999999999999</v>
      </c>
    </row>
    <row r="5836" spans="1:5">
      <c r="A5836">
        <v>2023</v>
      </c>
      <c r="B5836" t="s">
        <v>434</v>
      </c>
      <c r="C5836" t="s">
        <v>45</v>
      </c>
      <c r="D5836" t="s">
        <v>620</v>
      </c>
      <c r="E5836">
        <v>0.66669999999999996</v>
      </c>
    </row>
    <row r="5837" spans="1:5">
      <c r="A5837">
        <v>2023</v>
      </c>
      <c r="B5837" t="s">
        <v>425</v>
      </c>
      <c r="C5837" t="s">
        <v>24</v>
      </c>
      <c r="D5837" t="s">
        <v>620</v>
      </c>
      <c r="E5837">
        <v>0.55810000000000004</v>
      </c>
    </row>
    <row r="5838" spans="1:5">
      <c r="A5838">
        <v>2023</v>
      </c>
      <c r="B5838" t="s">
        <v>422</v>
      </c>
      <c r="C5838" t="s">
        <v>15</v>
      </c>
      <c r="D5838" t="s">
        <v>620</v>
      </c>
      <c r="E5838">
        <v>0.57250000000000001</v>
      </c>
    </row>
    <row r="5839" spans="1:5">
      <c r="A5839">
        <v>2024</v>
      </c>
      <c r="B5839" t="s">
        <v>430</v>
      </c>
      <c r="C5839" t="s">
        <v>33</v>
      </c>
      <c r="D5839" t="s">
        <v>620</v>
      </c>
      <c r="E5839">
        <v>0.67210000000000003</v>
      </c>
    </row>
    <row r="5840" spans="1:5">
      <c r="A5840">
        <v>2024</v>
      </c>
      <c r="B5840" t="s">
        <v>428</v>
      </c>
      <c r="C5840" t="s">
        <v>27</v>
      </c>
      <c r="D5840" t="s">
        <v>620</v>
      </c>
      <c r="E5840">
        <v>0.55289999999999995</v>
      </c>
    </row>
    <row r="5841" spans="1:5">
      <c r="A5841">
        <v>2024</v>
      </c>
      <c r="B5841" t="s">
        <v>422</v>
      </c>
      <c r="C5841" t="s">
        <v>15</v>
      </c>
      <c r="D5841" t="s">
        <v>620</v>
      </c>
      <c r="E5841">
        <v>0.55840000000000001</v>
      </c>
    </row>
    <row r="5842" spans="1:5">
      <c r="A5842">
        <v>2024</v>
      </c>
      <c r="B5842" t="s">
        <v>425</v>
      </c>
      <c r="C5842" t="s">
        <v>24</v>
      </c>
      <c r="D5842" t="s">
        <v>620</v>
      </c>
      <c r="E5842">
        <v>0.53659999999999997</v>
      </c>
    </row>
    <row r="5843" spans="1:5">
      <c r="A5843">
        <v>2024</v>
      </c>
      <c r="B5843" t="s">
        <v>438</v>
      </c>
      <c r="C5843" t="s">
        <v>52</v>
      </c>
      <c r="D5843" t="s">
        <v>620</v>
      </c>
      <c r="E5843">
        <v>0.61899999999999999</v>
      </c>
    </row>
    <row r="5844" spans="1:5">
      <c r="A5844">
        <v>2024</v>
      </c>
      <c r="B5844" t="s">
        <v>420</v>
      </c>
      <c r="C5844" t="s">
        <v>8</v>
      </c>
      <c r="D5844" t="s">
        <v>620</v>
      </c>
      <c r="E5844">
        <v>0.57040000000000002</v>
      </c>
    </row>
    <row r="5845" spans="1:5">
      <c r="A5845">
        <v>2024</v>
      </c>
      <c r="B5845" t="s">
        <v>423</v>
      </c>
      <c r="C5845" t="s">
        <v>18</v>
      </c>
      <c r="D5845" t="s">
        <v>620</v>
      </c>
      <c r="E5845">
        <v>0.67859999999999998</v>
      </c>
    </row>
    <row r="5846" spans="1:5">
      <c r="A5846">
        <v>2024</v>
      </c>
      <c r="B5846" t="s">
        <v>421</v>
      </c>
      <c r="C5846" t="s">
        <v>13</v>
      </c>
      <c r="D5846" t="s">
        <v>620</v>
      </c>
      <c r="E5846">
        <v>0.50509999999999999</v>
      </c>
    </row>
    <row r="5847" spans="1:5">
      <c r="A5847">
        <v>2024</v>
      </c>
      <c r="B5847" t="s">
        <v>429</v>
      </c>
      <c r="C5847" t="s">
        <v>30</v>
      </c>
      <c r="D5847" t="s">
        <v>620</v>
      </c>
      <c r="E5847">
        <v>0.58630000000000004</v>
      </c>
    </row>
    <row r="5848" spans="1:5">
      <c r="A5848">
        <v>2024</v>
      </c>
      <c r="B5848" t="s">
        <v>431</v>
      </c>
      <c r="C5848" t="s">
        <v>36</v>
      </c>
      <c r="D5848" t="s">
        <v>620</v>
      </c>
      <c r="E5848">
        <v>0.60870000000000002</v>
      </c>
    </row>
    <row r="5849" spans="1:5">
      <c r="A5849">
        <v>2024</v>
      </c>
      <c r="B5849" t="s">
        <v>434</v>
      </c>
      <c r="C5849" t="s">
        <v>45</v>
      </c>
      <c r="D5849" t="s">
        <v>620</v>
      </c>
      <c r="E5849">
        <v>0.66669999999999996</v>
      </c>
    </row>
    <row r="5850" spans="1:5">
      <c r="A5850">
        <v>2024</v>
      </c>
      <c r="B5850" t="s">
        <v>437</v>
      </c>
      <c r="C5850" t="s">
        <v>51</v>
      </c>
      <c r="D5850" t="s">
        <v>620</v>
      </c>
      <c r="E5850">
        <v>0.44440000000000002</v>
      </c>
    </row>
    <row r="5851" spans="1:5">
      <c r="A5851">
        <v>2024</v>
      </c>
      <c r="B5851" t="s">
        <v>436</v>
      </c>
      <c r="C5851" t="s">
        <v>49</v>
      </c>
      <c r="D5851" t="s">
        <v>620</v>
      </c>
      <c r="E5851">
        <v>0.54200000000000004</v>
      </c>
    </row>
    <row r="5852" spans="1:5">
      <c r="A5852">
        <v>2024</v>
      </c>
      <c r="B5852" t="s">
        <v>439</v>
      </c>
      <c r="C5852" t="s">
        <v>53</v>
      </c>
      <c r="D5852" t="s">
        <v>620</v>
      </c>
      <c r="E5852">
        <v>0.6</v>
      </c>
    </row>
    <row r="5853" spans="1:5">
      <c r="A5853">
        <v>2024</v>
      </c>
      <c r="B5853" t="s">
        <v>433</v>
      </c>
      <c r="C5853" t="s">
        <v>42</v>
      </c>
      <c r="D5853" t="s">
        <v>620</v>
      </c>
      <c r="E5853">
        <v>0.43480000000000002</v>
      </c>
    </row>
    <row r="5854" spans="1:5">
      <c r="A5854">
        <v>2023</v>
      </c>
      <c r="B5854" t="s">
        <v>431</v>
      </c>
      <c r="C5854" t="s">
        <v>36</v>
      </c>
      <c r="D5854" t="s">
        <v>621</v>
      </c>
      <c r="E5854">
        <v>0.2727</v>
      </c>
    </row>
    <row r="5855" spans="1:5">
      <c r="A5855">
        <v>2023</v>
      </c>
      <c r="B5855" t="s">
        <v>433</v>
      </c>
      <c r="C5855" t="s">
        <v>42</v>
      </c>
      <c r="D5855" t="s">
        <v>621</v>
      </c>
      <c r="E5855">
        <v>0.1905</v>
      </c>
    </row>
    <row r="5856" spans="1:5">
      <c r="A5856">
        <v>2023</v>
      </c>
      <c r="B5856" t="s">
        <v>423</v>
      </c>
      <c r="C5856" t="s">
        <v>18</v>
      </c>
      <c r="D5856" t="s">
        <v>621</v>
      </c>
      <c r="E5856">
        <v>0.26790000000000003</v>
      </c>
    </row>
    <row r="5857" spans="1:5">
      <c r="A5857">
        <v>2023</v>
      </c>
      <c r="B5857" t="s">
        <v>428</v>
      </c>
      <c r="C5857" t="s">
        <v>27</v>
      </c>
      <c r="D5857" t="s">
        <v>621</v>
      </c>
      <c r="E5857">
        <v>0.26440000000000002</v>
      </c>
    </row>
    <row r="5858" spans="1:5">
      <c r="A5858">
        <v>2024</v>
      </c>
      <c r="B5858" t="s">
        <v>424</v>
      </c>
      <c r="C5858" t="s">
        <v>21</v>
      </c>
      <c r="D5858" t="s">
        <v>621</v>
      </c>
      <c r="E5858">
        <v>0.28570000000000001</v>
      </c>
    </row>
    <row r="5859" spans="1:5">
      <c r="A5859">
        <v>2024</v>
      </c>
      <c r="B5859" t="s">
        <v>432</v>
      </c>
      <c r="C5859" t="s">
        <v>39</v>
      </c>
      <c r="D5859" t="s">
        <v>621</v>
      </c>
      <c r="E5859">
        <v>0.27829999999999999</v>
      </c>
    </row>
    <row r="5860" spans="1:5">
      <c r="A5860">
        <v>2024</v>
      </c>
      <c r="B5860" t="s">
        <v>435</v>
      </c>
      <c r="C5860" t="s">
        <v>48</v>
      </c>
      <c r="D5860" t="s">
        <v>621</v>
      </c>
      <c r="E5860">
        <v>0.23810000000000001</v>
      </c>
    </row>
    <row r="5861" spans="1:5">
      <c r="A5861">
        <v>2024</v>
      </c>
      <c r="B5861" t="s">
        <v>426</v>
      </c>
      <c r="C5861" t="s">
        <v>427</v>
      </c>
      <c r="D5861" t="s">
        <v>621</v>
      </c>
      <c r="E5861">
        <v>0.42249999999999999</v>
      </c>
    </row>
    <row r="5862" spans="1:5">
      <c r="A5862">
        <v>2021</v>
      </c>
      <c r="B5862" t="s">
        <v>437</v>
      </c>
      <c r="C5862" t="s">
        <v>51</v>
      </c>
      <c r="D5862" t="s">
        <v>621</v>
      </c>
      <c r="E5862">
        <v>0.19020000000000001</v>
      </c>
    </row>
    <row r="5863" spans="1:5">
      <c r="A5863">
        <v>2021</v>
      </c>
      <c r="B5863" t="s">
        <v>434</v>
      </c>
      <c r="C5863" t="s">
        <v>45</v>
      </c>
      <c r="D5863" t="s">
        <v>621</v>
      </c>
      <c r="E5863">
        <v>0.22220000000000001</v>
      </c>
    </row>
    <row r="5864" spans="1:5">
      <c r="A5864">
        <v>2021</v>
      </c>
      <c r="B5864" t="s">
        <v>438</v>
      </c>
      <c r="C5864" t="s">
        <v>52</v>
      </c>
      <c r="D5864" t="s">
        <v>621</v>
      </c>
      <c r="E5864">
        <v>0.27500000000000002</v>
      </c>
    </row>
    <row r="5865" spans="1:5">
      <c r="A5865">
        <v>2021</v>
      </c>
      <c r="B5865" t="s">
        <v>425</v>
      </c>
      <c r="C5865" t="s">
        <v>24</v>
      </c>
      <c r="D5865" t="s">
        <v>621</v>
      </c>
      <c r="E5865">
        <v>0.3095</v>
      </c>
    </row>
    <row r="5866" spans="1:5">
      <c r="A5866">
        <v>2021</v>
      </c>
      <c r="B5866" t="s">
        <v>423</v>
      </c>
      <c r="C5866" t="s">
        <v>18</v>
      </c>
      <c r="D5866" t="s">
        <v>621</v>
      </c>
      <c r="E5866">
        <v>0.32079999999999997</v>
      </c>
    </row>
    <row r="5867" spans="1:5">
      <c r="A5867">
        <v>2021</v>
      </c>
      <c r="B5867" t="s">
        <v>420</v>
      </c>
      <c r="C5867" t="s">
        <v>8</v>
      </c>
      <c r="D5867" t="s">
        <v>621</v>
      </c>
      <c r="E5867">
        <v>0.33689999999999998</v>
      </c>
    </row>
    <row r="5868" spans="1:5">
      <c r="A5868">
        <v>2022</v>
      </c>
      <c r="B5868" t="s">
        <v>425</v>
      </c>
      <c r="C5868" t="s">
        <v>24</v>
      </c>
      <c r="D5868" t="s">
        <v>621</v>
      </c>
      <c r="E5868">
        <v>0.3</v>
      </c>
    </row>
    <row r="5869" spans="1:5">
      <c r="A5869">
        <v>2022</v>
      </c>
      <c r="B5869" t="s">
        <v>422</v>
      </c>
      <c r="C5869" t="s">
        <v>15</v>
      </c>
      <c r="D5869" t="s">
        <v>621</v>
      </c>
      <c r="E5869">
        <v>0.33210000000000001</v>
      </c>
    </row>
    <row r="5870" spans="1:5">
      <c r="A5870">
        <v>2022</v>
      </c>
      <c r="B5870" t="s">
        <v>437</v>
      </c>
      <c r="C5870" t="s">
        <v>51</v>
      </c>
      <c r="D5870" t="s">
        <v>621</v>
      </c>
      <c r="E5870">
        <v>0.1646</v>
      </c>
    </row>
    <row r="5871" spans="1:5">
      <c r="A5871">
        <v>2022</v>
      </c>
      <c r="B5871" t="s">
        <v>426</v>
      </c>
      <c r="C5871" t="s">
        <v>427</v>
      </c>
      <c r="D5871" t="s">
        <v>621</v>
      </c>
      <c r="E5871">
        <v>0.4667</v>
      </c>
    </row>
    <row r="5872" spans="1:5">
      <c r="A5872">
        <v>2022</v>
      </c>
      <c r="B5872" t="s">
        <v>428</v>
      </c>
      <c r="C5872" t="s">
        <v>27</v>
      </c>
      <c r="D5872" t="s">
        <v>621</v>
      </c>
      <c r="E5872">
        <v>0.25929999999999997</v>
      </c>
    </row>
    <row r="5873" spans="1:5">
      <c r="A5873">
        <v>2022</v>
      </c>
      <c r="B5873" t="s">
        <v>435</v>
      </c>
      <c r="C5873" t="s">
        <v>48</v>
      </c>
      <c r="D5873" t="s">
        <v>621</v>
      </c>
      <c r="E5873">
        <v>0.2903</v>
      </c>
    </row>
    <row r="5874" spans="1:5">
      <c r="A5874">
        <v>2022</v>
      </c>
      <c r="B5874" t="s">
        <v>423</v>
      </c>
      <c r="C5874" t="s">
        <v>18</v>
      </c>
      <c r="D5874" t="s">
        <v>621</v>
      </c>
      <c r="E5874">
        <v>0.29310000000000003</v>
      </c>
    </row>
    <row r="5875" spans="1:5">
      <c r="A5875">
        <v>2022</v>
      </c>
      <c r="B5875" t="s">
        <v>430</v>
      </c>
      <c r="C5875" t="s">
        <v>33</v>
      </c>
      <c r="D5875" t="s">
        <v>621</v>
      </c>
      <c r="E5875">
        <v>0.2712</v>
      </c>
    </row>
    <row r="5876" spans="1:5">
      <c r="A5876">
        <v>2022</v>
      </c>
      <c r="B5876" t="s">
        <v>436</v>
      </c>
      <c r="C5876" t="s">
        <v>49</v>
      </c>
      <c r="D5876" t="s">
        <v>621</v>
      </c>
      <c r="E5876">
        <v>0.2969</v>
      </c>
    </row>
    <row r="5877" spans="1:5">
      <c r="A5877">
        <v>2022</v>
      </c>
      <c r="B5877" t="s">
        <v>439</v>
      </c>
      <c r="C5877" t="s">
        <v>53</v>
      </c>
      <c r="D5877" t="s">
        <v>621</v>
      </c>
      <c r="E5877">
        <v>0.25</v>
      </c>
    </row>
    <row r="5878" spans="1:5">
      <c r="A5878">
        <v>2022</v>
      </c>
      <c r="B5878" t="s">
        <v>433</v>
      </c>
      <c r="C5878" t="s">
        <v>42</v>
      </c>
      <c r="D5878" t="s">
        <v>621</v>
      </c>
      <c r="E5878">
        <v>0.21049999999999999</v>
      </c>
    </row>
    <row r="5879" spans="1:5">
      <c r="A5879">
        <v>2022</v>
      </c>
      <c r="B5879" t="s">
        <v>434</v>
      </c>
      <c r="C5879" t="s">
        <v>45</v>
      </c>
      <c r="D5879" t="s">
        <v>621</v>
      </c>
      <c r="E5879">
        <v>0.4</v>
      </c>
    </row>
    <row r="5880" spans="1:5">
      <c r="A5880">
        <v>2022</v>
      </c>
      <c r="B5880" t="s">
        <v>432</v>
      </c>
      <c r="C5880" t="s">
        <v>39</v>
      </c>
      <c r="D5880" t="s">
        <v>621</v>
      </c>
      <c r="E5880">
        <v>0.29730000000000001</v>
      </c>
    </row>
    <row r="5881" spans="1:5">
      <c r="A5881">
        <v>2021</v>
      </c>
      <c r="B5881" t="s">
        <v>426</v>
      </c>
      <c r="C5881" t="s">
        <v>427</v>
      </c>
      <c r="D5881" t="s">
        <v>621</v>
      </c>
      <c r="E5881">
        <v>0.45929999999999999</v>
      </c>
    </row>
    <row r="5882" spans="1:5">
      <c r="A5882">
        <v>2021</v>
      </c>
      <c r="B5882" t="s">
        <v>422</v>
      </c>
      <c r="C5882" t="s">
        <v>15</v>
      </c>
      <c r="D5882" t="s">
        <v>621</v>
      </c>
      <c r="E5882">
        <v>0.31950000000000001</v>
      </c>
    </row>
    <row r="5883" spans="1:5">
      <c r="A5883">
        <v>2021</v>
      </c>
      <c r="B5883" t="s">
        <v>432</v>
      </c>
      <c r="C5883" t="s">
        <v>39</v>
      </c>
      <c r="D5883" t="s">
        <v>621</v>
      </c>
      <c r="E5883">
        <v>0.28039999999999998</v>
      </c>
    </row>
    <row r="5884" spans="1:5">
      <c r="A5884">
        <v>2021</v>
      </c>
      <c r="B5884" t="s">
        <v>424</v>
      </c>
      <c r="C5884" t="s">
        <v>21</v>
      </c>
      <c r="D5884" t="s">
        <v>621</v>
      </c>
      <c r="E5884">
        <v>0.30599999999999999</v>
      </c>
    </row>
    <row r="5885" spans="1:5">
      <c r="A5885">
        <v>2021</v>
      </c>
      <c r="B5885" t="s">
        <v>433</v>
      </c>
      <c r="C5885" t="s">
        <v>42</v>
      </c>
      <c r="D5885" t="s">
        <v>621</v>
      </c>
      <c r="E5885">
        <v>0.26319999999999999</v>
      </c>
    </row>
    <row r="5886" spans="1:5">
      <c r="A5886">
        <v>2021</v>
      </c>
      <c r="B5886" t="s">
        <v>421</v>
      </c>
      <c r="C5886" t="s">
        <v>13</v>
      </c>
      <c r="D5886" t="s">
        <v>621</v>
      </c>
      <c r="E5886">
        <v>0.22409999999999999</v>
      </c>
    </row>
    <row r="5887" spans="1:5">
      <c r="A5887">
        <v>2022</v>
      </c>
      <c r="B5887" t="s">
        <v>424</v>
      </c>
      <c r="C5887" t="s">
        <v>21</v>
      </c>
      <c r="D5887" t="s">
        <v>621</v>
      </c>
      <c r="E5887">
        <v>0.2621</v>
      </c>
    </row>
    <row r="5888" spans="1:5">
      <c r="A5888">
        <v>2022</v>
      </c>
      <c r="B5888" t="s">
        <v>431</v>
      </c>
      <c r="C5888" t="s">
        <v>36</v>
      </c>
      <c r="D5888" t="s">
        <v>621</v>
      </c>
      <c r="E5888">
        <v>0.33329999999999999</v>
      </c>
    </row>
    <row r="5889" spans="1:5">
      <c r="A5889">
        <v>2022</v>
      </c>
      <c r="B5889" t="s">
        <v>421</v>
      </c>
      <c r="C5889" t="s">
        <v>13</v>
      </c>
      <c r="D5889" t="s">
        <v>621</v>
      </c>
      <c r="E5889">
        <v>0.22259999999999999</v>
      </c>
    </row>
    <row r="5890" spans="1:5">
      <c r="A5890">
        <v>2021</v>
      </c>
      <c r="B5890" t="s">
        <v>436</v>
      </c>
      <c r="C5890" t="s">
        <v>49</v>
      </c>
      <c r="D5890" t="s">
        <v>621</v>
      </c>
      <c r="E5890">
        <v>0.31080000000000002</v>
      </c>
    </row>
    <row r="5891" spans="1:5">
      <c r="A5891">
        <v>2021</v>
      </c>
      <c r="B5891" t="s">
        <v>439</v>
      </c>
      <c r="C5891" t="s">
        <v>53</v>
      </c>
      <c r="D5891" t="s">
        <v>621</v>
      </c>
      <c r="E5891">
        <v>0.28210000000000002</v>
      </c>
    </row>
    <row r="5892" spans="1:5">
      <c r="A5892">
        <v>2021</v>
      </c>
      <c r="B5892" t="s">
        <v>435</v>
      </c>
      <c r="C5892" t="s">
        <v>48</v>
      </c>
      <c r="D5892" t="s">
        <v>621</v>
      </c>
      <c r="E5892">
        <v>0.29820000000000002</v>
      </c>
    </row>
    <row r="5893" spans="1:5">
      <c r="A5893">
        <v>2021</v>
      </c>
      <c r="B5893" t="s">
        <v>430</v>
      </c>
      <c r="C5893" t="s">
        <v>33</v>
      </c>
      <c r="D5893" t="s">
        <v>621</v>
      </c>
      <c r="E5893">
        <v>0.33329999999999999</v>
      </c>
    </row>
    <row r="5894" spans="1:5">
      <c r="A5894">
        <v>2021</v>
      </c>
      <c r="B5894" t="s">
        <v>429</v>
      </c>
      <c r="C5894" t="s">
        <v>30</v>
      </c>
      <c r="D5894" t="s">
        <v>621</v>
      </c>
      <c r="E5894">
        <v>0.29959999999999998</v>
      </c>
    </row>
    <row r="5895" spans="1:5">
      <c r="A5895">
        <v>2021</v>
      </c>
      <c r="B5895" t="s">
        <v>428</v>
      </c>
      <c r="C5895" t="s">
        <v>27</v>
      </c>
      <c r="D5895" t="s">
        <v>621</v>
      </c>
      <c r="E5895">
        <v>0.26829999999999998</v>
      </c>
    </row>
    <row r="5896" spans="1:5">
      <c r="A5896">
        <v>2021</v>
      </c>
      <c r="B5896" t="s">
        <v>431</v>
      </c>
      <c r="C5896" t="s">
        <v>36</v>
      </c>
      <c r="D5896" t="s">
        <v>621</v>
      </c>
      <c r="E5896">
        <v>0.28570000000000001</v>
      </c>
    </row>
    <row r="5897" spans="1:5">
      <c r="A5897">
        <v>2022</v>
      </c>
      <c r="B5897" t="s">
        <v>438</v>
      </c>
      <c r="C5897" t="s">
        <v>52</v>
      </c>
      <c r="D5897" t="s">
        <v>621</v>
      </c>
      <c r="E5897">
        <v>0.23680000000000001</v>
      </c>
    </row>
    <row r="5898" spans="1:5">
      <c r="A5898">
        <v>2022</v>
      </c>
      <c r="B5898" t="s">
        <v>429</v>
      </c>
      <c r="C5898" t="s">
        <v>30</v>
      </c>
      <c r="D5898" t="s">
        <v>621</v>
      </c>
      <c r="E5898">
        <v>0.2681</v>
      </c>
    </row>
    <row r="5899" spans="1:5">
      <c r="A5899">
        <v>2022</v>
      </c>
      <c r="B5899" t="s">
        <v>420</v>
      </c>
      <c r="C5899" t="s">
        <v>8</v>
      </c>
      <c r="D5899" t="s">
        <v>621</v>
      </c>
      <c r="E5899">
        <v>0.3216</v>
      </c>
    </row>
    <row r="5900" spans="1:5">
      <c r="A5900">
        <v>2020</v>
      </c>
      <c r="B5900" t="s">
        <v>422</v>
      </c>
      <c r="C5900" t="s">
        <v>15</v>
      </c>
      <c r="D5900" t="s">
        <v>621</v>
      </c>
      <c r="E5900">
        <v>0.35499999999999998</v>
      </c>
    </row>
    <row r="5901" spans="1:5">
      <c r="A5901">
        <v>2020</v>
      </c>
      <c r="B5901" t="s">
        <v>425</v>
      </c>
      <c r="C5901" t="s">
        <v>24</v>
      </c>
      <c r="D5901" t="s">
        <v>621</v>
      </c>
      <c r="E5901">
        <v>0.27910000000000001</v>
      </c>
    </row>
    <row r="5902" spans="1:5">
      <c r="A5902">
        <v>2020</v>
      </c>
      <c r="B5902" t="s">
        <v>431</v>
      </c>
      <c r="C5902" t="s">
        <v>36</v>
      </c>
      <c r="D5902" t="s">
        <v>621</v>
      </c>
      <c r="E5902">
        <v>0.23810000000000001</v>
      </c>
    </row>
    <row r="5903" spans="1:5">
      <c r="A5903">
        <v>2020</v>
      </c>
      <c r="B5903" t="s">
        <v>423</v>
      </c>
      <c r="C5903" t="s">
        <v>18</v>
      </c>
      <c r="D5903" t="s">
        <v>621</v>
      </c>
      <c r="E5903">
        <v>0.2727</v>
      </c>
    </row>
    <row r="5904" spans="1:5">
      <c r="A5904">
        <v>2020</v>
      </c>
      <c r="B5904" t="s">
        <v>421</v>
      </c>
      <c r="C5904" t="s">
        <v>13</v>
      </c>
      <c r="D5904" t="s">
        <v>621</v>
      </c>
      <c r="E5904">
        <v>0.2331</v>
      </c>
    </row>
    <row r="5905" spans="1:5">
      <c r="A5905">
        <v>2020</v>
      </c>
      <c r="B5905" t="s">
        <v>438</v>
      </c>
      <c r="C5905" t="s">
        <v>52</v>
      </c>
      <c r="D5905" t="s">
        <v>621</v>
      </c>
      <c r="E5905">
        <v>0.28210000000000002</v>
      </c>
    </row>
    <row r="5906" spans="1:5">
      <c r="A5906">
        <v>2020</v>
      </c>
      <c r="B5906" t="s">
        <v>436</v>
      </c>
      <c r="C5906" t="s">
        <v>49</v>
      </c>
      <c r="D5906" t="s">
        <v>621</v>
      </c>
      <c r="E5906">
        <v>0.3402</v>
      </c>
    </row>
    <row r="5907" spans="1:5">
      <c r="A5907">
        <v>2020</v>
      </c>
      <c r="B5907" t="s">
        <v>426</v>
      </c>
      <c r="C5907" t="s">
        <v>427</v>
      </c>
      <c r="D5907" t="s">
        <v>621</v>
      </c>
      <c r="E5907">
        <v>0.4924</v>
      </c>
    </row>
    <row r="5908" spans="1:5">
      <c r="A5908">
        <v>2020</v>
      </c>
      <c r="B5908" t="s">
        <v>424</v>
      </c>
      <c r="C5908" t="s">
        <v>21</v>
      </c>
      <c r="D5908" t="s">
        <v>621</v>
      </c>
      <c r="E5908">
        <v>0.33079999999999998</v>
      </c>
    </row>
    <row r="5909" spans="1:5">
      <c r="A5909">
        <v>2020</v>
      </c>
      <c r="B5909" t="s">
        <v>432</v>
      </c>
      <c r="C5909" t="s">
        <v>39</v>
      </c>
      <c r="D5909" t="s">
        <v>621</v>
      </c>
      <c r="E5909">
        <v>0.29360000000000003</v>
      </c>
    </row>
    <row r="5910" spans="1:5">
      <c r="A5910">
        <v>2020</v>
      </c>
      <c r="B5910" t="s">
        <v>439</v>
      </c>
      <c r="C5910" t="s">
        <v>53</v>
      </c>
      <c r="D5910" t="s">
        <v>621</v>
      </c>
      <c r="E5910">
        <v>0.23080000000000001</v>
      </c>
    </row>
    <row r="5911" spans="1:5">
      <c r="A5911">
        <v>2020</v>
      </c>
      <c r="B5911" t="s">
        <v>428</v>
      </c>
      <c r="C5911" t="s">
        <v>27</v>
      </c>
      <c r="D5911" t="s">
        <v>621</v>
      </c>
      <c r="E5911">
        <v>0.31169999999999998</v>
      </c>
    </row>
    <row r="5912" spans="1:5">
      <c r="A5912">
        <v>2020</v>
      </c>
      <c r="B5912" t="s">
        <v>429</v>
      </c>
      <c r="C5912" t="s">
        <v>30</v>
      </c>
      <c r="D5912" t="s">
        <v>621</v>
      </c>
      <c r="E5912">
        <v>0.3236</v>
      </c>
    </row>
    <row r="5913" spans="1:5">
      <c r="A5913">
        <v>2020</v>
      </c>
      <c r="B5913" t="s">
        <v>430</v>
      </c>
      <c r="C5913" t="s">
        <v>33</v>
      </c>
      <c r="D5913" t="s">
        <v>621</v>
      </c>
      <c r="E5913">
        <v>0.28570000000000001</v>
      </c>
    </row>
    <row r="5914" spans="1:5">
      <c r="A5914">
        <v>2020</v>
      </c>
      <c r="B5914" t="s">
        <v>433</v>
      </c>
      <c r="C5914" t="s">
        <v>42</v>
      </c>
      <c r="D5914" t="s">
        <v>621</v>
      </c>
      <c r="E5914">
        <v>0.35</v>
      </c>
    </row>
    <row r="5915" spans="1:5">
      <c r="A5915">
        <v>2020</v>
      </c>
      <c r="B5915" t="s">
        <v>420</v>
      </c>
      <c r="C5915" t="s">
        <v>8</v>
      </c>
      <c r="D5915" t="s">
        <v>621</v>
      </c>
      <c r="E5915">
        <v>0.33329999999999999</v>
      </c>
    </row>
    <row r="5916" spans="1:5">
      <c r="A5916">
        <v>2020</v>
      </c>
      <c r="B5916" t="s">
        <v>434</v>
      </c>
      <c r="C5916" t="s">
        <v>45</v>
      </c>
      <c r="D5916" t="s">
        <v>621</v>
      </c>
      <c r="E5916">
        <v>0.2</v>
      </c>
    </row>
    <row r="5917" spans="1:5">
      <c r="A5917">
        <v>2020</v>
      </c>
      <c r="B5917" t="s">
        <v>435</v>
      </c>
      <c r="C5917" t="s">
        <v>48</v>
      </c>
      <c r="D5917" t="s">
        <v>621</v>
      </c>
      <c r="E5917">
        <v>0.34429999999999999</v>
      </c>
    </row>
    <row r="5918" spans="1:5">
      <c r="A5918">
        <v>2020</v>
      </c>
      <c r="B5918" t="s">
        <v>437</v>
      </c>
      <c r="C5918" t="s">
        <v>51</v>
      </c>
      <c r="D5918" t="s">
        <v>621</v>
      </c>
      <c r="E5918">
        <v>0.189</v>
      </c>
    </row>
    <row r="5919" spans="1:5">
      <c r="A5919">
        <v>2019</v>
      </c>
      <c r="B5919" t="s">
        <v>432</v>
      </c>
      <c r="C5919" t="s">
        <v>39</v>
      </c>
      <c r="D5919" t="s">
        <v>621</v>
      </c>
      <c r="E5919">
        <v>0.3</v>
      </c>
    </row>
    <row r="5920" spans="1:5">
      <c r="A5920">
        <v>2019</v>
      </c>
      <c r="B5920" t="s">
        <v>426</v>
      </c>
      <c r="C5920" t="s">
        <v>427</v>
      </c>
      <c r="D5920" t="s">
        <v>621</v>
      </c>
      <c r="E5920">
        <v>0.44529999999999997</v>
      </c>
    </row>
    <row r="5921" spans="1:5">
      <c r="A5921">
        <v>2019</v>
      </c>
      <c r="B5921" t="s">
        <v>421</v>
      </c>
      <c r="C5921" t="s">
        <v>13</v>
      </c>
      <c r="D5921" t="s">
        <v>621</v>
      </c>
      <c r="E5921">
        <v>0.2414</v>
      </c>
    </row>
    <row r="5922" spans="1:5">
      <c r="A5922">
        <v>2019</v>
      </c>
      <c r="B5922" t="s">
        <v>424</v>
      </c>
      <c r="C5922" t="s">
        <v>21</v>
      </c>
      <c r="D5922" t="s">
        <v>621</v>
      </c>
      <c r="E5922">
        <v>0.34310000000000002</v>
      </c>
    </row>
    <row r="5923" spans="1:5">
      <c r="A5923">
        <v>2019</v>
      </c>
      <c r="B5923" t="s">
        <v>423</v>
      </c>
      <c r="C5923" t="s">
        <v>18</v>
      </c>
      <c r="D5923" t="s">
        <v>621</v>
      </c>
      <c r="E5923">
        <v>0.26919999999999999</v>
      </c>
    </row>
    <row r="5924" spans="1:5">
      <c r="A5924">
        <v>2019</v>
      </c>
      <c r="B5924" t="s">
        <v>434</v>
      </c>
      <c r="C5924" t="s">
        <v>45</v>
      </c>
      <c r="D5924" t="s">
        <v>621</v>
      </c>
      <c r="E5924">
        <v>0.2</v>
      </c>
    </row>
    <row r="5925" spans="1:5">
      <c r="A5925">
        <v>2019</v>
      </c>
      <c r="B5925" t="s">
        <v>428</v>
      </c>
      <c r="C5925" t="s">
        <v>27</v>
      </c>
      <c r="D5925" t="s">
        <v>621</v>
      </c>
      <c r="E5925">
        <v>0.35</v>
      </c>
    </row>
    <row r="5926" spans="1:5">
      <c r="A5926">
        <v>2019</v>
      </c>
      <c r="B5926" t="s">
        <v>437</v>
      </c>
      <c r="C5926" t="s">
        <v>51</v>
      </c>
      <c r="D5926" t="s">
        <v>621</v>
      </c>
      <c r="E5926">
        <v>0.21299999999999999</v>
      </c>
    </row>
    <row r="5927" spans="1:5">
      <c r="A5927">
        <v>2019</v>
      </c>
      <c r="B5927" t="s">
        <v>425</v>
      </c>
      <c r="C5927" t="s">
        <v>24</v>
      </c>
      <c r="D5927" t="s">
        <v>621</v>
      </c>
      <c r="E5927">
        <v>0.28570000000000001</v>
      </c>
    </row>
    <row r="5928" spans="1:5">
      <c r="A5928">
        <v>2019</v>
      </c>
      <c r="B5928" t="s">
        <v>430</v>
      </c>
      <c r="C5928" t="s">
        <v>33</v>
      </c>
      <c r="D5928" t="s">
        <v>621</v>
      </c>
      <c r="E5928">
        <v>0.29820000000000002</v>
      </c>
    </row>
    <row r="5929" spans="1:5">
      <c r="A5929">
        <v>2019</v>
      </c>
      <c r="B5929" t="s">
        <v>420</v>
      </c>
      <c r="C5929" t="s">
        <v>8</v>
      </c>
      <c r="D5929" t="s">
        <v>621</v>
      </c>
      <c r="E5929">
        <v>0.29270000000000002</v>
      </c>
    </row>
    <row r="5930" spans="1:5">
      <c r="A5930">
        <v>2019</v>
      </c>
      <c r="B5930" t="s">
        <v>438</v>
      </c>
      <c r="C5930" t="s">
        <v>52</v>
      </c>
      <c r="D5930" t="s">
        <v>621</v>
      </c>
      <c r="E5930">
        <v>0.35899999999999999</v>
      </c>
    </row>
    <row r="5931" spans="1:5">
      <c r="A5931">
        <v>2019</v>
      </c>
      <c r="B5931" t="s">
        <v>429</v>
      </c>
      <c r="C5931" t="s">
        <v>30</v>
      </c>
      <c r="D5931" t="s">
        <v>621</v>
      </c>
      <c r="E5931">
        <v>0.30180000000000001</v>
      </c>
    </row>
    <row r="5932" spans="1:5">
      <c r="A5932">
        <v>2019</v>
      </c>
      <c r="B5932" t="s">
        <v>433</v>
      </c>
      <c r="C5932" t="s">
        <v>42</v>
      </c>
      <c r="D5932" t="s">
        <v>621</v>
      </c>
      <c r="E5932">
        <v>0.25</v>
      </c>
    </row>
    <row r="5933" spans="1:5">
      <c r="A5933">
        <v>2019</v>
      </c>
      <c r="B5933" t="s">
        <v>422</v>
      </c>
      <c r="C5933" t="s">
        <v>15</v>
      </c>
      <c r="D5933" t="s">
        <v>621</v>
      </c>
      <c r="E5933">
        <v>0.35160000000000002</v>
      </c>
    </row>
    <row r="5934" spans="1:5">
      <c r="A5934">
        <v>2019</v>
      </c>
      <c r="B5934" t="s">
        <v>435</v>
      </c>
      <c r="C5934" t="s">
        <v>48</v>
      </c>
      <c r="D5934" t="s">
        <v>621</v>
      </c>
      <c r="E5934">
        <v>0.35089999999999999</v>
      </c>
    </row>
    <row r="5935" spans="1:5">
      <c r="A5935">
        <v>2019</v>
      </c>
      <c r="B5935" t="s">
        <v>436</v>
      </c>
      <c r="C5935" t="s">
        <v>49</v>
      </c>
      <c r="D5935" t="s">
        <v>621</v>
      </c>
      <c r="E5935">
        <v>0.34549999999999997</v>
      </c>
    </row>
    <row r="5936" spans="1:5">
      <c r="A5936">
        <v>2019</v>
      </c>
      <c r="B5936" t="s">
        <v>439</v>
      </c>
      <c r="C5936" t="s">
        <v>53</v>
      </c>
      <c r="D5936" t="s">
        <v>621</v>
      </c>
      <c r="E5936">
        <v>0.1951</v>
      </c>
    </row>
    <row r="5937" spans="1:5">
      <c r="A5937">
        <v>2019</v>
      </c>
      <c r="B5937" t="s">
        <v>431</v>
      </c>
      <c r="C5937" t="s">
        <v>36</v>
      </c>
      <c r="D5937" t="s">
        <v>621</v>
      </c>
      <c r="E5937">
        <v>0.2273</v>
      </c>
    </row>
    <row r="5938" spans="1:5">
      <c r="A5938">
        <v>2018</v>
      </c>
      <c r="B5938" t="s">
        <v>424</v>
      </c>
      <c r="C5938" t="s">
        <v>21</v>
      </c>
      <c r="D5938" t="s">
        <v>621</v>
      </c>
      <c r="E5938">
        <v>0.37759999999999999</v>
      </c>
    </row>
    <row r="5939" spans="1:5">
      <c r="A5939">
        <v>2018</v>
      </c>
      <c r="B5939" t="s">
        <v>420</v>
      </c>
      <c r="C5939" t="s">
        <v>8</v>
      </c>
      <c r="D5939" t="s">
        <v>621</v>
      </c>
      <c r="E5939">
        <v>0.34050000000000002</v>
      </c>
    </row>
    <row r="5940" spans="1:5">
      <c r="A5940">
        <v>2018</v>
      </c>
      <c r="B5940" t="s">
        <v>426</v>
      </c>
      <c r="C5940" t="s">
        <v>427</v>
      </c>
      <c r="D5940" t="s">
        <v>621</v>
      </c>
      <c r="E5940">
        <v>0.4597</v>
      </c>
    </row>
    <row r="5941" spans="1:5">
      <c r="A5941">
        <v>2018</v>
      </c>
      <c r="B5941" t="s">
        <v>433</v>
      </c>
      <c r="C5941" t="s">
        <v>42</v>
      </c>
      <c r="D5941" t="s">
        <v>621</v>
      </c>
      <c r="E5941">
        <v>0.25</v>
      </c>
    </row>
    <row r="5942" spans="1:5">
      <c r="A5942">
        <v>2018</v>
      </c>
      <c r="B5942" t="s">
        <v>421</v>
      </c>
      <c r="C5942" t="s">
        <v>13</v>
      </c>
      <c r="D5942" t="s">
        <v>621</v>
      </c>
      <c r="E5942">
        <v>0.25700000000000001</v>
      </c>
    </row>
    <row r="5943" spans="1:5">
      <c r="A5943">
        <v>2018</v>
      </c>
      <c r="B5943" t="s">
        <v>435</v>
      </c>
      <c r="C5943" t="s">
        <v>48</v>
      </c>
      <c r="D5943" t="s">
        <v>621</v>
      </c>
      <c r="E5943">
        <v>0.31580000000000003</v>
      </c>
    </row>
    <row r="5944" spans="1:5">
      <c r="A5944">
        <v>2018</v>
      </c>
      <c r="B5944" t="s">
        <v>428</v>
      </c>
      <c r="C5944" t="s">
        <v>27</v>
      </c>
      <c r="D5944" t="s">
        <v>621</v>
      </c>
      <c r="E5944">
        <v>0.32</v>
      </c>
    </row>
    <row r="5945" spans="1:5">
      <c r="A5945">
        <v>2018</v>
      </c>
      <c r="B5945" t="s">
        <v>423</v>
      </c>
      <c r="C5945" t="s">
        <v>18</v>
      </c>
      <c r="D5945" t="s">
        <v>621</v>
      </c>
      <c r="E5945">
        <v>0.3</v>
      </c>
    </row>
    <row r="5946" spans="1:5">
      <c r="A5946">
        <v>2018</v>
      </c>
      <c r="B5946" t="s">
        <v>430</v>
      </c>
      <c r="C5946" t="s">
        <v>33</v>
      </c>
      <c r="D5946" t="s">
        <v>621</v>
      </c>
      <c r="E5946">
        <v>0.29089999999999999</v>
      </c>
    </row>
    <row r="5947" spans="1:5">
      <c r="A5947">
        <v>2018</v>
      </c>
      <c r="B5947" t="s">
        <v>431</v>
      </c>
      <c r="C5947" t="s">
        <v>36</v>
      </c>
      <c r="D5947" t="s">
        <v>621</v>
      </c>
      <c r="E5947">
        <v>0.30430000000000001</v>
      </c>
    </row>
    <row r="5948" spans="1:5">
      <c r="A5948">
        <v>2018</v>
      </c>
      <c r="B5948" t="s">
        <v>438</v>
      </c>
      <c r="C5948" t="s">
        <v>52</v>
      </c>
      <c r="D5948" t="s">
        <v>621</v>
      </c>
      <c r="E5948">
        <v>0.36840000000000001</v>
      </c>
    </row>
    <row r="5949" spans="1:5">
      <c r="A5949">
        <v>2018</v>
      </c>
      <c r="B5949" t="s">
        <v>422</v>
      </c>
      <c r="C5949" t="s">
        <v>15</v>
      </c>
      <c r="D5949" t="s">
        <v>621</v>
      </c>
      <c r="E5949">
        <v>0.3589</v>
      </c>
    </row>
    <row r="5950" spans="1:5">
      <c r="A5950">
        <v>2018</v>
      </c>
      <c r="B5950" t="s">
        <v>436</v>
      </c>
      <c r="C5950" t="s">
        <v>49</v>
      </c>
      <c r="D5950" t="s">
        <v>621</v>
      </c>
      <c r="E5950">
        <v>0.32629999999999998</v>
      </c>
    </row>
    <row r="5951" spans="1:5">
      <c r="A5951">
        <v>2018</v>
      </c>
      <c r="B5951" t="s">
        <v>439</v>
      </c>
      <c r="C5951" t="s">
        <v>53</v>
      </c>
      <c r="D5951" t="s">
        <v>621</v>
      </c>
      <c r="E5951">
        <v>0.2</v>
      </c>
    </row>
    <row r="5952" spans="1:5">
      <c r="A5952">
        <v>2018</v>
      </c>
      <c r="B5952" t="s">
        <v>437</v>
      </c>
      <c r="C5952" t="s">
        <v>51</v>
      </c>
      <c r="D5952" t="s">
        <v>621</v>
      </c>
      <c r="E5952">
        <v>0.20749999999999999</v>
      </c>
    </row>
    <row r="5953" spans="1:5">
      <c r="A5953">
        <v>2018</v>
      </c>
      <c r="B5953" t="s">
        <v>434</v>
      </c>
      <c r="C5953" t="s">
        <v>45</v>
      </c>
      <c r="D5953" t="s">
        <v>621</v>
      </c>
      <c r="E5953">
        <v>0.18179999999999999</v>
      </c>
    </row>
    <row r="5954" spans="1:5">
      <c r="A5954">
        <v>2018</v>
      </c>
      <c r="B5954" t="s">
        <v>429</v>
      </c>
      <c r="C5954" t="s">
        <v>30</v>
      </c>
      <c r="D5954" t="s">
        <v>621</v>
      </c>
      <c r="E5954">
        <v>0.31719999999999998</v>
      </c>
    </row>
    <row r="5955" spans="1:5">
      <c r="A5955">
        <v>2018</v>
      </c>
      <c r="B5955" t="s">
        <v>425</v>
      </c>
      <c r="C5955" t="s">
        <v>24</v>
      </c>
      <c r="D5955" t="s">
        <v>621</v>
      </c>
      <c r="E5955">
        <v>0.3659</v>
      </c>
    </row>
    <row r="5956" spans="1:5">
      <c r="A5956">
        <v>2018</v>
      </c>
      <c r="B5956" t="s">
        <v>432</v>
      </c>
      <c r="C5956" t="s">
        <v>39</v>
      </c>
      <c r="D5956" t="s">
        <v>621</v>
      </c>
      <c r="E5956">
        <v>0.31480000000000002</v>
      </c>
    </row>
    <row r="5957" spans="1:5">
      <c r="A5957">
        <v>2023</v>
      </c>
      <c r="B5957" t="s">
        <v>424</v>
      </c>
      <c r="C5957" t="s">
        <v>21</v>
      </c>
      <c r="D5957" t="s">
        <v>621</v>
      </c>
      <c r="E5957">
        <v>0.2697</v>
      </c>
    </row>
    <row r="5958" spans="1:5">
      <c r="A5958">
        <v>2023</v>
      </c>
      <c r="B5958" t="s">
        <v>432</v>
      </c>
      <c r="C5958" t="s">
        <v>39</v>
      </c>
      <c r="D5958" t="s">
        <v>621</v>
      </c>
      <c r="E5958">
        <v>0.31580000000000003</v>
      </c>
    </row>
    <row r="5959" spans="1:5">
      <c r="A5959">
        <v>2023</v>
      </c>
      <c r="B5959" t="s">
        <v>421</v>
      </c>
      <c r="C5959" t="s">
        <v>13</v>
      </c>
      <c r="D5959" t="s">
        <v>621</v>
      </c>
      <c r="E5959">
        <v>0.223</v>
      </c>
    </row>
    <row r="5960" spans="1:5">
      <c r="A5960">
        <v>2023</v>
      </c>
      <c r="B5960" t="s">
        <v>430</v>
      </c>
      <c r="C5960" t="s">
        <v>33</v>
      </c>
      <c r="D5960" t="s">
        <v>621</v>
      </c>
      <c r="E5960">
        <v>0.26669999999999999</v>
      </c>
    </row>
    <row r="5961" spans="1:5">
      <c r="A5961">
        <v>2023</v>
      </c>
      <c r="B5961" t="s">
        <v>435</v>
      </c>
      <c r="C5961" t="s">
        <v>48</v>
      </c>
      <c r="D5961" t="s">
        <v>621</v>
      </c>
      <c r="E5961">
        <v>0.23810000000000001</v>
      </c>
    </row>
    <row r="5962" spans="1:5">
      <c r="A5962">
        <v>2023</v>
      </c>
      <c r="B5962" t="s">
        <v>436</v>
      </c>
      <c r="C5962" t="s">
        <v>49</v>
      </c>
      <c r="D5962" t="s">
        <v>621</v>
      </c>
      <c r="E5962">
        <v>0.29249999999999998</v>
      </c>
    </row>
    <row r="5963" spans="1:5">
      <c r="A5963">
        <v>2023</v>
      </c>
      <c r="B5963" t="s">
        <v>429</v>
      </c>
      <c r="C5963" t="s">
        <v>30</v>
      </c>
      <c r="D5963" t="s">
        <v>621</v>
      </c>
      <c r="E5963">
        <v>0.27239999999999998</v>
      </c>
    </row>
    <row r="5964" spans="1:5">
      <c r="A5964">
        <v>2023</v>
      </c>
      <c r="B5964" t="s">
        <v>420</v>
      </c>
      <c r="C5964" t="s">
        <v>8</v>
      </c>
      <c r="D5964" t="s">
        <v>621</v>
      </c>
      <c r="E5964">
        <v>0.2918</v>
      </c>
    </row>
    <row r="5965" spans="1:5">
      <c r="A5965">
        <v>2023</v>
      </c>
      <c r="B5965" t="s">
        <v>439</v>
      </c>
      <c r="C5965" t="s">
        <v>53</v>
      </c>
      <c r="D5965" t="s">
        <v>621</v>
      </c>
      <c r="E5965">
        <v>0.27079999999999999</v>
      </c>
    </row>
    <row r="5966" spans="1:5">
      <c r="A5966">
        <v>2023</v>
      </c>
      <c r="B5966" t="s">
        <v>437</v>
      </c>
      <c r="C5966" t="s">
        <v>51</v>
      </c>
      <c r="D5966" t="s">
        <v>621</v>
      </c>
      <c r="E5966">
        <v>0.16569999999999999</v>
      </c>
    </row>
    <row r="5967" spans="1:5">
      <c r="A5967">
        <v>2023</v>
      </c>
      <c r="B5967" t="s">
        <v>438</v>
      </c>
      <c r="C5967" t="s">
        <v>52</v>
      </c>
      <c r="D5967" t="s">
        <v>621</v>
      </c>
      <c r="E5967">
        <v>0.26190000000000002</v>
      </c>
    </row>
    <row r="5968" spans="1:5">
      <c r="A5968">
        <v>2023</v>
      </c>
      <c r="B5968" t="s">
        <v>426</v>
      </c>
      <c r="C5968" t="s">
        <v>427</v>
      </c>
      <c r="D5968" t="s">
        <v>621</v>
      </c>
      <c r="E5968">
        <v>0.4234</v>
      </c>
    </row>
    <row r="5969" spans="1:5">
      <c r="A5969">
        <v>2023</v>
      </c>
      <c r="B5969" t="s">
        <v>434</v>
      </c>
      <c r="C5969" t="s">
        <v>45</v>
      </c>
      <c r="D5969" t="s">
        <v>621</v>
      </c>
      <c r="E5969">
        <v>0.22220000000000001</v>
      </c>
    </row>
    <row r="5970" spans="1:5">
      <c r="A5970">
        <v>2023</v>
      </c>
      <c r="B5970" t="s">
        <v>425</v>
      </c>
      <c r="C5970" t="s">
        <v>24</v>
      </c>
      <c r="D5970" t="s">
        <v>621</v>
      </c>
      <c r="E5970">
        <v>0.27910000000000001</v>
      </c>
    </row>
    <row r="5971" spans="1:5">
      <c r="A5971">
        <v>2023</v>
      </c>
      <c r="B5971" t="s">
        <v>422</v>
      </c>
      <c r="C5971" t="s">
        <v>15</v>
      </c>
      <c r="D5971" t="s">
        <v>621</v>
      </c>
      <c r="E5971">
        <v>0.30070000000000002</v>
      </c>
    </row>
    <row r="5972" spans="1:5">
      <c r="A5972">
        <v>2024</v>
      </c>
      <c r="B5972" t="s">
        <v>430</v>
      </c>
      <c r="C5972" t="s">
        <v>33</v>
      </c>
      <c r="D5972" t="s">
        <v>621</v>
      </c>
      <c r="E5972">
        <v>0.26229999999999998</v>
      </c>
    </row>
    <row r="5973" spans="1:5">
      <c r="A5973">
        <v>2024</v>
      </c>
      <c r="B5973" t="s">
        <v>428</v>
      </c>
      <c r="C5973" t="s">
        <v>27</v>
      </c>
      <c r="D5973" t="s">
        <v>621</v>
      </c>
      <c r="E5973">
        <v>0.24709999999999999</v>
      </c>
    </row>
    <row r="5974" spans="1:5">
      <c r="A5974">
        <v>2024</v>
      </c>
      <c r="B5974" t="s">
        <v>422</v>
      </c>
      <c r="C5974" t="s">
        <v>15</v>
      </c>
      <c r="D5974" t="s">
        <v>621</v>
      </c>
      <c r="E5974">
        <v>0.27739999999999998</v>
      </c>
    </row>
    <row r="5975" spans="1:5">
      <c r="A5975">
        <v>2024</v>
      </c>
      <c r="B5975" t="s">
        <v>425</v>
      </c>
      <c r="C5975" t="s">
        <v>24</v>
      </c>
      <c r="D5975" t="s">
        <v>621</v>
      </c>
      <c r="E5975">
        <v>0.31709999999999999</v>
      </c>
    </row>
    <row r="5976" spans="1:5">
      <c r="A5976">
        <v>2024</v>
      </c>
      <c r="B5976" t="s">
        <v>438</v>
      </c>
      <c r="C5976" t="s">
        <v>52</v>
      </c>
      <c r="D5976" t="s">
        <v>621</v>
      </c>
      <c r="E5976">
        <v>0.23810000000000001</v>
      </c>
    </row>
    <row r="5977" spans="1:5">
      <c r="A5977">
        <v>2024</v>
      </c>
      <c r="B5977" t="s">
        <v>420</v>
      </c>
      <c r="C5977" t="s">
        <v>8</v>
      </c>
      <c r="D5977" t="s">
        <v>621</v>
      </c>
      <c r="E5977">
        <v>0.29210000000000003</v>
      </c>
    </row>
    <row r="5978" spans="1:5">
      <c r="A5978">
        <v>2024</v>
      </c>
      <c r="B5978" t="s">
        <v>423</v>
      </c>
      <c r="C5978" t="s">
        <v>18</v>
      </c>
      <c r="D5978" t="s">
        <v>621</v>
      </c>
      <c r="E5978">
        <v>0.25</v>
      </c>
    </row>
    <row r="5979" spans="1:5">
      <c r="A5979">
        <v>2024</v>
      </c>
      <c r="B5979" t="s">
        <v>421</v>
      </c>
      <c r="C5979" t="s">
        <v>13</v>
      </c>
      <c r="D5979" t="s">
        <v>621</v>
      </c>
      <c r="E5979">
        <v>0.2203</v>
      </c>
    </row>
    <row r="5980" spans="1:5">
      <c r="A5980">
        <v>2024</v>
      </c>
      <c r="B5980" t="s">
        <v>429</v>
      </c>
      <c r="C5980" t="s">
        <v>30</v>
      </c>
      <c r="D5980" t="s">
        <v>621</v>
      </c>
      <c r="E5980">
        <v>0.27339999999999998</v>
      </c>
    </row>
    <row r="5981" spans="1:5">
      <c r="A5981">
        <v>2024</v>
      </c>
      <c r="B5981" t="s">
        <v>431</v>
      </c>
      <c r="C5981" t="s">
        <v>36</v>
      </c>
      <c r="D5981" t="s">
        <v>621</v>
      </c>
      <c r="E5981">
        <v>0.26090000000000002</v>
      </c>
    </row>
    <row r="5982" spans="1:5">
      <c r="A5982">
        <v>2024</v>
      </c>
      <c r="B5982" t="s">
        <v>434</v>
      </c>
      <c r="C5982" t="s">
        <v>45</v>
      </c>
      <c r="D5982" t="s">
        <v>621</v>
      </c>
      <c r="E5982">
        <v>0.22220000000000001</v>
      </c>
    </row>
    <row r="5983" spans="1:5">
      <c r="A5983">
        <v>2024</v>
      </c>
      <c r="B5983" t="s">
        <v>437</v>
      </c>
      <c r="C5983" t="s">
        <v>51</v>
      </c>
      <c r="D5983" t="s">
        <v>621</v>
      </c>
      <c r="E5983">
        <v>0.152</v>
      </c>
    </row>
    <row r="5984" spans="1:5">
      <c r="A5984">
        <v>2024</v>
      </c>
      <c r="B5984" t="s">
        <v>436</v>
      </c>
      <c r="C5984" t="s">
        <v>49</v>
      </c>
      <c r="D5984" t="s">
        <v>621</v>
      </c>
      <c r="E5984">
        <v>0.2863</v>
      </c>
    </row>
    <row r="5985" spans="1:5">
      <c r="A5985">
        <v>2024</v>
      </c>
      <c r="B5985" t="s">
        <v>439</v>
      </c>
      <c r="C5985" t="s">
        <v>53</v>
      </c>
      <c r="D5985" t="s">
        <v>621</v>
      </c>
      <c r="E5985">
        <v>0.28000000000000003</v>
      </c>
    </row>
    <row r="5986" spans="1:5">
      <c r="A5986">
        <v>2024</v>
      </c>
      <c r="B5986" t="s">
        <v>433</v>
      </c>
      <c r="C5986" t="s">
        <v>42</v>
      </c>
      <c r="D5986" t="s">
        <v>621</v>
      </c>
      <c r="E5986">
        <v>0.1739</v>
      </c>
    </row>
    <row r="5987" spans="1:5">
      <c r="A5987">
        <v>2023</v>
      </c>
      <c r="B5987" t="s">
        <v>431</v>
      </c>
      <c r="C5987" t="s">
        <v>36</v>
      </c>
      <c r="D5987" t="s">
        <v>622</v>
      </c>
      <c r="E5987">
        <v>0.18179999999999999</v>
      </c>
    </row>
    <row r="5988" spans="1:5">
      <c r="A5988">
        <v>2023</v>
      </c>
      <c r="B5988" t="s">
        <v>433</v>
      </c>
      <c r="C5988" t="s">
        <v>42</v>
      </c>
      <c r="D5988" t="s">
        <v>622</v>
      </c>
      <c r="E5988">
        <v>0.23810000000000001</v>
      </c>
    </row>
    <row r="5989" spans="1:5">
      <c r="A5989">
        <v>2023</v>
      </c>
      <c r="B5989" t="s">
        <v>423</v>
      </c>
      <c r="C5989" t="s">
        <v>18</v>
      </c>
      <c r="D5989" t="s">
        <v>622</v>
      </c>
      <c r="E5989">
        <v>0.2321</v>
      </c>
    </row>
    <row r="5990" spans="1:5">
      <c r="A5990">
        <v>2023</v>
      </c>
      <c r="B5990" t="s">
        <v>428</v>
      </c>
      <c r="C5990" t="s">
        <v>27</v>
      </c>
      <c r="D5990" t="s">
        <v>622</v>
      </c>
      <c r="E5990">
        <v>0.26440000000000002</v>
      </c>
    </row>
    <row r="5991" spans="1:5">
      <c r="A5991">
        <v>2024</v>
      </c>
      <c r="B5991" t="s">
        <v>424</v>
      </c>
      <c r="C5991" t="s">
        <v>21</v>
      </c>
      <c r="D5991" t="s">
        <v>622</v>
      </c>
      <c r="E5991">
        <v>0.25969999999999999</v>
      </c>
    </row>
    <row r="5992" spans="1:5">
      <c r="A5992">
        <v>2024</v>
      </c>
      <c r="B5992" t="s">
        <v>432</v>
      </c>
      <c r="C5992" t="s">
        <v>39</v>
      </c>
      <c r="D5992" t="s">
        <v>622</v>
      </c>
      <c r="E5992">
        <v>0.24349999999999999</v>
      </c>
    </row>
    <row r="5993" spans="1:5">
      <c r="A5993">
        <v>2024</v>
      </c>
      <c r="B5993" t="s">
        <v>435</v>
      </c>
      <c r="C5993" t="s">
        <v>48</v>
      </c>
      <c r="D5993" t="s">
        <v>622</v>
      </c>
      <c r="E5993">
        <v>0.17460000000000001</v>
      </c>
    </row>
    <row r="5994" spans="1:5">
      <c r="A5994">
        <v>2024</v>
      </c>
      <c r="B5994" t="s">
        <v>426</v>
      </c>
      <c r="C5994" t="s">
        <v>427</v>
      </c>
      <c r="D5994" t="s">
        <v>622</v>
      </c>
      <c r="E5994">
        <v>0.19009999999999999</v>
      </c>
    </row>
    <row r="5995" spans="1:5">
      <c r="A5995">
        <v>2021</v>
      </c>
      <c r="B5995" t="s">
        <v>437</v>
      </c>
      <c r="C5995" t="s">
        <v>51</v>
      </c>
      <c r="D5995" t="s">
        <v>622</v>
      </c>
      <c r="E5995">
        <v>0.28220000000000001</v>
      </c>
    </row>
    <row r="5996" spans="1:5">
      <c r="A5996">
        <v>2021</v>
      </c>
      <c r="B5996" t="s">
        <v>434</v>
      </c>
      <c r="C5996" t="s">
        <v>45</v>
      </c>
      <c r="D5996" t="s">
        <v>622</v>
      </c>
      <c r="E5996">
        <v>0.22220000000000001</v>
      </c>
    </row>
    <row r="5997" spans="1:5">
      <c r="A5997">
        <v>2021</v>
      </c>
      <c r="B5997" t="s">
        <v>438</v>
      </c>
      <c r="C5997" t="s">
        <v>52</v>
      </c>
      <c r="D5997" t="s">
        <v>622</v>
      </c>
      <c r="E5997">
        <v>0.27500000000000002</v>
      </c>
    </row>
    <row r="5998" spans="1:5">
      <c r="A5998">
        <v>2021</v>
      </c>
      <c r="B5998" t="s">
        <v>425</v>
      </c>
      <c r="C5998" t="s">
        <v>24</v>
      </c>
      <c r="D5998" t="s">
        <v>622</v>
      </c>
      <c r="E5998">
        <v>0.23810000000000001</v>
      </c>
    </row>
    <row r="5999" spans="1:5">
      <c r="A5999">
        <v>2021</v>
      </c>
      <c r="B5999" t="s">
        <v>423</v>
      </c>
      <c r="C5999" t="s">
        <v>18</v>
      </c>
      <c r="D5999" t="s">
        <v>622</v>
      </c>
      <c r="E5999">
        <v>0.24529999999999999</v>
      </c>
    </row>
    <row r="6000" spans="1:5">
      <c r="A6000">
        <v>2021</v>
      </c>
      <c r="B6000" t="s">
        <v>420</v>
      </c>
      <c r="C6000" t="s">
        <v>8</v>
      </c>
      <c r="D6000" t="s">
        <v>622</v>
      </c>
      <c r="E6000">
        <v>0.23300000000000001</v>
      </c>
    </row>
    <row r="6001" spans="1:5">
      <c r="A6001">
        <v>2022</v>
      </c>
      <c r="B6001" t="s">
        <v>425</v>
      </c>
      <c r="C6001" t="s">
        <v>24</v>
      </c>
      <c r="D6001" t="s">
        <v>622</v>
      </c>
      <c r="E6001">
        <v>0.3</v>
      </c>
    </row>
    <row r="6002" spans="1:5">
      <c r="A6002">
        <v>2022</v>
      </c>
      <c r="B6002" t="s">
        <v>422</v>
      </c>
      <c r="C6002" t="s">
        <v>15</v>
      </c>
      <c r="D6002" t="s">
        <v>622</v>
      </c>
      <c r="E6002">
        <v>0.27239999999999998</v>
      </c>
    </row>
    <row r="6003" spans="1:5">
      <c r="A6003">
        <v>2022</v>
      </c>
      <c r="B6003" t="s">
        <v>437</v>
      </c>
      <c r="C6003" t="s">
        <v>51</v>
      </c>
      <c r="D6003" t="s">
        <v>622</v>
      </c>
      <c r="E6003">
        <v>0.3049</v>
      </c>
    </row>
    <row r="6004" spans="1:5">
      <c r="A6004">
        <v>2022</v>
      </c>
      <c r="B6004" t="s">
        <v>426</v>
      </c>
      <c r="C6004" t="s">
        <v>427</v>
      </c>
      <c r="D6004" t="s">
        <v>622</v>
      </c>
      <c r="E6004">
        <v>0.2074</v>
      </c>
    </row>
    <row r="6005" spans="1:5">
      <c r="A6005">
        <v>2022</v>
      </c>
      <c r="B6005" t="s">
        <v>428</v>
      </c>
      <c r="C6005" t="s">
        <v>27</v>
      </c>
      <c r="D6005" t="s">
        <v>622</v>
      </c>
      <c r="E6005">
        <v>0.27160000000000001</v>
      </c>
    </row>
    <row r="6006" spans="1:5">
      <c r="A6006">
        <v>2022</v>
      </c>
      <c r="B6006" t="s">
        <v>435</v>
      </c>
      <c r="C6006" t="s">
        <v>48</v>
      </c>
      <c r="D6006" t="s">
        <v>622</v>
      </c>
      <c r="E6006">
        <v>0.2097</v>
      </c>
    </row>
    <row r="6007" spans="1:5">
      <c r="A6007">
        <v>2022</v>
      </c>
      <c r="B6007" t="s">
        <v>423</v>
      </c>
      <c r="C6007" t="s">
        <v>18</v>
      </c>
      <c r="D6007" t="s">
        <v>622</v>
      </c>
      <c r="E6007">
        <v>0.29310000000000003</v>
      </c>
    </row>
    <row r="6008" spans="1:5">
      <c r="A6008">
        <v>2022</v>
      </c>
      <c r="B6008" t="s">
        <v>430</v>
      </c>
      <c r="C6008" t="s">
        <v>33</v>
      </c>
      <c r="D6008" t="s">
        <v>622</v>
      </c>
      <c r="E6008">
        <v>0.25419999999999998</v>
      </c>
    </row>
    <row r="6009" spans="1:5">
      <c r="A6009">
        <v>2022</v>
      </c>
      <c r="B6009" t="s">
        <v>436</v>
      </c>
      <c r="C6009" t="s">
        <v>49</v>
      </c>
      <c r="D6009" t="s">
        <v>622</v>
      </c>
      <c r="E6009">
        <v>0.2969</v>
      </c>
    </row>
    <row r="6010" spans="1:5">
      <c r="A6010">
        <v>2022</v>
      </c>
      <c r="B6010" t="s">
        <v>439</v>
      </c>
      <c r="C6010" t="s">
        <v>53</v>
      </c>
      <c r="D6010" t="s">
        <v>622</v>
      </c>
      <c r="E6010">
        <v>0.2727</v>
      </c>
    </row>
    <row r="6011" spans="1:5">
      <c r="A6011">
        <v>2022</v>
      </c>
      <c r="B6011" t="s">
        <v>433</v>
      </c>
      <c r="C6011" t="s">
        <v>42</v>
      </c>
      <c r="D6011" t="s">
        <v>622</v>
      </c>
      <c r="E6011">
        <v>0.31580000000000003</v>
      </c>
    </row>
    <row r="6012" spans="1:5">
      <c r="A6012">
        <v>2022</v>
      </c>
      <c r="B6012" t="s">
        <v>434</v>
      </c>
      <c r="C6012" t="s">
        <v>45</v>
      </c>
      <c r="D6012" t="s">
        <v>622</v>
      </c>
      <c r="E6012">
        <v>0.3</v>
      </c>
    </row>
    <row r="6013" spans="1:5">
      <c r="A6013">
        <v>2022</v>
      </c>
      <c r="B6013" t="s">
        <v>432</v>
      </c>
      <c r="C6013" t="s">
        <v>39</v>
      </c>
      <c r="D6013" t="s">
        <v>622</v>
      </c>
      <c r="E6013">
        <v>0.2432</v>
      </c>
    </row>
    <row r="6014" spans="1:5">
      <c r="A6014">
        <v>2021</v>
      </c>
      <c r="B6014" t="s">
        <v>426</v>
      </c>
      <c r="C6014" t="s">
        <v>427</v>
      </c>
      <c r="D6014" t="s">
        <v>622</v>
      </c>
      <c r="E6014">
        <v>0.15559999999999999</v>
      </c>
    </row>
    <row r="6015" spans="1:5">
      <c r="A6015">
        <v>2021</v>
      </c>
      <c r="B6015" t="s">
        <v>422</v>
      </c>
      <c r="C6015" t="s">
        <v>15</v>
      </c>
      <c r="D6015" t="s">
        <v>622</v>
      </c>
      <c r="E6015">
        <v>0.23680000000000001</v>
      </c>
    </row>
    <row r="6016" spans="1:5">
      <c r="A6016">
        <v>2021</v>
      </c>
      <c r="B6016" t="s">
        <v>432</v>
      </c>
      <c r="C6016" t="s">
        <v>39</v>
      </c>
      <c r="D6016" t="s">
        <v>622</v>
      </c>
      <c r="E6016">
        <v>0.18690000000000001</v>
      </c>
    </row>
    <row r="6017" spans="1:5">
      <c r="A6017">
        <v>2021</v>
      </c>
      <c r="B6017" t="s">
        <v>424</v>
      </c>
      <c r="C6017" t="s">
        <v>21</v>
      </c>
      <c r="D6017" t="s">
        <v>622</v>
      </c>
      <c r="E6017">
        <v>0.23130000000000001</v>
      </c>
    </row>
    <row r="6018" spans="1:5">
      <c r="A6018">
        <v>2021</v>
      </c>
      <c r="B6018" t="s">
        <v>433</v>
      </c>
      <c r="C6018" t="s">
        <v>42</v>
      </c>
      <c r="D6018" t="s">
        <v>622</v>
      </c>
      <c r="E6018">
        <v>0.26319999999999999</v>
      </c>
    </row>
    <row r="6019" spans="1:5">
      <c r="A6019">
        <v>2021</v>
      </c>
      <c r="B6019" t="s">
        <v>421</v>
      </c>
      <c r="C6019" t="s">
        <v>13</v>
      </c>
      <c r="D6019" t="s">
        <v>622</v>
      </c>
      <c r="E6019">
        <v>0.2414</v>
      </c>
    </row>
    <row r="6020" spans="1:5">
      <c r="A6020">
        <v>2022</v>
      </c>
      <c r="B6020" t="s">
        <v>424</v>
      </c>
      <c r="C6020" t="s">
        <v>21</v>
      </c>
      <c r="D6020" t="s">
        <v>622</v>
      </c>
      <c r="E6020">
        <v>0.27589999999999998</v>
      </c>
    </row>
    <row r="6021" spans="1:5">
      <c r="A6021">
        <v>2022</v>
      </c>
      <c r="B6021" t="s">
        <v>431</v>
      </c>
      <c r="C6021" t="s">
        <v>36</v>
      </c>
      <c r="D6021" t="s">
        <v>622</v>
      </c>
      <c r="E6021">
        <v>0.23810000000000001</v>
      </c>
    </row>
    <row r="6022" spans="1:5">
      <c r="A6022">
        <v>2022</v>
      </c>
      <c r="B6022" t="s">
        <v>421</v>
      </c>
      <c r="C6022" t="s">
        <v>13</v>
      </c>
      <c r="D6022" t="s">
        <v>622</v>
      </c>
      <c r="E6022">
        <v>0.28420000000000001</v>
      </c>
    </row>
    <row r="6023" spans="1:5">
      <c r="A6023">
        <v>2021</v>
      </c>
      <c r="B6023" t="s">
        <v>436</v>
      </c>
      <c r="C6023" t="s">
        <v>49</v>
      </c>
      <c r="D6023" t="s">
        <v>622</v>
      </c>
      <c r="E6023">
        <v>0.23899999999999999</v>
      </c>
    </row>
    <row r="6024" spans="1:5">
      <c r="A6024">
        <v>2021</v>
      </c>
      <c r="B6024" t="s">
        <v>439</v>
      </c>
      <c r="C6024" t="s">
        <v>53</v>
      </c>
      <c r="D6024" t="s">
        <v>622</v>
      </c>
      <c r="E6024">
        <v>0.2051</v>
      </c>
    </row>
    <row r="6025" spans="1:5">
      <c r="A6025">
        <v>2021</v>
      </c>
      <c r="B6025" t="s">
        <v>435</v>
      </c>
      <c r="C6025" t="s">
        <v>48</v>
      </c>
      <c r="D6025" t="s">
        <v>622</v>
      </c>
      <c r="E6025">
        <v>0.193</v>
      </c>
    </row>
    <row r="6026" spans="1:5">
      <c r="A6026">
        <v>2021</v>
      </c>
      <c r="B6026" t="s">
        <v>430</v>
      </c>
      <c r="C6026" t="s">
        <v>33</v>
      </c>
      <c r="D6026" t="s">
        <v>622</v>
      </c>
      <c r="E6026">
        <v>0.193</v>
      </c>
    </row>
    <row r="6027" spans="1:5">
      <c r="A6027">
        <v>2021</v>
      </c>
      <c r="B6027" t="s">
        <v>429</v>
      </c>
      <c r="C6027" t="s">
        <v>30</v>
      </c>
      <c r="D6027" t="s">
        <v>622</v>
      </c>
      <c r="E6027">
        <v>0.23469999999999999</v>
      </c>
    </row>
    <row r="6028" spans="1:5">
      <c r="A6028">
        <v>2021</v>
      </c>
      <c r="B6028" t="s">
        <v>428</v>
      </c>
      <c r="C6028" t="s">
        <v>27</v>
      </c>
      <c r="D6028" t="s">
        <v>622</v>
      </c>
      <c r="E6028">
        <v>0.25609999999999999</v>
      </c>
    </row>
    <row r="6029" spans="1:5">
      <c r="A6029">
        <v>2021</v>
      </c>
      <c r="B6029" t="s">
        <v>431</v>
      </c>
      <c r="C6029" t="s">
        <v>36</v>
      </c>
      <c r="D6029" t="s">
        <v>622</v>
      </c>
      <c r="E6029">
        <v>0.1905</v>
      </c>
    </row>
    <row r="6030" spans="1:5">
      <c r="A6030">
        <v>2022</v>
      </c>
      <c r="B6030" t="s">
        <v>438</v>
      </c>
      <c r="C6030" t="s">
        <v>52</v>
      </c>
      <c r="D6030" t="s">
        <v>622</v>
      </c>
      <c r="E6030">
        <v>0.23680000000000001</v>
      </c>
    </row>
    <row r="6031" spans="1:5">
      <c r="A6031">
        <v>2022</v>
      </c>
      <c r="B6031" t="s">
        <v>429</v>
      </c>
      <c r="C6031" t="s">
        <v>30</v>
      </c>
      <c r="D6031" t="s">
        <v>622</v>
      </c>
      <c r="E6031">
        <v>0.2717</v>
      </c>
    </row>
    <row r="6032" spans="1:5">
      <c r="A6032">
        <v>2022</v>
      </c>
      <c r="B6032" t="s">
        <v>420</v>
      </c>
      <c r="C6032" t="s">
        <v>8</v>
      </c>
      <c r="D6032" t="s">
        <v>622</v>
      </c>
      <c r="E6032">
        <v>0.26500000000000001</v>
      </c>
    </row>
    <row r="6033" spans="1:5">
      <c r="A6033">
        <v>2020</v>
      </c>
      <c r="B6033" t="s">
        <v>422</v>
      </c>
      <c r="C6033" t="s">
        <v>15</v>
      </c>
      <c r="D6033" t="s">
        <v>622</v>
      </c>
      <c r="E6033">
        <v>0.29389999999999999</v>
      </c>
    </row>
    <row r="6034" spans="1:5">
      <c r="A6034">
        <v>2020</v>
      </c>
      <c r="B6034" t="s">
        <v>425</v>
      </c>
      <c r="C6034" t="s">
        <v>24</v>
      </c>
      <c r="D6034" t="s">
        <v>622</v>
      </c>
      <c r="E6034">
        <v>0.25580000000000003</v>
      </c>
    </row>
    <row r="6035" spans="1:5">
      <c r="A6035">
        <v>2020</v>
      </c>
      <c r="B6035" t="s">
        <v>431</v>
      </c>
      <c r="C6035" t="s">
        <v>36</v>
      </c>
      <c r="D6035" t="s">
        <v>622</v>
      </c>
      <c r="E6035">
        <v>0.23810000000000001</v>
      </c>
    </row>
    <row r="6036" spans="1:5">
      <c r="A6036">
        <v>2020</v>
      </c>
      <c r="B6036" t="s">
        <v>423</v>
      </c>
      <c r="C6036" t="s">
        <v>18</v>
      </c>
      <c r="D6036" t="s">
        <v>622</v>
      </c>
      <c r="E6036">
        <v>0.2545</v>
      </c>
    </row>
    <row r="6037" spans="1:5">
      <c r="A6037">
        <v>2020</v>
      </c>
      <c r="B6037" t="s">
        <v>421</v>
      </c>
      <c r="C6037" t="s">
        <v>13</v>
      </c>
      <c r="D6037" t="s">
        <v>622</v>
      </c>
      <c r="E6037">
        <v>0.29389999999999999</v>
      </c>
    </row>
    <row r="6038" spans="1:5">
      <c r="A6038">
        <v>2020</v>
      </c>
      <c r="B6038" t="s">
        <v>438</v>
      </c>
      <c r="C6038" t="s">
        <v>52</v>
      </c>
      <c r="D6038" t="s">
        <v>622</v>
      </c>
      <c r="E6038">
        <v>0.25640000000000002</v>
      </c>
    </row>
    <row r="6039" spans="1:5">
      <c r="A6039">
        <v>2020</v>
      </c>
      <c r="B6039" t="s">
        <v>436</v>
      </c>
      <c r="C6039" t="s">
        <v>49</v>
      </c>
      <c r="D6039" t="s">
        <v>622</v>
      </c>
      <c r="E6039">
        <v>0.2787</v>
      </c>
    </row>
    <row r="6040" spans="1:5">
      <c r="A6040">
        <v>2020</v>
      </c>
      <c r="B6040" t="s">
        <v>426</v>
      </c>
      <c r="C6040" t="s">
        <v>427</v>
      </c>
      <c r="D6040" t="s">
        <v>622</v>
      </c>
      <c r="E6040">
        <v>0.18179999999999999</v>
      </c>
    </row>
    <row r="6041" spans="1:5">
      <c r="A6041">
        <v>2020</v>
      </c>
      <c r="B6041" t="s">
        <v>424</v>
      </c>
      <c r="C6041" t="s">
        <v>21</v>
      </c>
      <c r="D6041" t="s">
        <v>622</v>
      </c>
      <c r="E6041">
        <v>0.24809999999999999</v>
      </c>
    </row>
    <row r="6042" spans="1:5">
      <c r="A6042">
        <v>2020</v>
      </c>
      <c r="B6042" t="s">
        <v>432</v>
      </c>
      <c r="C6042" t="s">
        <v>39</v>
      </c>
      <c r="D6042" t="s">
        <v>622</v>
      </c>
      <c r="E6042">
        <v>0.21099999999999999</v>
      </c>
    </row>
    <row r="6043" spans="1:5">
      <c r="A6043">
        <v>2020</v>
      </c>
      <c r="B6043" t="s">
        <v>439</v>
      </c>
      <c r="C6043" t="s">
        <v>53</v>
      </c>
      <c r="D6043" t="s">
        <v>622</v>
      </c>
      <c r="E6043">
        <v>0.28210000000000002</v>
      </c>
    </row>
    <row r="6044" spans="1:5">
      <c r="A6044">
        <v>2020</v>
      </c>
      <c r="B6044" t="s">
        <v>428</v>
      </c>
      <c r="C6044" t="s">
        <v>27</v>
      </c>
      <c r="D6044" t="s">
        <v>622</v>
      </c>
      <c r="E6044">
        <v>0.31169999999999998</v>
      </c>
    </row>
    <row r="6045" spans="1:5">
      <c r="A6045">
        <v>2020</v>
      </c>
      <c r="B6045" t="s">
        <v>429</v>
      </c>
      <c r="C6045" t="s">
        <v>30</v>
      </c>
      <c r="D6045" t="s">
        <v>622</v>
      </c>
      <c r="E6045">
        <v>0.26550000000000001</v>
      </c>
    </row>
    <row r="6046" spans="1:5">
      <c r="A6046">
        <v>2020</v>
      </c>
      <c r="B6046" t="s">
        <v>430</v>
      </c>
      <c r="C6046" t="s">
        <v>33</v>
      </c>
      <c r="D6046" t="s">
        <v>622</v>
      </c>
      <c r="E6046">
        <v>0.19639999999999999</v>
      </c>
    </row>
    <row r="6047" spans="1:5">
      <c r="A6047">
        <v>2020</v>
      </c>
      <c r="B6047" t="s">
        <v>433</v>
      </c>
      <c r="C6047" t="s">
        <v>42</v>
      </c>
      <c r="D6047" t="s">
        <v>622</v>
      </c>
      <c r="E6047">
        <v>0.2</v>
      </c>
    </row>
    <row r="6048" spans="1:5">
      <c r="A6048">
        <v>2020</v>
      </c>
      <c r="B6048" t="s">
        <v>420</v>
      </c>
      <c r="C6048" t="s">
        <v>8</v>
      </c>
      <c r="D6048" t="s">
        <v>622</v>
      </c>
      <c r="E6048">
        <v>0.23549999999999999</v>
      </c>
    </row>
    <row r="6049" spans="1:5">
      <c r="A6049">
        <v>2020</v>
      </c>
      <c r="B6049" t="s">
        <v>434</v>
      </c>
      <c r="C6049" t="s">
        <v>45</v>
      </c>
      <c r="D6049" t="s">
        <v>622</v>
      </c>
      <c r="E6049">
        <v>0.3</v>
      </c>
    </row>
    <row r="6050" spans="1:5">
      <c r="A6050">
        <v>2020</v>
      </c>
      <c r="B6050" t="s">
        <v>435</v>
      </c>
      <c r="C6050" t="s">
        <v>48</v>
      </c>
      <c r="D6050" t="s">
        <v>622</v>
      </c>
      <c r="E6050">
        <v>0.22950000000000001</v>
      </c>
    </row>
    <row r="6051" spans="1:5">
      <c r="A6051">
        <v>2020</v>
      </c>
      <c r="B6051" t="s">
        <v>437</v>
      </c>
      <c r="C6051" t="s">
        <v>51</v>
      </c>
      <c r="D6051" t="s">
        <v>622</v>
      </c>
      <c r="E6051">
        <v>0.28050000000000003</v>
      </c>
    </row>
    <row r="6052" spans="1:5">
      <c r="A6052">
        <v>2019</v>
      </c>
      <c r="B6052" t="s">
        <v>432</v>
      </c>
      <c r="C6052" t="s">
        <v>39</v>
      </c>
      <c r="D6052" t="s">
        <v>622</v>
      </c>
      <c r="E6052">
        <v>0.21820000000000001</v>
      </c>
    </row>
    <row r="6053" spans="1:5">
      <c r="A6053">
        <v>2019</v>
      </c>
      <c r="B6053" t="s">
        <v>426</v>
      </c>
      <c r="C6053" t="s">
        <v>427</v>
      </c>
      <c r="D6053" t="s">
        <v>622</v>
      </c>
      <c r="E6053">
        <v>0.1797</v>
      </c>
    </row>
    <row r="6054" spans="1:5">
      <c r="A6054">
        <v>2019</v>
      </c>
      <c r="B6054" t="s">
        <v>421</v>
      </c>
      <c r="C6054" t="s">
        <v>13</v>
      </c>
      <c r="D6054" t="s">
        <v>622</v>
      </c>
      <c r="E6054">
        <v>0.27589999999999998</v>
      </c>
    </row>
    <row r="6055" spans="1:5">
      <c r="A6055">
        <v>2019</v>
      </c>
      <c r="B6055" t="s">
        <v>424</v>
      </c>
      <c r="C6055" t="s">
        <v>21</v>
      </c>
      <c r="D6055" t="s">
        <v>622</v>
      </c>
      <c r="E6055">
        <v>0.2409</v>
      </c>
    </row>
    <row r="6056" spans="1:5">
      <c r="A6056">
        <v>2019</v>
      </c>
      <c r="B6056" t="s">
        <v>423</v>
      </c>
      <c r="C6056" t="s">
        <v>18</v>
      </c>
      <c r="D6056" t="s">
        <v>622</v>
      </c>
      <c r="E6056">
        <v>0.26919999999999999</v>
      </c>
    </row>
    <row r="6057" spans="1:5">
      <c r="A6057">
        <v>2019</v>
      </c>
      <c r="B6057" t="s">
        <v>434</v>
      </c>
      <c r="C6057" t="s">
        <v>45</v>
      </c>
      <c r="D6057" t="s">
        <v>622</v>
      </c>
      <c r="E6057">
        <v>0.3</v>
      </c>
    </row>
    <row r="6058" spans="1:5">
      <c r="A6058">
        <v>2019</v>
      </c>
      <c r="B6058" t="s">
        <v>428</v>
      </c>
      <c r="C6058" t="s">
        <v>27</v>
      </c>
      <c r="D6058" t="s">
        <v>622</v>
      </c>
      <c r="E6058">
        <v>0.3</v>
      </c>
    </row>
    <row r="6059" spans="1:5">
      <c r="A6059">
        <v>2019</v>
      </c>
      <c r="B6059" t="s">
        <v>437</v>
      </c>
      <c r="C6059" t="s">
        <v>51</v>
      </c>
      <c r="D6059" t="s">
        <v>622</v>
      </c>
      <c r="E6059">
        <v>0.27810000000000001</v>
      </c>
    </row>
    <row r="6060" spans="1:5">
      <c r="A6060">
        <v>2019</v>
      </c>
      <c r="B6060" t="s">
        <v>425</v>
      </c>
      <c r="C6060" t="s">
        <v>24</v>
      </c>
      <c r="D6060" t="s">
        <v>622</v>
      </c>
      <c r="E6060">
        <v>0.23810000000000001</v>
      </c>
    </row>
    <row r="6061" spans="1:5">
      <c r="A6061">
        <v>2019</v>
      </c>
      <c r="B6061" t="s">
        <v>430</v>
      </c>
      <c r="C6061" t="s">
        <v>33</v>
      </c>
      <c r="D6061" t="s">
        <v>622</v>
      </c>
      <c r="E6061">
        <v>0.2281</v>
      </c>
    </row>
    <row r="6062" spans="1:5">
      <c r="A6062">
        <v>2019</v>
      </c>
      <c r="B6062" t="s">
        <v>420</v>
      </c>
      <c r="C6062" t="s">
        <v>8</v>
      </c>
      <c r="D6062" t="s">
        <v>622</v>
      </c>
      <c r="E6062">
        <v>0.25779999999999997</v>
      </c>
    </row>
    <row r="6063" spans="1:5">
      <c r="A6063">
        <v>2019</v>
      </c>
      <c r="B6063" t="s">
        <v>438</v>
      </c>
      <c r="C6063" t="s">
        <v>52</v>
      </c>
      <c r="D6063" t="s">
        <v>622</v>
      </c>
      <c r="E6063">
        <v>0.25640000000000002</v>
      </c>
    </row>
    <row r="6064" spans="1:5">
      <c r="A6064">
        <v>2019</v>
      </c>
      <c r="B6064" t="s">
        <v>429</v>
      </c>
      <c r="C6064" t="s">
        <v>30</v>
      </c>
      <c r="D6064" t="s">
        <v>622</v>
      </c>
      <c r="E6064">
        <v>0.29449999999999998</v>
      </c>
    </row>
    <row r="6065" spans="1:5">
      <c r="A6065">
        <v>2019</v>
      </c>
      <c r="B6065" t="s">
        <v>433</v>
      </c>
      <c r="C6065" t="s">
        <v>42</v>
      </c>
      <c r="D6065" t="s">
        <v>622</v>
      </c>
      <c r="E6065">
        <v>0.3125</v>
      </c>
    </row>
    <row r="6066" spans="1:5">
      <c r="A6066">
        <v>2019</v>
      </c>
      <c r="B6066" t="s">
        <v>422</v>
      </c>
      <c r="C6066" t="s">
        <v>15</v>
      </c>
      <c r="D6066" t="s">
        <v>622</v>
      </c>
      <c r="E6066">
        <v>0.24610000000000001</v>
      </c>
    </row>
    <row r="6067" spans="1:5">
      <c r="A6067">
        <v>2019</v>
      </c>
      <c r="B6067" t="s">
        <v>435</v>
      </c>
      <c r="C6067" t="s">
        <v>48</v>
      </c>
      <c r="D6067" t="s">
        <v>622</v>
      </c>
      <c r="E6067">
        <v>0.193</v>
      </c>
    </row>
    <row r="6068" spans="1:5">
      <c r="A6068">
        <v>2019</v>
      </c>
      <c r="B6068" t="s">
        <v>436</v>
      </c>
      <c r="C6068" t="s">
        <v>49</v>
      </c>
      <c r="D6068" t="s">
        <v>622</v>
      </c>
      <c r="E6068">
        <v>0.29270000000000002</v>
      </c>
    </row>
    <row r="6069" spans="1:5">
      <c r="A6069">
        <v>2019</v>
      </c>
      <c r="B6069" t="s">
        <v>439</v>
      </c>
      <c r="C6069" t="s">
        <v>53</v>
      </c>
      <c r="D6069" t="s">
        <v>622</v>
      </c>
      <c r="E6069">
        <v>0.26829999999999998</v>
      </c>
    </row>
    <row r="6070" spans="1:5">
      <c r="A6070">
        <v>2019</v>
      </c>
      <c r="B6070" t="s">
        <v>431</v>
      </c>
      <c r="C6070" t="s">
        <v>36</v>
      </c>
      <c r="D6070" t="s">
        <v>622</v>
      </c>
      <c r="E6070">
        <v>0.2273</v>
      </c>
    </row>
    <row r="6071" spans="1:5">
      <c r="A6071">
        <v>2018</v>
      </c>
      <c r="B6071" t="s">
        <v>424</v>
      </c>
      <c r="C6071" t="s">
        <v>21</v>
      </c>
      <c r="D6071" t="s">
        <v>622</v>
      </c>
      <c r="E6071">
        <v>0.20979999999999999</v>
      </c>
    </row>
    <row r="6072" spans="1:5">
      <c r="A6072">
        <v>2018</v>
      </c>
      <c r="B6072" t="s">
        <v>420</v>
      </c>
      <c r="C6072" t="s">
        <v>8</v>
      </c>
      <c r="D6072" t="s">
        <v>622</v>
      </c>
      <c r="E6072">
        <v>0.2079</v>
      </c>
    </row>
    <row r="6073" spans="1:5">
      <c r="A6073">
        <v>2018</v>
      </c>
      <c r="B6073" t="s">
        <v>426</v>
      </c>
      <c r="C6073" t="s">
        <v>427</v>
      </c>
      <c r="D6073" t="s">
        <v>622</v>
      </c>
      <c r="E6073">
        <v>0.1694</v>
      </c>
    </row>
    <row r="6074" spans="1:5">
      <c r="A6074">
        <v>2018</v>
      </c>
      <c r="B6074" t="s">
        <v>433</v>
      </c>
      <c r="C6074" t="s">
        <v>42</v>
      </c>
      <c r="D6074" t="s">
        <v>622</v>
      </c>
      <c r="E6074">
        <v>0.25</v>
      </c>
    </row>
    <row r="6075" spans="1:5">
      <c r="A6075">
        <v>2018</v>
      </c>
      <c r="B6075" t="s">
        <v>421</v>
      </c>
      <c r="C6075" t="s">
        <v>13</v>
      </c>
      <c r="D6075" t="s">
        <v>622</v>
      </c>
      <c r="E6075">
        <v>0.25</v>
      </c>
    </row>
    <row r="6076" spans="1:5">
      <c r="A6076">
        <v>2018</v>
      </c>
      <c r="B6076" t="s">
        <v>435</v>
      </c>
      <c r="C6076" t="s">
        <v>48</v>
      </c>
      <c r="D6076" t="s">
        <v>622</v>
      </c>
      <c r="E6076">
        <v>0.1754</v>
      </c>
    </row>
    <row r="6077" spans="1:5">
      <c r="A6077">
        <v>2018</v>
      </c>
      <c r="B6077" t="s">
        <v>428</v>
      </c>
      <c r="C6077" t="s">
        <v>27</v>
      </c>
      <c r="D6077" t="s">
        <v>622</v>
      </c>
      <c r="E6077">
        <v>0.24</v>
      </c>
    </row>
    <row r="6078" spans="1:5">
      <c r="A6078">
        <v>2018</v>
      </c>
      <c r="B6078" t="s">
        <v>423</v>
      </c>
      <c r="C6078" t="s">
        <v>18</v>
      </c>
      <c r="D6078" t="s">
        <v>622</v>
      </c>
      <c r="E6078">
        <v>0.24</v>
      </c>
    </row>
    <row r="6079" spans="1:5">
      <c r="A6079">
        <v>2018</v>
      </c>
      <c r="B6079" t="s">
        <v>430</v>
      </c>
      <c r="C6079" t="s">
        <v>33</v>
      </c>
      <c r="D6079" t="s">
        <v>622</v>
      </c>
      <c r="E6079">
        <v>0.18179999999999999</v>
      </c>
    </row>
    <row r="6080" spans="1:5">
      <c r="A6080">
        <v>2018</v>
      </c>
      <c r="B6080" t="s">
        <v>431</v>
      </c>
      <c r="C6080" t="s">
        <v>36</v>
      </c>
      <c r="D6080" t="s">
        <v>622</v>
      </c>
      <c r="E6080">
        <v>0.1739</v>
      </c>
    </row>
    <row r="6081" spans="1:5">
      <c r="A6081">
        <v>2018</v>
      </c>
      <c r="B6081" t="s">
        <v>438</v>
      </c>
      <c r="C6081" t="s">
        <v>52</v>
      </c>
      <c r="D6081" t="s">
        <v>622</v>
      </c>
      <c r="E6081">
        <v>0.26319999999999999</v>
      </c>
    </row>
    <row r="6082" spans="1:5">
      <c r="A6082">
        <v>2018</v>
      </c>
      <c r="B6082" t="s">
        <v>422</v>
      </c>
      <c r="C6082" t="s">
        <v>15</v>
      </c>
      <c r="D6082" t="s">
        <v>622</v>
      </c>
      <c r="E6082">
        <v>0.2177</v>
      </c>
    </row>
    <row r="6083" spans="1:5">
      <c r="A6083">
        <v>2018</v>
      </c>
      <c r="B6083" t="s">
        <v>436</v>
      </c>
      <c r="C6083" t="s">
        <v>49</v>
      </c>
      <c r="D6083" t="s">
        <v>622</v>
      </c>
      <c r="E6083">
        <v>0.23730000000000001</v>
      </c>
    </row>
    <row r="6084" spans="1:5">
      <c r="A6084">
        <v>2018</v>
      </c>
      <c r="B6084" t="s">
        <v>439</v>
      </c>
      <c r="C6084" t="s">
        <v>53</v>
      </c>
      <c r="D6084" t="s">
        <v>622</v>
      </c>
      <c r="E6084">
        <v>0.27500000000000002</v>
      </c>
    </row>
    <row r="6085" spans="1:5">
      <c r="A6085">
        <v>2018</v>
      </c>
      <c r="B6085" t="s">
        <v>437</v>
      </c>
      <c r="C6085" t="s">
        <v>51</v>
      </c>
      <c r="D6085" t="s">
        <v>622</v>
      </c>
      <c r="E6085">
        <v>0.24529999999999999</v>
      </c>
    </row>
    <row r="6086" spans="1:5">
      <c r="A6086">
        <v>2018</v>
      </c>
      <c r="B6086" t="s">
        <v>434</v>
      </c>
      <c r="C6086" t="s">
        <v>45</v>
      </c>
      <c r="D6086" t="s">
        <v>622</v>
      </c>
      <c r="E6086">
        <v>0.18179999999999999</v>
      </c>
    </row>
    <row r="6087" spans="1:5">
      <c r="A6087">
        <v>2018</v>
      </c>
      <c r="B6087" t="s">
        <v>429</v>
      </c>
      <c r="C6087" t="s">
        <v>30</v>
      </c>
      <c r="D6087" t="s">
        <v>622</v>
      </c>
      <c r="E6087">
        <v>0.24629999999999999</v>
      </c>
    </row>
    <row r="6088" spans="1:5">
      <c r="A6088">
        <v>2018</v>
      </c>
      <c r="B6088" t="s">
        <v>425</v>
      </c>
      <c r="C6088" t="s">
        <v>24</v>
      </c>
      <c r="D6088" t="s">
        <v>622</v>
      </c>
      <c r="E6088">
        <v>0.2195</v>
      </c>
    </row>
    <row r="6089" spans="1:5">
      <c r="A6089">
        <v>2018</v>
      </c>
      <c r="B6089" t="s">
        <v>432</v>
      </c>
      <c r="C6089" t="s">
        <v>39</v>
      </c>
      <c r="D6089" t="s">
        <v>622</v>
      </c>
      <c r="E6089">
        <v>0.22220000000000001</v>
      </c>
    </row>
    <row r="6090" spans="1:5">
      <c r="A6090">
        <v>2023</v>
      </c>
      <c r="B6090" t="s">
        <v>424</v>
      </c>
      <c r="C6090" t="s">
        <v>21</v>
      </c>
      <c r="D6090" t="s">
        <v>622</v>
      </c>
      <c r="E6090">
        <v>0.25659999999999999</v>
      </c>
    </row>
    <row r="6091" spans="1:5">
      <c r="A6091">
        <v>2023</v>
      </c>
      <c r="B6091" t="s">
        <v>432</v>
      </c>
      <c r="C6091" t="s">
        <v>39</v>
      </c>
      <c r="D6091" t="s">
        <v>622</v>
      </c>
      <c r="E6091">
        <v>0.23680000000000001</v>
      </c>
    </row>
    <row r="6092" spans="1:5">
      <c r="A6092">
        <v>2023</v>
      </c>
      <c r="B6092" t="s">
        <v>421</v>
      </c>
      <c r="C6092" t="s">
        <v>13</v>
      </c>
      <c r="D6092" t="s">
        <v>622</v>
      </c>
      <c r="E6092">
        <v>0.25</v>
      </c>
    </row>
    <row r="6093" spans="1:5">
      <c r="A6093">
        <v>2023</v>
      </c>
      <c r="B6093" t="s">
        <v>430</v>
      </c>
      <c r="C6093" t="s">
        <v>33</v>
      </c>
      <c r="D6093" t="s">
        <v>622</v>
      </c>
      <c r="E6093">
        <v>0.16669999999999999</v>
      </c>
    </row>
    <row r="6094" spans="1:5">
      <c r="A6094">
        <v>2023</v>
      </c>
      <c r="B6094" t="s">
        <v>435</v>
      </c>
      <c r="C6094" t="s">
        <v>48</v>
      </c>
      <c r="D6094" t="s">
        <v>622</v>
      </c>
      <c r="E6094">
        <v>0.20630000000000001</v>
      </c>
    </row>
    <row r="6095" spans="1:5">
      <c r="A6095">
        <v>2023</v>
      </c>
      <c r="B6095" t="s">
        <v>436</v>
      </c>
      <c r="C6095" t="s">
        <v>49</v>
      </c>
      <c r="D6095" t="s">
        <v>622</v>
      </c>
      <c r="E6095">
        <v>0.2727</v>
      </c>
    </row>
    <row r="6096" spans="1:5">
      <c r="A6096">
        <v>2023</v>
      </c>
      <c r="B6096" t="s">
        <v>429</v>
      </c>
      <c r="C6096" t="s">
        <v>30</v>
      </c>
      <c r="D6096" t="s">
        <v>622</v>
      </c>
      <c r="E6096">
        <v>0.24010000000000001</v>
      </c>
    </row>
    <row r="6097" spans="1:5">
      <c r="A6097">
        <v>2023</v>
      </c>
      <c r="B6097" t="s">
        <v>420</v>
      </c>
      <c r="C6097" t="s">
        <v>8</v>
      </c>
      <c r="D6097" t="s">
        <v>622</v>
      </c>
      <c r="E6097">
        <v>0.21709999999999999</v>
      </c>
    </row>
    <row r="6098" spans="1:5">
      <c r="A6098">
        <v>2023</v>
      </c>
      <c r="B6098" t="s">
        <v>439</v>
      </c>
      <c r="C6098" t="s">
        <v>53</v>
      </c>
      <c r="D6098" t="s">
        <v>622</v>
      </c>
      <c r="E6098">
        <v>0.22919999999999999</v>
      </c>
    </row>
    <row r="6099" spans="1:5">
      <c r="A6099">
        <v>2023</v>
      </c>
      <c r="B6099" t="s">
        <v>437</v>
      </c>
      <c r="C6099" t="s">
        <v>51</v>
      </c>
      <c r="D6099" t="s">
        <v>622</v>
      </c>
      <c r="E6099">
        <v>0.28399999999999997</v>
      </c>
    </row>
    <row r="6100" spans="1:5">
      <c r="A6100">
        <v>2023</v>
      </c>
      <c r="B6100" t="s">
        <v>438</v>
      </c>
      <c r="C6100" t="s">
        <v>52</v>
      </c>
      <c r="D6100" t="s">
        <v>622</v>
      </c>
      <c r="E6100">
        <v>0.23810000000000001</v>
      </c>
    </row>
    <row r="6101" spans="1:5">
      <c r="A6101">
        <v>2023</v>
      </c>
      <c r="B6101" t="s">
        <v>426</v>
      </c>
      <c r="C6101" t="s">
        <v>427</v>
      </c>
      <c r="D6101" t="s">
        <v>622</v>
      </c>
      <c r="E6101">
        <v>0.17519999999999999</v>
      </c>
    </row>
    <row r="6102" spans="1:5">
      <c r="A6102">
        <v>2023</v>
      </c>
      <c r="B6102" t="s">
        <v>434</v>
      </c>
      <c r="C6102" t="s">
        <v>45</v>
      </c>
      <c r="D6102" t="s">
        <v>622</v>
      </c>
      <c r="E6102">
        <v>0.22220000000000001</v>
      </c>
    </row>
    <row r="6103" spans="1:5">
      <c r="A6103">
        <v>2023</v>
      </c>
      <c r="B6103" t="s">
        <v>425</v>
      </c>
      <c r="C6103" t="s">
        <v>24</v>
      </c>
      <c r="D6103" t="s">
        <v>622</v>
      </c>
      <c r="E6103">
        <v>0.25580000000000003</v>
      </c>
    </row>
    <row r="6104" spans="1:5">
      <c r="A6104">
        <v>2023</v>
      </c>
      <c r="B6104" t="s">
        <v>422</v>
      </c>
      <c r="C6104" t="s">
        <v>15</v>
      </c>
      <c r="D6104" t="s">
        <v>622</v>
      </c>
      <c r="E6104">
        <v>0.23910000000000001</v>
      </c>
    </row>
    <row r="6105" spans="1:5">
      <c r="A6105">
        <v>2024</v>
      </c>
      <c r="B6105" t="s">
        <v>430</v>
      </c>
      <c r="C6105" t="s">
        <v>33</v>
      </c>
      <c r="D6105" t="s">
        <v>622</v>
      </c>
      <c r="E6105">
        <v>0.16389999999999999</v>
      </c>
    </row>
    <row r="6106" spans="1:5">
      <c r="A6106">
        <v>2024</v>
      </c>
      <c r="B6106" t="s">
        <v>428</v>
      </c>
      <c r="C6106" t="s">
        <v>27</v>
      </c>
      <c r="D6106" t="s">
        <v>622</v>
      </c>
      <c r="E6106">
        <v>0.25879999999999997</v>
      </c>
    </row>
    <row r="6107" spans="1:5">
      <c r="A6107">
        <v>2024</v>
      </c>
      <c r="B6107" t="s">
        <v>422</v>
      </c>
      <c r="C6107" t="s">
        <v>15</v>
      </c>
      <c r="D6107" t="s">
        <v>622</v>
      </c>
      <c r="E6107">
        <v>0.25180000000000002</v>
      </c>
    </row>
    <row r="6108" spans="1:5">
      <c r="A6108">
        <v>2024</v>
      </c>
      <c r="B6108" t="s">
        <v>425</v>
      </c>
      <c r="C6108" t="s">
        <v>24</v>
      </c>
      <c r="D6108" t="s">
        <v>622</v>
      </c>
      <c r="E6108">
        <v>0.29270000000000002</v>
      </c>
    </row>
    <row r="6109" spans="1:5">
      <c r="A6109">
        <v>2024</v>
      </c>
      <c r="B6109" t="s">
        <v>438</v>
      </c>
      <c r="C6109" t="s">
        <v>52</v>
      </c>
      <c r="D6109" t="s">
        <v>622</v>
      </c>
      <c r="E6109">
        <v>0.21429999999999999</v>
      </c>
    </row>
    <row r="6110" spans="1:5">
      <c r="A6110">
        <v>2024</v>
      </c>
      <c r="B6110" t="s">
        <v>420</v>
      </c>
      <c r="C6110" t="s">
        <v>8</v>
      </c>
      <c r="D6110" t="s">
        <v>622</v>
      </c>
      <c r="E6110">
        <v>0.23369999999999999</v>
      </c>
    </row>
    <row r="6111" spans="1:5">
      <c r="A6111">
        <v>2024</v>
      </c>
      <c r="B6111" t="s">
        <v>423</v>
      </c>
      <c r="C6111" t="s">
        <v>18</v>
      </c>
      <c r="D6111" t="s">
        <v>622</v>
      </c>
      <c r="E6111">
        <v>0.21429999999999999</v>
      </c>
    </row>
    <row r="6112" spans="1:5">
      <c r="A6112">
        <v>2024</v>
      </c>
      <c r="B6112" t="s">
        <v>421</v>
      </c>
      <c r="C6112" t="s">
        <v>13</v>
      </c>
      <c r="D6112" t="s">
        <v>622</v>
      </c>
      <c r="E6112">
        <v>0.2576</v>
      </c>
    </row>
    <row r="6113" spans="1:5">
      <c r="A6113">
        <v>2024</v>
      </c>
      <c r="B6113" t="s">
        <v>429</v>
      </c>
      <c r="C6113" t="s">
        <v>30</v>
      </c>
      <c r="D6113" t="s">
        <v>622</v>
      </c>
      <c r="E6113">
        <v>0.24460000000000001</v>
      </c>
    </row>
    <row r="6114" spans="1:5">
      <c r="A6114">
        <v>2024</v>
      </c>
      <c r="B6114" t="s">
        <v>431</v>
      </c>
      <c r="C6114" t="s">
        <v>36</v>
      </c>
      <c r="D6114" t="s">
        <v>622</v>
      </c>
      <c r="E6114">
        <v>0.21740000000000001</v>
      </c>
    </row>
    <row r="6115" spans="1:5">
      <c r="A6115">
        <v>2024</v>
      </c>
      <c r="B6115" t="s">
        <v>434</v>
      </c>
      <c r="C6115" t="s">
        <v>45</v>
      </c>
      <c r="D6115" t="s">
        <v>622</v>
      </c>
      <c r="E6115">
        <v>0.22220000000000001</v>
      </c>
    </row>
    <row r="6116" spans="1:5">
      <c r="A6116">
        <v>2024</v>
      </c>
      <c r="B6116" t="s">
        <v>437</v>
      </c>
      <c r="C6116" t="s">
        <v>51</v>
      </c>
      <c r="D6116" t="s">
        <v>622</v>
      </c>
      <c r="E6116">
        <v>0.29239999999999999</v>
      </c>
    </row>
    <row r="6117" spans="1:5">
      <c r="A6117">
        <v>2024</v>
      </c>
      <c r="B6117" t="s">
        <v>436</v>
      </c>
      <c r="C6117" t="s">
        <v>49</v>
      </c>
      <c r="D6117" t="s">
        <v>622</v>
      </c>
      <c r="E6117">
        <v>0.25569999999999998</v>
      </c>
    </row>
    <row r="6118" spans="1:5">
      <c r="A6118">
        <v>2024</v>
      </c>
      <c r="B6118" t="s">
        <v>439</v>
      </c>
      <c r="C6118" t="s">
        <v>53</v>
      </c>
      <c r="D6118" t="s">
        <v>622</v>
      </c>
      <c r="E6118">
        <v>0.26</v>
      </c>
    </row>
    <row r="6119" spans="1:5">
      <c r="A6119">
        <v>2024</v>
      </c>
      <c r="B6119" t="s">
        <v>433</v>
      </c>
      <c r="C6119" t="s">
        <v>42</v>
      </c>
      <c r="D6119" t="s">
        <v>622</v>
      </c>
      <c r="E6119">
        <v>0.26090000000000002</v>
      </c>
    </row>
    <row r="6120" spans="1:5">
      <c r="A6120">
        <v>2023</v>
      </c>
      <c r="B6120" t="s">
        <v>431</v>
      </c>
      <c r="C6120" t="s">
        <v>36</v>
      </c>
      <c r="D6120" t="s">
        <v>623</v>
      </c>
      <c r="E6120">
        <v>0.59089999999999998</v>
      </c>
    </row>
    <row r="6121" spans="1:5">
      <c r="A6121">
        <v>2023</v>
      </c>
      <c r="B6121" t="s">
        <v>433</v>
      </c>
      <c r="C6121" t="s">
        <v>42</v>
      </c>
      <c r="D6121" t="s">
        <v>623</v>
      </c>
      <c r="E6121">
        <v>0.52380000000000004</v>
      </c>
    </row>
    <row r="6122" spans="1:5">
      <c r="A6122">
        <v>2023</v>
      </c>
      <c r="B6122" t="s">
        <v>423</v>
      </c>
      <c r="C6122" t="s">
        <v>18</v>
      </c>
      <c r="D6122" t="s">
        <v>623</v>
      </c>
      <c r="E6122">
        <v>0.57140000000000002</v>
      </c>
    </row>
    <row r="6123" spans="1:5">
      <c r="A6123">
        <v>2023</v>
      </c>
      <c r="B6123" t="s">
        <v>428</v>
      </c>
      <c r="C6123" t="s">
        <v>27</v>
      </c>
      <c r="D6123" t="s">
        <v>623</v>
      </c>
      <c r="E6123">
        <v>0.56320000000000003</v>
      </c>
    </row>
    <row r="6124" spans="1:5">
      <c r="A6124">
        <v>2024</v>
      </c>
      <c r="B6124" t="s">
        <v>424</v>
      </c>
      <c r="C6124" t="s">
        <v>21</v>
      </c>
      <c r="D6124" t="s">
        <v>623</v>
      </c>
      <c r="E6124">
        <v>0.48049999999999998</v>
      </c>
    </row>
    <row r="6125" spans="1:5">
      <c r="A6125">
        <v>2024</v>
      </c>
      <c r="B6125" t="s">
        <v>432</v>
      </c>
      <c r="C6125" t="s">
        <v>39</v>
      </c>
      <c r="D6125" t="s">
        <v>623</v>
      </c>
      <c r="E6125">
        <v>0.50429999999999997</v>
      </c>
    </row>
    <row r="6126" spans="1:5">
      <c r="A6126">
        <v>2024</v>
      </c>
      <c r="B6126" t="s">
        <v>435</v>
      </c>
      <c r="C6126" t="s">
        <v>48</v>
      </c>
      <c r="D6126" t="s">
        <v>623</v>
      </c>
      <c r="E6126">
        <v>0.53969999999999996</v>
      </c>
    </row>
    <row r="6127" spans="1:5">
      <c r="A6127">
        <v>2024</v>
      </c>
      <c r="B6127" t="s">
        <v>426</v>
      </c>
      <c r="C6127" t="s">
        <v>427</v>
      </c>
      <c r="D6127" t="s">
        <v>623</v>
      </c>
      <c r="E6127">
        <v>0.44369999999999998</v>
      </c>
    </row>
    <row r="6128" spans="1:5">
      <c r="A6128">
        <v>2021</v>
      </c>
      <c r="B6128" t="s">
        <v>437</v>
      </c>
      <c r="C6128" t="s">
        <v>51</v>
      </c>
      <c r="D6128" t="s">
        <v>623</v>
      </c>
      <c r="E6128">
        <v>0.53990000000000005</v>
      </c>
    </row>
    <row r="6129" spans="1:5">
      <c r="A6129">
        <v>2021</v>
      </c>
      <c r="B6129" t="s">
        <v>434</v>
      </c>
      <c r="C6129" t="s">
        <v>45</v>
      </c>
      <c r="D6129" t="s">
        <v>623</v>
      </c>
      <c r="E6129">
        <v>0.55559999999999998</v>
      </c>
    </row>
    <row r="6130" spans="1:5">
      <c r="A6130">
        <v>2021</v>
      </c>
      <c r="B6130" t="s">
        <v>438</v>
      </c>
      <c r="C6130" t="s">
        <v>52</v>
      </c>
      <c r="D6130" t="s">
        <v>623</v>
      </c>
      <c r="E6130">
        <v>0.55000000000000004</v>
      </c>
    </row>
    <row r="6131" spans="1:5">
      <c r="A6131">
        <v>2021</v>
      </c>
      <c r="B6131" t="s">
        <v>425</v>
      </c>
      <c r="C6131" t="s">
        <v>24</v>
      </c>
      <c r="D6131" t="s">
        <v>623</v>
      </c>
      <c r="E6131">
        <v>0.52380000000000004</v>
      </c>
    </row>
    <row r="6132" spans="1:5">
      <c r="A6132">
        <v>2021</v>
      </c>
      <c r="B6132" t="s">
        <v>423</v>
      </c>
      <c r="C6132" t="s">
        <v>18</v>
      </c>
      <c r="D6132" t="s">
        <v>623</v>
      </c>
      <c r="E6132">
        <v>0.50939999999999996</v>
      </c>
    </row>
    <row r="6133" spans="1:5">
      <c r="A6133">
        <v>2021</v>
      </c>
      <c r="B6133" t="s">
        <v>420</v>
      </c>
      <c r="C6133" t="s">
        <v>8</v>
      </c>
      <c r="D6133" t="s">
        <v>623</v>
      </c>
      <c r="E6133">
        <v>0.46589999999999998</v>
      </c>
    </row>
    <row r="6134" spans="1:5">
      <c r="A6134">
        <v>2022</v>
      </c>
      <c r="B6134" t="s">
        <v>425</v>
      </c>
      <c r="C6134" t="s">
        <v>24</v>
      </c>
      <c r="D6134" t="s">
        <v>623</v>
      </c>
      <c r="E6134">
        <v>0.52500000000000002</v>
      </c>
    </row>
    <row r="6135" spans="1:5">
      <c r="A6135">
        <v>2022</v>
      </c>
      <c r="B6135" t="s">
        <v>422</v>
      </c>
      <c r="C6135" t="s">
        <v>15</v>
      </c>
      <c r="D6135" t="s">
        <v>623</v>
      </c>
      <c r="E6135">
        <v>0.52990000000000004</v>
      </c>
    </row>
    <row r="6136" spans="1:5">
      <c r="A6136">
        <v>2022</v>
      </c>
      <c r="B6136" t="s">
        <v>437</v>
      </c>
      <c r="C6136" t="s">
        <v>51</v>
      </c>
      <c r="D6136" t="s">
        <v>623</v>
      </c>
      <c r="E6136">
        <v>0.53659999999999997</v>
      </c>
    </row>
    <row r="6137" spans="1:5">
      <c r="A6137">
        <v>2022</v>
      </c>
      <c r="B6137" t="s">
        <v>426</v>
      </c>
      <c r="C6137" t="s">
        <v>427</v>
      </c>
      <c r="D6137" t="s">
        <v>623</v>
      </c>
      <c r="E6137">
        <v>0.44440000000000002</v>
      </c>
    </row>
    <row r="6138" spans="1:5">
      <c r="A6138">
        <v>2022</v>
      </c>
      <c r="B6138" t="s">
        <v>428</v>
      </c>
      <c r="C6138" t="s">
        <v>27</v>
      </c>
      <c r="D6138" t="s">
        <v>623</v>
      </c>
      <c r="E6138">
        <v>0.56789999999999996</v>
      </c>
    </row>
    <row r="6139" spans="1:5">
      <c r="A6139">
        <v>2022</v>
      </c>
      <c r="B6139" t="s">
        <v>435</v>
      </c>
      <c r="C6139" t="s">
        <v>48</v>
      </c>
      <c r="D6139" t="s">
        <v>623</v>
      </c>
      <c r="E6139">
        <v>0.5</v>
      </c>
    </row>
    <row r="6140" spans="1:5">
      <c r="A6140">
        <v>2022</v>
      </c>
      <c r="B6140" t="s">
        <v>423</v>
      </c>
      <c r="C6140" t="s">
        <v>18</v>
      </c>
      <c r="D6140" t="s">
        <v>623</v>
      </c>
      <c r="E6140">
        <v>0.55169999999999997</v>
      </c>
    </row>
    <row r="6141" spans="1:5">
      <c r="A6141">
        <v>2022</v>
      </c>
      <c r="B6141" t="s">
        <v>430</v>
      </c>
      <c r="C6141" t="s">
        <v>33</v>
      </c>
      <c r="D6141" t="s">
        <v>623</v>
      </c>
      <c r="E6141">
        <v>0.50849999999999995</v>
      </c>
    </row>
    <row r="6142" spans="1:5">
      <c r="A6142">
        <v>2022</v>
      </c>
      <c r="B6142" t="s">
        <v>436</v>
      </c>
      <c r="C6142" t="s">
        <v>49</v>
      </c>
      <c r="D6142" t="s">
        <v>623</v>
      </c>
      <c r="E6142">
        <v>0.48049999999999998</v>
      </c>
    </row>
    <row r="6143" spans="1:5">
      <c r="A6143">
        <v>2022</v>
      </c>
      <c r="B6143" t="s">
        <v>439</v>
      </c>
      <c r="C6143" t="s">
        <v>53</v>
      </c>
      <c r="D6143" t="s">
        <v>623</v>
      </c>
      <c r="E6143">
        <v>0.56820000000000004</v>
      </c>
    </row>
    <row r="6144" spans="1:5">
      <c r="A6144">
        <v>2022</v>
      </c>
      <c r="B6144" t="s">
        <v>433</v>
      </c>
      <c r="C6144" t="s">
        <v>42</v>
      </c>
      <c r="D6144" t="s">
        <v>623</v>
      </c>
      <c r="E6144">
        <v>0.52629999999999999</v>
      </c>
    </row>
    <row r="6145" spans="1:5">
      <c r="A6145">
        <v>2022</v>
      </c>
      <c r="B6145" t="s">
        <v>434</v>
      </c>
      <c r="C6145" t="s">
        <v>45</v>
      </c>
      <c r="D6145" t="s">
        <v>623</v>
      </c>
      <c r="E6145">
        <v>0.6</v>
      </c>
    </row>
    <row r="6146" spans="1:5">
      <c r="A6146">
        <v>2022</v>
      </c>
      <c r="B6146" t="s">
        <v>432</v>
      </c>
      <c r="C6146" t="s">
        <v>39</v>
      </c>
      <c r="D6146" t="s">
        <v>623</v>
      </c>
      <c r="E6146">
        <v>0.47749999999999998</v>
      </c>
    </row>
    <row r="6147" spans="1:5">
      <c r="A6147">
        <v>2021</v>
      </c>
      <c r="B6147" t="s">
        <v>426</v>
      </c>
      <c r="C6147" t="s">
        <v>427</v>
      </c>
      <c r="D6147" t="s">
        <v>623</v>
      </c>
      <c r="E6147">
        <v>0.4</v>
      </c>
    </row>
    <row r="6148" spans="1:5">
      <c r="A6148">
        <v>2021</v>
      </c>
      <c r="B6148" t="s">
        <v>422</v>
      </c>
      <c r="C6148" t="s">
        <v>15</v>
      </c>
      <c r="D6148" t="s">
        <v>623</v>
      </c>
      <c r="E6148">
        <v>0.53010000000000002</v>
      </c>
    </row>
    <row r="6149" spans="1:5">
      <c r="A6149">
        <v>2021</v>
      </c>
      <c r="B6149" t="s">
        <v>432</v>
      </c>
      <c r="C6149" t="s">
        <v>39</v>
      </c>
      <c r="D6149" t="s">
        <v>623</v>
      </c>
      <c r="E6149">
        <v>0.46729999999999999</v>
      </c>
    </row>
    <row r="6150" spans="1:5">
      <c r="A6150">
        <v>2021</v>
      </c>
      <c r="B6150" t="s">
        <v>424</v>
      </c>
      <c r="C6150" t="s">
        <v>21</v>
      </c>
      <c r="D6150" t="s">
        <v>623</v>
      </c>
      <c r="E6150">
        <v>0.47010000000000002</v>
      </c>
    </row>
    <row r="6151" spans="1:5">
      <c r="A6151">
        <v>2021</v>
      </c>
      <c r="B6151" t="s">
        <v>433</v>
      </c>
      <c r="C6151" t="s">
        <v>42</v>
      </c>
      <c r="D6151" t="s">
        <v>623</v>
      </c>
      <c r="E6151">
        <v>0.57889999999999997</v>
      </c>
    </row>
    <row r="6152" spans="1:5">
      <c r="A6152">
        <v>2021</v>
      </c>
      <c r="B6152" t="s">
        <v>421</v>
      </c>
      <c r="C6152" t="s">
        <v>13</v>
      </c>
      <c r="D6152" t="s">
        <v>623</v>
      </c>
      <c r="E6152">
        <v>0.50690000000000002</v>
      </c>
    </row>
    <row r="6153" spans="1:5">
      <c r="A6153">
        <v>2022</v>
      </c>
      <c r="B6153" t="s">
        <v>424</v>
      </c>
      <c r="C6153" t="s">
        <v>21</v>
      </c>
      <c r="D6153" t="s">
        <v>623</v>
      </c>
      <c r="E6153">
        <v>0.48970000000000002</v>
      </c>
    </row>
    <row r="6154" spans="1:5">
      <c r="A6154">
        <v>2022</v>
      </c>
      <c r="B6154" t="s">
        <v>431</v>
      </c>
      <c r="C6154" t="s">
        <v>36</v>
      </c>
      <c r="D6154" t="s">
        <v>623</v>
      </c>
      <c r="E6154">
        <v>0.47620000000000001</v>
      </c>
    </row>
    <row r="6155" spans="1:5">
      <c r="A6155">
        <v>2022</v>
      </c>
      <c r="B6155" t="s">
        <v>421</v>
      </c>
      <c r="C6155" t="s">
        <v>13</v>
      </c>
      <c r="D6155" t="s">
        <v>623</v>
      </c>
      <c r="E6155">
        <v>0.5171</v>
      </c>
    </row>
    <row r="6156" spans="1:5">
      <c r="A6156">
        <v>2021</v>
      </c>
      <c r="B6156" t="s">
        <v>436</v>
      </c>
      <c r="C6156" t="s">
        <v>49</v>
      </c>
      <c r="D6156" t="s">
        <v>623</v>
      </c>
      <c r="E6156">
        <v>0.4582</v>
      </c>
    </row>
    <row r="6157" spans="1:5">
      <c r="A6157">
        <v>2021</v>
      </c>
      <c r="B6157" t="s">
        <v>439</v>
      </c>
      <c r="C6157" t="s">
        <v>53</v>
      </c>
      <c r="D6157" t="s">
        <v>623</v>
      </c>
      <c r="E6157">
        <v>0.53849999999999998</v>
      </c>
    </row>
    <row r="6158" spans="1:5">
      <c r="A6158">
        <v>2021</v>
      </c>
      <c r="B6158" t="s">
        <v>435</v>
      </c>
      <c r="C6158" t="s">
        <v>48</v>
      </c>
      <c r="D6158" t="s">
        <v>623</v>
      </c>
      <c r="E6158">
        <v>0.49120000000000003</v>
      </c>
    </row>
    <row r="6159" spans="1:5">
      <c r="A6159">
        <v>2021</v>
      </c>
      <c r="B6159" t="s">
        <v>430</v>
      </c>
      <c r="C6159" t="s">
        <v>33</v>
      </c>
      <c r="D6159" t="s">
        <v>623</v>
      </c>
      <c r="E6159">
        <v>0.47370000000000001</v>
      </c>
    </row>
    <row r="6160" spans="1:5">
      <c r="A6160">
        <v>2021</v>
      </c>
      <c r="B6160" t="s">
        <v>429</v>
      </c>
      <c r="C6160" t="s">
        <v>30</v>
      </c>
      <c r="D6160" t="s">
        <v>623</v>
      </c>
      <c r="E6160">
        <v>0.51259999999999994</v>
      </c>
    </row>
    <row r="6161" spans="1:5">
      <c r="A6161">
        <v>2021</v>
      </c>
      <c r="B6161" t="s">
        <v>428</v>
      </c>
      <c r="C6161" t="s">
        <v>27</v>
      </c>
      <c r="D6161" t="s">
        <v>623</v>
      </c>
      <c r="E6161">
        <v>0.54879999999999995</v>
      </c>
    </row>
    <row r="6162" spans="1:5">
      <c r="A6162">
        <v>2021</v>
      </c>
      <c r="B6162" t="s">
        <v>431</v>
      </c>
      <c r="C6162" t="s">
        <v>36</v>
      </c>
      <c r="D6162" t="s">
        <v>623</v>
      </c>
      <c r="E6162">
        <v>0.47620000000000001</v>
      </c>
    </row>
    <row r="6163" spans="1:5">
      <c r="A6163">
        <v>2022</v>
      </c>
      <c r="B6163" t="s">
        <v>438</v>
      </c>
      <c r="C6163" t="s">
        <v>52</v>
      </c>
      <c r="D6163" t="s">
        <v>623</v>
      </c>
      <c r="E6163">
        <v>0.55259999999999998</v>
      </c>
    </row>
    <row r="6164" spans="1:5">
      <c r="A6164">
        <v>2022</v>
      </c>
      <c r="B6164" t="s">
        <v>429</v>
      </c>
      <c r="C6164" t="s">
        <v>30</v>
      </c>
      <c r="D6164" t="s">
        <v>623</v>
      </c>
      <c r="E6164">
        <v>0.52539999999999998</v>
      </c>
    </row>
    <row r="6165" spans="1:5">
      <c r="A6165">
        <v>2022</v>
      </c>
      <c r="B6165" t="s">
        <v>420</v>
      </c>
      <c r="C6165" t="s">
        <v>8</v>
      </c>
      <c r="D6165" t="s">
        <v>623</v>
      </c>
      <c r="E6165">
        <v>0.48409999999999997</v>
      </c>
    </row>
    <row r="6166" spans="1:5">
      <c r="A6166">
        <v>2020</v>
      </c>
      <c r="B6166" t="s">
        <v>422</v>
      </c>
      <c r="C6166" t="s">
        <v>15</v>
      </c>
      <c r="D6166" t="s">
        <v>623</v>
      </c>
      <c r="E6166">
        <v>0.4924</v>
      </c>
    </row>
    <row r="6167" spans="1:5">
      <c r="A6167">
        <v>2020</v>
      </c>
      <c r="B6167" t="s">
        <v>425</v>
      </c>
      <c r="C6167" t="s">
        <v>24</v>
      </c>
      <c r="D6167" t="s">
        <v>623</v>
      </c>
      <c r="E6167">
        <v>0.4884</v>
      </c>
    </row>
    <row r="6168" spans="1:5">
      <c r="A6168">
        <v>2020</v>
      </c>
      <c r="B6168" t="s">
        <v>431</v>
      </c>
      <c r="C6168" t="s">
        <v>36</v>
      </c>
      <c r="D6168" t="s">
        <v>623</v>
      </c>
      <c r="E6168">
        <v>0.47620000000000001</v>
      </c>
    </row>
    <row r="6169" spans="1:5">
      <c r="A6169">
        <v>2020</v>
      </c>
      <c r="B6169" t="s">
        <v>423</v>
      </c>
      <c r="C6169" t="s">
        <v>18</v>
      </c>
      <c r="D6169" t="s">
        <v>623</v>
      </c>
      <c r="E6169">
        <v>0.5091</v>
      </c>
    </row>
    <row r="6170" spans="1:5">
      <c r="A6170">
        <v>2020</v>
      </c>
      <c r="B6170" t="s">
        <v>421</v>
      </c>
      <c r="C6170" t="s">
        <v>13</v>
      </c>
      <c r="D6170" t="s">
        <v>623</v>
      </c>
      <c r="E6170">
        <v>0.4899</v>
      </c>
    </row>
    <row r="6171" spans="1:5">
      <c r="A6171">
        <v>2020</v>
      </c>
      <c r="B6171" t="s">
        <v>438</v>
      </c>
      <c r="C6171" t="s">
        <v>52</v>
      </c>
      <c r="D6171" t="s">
        <v>623</v>
      </c>
      <c r="E6171">
        <v>0.51280000000000003</v>
      </c>
    </row>
    <row r="6172" spans="1:5">
      <c r="A6172">
        <v>2020</v>
      </c>
      <c r="B6172" t="s">
        <v>436</v>
      </c>
      <c r="C6172" t="s">
        <v>49</v>
      </c>
      <c r="D6172" t="s">
        <v>623</v>
      </c>
      <c r="E6172">
        <v>0.45079999999999998</v>
      </c>
    </row>
    <row r="6173" spans="1:5">
      <c r="A6173">
        <v>2020</v>
      </c>
      <c r="B6173" t="s">
        <v>426</v>
      </c>
      <c r="C6173" t="s">
        <v>427</v>
      </c>
      <c r="D6173" t="s">
        <v>623</v>
      </c>
      <c r="E6173">
        <v>0.37119999999999997</v>
      </c>
    </row>
    <row r="6174" spans="1:5">
      <c r="A6174">
        <v>2020</v>
      </c>
      <c r="B6174" t="s">
        <v>424</v>
      </c>
      <c r="C6174" t="s">
        <v>21</v>
      </c>
      <c r="D6174" t="s">
        <v>623</v>
      </c>
      <c r="E6174">
        <v>0.4511</v>
      </c>
    </row>
    <row r="6175" spans="1:5">
      <c r="A6175">
        <v>2020</v>
      </c>
      <c r="B6175" t="s">
        <v>432</v>
      </c>
      <c r="C6175" t="s">
        <v>39</v>
      </c>
      <c r="D6175" t="s">
        <v>623</v>
      </c>
      <c r="E6175">
        <v>0.48620000000000002</v>
      </c>
    </row>
    <row r="6176" spans="1:5">
      <c r="A6176">
        <v>2020</v>
      </c>
      <c r="B6176" t="s">
        <v>439</v>
      </c>
      <c r="C6176" t="s">
        <v>53</v>
      </c>
      <c r="D6176" t="s">
        <v>623</v>
      </c>
      <c r="E6176">
        <v>0.48720000000000002</v>
      </c>
    </row>
    <row r="6177" spans="1:5">
      <c r="A6177">
        <v>2020</v>
      </c>
      <c r="B6177" t="s">
        <v>428</v>
      </c>
      <c r="C6177" t="s">
        <v>27</v>
      </c>
      <c r="D6177" t="s">
        <v>623</v>
      </c>
      <c r="E6177">
        <v>0.51949999999999996</v>
      </c>
    </row>
    <row r="6178" spans="1:5">
      <c r="A6178">
        <v>2020</v>
      </c>
      <c r="B6178" t="s">
        <v>429</v>
      </c>
      <c r="C6178" t="s">
        <v>30</v>
      </c>
      <c r="D6178" t="s">
        <v>623</v>
      </c>
      <c r="E6178">
        <v>0.48359999999999997</v>
      </c>
    </row>
    <row r="6179" spans="1:5">
      <c r="A6179">
        <v>2020</v>
      </c>
      <c r="B6179" t="s">
        <v>430</v>
      </c>
      <c r="C6179" t="s">
        <v>33</v>
      </c>
      <c r="D6179" t="s">
        <v>623</v>
      </c>
      <c r="E6179">
        <v>0.46429999999999999</v>
      </c>
    </row>
    <row r="6180" spans="1:5">
      <c r="A6180">
        <v>2020</v>
      </c>
      <c r="B6180" t="s">
        <v>433</v>
      </c>
      <c r="C6180" t="s">
        <v>42</v>
      </c>
      <c r="D6180" t="s">
        <v>623</v>
      </c>
      <c r="E6180">
        <v>0.5</v>
      </c>
    </row>
    <row r="6181" spans="1:5">
      <c r="A6181">
        <v>2020</v>
      </c>
      <c r="B6181" t="s">
        <v>420</v>
      </c>
      <c r="C6181" t="s">
        <v>8</v>
      </c>
      <c r="D6181" t="s">
        <v>623</v>
      </c>
      <c r="E6181">
        <v>0.42749999999999999</v>
      </c>
    </row>
    <row r="6182" spans="1:5">
      <c r="A6182">
        <v>2020</v>
      </c>
      <c r="B6182" t="s">
        <v>434</v>
      </c>
      <c r="C6182" t="s">
        <v>45</v>
      </c>
      <c r="D6182" t="s">
        <v>623</v>
      </c>
      <c r="E6182">
        <v>0.5</v>
      </c>
    </row>
    <row r="6183" spans="1:5">
      <c r="A6183">
        <v>2020</v>
      </c>
      <c r="B6183" t="s">
        <v>435</v>
      </c>
      <c r="C6183" t="s">
        <v>48</v>
      </c>
      <c r="D6183" t="s">
        <v>623</v>
      </c>
      <c r="E6183">
        <v>0.44259999999999999</v>
      </c>
    </row>
    <row r="6184" spans="1:5">
      <c r="A6184">
        <v>2020</v>
      </c>
      <c r="B6184" t="s">
        <v>437</v>
      </c>
      <c r="C6184" t="s">
        <v>51</v>
      </c>
      <c r="D6184" t="s">
        <v>623</v>
      </c>
      <c r="E6184">
        <v>0.50609999999999999</v>
      </c>
    </row>
    <row r="6185" spans="1:5">
      <c r="A6185">
        <v>2019</v>
      </c>
      <c r="B6185" t="s">
        <v>432</v>
      </c>
      <c r="C6185" t="s">
        <v>39</v>
      </c>
      <c r="D6185" t="s">
        <v>623</v>
      </c>
      <c r="E6185">
        <v>0.44550000000000001</v>
      </c>
    </row>
    <row r="6186" spans="1:5">
      <c r="A6186">
        <v>2019</v>
      </c>
      <c r="B6186" t="s">
        <v>426</v>
      </c>
      <c r="C6186" t="s">
        <v>427</v>
      </c>
      <c r="D6186" t="s">
        <v>623</v>
      </c>
      <c r="E6186">
        <v>0.375</v>
      </c>
    </row>
    <row r="6187" spans="1:5">
      <c r="A6187">
        <v>2019</v>
      </c>
      <c r="B6187" t="s">
        <v>421</v>
      </c>
      <c r="C6187" t="s">
        <v>13</v>
      </c>
      <c r="D6187" t="s">
        <v>623</v>
      </c>
      <c r="E6187">
        <v>0.48280000000000001</v>
      </c>
    </row>
    <row r="6188" spans="1:5">
      <c r="A6188">
        <v>2019</v>
      </c>
      <c r="B6188" t="s">
        <v>424</v>
      </c>
      <c r="C6188" t="s">
        <v>21</v>
      </c>
      <c r="D6188" t="s">
        <v>623</v>
      </c>
      <c r="E6188">
        <v>0.45989999999999998</v>
      </c>
    </row>
    <row r="6189" spans="1:5">
      <c r="A6189">
        <v>2019</v>
      </c>
      <c r="B6189" t="s">
        <v>423</v>
      </c>
      <c r="C6189" t="s">
        <v>18</v>
      </c>
      <c r="D6189" t="s">
        <v>623</v>
      </c>
      <c r="E6189">
        <v>0.48080000000000001</v>
      </c>
    </row>
    <row r="6190" spans="1:5">
      <c r="A6190">
        <v>2019</v>
      </c>
      <c r="B6190" t="s">
        <v>434</v>
      </c>
      <c r="C6190" t="s">
        <v>45</v>
      </c>
      <c r="D6190" t="s">
        <v>623</v>
      </c>
      <c r="E6190">
        <v>0.5</v>
      </c>
    </row>
    <row r="6191" spans="1:5">
      <c r="A6191">
        <v>2019</v>
      </c>
      <c r="B6191" t="s">
        <v>428</v>
      </c>
      <c r="C6191" t="s">
        <v>27</v>
      </c>
      <c r="D6191" t="s">
        <v>623</v>
      </c>
      <c r="E6191">
        <v>0.52500000000000002</v>
      </c>
    </row>
    <row r="6192" spans="1:5">
      <c r="A6192">
        <v>2019</v>
      </c>
      <c r="B6192" t="s">
        <v>437</v>
      </c>
      <c r="C6192" t="s">
        <v>51</v>
      </c>
      <c r="D6192" t="s">
        <v>623</v>
      </c>
      <c r="E6192">
        <v>0.497</v>
      </c>
    </row>
    <row r="6193" spans="1:5">
      <c r="A6193">
        <v>2019</v>
      </c>
      <c r="B6193" t="s">
        <v>425</v>
      </c>
      <c r="C6193" t="s">
        <v>24</v>
      </c>
      <c r="D6193" t="s">
        <v>623</v>
      </c>
      <c r="E6193">
        <v>0.5</v>
      </c>
    </row>
    <row r="6194" spans="1:5">
      <c r="A6194">
        <v>2019</v>
      </c>
      <c r="B6194" t="s">
        <v>430</v>
      </c>
      <c r="C6194" t="s">
        <v>33</v>
      </c>
      <c r="D6194" t="s">
        <v>623</v>
      </c>
      <c r="E6194">
        <v>0.47370000000000001</v>
      </c>
    </row>
    <row r="6195" spans="1:5">
      <c r="A6195">
        <v>2019</v>
      </c>
      <c r="B6195" t="s">
        <v>420</v>
      </c>
      <c r="C6195" t="s">
        <v>8</v>
      </c>
      <c r="D6195" t="s">
        <v>623</v>
      </c>
      <c r="E6195">
        <v>0.45300000000000001</v>
      </c>
    </row>
    <row r="6196" spans="1:5">
      <c r="A6196">
        <v>2019</v>
      </c>
      <c r="B6196" t="s">
        <v>438</v>
      </c>
      <c r="C6196" t="s">
        <v>52</v>
      </c>
      <c r="D6196" t="s">
        <v>623</v>
      </c>
      <c r="E6196">
        <v>0.51280000000000003</v>
      </c>
    </row>
    <row r="6197" spans="1:5">
      <c r="A6197">
        <v>2019</v>
      </c>
      <c r="B6197" t="s">
        <v>429</v>
      </c>
      <c r="C6197" t="s">
        <v>30</v>
      </c>
      <c r="D6197" t="s">
        <v>623</v>
      </c>
      <c r="E6197">
        <v>0.5091</v>
      </c>
    </row>
    <row r="6198" spans="1:5">
      <c r="A6198">
        <v>2019</v>
      </c>
      <c r="B6198" t="s">
        <v>433</v>
      </c>
      <c r="C6198" t="s">
        <v>42</v>
      </c>
      <c r="D6198" t="s">
        <v>623</v>
      </c>
      <c r="E6198">
        <v>0.5</v>
      </c>
    </row>
    <row r="6199" spans="1:5">
      <c r="A6199">
        <v>2019</v>
      </c>
      <c r="B6199" t="s">
        <v>422</v>
      </c>
      <c r="C6199" t="s">
        <v>15</v>
      </c>
      <c r="D6199" t="s">
        <v>623</v>
      </c>
      <c r="E6199">
        <v>0.46879999999999999</v>
      </c>
    </row>
    <row r="6200" spans="1:5">
      <c r="A6200">
        <v>2019</v>
      </c>
      <c r="B6200" t="s">
        <v>435</v>
      </c>
      <c r="C6200" t="s">
        <v>48</v>
      </c>
      <c r="D6200" t="s">
        <v>623</v>
      </c>
      <c r="E6200">
        <v>0.47370000000000001</v>
      </c>
    </row>
    <row r="6201" spans="1:5">
      <c r="A6201">
        <v>2019</v>
      </c>
      <c r="B6201" t="s">
        <v>436</v>
      </c>
      <c r="C6201" t="s">
        <v>49</v>
      </c>
      <c r="D6201" t="s">
        <v>623</v>
      </c>
      <c r="E6201">
        <v>0.46339999999999998</v>
      </c>
    </row>
    <row r="6202" spans="1:5">
      <c r="A6202">
        <v>2019</v>
      </c>
      <c r="B6202" t="s">
        <v>439</v>
      </c>
      <c r="C6202" t="s">
        <v>53</v>
      </c>
      <c r="D6202" t="s">
        <v>623</v>
      </c>
      <c r="E6202">
        <v>0.51219999999999999</v>
      </c>
    </row>
    <row r="6203" spans="1:5">
      <c r="A6203">
        <v>2019</v>
      </c>
      <c r="B6203" t="s">
        <v>431</v>
      </c>
      <c r="C6203" t="s">
        <v>36</v>
      </c>
      <c r="D6203" t="s">
        <v>623</v>
      </c>
      <c r="E6203">
        <v>0.5</v>
      </c>
    </row>
    <row r="6204" spans="1:5">
      <c r="A6204">
        <v>2018</v>
      </c>
      <c r="B6204" t="s">
        <v>424</v>
      </c>
      <c r="C6204" t="s">
        <v>21</v>
      </c>
      <c r="D6204" t="s">
        <v>623</v>
      </c>
      <c r="E6204">
        <v>0.36359999999999998</v>
      </c>
    </row>
    <row r="6205" spans="1:5">
      <c r="A6205">
        <v>2018</v>
      </c>
      <c r="B6205" t="s">
        <v>420</v>
      </c>
      <c r="C6205" t="s">
        <v>8</v>
      </c>
      <c r="D6205" t="s">
        <v>623</v>
      </c>
      <c r="E6205">
        <v>0.3584</v>
      </c>
    </row>
    <row r="6206" spans="1:5">
      <c r="A6206">
        <v>2018</v>
      </c>
      <c r="B6206" t="s">
        <v>426</v>
      </c>
      <c r="C6206" t="s">
        <v>427</v>
      </c>
      <c r="D6206" t="s">
        <v>623</v>
      </c>
      <c r="E6206">
        <v>0.3226</v>
      </c>
    </row>
    <row r="6207" spans="1:5">
      <c r="A6207">
        <v>2018</v>
      </c>
      <c r="B6207" t="s">
        <v>433</v>
      </c>
      <c r="C6207" t="s">
        <v>42</v>
      </c>
      <c r="D6207" t="s">
        <v>623</v>
      </c>
      <c r="E6207">
        <v>0.375</v>
      </c>
    </row>
    <row r="6208" spans="1:5">
      <c r="A6208">
        <v>2018</v>
      </c>
      <c r="B6208" t="s">
        <v>421</v>
      </c>
      <c r="C6208" t="s">
        <v>13</v>
      </c>
      <c r="D6208" t="s">
        <v>623</v>
      </c>
      <c r="E6208">
        <v>0.38030000000000003</v>
      </c>
    </row>
    <row r="6209" spans="1:5">
      <c r="A6209">
        <v>2018</v>
      </c>
      <c r="B6209" t="s">
        <v>435</v>
      </c>
      <c r="C6209" t="s">
        <v>48</v>
      </c>
      <c r="D6209" t="s">
        <v>623</v>
      </c>
      <c r="E6209">
        <v>0.45610000000000001</v>
      </c>
    </row>
    <row r="6210" spans="1:5">
      <c r="A6210">
        <v>2018</v>
      </c>
      <c r="B6210" t="s">
        <v>428</v>
      </c>
      <c r="C6210" t="s">
        <v>27</v>
      </c>
      <c r="D6210" t="s">
        <v>623</v>
      </c>
      <c r="E6210">
        <v>0.42670000000000002</v>
      </c>
    </row>
    <row r="6211" spans="1:5">
      <c r="A6211">
        <v>2018</v>
      </c>
      <c r="B6211" t="s">
        <v>423</v>
      </c>
      <c r="C6211" t="s">
        <v>18</v>
      </c>
      <c r="D6211" t="s">
        <v>623</v>
      </c>
      <c r="E6211">
        <v>0.42</v>
      </c>
    </row>
    <row r="6212" spans="1:5">
      <c r="A6212">
        <v>2018</v>
      </c>
      <c r="B6212" t="s">
        <v>430</v>
      </c>
      <c r="C6212" t="s">
        <v>33</v>
      </c>
      <c r="D6212" t="s">
        <v>623</v>
      </c>
      <c r="E6212">
        <v>0.45450000000000002</v>
      </c>
    </row>
    <row r="6213" spans="1:5">
      <c r="A6213">
        <v>2018</v>
      </c>
      <c r="B6213" t="s">
        <v>431</v>
      </c>
      <c r="C6213" t="s">
        <v>36</v>
      </c>
      <c r="D6213" t="s">
        <v>623</v>
      </c>
      <c r="E6213">
        <v>0.39129999999999998</v>
      </c>
    </row>
    <row r="6214" spans="1:5">
      <c r="A6214">
        <v>2018</v>
      </c>
      <c r="B6214" t="s">
        <v>438</v>
      </c>
      <c r="C6214" t="s">
        <v>52</v>
      </c>
      <c r="D6214" t="s">
        <v>623</v>
      </c>
      <c r="E6214">
        <v>0.44740000000000002</v>
      </c>
    </row>
    <row r="6215" spans="1:5">
      <c r="A6215">
        <v>2018</v>
      </c>
      <c r="B6215" t="s">
        <v>422</v>
      </c>
      <c r="C6215" t="s">
        <v>15</v>
      </c>
      <c r="D6215" t="s">
        <v>623</v>
      </c>
      <c r="E6215">
        <v>0.3952</v>
      </c>
    </row>
    <row r="6216" spans="1:5">
      <c r="A6216">
        <v>2018</v>
      </c>
      <c r="B6216" t="s">
        <v>436</v>
      </c>
      <c r="C6216" t="s">
        <v>49</v>
      </c>
      <c r="D6216" t="s">
        <v>623</v>
      </c>
      <c r="E6216">
        <v>0.38979999999999998</v>
      </c>
    </row>
    <row r="6217" spans="1:5">
      <c r="A6217">
        <v>2018</v>
      </c>
      <c r="B6217" t="s">
        <v>439</v>
      </c>
      <c r="C6217" t="s">
        <v>53</v>
      </c>
      <c r="D6217" t="s">
        <v>623</v>
      </c>
      <c r="E6217">
        <v>0.45</v>
      </c>
    </row>
    <row r="6218" spans="1:5">
      <c r="A6218">
        <v>2018</v>
      </c>
      <c r="B6218" t="s">
        <v>437</v>
      </c>
      <c r="C6218" t="s">
        <v>51</v>
      </c>
      <c r="D6218" t="s">
        <v>623</v>
      </c>
      <c r="E6218">
        <v>0.36480000000000001</v>
      </c>
    </row>
    <row r="6219" spans="1:5">
      <c r="A6219">
        <v>2018</v>
      </c>
      <c r="B6219" t="s">
        <v>434</v>
      </c>
      <c r="C6219" t="s">
        <v>45</v>
      </c>
      <c r="D6219" t="s">
        <v>623</v>
      </c>
      <c r="E6219">
        <v>0.45450000000000002</v>
      </c>
    </row>
    <row r="6220" spans="1:5">
      <c r="A6220">
        <v>2018</v>
      </c>
      <c r="B6220" t="s">
        <v>429</v>
      </c>
      <c r="C6220" t="s">
        <v>30</v>
      </c>
      <c r="D6220" t="s">
        <v>623</v>
      </c>
      <c r="E6220">
        <v>0.41420000000000001</v>
      </c>
    </row>
    <row r="6221" spans="1:5">
      <c r="A6221">
        <v>2018</v>
      </c>
      <c r="B6221" t="s">
        <v>425</v>
      </c>
      <c r="C6221" t="s">
        <v>24</v>
      </c>
      <c r="D6221" t="s">
        <v>623</v>
      </c>
      <c r="E6221">
        <v>0.41460000000000002</v>
      </c>
    </row>
    <row r="6222" spans="1:5">
      <c r="A6222">
        <v>2018</v>
      </c>
      <c r="B6222" t="s">
        <v>432</v>
      </c>
      <c r="C6222" t="s">
        <v>39</v>
      </c>
      <c r="D6222" t="s">
        <v>623</v>
      </c>
      <c r="E6222">
        <v>0.37040000000000001</v>
      </c>
    </row>
    <row r="6223" spans="1:5">
      <c r="A6223">
        <v>2023</v>
      </c>
      <c r="B6223" t="s">
        <v>424</v>
      </c>
      <c r="C6223" t="s">
        <v>21</v>
      </c>
      <c r="D6223" t="s">
        <v>623</v>
      </c>
      <c r="E6223">
        <v>0.46710000000000002</v>
      </c>
    </row>
    <row r="6224" spans="1:5">
      <c r="A6224">
        <v>2023</v>
      </c>
      <c r="B6224" t="s">
        <v>432</v>
      </c>
      <c r="C6224" t="s">
        <v>39</v>
      </c>
      <c r="D6224" t="s">
        <v>623</v>
      </c>
      <c r="E6224">
        <v>0.48249999999999998</v>
      </c>
    </row>
    <row r="6225" spans="1:5">
      <c r="A6225">
        <v>2023</v>
      </c>
      <c r="B6225" t="s">
        <v>421</v>
      </c>
      <c r="C6225" t="s">
        <v>13</v>
      </c>
      <c r="D6225" t="s">
        <v>623</v>
      </c>
      <c r="E6225">
        <v>0.51349999999999996</v>
      </c>
    </row>
    <row r="6226" spans="1:5">
      <c r="A6226">
        <v>2023</v>
      </c>
      <c r="B6226" t="s">
        <v>430</v>
      </c>
      <c r="C6226" t="s">
        <v>33</v>
      </c>
      <c r="D6226" t="s">
        <v>623</v>
      </c>
      <c r="E6226">
        <v>0.5</v>
      </c>
    </row>
    <row r="6227" spans="1:5">
      <c r="A6227">
        <v>2023</v>
      </c>
      <c r="B6227" t="s">
        <v>435</v>
      </c>
      <c r="C6227" t="s">
        <v>48</v>
      </c>
      <c r="D6227" t="s">
        <v>623</v>
      </c>
      <c r="E6227">
        <v>0.50790000000000002</v>
      </c>
    </row>
    <row r="6228" spans="1:5">
      <c r="A6228">
        <v>2023</v>
      </c>
      <c r="B6228" t="s">
        <v>436</v>
      </c>
      <c r="C6228" t="s">
        <v>49</v>
      </c>
      <c r="D6228" t="s">
        <v>623</v>
      </c>
      <c r="E6228">
        <v>0.47039999999999998</v>
      </c>
    </row>
    <row r="6229" spans="1:5">
      <c r="A6229">
        <v>2023</v>
      </c>
      <c r="B6229" t="s">
        <v>429</v>
      </c>
      <c r="C6229" t="s">
        <v>30</v>
      </c>
      <c r="D6229" t="s">
        <v>623</v>
      </c>
      <c r="E6229">
        <v>0.52690000000000003</v>
      </c>
    </row>
    <row r="6230" spans="1:5">
      <c r="A6230">
        <v>2023</v>
      </c>
      <c r="B6230" t="s">
        <v>420</v>
      </c>
      <c r="C6230" t="s">
        <v>8</v>
      </c>
      <c r="D6230" t="s">
        <v>623</v>
      </c>
      <c r="E6230">
        <v>0.4733</v>
      </c>
    </row>
    <row r="6231" spans="1:5">
      <c r="A6231">
        <v>2023</v>
      </c>
      <c r="B6231" t="s">
        <v>439</v>
      </c>
      <c r="C6231" t="s">
        <v>53</v>
      </c>
      <c r="D6231" t="s">
        <v>623</v>
      </c>
      <c r="E6231">
        <v>0.54169999999999996</v>
      </c>
    </row>
    <row r="6232" spans="1:5">
      <c r="A6232">
        <v>2023</v>
      </c>
      <c r="B6232" t="s">
        <v>437</v>
      </c>
      <c r="C6232" t="s">
        <v>51</v>
      </c>
      <c r="D6232" t="s">
        <v>623</v>
      </c>
      <c r="E6232">
        <v>0.52070000000000005</v>
      </c>
    </row>
    <row r="6233" spans="1:5">
      <c r="A6233">
        <v>2023</v>
      </c>
      <c r="B6233" t="s">
        <v>438</v>
      </c>
      <c r="C6233" t="s">
        <v>52</v>
      </c>
      <c r="D6233" t="s">
        <v>623</v>
      </c>
      <c r="E6233">
        <v>0.59519999999999995</v>
      </c>
    </row>
    <row r="6234" spans="1:5">
      <c r="A6234">
        <v>2023</v>
      </c>
      <c r="B6234" t="s">
        <v>426</v>
      </c>
      <c r="C6234" t="s">
        <v>427</v>
      </c>
      <c r="D6234" t="s">
        <v>623</v>
      </c>
      <c r="E6234">
        <v>0.43070000000000003</v>
      </c>
    </row>
    <row r="6235" spans="1:5">
      <c r="A6235">
        <v>2023</v>
      </c>
      <c r="B6235" t="s">
        <v>434</v>
      </c>
      <c r="C6235" t="s">
        <v>45</v>
      </c>
      <c r="D6235" t="s">
        <v>623</v>
      </c>
      <c r="E6235">
        <v>0.66669999999999996</v>
      </c>
    </row>
    <row r="6236" spans="1:5">
      <c r="A6236">
        <v>2023</v>
      </c>
      <c r="B6236" t="s">
        <v>425</v>
      </c>
      <c r="C6236" t="s">
        <v>24</v>
      </c>
      <c r="D6236" t="s">
        <v>623</v>
      </c>
      <c r="E6236">
        <v>0.4884</v>
      </c>
    </row>
    <row r="6237" spans="1:5">
      <c r="A6237">
        <v>2023</v>
      </c>
      <c r="B6237" t="s">
        <v>422</v>
      </c>
      <c r="C6237" t="s">
        <v>15</v>
      </c>
      <c r="D6237" t="s">
        <v>623</v>
      </c>
      <c r="E6237">
        <v>0.51090000000000002</v>
      </c>
    </row>
    <row r="6238" spans="1:5">
      <c r="A6238">
        <v>2024</v>
      </c>
      <c r="B6238" t="s">
        <v>430</v>
      </c>
      <c r="C6238" t="s">
        <v>33</v>
      </c>
      <c r="D6238" t="s">
        <v>623</v>
      </c>
      <c r="E6238">
        <v>0.54100000000000004</v>
      </c>
    </row>
    <row r="6239" spans="1:5">
      <c r="A6239">
        <v>2024</v>
      </c>
      <c r="B6239" t="s">
        <v>428</v>
      </c>
      <c r="C6239" t="s">
        <v>27</v>
      </c>
      <c r="D6239" t="s">
        <v>623</v>
      </c>
      <c r="E6239">
        <v>0.56469999999999998</v>
      </c>
    </row>
    <row r="6240" spans="1:5">
      <c r="A6240">
        <v>2024</v>
      </c>
      <c r="B6240" t="s">
        <v>422</v>
      </c>
      <c r="C6240" t="s">
        <v>15</v>
      </c>
      <c r="D6240" t="s">
        <v>623</v>
      </c>
      <c r="E6240">
        <v>0.51459999999999995</v>
      </c>
    </row>
    <row r="6241" spans="1:5">
      <c r="A6241">
        <v>2024</v>
      </c>
      <c r="B6241" t="s">
        <v>425</v>
      </c>
      <c r="C6241" t="s">
        <v>24</v>
      </c>
      <c r="D6241" t="s">
        <v>623</v>
      </c>
      <c r="E6241">
        <v>0.46339999999999998</v>
      </c>
    </row>
    <row r="6242" spans="1:5">
      <c r="A6242">
        <v>2024</v>
      </c>
      <c r="B6242" t="s">
        <v>438</v>
      </c>
      <c r="C6242" t="s">
        <v>52</v>
      </c>
      <c r="D6242" t="s">
        <v>623</v>
      </c>
      <c r="E6242">
        <v>0.54759999999999998</v>
      </c>
    </row>
    <row r="6243" spans="1:5">
      <c r="A6243">
        <v>2024</v>
      </c>
      <c r="B6243" t="s">
        <v>420</v>
      </c>
      <c r="C6243" t="s">
        <v>8</v>
      </c>
      <c r="D6243" t="s">
        <v>623</v>
      </c>
      <c r="E6243">
        <v>0.48799999999999999</v>
      </c>
    </row>
    <row r="6244" spans="1:5">
      <c r="A6244">
        <v>2024</v>
      </c>
      <c r="B6244" t="s">
        <v>423</v>
      </c>
      <c r="C6244" t="s">
        <v>18</v>
      </c>
      <c r="D6244" t="s">
        <v>623</v>
      </c>
      <c r="E6244">
        <v>0.57140000000000002</v>
      </c>
    </row>
    <row r="6245" spans="1:5">
      <c r="A6245">
        <v>2024</v>
      </c>
      <c r="B6245" t="s">
        <v>421</v>
      </c>
      <c r="C6245" t="s">
        <v>13</v>
      </c>
      <c r="D6245" t="s">
        <v>623</v>
      </c>
      <c r="E6245">
        <v>0.50849999999999995</v>
      </c>
    </row>
    <row r="6246" spans="1:5">
      <c r="A6246">
        <v>2024</v>
      </c>
      <c r="B6246" t="s">
        <v>429</v>
      </c>
      <c r="C6246" t="s">
        <v>30</v>
      </c>
      <c r="D6246" t="s">
        <v>623</v>
      </c>
      <c r="E6246">
        <v>0.51800000000000002</v>
      </c>
    </row>
    <row r="6247" spans="1:5">
      <c r="A6247">
        <v>2024</v>
      </c>
      <c r="B6247" t="s">
        <v>431</v>
      </c>
      <c r="C6247" t="s">
        <v>36</v>
      </c>
      <c r="D6247" t="s">
        <v>623</v>
      </c>
      <c r="E6247">
        <v>0.52170000000000005</v>
      </c>
    </row>
    <row r="6248" spans="1:5">
      <c r="A6248">
        <v>2024</v>
      </c>
      <c r="B6248" t="s">
        <v>434</v>
      </c>
      <c r="C6248" t="s">
        <v>45</v>
      </c>
      <c r="D6248" t="s">
        <v>623</v>
      </c>
      <c r="E6248">
        <v>0.66669999999999996</v>
      </c>
    </row>
    <row r="6249" spans="1:5">
      <c r="A6249">
        <v>2024</v>
      </c>
      <c r="B6249" t="s">
        <v>437</v>
      </c>
      <c r="C6249" t="s">
        <v>51</v>
      </c>
      <c r="D6249" t="s">
        <v>623</v>
      </c>
      <c r="E6249">
        <v>0.53220000000000001</v>
      </c>
    </row>
    <row r="6250" spans="1:5">
      <c r="A6250">
        <v>2024</v>
      </c>
      <c r="B6250" t="s">
        <v>436</v>
      </c>
      <c r="C6250" t="s">
        <v>49</v>
      </c>
      <c r="D6250" t="s">
        <v>623</v>
      </c>
      <c r="E6250">
        <v>0.47710000000000002</v>
      </c>
    </row>
    <row r="6251" spans="1:5">
      <c r="A6251">
        <v>2024</v>
      </c>
      <c r="B6251" t="s">
        <v>439</v>
      </c>
      <c r="C6251" t="s">
        <v>53</v>
      </c>
      <c r="D6251" t="s">
        <v>623</v>
      </c>
      <c r="E6251">
        <v>0.54</v>
      </c>
    </row>
    <row r="6252" spans="1:5">
      <c r="A6252">
        <v>2024</v>
      </c>
      <c r="B6252" t="s">
        <v>433</v>
      </c>
      <c r="C6252" t="s">
        <v>42</v>
      </c>
      <c r="D6252" t="s">
        <v>623</v>
      </c>
      <c r="E6252">
        <v>0.52170000000000005</v>
      </c>
    </row>
    <row r="6253" spans="1:5">
      <c r="A6253">
        <v>2023</v>
      </c>
      <c r="B6253" t="s">
        <v>431</v>
      </c>
      <c r="C6253" t="s">
        <v>36</v>
      </c>
      <c r="D6253" t="s">
        <v>624</v>
      </c>
      <c r="E6253">
        <v>0.2727</v>
      </c>
    </row>
    <row r="6254" spans="1:5">
      <c r="A6254">
        <v>2023</v>
      </c>
      <c r="B6254" t="s">
        <v>433</v>
      </c>
      <c r="C6254" t="s">
        <v>42</v>
      </c>
      <c r="D6254" t="s">
        <v>624</v>
      </c>
      <c r="E6254">
        <v>9.5200000000000007E-2</v>
      </c>
    </row>
    <row r="6255" spans="1:5">
      <c r="A6255">
        <v>2023</v>
      </c>
      <c r="B6255" t="s">
        <v>423</v>
      </c>
      <c r="C6255" t="s">
        <v>18</v>
      </c>
      <c r="D6255" t="s">
        <v>624</v>
      </c>
      <c r="E6255">
        <v>0.17860000000000001</v>
      </c>
    </row>
    <row r="6256" spans="1:5">
      <c r="A6256">
        <v>2023</v>
      </c>
      <c r="B6256" t="s">
        <v>428</v>
      </c>
      <c r="C6256" t="s">
        <v>27</v>
      </c>
      <c r="D6256" t="s">
        <v>624</v>
      </c>
      <c r="E6256">
        <v>0.1724</v>
      </c>
    </row>
    <row r="6257" spans="1:5">
      <c r="A6257">
        <v>2024</v>
      </c>
      <c r="B6257" t="s">
        <v>424</v>
      </c>
      <c r="C6257" t="s">
        <v>21</v>
      </c>
      <c r="D6257" t="s">
        <v>624</v>
      </c>
      <c r="E6257">
        <v>0.2273</v>
      </c>
    </row>
    <row r="6258" spans="1:5">
      <c r="A6258">
        <v>2024</v>
      </c>
      <c r="B6258" t="s">
        <v>432</v>
      </c>
      <c r="C6258" t="s">
        <v>39</v>
      </c>
      <c r="D6258" t="s">
        <v>624</v>
      </c>
      <c r="E6258">
        <v>0.23480000000000001</v>
      </c>
    </row>
    <row r="6259" spans="1:5">
      <c r="A6259">
        <v>2024</v>
      </c>
      <c r="B6259" t="s">
        <v>435</v>
      </c>
      <c r="C6259" t="s">
        <v>48</v>
      </c>
      <c r="D6259" t="s">
        <v>624</v>
      </c>
      <c r="E6259">
        <v>0.26979999999999998</v>
      </c>
    </row>
    <row r="6260" spans="1:5">
      <c r="A6260">
        <v>2024</v>
      </c>
      <c r="B6260" t="s">
        <v>426</v>
      </c>
      <c r="C6260" t="s">
        <v>427</v>
      </c>
      <c r="D6260" t="s">
        <v>624</v>
      </c>
      <c r="E6260">
        <v>0.42959999999999998</v>
      </c>
    </row>
    <row r="6261" spans="1:5">
      <c r="A6261">
        <v>2021</v>
      </c>
      <c r="B6261" t="s">
        <v>437</v>
      </c>
      <c r="C6261" t="s">
        <v>51</v>
      </c>
      <c r="D6261" t="s">
        <v>624</v>
      </c>
      <c r="E6261">
        <v>0.1166</v>
      </c>
    </row>
    <row r="6262" spans="1:5">
      <c r="A6262">
        <v>2021</v>
      </c>
      <c r="B6262" t="s">
        <v>434</v>
      </c>
      <c r="C6262" t="s">
        <v>45</v>
      </c>
      <c r="D6262" t="s">
        <v>624</v>
      </c>
      <c r="E6262">
        <v>0.1111</v>
      </c>
    </row>
    <row r="6263" spans="1:5">
      <c r="A6263">
        <v>2021</v>
      </c>
      <c r="B6263" t="s">
        <v>438</v>
      </c>
      <c r="C6263" t="s">
        <v>52</v>
      </c>
      <c r="D6263" t="s">
        <v>624</v>
      </c>
      <c r="E6263">
        <v>0.22500000000000001</v>
      </c>
    </row>
    <row r="6264" spans="1:5">
      <c r="A6264">
        <v>2021</v>
      </c>
      <c r="B6264" t="s">
        <v>425</v>
      </c>
      <c r="C6264" t="s">
        <v>24</v>
      </c>
      <c r="D6264" t="s">
        <v>624</v>
      </c>
      <c r="E6264">
        <v>0.21429999999999999</v>
      </c>
    </row>
    <row r="6265" spans="1:5">
      <c r="A6265">
        <v>2021</v>
      </c>
      <c r="B6265" t="s">
        <v>423</v>
      </c>
      <c r="C6265" t="s">
        <v>18</v>
      </c>
      <c r="D6265" t="s">
        <v>624</v>
      </c>
      <c r="E6265">
        <v>0.20749999999999999</v>
      </c>
    </row>
    <row r="6266" spans="1:5">
      <c r="A6266">
        <v>2021</v>
      </c>
      <c r="B6266" t="s">
        <v>420</v>
      </c>
      <c r="C6266" t="s">
        <v>8</v>
      </c>
      <c r="D6266" t="s">
        <v>624</v>
      </c>
      <c r="E6266">
        <v>0.23300000000000001</v>
      </c>
    </row>
    <row r="6267" spans="1:5">
      <c r="A6267">
        <v>2022</v>
      </c>
      <c r="B6267" t="s">
        <v>425</v>
      </c>
      <c r="C6267" t="s">
        <v>24</v>
      </c>
      <c r="D6267" t="s">
        <v>624</v>
      </c>
      <c r="E6267">
        <v>0.2</v>
      </c>
    </row>
    <row r="6268" spans="1:5">
      <c r="A6268">
        <v>2022</v>
      </c>
      <c r="B6268" t="s">
        <v>422</v>
      </c>
      <c r="C6268" t="s">
        <v>15</v>
      </c>
      <c r="D6268" t="s">
        <v>624</v>
      </c>
      <c r="E6268">
        <v>0.21640000000000001</v>
      </c>
    </row>
    <row r="6269" spans="1:5">
      <c r="A6269">
        <v>2022</v>
      </c>
      <c r="B6269" t="s">
        <v>437</v>
      </c>
      <c r="C6269" t="s">
        <v>51</v>
      </c>
      <c r="D6269" t="s">
        <v>624</v>
      </c>
      <c r="E6269">
        <v>0.10979999999999999</v>
      </c>
    </row>
    <row r="6270" spans="1:5">
      <c r="A6270">
        <v>2022</v>
      </c>
      <c r="B6270" t="s">
        <v>426</v>
      </c>
      <c r="C6270" t="s">
        <v>427</v>
      </c>
      <c r="D6270" t="s">
        <v>624</v>
      </c>
      <c r="E6270">
        <v>0.45929999999999999</v>
      </c>
    </row>
    <row r="6271" spans="1:5">
      <c r="A6271">
        <v>2022</v>
      </c>
      <c r="B6271" t="s">
        <v>428</v>
      </c>
      <c r="C6271" t="s">
        <v>27</v>
      </c>
      <c r="D6271" t="s">
        <v>624</v>
      </c>
      <c r="E6271">
        <v>0.1605</v>
      </c>
    </row>
    <row r="6272" spans="1:5">
      <c r="A6272">
        <v>2022</v>
      </c>
      <c r="B6272" t="s">
        <v>435</v>
      </c>
      <c r="C6272" t="s">
        <v>48</v>
      </c>
      <c r="D6272" t="s">
        <v>624</v>
      </c>
      <c r="E6272">
        <v>0.2903</v>
      </c>
    </row>
    <row r="6273" spans="1:5">
      <c r="A6273">
        <v>2022</v>
      </c>
      <c r="B6273" t="s">
        <v>423</v>
      </c>
      <c r="C6273" t="s">
        <v>18</v>
      </c>
      <c r="D6273" t="s">
        <v>624</v>
      </c>
      <c r="E6273">
        <v>0.22409999999999999</v>
      </c>
    </row>
    <row r="6274" spans="1:5">
      <c r="A6274">
        <v>2022</v>
      </c>
      <c r="B6274" t="s">
        <v>430</v>
      </c>
      <c r="C6274" t="s">
        <v>33</v>
      </c>
      <c r="D6274" t="s">
        <v>624</v>
      </c>
      <c r="E6274">
        <v>0.2034</v>
      </c>
    </row>
    <row r="6275" spans="1:5">
      <c r="A6275">
        <v>2022</v>
      </c>
      <c r="B6275" t="s">
        <v>436</v>
      </c>
      <c r="C6275" t="s">
        <v>49</v>
      </c>
      <c r="D6275" t="s">
        <v>624</v>
      </c>
      <c r="E6275">
        <v>0.2109</v>
      </c>
    </row>
    <row r="6276" spans="1:5">
      <c r="A6276">
        <v>2022</v>
      </c>
      <c r="B6276" t="s">
        <v>439</v>
      </c>
      <c r="C6276" t="s">
        <v>53</v>
      </c>
      <c r="D6276" t="s">
        <v>624</v>
      </c>
      <c r="E6276">
        <v>0.18179999999999999</v>
      </c>
    </row>
    <row r="6277" spans="1:5">
      <c r="A6277">
        <v>2022</v>
      </c>
      <c r="B6277" t="s">
        <v>433</v>
      </c>
      <c r="C6277" t="s">
        <v>42</v>
      </c>
      <c r="D6277" t="s">
        <v>624</v>
      </c>
      <c r="E6277">
        <v>0.1053</v>
      </c>
    </row>
    <row r="6278" spans="1:5">
      <c r="A6278">
        <v>2022</v>
      </c>
      <c r="B6278" t="s">
        <v>434</v>
      </c>
      <c r="C6278" t="s">
        <v>45</v>
      </c>
      <c r="D6278" t="s">
        <v>624</v>
      </c>
      <c r="E6278">
        <v>0.2</v>
      </c>
    </row>
    <row r="6279" spans="1:5">
      <c r="A6279">
        <v>2022</v>
      </c>
      <c r="B6279" t="s">
        <v>432</v>
      </c>
      <c r="C6279" t="s">
        <v>39</v>
      </c>
      <c r="D6279" t="s">
        <v>624</v>
      </c>
      <c r="E6279">
        <v>0.2162</v>
      </c>
    </row>
    <row r="6280" spans="1:5">
      <c r="A6280">
        <v>2021</v>
      </c>
      <c r="B6280" t="s">
        <v>426</v>
      </c>
      <c r="C6280" t="s">
        <v>427</v>
      </c>
      <c r="D6280" t="s">
        <v>624</v>
      </c>
      <c r="E6280">
        <v>0.45929999999999999</v>
      </c>
    </row>
    <row r="6281" spans="1:5">
      <c r="A6281">
        <v>2021</v>
      </c>
      <c r="B6281" t="s">
        <v>422</v>
      </c>
      <c r="C6281" t="s">
        <v>15</v>
      </c>
      <c r="D6281" t="s">
        <v>624</v>
      </c>
      <c r="E6281">
        <v>0.2331</v>
      </c>
    </row>
    <row r="6282" spans="1:5">
      <c r="A6282">
        <v>2021</v>
      </c>
      <c r="B6282" t="s">
        <v>432</v>
      </c>
      <c r="C6282" t="s">
        <v>39</v>
      </c>
      <c r="D6282" t="s">
        <v>624</v>
      </c>
      <c r="E6282">
        <v>0.24299999999999999</v>
      </c>
    </row>
    <row r="6283" spans="1:5">
      <c r="A6283">
        <v>2021</v>
      </c>
      <c r="B6283" t="s">
        <v>424</v>
      </c>
      <c r="C6283" t="s">
        <v>21</v>
      </c>
      <c r="D6283" t="s">
        <v>624</v>
      </c>
      <c r="E6283">
        <v>0.23880000000000001</v>
      </c>
    </row>
    <row r="6284" spans="1:5">
      <c r="A6284">
        <v>2021</v>
      </c>
      <c r="B6284" t="s">
        <v>433</v>
      </c>
      <c r="C6284" t="s">
        <v>42</v>
      </c>
      <c r="D6284" t="s">
        <v>624</v>
      </c>
      <c r="E6284">
        <v>0.15790000000000001</v>
      </c>
    </row>
    <row r="6285" spans="1:5">
      <c r="A6285">
        <v>2021</v>
      </c>
      <c r="B6285" t="s">
        <v>421</v>
      </c>
      <c r="C6285" t="s">
        <v>13</v>
      </c>
      <c r="D6285" t="s">
        <v>624</v>
      </c>
      <c r="E6285">
        <v>0.13450000000000001</v>
      </c>
    </row>
    <row r="6286" spans="1:5">
      <c r="A6286">
        <v>2022</v>
      </c>
      <c r="B6286" t="s">
        <v>424</v>
      </c>
      <c r="C6286" t="s">
        <v>21</v>
      </c>
      <c r="D6286" t="s">
        <v>624</v>
      </c>
      <c r="E6286">
        <v>0.22070000000000001</v>
      </c>
    </row>
    <row r="6287" spans="1:5">
      <c r="A6287">
        <v>2022</v>
      </c>
      <c r="B6287" t="s">
        <v>431</v>
      </c>
      <c r="C6287" t="s">
        <v>36</v>
      </c>
      <c r="D6287" t="s">
        <v>624</v>
      </c>
      <c r="E6287">
        <v>0.28570000000000001</v>
      </c>
    </row>
    <row r="6288" spans="1:5">
      <c r="A6288">
        <v>2022</v>
      </c>
      <c r="B6288" t="s">
        <v>421</v>
      </c>
      <c r="C6288" t="s">
        <v>13</v>
      </c>
      <c r="D6288" t="s">
        <v>624</v>
      </c>
      <c r="E6288">
        <v>0.13700000000000001</v>
      </c>
    </row>
    <row r="6289" spans="1:5">
      <c r="A6289">
        <v>2021</v>
      </c>
      <c r="B6289" t="s">
        <v>436</v>
      </c>
      <c r="C6289" t="s">
        <v>49</v>
      </c>
      <c r="D6289" t="s">
        <v>624</v>
      </c>
      <c r="E6289">
        <v>0.2271</v>
      </c>
    </row>
    <row r="6290" spans="1:5">
      <c r="A6290">
        <v>2021</v>
      </c>
      <c r="B6290" t="s">
        <v>439</v>
      </c>
      <c r="C6290" t="s">
        <v>53</v>
      </c>
      <c r="D6290" t="s">
        <v>624</v>
      </c>
      <c r="E6290">
        <v>0.12820000000000001</v>
      </c>
    </row>
    <row r="6291" spans="1:5">
      <c r="A6291">
        <v>2021</v>
      </c>
      <c r="B6291" t="s">
        <v>435</v>
      </c>
      <c r="C6291" t="s">
        <v>48</v>
      </c>
      <c r="D6291" t="s">
        <v>624</v>
      </c>
      <c r="E6291">
        <v>0.28070000000000001</v>
      </c>
    </row>
    <row r="6292" spans="1:5">
      <c r="A6292">
        <v>2021</v>
      </c>
      <c r="B6292" t="s">
        <v>430</v>
      </c>
      <c r="C6292" t="s">
        <v>33</v>
      </c>
      <c r="D6292" t="s">
        <v>624</v>
      </c>
      <c r="E6292">
        <v>0.31580000000000003</v>
      </c>
    </row>
    <row r="6293" spans="1:5">
      <c r="A6293">
        <v>2021</v>
      </c>
      <c r="B6293" t="s">
        <v>429</v>
      </c>
      <c r="C6293" t="s">
        <v>30</v>
      </c>
      <c r="D6293" t="s">
        <v>624</v>
      </c>
      <c r="E6293">
        <v>0.23469999999999999</v>
      </c>
    </row>
    <row r="6294" spans="1:5">
      <c r="A6294">
        <v>2021</v>
      </c>
      <c r="B6294" t="s">
        <v>428</v>
      </c>
      <c r="C6294" t="s">
        <v>27</v>
      </c>
      <c r="D6294" t="s">
        <v>624</v>
      </c>
      <c r="E6294">
        <v>0.18290000000000001</v>
      </c>
    </row>
    <row r="6295" spans="1:5">
      <c r="A6295">
        <v>2021</v>
      </c>
      <c r="B6295" t="s">
        <v>431</v>
      </c>
      <c r="C6295" t="s">
        <v>36</v>
      </c>
      <c r="D6295" t="s">
        <v>624</v>
      </c>
      <c r="E6295">
        <v>0.28570000000000001</v>
      </c>
    </row>
    <row r="6296" spans="1:5">
      <c r="A6296">
        <v>2022</v>
      </c>
      <c r="B6296" t="s">
        <v>438</v>
      </c>
      <c r="C6296" t="s">
        <v>52</v>
      </c>
      <c r="D6296" t="s">
        <v>624</v>
      </c>
      <c r="E6296">
        <v>0.21049999999999999</v>
      </c>
    </row>
    <row r="6297" spans="1:5">
      <c r="A6297">
        <v>2022</v>
      </c>
      <c r="B6297" t="s">
        <v>429</v>
      </c>
      <c r="C6297" t="s">
        <v>30</v>
      </c>
      <c r="D6297" t="s">
        <v>624</v>
      </c>
      <c r="E6297">
        <v>0.22459999999999999</v>
      </c>
    </row>
    <row r="6298" spans="1:5">
      <c r="A6298">
        <v>2022</v>
      </c>
      <c r="B6298" t="s">
        <v>420</v>
      </c>
      <c r="C6298" t="s">
        <v>8</v>
      </c>
      <c r="D6298" t="s">
        <v>624</v>
      </c>
      <c r="E6298">
        <v>0.22259999999999999</v>
      </c>
    </row>
    <row r="6299" spans="1:5">
      <c r="A6299">
        <v>2020</v>
      </c>
      <c r="B6299" t="s">
        <v>422</v>
      </c>
      <c r="C6299" t="s">
        <v>15</v>
      </c>
      <c r="D6299" t="s">
        <v>624</v>
      </c>
      <c r="E6299">
        <v>0.25190000000000001</v>
      </c>
    </row>
    <row r="6300" spans="1:5">
      <c r="A6300">
        <v>2020</v>
      </c>
      <c r="B6300" t="s">
        <v>425</v>
      </c>
      <c r="C6300" t="s">
        <v>24</v>
      </c>
      <c r="D6300" t="s">
        <v>624</v>
      </c>
      <c r="E6300">
        <v>0.2326</v>
      </c>
    </row>
    <row r="6301" spans="1:5">
      <c r="A6301">
        <v>2020</v>
      </c>
      <c r="B6301" t="s">
        <v>431</v>
      </c>
      <c r="C6301" t="s">
        <v>36</v>
      </c>
      <c r="D6301" t="s">
        <v>624</v>
      </c>
      <c r="E6301">
        <v>0.33329999999999999</v>
      </c>
    </row>
    <row r="6302" spans="1:5">
      <c r="A6302">
        <v>2020</v>
      </c>
      <c r="B6302" t="s">
        <v>423</v>
      </c>
      <c r="C6302" t="s">
        <v>18</v>
      </c>
      <c r="D6302" t="s">
        <v>624</v>
      </c>
      <c r="E6302">
        <v>0.21820000000000001</v>
      </c>
    </row>
    <row r="6303" spans="1:5">
      <c r="A6303">
        <v>2020</v>
      </c>
      <c r="B6303" t="s">
        <v>421</v>
      </c>
      <c r="C6303" t="s">
        <v>13</v>
      </c>
      <c r="D6303" t="s">
        <v>624</v>
      </c>
      <c r="E6303">
        <v>0.152</v>
      </c>
    </row>
    <row r="6304" spans="1:5">
      <c r="A6304">
        <v>2020</v>
      </c>
      <c r="B6304" t="s">
        <v>438</v>
      </c>
      <c r="C6304" t="s">
        <v>52</v>
      </c>
      <c r="D6304" t="s">
        <v>624</v>
      </c>
      <c r="E6304">
        <v>0.23080000000000001</v>
      </c>
    </row>
    <row r="6305" spans="1:5">
      <c r="A6305">
        <v>2020</v>
      </c>
      <c r="B6305" t="s">
        <v>436</v>
      </c>
      <c r="C6305" t="s">
        <v>49</v>
      </c>
      <c r="D6305" t="s">
        <v>624</v>
      </c>
      <c r="E6305">
        <v>0.24179999999999999</v>
      </c>
    </row>
    <row r="6306" spans="1:5">
      <c r="A6306">
        <v>2020</v>
      </c>
      <c r="B6306" t="s">
        <v>426</v>
      </c>
      <c r="C6306" t="s">
        <v>427</v>
      </c>
      <c r="D6306" t="s">
        <v>624</v>
      </c>
      <c r="E6306">
        <v>0.45450000000000002</v>
      </c>
    </row>
    <row r="6307" spans="1:5">
      <c r="A6307">
        <v>2020</v>
      </c>
      <c r="B6307" t="s">
        <v>424</v>
      </c>
      <c r="C6307" t="s">
        <v>21</v>
      </c>
      <c r="D6307" t="s">
        <v>624</v>
      </c>
      <c r="E6307">
        <v>0.28570000000000001</v>
      </c>
    </row>
    <row r="6308" spans="1:5">
      <c r="A6308">
        <v>2020</v>
      </c>
      <c r="B6308" t="s">
        <v>432</v>
      </c>
      <c r="C6308" t="s">
        <v>39</v>
      </c>
      <c r="D6308" t="s">
        <v>624</v>
      </c>
      <c r="E6308">
        <v>0.22020000000000001</v>
      </c>
    </row>
    <row r="6309" spans="1:5">
      <c r="A6309">
        <v>2020</v>
      </c>
      <c r="B6309" t="s">
        <v>439</v>
      </c>
      <c r="C6309" t="s">
        <v>53</v>
      </c>
      <c r="D6309" t="s">
        <v>624</v>
      </c>
      <c r="E6309">
        <v>0.17949999999999999</v>
      </c>
    </row>
    <row r="6310" spans="1:5">
      <c r="A6310">
        <v>2020</v>
      </c>
      <c r="B6310" t="s">
        <v>428</v>
      </c>
      <c r="C6310" t="s">
        <v>27</v>
      </c>
      <c r="D6310" t="s">
        <v>624</v>
      </c>
      <c r="E6310">
        <v>0.1948</v>
      </c>
    </row>
    <row r="6311" spans="1:5">
      <c r="A6311">
        <v>2020</v>
      </c>
      <c r="B6311" t="s">
        <v>429</v>
      </c>
      <c r="C6311" t="s">
        <v>30</v>
      </c>
      <c r="D6311" t="s">
        <v>624</v>
      </c>
      <c r="E6311">
        <v>0.23269999999999999</v>
      </c>
    </row>
    <row r="6312" spans="1:5">
      <c r="A6312">
        <v>2020</v>
      </c>
      <c r="B6312" t="s">
        <v>430</v>
      </c>
      <c r="C6312" t="s">
        <v>33</v>
      </c>
      <c r="D6312" t="s">
        <v>624</v>
      </c>
      <c r="E6312">
        <v>0.26790000000000003</v>
      </c>
    </row>
    <row r="6313" spans="1:5">
      <c r="A6313">
        <v>2020</v>
      </c>
      <c r="B6313" t="s">
        <v>433</v>
      </c>
      <c r="C6313" t="s">
        <v>42</v>
      </c>
      <c r="D6313" t="s">
        <v>624</v>
      </c>
      <c r="E6313">
        <v>0.15</v>
      </c>
    </row>
    <row r="6314" spans="1:5">
      <c r="A6314">
        <v>2020</v>
      </c>
      <c r="B6314" t="s">
        <v>420</v>
      </c>
      <c r="C6314" t="s">
        <v>8</v>
      </c>
      <c r="D6314" t="s">
        <v>624</v>
      </c>
      <c r="E6314">
        <v>0.2319</v>
      </c>
    </row>
    <row r="6315" spans="1:5">
      <c r="A6315">
        <v>2020</v>
      </c>
      <c r="B6315" t="s">
        <v>434</v>
      </c>
      <c r="C6315" t="s">
        <v>45</v>
      </c>
      <c r="D6315" t="s">
        <v>624</v>
      </c>
      <c r="E6315">
        <v>0.1</v>
      </c>
    </row>
    <row r="6316" spans="1:5">
      <c r="A6316">
        <v>2020</v>
      </c>
      <c r="B6316" t="s">
        <v>435</v>
      </c>
      <c r="C6316" t="s">
        <v>48</v>
      </c>
      <c r="D6316" t="s">
        <v>624</v>
      </c>
      <c r="E6316">
        <v>0.32790000000000002</v>
      </c>
    </row>
    <row r="6317" spans="1:5">
      <c r="A6317">
        <v>2020</v>
      </c>
      <c r="B6317" t="s">
        <v>437</v>
      </c>
      <c r="C6317" t="s">
        <v>51</v>
      </c>
      <c r="D6317" t="s">
        <v>624</v>
      </c>
      <c r="E6317">
        <v>0.1341</v>
      </c>
    </row>
    <row r="6318" spans="1:5">
      <c r="A6318">
        <v>2019</v>
      </c>
      <c r="B6318" t="s">
        <v>432</v>
      </c>
      <c r="C6318" t="s">
        <v>39</v>
      </c>
      <c r="D6318" t="s">
        <v>624</v>
      </c>
      <c r="E6318">
        <v>0.20910000000000001</v>
      </c>
    </row>
    <row r="6319" spans="1:5">
      <c r="A6319">
        <v>2019</v>
      </c>
      <c r="B6319" t="s">
        <v>426</v>
      </c>
      <c r="C6319" t="s">
        <v>427</v>
      </c>
      <c r="D6319" t="s">
        <v>624</v>
      </c>
      <c r="E6319">
        <v>0.44529999999999997</v>
      </c>
    </row>
    <row r="6320" spans="1:5">
      <c r="A6320">
        <v>2019</v>
      </c>
      <c r="B6320" t="s">
        <v>421</v>
      </c>
      <c r="C6320" t="s">
        <v>13</v>
      </c>
      <c r="D6320" t="s">
        <v>624</v>
      </c>
      <c r="E6320">
        <v>0.14480000000000001</v>
      </c>
    </row>
    <row r="6321" spans="1:5">
      <c r="A6321">
        <v>2019</v>
      </c>
      <c r="B6321" t="s">
        <v>424</v>
      </c>
      <c r="C6321" t="s">
        <v>21</v>
      </c>
      <c r="D6321" t="s">
        <v>624</v>
      </c>
      <c r="E6321">
        <v>0.27010000000000001</v>
      </c>
    </row>
    <row r="6322" spans="1:5">
      <c r="A6322">
        <v>2019</v>
      </c>
      <c r="B6322" t="s">
        <v>423</v>
      </c>
      <c r="C6322" t="s">
        <v>18</v>
      </c>
      <c r="D6322" t="s">
        <v>624</v>
      </c>
      <c r="E6322">
        <v>0.25</v>
      </c>
    </row>
    <row r="6323" spans="1:5">
      <c r="A6323">
        <v>2019</v>
      </c>
      <c r="B6323" t="s">
        <v>434</v>
      </c>
      <c r="C6323" t="s">
        <v>45</v>
      </c>
      <c r="D6323" t="s">
        <v>624</v>
      </c>
      <c r="E6323">
        <v>0.1</v>
      </c>
    </row>
    <row r="6324" spans="1:5">
      <c r="A6324">
        <v>2019</v>
      </c>
      <c r="B6324" t="s">
        <v>428</v>
      </c>
      <c r="C6324" t="s">
        <v>27</v>
      </c>
      <c r="D6324" t="s">
        <v>624</v>
      </c>
      <c r="E6324">
        <v>0.1875</v>
      </c>
    </row>
    <row r="6325" spans="1:5">
      <c r="A6325">
        <v>2019</v>
      </c>
      <c r="B6325" t="s">
        <v>437</v>
      </c>
      <c r="C6325" t="s">
        <v>51</v>
      </c>
      <c r="D6325" t="s">
        <v>624</v>
      </c>
      <c r="E6325">
        <v>0.1183</v>
      </c>
    </row>
    <row r="6326" spans="1:5">
      <c r="A6326">
        <v>2019</v>
      </c>
      <c r="B6326" t="s">
        <v>425</v>
      </c>
      <c r="C6326" t="s">
        <v>24</v>
      </c>
      <c r="D6326" t="s">
        <v>624</v>
      </c>
      <c r="E6326">
        <v>0.21429999999999999</v>
      </c>
    </row>
    <row r="6327" spans="1:5">
      <c r="A6327">
        <v>2019</v>
      </c>
      <c r="B6327" t="s">
        <v>430</v>
      </c>
      <c r="C6327" t="s">
        <v>33</v>
      </c>
      <c r="D6327" t="s">
        <v>624</v>
      </c>
      <c r="E6327">
        <v>0.2281</v>
      </c>
    </row>
    <row r="6328" spans="1:5">
      <c r="A6328">
        <v>2019</v>
      </c>
      <c r="B6328" t="s">
        <v>420</v>
      </c>
      <c r="C6328" t="s">
        <v>8</v>
      </c>
      <c r="D6328" t="s">
        <v>624</v>
      </c>
      <c r="E6328">
        <v>0.2056</v>
      </c>
    </row>
    <row r="6329" spans="1:5">
      <c r="A6329">
        <v>2019</v>
      </c>
      <c r="B6329" t="s">
        <v>438</v>
      </c>
      <c r="C6329" t="s">
        <v>52</v>
      </c>
      <c r="D6329" t="s">
        <v>624</v>
      </c>
      <c r="E6329">
        <v>0.28210000000000002</v>
      </c>
    </row>
    <row r="6330" spans="1:5">
      <c r="A6330">
        <v>2019</v>
      </c>
      <c r="B6330" t="s">
        <v>429</v>
      </c>
      <c r="C6330" t="s">
        <v>30</v>
      </c>
      <c r="D6330" t="s">
        <v>624</v>
      </c>
      <c r="E6330">
        <v>0.2218</v>
      </c>
    </row>
    <row r="6331" spans="1:5">
      <c r="A6331">
        <v>2019</v>
      </c>
      <c r="B6331" t="s">
        <v>433</v>
      </c>
      <c r="C6331" t="s">
        <v>42</v>
      </c>
      <c r="D6331" t="s">
        <v>624</v>
      </c>
      <c r="E6331">
        <v>0.125</v>
      </c>
    </row>
    <row r="6332" spans="1:5">
      <c r="A6332">
        <v>2019</v>
      </c>
      <c r="B6332" t="s">
        <v>422</v>
      </c>
      <c r="C6332" t="s">
        <v>15</v>
      </c>
      <c r="D6332" t="s">
        <v>624</v>
      </c>
      <c r="E6332">
        <v>0.2344</v>
      </c>
    </row>
    <row r="6333" spans="1:5">
      <c r="A6333">
        <v>2019</v>
      </c>
      <c r="B6333" t="s">
        <v>435</v>
      </c>
      <c r="C6333" t="s">
        <v>48</v>
      </c>
      <c r="D6333" t="s">
        <v>624</v>
      </c>
      <c r="E6333">
        <v>0.28070000000000001</v>
      </c>
    </row>
    <row r="6334" spans="1:5">
      <c r="A6334">
        <v>2019</v>
      </c>
      <c r="B6334" t="s">
        <v>436</v>
      </c>
      <c r="C6334" t="s">
        <v>49</v>
      </c>
      <c r="D6334" t="s">
        <v>624</v>
      </c>
      <c r="E6334">
        <v>0.2195</v>
      </c>
    </row>
    <row r="6335" spans="1:5">
      <c r="A6335">
        <v>2019</v>
      </c>
      <c r="B6335" t="s">
        <v>439</v>
      </c>
      <c r="C6335" t="s">
        <v>53</v>
      </c>
      <c r="D6335" t="s">
        <v>624</v>
      </c>
      <c r="E6335">
        <v>0.122</v>
      </c>
    </row>
    <row r="6336" spans="1:5">
      <c r="A6336">
        <v>2019</v>
      </c>
      <c r="B6336" t="s">
        <v>431</v>
      </c>
      <c r="C6336" t="s">
        <v>36</v>
      </c>
      <c r="D6336" t="s">
        <v>624</v>
      </c>
      <c r="E6336">
        <v>0.31819999999999998</v>
      </c>
    </row>
    <row r="6337" spans="1:5">
      <c r="A6337">
        <v>2018</v>
      </c>
      <c r="B6337" t="s">
        <v>424</v>
      </c>
      <c r="C6337" t="s">
        <v>21</v>
      </c>
      <c r="D6337" t="s">
        <v>624</v>
      </c>
      <c r="E6337">
        <v>0.29370000000000002</v>
      </c>
    </row>
    <row r="6338" spans="1:5">
      <c r="A6338">
        <v>2018</v>
      </c>
      <c r="B6338" t="s">
        <v>420</v>
      </c>
      <c r="C6338" t="s">
        <v>8</v>
      </c>
      <c r="D6338" t="s">
        <v>624</v>
      </c>
      <c r="E6338">
        <v>0.23300000000000001</v>
      </c>
    </row>
    <row r="6339" spans="1:5">
      <c r="A6339">
        <v>2018</v>
      </c>
      <c r="B6339" t="s">
        <v>426</v>
      </c>
      <c r="C6339" t="s">
        <v>427</v>
      </c>
      <c r="D6339" t="s">
        <v>624</v>
      </c>
      <c r="E6339">
        <v>0.4355</v>
      </c>
    </row>
    <row r="6340" spans="1:5">
      <c r="A6340">
        <v>2018</v>
      </c>
      <c r="B6340" t="s">
        <v>433</v>
      </c>
      <c r="C6340" t="s">
        <v>42</v>
      </c>
      <c r="D6340" t="s">
        <v>624</v>
      </c>
      <c r="E6340">
        <v>0.125</v>
      </c>
    </row>
    <row r="6341" spans="1:5">
      <c r="A6341">
        <v>2018</v>
      </c>
      <c r="B6341" t="s">
        <v>421</v>
      </c>
      <c r="C6341" t="s">
        <v>13</v>
      </c>
      <c r="D6341" t="s">
        <v>624</v>
      </c>
      <c r="E6341">
        <v>0.16900000000000001</v>
      </c>
    </row>
    <row r="6342" spans="1:5">
      <c r="A6342">
        <v>2018</v>
      </c>
      <c r="B6342" t="s">
        <v>435</v>
      </c>
      <c r="C6342" t="s">
        <v>48</v>
      </c>
      <c r="D6342" t="s">
        <v>624</v>
      </c>
      <c r="E6342">
        <v>0.28070000000000001</v>
      </c>
    </row>
    <row r="6343" spans="1:5">
      <c r="A6343">
        <v>2018</v>
      </c>
      <c r="B6343" t="s">
        <v>428</v>
      </c>
      <c r="C6343" t="s">
        <v>27</v>
      </c>
      <c r="D6343" t="s">
        <v>624</v>
      </c>
      <c r="E6343">
        <v>0.1867</v>
      </c>
    </row>
    <row r="6344" spans="1:5">
      <c r="A6344">
        <v>2018</v>
      </c>
      <c r="B6344" t="s">
        <v>423</v>
      </c>
      <c r="C6344" t="s">
        <v>18</v>
      </c>
      <c r="D6344" t="s">
        <v>624</v>
      </c>
      <c r="E6344">
        <v>0.2</v>
      </c>
    </row>
    <row r="6345" spans="1:5">
      <c r="A6345">
        <v>2018</v>
      </c>
      <c r="B6345" t="s">
        <v>430</v>
      </c>
      <c r="C6345" t="s">
        <v>33</v>
      </c>
      <c r="D6345" t="s">
        <v>624</v>
      </c>
      <c r="E6345">
        <v>0.2545</v>
      </c>
    </row>
    <row r="6346" spans="1:5">
      <c r="A6346">
        <v>2018</v>
      </c>
      <c r="B6346" t="s">
        <v>431</v>
      </c>
      <c r="C6346" t="s">
        <v>36</v>
      </c>
      <c r="D6346" t="s">
        <v>624</v>
      </c>
      <c r="E6346">
        <v>0.30430000000000001</v>
      </c>
    </row>
    <row r="6347" spans="1:5">
      <c r="A6347">
        <v>2018</v>
      </c>
      <c r="B6347" t="s">
        <v>438</v>
      </c>
      <c r="C6347" t="s">
        <v>52</v>
      </c>
      <c r="D6347" t="s">
        <v>624</v>
      </c>
      <c r="E6347">
        <v>0.28949999999999998</v>
      </c>
    </row>
    <row r="6348" spans="1:5">
      <c r="A6348">
        <v>2018</v>
      </c>
      <c r="B6348" t="s">
        <v>422</v>
      </c>
      <c r="C6348" t="s">
        <v>15</v>
      </c>
      <c r="D6348" t="s">
        <v>624</v>
      </c>
      <c r="E6348">
        <v>0.246</v>
      </c>
    </row>
    <row r="6349" spans="1:5">
      <c r="A6349">
        <v>2018</v>
      </c>
      <c r="B6349" t="s">
        <v>436</v>
      </c>
      <c r="C6349" t="s">
        <v>49</v>
      </c>
      <c r="D6349" t="s">
        <v>624</v>
      </c>
      <c r="E6349">
        <v>0.21609999999999999</v>
      </c>
    </row>
    <row r="6350" spans="1:5">
      <c r="A6350">
        <v>2018</v>
      </c>
      <c r="B6350" t="s">
        <v>439</v>
      </c>
      <c r="C6350" t="s">
        <v>53</v>
      </c>
      <c r="D6350" t="s">
        <v>624</v>
      </c>
      <c r="E6350">
        <v>0.15</v>
      </c>
    </row>
    <row r="6351" spans="1:5">
      <c r="A6351">
        <v>2018</v>
      </c>
      <c r="B6351" t="s">
        <v>437</v>
      </c>
      <c r="C6351" t="s">
        <v>51</v>
      </c>
      <c r="D6351" t="s">
        <v>624</v>
      </c>
      <c r="E6351">
        <v>0.1321</v>
      </c>
    </row>
    <row r="6352" spans="1:5">
      <c r="A6352">
        <v>2018</v>
      </c>
      <c r="B6352" t="s">
        <v>434</v>
      </c>
      <c r="C6352" t="s">
        <v>45</v>
      </c>
      <c r="D6352" t="s">
        <v>624</v>
      </c>
      <c r="E6352">
        <v>9.0899999999999995E-2</v>
      </c>
    </row>
    <row r="6353" spans="1:5">
      <c r="A6353">
        <v>2018</v>
      </c>
      <c r="B6353" t="s">
        <v>429</v>
      </c>
      <c r="C6353" t="s">
        <v>30</v>
      </c>
      <c r="D6353" t="s">
        <v>624</v>
      </c>
      <c r="E6353">
        <v>0.23130000000000001</v>
      </c>
    </row>
    <row r="6354" spans="1:5">
      <c r="A6354">
        <v>2018</v>
      </c>
      <c r="B6354" t="s">
        <v>425</v>
      </c>
      <c r="C6354" t="s">
        <v>24</v>
      </c>
      <c r="D6354" t="s">
        <v>624</v>
      </c>
      <c r="E6354">
        <v>0.24390000000000001</v>
      </c>
    </row>
    <row r="6355" spans="1:5">
      <c r="A6355">
        <v>2018</v>
      </c>
      <c r="B6355" t="s">
        <v>432</v>
      </c>
      <c r="C6355" t="s">
        <v>39</v>
      </c>
      <c r="D6355" t="s">
        <v>624</v>
      </c>
      <c r="E6355">
        <v>0.20369999999999999</v>
      </c>
    </row>
    <row r="6356" spans="1:5">
      <c r="A6356">
        <v>2023</v>
      </c>
      <c r="B6356" t="s">
        <v>424</v>
      </c>
      <c r="C6356" t="s">
        <v>21</v>
      </c>
      <c r="D6356" t="s">
        <v>624</v>
      </c>
      <c r="E6356">
        <v>0.22370000000000001</v>
      </c>
    </row>
    <row r="6357" spans="1:5">
      <c r="A6357">
        <v>2023</v>
      </c>
      <c r="B6357" t="s">
        <v>432</v>
      </c>
      <c r="C6357" t="s">
        <v>39</v>
      </c>
      <c r="D6357" t="s">
        <v>624</v>
      </c>
      <c r="E6357">
        <v>0.2281</v>
      </c>
    </row>
    <row r="6358" spans="1:5">
      <c r="A6358">
        <v>2023</v>
      </c>
      <c r="B6358" t="s">
        <v>421</v>
      </c>
      <c r="C6358" t="s">
        <v>13</v>
      </c>
      <c r="D6358" t="s">
        <v>624</v>
      </c>
      <c r="E6358">
        <v>0.1419</v>
      </c>
    </row>
    <row r="6359" spans="1:5">
      <c r="A6359">
        <v>2023</v>
      </c>
      <c r="B6359" t="s">
        <v>430</v>
      </c>
      <c r="C6359" t="s">
        <v>33</v>
      </c>
      <c r="D6359" t="s">
        <v>624</v>
      </c>
      <c r="E6359">
        <v>0.2</v>
      </c>
    </row>
    <row r="6360" spans="1:5">
      <c r="A6360">
        <v>2023</v>
      </c>
      <c r="B6360" t="s">
        <v>435</v>
      </c>
      <c r="C6360" t="s">
        <v>48</v>
      </c>
      <c r="D6360" t="s">
        <v>624</v>
      </c>
      <c r="E6360">
        <v>0.26979999999999998</v>
      </c>
    </row>
    <row r="6361" spans="1:5">
      <c r="A6361">
        <v>2023</v>
      </c>
      <c r="B6361" t="s">
        <v>436</v>
      </c>
      <c r="C6361" t="s">
        <v>49</v>
      </c>
      <c r="D6361" t="s">
        <v>624</v>
      </c>
      <c r="E6361">
        <v>0.18970000000000001</v>
      </c>
    </row>
    <row r="6362" spans="1:5">
      <c r="A6362">
        <v>2023</v>
      </c>
      <c r="B6362" t="s">
        <v>429</v>
      </c>
      <c r="C6362" t="s">
        <v>30</v>
      </c>
      <c r="D6362" t="s">
        <v>624</v>
      </c>
      <c r="E6362">
        <v>0.21510000000000001</v>
      </c>
    </row>
    <row r="6363" spans="1:5">
      <c r="A6363">
        <v>2023</v>
      </c>
      <c r="B6363" t="s">
        <v>420</v>
      </c>
      <c r="C6363" t="s">
        <v>8</v>
      </c>
      <c r="D6363" t="s">
        <v>624</v>
      </c>
      <c r="E6363">
        <v>0.19570000000000001</v>
      </c>
    </row>
    <row r="6364" spans="1:5">
      <c r="A6364">
        <v>2023</v>
      </c>
      <c r="B6364" t="s">
        <v>439</v>
      </c>
      <c r="C6364" t="s">
        <v>53</v>
      </c>
      <c r="D6364" t="s">
        <v>624</v>
      </c>
      <c r="E6364">
        <v>0.16669999999999999</v>
      </c>
    </row>
    <row r="6365" spans="1:5">
      <c r="A6365">
        <v>2023</v>
      </c>
      <c r="B6365" t="s">
        <v>437</v>
      </c>
      <c r="C6365" t="s">
        <v>51</v>
      </c>
      <c r="D6365" t="s">
        <v>624</v>
      </c>
      <c r="E6365">
        <v>0.1065</v>
      </c>
    </row>
    <row r="6366" spans="1:5">
      <c r="A6366">
        <v>2023</v>
      </c>
      <c r="B6366" t="s">
        <v>438</v>
      </c>
      <c r="C6366" t="s">
        <v>52</v>
      </c>
      <c r="D6366" t="s">
        <v>624</v>
      </c>
      <c r="E6366">
        <v>0.1905</v>
      </c>
    </row>
    <row r="6367" spans="1:5">
      <c r="A6367">
        <v>2023</v>
      </c>
      <c r="B6367" t="s">
        <v>426</v>
      </c>
      <c r="C6367" t="s">
        <v>427</v>
      </c>
      <c r="D6367" t="s">
        <v>624</v>
      </c>
      <c r="E6367">
        <v>0.44529999999999997</v>
      </c>
    </row>
    <row r="6368" spans="1:5">
      <c r="A6368">
        <v>2023</v>
      </c>
      <c r="B6368" t="s">
        <v>434</v>
      </c>
      <c r="C6368" t="s">
        <v>45</v>
      </c>
      <c r="D6368" t="s">
        <v>624</v>
      </c>
      <c r="E6368">
        <v>0.22220000000000001</v>
      </c>
    </row>
    <row r="6369" spans="1:5">
      <c r="A6369">
        <v>2023</v>
      </c>
      <c r="B6369" t="s">
        <v>425</v>
      </c>
      <c r="C6369" t="s">
        <v>24</v>
      </c>
      <c r="D6369" t="s">
        <v>624</v>
      </c>
      <c r="E6369">
        <v>0.20930000000000001</v>
      </c>
    </row>
    <row r="6370" spans="1:5">
      <c r="A6370">
        <v>2023</v>
      </c>
      <c r="B6370" t="s">
        <v>422</v>
      </c>
      <c r="C6370" t="s">
        <v>15</v>
      </c>
      <c r="D6370" t="s">
        <v>624</v>
      </c>
      <c r="E6370">
        <v>0.21379999999999999</v>
      </c>
    </row>
    <row r="6371" spans="1:5">
      <c r="A6371">
        <v>2024</v>
      </c>
      <c r="B6371" t="s">
        <v>430</v>
      </c>
      <c r="C6371" t="s">
        <v>33</v>
      </c>
      <c r="D6371" t="s">
        <v>624</v>
      </c>
      <c r="E6371">
        <v>0.22950000000000001</v>
      </c>
    </row>
    <row r="6372" spans="1:5">
      <c r="A6372">
        <v>2024</v>
      </c>
      <c r="B6372" t="s">
        <v>428</v>
      </c>
      <c r="C6372" t="s">
        <v>27</v>
      </c>
      <c r="D6372" t="s">
        <v>624</v>
      </c>
      <c r="E6372">
        <v>0.15290000000000001</v>
      </c>
    </row>
    <row r="6373" spans="1:5">
      <c r="A6373">
        <v>2024</v>
      </c>
      <c r="B6373" t="s">
        <v>422</v>
      </c>
      <c r="C6373" t="s">
        <v>15</v>
      </c>
      <c r="D6373" t="s">
        <v>624</v>
      </c>
      <c r="E6373">
        <v>0.19339999999999999</v>
      </c>
    </row>
    <row r="6374" spans="1:5">
      <c r="A6374">
        <v>2024</v>
      </c>
      <c r="B6374" t="s">
        <v>425</v>
      </c>
      <c r="C6374" t="s">
        <v>24</v>
      </c>
      <c r="D6374" t="s">
        <v>624</v>
      </c>
      <c r="E6374">
        <v>0.2195</v>
      </c>
    </row>
    <row r="6375" spans="1:5">
      <c r="A6375">
        <v>2024</v>
      </c>
      <c r="B6375" t="s">
        <v>438</v>
      </c>
      <c r="C6375" t="s">
        <v>52</v>
      </c>
      <c r="D6375" t="s">
        <v>624</v>
      </c>
      <c r="E6375">
        <v>0.1905</v>
      </c>
    </row>
    <row r="6376" spans="1:5">
      <c r="A6376">
        <v>2024</v>
      </c>
      <c r="B6376" t="s">
        <v>420</v>
      </c>
      <c r="C6376" t="s">
        <v>8</v>
      </c>
      <c r="D6376" t="s">
        <v>624</v>
      </c>
      <c r="E6376">
        <v>0.20269999999999999</v>
      </c>
    </row>
    <row r="6377" spans="1:5">
      <c r="A6377">
        <v>2024</v>
      </c>
      <c r="B6377" t="s">
        <v>423</v>
      </c>
      <c r="C6377" t="s">
        <v>18</v>
      </c>
      <c r="D6377" t="s">
        <v>624</v>
      </c>
      <c r="E6377">
        <v>0.17860000000000001</v>
      </c>
    </row>
    <row r="6378" spans="1:5">
      <c r="A6378">
        <v>2024</v>
      </c>
      <c r="B6378" t="s">
        <v>421</v>
      </c>
      <c r="C6378" t="s">
        <v>13</v>
      </c>
      <c r="D6378" t="s">
        <v>624</v>
      </c>
      <c r="E6378">
        <v>0.13900000000000001</v>
      </c>
    </row>
    <row r="6379" spans="1:5">
      <c r="A6379">
        <v>2024</v>
      </c>
      <c r="B6379" t="s">
        <v>429</v>
      </c>
      <c r="C6379" t="s">
        <v>30</v>
      </c>
      <c r="D6379" t="s">
        <v>624</v>
      </c>
      <c r="E6379">
        <v>0.21940000000000001</v>
      </c>
    </row>
    <row r="6380" spans="1:5">
      <c r="A6380">
        <v>2024</v>
      </c>
      <c r="B6380" t="s">
        <v>431</v>
      </c>
      <c r="C6380" t="s">
        <v>36</v>
      </c>
      <c r="D6380" t="s">
        <v>624</v>
      </c>
      <c r="E6380">
        <v>0.21740000000000001</v>
      </c>
    </row>
    <row r="6381" spans="1:5">
      <c r="A6381">
        <v>2024</v>
      </c>
      <c r="B6381" t="s">
        <v>434</v>
      </c>
      <c r="C6381" t="s">
        <v>45</v>
      </c>
      <c r="D6381" t="s">
        <v>624</v>
      </c>
      <c r="E6381">
        <v>0.1111</v>
      </c>
    </row>
    <row r="6382" spans="1:5">
      <c r="A6382">
        <v>2024</v>
      </c>
      <c r="B6382" t="s">
        <v>437</v>
      </c>
      <c r="C6382" t="s">
        <v>51</v>
      </c>
      <c r="D6382" t="s">
        <v>624</v>
      </c>
      <c r="E6382">
        <v>0.1053</v>
      </c>
    </row>
    <row r="6383" spans="1:5">
      <c r="A6383">
        <v>2024</v>
      </c>
      <c r="B6383" t="s">
        <v>436</v>
      </c>
      <c r="C6383" t="s">
        <v>49</v>
      </c>
      <c r="D6383" t="s">
        <v>624</v>
      </c>
      <c r="E6383">
        <v>0.1908</v>
      </c>
    </row>
    <row r="6384" spans="1:5">
      <c r="A6384">
        <v>2024</v>
      </c>
      <c r="B6384" t="s">
        <v>439</v>
      </c>
      <c r="C6384" t="s">
        <v>53</v>
      </c>
      <c r="D6384" t="s">
        <v>624</v>
      </c>
      <c r="E6384">
        <v>0.18</v>
      </c>
    </row>
    <row r="6385" spans="1:5">
      <c r="A6385">
        <v>2024</v>
      </c>
      <c r="B6385" t="s">
        <v>433</v>
      </c>
      <c r="C6385" t="s">
        <v>42</v>
      </c>
      <c r="D6385" t="s">
        <v>624</v>
      </c>
      <c r="E6385">
        <v>4.3499999999999997E-2</v>
      </c>
    </row>
    <row r="6386" spans="1:5">
      <c r="A6386">
        <v>2023</v>
      </c>
      <c r="B6386" t="s">
        <v>431</v>
      </c>
      <c r="C6386" t="s">
        <v>36</v>
      </c>
      <c r="D6386" t="s">
        <v>625</v>
      </c>
      <c r="E6386">
        <v>9.0899999999999995E-2</v>
      </c>
    </row>
    <row r="6387" spans="1:5">
      <c r="A6387">
        <v>2023</v>
      </c>
      <c r="B6387" t="s">
        <v>433</v>
      </c>
      <c r="C6387" t="s">
        <v>42</v>
      </c>
      <c r="D6387" t="s">
        <v>625</v>
      </c>
      <c r="E6387">
        <v>9.5200000000000007E-2</v>
      </c>
    </row>
    <row r="6388" spans="1:5">
      <c r="A6388">
        <v>2023</v>
      </c>
      <c r="B6388" t="s">
        <v>423</v>
      </c>
      <c r="C6388" t="s">
        <v>18</v>
      </c>
      <c r="D6388" t="s">
        <v>625</v>
      </c>
      <c r="E6388">
        <v>0.16070000000000001</v>
      </c>
    </row>
    <row r="6389" spans="1:5">
      <c r="A6389">
        <v>2023</v>
      </c>
      <c r="B6389" t="s">
        <v>428</v>
      </c>
      <c r="C6389" t="s">
        <v>27</v>
      </c>
      <c r="D6389" t="s">
        <v>625</v>
      </c>
      <c r="E6389">
        <v>8.0500000000000002E-2</v>
      </c>
    </row>
    <row r="6390" spans="1:5">
      <c r="A6390">
        <v>2024</v>
      </c>
      <c r="B6390" t="s">
        <v>424</v>
      </c>
      <c r="C6390" t="s">
        <v>21</v>
      </c>
      <c r="D6390" t="s">
        <v>625</v>
      </c>
      <c r="E6390">
        <v>0.1623</v>
      </c>
    </row>
    <row r="6391" spans="1:5">
      <c r="A6391">
        <v>2024</v>
      </c>
      <c r="B6391" t="s">
        <v>432</v>
      </c>
      <c r="C6391" t="s">
        <v>39</v>
      </c>
      <c r="D6391" t="s">
        <v>625</v>
      </c>
      <c r="E6391">
        <v>0.1391</v>
      </c>
    </row>
    <row r="6392" spans="1:5">
      <c r="A6392">
        <v>2024</v>
      </c>
      <c r="B6392" t="s">
        <v>435</v>
      </c>
      <c r="C6392" t="s">
        <v>48</v>
      </c>
      <c r="D6392" t="s">
        <v>625</v>
      </c>
      <c r="E6392">
        <v>7.9399999999999998E-2</v>
      </c>
    </row>
    <row r="6393" spans="1:5">
      <c r="A6393">
        <v>2024</v>
      </c>
      <c r="B6393" t="s">
        <v>426</v>
      </c>
      <c r="C6393" t="s">
        <v>427</v>
      </c>
      <c r="D6393" t="s">
        <v>625</v>
      </c>
      <c r="E6393">
        <v>0.16200000000000001</v>
      </c>
    </row>
    <row r="6394" spans="1:5">
      <c r="A6394">
        <v>2021</v>
      </c>
      <c r="B6394" t="s">
        <v>437</v>
      </c>
      <c r="C6394" t="s">
        <v>51</v>
      </c>
      <c r="D6394" t="s">
        <v>625</v>
      </c>
      <c r="E6394">
        <v>0.1043</v>
      </c>
    </row>
    <row r="6395" spans="1:5">
      <c r="A6395">
        <v>2021</v>
      </c>
      <c r="B6395" t="s">
        <v>434</v>
      </c>
      <c r="C6395" t="s">
        <v>45</v>
      </c>
      <c r="D6395" t="s">
        <v>625</v>
      </c>
      <c r="E6395">
        <v>0.1111</v>
      </c>
    </row>
    <row r="6396" spans="1:5">
      <c r="A6396">
        <v>2021</v>
      </c>
      <c r="B6396" t="s">
        <v>438</v>
      </c>
      <c r="C6396" t="s">
        <v>52</v>
      </c>
      <c r="D6396" t="s">
        <v>625</v>
      </c>
      <c r="E6396">
        <v>0.15</v>
      </c>
    </row>
    <row r="6397" spans="1:5">
      <c r="A6397">
        <v>2021</v>
      </c>
      <c r="B6397" t="s">
        <v>425</v>
      </c>
      <c r="C6397" t="s">
        <v>24</v>
      </c>
      <c r="D6397" t="s">
        <v>625</v>
      </c>
      <c r="E6397">
        <v>9.5200000000000007E-2</v>
      </c>
    </row>
    <row r="6398" spans="1:5">
      <c r="A6398">
        <v>2021</v>
      </c>
      <c r="B6398" t="s">
        <v>423</v>
      </c>
      <c r="C6398" t="s">
        <v>18</v>
      </c>
      <c r="D6398" t="s">
        <v>625</v>
      </c>
      <c r="E6398">
        <v>0.18870000000000001</v>
      </c>
    </row>
    <row r="6399" spans="1:5">
      <c r="A6399">
        <v>2021</v>
      </c>
      <c r="B6399" t="s">
        <v>420</v>
      </c>
      <c r="C6399" t="s">
        <v>8</v>
      </c>
      <c r="D6399" t="s">
        <v>625</v>
      </c>
      <c r="E6399">
        <v>0.1792</v>
      </c>
    </row>
    <row r="6400" spans="1:5">
      <c r="A6400">
        <v>2022</v>
      </c>
      <c r="B6400" t="s">
        <v>425</v>
      </c>
      <c r="C6400" t="s">
        <v>24</v>
      </c>
      <c r="D6400" t="s">
        <v>625</v>
      </c>
      <c r="E6400">
        <v>0.1</v>
      </c>
    </row>
    <row r="6401" spans="1:5">
      <c r="A6401">
        <v>2022</v>
      </c>
      <c r="B6401" t="s">
        <v>422</v>
      </c>
      <c r="C6401" t="s">
        <v>15</v>
      </c>
      <c r="D6401" t="s">
        <v>625</v>
      </c>
      <c r="E6401">
        <v>0.16789999999999999</v>
      </c>
    </row>
    <row r="6402" spans="1:5">
      <c r="A6402">
        <v>2022</v>
      </c>
      <c r="B6402" t="s">
        <v>437</v>
      </c>
      <c r="C6402" t="s">
        <v>51</v>
      </c>
      <c r="D6402" t="s">
        <v>625</v>
      </c>
      <c r="E6402">
        <v>0.122</v>
      </c>
    </row>
    <row r="6403" spans="1:5">
      <c r="A6403">
        <v>2022</v>
      </c>
      <c r="B6403" t="s">
        <v>426</v>
      </c>
      <c r="C6403" t="s">
        <v>427</v>
      </c>
      <c r="D6403" t="s">
        <v>625</v>
      </c>
      <c r="E6403">
        <v>0.16300000000000001</v>
      </c>
    </row>
    <row r="6404" spans="1:5">
      <c r="A6404">
        <v>2022</v>
      </c>
      <c r="B6404" t="s">
        <v>428</v>
      </c>
      <c r="C6404" t="s">
        <v>27</v>
      </c>
      <c r="D6404" t="s">
        <v>625</v>
      </c>
      <c r="E6404">
        <v>7.4099999999999999E-2</v>
      </c>
    </row>
    <row r="6405" spans="1:5">
      <c r="A6405">
        <v>2022</v>
      </c>
      <c r="B6405" t="s">
        <v>435</v>
      </c>
      <c r="C6405" t="s">
        <v>48</v>
      </c>
      <c r="D6405" t="s">
        <v>625</v>
      </c>
      <c r="E6405">
        <v>9.6799999999999997E-2</v>
      </c>
    </row>
    <row r="6406" spans="1:5">
      <c r="A6406">
        <v>2022</v>
      </c>
      <c r="B6406" t="s">
        <v>423</v>
      </c>
      <c r="C6406" t="s">
        <v>18</v>
      </c>
      <c r="D6406" t="s">
        <v>625</v>
      </c>
      <c r="E6406">
        <v>0.1724</v>
      </c>
    </row>
    <row r="6407" spans="1:5">
      <c r="A6407">
        <v>2022</v>
      </c>
      <c r="B6407" t="s">
        <v>430</v>
      </c>
      <c r="C6407" t="s">
        <v>33</v>
      </c>
      <c r="D6407" t="s">
        <v>625</v>
      </c>
      <c r="E6407">
        <v>8.4699999999999998E-2</v>
      </c>
    </row>
    <row r="6408" spans="1:5">
      <c r="A6408">
        <v>2022</v>
      </c>
      <c r="B6408" t="s">
        <v>436</v>
      </c>
      <c r="C6408" t="s">
        <v>49</v>
      </c>
      <c r="D6408" t="s">
        <v>625</v>
      </c>
      <c r="E6408">
        <v>0.19139999999999999</v>
      </c>
    </row>
    <row r="6409" spans="1:5">
      <c r="A6409">
        <v>2022</v>
      </c>
      <c r="B6409" t="s">
        <v>439</v>
      </c>
      <c r="C6409" t="s">
        <v>53</v>
      </c>
      <c r="D6409" t="s">
        <v>625</v>
      </c>
      <c r="E6409">
        <v>0.13639999999999999</v>
      </c>
    </row>
    <row r="6410" spans="1:5">
      <c r="A6410">
        <v>2022</v>
      </c>
      <c r="B6410" t="s">
        <v>433</v>
      </c>
      <c r="C6410" t="s">
        <v>42</v>
      </c>
      <c r="D6410" t="s">
        <v>625</v>
      </c>
      <c r="E6410">
        <v>0.1053</v>
      </c>
    </row>
    <row r="6411" spans="1:5">
      <c r="A6411">
        <v>2022</v>
      </c>
      <c r="B6411" t="s">
        <v>434</v>
      </c>
      <c r="C6411" t="s">
        <v>45</v>
      </c>
      <c r="D6411" t="s">
        <v>625</v>
      </c>
      <c r="E6411">
        <v>0.2</v>
      </c>
    </row>
    <row r="6412" spans="1:5">
      <c r="A6412">
        <v>2022</v>
      </c>
      <c r="B6412" t="s">
        <v>432</v>
      </c>
      <c r="C6412" t="s">
        <v>39</v>
      </c>
      <c r="D6412" t="s">
        <v>625</v>
      </c>
      <c r="E6412">
        <v>0.1532</v>
      </c>
    </row>
    <row r="6413" spans="1:5">
      <c r="A6413">
        <v>2021</v>
      </c>
      <c r="B6413" t="s">
        <v>426</v>
      </c>
      <c r="C6413" t="s">
        <v>427</v>
      </c>
      <c r="D6413" t="s">
        <v>625</v>
      </c>
      <c r="E6413">
        <v>0.16300000000000001</v>
      </c>
    </row>
    <row r="6414" spans="1:5">
      <c r="A6414">
        <v>2021</v>
      </c>
      <c r="B6414" t="s">
        <v>422</v>
      </c>
      <c r="C6414" t="s">
        <v>15</v>
      </c>
      <c r="D6414" t="s">
        <v>625</v>
      </c>
      <c r="E6414">
        <v>0.16170000000000001</v>
      </c>
    </row>
    <row r="6415" spans="1:5">
      <c r="A6415">
        <v>2021</v>
      </c>
      <c r="B6415" t="s">
        <v>432</v>
      </c>
      <c r="C6415" t="s">
        <v>39</v>
      </c>
      <c r="D6415" t="s">
        <v>625</v>
      </c>
      <c r="E6415">
        <v>0.14019999999999999</v>
      </c>
    </row>
    <row r="6416" spans="1:5">
      <c r="A6416">
        <v>2021</v>
      </c>
      <c r="B6416" t="s">
        <v>424</v>
      </c>
      <c r="C6416" t="s">
        <v>21</v>
      </c>
      <c r="D6416" t="s">
        <v>625</v>
      </c>
      <c r="E6416">
        <v>0.14929999999999999</v>
      </c>
    </row>
    <row r="6417" spans="1:5">
      <c r="A6417">
        <v>2021</v>
      </c>
      <c r="B6417" t="s">
        <v>433</v>
      </c>
      <c r="C6417" t="s">
        <v>42</v>
      </c>
      <c r="D6417" t="s">
        <v>625</v>
      </c>
      <c r="E6417">
        <v>0.15790000000000001</v>
      </c>
    </row>
    <row r="6418" spans="1:5">
      <c r="A6418">
        <v>2021</v>
      </c>
      <c r="B6418" t="s">
        <v>421</v>
      </c>
      <c r="C6418" t="s">
        <v>13</v>
      </c>
      <c r="D6418" t="s">
        <v>625</v>
      </c>
      <c r="E6418">
        <v>0.14829999999999999</v>
      </c>
    </row>
    <row r="6419" spans="1:5">
      <c r="A6419">
        <v>2022</v>
      </c>
      <c r="B6419" t="s">
        <v>424</v>
      </c>
      <c r="C6419" t="s">
        <v>21</v>
      </c>
      <c r="D6419" t="s">
        <v>625</v>
      </c>
      <c r="E6419">
        <v>0.15859999999999999</v>
      </c>
    </row>
    <row r="6420" spans="1:5">
      <c r="A6420">
        <v>2022</v>
      </c>
      <c r="B6420" t="s">
        <v>431</v>
      </c>
      <c r="C6420" t="s">
        <v>36</v>
      </c>
      <c r="D6420" t="s">
        <v>625</v>
      </c>
      <c r="E6420">
        <v>4.7600000000000003E-2</v>
      </c>
    </row>
    <row r="6421" spans="1:5">
      <c r="A6421">
        <v>2022</v>
      </c>
      <c r="B6421" t="s">
        <v>421</v>
      </c>
      <c r="C6421" t="s">
        <v>13</v>
      </c>
      <c r="D6421" t="s">
        <v>625</v>
      </c>
      <c r="E6421">
        <v>0.1575</v>
      </c>
    </row>
    <row r="6422" spans="1:5">
      <c r="A6422">
        <v>2021</v>
      </c>
      <c r="B6422" t="s">
        <v>436</v>
      </c>
      <c r="C6422" t="s">
        <v>49</v>
      </c>
      <c r="D6422" t="s">
        <v>625</v>
      </c>
      <c r="E6422">
        <v>0.19120000000000001</v>
      </c>
    </row>
    <row r="6423" spans="1:5">
      <c r="A6423">
        <v>2021</v>
      </c>
      <c r="B6423" t="s">
        <v>439</v>
      </c>
      <c r="C6423" t="s">
        <v>53</v>
      </c>
      <c r="D6423" t="s">
        <v>625</v>
      </c>
      <c r="E6423">
        <v>0.15379999999999999</v>
      </c>
    </row>
    <row r="6424" spans="1:5">
      <c r="A6424">
        <v>2021</v>
      </c>
      <c r="B6424" t="s">
        <v>435</v>
      </c>
      <c r="C6424" t="s">
        <v>48</v>
      </c>
      <c r="D6424" t="s">
        <v>625</v>
      </c>
      <c r="E6424">
        <v>0.1053</v>
      </c>
    </row>
    <row r="6425" spans="1:5">
      <c r="A6425">
        <v>2021</v>
      </c>
      <c r="B6425" t="s">
        <v>430</v>
      </c>
      <c r="C6425" t="s">
        <v>33</v>
      </c>
      <c r="D6425" t="s">
        <v>625</v>
      </c>
      <c r="E6425">
        <v>7.0199999999999999E-2</v>
      </c>
    </row>
    <row r="6426" spans="1:5">
      <c r="A6426">
        <v>2021</v>
      </c>
      <c r="B6426" t="s">
        <v>429</v>
      </c>
      <c r="C6426" t="s">
        <v>30</v>
      </c>
      <c r="D6426" t="s">
        <v>625</v>
      </c>
      <c r="E6426">
        <v>0.15160000000000001</v>
      </c>
    </row>
    <row r="6427" spans="1:5">
      <c r="A6427">
        <v>2021</v>
      </c>
      <c r="B6427" t="s">
        <v>428</v>
      </c>
      <c r="C6427" t="s">
        <v>27</v>
      </c>
      <c r="D6427" t="s">
        <v>625</v>
      </c>
      <c r="E6427">
        <v>8.5400000000000004E-2</v>
      </c>
    </row>
    <row r="6428" spans="1:5">
      <c r="A6428">
        <v>2021</v>
      </c>
      <c r="B6428" t="s">
        <v>431</v>
      </c>
      <c r="C6428" t="s">
        <v>36</v>
      </c>
      <c r="D6428" t="s">
        <v>625</v>
      </c>
      <c r="E6428">
        <v>4.7600000000000003E-2</v>
      </c>
    </row>
    <row r="6429" spans="1:5">
      <c r="A6429">
        <v>2022</v>
      </c>
      <c r="B6429" t="s">
        <v>438</v>
      </c>
      <c r="C6429" t="s">
        <v>52</v>
      </c>
      <c r="D6429" t="s">
        <v>625</v>
      </c>
      <c r="E6429">
        <v>0.13159999999999999</v>
      </c>
    </row>
    <row r="6430" spans="1:5">
      <c r="A6430">
        <v>2022</v>
      </c>
      <c r="B6430" t="s">
        <v>429</v>
      </c>
      <c r="C6430" t="s">
        <v>30</v>
      </c>
      <c r="D6430" t="s">
        <v>625</v>
      </c>
      <c r="E6430">
        <v>0.1268</v>
      </c>
    </row>
    <row r="6431" spans="1:5">
      <c r="A6431">
        <v>2022</v>
      </c>
      <c r="B6431" t="s">
        <v>420</v>
      </c>
      <c r="C6431" t="s">
        <v>8</v>
      </c>
      <c r="D6431" t="s">
        <v>625</v>
      </c>
      <c r="E6431">
        <v>0.1802</v>
      </c>
    </row>
    <row r="6432" spans="1:5">
      <c r="A6432">
        <v>2020</v>
      </c>
      <c r="B6432" t="s">
        <v>422</v>
      </c>
      <c r="C6432" t="s">
        <v>15</v>
      </c>
      <c r="D6432" t="s">
        <v>625</v>
      </c>
      <c r="E6432">
        <v>0.16789999999999999</v>
      </c>
    </row>
    <row r="6433" spans="1:5">
      <c r="A6433">
        <v>2020</v>
      </c>
      <c r="B6433" t="s">
        <v>425</v>
      </c>
      <c r="C6433" t="s">
        <v>24</v>
      </c>
      <c r="D6433" t="s">
        <v>625</v>
      </c>
      <c r="E6433">
        <v>0.1163</v>
      </c>
    </row>
    <row r="6434" spans="1:5">
      <c r="A6434">
        <v>2020</v>
      </c>
      <c r="B6434" t="s">
        <v>431</v>
      </c>
      <c r="C6434" t="s">
        <v>36</v>
      </c>
      <c r="D6434" t="s">
        <v>625</v>
      </c>
      <c r="E6434">
        <v>9.5200000000000007E-2</v>
      </c>
    </row>
    <row r="6435" spans="1:5">
      <c r="A6435">
        <v>2020</v>
      </c>
      <c r="B6435" t="s">
        <v>423</v>
      </c>
      <c r="C6435" t="s">
        <v>18</v>
      </c>
      <c r="D6435" t="s">
        <v>625</v>
      </c>
      <c r="E6435">
        <v>0.18179999999999999</v>
      </c>
    </row>
    <row r="6436" spans="1:5">
      <c r="A6436">
        <v>2020</v>
      </c>
      <c r="B6436" t="s">
        <v>421</v>
      </c>
      <c r="C6436" t="s">
        <v>13</v>
      </c>
      <c r="D6436" t="s">
        <v>625</v>
      </c>
      <c r="E6436">
        <v>0.13850000000000001</v>
      </c>
    </row>
    <row r="6437" spans="1:5">
      <c r="A6437">
        <v>2020</v>
      </c>
      <c r="B6437" t="s">
        <v>438</v>
      </c>
      <c r="C6437" t="s">
        <v>52</v>
      </c>
      <c r="D6437" t="s">
        <v>625</v>
      </c>
      <c r="E6437">
        <v>0.12820000000000001</v>
      </c>
    </row>
    <row r="6438" spans="1:5">
      <c r="A6438">
        <v>2020</v>
      </c>
      <c r="B6438" t="s">
        <v>436</v>
      </c>
      <c r="C6438" t="s">
        <v>49</v>
      </c>
      <c r="D6438" t="s">
        <v>625</v>
      </c>
      <c r="E6438">
        <v>0.1885</v>
      </c>
    </row>
    <row r="6439" spans="1:5">
      <c r="A6439">
        <v>2020</v>
      </c>
      <c r="B6439" t="s">
        <v>426</v>
      </c>
      <c r="C6439" t="s">
        <v>427</v>
      </c>
      <c r="D6439" t="s">
        <v>625</v>
      </c>
      <c r="E6439">
        <v>0.16669999999999999</v>
      </c>
    </row>
    <row r="6440" spans="1:5">
      <c r="A6440">
        <v>2020</v>
      </c>
      <c r="B6440" t="s">
        <v>424</v>
      </c>
      <c r="C6440" t="s">
        <v>21</v>
      </c>
      <c r="D6440" t="s">
        <v>625</v>
      </c>
      <c r="E6440">
        <v>0.15790000000000001</v>
      </c>
    </row>
    <row r="6441" spans="1:5">
      <c r="A6441">
        <v>2020</v>
      </c>
      <c r="B6441" t="s">
        <v>432</v>
      </c>
      <c r="C6441" t="s">
        <v>39</v>
      </c>
      <c r="D6441" t="s">
        <v>625</v>
      </c>
      <c r="E6441">
        <v>0.12839999999999999</v>
      </c>
    </row>
    <row r="6442" spans="1:5">
      <c r="A6442">
        <v>2020</v>
      </c>
      <c r="B6442" t="s">
        <v>439</v>
      </c>
      <c r="C6442" t="s">
        <v>53</v>
      </c>
      <c r="D6442" t="s">
        <v>625</v>
      </c>
      <c r="E6442">
        <v>0.15379999999999999</v>
      </c>
    </row>
    <row r="6443" spans="1:5">
      <c r="A6443">
        <v>2020</v>
      </c>
      <c r="B6443" t="s">
        <v>428</v>
      </c>
      <c r="C6443" t="s">
        <v>27</v>
      </c>
      <c r="D6443" t="s">
        <v>625</v>
      </c>
      <c r="E6443">
        <v>9.0899999999999995E-2</v>
      </c>
    </row>
    <row r="6444" spans="1:5">
      <c r="A6444">
        <v>2020</v>
      </c>
      <c r="B6444" t="s">
        <v>429</v>
      </c>
      <c r="C6444" t="s">
        <v>30</v>
      </c>
      <c r="D6444" t="s">
        <v>625</v>
      </c>
      <c r="E6444">
        <v>0.14180000000000001</v>
      </c>
    </row>
    <row r="6445" spans="1:5">
      <c r="A6445">
        <v>2020</v>
      </c>
      <c r="B6445" t="s">
        <v>430</v>
      </c>
      <c r="C6445" t="s">
        <v>33</v>
      </c>
      <c r="D6445" t="s">
        <v>625</v>
      </c>
      <c r="E6445">
        <v>8.9300000000000004E-2</v>
      </c>
    </row>
    <row r="6446" spans="1:5">
      <c r="A6446">
        <v>2020</v>
      </c>
      <c r="B6446" t="s">
        <v>433</v>
      </c>
      <c r="C6446" t="s">
        <v>42</v>
      </c>
      <c r="D6446" t="s">
        <v>625</v>
      </c>
      <c r="E6446">
        <v>0.1</v>
      </c>
    </row>
    <row r="6447" spans="1:5">
      <c r="A6447">
        <v>2020</v>
      </c>
      <c r="B6447" t="s">
        <v>420</v>
      </c>
      <c r="C6447" t="s">
        <v>8</v>
      </c>
      <c r="D6447" t="s">
        <v>625</v>
      </c>
      <c r="E6447">
        <v>0.1739</v>
      </c>
    </row>
    <row r="6448" spans="1:5">
      <c r="A6448">
        <v>2020</v>
      </c>
      <c r="B6448" t="s">
        <v>434</v>
      </c>
      <c r="C6448" t="s">
        <v>45</v>
      </c>
      <c r="D6448" t="s">
        <v>625</v>
      </c>
      <c r="E6448">
        <v>0.1</v>
      </c>
    </row>
    <row r="6449" spans="1:5">
      <c r="A6449">
        <v>2020</v>
      </c>
      <c r="B6449" t="s">
        <v>435</v>
      </c>
      <c r="C6449" t="s">
        <v>48</v>
      </c>
      <c r="D6449" t="s">
        <v>625</v>
      </c>
      <c r="E6449">
        <v>0.1148</v>
      </c>
    </row>
    <row r="6450" spans="1:5">
      <c r="A6450">
        <v>2020</v>
      </c>
      <c r="B6450" t="s">
        <v>437</v>
      </c>
      <c r="C6450" t="s">
        <v>51</v>
      </c>
      <c r="D6450" t="s">
        <v>625</v>
      </c>
      <c r="E6450">
        <v>9.7600000000000006E-2</v>
      </c>
    </row>
    <row r="6451" spans="1:5">
      <c r="A6451">
        <v>2019</v>
      </c>
      <c r="B6451" t="s">
        <v>432</v>
      </c>
      <c r="C6451" t="s">
        <v>39</v>
      </c>
      <c r="D6451" t="s">
        <v>625</v>
      </c>
      <c r="E6451">
        <v>0.1273</v>
      </c>
    </row>
    <row r="6452" spans="1:5">
      <c r="A6452">
        <v>2019</v>
      </c>
      <c r="B6452" t="s">
        <v>426</v>
      </c>
      <c r="C6452" t="s">
        <v>427</v>
      </c>
      <c r="D6452" t="s">
        <v>625</v>
      </c>
      <c r="E6452">
        <v>0.15629999999999999</v>
      </c>
    </row>
    <row r="6453" spans="1:5">
      <c r="A6453">
        <v>2019</v>
      </c>
      <c r="B6453" t="s">
        <v>421</v>
      </c>
      <c r="C6453" t="s">
        <v>13</v>
      </c>
      <c r="D6453" t="s">
        <v>625</v>
      </c>
      <c r="E6453">
        <v>0.13789999999999999</v>
      </c>
    </row>
    <row r="6454" spans="1:5">
      <c r="A6454">
        <v>2019</v>
      </c>
      <c r="B6454" t="s">
        <v>424</v>
      </c>
      <c r="C6454" t="s">
        <v>21</v>
      </c>
      <c r="D6454" t="s">
        <v>625</v>
      </c>
      <c r="E6454">
        <v>0.16059999999999999</v>
      </c>
    </row>
    <row r="6455" spans="1:5">
      <c r="A6455">
        <v>2019</v>
      </c>
      <c r="B6455" t="s">
        <v>423</v>
      </c>
      <c r="C6455" t="s">
        <v>18</v>
      </c>
      <c r="D6455" t="s">
        <v>625</v>
      </c>
      <c r="E6455">
        <v>0.1731</v>
      </c>
    </row>
    <row r="6456" spans="1:5">
      <c r="A6456">
        <v>2019</v>
      </c>
      <c r="B6456" t="s">
        <v>434</v>
      </c>
      <c r="C6456" t="s">
        <v>45</v>
      </c>
      <c r="D6456" t="s">
        <v>625</v>
      </c>
      <c r="E6456">
        <v>0.1</v>
      </c>
    </row>
    <row r="6457" spans="1:5">
      <c r="A6457">
        <v>2019</v>
      </c>
      <c r="B6457" t="s">
        <v>428</v>
      </c>
      <c r="C6457" t="s">
        <v>27</v>
      </c>
      <c r="D6457" t="s">
        <v>625</v>
      </c>
      <c r="E6457">
        <v>6.25E-2</v>
      </c>
    </row>
    <row r="6458" spans="1:5">
      <c r="A6458">
        <v>2019</v>
      </c>
      <c r="B6458" t="s">
        <v>437</v>
      </c>
      <c r="C6458" t="s">
        <v>51</v>
      </c>
      <c r="D6458" t="s">
        <v>625</v>
      </c>
      <c r="E6458">
        <v>0.10059999999999999</v>
      </c>
    </row>
    <row r="6459" spans="1:5">
      <c r="A6459">
        <v>2019</v>
      </c>
      <c r="B6459" t="s">
        <v>425</v>
      </c>
      <c r="C6459" t="s">
        <v>24</v>
      </c>
      <c r="D6459" t="s">
        <v>625</v>
      </c>
      <c r="E6459">
        <v>9.5200000000000007E-2</v>
      </c>
    </row>
    <row r="6460" spans="1:5">
      <c r="A6460">
        <v>2019</v>
      </c>
      <c r="B6460" t="s">
        <v>430</v>
      </c>
      <c r="C6460" t="s">
        <v>33</v>
      </c>
      <c r="D6460" t="s">
        <v>625</v>
      </c>
      <c r="E6460">
        <v>8.77E-2</v>
      </c>
    </row>
    <row r="6461" spans="1:5">
      <c r="A6461">
        <v>2019</v>
      </c>
      <c r="B6461" t="s">
        <v>420</v>
      </c>
      <c r="C6461" t="s">
        <v>8</v>
      </c>
      <c r="D6461" t="s">
        <v>625</v>
      </c>
      <c r="E6461">
        <v>0.1777</v>
      </c>
    </row>
    <row r="6462" spans="1:5">
      <c r="A6462">
        <v>2019</v>
      </c>
      <c r="B6462" t="s">
        <v>438</v>
      </c>
      <c r="C6462" t="s">
        <v>52</v>
      </c>
      <c r="D6462" t="s">
        <v>625</v>
      </c>
      <c r="E6462">
        <v>0.15379999999999999</v>
      </c>
    </row>
    <row r="6463" spans="1:5">
      <c r="A6463">
        <v>2019</v>
      </c>
      <c r="B6463" t="s">
        <v>429</v>
      </c>
      <c r="C6463" t="s">
        <v>30</v>
      </c>
      <c r="D6463" t="s">
        <v>625</v>
      </c>
      <c r="E6463">
        <v>0.13819999999999999</v>
      </c>
    </row>
    <row r="6464" spans="1:5">
      <c r="A6464">
        <v>2019</v>
      </c>
      <c r="B6464" t="s">
        <v>433</v>
      </c>
      <c r="C6464" t="s">
        <v>42</v>
      </c>
      <c r="D6464" t="s">
        <v>625</v>
      </c>
      <c r="E6464">
        <v>0.125</v>
      </c>
    </row>
    <row r="6465" spans="1:5">
      <c r="A6465">
        <v>2019</v>
      </c>
      <c r="B6465" t="s">
        <v>422</v>
      </c>
      <c r="C6465" t="s">
        <v>15</v>
      </c>
      <c r="D6465" t="s">
        <v>625</v>
      </c>
      <c r="E6465">
        <v>0.15629999999999999</v>
      </c>
    </row>
    <row r="6466" spans="1:5">
      <c r="A6466">
        <v>2019</v>
      </c>
      <c r="B6466" t="s">
        <v>435</v>
      </c>
      <c r="C6466" t="s">
        <v>48</v>
      </c>
      <c r="D6466" t="s">
        <v>625</v>
      </c>
      <c r="E6466">
        <v>0.12280000000000001</v>
      </c>
    </row>
    <row r="6467" spans="1:5">
      <c r="A6467">
        <v>2019</v>
      </c>
      <c r="B6467" t="s">
        <v>436</v>
      </c>
      <c r="C6467" t="s">
        <v>49</v>
      </c>
      <c r="D6467" t="s">
        <v>625</v>
      </c>
      <c r="E6467">
        <v>0.19109999999999999</v>
      </c>
    </row>
    <row r="6468" spans="1:5">
      <c r="A6468">
        <v>2019</v>
      </c>
      <c r="B6468" t="s">
        <v>439</v>
      </c>
      <c r="C6468" t="s">
        <v>53</v>
      </c>
      <c r="D6468" t="s">
        <v>625</v>
      </c>
      <c r="E6468">
        <v>0.1951</v>
      </c>
    </row>
    <row r="6469" spans="1:5">
      <c r="A6469">
        <v>2019</v>
      </c>
      <c r="B6469" t="s">
        <v>431</v>
      </c>
      <c r="C6469" t="s">
        <v>36</v>
      </c>
      <c r="D6469" t="s">
        <v>625</v>
      </c>
      <c r="E6469">
        <v>9.0899999999999995E-2</v>
      </c>
    </row>
    <row r="6470" spans="1:5">
      <c r="A6470">
        <v>2018</v>
      </c>
      <c r="B6470" t="s">
        <v>424</v>
      </c>
      <c r="C6470" t="s">
        <v>21</v>
      </c>
      <c r="D6470" t="s">
        <v>625</v>
      </c>
      <c r="E6470">
        <v>0.1678</v>
      </c>
    </row>
    <row r="6471" spans="1:5">
      <c r="A6471">
        <v>2018</v>
      </c>
      <c r="B6471" t="s">
        <v>420</v>
      </c>
      <c r="C6471" t="s">
        <v>8</v>
      </c>
      <c r="D6471" t="s">
        <v>625</v>
      </c>
      <c r="E6471">
        <v>0.16850000000000001</v>
      </c>
    </row>
    <row r="6472" spans="1:5">
      <c r="A6472">
        <v>2018</v>
      </c>
      <c r="B6472" t="s">
        <v>426</v>
      </c>
      <c r="C6472" t="s">
        <v>427</v>
      </c>
      <c r="D6472" t="s">
        <v>625</v>
      </c>
      <c r="E6472">
        <v>0.1613</v>
      </c>
    </row>
    <row r="6473" spans="1:5">
      <c r="A6473">
        <v>2018</v>
      </c>
      <c r="B6473" t="s">
        <v>433</v>
      </c>
      <c r="C6473" t="s">
        <v>42</v>
      </c>
      <c r="D6473" t="s">
        <v>625</v>
      </c>
      <c r="E6473">
        <v>0.125</v>
      </c>
    </row>
    <row r="6474" spans="1:5">
      <c r="A6474">
        <v>2018</v>
      </c>
      <c r="B6474" t="s">
        <v>421</v>
      </c>
      <c r="C6474" t="s">
        <v>13</v>
      </c>
      <c r="D6474" t="s">
        <v>625</v>
      </c>
      <c r="E6474">
        <v>0.14080000000000001</v>
      </c>
    </row>
    <row r="6475" spans="1:5">
      <c r="A6475">
        <v>2018</v>
      </c>
      <c r="B6475" t="s">
        <v>435</v>
      </c>
      <c r="C6475" t="s">
        <v>48</v>
      </c>
      <c r="D6475" t="s">
        <v>625</v>
      </c>
      <c r="E6475">
        <v>0.1053</v>
      </c>
    </row>
    <row r="6476" spans="1:5">
      <c r="A6476">
        <v>2018</v>
      </c>
      <c r="B6476" t="s">
        <v>428</v>
      </c>
      <c r="C6476" t="s">
        <v>27</v>
      </c>
      <c r="D6476" t="s">
        <v>625</v>
      </c>
      <c r="E6476">
        <v>9.3299999999999994E-2</v>
      </c>
    </row>
    <row r="6477" spans="1:5">
      <c r="A6477">
        <v>2018</v>
      </c>
      <c r="B6477" t="s">
        <v>423</v>
      </c>
      <c r="C6477" t="s">
        <v>18</v>
      </c>
      <c r="D6477" t="s">
        <v>625</v>
      </c>
      <c r="E6477">
        <v>0.18</v>
      </c>
    </row>
    <row r="6478" spans="1:5">
      <c r="A6478">
        <v>2018</v>
      </c>
      <c r="B6478" t="s">
        <v>430</v>
      </c>
      <c r="C6478" t="s">
        <v>33</v>
      </c>
      <c r="D6478" t="s">
        <v>625</v>
      </c>
      <c r="E6478">
        <v>9.0899999999999995E-2</v>
      </c>
    </row>
    <row r="6479" spans="1:5">
      <c r="A6479">
        <v>2018</v>
      </c>
      <c r="B6479" t="s">
        <v>431</v>
      </c>
      <c r="C6479" t="s">
        <v>36</v>
      </c>
      <c r="D6479" t="s">
        <v>625</v>
      </c>
      <c r="E6479">
        <v>8.6999999999999994E-2</v>
      </c>
    </row>
    <row r="6480" spans="1:5">
      <c r="A6480">
        <v>2018</v>
      </c>
      <c r="B6480" t="s">
        <v>438</v>
      </c>
      <c r="C6480" t="s">
        <v>52</v>
      </c>
      <c r="D6480" t="s">
        <v>625</v>
      </c>
      <c r="E6480">
        <v>0.15790000000000001</v>
      </c>
    </row>
    <row r="6481" spans="1:5">
      <c r="A6481">
        <v>2018</v>
      </c>
      <c r="B6481" t="s">
        <v>422</v>
      </c>
      <c r="C6481" t="s">
        <v>15</v>
      </c>
      <c r="D6481" t="s">
        <v>625</v>
      </c>
      <c r="E6481">
        <v>0.1613</v>
      </c>
    </row>
    <row r="6482" spans="1:5">
      <c r="A6482">
        <v>2018</v>
      </c>
      <c r="B6482" t="s">
        <v>436</v>
      </c>
      <c r="C6482" t="s">
        <v>49</v>
      </c>
      <c r="D6482" t="s">
        <v>625</v>
      </c>
      <c r="E6482">
        <v>0.1822</v>
      </c>
    </row>
    <row r="6483" spans="1:5">
      <c r="A6483">
        <v>2018</v>
      </c>
      <c r="B6483" t="s">
        <v>439</v>
      </c>
      <c r="C6483" t="s">
        <v>53</v>
      </c>
      <c r="D6483" t="s">
        <v>625</v>
      </c>
      <c r="E6483">
        <v>0.15</v>
      </c>
    </row>
    <row r="6484" spans="1:5">
      <c r="A6484">
        <v>2018</v>
      </c>
      <c r="B6484" t="s">
        <v>437</v>
      </c>
      <c r="C6484" t="s">
        <v>51</v>
      </c>
      <c r="D6484" t="s">
        <v>625</v>
      </c>
      <c r="E6484">
        <v>9.4299999999999995E-2</v>
      </c>
    </row>
    <row r="6485" spans="1:5">
      <c r="A6485">
        <v>2018</v>
      </c>
      <c r="B6485" t="s">
        <v>434</v>
      </c>
      <c r="C6485" t="s">
        <v>45</v>
      </c>
      <c r="D6485" t="s">
        <v>625</v>
      </c>
      <c r="E6485">
        <v>9.0899999999999995E-2</v>
      </c>
    </row>
    <row r="6486" spans="1:5">
      <c r="A6486">
        <v>2018</v>
      </c>
      <c r="B6486" t="s">
        <v>429</v>
      </c>
      <c r="C6486" t="s">
        <v>30</v>
      </c>
      <c r="D6486" t="s">
        <v>625</v>
      </c>
      <c r="E6486">
        <v>0.12690000000000001</v>
      </c>
    </row>
    <row r="6487" spans="1:5">
      <c r="A6487">
        <v>2018</v>
      </c>
      <c r="B6487" t="s">
        <v>425</v>
      </c>
      <c r="C6487" t="s">
        <v>24</v>
      </c>
      <c r="D6487" t="s">
        <v>625</v>
      </c>
      <c r="E6487">
        <v>0.14630000000000001</v>
      </c>
    </row>
    <row r="6488" spans="1:5">
      <c r="A6488">
        <v>2018</v>
      </c>
      <c r="B6488" t="s">
        <v>432</v>
      </c>
      <c r="C6488" t="s">
        <v>39</v>
      </c>
      <c r="D6488" t="s">
        <v>625</v>
      </c>
      <c r="E6488">
        <v>0.16669999999999999</v>
      </c>
    </row>
    <row r="6489" spans="1:5">
      <c r="A6489">
        <v>2023</v>
      </c>
      <c r="B6489" t="s">
        <v>424</v>
      </c>
      <c r="C6489" t="s">
        <v>21</v>
      </c>
      <c r="D6489" t="s">
        <v>625</v>
      </c>
      <c r="E6489">
        <v>0.15790000000000001</v>
      </c>
    </row>
    <row r="6490" spans="1:5">
      <c r="A6490">
        <v>2023</v>
      </c>
      <c r="B6490" t="s">
        <v>432</v>
      </c>
      <c r="C6490" t="s">
        <v>39</v>
      </c>
      <c r="D6490" t="s">
        <v>625</v>
      </c>
      <c r="E6490">
        <v>0.13159999999999999</v>
      </c>
    </row>
    <row r="6491" spans="1:5">
      <c r="A6491">
        <v>2023</v>
      </c>
      <c r="B6491" t="s">
        <v>421</v>
      </c>
      <c r="C6491" t="s">
        <v>13</v>
      </c>
      <c r="D6491" t="s">
        <v>625</v>
      </c>
      <c r="E6491">
        <v>0.14530000000000001</v>
      </c>
    </row>
    <row r="6492" spans="1:5">
      <c r="A6492">
        <v>2023</v>
      </c>
      <c r="B6492" t="s">
        <v>430</v>
      </c>
      <c r="C6492" t="s">
        <v>33</v>
      </c>
      <c r="D6492" t="s">
        <v>625</v>
      </c>
      <c r="E6492">
        <v>0.1</v>
      </c>
    </row>
    <row r="6493" spans="1:5">
      <c r="A6493">
        <v>2023</v>
      </c>
      <c r="B6493" t="s">
        <v>435</v>
      </c>
      <c r="C6493" t="s">
        <v>48</v>
      </c>
      <c r="D6493" t="s">
        <v>625</v>
      </c>
      <c r="E6493">
        <v>7.9399999999999998E-2</v>
      </c>
    </row>
    <row r="6494" spans="1:5">
      <c r="A6494">
        <v>2023</v>
      </c>
      <c r="B6494" t="s">
        <v>436</v>
      </c>
      <c r="C6494" t="s">
        <v>49</v>
      </c>
      <c r="D6494" t="s">
        <v>625</v>
      </c>
      <c r="E6494">
        <v>0.19370000000000001</v>
      </c>
    </row>
    <row r="6495" spans="1:5">
      <c r="A6495">
        <v>2023</v>
      </c>
      <c r="B6495" t="s">
        <v>429</v>
      </c>
      <c r="C6495" t="s">
        <v>30</v>
      </c>
      <c r="D6495" t="s">
        <v>625</v>
      </c>
      <c r="E6495">
        <v>0.129</v>
      </c>
    </row>
    <row r="6496" spans="1:5">
      <c r="A6496">
        <v>2023</v>
      </c>
      <c r="B6496" t="s">
        <v>420</v>
      </c>
      <c r="C6496" t="s">
        <v>8</v>
      </c>
      <c r="D6496" t="s">
        <v>625</v>
      </c>
      <c r="E6496">
        <v>0.1744</v>
      </c>
    </row>
    <row r="6497" spans="1:5">
      <c r="A6497">
        <v>2023</v>
      </c>
      <c r="B6497" t="s">
        <v>439</v>
      </c>
      <c r="C6497" t="s">
        <v>53</v>
      </c>
      <c r="D6497" t="s">
        <v>625</v>
      </c>
      <c r="E6497">
        <v>0.16669999999999999</v>
      </c>
    </row>
    <row r="6498" spans="1:5">
      <c r="A6498">
        <v>2023</v>
      </c>
      <c r="B6498" t="s">
        <v>437</v>
      </c>
      <c r="C6498" t="s">
        <v>51</v>
      </c>
      <c r="D6498" t="s">
        <v>625</v>
      </c>
      <c r="E6498">
        <v>0.1183</v>
      </c>
    </row>
    <row r="6499" spans="1:5">
      <c r="A6499">
        <v>2023</v>
      </c>
      <c r="B6499" t="s">
        <v>438</v>
      </c>
      <c r="C6499" t="s">
        <v>52</v>
      </c>
      <c r="D6499" t="s">
        <v>625</v>
      </c>
      <c r="E6499">
        <v>0.1429</v>
      </c>
    </row>
    <row r="6500" spans="1:5">
      <c r="A6500">
        <v>2023</v>
      </c>
      <c r="B6500" t="s">
        <v>426</v>
      </c>
      <c r="C6500" t="s">
        <v>427</v>
      </c>
      <c r="D6500" t="s">
        <v>625</v>
      </c>
      <c r="E6500">
        <v>0.16059999999999999</v>
      </c>
    </row>
    <row r="6501" spans="1:5">
      <c r="A6501">
        <v>2023</v>
      </c>
      <c r="B6501" t="s">
        <v>434</v>
      </c>
      <c r="C6501" t="s">
        <v>45</v>
      </c>
      <c r="D6501" t="s">
        <v>625</v>
      </c>
      <c r="E6501">
        <v>0.22220000000000001</v>
      </c>
    </row>
    <row r="6502" spans="1:5">
      <c r="A6502">
        <v>2023</v>
      </c>
      <c r="B6502" t="s">
        <v>425</v>
      </c>
      <c r="C6502" t="s">
        <v>24</v>
      </c>
      <c r="D6502" t="s">
        <v>625</v>
      </c>
      <c r="E6502">
        <v>0.1163</v>
      </c>
    </row>
    <row r="6503" spans="1:5">
      <c r="A6503">
        <v>2023</v>
      </c>
      <c r="B6503" t="s">
        <v>422</v>
      </c>
      <c r="C6503" t="s">
        <v>15</v>
      </c>
      <c r="D6503" t="s">
        <v>625</v>
      </c>
      <c r="E6503">
        <v>0.16300000000000001</v>
      </c>
    </row>
    <row r="6504" spans="1:5">
      <c r="A6504">
        <v>2024</v>
      </c>
      <c r="B6504" t="s">
        <v>430</v>
      </c>
      <c r="C6504" t="s">
        <v>33</v>
      </c>
      <c r="D6504" t="s">
        <v>625</v>
      </c>
      <c r="E6504">
        <v>9.8400000000000001E-2</v>
      </c>
    </row>
    <row r="6505" spans="1:5">
      <c r="A6505">
        <v>2024</v>
      </c>
      <c r="B6505" t="s">
        <v>428</v>
      </c>
      <c r="C6505" t="s">
        <v>27</v>
      </c>
      <c r="D6505" t="s">
        <v>625</v>
      </c>
      <c r="E6505">
        <v>7.0599999999999996E-2</v>
      </c>
    </row>
    <row r="6506" spans="1:5">
      <c r="A6506">
        <v>2024</v>
      </c>
      <c r="B6506" t="s">
        <v>422</v>
      </c>
      <c r="C6506" t="s">
        <v>15</v>
      </c>
      <c r="D6506" t="s">
        <v>625</v>
      </c>
      <c r="E6506">
        <v>0.16789999999999999</v>
      </c>
    </row>
    <row r="6507" spans="1:5">
      <c r="A6507">
        <v>2024</v>
      </c>
      <c r="B6507" t="s">
        <v>425</v>
      </c>
      <c r="C6507" t="s">
        <v>24</v>
      </c>
      <c r="D6507" t="s">
        <v>625</v>
      </c>
      <c r="E6507">
        <v>9.7600000000000006E-2</v>
      </c>
    </row>
    <row r="6508" spans="1:5">
      <c r="A6508">
        <v>2024</v>
      </c>
      <c r="B6508" t="s">
        <v>438</v>
      </c>
      <c r="C6508" t="s">
        <v>52</v>
      </c>
      <c r="D6508" t="s">
        <v>625</v>
      </c>
      <c r="E6508">
        <v>0.11899999999999999</v>
      </c>
    </row>
    <row r="6509" spans="1:5">
      <c r="A6509">
        <v>2024</v>
      </c>
      <c r="B6509" t="s">
        <v>420</v>
      </c>
      <c r="C6509" t="s">
        <v>8</v>
      </c>
      <c r="D6509" t="s">
        <v>625</v>
      </c>
      <c r="E6509">
        <v>0.1787</v>
      </c>
    </row>
    <row r="6510" spans="1:5">
      <c r="A6510">
        <v>2024</v>
      </c>
      <c r="B6510" t="s">
        <v>423</v>
      </c>
      <c r="C6510" t="s">
        <v>18</v>
      </c>
      <c r="D6510" t="s">
        <v>625</v>
      </c>
      <c r="E6510">
        <v>0.16070000000000001</v>
      </c>
    </row>
    <row r="6511" spans="1:5">
      <c r="A6511">
        <v>2024</v>
      </c>
      <c r="B6511" t="s">
        <v>421</v>
      </c>
      <c r="C6511" t="s">
        <v>13</v>
      </c>
      <c r="D6511" t="s">
        <v>625</v>
      </c>
      <c r="E6511">
        <v>0.1424</v>
      </c>
    </row>
    <row r="6512" spans="1:5">
      <c r="A6512">
        <v>2024</v>
      </c>
      <c r="B6512" t="s">
        <v>429</v>
      </c>
      <c r="C6512" t="s">
        <v>30</v>
      </c>
      <c r="D6512" t="s">
        <v>625</v>
      </c>
      <c r="E6512">
        <v>0.1295</v>
      </c>
    </row>
    <row r="6513" spans="1:5">
      <c r="A6513">
        <v>2024</v>
      </c>
      <c r="B6513" t="s">
        <v>431</v>
      </c>
      <c r="C6513" t="s">
        <v>36</v>
      </c>
      <c r="D6513" t="s">
        <v>625</v>
      </c>
      <c r="E6513">
        <v>8.6999999999999994E-2</v>
      </c>
    </row>
    <row r="6514" spans="1:5">
      <c r="A6514">
        <v>2024</v>
      </c>
      <c r="B6514" t="s">
        <v>434</v>
      </c>
      <c r="C6514" t="s">
        <v>45</v>
      </c>
      <c r="D6514" t="s">
        <v>625</v>
      </c>
      <c r="E6514">
        <v>0.22220000000000001</v>
      </c>
    </row>
    <row r="6515" spans="1:5">
      <c r="A6515">
        <v>2024</v>
      </c>
      <c r="B6515" t="s">
        <v>437</v>
      </c>
      <c r="C6515" t="s">
        <v>51</v>
      </c>
      <c r="D6515" t="s">
        <v>625</v>
      </c>
      <c r="E6515">
        <v>0.1111</v>
      </c>
    </row>
    <row r="6516" spans="1:5">
      <c r="A6516">
        <v>2024</v>
      </c>
      <c r="B6516" t="s">
        <v>436</v>
      </c>
      <c r="C6516" t="s">
        <v>49</v>
      </c>
      <c r="D6516" t="s">
        <v>625</v>
      </c>
      <c r="E6516">
        <v>0.187</v>
      </c>
    </row>
    <row r="6517" spans="1:5">
      <c r="A6517">
        <v>2024</v>
      </c>
      <c r="B6517" t="s">
        <v>439</v>
      </c>
      <c r="C6517" t="s">
        <v>53</v>
      </c>
      <c r="D6517" t="s">
        <v>625</v>
      </c>
      <c r="E6517">
        <v>0.14000000000000001</v>
      </c>
    </row>
    <row r="6518" spans="1:5">
      <c r="A6518">
        <v>2024</v>
      </c>
      <c r="B6518" t="s">
        <v>433</v>
      </c>
      <c r="C6518" t="s">
        <v>42</v>
      </c>
      <c r="D6518" t="s">
        <v>625</v>
      </c>
      <c r="E6518">
        <v>8.6999999999999994E-2</v>
      </c>
    </row>
    <row r="6519" spans="1:5">
      <c r="A6519">
        <v>2023</v>
      </c>
      <c r="B6519" t="s">
        <v>431</v>
      </c>
      <c r="C6519" t="s">
        <v>36</v>
      </c>
      <c r="D6519" t="s">
        <v>626</v>
      </c>
      <c r="E6519">
        <v>0.54549999999999998</v>
      </c>
    </row>
    <row r="6520" spans="1:5">
      <c r="A6520">
        <v>2023</v>
      </c>
      <c r="B6520" t="s">
        <v>433</v>
      </c>
      <c r="C6520" t="s">
        <v>42</v>
      </c>
      <c r="D6520" t="s">
        <v>626</v>
      </c>
      <c r="E6520">
        <v>0.5524</v>
      </c>
    </row>
    <row r="6521" spans="1:5">
      <c r="A6521">
        <v>2023</v>
      </c>
      <c r="B6521" t="s">
        <v>423</v>
      </c>
      <c r="C6521" t="s">
        <v>18</v>
      </c>
      <c r="D6521" t="s">
        <v>626</v>
      </c>
      <c r="E6521">
        <v>0.56430000000000002</v>
      </c>
    </row>
    <row r="6522" spans="1:5">
      <c r="A6522">
        <v>2023</v>
      </c>
      <c r="B6522" t="s">
        <v>428</v>
      </c>
      <c r="C6522" t="s">
        <v>27</v>
      </c>
      <c r="D6522" t="s">
        <v>626</v>
      </c>
      <c r="E6522">
        <v>0.55859999999999999</v>
      </c>
    </row>
    <row r="6523" spans="1:5">
      <c r="A6523">
        <v>2024</v>
      </c>
      <c r="B6523" t="s">
        <v>424</v>
      </c>
      <c r="C6523" t="s">
        <v>21</v>
      </c>
      <c r="D6523" t="s">
        <v>626</v>
      </c>
      <c r="E6523">
        <v>0.49740000000000001</v>
      </c>
    </row>
    <row r="6524" spans="1:5">
      <c r="A6524">
        <v>2024</v>
      </c>
      <c r="B6524" t="s">
        <v>432</v>
      </c>
      <c r="C6524" t="s">
        <v>39</v>
      </c>
      <c r="D6524" t="s">
        <v>626</v>
      </c>
      <c r="E6524">
        <v>0.47649999999999998</v>
      </c>
    </row>
    <row r="6525" spans="1:5">
      <c r="A6525">
        <v>2024</v>
      </c>
      <c r="B6525" t="s">
        <v>435</v>
      </c>
      <c r="C6525" t="s">
        <v>48</v>
      </c>
      <c r="D6525" t="s">
        <v>626</v>
      </c>
      <c r="E6525">
        <v>0.54920000000000002</v>
      </c>
    </row>
    <row r="6526" spans="1:5">
      <c r="A6526">
        <v>2024</v>
      </c>
      <c r="B6526" t="s">
        <v>426</v>
      </c>
      <c r="C6526" t="s">
        <v>427</v>
      </c>
      <c r="D6526" t="s">
        <v>626</v>
      </c>
      <c r="E6526">
        <v>0.53380000000000005</v>
      </c>
    </row>
    <row r="6527" spans="1:5">
      <c r="A6527">
        <v>2021</v>
      </c>
      <c r="B6527" t="s">
        <v>437</v>
      </c>
      <c r="C6527" t="s">
        <v>51</v>
      </c>
      <c r="D6527" t="s">
        <v>626</v>
      </c>
      <c r="E6527">
        <v>0.50309999999999999</v>
      </c>
    </row>
    <row r="6528" spans="1:5">
      <c r="A6528">
        <v>2021</v>
      </c>
      <c r="B6528" t="s">
        <v>434</v>
      </c>
      <c r="C6528" t="s">
        <v>45</v>
      </c>
      <c r="D6528" t="s">
        <v>626</v>
      </c>
      <c r="E6528">
        <v>0.5111</v>
      </c>
    </row>
    <row r="6529" spans="1:5">
      <c r="A6529">
        <v>2021</v>
      </c>
      <c r="B6529" t="s">
        <v>438</v>
      </c>
      <c r="C6529" t="s">
        <v>52</v>
      </c>
      <c r="D6529" t="s">
        <v>626</v>
      </c>
      <c r="E6529">
        <v>0.505</v>
      </c>
    </row>
    <row r="6530" spans="1:5">
      <c r="A6530">
        <v>2021</v>
      </c>
      <c r="B6530" t="s">
        <v>425</v>
      </c>
      <c r="C6530" t="s">
        <v>24</v>
      </c>
      <c r="D6530" t="s">
        <v>626</v>
      </c>
      <c r="E6530">
        <v>0.51900000000000002</v>
      </c>
    </row>
    <row r="6531" spans="1:5">
      <c r="A6531">
        <v>2021</v>
      </c>
      <c r="B6531" t="s">
        <v>423</v>
      </c>
      <c r="C6531" t="s">
        <v>18</v>
      </c>
      <c r="D6531" t="s">
        <v>626</v>
      </c>
      <c r="E6531">
        <v>0.53959999999999997</v>
      </c>
    </row>
    <row r="6532" spans="1:5">
      <c r="A6532">
        <v>2021</v>
      </c>
      <c r="B6532" t="s">
        <v>420</v>
      </c>
      <c r="C6532" t="s">
        <v>8</v>
      </c>
      <c r="D6532" t="s">
        <v>626</v>
      </c>
      <c r="E6532">
        <v>0.48099999999999998</v>
      </c>
    </row>
    <row r="6533" spans="1:5">
      <c r="A6533">
        <v>2022</v>
      </c>
      <c r="B6533" t="s">
        <v>425</v>
      </c>
      <c r="C6533" t="s">
        <v>24</v>
      </c>
      <c r="D6533" t="s">
        <v>626</v>
      </c>
      <c r="E6533">
        <v>0.51</v>
      </c>
    </row>
    <row r="6534" spans="1:5">
      <c r="A6534">
        <v>2022</v>
      </c>
      <c r="B6534" t="s">
        <v>422</v>
      </c>
      <c r="C6534" t="s">
        <v>15</v>
      </c>
      <c r="D6534" t="s">
        <v>626</v>
      </c>
      <c r="E6534">
        <v>0.48280000000000001</v>
      </c>
    </row>
    <row r="6535" spans="1:5">
      <c r="A6535">
        <v>2022</v>
      </c>
      <c r="B6535" t="s">
        <v>437</v>
      </c>
      <c r="C6535" t="s">
        <v>51</v>
      </c>
      <c r="D6535" t="s">
        <v>626</v>
      </c>
      <c r="E6535">
        <v>0.49759999999999999</v>
      </c>
    </row>
    <row r="6536" spans="1:5">
      <c r="A6536">
        <v>2022</v>
      </c>
      <c r="B6536" t="s">
        <v>426</v>
      </c>
      <c r="C6536" t="s">
        <v>427</v>
      </c>
      <c r="D6536" t="s">
        <v>626</v>
      </c>
      <c r="E6536">
        <v>0.52300000000000002</v>
      </c>
    </row>
    <row r="6537" spans="1:5">
      <c r="A6537">
        <v>2022</v>
      </c>
      <c r="B6537" t="s">
        <v>428</v>
      </c>
      <c r="C6537" t="s">
        <v>27</v>
      </c>
      <c r="D6537" t="s">
        <v>626</v>
      </c>
      <c r="E6537">
        <v>0.58520000000000005</v>
      </c>
    </row>
    <row r="6538" spans="1:5">
      <c r="A6538">
        <v>2022</v>
      </c>
      <c r="B6538" t="s">
        <v>435</v>
      </c>
      <c r="C6538" t="s">
        <v>48</v>
      </c>
      <c r="D6538" t="s">
        <v>626</v>
      </c>
      <c r="E6538">
        <v>0.5806</v>
      </c>
    </row>
    <row r="6539" spans="1:5">
      <c r="A6539">
        <v>2022</v>
      </c>
      <c r="B6539" t="s">
        <v>423</v>
      </c>
      <c r="C6539" t="s">
        <v>18</v>
      </c>
      <c r="D6539" t="s">
        <v>626</v>
      </c>
      <c r="E6539">
        <v>0.53449999999999998</v>
      </c>
    </row>
    <row r="6540" spans="1:5">
      <c r="A6540">
        <v>2022</v>
      </c>
      <c r="B6540" t="s">
        <v>430</v>
      </c>
      <c r="C6540" t="s">
        <v>33</v>
      </c>
      <c r="D6540" t="s">
        <v>626</v>
      </c>
      <c r="E6540">
        <v>0.58309999999999995</v>
      </c>
    </row>
    <row r="6541" spans="1:5">
      <c r="A6541">
        <v>2022</v>
      </c>
      <c r="B6541" t="s">
        <v>436</v>
      </c>
      <c r="C6541" t="s">
        <v>49</v>
      </c>
      <c r="D6541" t="s">
        <v>626</v>
      </c>
      <c r="E6541">
        <v>0.4773</v>
      </c>
    </row>
    <row r="6542" spans="1:5">
      <c r="A6542">
        <v>2022</v>
      </c>
      <c r="B6542" t="s">
        <v>439</v>
      </c>
      <c r="C6542" t="s">
        <v>53</v>
      </c>
      <c r="D6542" t="s">
        <v>626</v>
      </c>
      <c r="E6542">
        <v>0.51359999999999995</v>
      </c>
    </row>
    <row r="6543" spans="1:5">
      <c r="A6543">
        <v>2022</v>
      </c>
      <c r="B6543" t="s">
        <v>433</v>
      </c>
      <c r="C6543" t="s">
        <v>42</v>
      </c>
      <c r="D6543" t="s">
        <v>626</v>
      </c>
      <c r="E6543">
        <v>0.57889999999999997</v>
      </c>
    </row>
    <row r="6544" spans="1:5">
      <c r="A6544">
        <v>2022</v>
      </c>
      <c r="B6544" t="s">
        <v>434</v>
      </c>
      <c r="C6544" t="s">
        <v>45</v>
      </c>
      <c r="D6544" t="s">
        <v>626</v>
      </c>
      <c r="E6544">
        <v>0.54</v>
      </c>
    </row>
    <row r="6545" spans="1:5">
      <c r="A6545">
        <v>2022</v>
      </c>
      <c r="B6545" t="s">
        <v>432</v>
      </c>
      <c r="C6545" t="s">
        <v>39</v>
      </c>
      <c r="D6545" t="s">
        <v>626</v>
      </c>
      <c r="E6545">
        <v>0.51349999999999996</v>
      </c>
    </row>
    <row r="6546" spans="1:5">
      <c r="A6546">
        <v>2021</v>
      </c>
      <c r="B6546" t="s">
        <v>426</v>
      </c>
      <c r="C6546" t="s">
        <v>427</v>
      </c>
      <c r="D6546" t="s">
        <v>626</v>
      </c>
      <c r="E6546">
        <v>0.55259999999999998</v>
      </c>
    </row>
    <row r="6547" spans="1:5">
      <c r="A6547">
        <v>2021</v>
      </c>
      <c r="B6547" t="s">
        <v>422</v>
      </c>
      <c r="C6547" t="s">
        <v>15</v>
      </c>
      <c r="D6547" t="s">
        <v>626</v>
      </c>
      <c r="E6547">
        <v>0.49919999999999998</v>
      </c>
    </row>
    <row r="6548" spans="1:5">
      <c r="A6548">
        <v>2021</v>
      </c>
      <c r="B6548" t="s">
        <v>432</v>
      </c>
      <c r="C6548" t="s">
        <v>39</v>
      </c>
      <c r="D6548" t="s">
        <v>626</v>
      </c>
      <c r="E6548">
        <v>0.54579999999999995</v>
      </c>
    </row>
    <row r="6549" spans="1:5">
      <c r="A6549">
        <v>2021</v>
      </c>
      <c r="B6549" t="s">
        <v>424</v>
      </c>
      <c r="C6549" t="s">
        <v>21</v>
      </c>
      <c r="D6549" t="s">
        <v>626</v>
      </c>
      <c r="E6549">
        <v>0.48509999999999998</v>
      </c>
    </row>
    <row r="6550" spans="1:5">
      <c r="A6550">
        <v>2021</v>
      </c>
      <c r="B6550" t="s">
        <v>433</v>
      </c>
      <c r="C6550" t="s">
        <v>42</v>
      </c>
      <c r="D6550" t="s">
        <v>626</v>
      </c>
      <c r="E6550">
        <v>0.51580000000000004</v>
      </c>
    </row>
    <row r="6551" spans="1:5">
      <c r="A6551">
        <v>2021</v>
      </c>
      <c r="B6551" t="s">
        <v>421</v>
      </c>
      <c r="C6551" t="s">
        <v>13</v>
      </c>
      <c r="D6551" t="s">
        <v>626</v>
      </c>
      <c r="E6551">
        <v>0.45590000000000003</v>
      </c>
    </row>
    <row r="6552" spans="1:5">
      <c r="A6552">
        <v>2022</v>
      </c>
      <c r="B6552" t="s">
        <v>424</v>
      </c>
      <c r="C6552" t="s">
        <v>21</v>
      </c>
      <c r="D6552" t="s">
        <v>626</v>
      </c>
      <c r="E6552">
        <v>0.4869</v>
      </c>
    </row>
    <row r="6553" spans="1:5">
      <c r="A6553">
        <v>2022</v>
      </c>
      <c r="B6553" t="s">
        <v>431</v>
      </c>
      <c r="C6553" t="s">
        <v>36</v>
      </c>
      <c r="D6553" t="s">
        <v>626</v>
      </c>
      <c r="E6553">
        <v>0.61899999999999999</v>
      </c>
    </row>
    <row r="6554" spans="1:5">
      <c r="A6554">
        <v>2022</v>
      </c>
      <c r="B6554" t="s">
        <v>421</v>
      </c>
      <c r="C6554" t="s">
        <v>13</v>
      </c>
      <c r="D6554" t="s">
        <v>626</v>
      </c>
      <c r="E6554">
        <v>0.47260000000000002</v>
      </c>
    </row>
    <row r="6555" spans="1:5">
      <c r="A6555">
        <v>2021</v>
      </c>
      <c r="B6555" t="s">
        <v>436</v>
      </c>
      <c r="C6555" t="s">
        <v>49</v>
      </c>
      <c r="D6555" t="s">
        <v>626</v>
      </c>
      <c r="E6555">
        <v>0.45979999999999999</v>
      </c>
    </row>
    <row r="6556" spans="1:5">
      <c r="A6556">
        <v>2021</v>
      </c>
      <c r="B6556" t="s">
        <v>439</v>
      </c>
      <c r="C6556" t="s">
        <v>53</v>
      </c>
      <c r="D6556" t="s">
        <v>626</v>
      </c>
      <c r="E6556">
        <v>0.47689999999999999</v>
      </c>
    </row>
    <row r="6557" spans="1:5">
      <c r="A6557">
        <v>2021</v>
      </c>
      <c r="B6557" t="s">
        <v>435</v>
      </c>
      <c r="C6557" t="s">
        <v>48</v>
      </c>
      <c r="D6557" t="s">
        <v>626</v>
      </c>
      <c r="E6557">
        <v>0.56140000000000001</v>
      </c>
    </row>
    <row r="6558" spans="1:5">
      <c r="A6558">
        <v>2021</v>
      </c>
      <c r="B6558" t="s">
        <v>430</v>
      </c>
      <c r="C6558" t="s">
        <v>33</v>
      </c>
      <c r="D6558" t="s">
        <v>626</v>
      </c>
      <c r="E6558">
        <v>0.61050000000000004</v>
      </c>
    </row>
    <row r="6559" spans="1:5">
      <c r="A6559">
        <v>2021</v>
      </c>
      <c r="B6559" t="s">
        <v>429</v>
      </c>
      <c r="C6559" t="s">
        <v>30</v>
      </c>
      <c r="D6559" t="s">
        <v>626</v>
      </c>
      <c r="E6559">
        <v>0.52490000000000003</v>
      </c>
    </row>
    <row r="6560" spans="1:5">
      <c r="A6560">
        <v>2021</v>
      </c>
      <c r="B6560" t="s">
        <v>428</v>
      </c>
      <c r="C6560" t="s">
        <v>27</v>
      </c>
      <c r="D6560" t="s">
        <v>626</v>
      </c>
      <c r="E6560">
        <v>0.57320000000000004</v>
      </c>
    </row>
    <row r="6561" spans="1:5">
      <c r="A6561">
        <v>2021</v>
      </c>
      <c r="B6561" t="s">
        <v>431</v>
      </c>
      <c r="C6561" t="s">
        <v>36</v>
      </c>
      <c r="D6561" t="s">
        <v>626</v>
      </c>
      <c r="E6561">
        <v>0.6</v>
      </c>
    </row>
    <row r="6562" spans="1:5">
      <c r="A6562">
        <v>2022</v>
      </c>
      <c r="B6562" t="s">
        <v>438</v>
      </c>
      <c r="C6562" t="s">
        <v>52</v>
      </c>
      <c r="D6562" t="s">
        <v>626</v>
      </c>
      <c r="E6562">
        <v>0.51580000000000004</v>
      </c>
    </row>
    <row r="6563" spans="1:5">
      <c r="A6563">
        <v>2022</v>
      </c>
      <c r="B6563" t="s">
        <v>429</v>
      </c>
      <c r="C6563" t="s">
        <v>30</v>
      </c>
      <c r="D6563" t="s">
        <v>626</v>
      </c>
      <c r="E6563">
        <v>0.56010000000000004</v>
      </c>
    </row>
    <row r="6564" spans="1:5">
      <c r="A6564">
        <v>2022</v>
      </c>
      <c r="B6564" t="s">
        <v>420</v>
      </c>
      <c r="C6564" t="s">
        <v>8</v>
      </c>
      <c r="D6564" t="s">
        <v>626</v>
      </c>
      <c r="E6564">
        <v>0.48130000000000001</v>
      </c>
    </row>
    <row r="6565" spans="1:5">
      <c r="A6565">
        <v>2020</v>
      </c>
      <c r="B6565" t="s">
        <v>422</v>
      </c>
      <c r="C6565" t="s">
        <v>15</v>
      </c>
      <c r="D6565" t="s">
        <v>626</v>
      </c>
      <c r="E6565">
        <v>0.47939999999999999</v>
      </c>
    </row>
    <row r="6566" spans="1:5">
      <c r="A6566">
        <v>2020</v>
      </c>
      <c r="B6566" t="s">
        <v>425</v>
      </c>
      <c r="C6566" t="s">
        <v>24</v>
      </c>
      <c r="D6566" t="s">
        <v>626</v>
      </c>
      <c r="E6566">
        <v>0.56279999999999997</v>
      </c>
    </row>
    <row r="6567" spans="1:5">
      <c r="A6567">
        <v>2020</v>
      </c>
      <c r="B6567" t="s">
        <v>431</v>
      </c>
      <c r="C6567" t="s">
        <v>36</v>
      </c>
      <c r="D6567" t="s">
        <v>626</v>
      </c>
      <c r="E6567">
        <v>0.5524</v>
      </c>
    </row>
    <row r="6568" spans="1:5">
      <c r="A6568">
        <v>2020</v>
      </c>
      <c r="B6568" t="s">
        <v>423</v>
      </c>
      <c r="C6568" t="s">
        <v>18</v>
      </c>
      <c r="D6568" t="s">
        <v>626</v>
      </c>
      <c r="E6568">
        <v>0.57820000000000005</v>
      </c>
    </row>
    <row r="6569" spans="1:5">
      <c r="A6569">
        <v>2020</v>
      </c>
      <c r="B6569" t="s">
        <v>421</v>
      </c>
      <c r="C6569" t="s">
        <v>13</v>
      </c>
      <c r="D6569" t="s">
        <v>626</v>
      </c>
      <c r="E6569">
        <v>0.46350000000000002</v>
      </c>
    </row>
    <row r="6570" spans="1:5">
      <c r="A6570">
        <v>2020</v>
      </c>
      <c r="B6570" t="s">
        <v>438</v>
      </c>
      <c r="C6570" t="s">
        <v>52</v>
      </c>
      <c r="D6570" t="s">
        <v>626</v>
      </c>
      <c r="E6570">
        <v>0.57950000000000002</v>
      </c>
    </row>
    <row r="6571" spans="1:5">
      <c r="A6571">
        <v>2020</v>
      </c>
      <c r="B6571" t="s">
        <v>436</v>
      </c>
      <c r="C6571" t="s">
        <v>49</v>
      </c>
      <c r="D6571" t="s">
        <v>626</v>
      </c>
      <c r="E6571">
        <v>0.46560000000000001</v>
      </c>
    </row>
    <row r="6572" spans="1:5">
      <c r="A6572">
        <v>2020</v>
      </c>
      <c r="B6572" t="s">
        <v>426</v>
      </c>
      <c r="C6572" t="s">
        <v>427</v>
      </c>
      <c r="D6572" t="s">
        <v>626</v>
      </c>
      <c r="E6572">
        <v>0.55759999999999998</v>
      </c>
    </row>
    <row r="6573" spans="1:5">
      <c r="A6573">
        <v>2020</v>
      </c>
      <c r="B6573" t="s">
        <v>424</v>
      </c>
      <c r="C6573" t="s">
        <v>21</v>
      </c>
      <c r="D6573" t="s">
        <v>626</v>
      </c>
      <c r="E6573">
        <v>0.50380000000000003</v>
      </c>
    </row>
    <row r="6574" spans="1:5">
      <c r="A6574">
        <v>2020</v>
      </c>
      <c r="B6574" t="s">
        <v>432</v>
      </c>
      <c r="C6574" t="s">
        <v>39</v>
      </c>
      <c r="D6574" t="s">
        <v>626</v>
      </c>
      <c r="E6574">
        <v>0.55049999999999999</v>
      </c>
    </row>
    <row r="6575" spans="1:5">
      <c r="A6575">
        <v>2020</v>
      </c>
      <c r="B6575" t="s">
        <v>439</v>
      </c>
      <c r="C6575" t="s">
        <v>53</v>
      </c>
      <c r="D6575" t="s">
        <v>626</v>
      </c>
      <c r="E6575">
        <v>0.52310000000000001</v>
      </c>
    </row>
    <row r="6576" spans="1:5">
      <c r="A6576">
        <v>2020</v>
      </c>
      <c r="B6576" t="s">
        <v>428</v>
      </c>
      <c r="C6576" t="s">
        <v>27</v>
      </c>
      <c r="D6576" t="s">
        <v>626</v>
      </c>
      <c r="E6576">
        <v>0.57140000000000002</v>
      </c>
    </row>
    <row r="6577" spans="1:5">
      <c r="A6577">
        <v>2020</v>
      </c>
      <c r="B6577" t="s">
        <v>429</v>
      </c>
      <c r="C6577" t="s">
        <v>30</v>
      </c>
      <c r="D6577" t="s">
        <v>626</v>
      </c>
      <c r="E6577">
        <v>0.54249999999999998</v>
      </c>
    </row>
    <row r="6578" spans="1:5">
      <c r="A6578">
        <v>2020</v>
      </c>
      <c r="B6578" t="s">
        <v>430</v>
      </c>
      <c r="C6578" t="s">
        <v>33</v>
      </c>
      <c r="D6578" t="s">
        <v>626</v>
      </c>
      <c r="E6578">
        <v>0.59289999999999998</v>
      </c>
    </row>
    <row r="6579" spans="1:5">
      <c r="A6579">
        <v>2020</v>
      </c>
      <c r="B6579" t="s">
        <v>433</v>
      </c>
      <c r="C6579" t="s">
        <v>42</v>
      </c>
      <c r="D6579" t="s">
        <v>626</v>
      </c>
      <c r="E6579">
        <v>0.52</v>
      </c>
    </row>
    <row r="6580" spans="1:5">
      <c r="A6580">
        <v>2020</v>
      </c>
      <c r="B6580" t="s">
        <v>420</v>
      </c>
      <c r="C6580" t="s">
        <v>8</v>
      </c>
      <c r="D6580" t="s">
        <v>626</v>
      </c>
      <c r="E6580">
        <v>0.47749999999999998</v>
      </c>
    </row>
    <row r="6581" spans="1:5">
      <c r="A6581">
        <v>2020</v>
      </c>
      <c r="B6581" t="s">
        <v>434</v>
      </c>
      <c r="C6581" t="s">
        <v>45</v>
      </c>
      <c r="D6581" t="s">
        <v>626</v>
      </c>
      <c r="E6581">
        <v>0.54</v>
      </c>
    </row>
    <row r="6582" spans="1:5">
      <c r="A6582">
        <v>2020</v>
      </c>
      <c r="B6582" t="s">
        <v>435</v>
      </c>
      <c r="C6582" t="s">
        <v>48</v>
      </c>
      <c r="D6582" t="s">
        <v>626</v>
      </c>
      <c r="E6582">
        <v>0.57050000000000001</v>
      </c>
    </row>
    <row r="6583" spans="1:5">
      <c r="A6583">
        <v>2020</v>
      </c>
      <c r="B6583" t="s">
        <v>437</v>
      </c>
      <c r="C6583" t="s">
        <v>51</v>
      </c>
      <c r="D6583" t="s">
        <v>626</v>
      </c>
      <c r="E6583">
        <v>0.49270000000000003</v>
      </c>
    </row>
    <row r="6584" spans="1:5">
      <c r="A6584">
        <v>2019</v>
      </c>
      <c r="B6584" t="s">
        <v>432</v>
      </c>
      <c r="C6584" t="s">
        <v>39</v>
      </c>
      <c r="D6584" t="s">
        <v>626</v>
      </c>
      <c r="E6584">
        <v>0.54359999999999997</v>
      </c>
    </row>
    <row r="6585" spans="1:5">
      <c r="A6585">
        <v>2019</v>
      </c>
      <c r="B6585" t="s">
        <v>426</v>
      </c>
      <c r="C6585" t="s">
        <v>427</v>
      </c>
      <c r="D6585" t="s">
        <v>626</v>
      </c>
      <c r="E6585">
        <v>0.55940000000000001</v>
      </c>
    </row>
    <row r="6586" spans="1:5">
      <c r="A6586">
        <v>2019</v>
      </c>
      <c r="B6586" t="s">
        <v>421</v>
      </c>
      <c r="C6586" t="s">
        <v>13</v>
      </c>
      <c r="D6586" t="s">
        <v>626</v>
      </c>
      <c r="E6586">
        <v>0.47170000000000001</v>
      </c>
    </row>
    <row r="6587" spans="1:5">
      <c r="A6587">
        <v>2019</v>
      </c>
      <c r="B6587" t="s">
        <v>424</v>
      </c>
      <c r="C6587" t="s">
        <v>21</v>
      </c>
      <c r="D6587" t="s">
        <v>626</v>
      </c>
      <c r="E6587">
        <v>0.51239999999999997</v>
      </c>
    </row>
    <row r="6588" spans="1:5">
      <c r="A6588">
        <v>2019</v>
      </c>
      <c r="B6588" t="s">
        <v>423</v>
      </c>
      <c r="C6588" t="s">
        <v>18</v>
      </c>
      <c r="D6588" t="s">
        <v>626</v>
      </c>
      <c r="E6588">
        <v>0.5615</v>
      </c>
    </row>
    <row r="6589" spans="1:5">
      <c r="A6589">
        <v>2019</v>
      </c>
      <c r="B6589" t="s">
        <v>434</v>
      </c>
      <c r="C6589" t="s">
        <v>45</v>
      </c>
      <c r="D6589" t="s">
        <v>626</v>
      </c>
      <c r="E6589">
        <v>0.52</v>
      </c>
    </row>
    <row r="6590" spans="1:5">
      <c r="A6590">
        <v>2019</v>
      </c>
      <c r="B6590" t="s">
        <v>428</v>
      </c>
      <c r="C6590" t="s">
        <v>27</v>
      </c>
      <c r="D6590" t="s">
        <v>626</v>
      </c>
      <c r="E6590">
        <v>0.59</v>
      </c>
    </row>
    <row r="6591" spans="1:5">
      <c r="A6591">
        <v>2019</v>
      </c>
      <c r="B6591" t="s">
        <v>437</v>
      </c>
      <c r="C6591" t="s">
        <v>51</v>
      </c>
      <c r="D6591" t="s">
        <v>626</v>
      </c>
      <c r="E6591">
        <v>0.49590000000000001</v>
      </c>
    </row>
    <row r="6592" spans="1:5">
      <c r="A6592">
        <v>2019</v>
      </c>
      <c r="B6592" t="s">
        <v>425</v>
      </c>
      <c r="C6592" t="s">
        <v>24</v>
      </c>
      <c r="D6592" t="s">
        <v>626</v>
      </c>
      <c r="E6592">
        <v>0.52380000000000004</v>
      </c>
    </row>
    <row r="6593" spans="1:5">
      <c r="A6593">
        <v>2019</v>
      </c>
      <c r="B6593" t="s">
        <v>430</v>
      </c>
      <c r="C6593" t="s">
        <v>33</v>
      </c>
      <c r="D6593" t="s">
        <v>626</v>
      </c>
      <c r="E6593">
        <v>0.62809999999999999</v>
      </c>
    </row>
    <row r="6594" spans="1:5">
      <c r="A6594">
        <v>2019</v>
      </c>
      <c r="B6594" t="s">
        <v>420</v>
      </c>
      <c r="C6594" t="s">
        <v>8</v>
      </c>
      <c r="D6594" t="s">
        <v>626</v>
      </c>
      <c r="E6594">
        <v>0.47870000000000001</v>
      </c>
    </row>
    <row r="6595" spans="1:5">
      <c r="A6595">
        <v>2019</v>
      </c>
      <c r="B6595" t="s">
        <v>438</v>
      </c>
      <c r="C6595" t="s">
        <v>52</v>
      </c>
      <c r="D6595" t="s">
        <v>626</v>
      </c>
      <c r="E6595">
        <v>0.5897</v>
      </c>
    </row>
    <row r="6596" spans="1:5">
      <c r="A6596">
        <v>2019</v>
      </c>
      <c r="B6596" t="s">
        <v>429</v>
      </c>
      <c r="C6596" t="s">
        <v>30</v>
      </c>
      <c r="D6596" t="s">
        <v>626</v>
      </c>
      <c r="E6596">
        <v>0.55130000000000001</v>
      </c>
    </row>
    <row r="6597" spans="1:5">
      <c r="A6597">
        <v>2019</v>
      </c>
      <c r="B6597" t="s">
        <v>433</v>
      </c>
      <c r="C6597" t="s">
        <v>42</v>
      </c>
      <c r="D6597" t="s">
        <v>626</v>
      </c>
      <c r="E6597">
        <v>0.5</v>
      </c>
    </row>
    <row r="6598" spans="1:5">
      <c r="A6598">
        <v>2019</v>
      </c>
      <c r="B6598" t="s">
        <v>422</v>
      </c>
      <c r="C6598" t="s">
        <v>15</v>
      </c>
      <c r="D6598" t="s">
        <v>626</v>
      </c>
      <c r="E6598">
        <v>0.49609999999999999</v>
      </c>
    </row>
    <row r="6599" spans="1:5">
      <c r="A6599">
        <v>2019</v>
      </c>
      <c r="B6599" t="s">
        <v>435</v>
      </c>
      <c r="C6599" t="s">
        <v>48</v>
      </c>
      <c r="D6599" t="s">
        <v>626</v>
      </c>
      <c r="E6599">
        <v>0.56840000000000002</v>
      </c>
    </row>
    <row r="6600" spans="1:5">
      <c r="A6600">
        <v>2019</v>
      </c>
      <c r="B6600" t="s">
        <v>436</v>
      </c>
      <c r="C6600" t="s">
        <v>49</v>
      </c>
      <c r="D6600" t="s">
        <v>626</v>
      </c>
      <c r="E6600">
        <v>0.46339999999999998</v>
      </c>
    </row>
    <row r="6601" spans="1:5">
      <c r="A6601">
        <v>2019</v>
      </c>
      <c r="B6601" t="s">
        <v>439</v>
      </c>
      <c r="C6601" t="s">
        <v>53</v>
      </c>
      <c r="D6601" t="s">
        <v>626</v>
      </c>
      <c r="E6601">
        <v>0.50239999999999996</v>
      </c>
    </row>
    <row r="6602" spans="1:5">
      <c r="A6602">
        <v>2019</v>
      </c>
      <c r="B6602" t="s">
        <v>431</v>
      </c>
      <c r="C6602" t="s">
        <v>36</v>
      </c>
      <c r="D6602" t="s">
        <v>626</v>
      </c>
      <c r="E6602">
        <v>0.53639999999999999</v>
      </c>
    </row>
    <row r="6603" spans="1:5">
      <c r="A6603">
        <v>2018</v>
      </c>
      <c r="B6603" t="s">
        <v>424</v>
      </c>
      <c r="C6603" t="s">
        <v>21</v>
      </c>
      <c r="D6603" t="s">
        <v>626</v>
      </c>
      <c r="E6603">
        <v>0.49509999999999998</v>
      </c>
    </row>
    <row r="6604" spans="1:5">
      <c r="A6604">
        <v>2018</v>
      </c>
      <c r="B6604" t="s">
        <v>420</v>
      </c>
      <c r="C6604" t="s">
        <v>8</v>
      </c>
      <c r="D6604" t="s">
        <v>626</v>
      </c>
      <c r="E6604">
        <v>0.47810000000000002</v>
      </c>
    </row>
    <row r="6605" spans="1:5">
      <c r="A6605">
        <v>2018</v>
      </c>
      <c r="B6605" t="s">
        <v>426</v>
      </c>
      <c r="C6605" t="s">
        <v>427</v>
      </c>
      <c r="D6605" t="s">
        <v>626</v>
      </c>
      <c r="E6605">
        <v>0.55320000000000003</v>
      </c>
    </row>
    <row r="6606" spans="1:5">
      <c r="A6606">
        <v>2018</v>
      </c>
      <c r="B6606" t="s">
        <v>433</v>
      </c>
      <c r="C6606" t="s">
        <v>42</v>
      </c>
      <c r="D6606" t="s">
        <v>626</v>
      </c>
      <c r="E6606">
        <v>0.51249999999999996</v>
      </c>
    </row>
    <row r="6607" spans="1:5">
      <c r="A6607">
        <v>2018</v>
      </c>
      <c r="B6607" t="s">
        <v>421</v>
      </c>
      <c r="C6607" t="s">
        <v>13</v>
      </c>
      <c r="D6607" t="s">
        <v>626</v>
      </c>
      <c r="E6607">
        <v>0.47110000000000002</v>
      </c>
    </row>
    <row r="6608" spans="1:5">
      <c r="A6608">
        <v>2018</v>
      </c>
      <c r="B6608" t="s">
        <v>435</v>
      </c>
      <c r="C6608" t="s">
        <v>48</v>
      </c>
      <c r="D6608" t="s">
        <v>626</v>
      </c>
      <c r="E6608">
        <v>0.60350000000000004</v>
      </c>
    </row>
    <row r="6609" spans="1:5">
      <c r="A6609">
        <v>2018</v>
      </c>
      <c r="B6609" t="s">
        <v>428</v>
      </c>
      <c r="C6609" t="s">
        <v>27</v>
      </c>
      <c r="D6609" t="s">
        <v>626</v>
      </c>
      <c r="E6609">
        <v>0.59199999999999997</v>
      </c>
    </row>
    <row r="6610" spans="1:5">
      <c r="A6610">
        <v>2018</v>
      </c>
      <c r="B6610" t="s">
        <v>423</v>
      </c>
      <c r="C6610" t="s">
        <v>18</v>
      </c>
      <c r="D6610" t="s">
        <v>626</v>
      </c>
      <c r="E6610">
        <v>0.55200000000000005</v>
      </c>
    </row>
    <row r="6611" spans="1:5">
      <c r="A6611">
        <v>2018</v>
      </c>
      <c r="B6611" t="s">
        <v>430</v>
      </c>
      <c r="C6611" t="s">
        <v>33</v>
      </c>
      <c r="D6611" t="s">
        <v>626</v>
      </c>
      <c r="E6611">
        <v>0.55640000000000001</v>
      </c>
    </row>
    <row r="6612" spans="1:5">
      <c r="A6612">
        <v>2018</v>
      </c>
      <c r="B6612" t="s">
        <v>431</v>
      </c>
      <c r="C6612" t="s">
        <v>36</v>
      </c>
      <c r="D6612" t="s">
        <v>626</v>
      </c>
      <c r="E6612">
        <v>0.57389999999999997</v>
      </c>
    </row>
    <row r="6613" spans="1:5">
      <c r="A6613">
        <v>2018</v>
      </c>
      <c r="B6613" t="s">
        <v>438</v>
      </c>
      <c r="C6613" t="s">
        <v>52</v>
      </c>
      <c r="D6613" t="s">
        <v>626</v>
      </c>
      <c r="E6613">
        <v>0.58420000000000005</v>
      </c>
    </row>
    <row r="6614" spans="1:5">
      <c r="A6614">
        <v>2018</v>
      </c>
      <c r="B6614" t="s">
        <v>422</v>
      </c>
      <c r="C6614" t="s">
        <v>15</v>
      </c>
      <c r="D6614" t="s">
        <v>626</v>
      </c>
      <c r="E6614">
        <v>0.48230000000000001</v>
      </c>
    </row>
    <row r="6615" spans="1:5">
      <c r="A6615">
        <v>2018</v>
      </c>
      <c r="B6615" t="s">
        <v>436</v>
      </c>
      <c r="C6615" t="s">
        <v>49</v>
      </c>
      <c r="D6615" t="s">
        <v>626</v>
      </c>
      <c r="E6615">
        <v>0.47460000000000002</v>
      </c>
    </row>
    <row r="6616" spans="1:5">
      <c r="A6616">
        <v>2018</v>
      </c>
      <c r="B6616" t="s">
        <v>439</v>
      </c>
      <c r="C6616" t="s">
        <v>53</v>
      </c>
      <c r="D6616" t="s">
        <v>626</v>
      </c>
      <c r="E6616">
        <v>0.53</v>
      </c>
    </row>
    <row r="6617" spans="1:5">
      <c r="A6617">
        <v>2018</v>
      </c>
      <c r="B6617" t="s">
        <v>437</v>
      </c>
      <c r="C6617" t="s">
        <v>51</v>
      </c>
      <c r="D6617" t="s">
        <v>626</v>
      </c>
      <c r="E6617">
        <v>0.51449999999999996</v>
      </c>
    </row>
    <row r="6618" spans="1:5">
      <c r="A6618">
        <v>2018</v>
      </c>
      <c r="B6618" t="s">
        <v>434</v>
      </c>
      <c r="C6618" t="s">
        <v>45</v>
      </c>
      <c r="D6618" t="s">
        <v>626</v>
      </c>
      <c r="E6618">
        <v>0.54549999999999998</v>
      </c>
    </row>
    <row r="6619" spans="1:5">
      <c r="A6619">
        <v>2018</v>
      </c>
      <c r="B6619" t="s">
        <v>429</v>
      </c>
      <c r="C6619" t="s">
        <v>30</v>
      </c>
      <c r="D6619" t="s">
        <v>626</v>
      </c>
      <c r="E6619">
        <v>0.54179999999999995</v>
      </c>
    </row>
    <row r="6620" spans="1:5">
      <c r="A6620">
        <v>2018</v>
      </c>
      <c r="B6620" t="s">
        <v>425</v>
      </c>
      <c r="C6620" t="s">
        <v>24</v>
      </c>
      <c r="D6620" t="s">
        <v>626</v>
      </c>
      <c r="E6620">
        <v>0.51219999999999999</v>
      </c>
    </row>
    <row r="6621" spans="1:5">
      <c r="A6621">
        <v>2018</v>
      </c>
      <c r="B6621" t="s">
        <v>432</v>
      </c>
      <c r="C6621" t="s">
        <v>39</v>
      </c>
      <c r="D6621" t="s">
        <v>626</v>
      </c>
      <c r="E6621">
        <v>0.52780000000000005</v>
      </c>
    </row>
    <row r="6622" spans="1:5">
      <c r="A6622">
        <v>2023</v>
      </c>
      <c r="B6622" t="s">
        <v>424</v>
      </c>
      <c r="C6622" t="s">
        <v>21</v>
      </c>
      <c r="D6622" t="s">
        <v>626</v>
      </c>
      <c r="E6622">
        <v>0.50790000000000002</v>
      </c>
    </row>
    <row r="6623" spans="1:5">
      <c r="A6623">
        <v>2023</v>
      </c>
      <c r="B6623" t="s">
        <v>432</v>
      </c>
      <c r="C6623" t="s">
        <v>39</v>
      </c>
      <c r="D6623" t="s">
        <v>626</v>
      </c>
      <c r="E6623">
        <v>0.50349999999999995</v>
      </c>
    </row>
    <row r="6624" spans="1:5">
      <c r="A6624">
        <v>2023</v>
      </c>
      <c r="B6624" t="s">
        <v>421</v>
      </c>
      <c r="C6624" t="s">
        <v>13</v>
      </c>
      <c r="D6624" t="s">
        <v>626</v>
      </c>
      <c r="E6624">
        <v>0.46760000000000002</v>
      </c>
    </row>
    <row r="6625" spans="1:5">
      <c r="A6625">
        <v>2023</v>
      </c>
      <c r="B6625" t="s">
        <v>430</v>
      </c>
      <c r="C6625" t="s">
        <v>33</v>
      </c>
      <c r="D6625" t="s">
        <v>626</v>
      </c>
      <c r="E6625">
        <v>0.58330000000000004</v>
      </c>
    </row>
    <row r="6626" spans="1:5">
      <c r="A6626">
        <v>2023</v>
      </c>
      <c r="B6626" t="s">
        <v>435</v>
      </c>
      <c r="C6626" t="s">
        <v>48</v>
      </c>
      <c r="D6626" t="s">
        <v>626</v>
      </c>
      <c r="E6626">
        <v>0.58099999999999996</v>
      </c>
    </row>
    <row r="6627" spans="1:5">
      <c r="A6627">
        <v>2023</v>
      </c>
      <c r="B6627" t="s">
        <v>436</v>
      </c>
      <c r="C6627" t="s">
        <v>49</v>
      </c>
      <c r="D6627" t="s">
        <v>626</v>
      </c>
      <c r="E6627">
        <v>0.47039999999999998</v>
      </c>
    </row>
    <row r="6628" spans="1:5">
      <c r="A6628">
        <v>2023</v>
      </c>
      <c r="B6628" t="s">
        <v>429</v>
      </c>
      <c r="C6628" t="s">
        <v>30</v>
      </c>
      <c r="D6628" t="s">
        <v>626</v>
      </c>
      <c r="E6628">
        <v>0.54049999999999998</v>
      </c>
    </row>
    <row r="6629" spans="1:5">
      <c r="A6629">
        <v>2023</v>
      </c>
      <c r="B6629" t="s">
        <v>420</v>
      </c>
      <c r="C6629" t="s">
        <v>8</v>
      </c>
      <c r="D6629" t="s">
        <v>626</v>
      </c>
      <c r="E6629">
        <v>0.49320000000000003</v>
      </c>
    </row>
    <row r="6630" spans="1:5">
      <c r="A6630">
        <v>2023</v>
      </c>
      <c r="B6630" t="s">
        <v>439</v>
      </c>
      <c r="C6630" t="s">
        <v>53</v>
      </c>
      <c r="D6630" t="s">
        <v>626</v>
      </c>
      <c r="E6630">
        <v>0.50829999999999997</v>
      </c>
    </row>
    <row r="6631" spans="1:5">
      <c r="A6631">
        <v>2023</v>
      </c>
      <c r="B6631" t="s">
        <v>437</v>
      </c>
      <c r="C6631" t="s">
        <v>51</v>
      </c>
      <c r="D6631" t="s">
        <v>626</v>
      </c>
      <c r="E6631">
        <v>0.49590000000000001</v>
      </c>
    </row>
    <row r="6632" spans="1:5">
      <c r="A6632">
        <v>2023</v>
      </c>
      <c r="B6632" t="s">
        <v>438</v>
      </c>
      <c r="C6632" t="s">
        <v>52</v>
      </c>
      <c r="D6632" t="s">
        <v>626</v>
      </c>
      <c r="E6632">
        <v>0.5333</v>
      </c>
    </row>
    <row r="6633" spans="1:5">
      <c r="A6633">
        <v>2023</v>
      </c>
      <c r="B6633" t="s">
        <v>426</v>
      </c>
      <c r="C6633" t="s">
        <v>427</v>
      </c>
      <c r="D6633" t="s">
        <v>626</v>
      </c>
      <c r="E6633">
        <v>0.52700000000000002</v>
      </c>
    </row>
    <row r="6634" spans="1:5">
      <c r="A6634">
        <v>2023</v>
      </c>
      <c r="B6634" t="s">
        <v>434</v>
      </c>
      <c r="C6634" t="s">
        <v>45</v>
      </c>
      <c r="D6634" t="s">
        <v>626</v>
      </c>
      <c r="E6634">
        <v>0.6</v>
      </c>
    </row>
    <row r="6635" spans="1:5">
      <c r="A6635">
        <v>2023</v>
      </c>
      <c r="B6635" t="s">
        <v>425</v>
      </c>
      <c r="C6635" t="s">
        <v>24</v>
      </c>
      <c r="D6635" t="s">
        <v>626</v>
      </c>
      <c r="E6635">
        <v>0.51160000000000005</v>
      </c>
    </row>
    <row r="6636" spans="1:5">
      <c r="A6636">
        <v>2023</v>
      </c>
      <c r="B6636" t="s">
        <v>422</v>
      </c>
      <c r="C6636" t="s">
        <v>15</v>
      </c>
      <c r="D6636" t="s">
        <v>626</v>
      </c>
      <c r="E6636">
        <v>0.4819</v>
      </c>
    </row>
    <row r="6637" spans="1:5">
      <c r="A6637">
        <v>2024</v>
      </c>
      <c r="B6637" t="s">
        <v>430</v>
      </c>
      <c r="C6637" t="s">
        <v>33</v>
      </c>
      <c r="D6637" t="s">
        <v>626</v>
      </c>
      <c r="E6637">
        <v>0.55079999999999996</v>
      </c>
    </row>
    <row r="6638" spans="1:5">
      <c r="A6638">
        <v>2024</v>
      </c>
      <c r="B6638" t="s">
        <v>428</v>
      </c>
      <c r="C6638" t="s">
        <v>27</v>
      </c>
      <c r="D6638" t="s">
        <v>626</v>
      </c>
      <c r="E6638">
        <v>0.56000000000000005</v>
      </c>
    </row>
    <row r="6639" spans="1:5">
      <c r="A6639">
        <v>2024</v>
      </c>
      <c r="B6639" t="s">
        <v>422</v>
      </c>
      <c r="C6639" t="s">
        <v>15</v>
      </c>
      <c r="D6639" t="s">
        <v>626</v>
      </c>
      <c r="E6639">
        <v>0.48249999999999998</v>
      </c>
    </row>
    <row r="6640" spans="1:5">
      <c r="A6640">
        <v>2024</v>
      </c>
      <c r="B6640" t="s">
        <v>425</v>
      </c>
      <c r="C6640" t="s">
        <v>24</v>
      </c>
      <c r="D6640" t="s">
        <v>626</v>
      </c>
      <c r="E6640">
        <v>0.53659999999999997</v>
      </c>
    </row>
    <row r="6641" spans="1:5">
      <c r="A6641">
        <v>2024</v>
      </c>
      <c r="B6641" t="s">
        <v>438</v>
      </c>
      <c r="C6641" t="s">
        <v>52</v>
      </c>
      <c r="D6641" t="s">
        <v>626</v>
      </c>
      <c r="E6641">
        <v>0.56189999999999996</v>
      </c>
    </row>
    <row r="6642" spans="1:5">
      <c r="A6642">
        <v>2024</v>
      </c>
      <c r="B6642" t="s">
        <v>420</v>
      </c>
      <c r="C6642" t="s">
        <v>8</v>
      </c>
      <c r="D6642" t="s">
        <v>626</v>
      </c>
      <c r="E6642">
        <v>0.48180000000000001</v>
      </c>
    </row>
    <row r="6643" spans="1:5">
      <c r="A6643">
        <v>2024</v>
      </c>
      <c r="B6643" t="s">
        <v>423</v>
      </c>
      <c r="C6643" t="s">
        <v>18</v>
      </c>
      <c r="D6643" t="s">
        <v>626</v>
      </c>
      <c r="E6643">
        <v>0.53210000000000002</v>
      </c>
    </row>
    <row r="6644" spans="1:5">
      <c r="A6644">
        <v>2024</v>
      </c>
      <c r="B6644" t="s">
        <v>421</v>
      </c>
      <c r="C6644" t="s">
        <v>13</v>
      </c>
      <c r="D6644" t="s">
        <v>626</v>
      </c>
      <c r="E6644">
        <v>0.47660000000000002</v>
      </c>
    </row>
    <row r="6645" spans="1:5">
      <c r="A6645">
        <v>2024</v>
      </c>
      <c r="B6645" t="s">
        <v>429</v>
      </c>
      <c r="C6645" t="s">
        <v>30</v>
      </c>
      <c r="D6645" t="s">
        <v>626</v>
      </c>
      <c r="E6645">
        <v>0.5252</v>
      </c>
    </row>
    <row r="6646" spans="1:5">
      <c r="A6646">
        <v>2024</v>
      </c>
      <c r="B6646" t="s">
        <v>431</v>
      </c>
      <c r="C6646" t="s">
        <v>36</v>
      </c>
      <c r="D6646" t="s">
        <v>626</v>
      </c>
      <c r="E6646">
        <v>0.49569999999999997</v>
      </c>
    </row>
    <row r="6647" spans="1:5">
      <c r="A6647">
        <v>2024</v>
      </c>
      <c r="B6647" t="s">
        <v>434</v>
      </c>
      <c r="C6647" t="s">
        <v>45</v>
      </c>
      <c r="D6647" t="s">
        <v>626</v>
      </c>
      <c r="E6647">
        <v>0.57779999999999998</v>
      </c>
    </row>
    <row r="6648" spans="1:5">
      <c r="A6648">
        <v>2024</v>
      </c>
      <c r="B6648" t="s">
        <v>437</v>
      </c>
      <c r="C6648" t="s">
        <v>51</v>
      </c>
      <c r="D6648" t="s">
        <v>626</v>
      </c>
      <c r="E6648">
        <v>0.4924</v>
      </c>
    </row>
    <row r="6649" spans="1:5">
      <c r="A6649">
        <v>2024</v>
      </c>
      <c r="B6649" t="s">
        <v>436</v>
      </c>
      <c r="C6649" t="s">
        <v>49</v>
      </c>
      <c r="D6649" t="s">
        <v>626</v>
      </c>
      <c r="E6649">
        <v>0.46949999999999997</v>
      </c>
    </row>
    <row r="6650" spans="1:5">
      <c r="A6650">
        <v>2024</v>
      </c>
      <c r="B6650" t="s">
        <v>439</v>
      </c>
      <c r="C6650" t="s">
        <v>53</v>
      </c>
      <c r="D6650" t="s">
        <v>626</v>
      </c>
      <c r="E6650">
        <v>0.52400000000000002</v>
      </c>
    </row>
    <row r="6651" spans="1:5">
      <c r="A6651">
        <v>2024</v>
      </c>
      <c r="B6651" t="s">
        <v>433</v>
      </c>
      <c r="C6651" t="s">
        <v>42</v>
      </c>
      <c r="D6651" t="s">
        <v>626</v>
      </c>
      <c r="E6651">
        <v>0.56520000000000004</v>
      </c>
    </row>
    <row r="6652" spans="1:5">
      <c r="A6652">
        <v>2023</v>
      </c>
      <c r="B6652" t="s">
        <v>431</v>
      </c>
      <c r="C6652" t="s">
        <v>36</v>
      </c>
      <c r="D6652" t="s">
        <v>627</v>
      </c>
      <c r="E6652">
        <v>0.37269999999999998</v>
      </c>
    </row>
    <row r="6653" spans="1:5">
      <c r="A6653">
        <v>2023</v>
      </c>
      <c r="B6653" t="s">
        <v>433</v>
      </c>
      <c r="C6653" t="s">
        <v>42</v>
      </c>
      <c r="D6653" t="s">
        <v>627</v>
      </c>
      <c r="E6653">
        <v>0.37140000000000001</v>
      </c>
    </row>
    <row r="6654" spans="1:5">
      <c r="A6654">
        <v>2023</v>
      </c>
      <c r="B6654" t="s">
        <v>423</v>
      </c>
      <c r="C6654" t="s">
        <v>18</v>
      </c>
      <c r="D6654" t="s">
        <v>627</v>
      </c>
      <c r="E6654">
        <v>0.26790000000000003</v>
      </c>
    </row>
    <row r="6655" spans="1:5">
      <c r="A6655">
        <v>2023</v>
      </c>
      <c r="B6655" t="s">
        <v>428</v>
      </c>
      <c r="C6655" t="s">
        <v>27</v>
      </c>
      <c r="D6655" t="s">
        <v>627</v>
      </c>
      <c r="E6655">
        <v>0.35630000000000001</v>
      </c>
    </row>
    <row r="6656" spans="1:5">
      <c r="A6656">
        <v>2024</v>
      </c>
      <c r="B6656" t="s">
        <v>424</v>
      </c>
      <c r="C6656" t="s">
        <v>21</v>
      </c>
      <c r="D6656" t="s">
        <v>627</v>
      </c>
      <c r="E6656">
        <v>0.33900000000000002</v>
      </c>
    </row>
    <row r="6657" spans="1:5">
      <c r="A6657">
        <v>2024</v>
      </c>
      <c r="B6657" t="s">
        <v>432</v>
      </c>
      <c r="C6657" t="s">
        <v>39</v>
      </c>
      <c r="D6657" t="s">
        <v>627</v>
      </c>
      <c r="E6657">
        <v>0.39129999999999998</v>
      </c>
    </row>
    <row r="6658" spans="1:5">
      <c r="A6658">
        <v>2024</v>
      </c>
      <c r="B6658" t="s">
        <v>435</v>
      </c>
      <c r="C6658" t="s">
        <v>48</v>
      </c>
      <c r="D6658" t="s">
        <v>627</v>
      </c>
      <c r="E6658">
        <v>0.36509999999999998</v>
      </c>
    </row>
    <row r="6659" spans="1:5">
      <c r="A6659">
        <v>2024</v>
      </c>
      <c r="B6659" t="s">
        <v>426</v>
      </c>
      <c r="C6659" t="s">
        <v>427</v>
      </c>
      <c r="D6659" t="s">
        <v>627</v>
      </c>
      <c r="E6659">
        <v>0.30280000000000001</v>
      </c>
    </row>
    <row r="6660" spans="1:5">
      <c r="A6660">
        <v>2021</v>
      </c>
      <c r="B6660" t="s">
        <v>437</v>
      </c>
      <c r="C6660" t="s">
        <v>51</v>
      </c>
      <c r="D6660" t="s">
        <v>627</v>
      </c>
      <c r="E6660">
        <v>0.39019999999999999</v>
      </c>
    </row>
    <row r="6661" spans="1:5">
      <c r="A6661">
        <v>2021</v>
      </c>
      <c r="B6661" t="s">
        <v>434</v>
      </c>
      <c r="C6661" t="s">
        <v>45</v>
      </c>
      <c r="D6661" t="s">
        <v>627</v>
      </c>
      <c r="E6661">
        <v>0.4</v>
      </c>
    </row>
    <row r="6662" spans="1:5">
      <c r="A6662">
        <v>2021</v>
      </c>
      <c r="B6662" t="s">
        <v>438</v>
      </c>
      <c r="C6662" t="s">
        <v>52</v>
      </c>
      <c r="D6662" t="s">
        <v>627</v>
      </c>
      <c r="E6662">
        <v>0.33</v>
      </c>
    </row>
    <row r="6663" spans="1:5">
      <c r="A6663">
        <v>2021</v>
      </c>
      <c r="B6663" t="s">
        <v>425</v>
      </c>
      <c r="C6663" t="s">
        <v>24</v>
      </c>
      <c r="D6663" t="s">
        <v>627</v>
      </c>
      <c r="E6663">
        <v>0.36670000000000003</v>
      </c>
    </row>
    <row r="6664" spans="1:5">
      <c r="A6664">
        <v>2021</v>
      </c>
      <c r="B6664" t="s">
        <v>423</v>
      </c>
      <c r="C6664" t="s">
        <v>18</v>
      </c>
      <c r="D6664" t="s">
        <v>627</v>
      </c>
      <c r="E6664">
        <v>0.26790000000000003</v>
      </c>
    </row>
    <row r="6665" spans="1:5">
      <c r="A6665">
        <v>2021</v>
      </c>
      <c r="B6665" t="s">
        <v>420</v>
      </c>
      <c r="C6665" t="s">
        <v>8</v>
      </c>
      <c r="D6665" t="s">
        <v>627</v>
      </c>
      <c r="E6665">
        <v>0.33910000000000001</v>
      </c>
    </row>
    <row r="6666" spans="1:5">
      <c r="A6666">
        <v>2022</v>
      </c>
      <c r="B6666" t="s">
        <v>425</v>
      </c>
      <c r="C6666" t="s">
        <v>24</v>
      </c>
      <c r="D6666" t="s">
        <v>627</v>
      </c>
      <c r="E6666">
        <v>0.39500000000000002</v>
      </c>
    </row>
    <row r="6667" spans="1:5">
      <c r="A6667">
        <v>2022</v>
      </c>
      <c r="B6667" t="s">
        <v>422</v>
      </c>
      <c r="C6667" t="s">
        <v>15</v>
      </c>
      <c r="D6667" t="s">
        <v>627</v>
      </c>
      <c r="E6667">
        <v>0.35</v>
      </c>
    </row>
    <row r="6668" spans="1:5">
      <c r="A6668">
        <v>2022</v>
      </c>
      <c r="B6668" t="s">
        <v>437</v>
      </c>
      <c r="C6668" t="s">
        <v>51</v>
      </c>
      <c r="D6668" t="s">
        <v>627</v>
      </c>
      <c r="E6668">
        <v>0.37559999999999999</v>
      </c>
    </row>
    <row r="6669" spans="1:5">
      <c r="A6669">
        <v>2022</v>
      </c>
      <c r="B6669" t="s">
        <v>426</v>
      </c>
      <c r="C6669" t="s">
        <v>427</v>
      </c>
      <c r="D6669" t="s">
        <v>627</v>
      </c>
      <c r="E6669">
        <v>0.31259999999999999</v>
      </c>
    </row>
    <row r="6670" spans="1:5">
      <c r="A6670">
        <v>2022</v>
      </c>
      <c r="B6670" t="s">
        <v>428</v>
      </c>
      <c r="C6670" t="s">
        <v>27</v>
      </c>
      <c r="D6670" t="s">
        <v>627</v>
      </c>
      <c r="E6670">
        <v>0.34810000000000002</v>
      </c>
    </row>
    <row r="6671" spans="1:5">
      <c r="A6671">
        <v>2022</v>
      </c>
      <c r="B6671" t="s">
        <v>435</v>
      </c>
      <c r="C6671" t="s">
        <v>48</v>
      </c>
      <c r="D6671" t="s">
        <v>627</v>
      </c>
      <c r="E6671">
        <v>0.32579999999999998</v>
      </c>
    </row>
    <row r="6672" spans="1:5">
      <c r="A6672">
        <v>2022</v>
      </c>
      <c r="B6672" t="s">
        <v>423</v>
      </c>
      <c r="C6672" t="s">
        <v>18</v>
      </c>
      <c r="D6672" t="s">
        <v>627</v>
      </c>
      <c r="E6672">
        <v>0.3034</v>
      </c>
    </row>
    <row r="6673" spans="1:5">
      <c r="A6673">
        <v>2022</v>
      </c>
      <c r="B6673" t="s">
        <v>430</v>
      </c>
      <c r="C6673" t="s">
        <v>33</v>
      </c>
      <c r="D6673" t="s">
        <v>627</v>
      </c>
      <c r="E6673">
        <v>0.32879999999999998</v>
      </c>
    </row>
    <row r="6674" spans="1:5">
      <c r="A6674">
        <v>2022</v>
      </c>
      <c r="B6674" t="s">
        <v>436</v>
      </c>
      <c r="C6674" t="s">
        <v>49</v>
      </c>
      <c r="D6674" t="s">
        <v>627</v>
      </c>
      <c r="E6674">
        <v>0.33200000000000002</v>
      </c>
    </row>
    <row r="6675" spans="1:5">
      <c r="A6675">
        <v>2022</v>
      </c>
      <c r="B6675" t="s">
        <v>439</v>
      </c>
      <c r="C6675" t="s">
        <v>53</v>
      </c>
      <c r="D6675" t="s">
        <v>627</v>
      </c>
      <c r="E6675">
        <v>0.34549999999999997</v>
      </c>
    </row>
    <row r="6676" spans="1:5">
      <c r="A6676">
        <v>2022</v>
      </c>
      <c r="B6676" t="s">
        <v>433</v>
      </c>
      <c r="C6676" t="s">
        <v>42</v>
      </c>
      <c r="D6676" t="s">
        <v>627</v>
      </c>
      <c r="E6676">
        <v>0.33679999999999999</v>
      </c>
    </row>
    <row r="6677" spans="1:5">
      <c r="A6677">
        <v>2022</v>
      </c>
      <c r="B6677" t="s">
        <v>434</v>
      </c>
      <c r="C6677" t="s">
        <v>45</v>
      </c>
      <c r="D6677" t="s">
        <v>627</v>
      </c>
      <c r="E6677">
        <v>0.3</v>
      </c>
    </row>
    <row r="6678" spans="1:5">
      <c r="A6678">
        <v>2022</v>
      </c>
      <c r="B6678" t="s">
        <v>432</v>
      </c>
      <c r="C6678" t="s">
        <v>39</v>
      </c>
      <c r="D6678" t="s">
        <v>627</v>
      </c>
      <c r="E6678">
        <v>0.34050000000000002</v>
      </c>
    </row>
    <row r="6679" spans="1:5">
      <c r="A6679">
        <v>2021</v>
      </c>
      <c r="B6679" t="s">
        <v>426</v>
      </c>
      <c r="C6679" t="s">
        <v>427</v>
      </c>
      <c r="D6679" t="s">
        <v>627</v>
      </c>
      <c r="E6679">
        <v>0.28739999999999999</v>
      </c>
    </row>
    <row r="6680" spans="1:5">
      <c r="A6680">
        <v>2021</v>
      </c>
      <c r="B6680" t="s">
        <v>422</v>
      </c>
      <c r="C6680" t="s">
        <v>15</v>
      </c>
      <c r="D6680" t="s">
        <v>627</v>
      </c>
      <c r="E6680">
        <v>0.33910000000000001</v>
      </c>
    </row>
    <row r="6681" spans="1:5">
      <c r="A6681">
        <v>2021</v>
      </c>
      <c r="B6681" t="s">
        <v>432</v>
      </c>
      <c r="C6681" t="s">
        <v>39</v>
      </c>
      <c r="D6681" t="s">
        <v>627</v>
      </c>
      <c r="E6681">
        <v>0.3196</v>
      </c>
    </row>
    <row r="6682" spans="1:5">
      <c r="A6682">
        <v>2021</v>
      </c>
      <c r="B6682" t="s">
        <v>424</v>
      </c>
      <c r="C6682" t="s">
        <v>21</v>
      </c>
      <c r="D6682" t="s">
        <v>627</v>
      </c>
      <c r="E6682">
        <v>0.36420000000000002</v>
      </c>
    </row>
    <row r="6683" spans="1:5">
      <c r="A6683">
        <v>2021</v>
      </c>
      <c r="B6683" t="s">
        <v>433</v>
      </c>
      <c r="C6683" t="s">
        <v>42</v>
      </c>
      <c r="D6683" t="s">
        <v>627</v>
      </c>
      <c r="E6683">
        <v>0.36840000000000001</v>
      </c>
    </row>
    <row r="6684" spans="1:5">
      <c r="A6684">
        <v>2021</v>
      </c>
      <c r="B6684" t="s">
        <v>421</v>
      </c>
      <c r="C6684" t="s">
        <v>13</v>
      </c>
      <c r="D6684" t="s">
        <v>627</v>
      </c>
      <c r="E6684">
        <v>0.3972</v>
      </c>
    </row>
    <row r="6685" spans="1:5">
      <c r="A6685">
        <v>2022</v>
      </c>
      <c r="B6685" t="s">
        <v>424</v>
      </c>
      <c r="C6685" t="s">
        <v>21</v>
      </c>
      <c r="D6685" t="s">
        <v>627</v>
      </c>
      <c r="E6685">
        <v>0.35720000000000002</v>
      </c>
    </row>
    <row r="6686" spans="1:5">
      <c r="A6686">
        <v>2022</v>
      </c>
      <c r="B6686" t="s">
        <v>431</v>
      </c>
      <c r="C6686" t="s">
        <v>36</v>
      </c>
      <c r="D6686" t="s">
        <v>627</v>
      </c>
      <c r="E6686">
        <v>0.31430000000000002</v>
      </c>
    </row>
    <row r="6687" spans="1:5">
      <c r="A6687">
        <v>2022</v>
      </c>
      <c r="B6687" t="s">
        <v>421</v>
      </c>
      <c r="C6687" t="s">
        <v>13</v>
      </c>
      <c r="D6687" t="s">
        <v>627</v>
      </c>
      <c r="E6687">
        <v>0.36919999999999997</v>
      </c>
    </row>
    <row r="6688" spans="1:5">
      <c r="A6688">
        <v>2021</v>
      </c>
      <c r="B6688" t="s">
        <v>436</v>
      </c>
      <c r="C6688" t="s">
        <v>49</v>
      </c>
      <c r="D6688" t="s">
        <v>627</v>
      </c>
      <c r="E6688">
        <v>0.35060000000000002</v>
      </c>
    </row>
    <row r="6689" spans="1:5">
      <c r="A6689">
        <v>2021</v>
      </c>
      <c r="B6689" t="s">
        <v>439</v>
      </c>
      <c r="C6689" t="s">
        <v>53</v>
      </c>
      <c r="D6689" t="s">
        <v>627</v>
      </c>
      <c r="E6689">
        <v>0.38969999999999999</v>
      </c>
    </row>
    <row r="6690" spans="1:5">
      <c r="A6690">
        <v>2021</v>
      </c>
      <c r="B6690" t="s">
        <v>435</v>
      </c>
      <c r="C6690" t="s">
        <v>48</v>
      </c>
      <c r="D6690" t="s">
        <v>627</v>
      </c>
      <c r="E6690">
        <v>0.32629999999999998</v>
      </c>
    </row>
    <row r="6691" spans="1:5">
      <c r="A6691">
        <v>2021</v>
      </c>
      <c r="B6691" t="s">
        <v>430</v>
      </c>
      <c r="C6691" t="s">
        <v>33</v>
      </c>
      <c r="D6691" t="s">
        <v>627</v>
      </c>
      <c r="E6691">
        <v>0.32629999999999998</v>
      </c>
    </row>
    <row r="6692" spans="1:5">
      <c r="A6692">
        <v>2021</v>
      </c>
      <c r="B6692" t="s">
        <v>429</v>
      </c>
      <c r="C6692" t="s">
        <v>30</v>
      </c>
      <c r="D6692" t="s">
        <v>627</v>
      </c>
      <c r="E6692">
        <v>0.32269999999999999</v>
      </c>
    </row>
    <row r="6693" spans="1:5">
      <c r="A6693">
        <v>2021</v>
      </c>
      <c r="B6693" t="s">
        <v>428</v>
      </c>
      <c r="C6693" t="s">
        <v>27</v>
      </c>
      <c r="D6693" t="s">
        <v>627</v>
      </c>
      <c r="E6693">
        <v>0.34150000000000003</v>
      </c>
    </row>
    <row r="6694" spans="1:5">
      <c r="A6694">
        <v>2021</v>
      </c>
      <c r="B6694" t="s">
        <v>431</v>
      </c>
      <c r="C6694" t="s">
        <v>36</v>
      </c>
      <c r="D6694" t="s">
        <v>627</v>
      </c>
      <c r="E6694">
        <v>0.34289999999999998</v>
      </c>
    </row>
    <row r="6695" spans="1:5">
      <c r="A6695">
        <v>2022</v>
      </c>
      <c r="B6695" t="s">
        <v>438</v>
      </c>
      <c r="C6695" t="s">
        <v>52</v>
      </c>
      <c r="D6695" t="s">
        <v>627</v>
      </c>
      <c r="E6695">
        <v>0.33160000000000001</v>
      </c>
    </row>
    <row r="6696" spans="1:5">
      <c r="A6696">
        <v>2022</v>
      </c>
      <c r="B6696" t="s">
        <v>429</v>
      </c>
      <c r="C6696" t="s">
        <v>30</v>
      </c>
      <c r="D6696" t="s">
        <v>627</v>
      </c>
      <c r="E6696">
        <v>0.31090000000000001</v>
      </c>
    </row>
    <row r="6697" spans="1:5">
      <c r="A6697">
        <v>2022</v>
      </c>
      <c r="B6697" t="s">
        <v>420</v>
      </c>
      <c r="C6697" t="s">
        <v>8</v>
      </c>
      <c r="D6697" t="s">
        <v>627</v>
      </c>
      <c r="E6697">
        <v>0.33779999999999999</v>
      </c>
    </row>
    <row r="6698" spans="1:5">
      <c r="A6698">
        <v>2020</v>
      </c>
      <c r="B6698" t="s">
        <v>422</v>
      </c>
      <c r="C6698" t="s">
        <v>15</v>
      </c>
      <c r="D6698" t="s">
        <v>627</v>
      </c>
      <c r="E6698">
        <v>0.35420000000000001</v>
      </c>
    </row>
    <row r="6699" spans="1:5">
      <c r="A6699">
        <v>2020</v>
      </c>
      <c r="B6699" t="s">
        <v>425</v>
      </c>
      <c r="C6699" t="s">
        <v>24</v>
      </c>
      <c r="D6699" t="s">
        <v>627</v>
      </c>
      <c r="E6699">
        <v>0.33489999999999998</v>
      </c>
    </row>
    <row r="6700" spans="1:5">
      <c r="A6700">
        <v>2020</v>
      </c>
      <c r="B6700" t="s">
        <v>431</v>
      </c>
      <c r="C6700" t="s">
        <v>36</v>
      </c>
      <c r="D6700" t="s">
        <v>627</v>
      </c>
      <c r="E6700">
        <v>0.37140000000000001</v>
      </c>
    </row>
    <row r="6701" spans="1:5">
      <c r="A6701">
        <v>2020</v>
      </c>
      <c r="B6701" t="s">
        <v>423</v>
      </c>
      <c r="C6701" t="s">
        <v>18</v>
      </c>
      <c r="D6701" t="s">
        <v>627</v>
      </c>
      <c r="E6701">
        <v>0.25090000000000001</v>
      </c>
    </row>
    <row r="6702" spans="1:5">
      <c r="A6702">
        <v>2020</v>
      </c>
      <c r="B6702" t="s">
        <v>421</v>
      </c>
      <c r="C6702" t="s">
        <v>13</v>
      </c>
      <c r="D6702" t="s">
        <v>627</v>
      </c>
      <c r="E6702">
        <v>0.39589999999999997</v>
      </c>
    </row>
    <row r="6703" spans="1:5">
      <c r="A6703">
        <v>2020</v>
      </c>
      <c r="B6703" t="s">
        <v>438</v>
      </c>
      <c r="C6703" t="s">
        <v>52</v>
      </c>
      <c r="D6703" t="s">
        <v>627</v>
      </c>
      <c r="E6703">
        <v>0.30259999999999998</v>
      </c>
    </row>
    <row r="6704" spans="1:5">
      <c r="A6704">
        <v>2020</v>
      </c>
      <c r="B6704" t="s">
        <v>436</v>
      </c>
      <c r="C6704" t="s">
        <v>49</v>
      </c>
      <c r="D6704" t="s">
        <v>627</v>
      </c>
      <c r="E6704">
        <v>0.34670000000000001</v>
      </c>
    </row>
    <row r="6705" spans="1:5">
      <c r="A6705">
        <v>2020</v>
      </c>
      <c r="B6705" t="s">
        <v>426</v>
      </c>
      <c r="C6705" t="s">
        <v>427</v>
      </c>
      <c r="D6705" t="s">
        <v>627</v>
      </c>
      <c r="E6705">
        <v>0.27729999999999999</v>
      </c>
    </row>
    <row r="6706" spans="1:5">
      <c r="A6706">
        <v>2020</v>
      </c>
      <c r="B6706" t="s">
        <v>424</v>
      </c>
      <c r="C6706" t="s">
        <v>21</v>
      </c>
      <c r="D6706" t="s">
        <v>627</v>
      </c>
      <c r="E6706">
        <v>0.33829999999999999</v>
      </c>
    </row>
    <row r="6707" spans="1:5">
      <c r="A6707">
        <v>2020</v>
      </c>
      <c r="B6707" t="s">
        <v>432</v>
      </c>
      <c r="C6707" t="s">
        <v>39</v>
      </c>
      <c r="D6707" t="s">
        <v>627</v>
      </c>
      <c r="E6707">
        <v>0.3211</v>
      </c>
    </row>
    <row r="6708" spans="1:5">
      <c r="A6708">
        <v>2020</v>
      </c>
      <c r="B6708" t="s">
        <v>439</v>
      </c>
      <c r="C6708" t="s">
        <v>53</v>
      </c>
      <c r="D6708" t="s">
        <v>627</v>
      </c>
      <c r="E6708">
        <v>0.30769999999999997</v>
      </c>
    </row>
    <row r="6709" spans="1:5">
      <c r="A6709">
        <v>2020</v>
      </c>
      <c r="B6709" t="s">
        <v>428</v>
      </c>
      <c r="C6709" t="s">
        <v>27</v>
      </c>
      <c r="D6709" t="s">
        <v>627</v>
      </c>
      <c r="E6709">
        <v>0.3377</v>
      </c>
    </row>
    <row r="6710" spans="1:5">
      <c r="A6710">
        <v>2020</v>
      </c>
      <c r="B6710" t="s">
        <v>429</v>
      </c>
      <c r="C6710" t="s">
        <v>30</v>
      </c>
      <c r="D6710" t="s">
        <v>627</v>
      </c>
      <c r="E6710">
        <v>0.31419999999999998</v>
      </c>
    </row>
    <row r="6711" spans="1:5">
      <c r="A6711">
        <v>2020</v>
      </c>
      <c r="B6711" t="s">
        <v>430</v>
      </c>
      <c r="C6711" t="s">
        <v>33</v>
      </c>
      <c r="D6711" t="s">
        <v>627</v>
      </c>
      <c r="E6711">
        <v>0.30709999999999998</v>
      </c>
    </row>
    <row r="6712" spans="1:5">
      <c r="A6712">
        <v>2020</v>
      </c>
      <c r="B6712" t="s">
        <v>433</v>
      </c>
      <c r="C6712" t="s">
        <v>42</v>
      </c>
      <c r="D6712" t="s">
        <v>627</v>
      </c>
      <c r="E6712">
        <v>0.36</v>
      </c>
    </row>
    <row r="6713" spans="1:5">
      <c r="A6713">
        <v>2020</v>
      </c>
      <c r="B6713" t="s">
        <v>420</v>
      </c>
      <c r="C6713" t="s">
        <v>8</v>
      </c>
      <c r="D6713" t="s">
        <v>627</v>
      </c>
      <c r="E6713">
        <v>0.34710000000000002</v>
      </c>
    </row>
    <row r="6714" spans="1:5">
      <c r="A6714">
        <v>2020</v>
      </c>
      <c r="B6714" t="s">
        <v>434</v>
      </c>
      <c r="C6714" t="s">
        <v>45</v>
      </c>
      <c r="D6714" t="s">
        <v>627</v>
      </c>
      <c r="E6714">
        <v>0.32</v>
      </c>
    </row>
    <row r="6715" spans="1:5">
      <c r="A6715">
        <v>2020</v>
      </c>
      <c r="B6715" t="s">
        <v>435</v>
      </c>
      <c r="C6715" t="s">
        <v>48</v>
      </c>
      <c r="D6715" t="s">
        <v>627</v>
      </c>
      <c r="E6715">
        <v>0.3115</v>
      </c>
    </row>
    <row r="6716" spans="1:5">
      <c r="A6716">
        <v>2020</v>
      </c>
      <c r="B6716" t="s">
        <v>437</v>
      </c>
      <c r="C6716" t="s">
        <v>51</v>
      </c>
      <c r="D6716" t="s">
        <v>627</v>
      </c>
      <c r="E6716">
        <v>0.40849999999999997</v>
      </c>
    </row>
    <row r="6717" spans="1:5">
      <c r="A6717">
        <v>2019</v>
      </c>
      <c r="B6717" t="s">
        <v>432</v>
      </c>
      <c r="C6717" t="s">
        <v>39</v>
      </c>
      <c r="D6717" t="s">
        <v>627</v>
      </c>
      <c r="E6717">
        <v>0.32729999999999998</v>
      </c>
    </row>
    <row r="6718" spans="1:5">
      <c r="A6718">
        <v>2019</v>
      </c>
      <c r="B6718" t="s">
        <v>426</v>
      </c>
      <c r="C6718" t="s">
        <v>427</v>
      </c>
      <c r="D6718" t="s">
        <v>627</v>
      </c>
      <c r="E6718">
        <v>0.28910000000000002</v>
      </c>
    </row>
    <row r="6719" spans="1:5">
      <c r="A6719">
        <v>2019</v>
      </c>
      <c r="B6719" t="s">
        <v>421</v>
      </c>
      <c r="C6719" t="s">
        <v>13</v>
      </c>
      <c r="D6719" t="s">
        <v>627</v>
      </c>
      <c r="E6719">
        <v>0.38829999999999998</v>
      </c>
    </row>
    <row r="6720" spans="1:5">
      <c r="A6720">
        <v>2019</v>
      </c>
      <c r="B6720" t="s">
        <v>424</v>
      </c>
      <c r="C6720" t="s">
        <v>21</v>
      </c>
      <c r="D6720" t="s">
        <v>627</v>
      </c>
      <c r="E6720">
        <v>0.32850000000000001</v>
      </c>
    </row>
    <row r="6721" spans="1:5">
      <c r="A6721">
        <v>2019</v>
      </c>
      <c r="B6721" t="s">
        <v>423</v>
      </c>
      <c r="C6721" t="s">
        <v>18</v>
      </c>
      <c r="D6721" t="s">
        <v>627</v>
      </c>
      <c r="E6721">
        <v>0.26540000000000002</v>
      </c>
    </row>
    <row r="6722" spans="1:5">
      <c r="A6722">
        <v>2019</v>
      </c>
      <c r="B6722" t="s">
        <v>434</v>
      </c>
      <c r="C6722" t="s">
        <v>45</v>
      </c>
      <c r="D6722" t="s">
        <v>627</v>
      </c>
      <c r="E6722">
        <v>0.32</v>
      </c>
    </row>
    <row r="6723" spans="1:5">
      <c r="A6723">
        <v>2019</v>
      </c>
      <c r="B6723" t="s">
        <v>428</v>
      </c>
      <c r="C6723" t="s">
        <v>27</v>
      </c>
      <c r="D6723" t="s">
        <v>627</v>
      </c>
      <c r="E6723">
        <v>0.33750000000000002</v>
      </c>
    </row>
    <row r="6724" spans="1:5">
      <c r="A6724">
        <v>2019</v>
      </c>
      <c r="B6724" t="s">
        <v>437</v>
      </c>
      <c r="C6724" t="s">
        <v>51</v>
      </c>
      <c r="D6724" t="s">
        <v>627</v>
      </c>
      <c r="E6724">
        <v>0.40589999999999998</v>
      </c>
    </row>
    <row r="6725" spans="1:5">
      <c r="A6725">
        <v>2019</v>
      </c>
      <c r="B6725" t="s">
        <v>425</v>
      </c>
      <c r="C6725" t="s">
        <v>24</v>
      </c>
      <c r="D6725" t="s">
        <v>627</v>
      </c>
      <c r="E6725">
        <v>0.37140000000000001</v>
      </c>
    </row>
    <row r="6726" spans="1:5">
      <c r="A6726">
        <v>2019</v>
      </c>
      <c r="B6726" t="s">
        <v>430</v>
      </c>
      <c r="C6726" t="s">
        <v>33</v>
      </c>
      <c r="D6726" t="s">
        <v>627</v>
      </c>
      <c r="E6726">
        <v>0.28770000000000001</v>
      </c>
    </row>
    <row r="6727" spans="1:5">
      <c r="A6727">
        <v>2019</v>
      </c>
      <c r="B6727" t="s">
        <v>420</v>
      </c>
      <c r="C6727" t="s">
        <v>8</v>
      </c>
      <c r="D6727" t="s">
        <v>627</v>
      </c>
      <c r="E6727">
        <v>0.34289999999999998</v>
      </c>
    </row>
    <row r="6728" spans="1:5">
      <c r="A6728">
        <v>2019</v>
      </c>
      <c r="B6728" t="s">
        <v>438</v>
      </c>
      <c r="C6728" t="s">
        <v>52</v>
      </c>
      <c r="D6728" t="s">
        <v>627</v>
      </c>
      <c r="E6728">
        <v>0.25640000000000002</v>
      </c>
    </row>
    <row r="6729" spans="1:5">
      <c r="A6729">
        <v>2019</v>
      </c>
      <c r="B6729" t="s">
        <v>429</v>
      </c>
      <c r="C6729" t="s">
        <v>30</v>
      </c>
      <c r="D6729" t="s">
        <v>627</v>
      </c>
      <c r="E6729">
        <v>0.312</v>
      </c>
    </row>
    <row r="6730" spans="1:5">
      <c r="A6730">
        <v>2019</v>
      </c>
      <c r="B6730" t="s">
        <v>433</v>
      </c>
      <c r="C6730" t="s">
        <v>42</v>
      </c>
      <c r="D6730" t="s">
        <v>627</v>
      </c>
      <c r="E6730">
        <v>0.375</v>
      </c>
    </row>
    <row r="6731" spans="1:5">
      <c r="A6731">
        <v>2019</v>
      </c>
      <c r="B6731" t="s">
        <v>422</v>
      </c>
      <c r="C6731" t="s">
        <v>15</v>
      </c>
      <c r="D6731" t="s">
        <v>627</v>
      </c>
      <c r="E6731">
        <v>0.34689999999999999</v>
      </c>
    </row>
    <row r="6732" spans="1:5">
      <c r="A6732">
        <v>2019</v>
      </c>
      <c r="B6732" t="s">
        <v>435</v>
      </c>
      <c r="C6732" t="s">
        <v>48</v>
      </c>
      <c r="D6732" t="s">
        <v>627</v>
      </c>
      <c r="E6732">
        <v>0.31230000000000002</v>
      </c>
    </row>
    <row r="6733" spans="1:5">
      <c r="A6733">
        <v>2019</v>
      </c>
      <c r="B6733" t="s">
        <v>436</v>
      </c>
      <c r="C6733" t="s">
        <v>49</v>
      </c>
      <c r="D6733" t="s">
        <v>627</v>
      </c>
      <c r="E6733">
        <v>0.34310000000000002</v>
      </c>
    </row>
    <row r="6734" spans="1:5">
      <c r="A6734">
        <v>2019</v>
      </c>
      <c r="B6734" t="s">
        <v>439</v>
      </c>
      <c r="C6734" t="s">
        <v>53</v>
      </c>
      <c r="D6734" t="s">
        <v>627</v>
      </c>
      <c r="E6734">
        <v>0.3024</v>
      </c>
    </row>
    <row r="6735" spans="1:5">
      <c r="A6735">
        <v>2019</v>
      </c>
      <c r="B6735" t="s">
        <v>431</v>
      </c>
      <c r="C6735" t="s">
        <v>36</v>
      </c>
      <c r="D6735" t="s">
        <v>627</v>
      </c>
      <c r="E6735">
        <v>0.34549999999999997</v>
      </c>
    </row>
    <row r="6736" spans="1:5">
      <c r="A6736">
        <v>2018</v>
      </c>
      <c r="B6736" t="s">
        <v>424</v>
      </c>
      <c r="C6736" t="s">
        <v>21</v>
      </c>
      <c r="D6736" t="s">
        <v>627</v>
      </c>
      <c r="E6736">
        <v>0.3357</v>
      </c>
    </row>
    <row r="6737" spans="1:5">
      <c r="A6737">
        <v>2018</v>
      </c>
      <c r="B6737" t="s">
        <v>420</v>
      </c>
      <c r="C6737" t="s">
        <v>8</v>
      </c>
      <c r="D6737" t="s">
        <v>627</v>
      </c>
      <c r="E6737">
        <v>0.35270000000000001</v>
      </c>
    </row>
    <row r="6738" spans="1:5">
      <c r="A6738">
        <v>2018</v>
      </c>
      <c r="B6738" t="s">
        <v>426</v>
      </c>
      <c r="C6738" t="s">
        <v>427</v>
      </c>
      <c r="D6738" t="s">
        <v>627</v>
      </c>
      <c r="E6738">
        <v>0.29189999999999999</v>
      </c>
    </row>
    <row r="6739" spans="1:5">
      <c r="A6739">
        <v>2018</v>
      </c>
      <c r="B6739" t="s">
        <v>433</v>
      </c>
      <c r="C6739" t="s">
        <v>42</v>
      </c>
      <c r="D6739" t="s">
        <v>627</v>
      </c>
      <c r="E6739">
        <v>0.36249999999999999</v>
      </c>
    </row>
    <row r="6740" spans="1:5">
      <c r="A6740">
        <v>2018</v>
      </c>
      <c r="B6740" t="s">
        <v>421</v>
      </c>
      <c r="C6740" t="s">
        <v>13</v>
      </c>
      <c r="D6740" t="s">
        <v>627</v>
      </c>
      <c r="E6740">
        <v>0.38800000000000001</v>
      </c>
    </row>
    <row r="6741" spans="1:5">
      <c r="A6741">
        <v>2018</v>
      </c>
      <c r="B6741" t="s">
        <v>435</v>
      </c>
      <c r="C6741" t="s">
        <v>48</v>
      </c>
      <c r="D6741" t="s">
        <v>627</v>
      </c>
      <c r="E6741">
        <v>0.29120000000000001</v>
      </c>
    </row>
    <row r="6742" spans="1:5">
      <c r="A6742">
        <v>2018</v>
      </c>
      <c r="B6742" t="s">
        <v>428</v>
      </c>
      <c r="C6742" t="s">
        <v>27</v>
      </c>
      <c r="D6742" t="s">
        <v>627</v>
      </c>
      <c r="E6742">
        <v>0.32269999999999999</v>
      </c>
    </row>
    <row r="6743" spans="1:5">
      <c r="A6743">
        <v>2018</v>
      </c>
      <c r="B6743" t="s">
        <v>423</v>
      </c>
      <c r="C6743" t="s">
        <v>18</v>
      </c>
      <c r="D6743" t="s">
        <v>627</v>
      </c>
      <c r="E6743">
        <v>0.27200000000000002</v>
      </c>
    </row>
    <row r="6744" spans="1:5">
      <c r="A6744">
        <v>2018</v>
      </c>
      <c r="B6744" t="s">
        <v>430</v>
      </c>
      <c r="C6744" t="s">
        <v>33</v>
      </c>
      <c r="D6744" t="s">
        <v>627</v>
      </c>
      <c r="E6744">
        <v>0.3382</v>
      </c>
    </row>
    <row r="6745" spans="1:5">
      <c r="A6745">
        <v>2018</v>
      </c>
      <c r="B6745" t="s">
        <v>431</v>
      </c>
      <c r="C6745" t="s">
        <v>36</v>
      </c>
      <c r="D6745" t="s">
        <v>627</v>
      </c>
      <c r="E6745">
        <v>0.33910000000000001</v>
      </c>
    </row>
    <row r="6746" spans="1:5">
      <c r="A6746">
        <v>2018</v>
      </c>
      <c r="B6746" t="s">
        <v>438</v>
      </c>
      <c r="C6746" t="s">
        <v>52</v>
      </c>
      <c r="D6746" t="s">
        <v>627</v>
      </c>
      <c r="E6746">
        <v>0.2737</v>
      </c>
    </row>
    <row r="6747" spans="1:5">
      <c r="A6747">
        <v>2018</v>
      </c>
      <c r="B6747" t="s">
        <v>422</v>
      </c>
      <c r="C6747" t="s">
        <v>15</v>
      </c>
      <c r="D6747" t="s">
        <v>627</v>
      </c>
      <c r="E6747">
        <v>0.35560000000000003</v>
      </c>
    </row>
    <row r="6748" spans="1:5">
      <c r="A6748">
        <v>2018</v>
      </c>
      <c r="B6748" t="s">
        <v>436</v>
      </c>
      <c r="C6748" t="s">
        <v>49</v>
      </c>
      <c r="D6748" t="s">
        <v>627</v>
      </c>
      <c r="E6748">
        <v>0.34320000000000001</v>
      </c>
    </row>
    <row r="6749" spans="1:5">
      <c r="A6749">
        <v>2018</v>
      </c>
      <c r="B6749" t="s">
        <v>439</v>
      </c>
      <c r="C6749" t="s">
        <v>53</v>
      </c>
      <c r="D6749" t="s">
        <v>627</v>
      </c>
      <c r="E6749">
        <v>0.32500000000000001</v>
      </c>
    </row>
    <row r="6750" spans="1:5">
      <c r="A6750">
        <v>2018</v>
      </c>
      <c r="B6750" t="s">
        <v>437</v>
      </c>
      <c r="C6750" t="s">
        <v>51</v>
      </c>
      <c r="D6750" t="s">
        <v>627</v>
      </c>
      <c r="E6750">
        <v>0.39500000000000002</v>
      </c>
    </row>
    <row r="6751" spans="1:5">
      <c r="A6751">
        <v>2018</v>
      </c>
      <c r="B6751" t="s">
        <v>434</v>
      </c>
      <c r="C6751" t="s">
        <v>45</v>
      </c>
      <c r="D6751" t="s">
        <v>627</v>
      </c>
      <c r="E6751">
        <v>0.30909999999999999</v>
      </c>
    </row>
    <row r="6752" spans="1:5">
      <c r="A6752">
        <v>2018</v>
      </c>
      <c r="B6752" t="s">
        <v>429</v>
      </c>
      <c r="C6752" t="s">
        <v>30</v>
      </c>
      <c r="D6752" t="s">
        <v>627</v>
      </c>
      <c r="E6752">
        <v>0.3306</v>
      </c>
    </row>
    <row r="6753" spans="1:5">
      <c r="A6753">
        <v>2018</v>
      </c>
      <c r="B6753" t="s">
        <v>425</v>
      </c>
      <c r="C6753" t="s">
        <v>24</v>
      </c>
      <c r="D6753" t="s">
        <v>627</v>
      </c>
      <c r="E6753">
        <v>0.33169999999999999</v>
      </c>
    </row>
    <row r="6754" spans="1:5">
      <c r="A6754">
        <v>2018</v>
      </c>
      <c r="B6754" t="s">
        <v>432</v>
      </c>
      <c r="C6754" t="s">
        <v>39</v>
      </c>
      <c r="D6754" t="s">
        <v>627</v>
      </c>
      <c r="E6754">
        <v>0.31109999999999999</v>
      </c>
    </row>
    <row r="6755" spans="1:5">
      <c r="A6755">
        <v>2023</v>
      </c>
      <c r="B6755" t="s">
        <v>424</v>
      </c>
      <c r="C6755" t="s">
        <v>21</v>
      </c>
      <c r="D6755" t="s">
        <v>627</v>
      </c>
      <c r="E6755">
        <v>0.33289999999999997</v>
      </c>
    </row>
    <row r="6756" spans="1:5">
      <c r="A6756">
        <v>2023</v>
      </c>
      <c r="B6756" t="s">
        <v>432</v>
      </c>
      <c r="C6756" t="s">
        <v>39</v>
      </c>
      <c r="D6756" t="s">
        <v>627</v>
      </c>
      <c r="E6756">
        <v>0.37190000000000001</v>
      </c>
    </row>
    <row r="6757" spans="1:5">
      <c r="A6757">
        <v>2023</v>
      </c>
      <c r="B6757" t="s">
        <v>421</v>
      </c>
      <c r="C6757" t="s">
        <v>13</v>
      </c>
      <c r="D6757" t="s">
        <v>627</v>
      </c>
      <c r="E6757">
        <v>0.38719999999999999</v>
      </c>
    </row>
    <row r="6758" spans="1:5">
      <c r="A6758">
        <v>2023</v>
      </c>
      <c r="B6758" t="s">
        <v>430</v>
      </c>
      <c r="C6758" t="s">
        <v>33</v>
      </c>
      <c r="D6758" t="s">
        <v>627</v>
      </c>
      <c r="E6758">
        <v>0.32</v>
      </c>
    </row>
    <row r="6759" spans="1:5">
      <c r="A6759">
        <v>2023</v>
      </c>
      <c r="B6759" t="s">
        <v>435</v>
      </c>
      <c r="C6759" t="s">
        <v>48</v>
      </c>
      <c r="D6759" t="s">
        <v>627</v>
      </c>
      <c r="E6759">
        <v>0.33329999999999999</v>
      </c>
    </row>
    <row r="6760" spans="1:5">
      <c r="A6760">
        <v>2023</v>
      </c>
      <c r="B6760" t="s">
        <v>436</v>
      </c>
      <c r="C6760" t="s">
        <v>49</v>
      </c>
      <c r="D6760" t="s">
        <v>627</v>
      </c>
      <c r="E6760">
        <v>0.33439999999999998</v>
      </c>
    </row>
    <row r="6761" spans="1:5">
      <c r="A6761">
        <v>2023</v>
      </c>
      <c r="B6761" t="s">
        <v>429</v>
      </c>
      <c r="C6761" t="s">
        <v>30</v>
      </c>
      <c r="D6761" t="s">
        <v>627</v>
      </c>
      <c r="E6761">
        <v>0.33050000000000002</v>
      </c>
    </row>
    <row r="6762" spans="1:5">
      <c r="A6762">
        <v>2023</v>
      </c>
      <c r="B6762" t="s">
        <v>420</v>
      </c>
      <c r="C6762" t="s">
        <v>8</v>
      </c>
      <c r="D6762" t="s">
        <v>627</v>
      </c>
      <c r="E6762">
        <v>0.33239999999999997</v>
      </c>
    </row>
    <row r="6763" spans="1:5">
      <c r="A6763">
        <v>2023</v>
      </c>
      <c r="B6763" t="s">
        <v>439</v>
      </c>
      <c r="C6763" t="s">
        <v>53</v>
      </c>
      <c r="D6763" t="s">
        <v>627</v>
      </c>
      <c r="E6763">
        <v>0.32079999999999997</v>
      </c>
    </row>
    <row r="6764" spans="1:5">
      <c r="A6764">
        <v>2023</v>
      </c>
      <c r="B6764" t="s">
        <v>437</v>
      </c>
      <c r="C6764" t="s">
        <v>51</v>
      </c>
      <c r="D6764" t="s">
        <v>627</v>
      </c>
      <c r="E6764">
        <v>0.38579999999999998</v>
      </c>
    </row>
    <row r="6765" spans="1:5">
      <c r="A6765">
        <v>2023</v>
      </c>
      <c r="B6765" t="s">
        <v>438</v>
      </c>
      <c r="C6765" t="s">
        <v>52</v>
      </c>
      <c r="D6765" t="s">
        <v>627</v>
      </c>
      <c r="E6765">
        <v>0.3286</v>
      </c>
    </row>
    <row r="6766" spans="1:5">
      <c r="A6766">
        <v>2023</v>
      </c>
      <c r="B6766" t="s">
        <v>426</v>
      </c>
      <c r="C6766" t="s">
        <v>427</v>
      </c>
      <c r="D6766" t="s">
        <v>627</v>
      </c>
      <c r="E6766">
        <v>0.31240000000000001</v>
      </c>
    </row>
    <row r="6767" spans="1:5">
      <c r="A6767">
        <v>2023</v>
      </c>
      <c r="B6767" t="s">
        <v>434</v>
      </c>
      <c r="C6767" t="s">
        <v>45</v>
      </c>
      <c r="D6767" t="s">
        <v>627</v>
      </c>
      <c r="E6767">
        <v>0.26669999999999999</v>
      </c>
    </row>
    <row r="6768" spans="1:5">
      <c r="A6768">
        <v>2023</v>
      </c>
      <c r="B6768" t="s">
        <v>425</v>
      </c>
      <c r="C6768" t="s">
        <v>24</v>
      </c>
      <c r="D6768" t="s">
        <v>627</v>
      </c>
      <c r="E6768">
        <v>0.38140000000000002</v>
      </c>
    </row>
    <row r="6769" spans="1:5">
      <c r="A6769">
        <v>2023</v>
      </c>
      <c r="B6769" t="s">
        <v>422</v>
      </c>
      <c r="C6769" t="s">
        <v>15</v>
      </c>
      <c r="D6769" t="s">
        <v>627</v>
      </c>
      <c r="E6769">
        <v>0.35580000000000001</v>
      </c>
    </row>
    <row r="6770" spans="1:5">
      <c r="A6770">
        <v>2024</v>
      </c>
      <c r="B6770" t="s">
        <v>430</v>
      </c>
      <c r="C6770" t="s">
        <v>33</v>
      </c>
      <c r="D6770" t="s">
        <v>627</v>
      </c>
      <c r="E6770">
        <v>0.35410000000000003</v>
      </c>
    </row>
    <row r="6771" spans="1:5">
      <c r="A6771">
        <v>2024</v>
      </c>
      <c r="B6771" t="s">
        <v>428</v>
      </c>
      <c r="C6771" t="s">
        <v>27</v>
      </c>
      <c r="D6771" t="s">
        <v>627</v>
      </c>
      <c r="E6771">
        <v>0.36940000000000001</v>
      </c>
    </row>
    <row r="6772" spans="1:5">
      <c r="A6772">
        <v>2024</v>
      </c>
      <c r="B6772" t="s">
        <v>422</v>
      </c>
      <c r="C6772" t="s">
        <v>15</v>
      </c>
      <c r="D6772" t="s">
        <v>627</v>
      </c>
      <c r="E6772">
        <v>0.35039999999999999</v>
      </c>
    </row>
    <row r="6773" spans="1:5">
      <c r="A6773">
        <v>2024</v>
      </c>
      <c r="B6773" t="s">
        <v>425</v>
      </c>
      <c r="C6773" t="s">
        <v>24</v>
      </c>
      <c r="D6773" t="s">
        <v>627</v>
      </c>
      <c r="E6773">
        <v>0.37559999999999999</v>
      </c>
    </row>
    <row r="6774" spans="1:5">
      <c r="A6774">
        <v>2024</v>
      </c>
      <c r="B6774" t="s">
        <v>438</v>
      </c>
      <c r="C6774" t="s">
        <v>52</v>
      </c>
      <c r="D6774" t="s">
        <v>627</v>
      </c>
      <c r="E6774">
        <v>0.31900000000000001</v>
      </c>
    </row>
    <row r="6775" spans="1:5">
      <c r="A6775">
        <v>2024</v>
      </c>
      <c r="B6775" t="s">
        <v>420</v>
      </c>
      <c r="C6775" t="s">
        <v>8</v>
      </c>
      <c r="D6775" t="s">
        <v>627</v>
      </c>
      <c r="E6775">
        <v>0.34160000000000001</v>
      </c>
    </row>
    <row r="6776" spans="1:5">
      <c r="A6776">
        <v>2024</v>
      </c>
      <c r="B6776" t="s">
        <v>423</v>
      </c>
      <c r="C6776" t="s">
        <v>18</v>
      </c>
      <c r="D6776" t="s">
        <v>627</v>
      </c>
      <c r="E6776">
        <v>0.31069999999999998</v>
      </c>
    </row>
    <row r="6777" spans="1:5">
      <c r="A6777">
        <v>2024</v>
      </c>
      <c r="B6777" t="s">
        <v>421</v>
      </c>
      <c r="C6777" t="s">
        <v>13</v>
      </c>
      <c r="D6777" t="s">
        <v>627</v>
      </c>
      <c r="E6777">
        <v>0.38030000000000003</v>
      </c>
    </row>
    <row r="6778" spans="1:5">
      <c r="A6778">
        <v>2024</v>
      </c>
      <c r="B6778" t="s">
        <v>429</v>
      </c>
      <c r="C6778" t="s">
        <v>30</v>
      </c>
      <c r="D6778" t="s">
        <v>627</v>
      </c>
      <c r="E6778">
        <v>0.34460000000000002</v>
      </c>
    </row>
    <row r="6779" spans="1:5">
      <c r="A6779">
        <v>2024</v>
      </c>
      <c r="B6779" t="s">
        <v>431</v>
      </c>
      <c r="C6779" t="s">
        <v>36</v>
      </c>
      <c r="D6779" t="s">
        <v>627</v>
      </c>
      <c r="E6779">
        <v>0.39129999999999998</v>
      </c>
    </row>
    <row r="6780" spans="1:5">
      <c r="A6780">
        <v>2024</v>
      </c>
      <c r="B6780" t="s">
        <v>434</v>
      </c>
      <c r="C6780" t="s">
        <v>45</v>
      </c>
      <c r="D6780" t="s">
        <v>627</v>
      </c>
      <c r="E6780">
        <v>0.26669999999999999</v>
      </c>
    </row>
    <row r="6781" spans="1:5">
      <c r="A6781">
        <v>2024</v>
      </c>
      <c r="B6781" t="s">
        <v>437</v>
      </c>
      <c r="C6781" t="s">
        <v>51</v>
      </c>
      <c r="D6781" t="s">
        <v>627</v>
      </c>
      <c r="E6781">
        <v>0.39419999999999999</v>
      </c>
    </row>
    <row r="6782" spans="1:5">
      <c r="A6782">
        <v>2024</v>
      </c>
      <c r="B6782" t="s">
        <v>436</v>
      </c>
      <c r="C6782" t="s">
        <v>49</v>
      </c>
      <c r="D6782" t="s">
        <v>627</v>
      </c>
      <c r="E6782">
        <v>0.34429999999999999</v>
      </c>
    </row>
    <row r="6783" spans="1:5">
      <c r="A6783">
        <v>2024</v>
      </c>
      <c r="B6783" t="s">
        <v>439</v>
      </c>
      <c r="C6783" t="s">
        <v>53</v>
      </c>
      <c r="D6783" t="s">
        <v>627</v>
      </c>
      <c r="E6783">
        <v>0.33200000000000002</v>
      </c>
    </row>
    <row r="6784" spans="1:5">
      <c r="A6784">
        <v>2024</v>
      </c>
      <c r="B6784" t="s">
        <v>433</v>
      </c>
      <c r="C6784" t="s">
        <v>42</v>
      </c>
      <c r="D6784" t="s">
        <v>627</v>
      </c>
      <c r="E6784">
        <v>0.32169999999999999</v>
      </c>
    </row>
    <row r="6785" spans="1:5">
      <c r="A6785">
        <v>2023</v>
      </c>
      <c r="B6785" t="s">
        <v>431</v>
      </c>
      <c r="C6785" t="s">
        <v>36</v>
      </c>
      <c r="D6785" t="s">
        <v>628</v>
      </c>
      <c r="E6785">
        <v>4.5499999999999999E-2</v>
      </c>
    </row>
    <row r="6786" spans="1:5">
      <c r="A6786">
        <v>2023</v>
      </c>
      <c r="B6786" t="s">
        <v>433</v>
      </c>
      <c r="C6786" t="s">
        <v>42</v>
      </c>
      <c r="D6786" t="s">
        <v>628</v>
      </c>
      <c r="E6786">
        <v>2.86E-2</v>
      </c>
    </row>
    <row r="6787" spans="1:5">
      <c r="A6787">
        <v>2023</v>
      </c>
      <c r="B6787" t="s">
        <v>423</v>
      </c>
      <c r="C6787" t="s">
        <v>18</v>
      </c>
      <c r="D6787" t="s">
        <v>628</v>
      </c>
      <c r="E6787">
        <v>5.3600000000000002E-2</v>
      </c>
    </row>
    <row r="6788" spans="1:5">
      <c r="A6788">
        <v>2023</v>
      </c>
      <c r="B6788" t="s">
        <v>428</v>
      </c>
      <c r="C6788" t="s">
        <v>27</v>
      </c>
      <c r="D6788" t="s">
        <v>628</v>
      </c>
      <c r="E6788">
        <v>4.8300000000000003E-2</v>
      </c>
    </row>
    <row r="6789" spans="1:5">
      <c r="A6789">
        <v>2024</v>
      </c>
      <c r="B6789" t="s">
        <v>424</v>
      </c>
      <c r="C6789" t="s">
        <v>21</v>
      </c>
      <c r="D6789" t="s">
        <v>628</v>
      </c>
      <c r="E6789">
        <v>4.0300000000000002E-2</v>
      </c>
    </row>
    <row r="6790" spans="1:5">
      <c r="A6790">
        <v>2024</v>
      </c>
      <c r="B6790" t="s">
        <v>432</v>
      </c>
      <c r="C6790" t="s">
        <v>39</v>
      </c>
      <c r="D6790" t="s">
        <v>628</v>
      </c>
      <c r="E6790">
        <v>3.8300000000000001E-2</v>
      </c>
    </row>
    <row r="6791" spans="1:5">
      <c r="A6791">
        <v>2024</v>
      </c>
      <c r="B6791" t="s">
        <v>435</v>
      </c>
      <c r="C6791" t="s">
        <v>48</v>
      </c>
      <c r="D6791" t="s">
        <v>628</v>
      </c>
      <c r="E6791">
        <v>3.1699999999999999E-2</v>
      </c>
    </row>
    <row r="6792" spans="1:5">
      <c r="A6792">
        <v>2024</v>
      </c>
      <c r="B6792" t="s">
        <v>426</v>
      </c>
      <c r="C6792" t="s">
        <v>427</v>
      </c>
      <c r="D6792" t="s">
        <v>628</v>
      </c>
      <c r="E6792">
        <v>8.4500000000000006E-2</v>
      </c>
    </row>
    <row r="6793" spans="1:5">
      <c r="A6793">
        <v>2021</v>
      </c>
      <c r="B6793" t="s">
        <v>437</v>
      </c>
      <c r="C6793" t="s">
        <v>51</v>
      </c>
      <c r="D6793" t="s">
        <v>628</v>
      </c>
      <c r="E6793">
        <v>4.0500000000000001E-2</v>
      </c>
    </row>
    <row r="6794" spans="1:5">
      <c r="A6794">
        <v>2021</v>
      </c>
      <c r="B6794" t="s">
        <v>434</v>
      </c>
      <c r="C6794" t="s">
        <v>45</v>
      </c>
      <c r="D6794" t="s">
        <v>628</v>
      </c>
      <c r="E6794">
        <v>8.8900000000000007E-2</v>
      </c>
    </row>
    <row r="6795" spans="1:5">
      <c r="A6795">
        <v>2021</v>
      </c>
      <c r="B6795" t="s">
        <v>438</v>
      </c>
      <c r="C6795" t="s">
        <v>52</v>
      </c>
      <c r="D6795" t="s">
        <v>628</v>
      </c>
      <c r="E6795">
        <v>1.4999999999999999E-2</v>
      </c>
    </row>
    <row r="6796" spans="1:5">
      <c r="A6796">
        <v>2021</v>
      </c>
      <c r="B6796" t="s">
        <v>425</v>
      </c>
      <c r="C6796" t="s">
        <v>24</v>
      </c>
      <c r="D6796" t="s">
        <v>628</v>
      </c>
      <c r="E6796">
        <v>4.7600000000000003E-2</v>
      </c>
    </row>
    <row r="6797" spans="1:5">
      <c r="A6797">
        <v>2021</v>
      </c>
      <c r="B6797" t="s">
        <v>423</v>
      </c>
      <c r="C6797" t="s">
        <v>18</v>
      </c>
      <c r="D6797" t="s">
        <v>628</v>
      </c>
      <c r="E6797">
        <v>3.0200000000000001E-2</v>
      </c>
    </row>
    <row r="6798" spans="1:5">
      <c r="A6798">
        <v>2021</v>
      </c>
      <c r="B6798" t="s">
        <v>420</v>
      </c>
      <c r="C6798" t="s">
        <v>8</v>
      </c>
      <c r="D6798" t="s">
        <v>628</v>
      </c>
      <c r="E6798">
        <v>3.3000000000000002E-2</v>
      </c>
    </row>
    <row r="6799" spans="1:5">
      <c r="A6799">
        <v>2022</v>
      </c>
      <c r="B6799" t="s">
        <v>425</v>
      </c>
      <c r="C6799" t="s">
        <v>24</v>
      </c>
      <c r="D6799" t="s">
        <v>628</v>
      </c>
      <c r="E6799">
        <v>0.05</v>
      </c>
    </row>
    <row r="6800" spans="1:5">
      <c r="A6800">
        <v>2022</v>
      </c>
      <c r="B6800" t="s">
        <v>422</v>
      </c>
      <c r="C6800" t="s">
        <v>15</v>
      </c>
      <c r="D6800" t="s">
        <v>628</v>
      </c>
      <c r="E6800">
        <v>5.45E-2</v>
      </c>
    </row>
    <row r="6801" spans="1:5">
      <c r="A6801">
        <v>2022</v>
      </c>
      <c r="B6801" t="s">
        <v>437</v>
      </c>
      <c r="C6801" t="s">
        <v>51</v>
      </c>
      <c r="D6801" t="s">
        <v>628</v>
      </c>
      <c r="E6801">
        <v>5.3699999999999998E-2</v>
      </c>
    </row>
    <row r="6802" spans="1:5">
      <c r="A6802">
        <v>2022</v>
      </c>
      <c r="B6802" t="s">
        <v>426</v>
      </c>
      <c r="C6802" t="s">
        <v>427</v>
      </c>
      <c r="D6802" t="s">
        <v>628</v>
      </c>
      <c r="E6802">
        <v>3.85E-2</v>
      </c>
    </row>
    <row r="6803" spans="1:5">
      <c r="A6803">
        <v>2022</v>
      </c>
      <c r="B6803" t="s">
        <v>428</v>
      </c>
      <c r="C6803" t="s">
        <v>27</v>
      </c>
      <c r="D6803" t="s">
        <v>628</v>
      </c>
      <c r="E6803">
        <v>2.7199999999999998E-2</v>
      </c>
    </row>
    <row r="6804" spans="1:5">
      <c r="A6804">
        <v>2022</v>
      </c>
      <c r="B6804" t="s">
        <v>435</v>
      </c>
      <c r="C6804" t="s">
        <v>48</v>
      </c>
      <c r="D6804" t="s">
        <v>628</v>
      </c>
      <c r="E6804">
        <v>4.8399999999999999E-2</v>
      </c>
    </row>
    <row r="6805" spans="1:5">
      <c r="A6805">
        <v>2022</v>
      </c>
      <c r="B6805" t="s">
        <v>423</v>
      </c>
      <c r="C6805" t="s">
        <v>18</v>
      </c>
      <c r="D6805" t="s">
        <v>628</v>
      </c>
      <c r="E6805">
        <v>4.8300000000000003E-2</v>
      </c>
    </row>
    <row r="6806" spans="1:5">
      <c r="A6806">
        <v>2022</v>
      </c>
      <c r="B6806" t="s">
        <v>430</v>
      </c>
      <c r="C6806" t="s">
        <v>33</v>
      </c>
      <c r="D6806" t="s">
        <v>628</v>
      </c>
      <c r="E6806">
        <v>3.0499999999999999E-2</v>
      </c>
    </row>
    <row r="6807" spans="1:5">
      <c r="A6807">
        <v>2022</v>
      </c>
      <c r="B6807" t="s">
        <v>436</v>
      </c>
      <c r="C6807" t="s">
        <v>49</v>
      </c>
      <c r="D6807" t="s">
        <v>628</v>
      </c>
      <c r="E6807">
        <v>5.16E-2</v>
      </c>
    </row>
    <row r="6808" spans="1:5">
      <c r="A6808">
        <v>2022</v>
      </c>
      <c r="B6808" t="s">
        <v>439</v>
      </c>
      <c r="C6808" t="s">
        <v>53</v>
      </c>
      <c r="D6808" t="s">
        <v>628</v>
      </c>
      <c r="E6808">
        <v>2.2700000000000001E-2</v>
      </c>
    </row>
    <row r="6809" spans="1:5">
      <c r="A6809">
        <v>2022</v>
      </c>
      <c r="B6809" t="s">
        <v>433</v>
      </c>
      <c r="C6809" t="s">
        <v>42</v>
      </c>
      <c r="D6809" t="s">
        <v>628</v>
      </c>
      <c r="E6809">
        <v>1.0500000000000001E-2</v>
      </c>
    </row>
    <row r="6810" spans="1:5">
      <c r="A6810">
        <v>2022</v>
      </c>
      <c r="B6810" t="s">
        <v>434</v>
      </c>
      <c r="C6810" t="s">
        <v>45</v>
      </c>
      <c r="D6810" t="s">
        <v>628</v>
      </c>
      <c r="E6810">
        <v>0.08</v>
      </c>
    </row>
    <row r="6811" spans="1:5">
      <c r="A6811">
        <v>2022</v>
      </c>
      <c r="B6811" t="s">
        <v>432</v>
      </c>
      <c r="C6811" t="s">
        <v>39</v>
      </c>
      <c r="D6811" t="s">
        <v>628</v>
      </c>
      <c r="E6811">
        <v>2.8799999999999999E-2</v>
      </c>
    </row>
    <row r="6812" spans="1:5">
      <c r="A6812">
        <v>2021</v>
      </c>
      <c r="B6812" t="s">
        <v>426</v>
      </c>
      <c r="C6812" t="s">
        <v>427</v>
      </c>
      <c r="D6812" t="s">
        <v>628</v>
      </c>
      <c r="E6812">
        <v>3.2599999999999997E-2</v>
      </c>
    </row>
    <row r="6813" spans="1:5">
      <c r="A6813">
        <v>2021</v>
      </c>
      <c r="B6813" t="s">
        <v>422</v>
      </c>
      <c r="C6813" t="s">
        <v>15</v>
      </c>
      <c r="D6813" t="s">
        <v>628</v>
      </c>
      <c r="E6813">
        <v>5.3400000000000003E-2</v>
      </c>
    </row>
    <row r="6814" spans="1:5">
      <c r="A6814">
        <v>2021</v>
      </c>
      <c r="B6814" t="s">
        <v>432</v>
      </c>
      <c r="C6814" t="s">
        <v>39</v>
      </c>
      <c r="D6814" t="s">
        <v>628</v>
      </c>
      <c r="E6814">
        <v>2.6200000000000001E-2</v>
      </c>
    </row>
    <row r="6815" spans="1:5">
      <c r="A6815">
        <v>2021</v>
      </c>
      <c r="B6815" t="s">
        <v>424</v>
      </c>
      <c r="C6815" t="s">
        <v>21</v>
      </c>
      <c r="D6815" t="s">
        <v>628</v>
      </c>
      <c r="E6815">
        <v>4.0300000000000002E-2</v>
      </c>
    </row>
    <row r="6816" spans="1:5">
      <c r="A6816">
        <v>2021</v>
      </c>
      <c r="B6816" t="s">
        <v>433</v>
      </c>
      <c r="C6816" t="s">
        <v>42</v>
      </c>
      <c r="D6816" t="s">
        <v>628</v>
      </c>
      <c r="E6816">
        <v>0</v>
      </c>
    </row>
    <row r="6817" spans="1:5">
      <c r="A6817">
        <v>2021</v>
      </c>
      <c r="B6817" t="s">
        <v>421</v>
      </c>
      <c r="C6817" t="s">
        <v>13</v>
      </c>
      <c r="D6817" t="s">
        <v>628</v>
      </c>
      <c r="E6817">
        <v>4.48E-2</v>
      </c>
    </row>
    <row r="6818" spans="1:5">
      <c r="A6818">
        <v>2022</v>
      </c>
      <c r="B6818" t="s">
        <v>424</v>
      </c>
      <c r="C6818" t="s">
        <v>21</v>
      </c>
      <c r="D6818" t="s">
        <v>628</v>
      </c>
      <c r="E6818">
        <v>4.8300000000000003E-2</v>
      </c>
    </row>
    <row r="6819" spans="1:5">
      <c r="A6819">
        <v>2022</v>
      </c>
      <c r="B6819" t="s">
        <v>431</v>
      </c>
      <c r="C6819" t="s">
        <v>36</v>
      </c>
      <c r="D6819" t="s">
        <v>628</v>
      </c>
      <c r="E6819">
        <v>2.86E-2</v>
      </c>
    </row>
    <row r="6820" spans="1:5">
      <c r="A6820">
        <v>2022</v>
      </c>
      <c r="B6820" t="s">
        <v>421</v>
      </c>
      <c r="C6820" t="s">
        <v>13</v>
      </c>
      <c r="D6820" t="s">
        <v>628</v>
      </c>
      <c r="E6820">
        <v>5.4100000000000002E-2</v>
      </c>
    </row>
    <row r="6821" spans="1:5">
      <c r="A6821">
        <v>2021</v>
      </c>
      <c r="B6821" t="s">
        <v>436</v>
      </c>
      <c r="C6821" t="s">
        <v>49</v>
      </c>
      <c r="D6821" t="s">
        <v>628</v>
      </c>
      <c r="E6821">
        <v>4.4600000000000001E-2</v>
      </c>
    </row>
    <row r="6822" spans="1:5">
      <c r="A6822">
        <v>2021</v>
      </c>
      <c r="B6822" t="s">
        <v>439</v>
      </c>
      <c r="C6822" t="s">
        <v>53</v>
      </c>
      <c r="D6822" t="s">
        <v>628</v>
      </c>
      <c r="E6822">
        <v>3.0800000000000001E-2</v>
      </c>
    </row>
    <row r="6823" spans="1:5">
      <c r="A6823">
        <v>2021</v>
      </c>
      <c r="B6823" t="s">
        <v>435</v>
      </c>
      <c r="C6823" t="s">
        <v>48</v>
      </c>
      <c r="D6823" t="s">
        <v>628</v>
      </c>
      <c r="E6823">
        <v>2.81E-2</v>
      </c>
    </row>
    <row r="6824" spans="1:5">
      <c r="A6824">
        <v>2021</v>
      </c>
      <c r="B6824" t="s">
        <v>430</v>
      </c>
      <c r="C6824" t="s">
        <v>33</v>
      </c>
      <c r="D6824" t="s">
        <v>628</v>
      </c>
      <c r="E6824">
        <v>2.81E-2</v>
      </c>
    </row>
    <row r="6825" spans="1:5">
      <c r="A6825">
        <v>2021</v>
      </c>
      <c r="B6825" t="s">
        <v>429</v>
      </c>
      <c r="C6825" t="s">
        <v>30</v>
      </c>
      <c r="D6825" t="s">
        <v>628</v>
      </c>
      <c r="E6825">
        <v>5.1999999999999998E-2</v>
      </c>
    </row>
    <row r="6826" spans="1:5">
      <c r="A6826">
        <v>2021</v>
      </c>
      <c r="B6826" t="s">
        <v>428</v>
      </c>
      <c r="C6826" t="s">
        <v>27</v>
      </c>
      <c r="D6826" t="s">
        <v>628</v>
      </c>
      <c r="E6826">
        <v>3.4099999999999998E-2</v>
      </c>
    </row>
    <row r="6827" spans="1:5">
      <c r="A6827">
        <v>2021</v>
      </c>
      <c r="B6827" t="s">
        <v>431</v>
      </c>
      <c r="C6827" t="s">
        <v>36</v>
      </c>
      <c r="D6827" t="s">
        <v>628</v>
      </c>
      <c r="E6827">
        <v>2.86E-2</v>
      </c>
    </row>
    <row r="6828" spans="1:5">
      <c r="A6828">
        <v>2022</v>
      </c>
      <c r="B6828" t="s">
        <v>438</v>
      </c>
      <c r="C6828" t="s">
        <v>52</v>
      </c>
      <c r="D6828" t="s">
        <v>628</v>
      </c>
      <c r="E6828">
        <v>2.63E-2</v>
      </c>
    </row>
    <row r="6829" spans="1:5">
      <c r="A6829">
        <v>2022</v>
      </c>
      <c r="B6829" t="s">
        <v>429</v>
      </c>
      <c r="C6829" t="s">
        <v>30</v>
      </c>
      <c r="D6829" t="s">
        <v>628</v>
      </c>
      <c r="E6829">
        <v>5.2200000000000003E-2</v>
      </c>
    </row>
    <row r="6830" spans="1:5">
      <c r="A6830">
        <v>2022</v>
      </c>
      <c r="B6830" t="s">
        <v>420</v>
      </c>
      <c r="C6830" t="s">
        <v>8</v>
      </c>
      <c r="D6830" t="s">
        <v>628</v>
      </c>
      <c r="E6830">
        <v>3.4599999999999999E-2</v>
      </c>
    </row>
    <row r="6831" spans="1:5">
      <c r="A6831">
        <v>2020</v>
      </c>
      <c r="B6831" t="s">
        <v>422</v>
      </c>
      <c r="C6831" t="s">
        <v>15</v>
      </c>
      <c r="D6831" t="s">
        <v>628</v>
      </c>
      <c r="E6831">
        <v>4.58E-2</v>
      </c>
    </row>
    <row r="6832" spans="1:5">
      <c r="A6832">
        <v>2020</v>
      </c>
      <c r="B6832" t="s">
        <v>425</v>
      </c>
      <c r="C6832" t="s">
        <v>24</v>
      </c>
      <c r="D6832" t="s">
        <v>628</v>
      </c>
      <c r="E6832">
        <v>2.7900000000000001E-2</v>
      </c>
    </row>
    <row r="6833" spans="1:5">
      <c r="A6833">
        <v>2020</v>
      </c>
      <c r="B6833" t="s">
        <v>431</v>
      </c>
      <c r="C6833" t="s">
        <v>36</v>
      </c>
      <c r="D6833" t="s">
        <v>628</v>
      </c>
      <c r="E6833">
        <v>3.8100000000000002E-2</v>
      </c>
    </row>
    <row r="6834" spans="1:5">
      <c r="A6834">
        <v>2020</v>
      </c>
      <c r="B6834" t="s">
        <v>423</v>
      </c>
      <c r="C6834" t="s">
        <v>18</v>
      </c>
      <c r="D6834" t="s">
        <v>628</v>
      </c>
      <c r="E6834">
        <v>2.9100000000000001E-2</v>
      </c>
    </row>
    <row r="6835" spans="1:5">
      <c r="A6835">
        <v>2020</v>
      </c>
      <c r="B6835" t="s">
        <v>421</v>
      </c>
      <c r="C6835" t="s">
        <v>13</v>
      </c>
      <c r="D6835" t="s">
        <v>628</v>
      </c>
      <c r="E6835">
        <v>3.78E-2</v>
      </c>
    </row>
    <row r="6836" spans="1:5">
      <c r="A6836">
        <v>2020</v>
      </c>
      <c r="B6836" t="s">
        <v>438</v>
      </c>
      <c r="C6836" t="s">
        <v>52</v>
      </c>
      <c r="D6836" t="s">
        <v>628</v>
      </c>
      <c r="E6836">
        <v>3.5900000000000001E-2</v>
      </c>
    </row>
    <row r="6837" spans="1:5">
      <c r="A6837">
        <v>2020</v>
      </c>
      <c r="B6837" t="s">
        <v>436</v>
      </c>
      <c r="C6837" t="s">
        <v>49</v>
      </c>
      <c r="D6837" t="s">
        <v>628</v>
      </c>
      <c r="E6837">
        <v>4.5100000000000001E-2</v>
      </c>
    </row>
    <row r="6838" spans="1:5">
      <c r="A6838">
        <v>2020</v>
      </c>
      <c r="B6838" t="s">
        <v>426</v>
      </c>
      <c r="C6838" t="s">
        <v>427</v>
      </c>
      <c r="D6838" t="s">
        <v>628</v>
      </c>
      <c r="E6838">
        <v>2.4199999999999999E-2</v>
      </c>
    </row>
    <row r="6839" spans="1:5">
      <c r="A6839">
        <v>2020</v>
      </c>
      <c r="B6839" t="s">
        <v>424</v>
      </c>
      <c r="C6839" t="s">
        <v>21</v>
      </c>
      <c r="D6839" t="s">
        <v>628</v>
      </c>
      <c r="E6839">
        <v>4.2099999999999999E-2</v>
      </c>
    </row>
    <row r="6840" spans="1:5">
      <c r="A6840">
        <v>2020</v>
      </c>
      <c r="B6840" t="s">
        <v>432</v>
      </c>
      <c r="C6840" t="s">
        <v>39</v>
      </c>
      <c r="D6840" t="s">
        <v>628</v>
      </c>
      <c r="E6840">
        <v>2.0199999999999999E-2</v>
      </c>
    </row>
    <row r="6841" spans="1:5">
      <c r="A6841">
        <v>2020</v>
      </c>
      <c r="B6841" t="s">
        <v>439</v>
      </c>
      <c r="C6841" t="s">
        <v>53</v>
      </c>
      <c r="D6841" t="s">
        <v>628</v>
      </c>
      <c r="E6841">
        <v>4.6199999999999998E-2</v>
      </c>
    </row>
    <row r="6842" spans="1:5">
      <c r="A6842">
        <v>2020</v>
      </c>
      <c r="B6842" t="s">
        <v>428</v>
      </c>
      <c r="C6842" t="s">
        <v>27</v>
      </c>
      <c r="D6842" t="s">
        <v>628</v>
      </c>
      <c r="E6842">
        <v>3.1199999999999999E-2</v>
      </c>
    </row>
    <row r="6843" spans="1:5">
      <c r="A6843">
        <v>2020</v>
      </c>
      <c r="B6843" t="s">
        <v>429</v>
      </c>
      <c r="C6843" t="s">
        <v>30</v>
      </c>
      <c r="D6843" t="s">
        <v>628</v>
      </c>
      <c r="E6843">
        <v>4.07E-2</v>
      </c>
    </row>
    <row r="6844" spans="1:5">
      <c r="A6844">
        <v>2020</v>
      </c>
      <c r="B6844" t="s">
        <v>430</v>
      </c>
      <c r="C6844" t="s">
        <v>33</v>
      </c>
      <c r="D6844" t="s">
        <v>628</v>
      </c>
      <c r="E6844">
        <v>2.5000000000000001E-2</v>
      </c>
    </row>
    <row r="6845" spans="1:5">
      <c r="A6845">
        <v>2020</v>
      </c>
      <c r="B6845" t="s">
        <v>433</v>
      </c>
      <c r="C6845" t="s">
        <v>42</v>
      </c>
      <c r="D6845" t="s">
        <v>628</v>
      </c>
      <c r="E6845">
        <v>0</v>
      </c>
    </row>
    <row r="6846" spans="1:5">
      <c r="A6846">
        <v>2020</v>
      </c>
      <c r="B6846" t="s">
        <v>420</v>
      </c>
      <c r="C6846" t="s">
        <v>8</v>
      </c>
      <c r="D6846" t="s">
        <v>628</v>
      </c>
      <c r="E6846">
        <v>2.75E-2</v>
      </c>
    </row>
    <row r="6847" spans="1:5">
      <c r="A6847">
        <v>2020</v>
      </c>
      <c r="B6847" t="s">
        <v>434</v>
      </c>
      <c r="C6847" t="s">
        <v>45</v>
      </c>
      <c r="D6847" t="s">
        <v>628</v>
      </c>
      <c r="E6847">
        <v>0.08</v>
      </c>
    </row>
    <row r="6848" spans="1:5">
      <c r="A6848">
        <v>2020</v>
      </c>
      <c r="B6848" t="s">
        <v>435</v>
      </c>
      <c r="C6848" t="s">
        <v>48</v>
      </c>
      <c r="D6848" t="s">
        <v>628</v>
      </c>
      <c r="E6848">
        <v>2.3E-2</v>
      </c>
    </row>
    <row r="6849" spans="1:5">
      <c r="A6849">
        <v>2020</v>
      </c>
      <c r="B6849" t="s">
        <v>437</v>
      </c>
      <c r="C6849" t="s">
        <v>51</v>
      </c>
      <c r="D6849" t="s">
        <v>628</v>
      </c>
      <c r="E6849">
        <v>3.9E-2</v>
      </c>
    </row>
    <row r="6850" spans="1:5">
      <c r="A6850">
        <v>2019</v>
      </c>
      <c r="B6850" t="s">
        <v>432</v>
      </c>
      <c r="C6850" t="s">
        <v>39</v>
      </c>
      <c r="D6850" t="s">
        <v>628</v>
      </c>
      <c r="E6850">
        <v>2.3599999999999999E-2</v>
      </c>
    </row>
    <row r="6851" spans="1:5">
      <c r="A6851">
        <v>2019</v>
      </c>
      <c r="B6851" t="s">
        <v>426</v>
      </c>
      <c r="C6851" t="s">
        <v>427</v>
      </c>
      <c r="D6851" t="s">
        <v>628</v>
      </c>
      <c r="E6851">
        <v>2.6599999999999999E-2</v>
      </c>
    </row>
    <row r="6852" spans="1:5">
      <c r="A6852">
        <v>2019</v>
      </c>
      <c r="B6852" t="s">
        <v>421</v>
      </c>
      <c r="C6852" t="s">
        <v>13</v>
      </c>
      <c r="D6852" t="s">
        <v>628</v>
      </c>
      <c r="E6852">
        <v>3.7199999999999997E-2</v>
      </c>
    </row>
    <row r="6853" spans="1:5">
      <c r="A6853">
        <v>2019</v>
      </c>
      <c r="B6853" t="s">
        <v>424</v>
      </c>
      <c r="C6853" t="s">
        <v>21</v>
      </c>
      <c r="D6853" t="s">
        <v>628</v>
      </c>
      <c r="E6853">
        <v>3.5000000000000003E-2</v>
      </c>
    </row>
    <row r="6854" spans="1:5">
      <c r="A6854">
        <v>2019</v>
      </c>
      <c r="B6854" t="s">
        <v>423</v>
      </c>
      <c r="C6854" t="s">
        <v>18</v>
      </c>
      <c r="D6854" t="s">
        <v>628</v>
      </c>
      <c r="E6854">
        <v>1.54E-2</v>
      </c>
    </row>
    <row r="6855" spans="1:5">
      <c r="A6855">
        <v>2019</v>
      </c>
      <c r="B6855" t="s">
        <v>434</v>
      </c>
      <c r="C6855" t="s">
        <v>45</v>
      </c>
      <c r="D6855" t="s">
        <v>628</v>
      </c>
      <c r="E6855">
        <v>0.06</v>
      </c>
    </row>
    <row r="6856" spans="1:5">
      <c r="A6856">
        <v>2019</v>
      </c>
      <c r="B6856" t="s">
        <v>428</v>
      </c>
      <c r="C6856" t="s">
        <v>27</v>
      </c>
      <c r="D6856" t="s">
        <v>628</v>
      </c>
      <c r="E6856">
        <v>3.2500000000000001E-2</v>
      </c>
    </row>
    <row r="6857" spans="1:5">
      <c r="A6857">
        <v>2019</v>
      </c>
      <c r="B6857" t="s">
        <v>437</v>
      </c>
      <c r="C6857" t="s">
        <v>51</v>
      </c>
      <c r="D6857" t="s">
        <v>628</v>
      </c>
      <c r="E6857">
        <v>2.8400000000000002E-2</v>
      </c>
    </row>
    <row r="6858" spans="1:5">
      <c r="A6858">
        <v>2019</v>
      </c>
      <c r="B6858" t="s">
        <v>425</v>
      </c>
      <c r="C6858" t="s">
        <v>24</v>
      </c>
      <c r="D6858" t="s">
        <v>628</v>
      </c>
      <c r="E6858">
        <v>2.3800000000000002E-2</v>
      </c>
    </row>
    <row r="6859" spans="1:5">
      <c r="A6859">
        <v>2019</v>
      </c>
      <c r="B6859" t="s">
        <v>430</v>
      </c>
      <c r="C6859" t="s">
        <v>33</v>
      </c>
      <c r="D6859" t="s">
        <v>628</v>
      </c>
      <c r="E6859">
        <v>3.1600000000000003E-2</v>
      </c>
    </row>
    <row r="6860" spans="1:5">
      <c r="A6860">
        <v>2019</v>
      </c>
      <c r="B6860" t="s">
        <v>420</v>
      </c>
      <c r="C6860" t="s">
        <v>8</v>
      </c>
      <c r="D6860" t="s">
        <v>628</v>
      </c>
      <c r="E6860">
        <v>2.6499999999999999E-2</v>
      </c>
    </row>
    <row r="6861" spans="1:5">
      <c r="A6861">
        <v>2019</v>
      </c>
      <c r="B6861" t="s">
        <v>438</v>
      </c>
      <c r="C6861" t="s">
        <v>52</v>
      </c>
      <c r="D6861" t="s">
        <v>628</v>
      </c>
      <c r="E6861">
        <v>3.0800000000000001E-2</v>
      </c>
    </row>
    <row r="6862" spans="1:5">
      <c r="A6862">
        <v>2019</v>
      </c>
      <c r="B6862" t="s">
        <v>429</v>
      </c>
      <c r="C6862" t="s">
        <v>30</v>
      </c>
      <c r="D6862" t="s">
        <v>628</v>
      </c>
      <c r="E6862">
        <v>4.07E-2</v>
      </c>
    </row>
    <row r="6863" spans="1:5">
      <c r="A6863">
        <v>2019</v>
      </c>
      <c r="B6863" t="s">
        <v>433</v>
      </c>
      <c r="C6863" t="s">
        <v>42</v>
      </c>
      <c r="D6863" t="s">
        <v>628</v>
      </c>
      <c r="E6863">
        <v>1.2500000000000001E-2</v>
      </c>
    </row>
    <row r="6864" spans="1:5">
      <c r="A6864">
        <v>2019</v>
      </c>
      <c r="B6864" t="s">
        <v>422</v>
      </c>
      <c r="C6864" t="s">
        <v>15</v>
      </c>
      <c r="D6864" t="s">
        <v>628</v>
      </c>
      <c r="E6864">
        <v>4.3799999999999999E-2</v>
      </c>
    </row>
    <row r="6865" spans="1:5">
      <c r="A6865">
        <v>2019</v>
      </c>
      <c r="B6865" t="s">
        <v>435</v>
      </c>
      <c r="C6865" t="s">
        <v>48</v>
      </c>
      <c r="D6865" t="s">
        <v>628</v>
      </c>
      <c r="E6865">
        <v>3.1600000000000003E-2</v>
      </c>
    </row>
    <row r="6866" spans="1:5">
      <c r="A6866">
        <v>2019</v>
      </c>
      <c r="B6866" t="s">
        <v>436</v>
      </c>
      <c r="C6866" t="s">
        <v>49</v>
      </c>
      <c r="D6866" t="s">
        <v>628</v>
      </c>
      <c r="E6866">
        <v>4.3099999999999999E-2</v>
      </c>
    </row>
    <row r="6867" spans="1:5">
      <c r="A6867">
        <v>2019</v>
      </c>
      <c r="B6867" t="s">
        <v>439</v>
      </c>
      <c r="C6867" t="s">
        <v>53</v>
      </c>
      <c r="D6867" t="s">
        <v>628</v>
      </c>
      <c r="E6867">
        <v>3.9E-2</v>
      </c>
    </row>
    <row r="6868" spans="1:5">
      <c r="A6868">
        <v>2019</v>
      </c>
      <c r="B6868" t="s">
        <v>431</v>
      </c>
      <c r="C6868" t="s">
        <v>36</v>
      </c>
      <c r="D6868" t="s">
        <v>628</v>
      </c>
      <c r="E6868">
        <v>3.6400000000000002E-2</v>
      </c>
    </row>
    <row r="6869" spans="1:5">
      <c r="A6869">
        <v>2018</v>
      </c>
      <c r="B6869" t="s">
        <v>424</v>
      </c>
      <c r="C6869" t="s">
        <v>21</v>
      </c>
      <c r="D6869" t="s">
        <v>628</v>
      </c>
      <c r="E6869">
        <v>4.3400000000000001E-2</v>
      </c>
    </row>
    <row r="6870" spans="1:5">
      <c r="A6870">
        <v>2018</v>
      </c>
      <c r="B6870" t="s">
        <v>420</v>
      </c>
      <c r="C6870" t="s">
        <v>8</v>
      </c>
      <c r="D6870" t="s">
        <v>628</v>
      </c>
      <c r="E6870">
        <v>2.8000000000000001E-2</v>
      </c>
    </row>
    <row r="6871" spans="1:5">
      <c r="A6871">
        <v>2018</v>
      </c>
      <c r="B6871" t="s">
        <v>426</v>
      </c>
      <c r="C6871" t="s">
        <v>427</v>
      </c>
      <c r="D6871" t="s">
        <v>628</v>
      </c>
      <c r="E6871">
        <v>2.7400000000000001E-2</v>
      </c>
    </row>
    <row r="6872" spans="1:5">
      <c r="A6872">
        <v>2018</v>
      </c>
      <c r="B6872" t="s">
        <v>433</v>
      </c>
      <c r="C6872" t="s">
        <v>42</v>
      </c>
      <c r="D6872" t="s">
        <v>628</v>
      </c>
      <c r="E6872">
        <v>3.7499999999999999E-2</v>
      </c>
    </row>
    <row r="6873" spans="1:5">
      <c r="A6873">
        <v>2018</v>
      </c>
      <c r="B6873" t="s">
        <v>421</v>
      </c>
      <c r="C6873" t="s">
        <v>13</v>
      </c>
      <c r="D6873" t="s">
        <v>628</v>
      </c>
      <c r="E6873">
        <v>3.6600000000000001E-2</v>
      </c>
    </row>
    <row r="6874" spans="1:5">
      <c r="A6874">
        <v>2018</v>
      </c>
      <c r="B6874" t="s">
        <v>435</v>
      </c>
      <c r="C6874" t="s">
        <v>48</v>
      </c>
      <c r="D6874" t="s">
        <v>628</v>
      </c>
      <c r="E6874">
        <v>2.81E-2</v>
      </c>
    </row>
    <row r="6875" spans="1:5">
      <c r="A6875">
        <v>2018</v>
      </c>
      <c r="B6875" t="s">
        <v>428</v>
      </c>
      <c r="C6875" t="s">
        <v>27</v>
      </c>
      <c r="D6875" t="s">
        <v>628</v>
      </c>
      <c r="E6875">
        <v>4.2700000000000002E-2</v>
      </c>
    </row>
    <row r="6876" spans="1:5">
      <c r="A6876">
        <v>2018</v>
      </c>
      <c r="B6876" t="s">
        <v>423</v>
      </c>
      <c r="C6876" t="s">
        <v>18</v>
      </c>
      <c r="D6876" t="s">
        <v>628</v>
      </c>
      <c r="E6876">
        <v>2.4E-2</v>
      </c>
    </row>
    <row r="6877" spans="1:5">
      <c r="A6877">
        <v>2018</v>
      </c>
      <c r="B6877" t="s">
        <v>430</v>
      </c>
      <c r="C6877" t="s">
        <v>33</v>
      </c>
      <c r="D6877" t="s">
        <v>628</v>
      </c>
      <c r="E6877">
        <v>2.5499999999999998E-2</v>
      </c>
    </row>
    <row r="6878" spans="1:5">
      <c r="A6878">
        <v>2018</v>
      </c>
      <c r="B6878" t="s">
        <v>431</v>
      </c>
      <c r="C6878" t="s">
        <v>36</v>
      </c>
      <c r="D6878" t="s">
        <v>628</v>
      </c>
      <c r="E6878">
        <v>2.6100000000000002E-2</v>
      </c>
    </row>
    <row r="6879" spans="1:5">
      <c r="A6879">
        <v>2018</v>
      </c>
      <c r="B6879" t="s">
        <v>438</v>
      </c>
      <c r="C6879" t="s">
        <v>52</v>
      </c>
      <c r="D6879" t="s">
        <v>628</v>
      </c>
      <c r="E6879">
        <v>2.63E-2</v>
      </c>
    </row>
    <row r="6880" spans="1:5">
      <c r="A6880">
        <v>2018</v>
      </c>
      <c r="B6880" t="s">
        <v>422</v>
      </c>
      <c r="C6880" t="s">
        <v>15</v>
      </c>
      <c r="D6880" t="s">
        <v>628</v>
      </c>
      <c r="E6880">
        <v>4.19E-2</v>
      </c>
    </row>
    <row r="6881" spans="1:5">
      <c r="A6881">
        <v>2018</v>
      </c>
      <c r="B6881" t="s">
        <v>436</v>
      </c>
      <c r="C6881" t="s">
        <v>49</v>
      </c>
      <c r="D6881" t="s">
        <v>628</v>
      </c>
      <c r="E6881">
        <v>3.6400000000000002E-2</v>
      </c>
    </row>
    <row r="6882" spans="1:5">
      <c r="A6882">
        <v>2018</v>
      </c>
      <c r="B6882" t="s">
        <v>439</v>
      </c>
      <c r="C6882" t="s">
        <v>53</v>
      </c>
      <c r="D6882" t="s">
        <v>628</v>
      </c>
      <c r="E6882">
        <v>2.5000000000000001E-2</v>
      </c>
    </row>
    <row r="6883" spans="1:5">
      <c r="A6883">
        <v>2018</v>
      </c>
      <c r="B6883" t="s">
        <v>437</v>
      </c>
      <c r="C6883" t="s">
        <v>51</v>
      </c>
      <c r="D6883" t="s">
        <v>628</v>
      </c>
      <c r="E6883">
        <v>2.7699999999999999E-2</v>
      </c>
    </row>
    <row r="6884" spans="1:5">
      <c r="A6884">
        <v>2018</v>
      </c>
      <c r="B6884" t="s">
        <v>434</v>
      </c>
      <c r="C6884" t="s">
        <v>45</v>
      </c>
      <c r="D6884" t="s">
        <v>628</v>
      </c>
      <c r="E6884">
        <v>3.6400000000000002E-2</v>
      </c>
    </row>
    <row r="6885" spans="1:5">
      <c r="A6885">
        <v>2018</v>
      </c>
      <c r="B6885" t="s">
        <v>429</v>
      </c>
      <c r="C6885" t="s">
        <v>30</v>
      </c>
      <c r="D6885" t="s">
        <v>628</v>
      </c>
      <c r="E6885">
        <v>4.1799999999999997E-2</v>
      </c>
    </row>
    <row r="6886" spans="1:5">
      <c r="A6886">
        <v>2018</v>
      </c>
      <c r="B6886" t="s">
        <v>425</v>
      </c>
      <c r="C6886" t="s">
        <v>24</v>
      </c>
      <c r="D6886" t="s">
        <v>628</v>
      </c>
      <c r="E6886">
        <v>3.4099999999999998E-2</v>
      </c>
    </row>
    <row r="6887" spans="1:5">
      <c r="A6887">
        <v>2018</v>
      </c>
      <c r="B6887" t="s">
        <v>432</v>
      </c>
      <c r="C6887" t="s">
        <v>39</v>
      </c>
      <c r="D6887" t="s">
        <v>628</v>
      </c>
      <c r="E6887">
        <v>3.15E-2</v>
      </c>
    </row>
    <row r="6888" spans="1:5">
      <c r="A6888">
        <v>2023</v>
      </c>
      <c r="B6888" t="s">
        <v>424</v>
      </c>
      <c r="C6888" t="s">
        <v>21</v>
      </c>
      <c r="D6888" t="s">
        <v>628</v>
      </c>
      <c r="E6888">
        <v>0.05</v>
      </c>
    </row>
    <row r="6889" spans="1:5">
      <c r="A6889">
        <v>2023</v>
      </c>
      <c r="B6889" t="s">
        <v>432</v>
      </c>
      <c r="C6889" t="s">
        <v>39</v>
      </c>
      <c r="D6889" t="s">
        <v>628</v>
      </c>
      <c r="E6889">
        <v>3.3300000000000003E-2</v>
      </c>
    </row>
    <row r="6890" spans="1:5">
      <c r="A6890">
        <v>2023</v>
      </c>
      <c r="B6890" t="s">
        <v>421</v>
      </c>
      <c r="C6890" t="s">
        <v>13</v>
      </c>
      <c r="D6890" t="s">
        <v>628</v>
      </c>
      <c r="E6890">
        <v>5.4100000000000002E-2</v>
      </c>
    </row>
    <row r="6891" spans="1:5">
      <c r="A6891">
        <v>2023</v>
      </c>
      <c r="B6891" t="s">
        <v>430</v>
      </c>
      <c r="C6891" t="s">
        <v>33</v>
      </c>
      <c r="D6891" t="s">
        <v>628</v>
      </c>
      <c r="E6891">
        <v>0.04</v>
      </c>
    </row>
    <row r="6892" spans="1:5">
      <c r="A6892">
        <v>2023</v>
      </c>
      <c r="B6892" t="s">
        <v>435</v>
      </c>
      <c r="C6892" t="s">
        <v>48</v>
      </c>
      <c r="D6892" t="s">
        <v>628</v>
      </c>
      <c r="E6892">
        <v>4.1300000000000003E-2</v>
      </c>
    </row>
    <row r="6893" spans="1:5">
      <c r="A6893">
        <v>2023</v>
      </c>
      <c r="B6893" t="s">
        <v>436</v>
      </c>
      <c r="C6893" t="s">
        <v>49</v>
      </c>
      <c r="D6893" t="s">
        <v>628</v>
      </c>
      <c r="E6893">
        <v>4.9000000000000002E-2</v>
      </c>
    </row>
    <row r="6894" spans="1:5">
      <c r="A6894">
        <v>2023</v>
      </c>
      <c r="B6894" t="s">
        <v>429</v>
      </c>
      <c r="C6894" t="s">
        <v>30</v>
      </c>
      <c r="D6894" t="s">
        <v>628</v>
      </c>
      <c r="E6894">
        <v>4.87E-2</v>
      </c>
    </row>
    <row r="6895" spans="1:5">
      <c r="A6895">
        <v>2023</v>
      </c>
      <c r="B6895" t="s">
        <v>420</v>
      </c>
      <c r="C6895" t="s">
        <v>8</v>
      </c>
      <c r="D6895" t="s">
        <v>628</v>
      </c>
      <c r="E6895">
        <v>4.8399999999999999E-2</v>
      </c>
    </row>
    <row r="6896" spans="1:5">
      <c r="A6896">
        <v>2023</v>
      </c>
      <c r="B6896" t="s">
        <v>439</v>
      </c>
      <c r="C6896" t="s">
        <v>53</v>
      </c>
      <c r="D6896" t="s">
        <v>628</v>
      </c>
      <c r="E6896">
        <v>3.7499999999999999E-2</v>
      </c>
    </row>
    <row r="6897" spans="1:5">
      <c r="A6897">
        <v>2023</v>
      </c>
      <c r="B6897" t="s">
        <v>437</v>
      </c>
      <c r="C6897" t="s">
        <v>51</v>
      </c>
      <c r="D6897" t="s">
        <v>628</v>
      </c>
      <c r="E6897">
        <v>5.0900000000000001E-2</v>
      </c>
    </row>
    <row r="6898" spans="1:5">
      <c r="A6898">
        <v>2023</v>
      </c>
      <c r="B6898" t="s">
        <v>438</v>
      </c>
      <c r="C6898" t="s">
        <v>52</v>
      </c>
      <c r="D6898" t="s">
        <v>628</v>
      </c>
      <c r="E6898">
        <v>4.7600000000000003E-2</v>
      </c>
    </row>
    <row r="6899" spans="1:5">
      <c r="A6899">
        <v>2023</v>
      </c>
      <c r="B6899" t="s">
        <v>426</v>
      </c>
      <c r="C6899" t="s">
        <v>427</v>
      </c>
      <c r="D6899" t="s">
        <v>628</v>
      </c>
      <c r="E6899">
        <v>5.2600000000000001E-2</v>
      </c>
    </row>
    <row r="6900" spans="1:5">
      <c r="A6900">
        <v>2023</v>
      </c>
      <c r="B6900" t="s">
        <v>434</v>
      </c>
      <c r="C6900" t="s">
        <v>45</v>
      </c>
      <c r="D6900" t="s">
        <v>628</v>
      </c>
      <c r="E6900">
        <v>6.6699999999999995E-2</v>
      </c>
    </row>
    <row r="6901" spans="1:5">
      <c r="A6901">
        <v>2023</v>
      </c>
      <c r="B6901" t="s">
        <v>425</v>
      </c>
      <c r="C6901" t="s">
        <v>24</v>
      </c>
      <c r="D6901" t="s">
        <v>628</v>
      </c>
      <c r="E6901">
        <v>3.7199999999999997E-2</v>
      </c>
    </row>
    <row r="6902" spans="1:5">
      <c r="A6902">
        <v>2023</v>
      </c>
      <c r="B6902" t="s">
        <v>422</v>
      </c>
      <c r="C6902" t="s">
        <v>15</v>
      </c>
      <c r="D6902" t="s">
        <v>628</v>
      </c>
      <c r="E6902">
        <v>5.1400000000000001E-2</v>
      </c>
    </row>
    <row r="6903" spans="1:5">
      <c r="A6903">
        <v>2024</v>
      </c>
      <c r="B6903" t="s">
        <v>430</v>
      </c>
      <c r="C6903" t="s">
        <v>33</v>
      </c>
      <c r="D6903" t="s">
        <v>628</v>
      </c>
      <c r="E6903">
        <v>3.61E-2</v>
      </c>
    </row>
    <row r="6904" spans="1:5">
      <c r="A6904">
        <v>2024</v>
      </c>
      <c r="B6904" t="s">
        <v>428</v>
      </c>
      <c r="C6904" t="s">
        <v>27</v>
      </c>
      <c r="D6904" t="s">
        <v>628</v>
      </c>
      <c r="E6904">
        <v>4.7100000000000003E-2</v>
      </c>
    </row>
    <row r="6905" spans="1:5">
      <c r="A6905">
        <v>2024</v>
      </c>
      <c r="B6905" t="s">
        <v>422</v>
      </c>
      <c r="C6905" t="s">
        <v>15</v>
      </c>
      <c r="D6905" t="s">
        <v>628</v>
      </c>
      <c r="E6905">
        <v>5.04E-2</v>
      </c>
    </row>
    <row r="6906" spans="1:5">
      <c r="A6906">
        <v>2024</v>
      </c>
      <c r="B6906" t="s">
        <v>425</v>
      </c>
      <c r="C6906" t="s">
        <v>24</v>
      </c>
      <c r="D6906" t="s">
        <v>628</v>
      </c>
      <c r="E6906">
        <v>4.8800000000000003E-2</v>
      </c>
    </row>
    <row r="6907" spans="1:5">
      <c r="A6907">
        <v>2024</v>
      </c>
      <c r="B6907" t="s">
        <v>438</v>
      </c>
      <c r="C6907" t="s">
        <v>52</v>
      </c>
      <c r="D6907" t="s">
        <v>628</v>
      </c>
      <c r="E6907">
        <v>2.3800000000000002E-2</v>
      </c>
    </row>
    <row r="6908" spans="1:5">
      <c r="A6908">
        <v>2024</v>
      </c>
      <c r="B6908" t="s">
        <v>420</v>
      </c>
      <c r="C6908" t="s">
        <v>8</v>
      </c>
      <c r="D6908" t="s">
        <v>628</v>
      </c>
      <c r="E6908">
        <v>5.0900000000000001E-2</v>
      </c>
    </row>
    <row r="6909" spans="1:5">
      <c r="A6909">
        <v>2024</v>
      </c>
      <c r="B6909" t="s">
        <v>423</v>
      </c>
      <c r="C6909" t="s">
        <v>18</v>
      </c>
      <c r="D6909" t="s">
        <v>628</v>
      </c>
      <c r="E6909">
        <v>6.7900000000000002E-2</v>
      </c>
    </row>
    <row r="6910" spans="1:5">
      <c r="A6910">
        <v>2024</v>
      </c>
      <c r="B6910" t="s">
        <v>421</v>
      </c>
      <c r="C6910" t="s">
        <v>13</v>
      </c>
      <c r="D6910" t="s">
        <v>628</v>
      </c>
      <c r="E6910">
        <v>5.0799999999999998E-2</v>
      </c>
    </row>
    <row r="6911" spans="1:5">
      <c r="A6911">
        <v>2024</v>
      </c>
      <c r="B6911" t="s">
        <v>429</v>
      </c>
      <c r="C6911" t="s">
        <v>30</v>
      </c>
      <c r="D6911" t="s">
        <v>628</v>
      </c>
      <c r="E6911">
        <v>4.3900000000000002E-2</v>
      </c>
    </row>
    <row r="6912" spans="1:5">
      <c r="A6912">
        <v>2024</v>
      </c>
      <c r="B6912" t="s">
        <v>431</v>
      </c>
      <c r="C6912" t="s">
        <v>36</v>
      </c>
      <c r="D6912" t="s">
        <v>628</v>
      </c>
      <c r="E6912">
        <v>6.0900000000000003E-2</v>
      </c>
    </row>
    <row r="6913" spans="1:5">
      <c r="A6913">
        <v>2024</v>
      </c>
      <c r="B6913" t="s">
        <v>434</v>
      </c>
      <c r="C6913" t="s">
        <v>45</v>
      </c>
      <c r="D6913" t="s">
        <v>628</v>
      </c>
      <c r="E6913">
        <v>8.8900000000000007E-2</v>
      </c>
    </row>
    <row r="6914" spans="1:5">
      <c r="A6914">
        <v>2024</v>
      </c>
      <c r="B6914" t="s">
        <v>437</v>
      </c>
      <c r="C6914" t="s">
        <v>51</v>
      </c>
      <c r="D6914" t="s">
        <v>628</v>
      </c>
      <c r="E6914">
        <v>4.4400000000000002E-2</v>
      </c>
    </row>
    <row r="6915" spans="1:5">
      <c r="A6915">
        <v>2024</v>
      </c>
      <c r="B6915" t="s">
        <v>436</v>
      </c>
      <c r="C6915" t="s">
        <v>49</v>
      </c>
      <c r="D6915" t="s">
        <v>628</v>
      </c>
      <c r="E6915">
        <v>4.4999999999999998E-2</v>
      </c>
    </row>
    <row r="6916" spans="1:5">
      <c r="A6916">
        <v>2024</v>
      </c>
      <c r="B6916" t="s">
        <v>439</v>
      </c>
      <c r="C6916" t="s">
        <v>53</v>
      </c>
      <c r="D6916" t="s">
        <v>628</v>
      </c>
      <c r="E6916">
        <v>3.5999999999999997E-2</v>
      </c>
    </row>
    <row r="6917" spans="1:5">
      <c r="A6917">
        <v>2024</v>
      </c>
      <c r="B6917" t="s">
        <v>433</v>
      </c>
      <c r="C6917" t="s">
        <v>42</v>
      </c>
      <c r="D6917" t="s">
        <v>628</v>
      </c>
      <c r="E6917">
        <v>3.4799999999999998E-2</v>
      </c>
    </row>
    <row r="6918" spans="1:5">
      <c r="A6918">
        <v>2023</v>
      </c>
      <c r="B6918" t="s">
        <v>431</v>
      </c>
      <c r="C6918" t="s">
        <v>36</v>
      </c>
      <c r="D6918" t="s">
        <v>629</v>
      </c>
      <c r="E6918">
        <v>0.36359999999999998</v>
      </c>
    </row>
    <row r="6919" spans="1:5">
      <c r="A6919">
        <v>2023</v>
      </c>
      <c r="B6919" t="s">
        <v>433</v>
      </c>
      <c r="C6919" t="s">
        <v>42</v>
      </c>
      <c r="D6919" t="s">
        <v>629</v>
      </c>
      <c r="E6919">
        <v>0.33329999999999999</v>
      </c>
    </row>
    <row r="6920" spans="1:5">
      <c r="A6920">
        <v>2023</v>
      </c>
      <c r="B6920" t="s">
        <v>423</v>
      </c>
      <c r="C6920" t="s">
        <v>18</v>
      </c>
      <c r="D6920" t="s">
        <v>629</v>
      </c>
      <c r="E6920">
        <v>0.34289999999999998</v>
      </c>
    </row>
    <row r="6921" spans="1:5">
      <c r="A6921">
        <v>2023</v>
      </c>
      <c r="B6921" t="s">
        <v>428</v>
      </c>
      <c r="C6921" t="s">
        <v>27</v>
      </c>
      <c r="D6921" t="s">
        <v>629</v>
      </c>
      <c r="E6921">
        <v>0.31950000000000001</v>
      </c>
    </row>
    <row r="6922" spans="1:5">
      <c r="A6922">
        <v>2024</v>
      </c>
      <c r="B6922" t="s">
        <v>424</v>
      </c>
      <c r="C6922" t="s">
        <v>21</v>
      </c>
      <c r="D6922" t="s">
        <v>629</v>
      </c>
      <c r="E6922">
        <v>0.39090000000000003</v>
      </c>
    </row>
    <row r="6923" spans="1:5">
      <c r="A6923">
        <v>2024</v>
      </c>
      <c r="B6923" t="s">
        <v>432</v>
      </c>
      <c r="C6923" t="s">
        <v>39</v>
      </c>
      <c r="D6923" t="s">
        <v>629</v>
      </c>
      <c r="E6923">
        <v>0.37740000000000001</v>
      </c>
    </row>
    <row r="6924" spans="1:5">
      <c r="A6924">
        <v>2024</v>
      </c>
      <c r="B6924" t="s">
        <v>435</v>
      </c>
      <c r="C6924" t="s">
        <v>48</v>
      </c>
      <c r="D6924" t="s">
        <v>629</v>
      </c>
      <c r="E6924">
        <v>0.3397</v>
      </c>
    </row>
    <row r="6925" spans="1:5">
      <c r="A6925">
        <v>2024</v>
      </c>
      <c r="B6925" t="s">
        <v>426</v>
      </c>
      <c r="C6925" t="s">
        <v>427</v>
      </c>
      <c r="D6925" t="s">
        <v>629</v>
      </c>
      <c r="E6925">
        <v>0.45629999999999998</v>
      </c>
    </row>
    <row r="6926" spans="1:5">
      <c r="A6926">
        <v>2021</v>
      </c>
      <c r="B6926" t="s">
        <v>437</v>
      </c>
      <c r="C6926" t="s">
        <v>51</v>
      </c>
      <c r="D6926" t="s">
        <v>629</v>
      </c>
      <c r="E6926">
        <v>0.25519999999999998</v>
      </c>
    </row>
    <row r="6927" spans="1:5">
      <c r="A6927">
        <v>2021</v>
      </c>
      <c r="B6927" t="s">
        <v>434</v>
      </c>
      <c r="C6927" t="s">
        <v>45</v>
      </c>
      <c r="D6927" t="s">
        <v>629</v>
      </c>
      <c r="E6927">
        <v>0.33329999999999999</v>
      </c>
    </row>
    <row r="6928" spans="1:5">
      <c r="A6928">
        <v>2021</v>
      </c>
      <c r="B6928" t="s">
        <v>438</v>
      </c>
      <c r="C6928" t="s">
        <v>52</v>
      </c>
      <c r="D6928" t="s">
        <v>629</v>
      </c>
      <c r="E6928">
        <v>0.28000000000000003</v>
      </c>
    </row>
    <row r="6929" spans="1:5">
      <c r="A6929">
        <v>2021</v>
      </c>
      <c r="B6929" t="s">
        <v>425</v>
      </c>
      <c r="C6929" t="s">
        <v>24</v>
      </c>
      <c r="D6929" t="s">
        <v>629</v>
      </c>
      <c r="E6929">
        <v>0.31900000000000001</v>
      </c>
    </row>
    <row r="6930" spans="1:5">
      <c r="A6930">
        <v>2021</v>
      </c>
      <c r="B6930" t="s">
        <v>423</v>
      </c>
      <c r="C6930" t="s">
        <v>18</v>
      </c>
      <c r="D6930" t="s">
        <v>629</v>
      </c>
      <c r="E6930">
        <v>0.33210000000000001</v>
      </c>
    </row>
    <row r="6931" spans="1:5">
      <c r="A6931">
        <v>2021</v>
      </c>
      <c r="B6931" t="s">
        <v>420</v>
      </c>
      <c r="C6931" t="s">
        <v>8</v>
      </c>
      <c r="D6931" t="s">
        <v>629</v>
      </c>
      <c r="E6931">
        <v>0.3276</v>
      </c>
    </row>
    <row r="6932" spans="1:5">
      <c r="A6932">
        <v>2022</v>
      </c>
      <c r="B6932" t="s">
        <v>425</v>
      </c>
      <c r="C6932" t="s">
        <v>24</v>
      </c>
      <c r="D6932" t="s">
        <v>629</v>
      </c>
      <c r="E6932">
        <v>0.37</v>
      </c>
    </row>
    <row r="6933" spans="1:5">
      <c r="A6933">
        <v>2022</v>
      </c>
      <c r="B6933" t="s">
        <v>422</v>
      </c>
      <c r="C6933" t="s">
        <v>15</v>
      </c>
      <c r="D6933" t="s">
        <v>629</v>
      </c>
      <c r="E6933">
        <v>0.35899999999999999</v>
      </c>
    </row>
    <row r="6934" spans="1:5">
      <c r="A6934">
        <v>2022</v>
      </c>
      <c r="B6934" t="s">
        <v>437</v>
      </c>
      <c r="C6934" t="s">
        <v>51</v>
      </c>
      <c r="D6934" t="s">
        <v>629</v>
      </c>
      <c r="E6934">
        <v>0.28899999999999998</v>
      </c>
    </row>
    <row r="6935" spans="1:5">
      <c r="A6935">
        <v>2022</v>
      </c>
      <c r="B6935" t="s">
        <v>426</v>
      </c>
      <c r="C6935" t="s">
        <v>427</v>
      </c>
      <c r="D6935" t="s">
        <v>629</v>
      </c>
      <c r="E6935">
        <v>0.42670000000000002</v>
      </c>
    </row>
    <row r="6936" spans="1:5">
      <c r="A6936">
        <v>2022</v>
      </c>
      <c r="B6936" t="s">
        <v>428</v>
      </c>
      <c r="C6936" t="s">
        <v>27</v>
      </c>
      <c r="D6936" t="s">
        <v>629</v>
      </c>
      <c r="E6936">
        <v>0.29139999999999999</v>
      </c>
    </row>
    <row r="6937" spans="1:5">
      <c r="A6937">
        <v>2022</v>
      </c>
      <c r="B6937" t="s">
        <v>435</v>
      </c>
      <c r="C6937" t="s">
        <v>48</v>
      </c>
      <c r="D6937" t="s">
        <v>629</v>
      </c>
      <c r="E6937">
        <v>0.32900000000000001</v>
      </c>
    </row>
    <row r="6938" spans="1:5">
      <c r="A6938">
        <v>2022</v>
      </c>
      <c r="B6938" t="s">
        <v>423</v>
      </c>
      <c r="C6938" t="s">
        <v>18</v>
      </c>
      <c r="D6938" t="s">
        <v>629</v>
      </c>
      <c r="E6938">
        <v>0.33100000000000002</v>
      </c>
    </row>
    <row r="6939" spans="1:5">
      <c r="A6939">
        <v>2022</v>
      </c>
      <c r="B6939" t="s">
        <v>430</v>
      </c>
      <c r="C6939" t="s">
        <v>33</v>
      </c>
      <c r="D6939" t="s">
        <v>629</v>
      </c>
      <c r="E6939">
        <v>0.31859999999999999</v>
      </c>
    </row>
    <row r="6940" spans="1:5">
      <c r="A6940">
        <v>2022</v>
      </c>
      <c r="B6940" t="s">
        <v>436</v>
      </c>
      <c r="C6940" t="s">
        <v>49</v>
      </c>
      <c r="D6940" t="s">
        <v>629</v>
      </c>
      <c r="E6940">
        <v>0.375</v>
      </c>
    </row>
    <row r="6941" spans="1:5">
      <c r="A6941">
        <v>2022</v>
      </c>
      <c r="B6941" t="s">
        <v>439</v>
      </c>
      <c r="C6941" t="s">
        <v>53</v>
      </c>
      <c r="D6941" t="s">
        <v>629</v>
      </c>
      <c r="E6941">
        <v>0.31359999999999999</v>
      </c>
    </row>
    <row r="6942" spans="1:5">
      <c r="A6942">
        <v>2022</v>
      </c>
      <c r="B6942" t="s">
        <v>433</v>
      </c>
      <c r="C6942" t="s">
        <v>42</v>
      </c>
      <c r="D6942" t="s">
        <v>629</v>
      </c>
      <c r="E6942">
        <v>0.32629999999999998</v>
      </c>
    </row>
    <row r="6943" spans="1:5">
      <c r="A6943">
        <v>2022</v>
      </c>
      <c r="B6943" t="s">
        <v>434</v>
      </c>
      <c r="C6943" t="s">
        <v>45</v>
      </c>
      <c r="D6943" t="s">
        <v>629</v>
      </c>
      <c r="E6943">
        <v>0.36</v>
      </c>
    </row>
    <row r="6944" spans="1:5">
      <c r="A6944">
        <v>2022</v>
      </c>
      <c r="B6944" t="s">
        <v>432</v>
      </c>
      <c r="C6944" t="s">
        <v>39</v>
      </c>
      <c r="D6944" t="s">
        <v>629</v>
      </c>
      <c r="E6944">
        <v>0.31890000000000002</v>
      </c>
    </row>
    <row r="6945" spans="1:5">
      <c r="A6945">
        <v>2021</v>
      </c>
      <c r="B6945" t="s">
        <v>426</v>
      </c>
      <c r="C6945" t="s">
        <v>427</v>
      </c>
      <c r="D6945" t="s">
        <v>629</v>
      </c>
      <c r="E6945">
        <v>0.40300000000000002</v>
      </c>
    </row>
    <row r="6946" spans="1:5">
      <c r="A6946">
        <v>2021</v>
      </c>
      <c r="B6946" t="s">
        <v>422</v>
      </c>
      <c r="C6946" t="s">
        <v>15</v>
      </c>
      <c r="D6946" t="s">
        <v>629</v>
      </c>
      <c r="E6946">
        <v>0.33079999999999998</v>
      </c>
    </row>
    <row r="6947" spans="1:5">
      <c r="A6947">
        <v>2021</v>
      </c>
      <c r="B6947" t="s">
        <v>432</v>
      </c>
      <c r="C6947" t="s">
        <v>39</v>
      </c>
      <c r="D6947" t="s">
        <v>629</v>
      </c>
      <c r="E6947">
        <v>0.29349999999999998</v>
      </c>
    </row>
    <row r="6948" spans="1:5">
      <c r="A6948">
        <v>2021</v>
      </c>
      <c r="B6948" t="s">
        <v>424</v>
      </c>
      <c r="C6948" t="s">
        <v>21</v>
      </c>
      <c r="D6948" t="s">
        <v>629</v>
      </c>
      <c r="E6948">
        <v>0.30299999999999999</v>
      </c>
    </row>
    <row r="6949" spans="1:5">
      <c r="A6949">
        <v>2021</v>
      </c>
      <c r="B6949" t="s">
        <v>433</v>
      </c>
      <c r="C6949" t="s">
        <v>42</v>
      </c>
      <c r="D6949" t="s">
        <v>629</v>
      </c>
      <c r="E6949">
        <v>0.31580000000000003</v>
      </c>
    </row>
    <row r="6950" spans="1:5">
      <c r="A6950">
        <v>2021</v>
      </c>
      <c r="B6950" t="s">
        <v>421</v>
      </c>
      <c r="C6950" t="s">
        <v>13</v>
      </c>
      <c r="D6950" t="s">
        <v>629</v>
      </c>
      <c r="E6950">
        <v>0.28000000000000003</v>
      </c>
    </row>
    <row r="6951" spans="1:5">
      <c r="A6951">
        <v>2022</v>
      </c>
      <c r="B6951" t="s">
        <v>424</v>
      </c>
      <c r="C6951" t="s">
        <v>21</v>
      </c>
      <c r="D6951" t="s">
        <v>629</v>
      </c>
      <c r="E6951">
        <v>0.35310000000000002</v>
      </c>
    </row>
    <row r="6952" spans="1:5">
      <c r="A6952">
        <v>2022</v>
      </c>
      <c r="B6952" t="s">
        <v>431</v>
      </c>
      <c r="C6952" t="s">
        <v>36</v>
      </c>
      <c r="D6952" t="s">
        <v>629</v>
      </c>
      <c r="E6952">
        <v>0.32379999999999998</v>
      </c>
    </row>
    <row r="6953" spans="1:5">
      <c r="A6953">
        <v>2022</v>
      </c>
      <c r="B6953" t="s">
        <v>421</v>
      </c>
      <c r="C6953" t="s">
        <v>13</v>
      </c>
      <c r="D6953" t="s">
        <v>629</v>
      </c>
      <c r="E6953">
        <v>0.34110000000000001</v>
      </c>
    </row>
    <row r="6954" spans="1:5">
      <c r="A6954">
        <v>2021</v>
      </c>
      <c r="B6954" t="s">
        <v>436</v>
      </c>
      <c r="C6954" t="s">
        <v>49</v>
      </c>
      <c r="D6954" t="s">
        <v>629</v>
      </c>
      <c r="E6954">
        <v>0.3458</v>
      </c>
    </row>
    <row r="6955" spans="1:5">
      <c r="A6955">
        <v>2021</v>
      </c>
      <c r="B6955" t="s">
        <v>439</v>
      </c>
      <c r="C6955" t="s">
        <v>53</v>
      </c>
      <c r="D6955" t="s">
        <v>629</v>
      </c>
      <c r="E6955">
        <v>0.30769999999999997</v>
      </c>
    </row>
    <row r="6956" spans="1:5">
      <c r="A6956">
        <v>2021</v>
      </c>
      <c r="B6956" t="s">
        <v>435</v>
      </c>
      <c r="C6956" t="s">
        <v>48</v>
      </c>
      <c r="D6956" t="s">
        <v>629</v>
      </c>
      <c r="E6956">
        <v>0.31580000000000003</v>
      </c>
    </row>
    <row r="6957" spans="1:5">
      <c r="A6957">
        <v>2021</v>
      </c>
      <c r="B6957" t="s">
        <v>430</v>
      </c>
      <c r="C6957" t="s">
        <v>33</v>
      </c>
      <c r="D6957" t="s">
        <v>629</v>
      </c>
      <c r="E6957">
        <v>0.33679999999999999</v>
      </c>
    </row>
    <row r="6958" spans="1:5">
      <c r="A6958">
        <v>2021</v>
      </c>
      <c r="B6958" t="s">
        <v>429</v>
      </c>
      <c r="C6958" t="s">
        <v>30</v>
      </c>
      <c r="D6958" t="s">
        <v>629</v>
      </c>
      <c r="E6958">
        <v>0.33429999999999999</v>
      </c>
    </row>
    <row r="6959" spans="1:5">
      <c r="A6959">
        <v>2021</v>
      </c>
      <c r="B6959" t="s">
        <v>428</v>
      </c>
      <c r="C6959" t="s">
        <v>27</v>
      </c>
      <c r="D6959" t="s">
        <v>629</v>
      </c>
      <c r="E6959">
        <v>0.29759999999999998</v>
      </c>
    </row>
    <row r="6960" spans="1:5">
      <c r="A6960">
        <v>2021</v>
      </c>
      <c r="B6960" t="s">
        <v>431</v>
      </c>
      <c r="C6960" t="s">
        <v>36</v>
      </c>
      <c r="D6960" t="s">
        <v>629</v>
      </c>
      <c r="E6960">
        <v>0.26669999999999999</v>
      </c>
    </row>
    <row r="6961" spans="1:5">
      <c r="A6961">
        <v>2022</v>
      </c>
      <c r="B6961" t="s">
        <v>438</v>
      </c>
      <c r="C6961" t="s">
        <v>52</v>
      </c>
      <c r="D6961" t="s">
        <v>629</v>
      </c>
      <c r="E6961">
        <v>0.26840000000000003</v>
      </c>
    </row>
    <row r="6962" spans="1:5">
      <c r="A6962">
        <v>2022</v>
      </c>
      <c r="B6962" t="s">
        <v>429</v>
      </c>
      <c r="C6962" t="s">
        <v>30</v>
      </c>
      <c r="D6962" t="s">
        <v>629</v>
      </c>
      <c r="E6962">
        <v>0.3609</v>
      </c>
    </row>
    <row r="6963" spans="1:5">
      <c r="A6963">
        <v>2022</v>
      </c>
      <c r="B6963" t="s">
        <v>420</v>
      </c>
      <c r="C6963" t="s">
        <v>8</v>
      </c>
      <c r="D6963" t="s">
        <v>629</v>
      </c>
      <c r="E6963">
        <v>0.3654</v>
      </c>
    </row>
    <row r="6964" spans="1:5">
      <c r="A6964">
        <v>2020</v>
      </c>
      <c r="B6964" t="s">
        <v>422</v>
      </c>
      <c r="C6964" t="s">
        <v>15</v>
      </c>
      <c r="D6964" t="s">
        <v>629</v>
      </c>
      <c r="E6964">
        <v>0.34660000000000002</v>
      </c>
    </row>
    <row r="6965" spans="1:5">
      <c r="A6965">
        <v>2020</v>
      </c>
      <c r="B6965" t="s">
        <v>425</v>
      </c>
      <c r="C6965" t="s">
        <v>24</v>
      </c>
      <c r="D6965" t="s">
        <v>629</v>
      </c>
      <c r="E6965">
        <v>0.29299999999999998</v>
      </c>
    </row>
    <row r="6966" spans="1:5">
      <c r="A6966">
        <v>2020</v>
      </c>
      <c r="B6966" t="s">
        <v>431</v>
      </c>
      <c r="C6966" t="s">
        <v>36</v>
      </c>
      <c r="D6966" t="s">
        <v>629</v>
      </c>
      <c r="E6966">
        <v>0.29520000000000002</v>
      </c>
    </row>
    <row r="6967" spans="1:5">
      <c r="A6967">
        <v>2020</v>
      </c>
      <c r="B6967" t="s">
        <v>423</v>
      </c>
      <c r="C6967" t="s">
        <v>18</v>
      </c>
      <c r="D6967" t="s">
        <v>629</v>
      </c>
      <c r="E6967">
        <v>0.30549999999999999</v>
      </c>
    </row>
    <row r="6968" spans="1:5">
      <c r="A6968">
        <v>2020</v>
      </c>
      <c r="B6968" t="s">
        <v>421</v>
      </c>
      <c r="C6968" t="s">
        <v>13</v>
      </c>
      <c r="D6968" t="s">
        <v>629</v>
      </c>
      <c r="E6968">
        <v>0.30609999999999998</v>
      </c>
    </row>
    <row r="6969" spans="1:5">
      <c r="A6969">
        <v>2020</v>
      </c>
      <c r="B6969" t="s">
        <v>438</v>
      </c>
      <c r="C6969" t="s">
        <v>52</v>
      </c>
      <c r="D6969" t="s">
        <v>629</v>
      </c>
      <c r="E6969">
        <v>0.27179999999999999</v>
      </c>
    </row>
    <row r="6970" spans="1:5">
      <c r="A6970">
        <v>2020</v>
      </c>
      <c r="B6970" t="s">
        <v>436</v>
      </c>
      <c r="C6970" t="s">
        <v>49</v>
      </c>
      <c r="D6970" t="s">
        <v>629</v>
      </c>
      <c r="E6970">
        <v>0.3377</v>
      </c>
    </row>
    <row r="6971" spans="1:5">
      <c r="A6971">
        <v>2020</v>
      </c>
      <c r="B6971" t="s">
        <v>426</v>
      </c>
      <c r="C6971" t="s">
        <v>427</v>
      </c>
      <c r="D6971" t="s">
        <v>629</v>
      </c>
      <c r="E6971">
        <v>0.42580000000000001</v>
      </c>
    </row>
    <row r="6972" spans="1:5">
      <c r="A6972">
        <v>2020</v>
      </c>
      <c r="B6972" t="s">
        <v>424</v>
      </c>
      <c r="C6972" t="s">
        <v>21</v>
      </c>
      <c r="D6972" t="s">
        <v>629</v>
      </c>
      <c r="E6972">
        <v>0.31130000000000002</v>
      </c>
    </row>
    <row r="6973" spans="1:5">
      <c r="A6973">
        <v>2020</v>
      </c>
      <c r="B6973" t="s">
        <v>432</v>
      </c>
      <c r="C6973" t="s">
        <v>39</v>
      </c>
      <c r="D6973" t="s">
        <v>629</v>
      </c>
      <c r="E6973">
        <v>0.27339999999999998</v>
      </c>
    </row>
    <row r="6974" spans="1:5">
      <c r="A6974">
        <v>2020</v>
      </c>
      <c r="B6974" t="s">
        <v>439</v>
      </c>
      <c r="C6974" t="s">
        <v>53</v>
      </c>
      <c r="D6974" t="s">
        <v>629</v>
      </c>
      <c r="E6974">
        <v>0.30259999999999998</v>
      </c>
    </row>
    <row r="6975" spans="1:5">
      <c r="A6975">
        <v>2020</v>
      </c>
      <c r="B6975" t="s">
        <v>428</v>
      </c>
      <c r="C6975" t="s">
        <v>27</v>
      </c>
      <c r="D6975" t="s">
        <v>629</v>
      </c>
      <c r="E6975">
        <v>0.28050000000000003</v>
      </c>
    </row>
    <row r="6976" spans="1:5">
      <c r="A6976">
        <v>2020</v>
      </c>
      <c r="B6976" t="s">
        <v>429</v>
      </c>
      <c r="C6976" t="s">
        <v>30</v>
      </c>
      <c r="D6976" t="s">
        <v>629</v>
      </c>
      <c r="E6976">
        <v>0.33090000000000003</v>
      </c>
    </row>
    <row r="6977" spans="1:5">
      <c r="A6977">
        <v>2020</v>
      </c>
      <c r="B6977" t="s">
        <v>430</v>
      </c>
      <c r="C6977" t="s">
        <v>33</v>
      </c>
      <c r="D6977" t="s">
        <v>629</v>
      </c>
      <c r="E6977">
        <v>0.35360000000000003</v>
      </c>
    </row>
    <row r="6978" spans="1:5">
      <c r="A6978">
        <v>2020</v>
      </c>
      <c r="B6978" t="s">
        <v>433</v>
      </c>
      <c r="C6978" t="s">
        <v>42</v>
      </c>
      <c r="D6978" t="s">
        <v>629</v>
      </c>
      <c r="E6978">
        <v>0.28000000000000003</v>
      </c>
    </row>
    <row r="6979" spans="1:5">
      <c r="A6979">
        <v>2020</v>
      </c>
      <c r="B6979" t="s">
        <v>420</v>
      </c>
      <c r="C6979" t="s">
        <v>8</v>
      </c>
      <c r="D6979" t="s">
        <v>629</v>
      </c>
      <c r="E6979">
        <v>0.33040000000000003</v>
      </c>
    </row>
    <row r="6980" spans="1:5">
      <c r="A6980">
        <v>2020</v>
      </c>
      <c r="B6980" t="s">
        <v>434</v>
      </c>
      <c r="C6980" t="s">
        <v>45</v>
      </c>
      <c r="D6980" t="s">
        <v>629</v>
      </c>
      <c r="E6980">
        <v>0.3</v>
      </c>
    </row>
    <row r="6981" spans="1:5">
      <c r="A6981">
        <v>2020</v>
      </c>
      <c r="B6981" t="s">
        <v>435</v>
      </c>
      <c r="C6981" t="s">
        <v>48</v>
      </c>
      <c r="D6981" t="s">
        <v>629</v>
      </c>
      <c r="E6981">
        <v>0.3508</v>
      </c>
    </row>
    <row r="6982" spans="1:5">
      <c r="A6982">
        <v>2020</v>
      </c>
      <c r="B6982" t="s">
        <v>437</v>
      </c>
      <c r="C6982" t="s">
        <v>51</v>
      </c>
      <c r="D6982" t="s">
        <v>629</v>
      </c>
      <c r="E6982">
        <v>0.25729999999999997</v>
      </c>
    </row>
    <row r="6983" spans="1:5">
      <c r="A6983">
        <v>2019</v>
      </c>
      <c r="B6983" t="s">
        <v>432</v>
      </c>
      <c r="C6983" t="s">
        <v>39</v>
      </c>
      <c r="D6983" t="s">
        <v>629</v>
      </c>
      <c r="E6983">
        <v>0.26729999999999998</v>
      </c>
    </row>
    <row r="6984" spans="1:5">
      <c r="A6984">
        <v>2019</v>
      </c>
      <c r="B6984" t="s">
        <v>426</v>
      </c>
      <c r="C6984" t="s">
        <v>427</v>
      </c>
      <c r="D6984" t="s">
        <v>629</v>
      </c>
      <c r="E6984">
        <v>0.4047</v>
      </c>
    </row>
    <row r="6985" spans="1:5">
      <c r="A6985">
        <v>2019</v>
      </c>
      <c r="B6985" t="s">
        <v>421</v>
      </c>
      <c r="C6985" t="s">
        <v>13</v>
      </c>
      <c r="D6985" t="s">
        <v>629</v>
      </c>
      <c r="E6985">
        <v>0.309</v>
      </c>
    </row>
    <row r="6986" spans="1:5">
      <c r="A6986">
        <v>2019</v>
      </c>
      <c r="B6986" t="s">
        <v>424</v>
      </c>
      <c r="C6986" t="s">
        <v>21</v>
      </c>
      <c r="D6986" t="s">
        <v>629</v>
      </c>
      <c r="E6986">
        <v>0.32850000000000001</v>
      </c>
    </row>
    <row r="6987" spans="1:5">
      <c r="A6987">
        <v>2019</v>
      </c>
      <c r="B6987" t="s">
        <v>423</v>
      </c>
      <c r="C6987" t="s">
        <v>18</v>
      </c>
      <c r="D6987" t="s">
        <v>629</v>
      </c>
      <c r="E6987">
        <v>0.33079999999999998</v>
      </c>
    </row>
    <row r="6988" spans="1:5">
      <c r="A6988">
        <v>2019</v>
      </c>
      <c r="B6988" t="s">
        <v>434</v>
      </c>
      <c r="C6988" t="s">
        <v>45</v>
      </c>
      <c r="D6988" t="s">
        <v>629</v>
      </c>
      <c r="E6988">
        <v>0.26</v>
      </c>
    </row>
    <row r="6989" spans="1:5">
      <c r="A6989">
        <v>2019</v>
      </c>
      <c r="B6989" t="s">
        <v>428</v>
      </c>
      <c r="C6989" t="s">
        <v>27</v>
      </c>
      <c r="D6989" t="s">
        <v>629</v>
      </c>
      <c r="E6989">
        <v>0.28499999999999998</v>
      </c>
    </row>
    <row r="6990" spans="1:5">
      <c r="A6990">
        <v>2019</v>
      </c>
      <c r="B6990" t="s">
        <v>437</v>
      </c>
      <c r="C6990" t="s">
        <v>51</v>
      </c>
      <c r="D6990" t="s">
        <v>629</v>
      </c>
      <c r="E6990">
        <v>0.24970000000000001</v>
      </c>
    </row>
    <row r="6991" spans="1:5">
      <c r="A6991">
        <v>2019</v>
      </c>
      <c r="B6991" t="s">
        <v>425</v>
      </c>
      <c r="C6991" t="s">
        <v>24</v>
      </c>
      <c r="D6991" t="s">
        <v>629</v>
      </c>
      <c r="E6991">
        <v>0.28100000000000003</v>
      </c>
    </row>
    <row r="6992" spans="1:5">
      <c r="A6992">
        <v>2019</v>
      </c>
      <c r="B6992" t="s">
        <v>430</v>
      </c>
      <c r="C6992" t="s">
        <v>33</v>
      </c>
      <c r="D6992" t="s">
        <v>629</v>
      </c>
      <c r="E6992">
        <v>0.32979999999999998</v>
      </c>
    </row>
    <row r="6993" spans="1:5">
      <c r="A6993">
        <v>2019</v>
      </c>
      <c r="B6993" t="s">
        <v>420</v>
      </c>
      <c r="C6993" t="s">
        <v>8</v>
      </c>
      <c r="D6993" t="s">
        <v>629</v>
      </c>
      <c r="E6993">
        <v>0.32200000000000001</v>
      </c>
    </row>
    <row r="6994" spans="1:5">
      <c r="A6994">
        <v>2019</v>
      </c>
      <c r="B6994" t="s">
        <v>438</v>
      </c>
      <c r="C6994" t="s">
        <v>52</v>
      </c>
      <c r="D6994" t="s">
        <v>629</v>
      </c>
      <c r="E6994">
        <v>0.27689999999999998</v>
      </c>
    </row>
    <row r="6995" spans="1:5">
      <c r="A6995">
        <v>2019</v>
      </c>
      <c r="B6995" t="s">
        <v>429</v>
      </c>
      <c r="C6995" t="s">
        <v>30</v>
      </c>
      <c r="D6995" t="s">
        <v>629</v>
      </c>
      <c r="E6995">
        <v>0.312</v>
      </c>
    </row>
    <row r="6996" spans="1:5">
      <c r="A6996">
        <v>2019</v>
      </c>
      <c r="B6996" t="s">
        <v>433</v>
      </c>
      <c r="C6996" t="s">
        <v>42</v>
      </c>
      <c r="D6996" t="s">
        <v>629</v>
      </c>
      <c r="E6996">
        <v>0.3125</v>
      </c>
    </row>
    <row r="6997" spans="1:5">
      <c r="A6997">
        <v>2019</v>
      </c>
      <c r="B6997" t="s">
        <v>422</v>
      </c>
      <c r="C6997" t="s">
        <v>15</v>
      </c>
      <c r="D6997" t="s">
        <v>629</v>
      </c>
      <c r="E6997">
        <v>0.3453</v>
      </c>
    </row>
    <row r="6998" spans="1:5">
      <c r="A6998">
        <v>2019</v>
      </c>
      <c r="B6998" t="s">
        <v>435</v>
      </c>
      <c r="C6998" t="s">
        <v>48</v>
      </c>
      <c r="D6998" t="s">
        <v>629</v>
      </c>
      <c r="E6998">
        <v>0.31929999999999997</v>
      </c>
    </row>
    <row r="6999" spans="1:5">
      <c r="A6999">
        <v>2019</v>
      </c>
      <c r="B6999" t="s">
        <v>436</v>
      </c>
      <c r="C6999" t="s">
        <v>49</v>
      </c>
      <c r="D6999" t="s">
        <v>629</v>
      </c>
      <c r="E6999">
        <v>0.32029999999999997</v>
      </c>
    </row>
    <row r="7000" spans="1:5">
      <c r="A7000">
        <v>2019</v>
      </c>
      <c r="B7000" t="s">
        <v>439</v>
      </c>
      <c r="C7000" t="s">
        <v>53</v>
      </c>
      <c r="D7000" t="s">
        <v>629</v>
      </c>
      <c r="E7000">
        <v>0.28289999999999998</v>
      </c>
    </row>
    <row r="7001" spans="1:5">
      <c r="A7001">
        <v>2019</v>
      </c>
      <c r="B7001" t="s">
        <v>431</v>
      </c>
      <c r="C7001" t="s">
        <v>36</v>
      </c>
      <c r="D7001" t="s">
        <v>629</v>
      </c>
      <c r="E7001">
        <v>0.2455</v>
      </c>
    </row>
    <row r="7002" spans="1:5">
      <c r="A7002">
        <v>2018</v>
      </c>
      <c r="B7002" t="s">
        <v>424</v>
      </c>
      <c r="C7002" t="s">
        <v>21</v>
      </c>
      <c r="D7002" t="s">
        <v>629</v>
      </c>
      <c r="E7002">
        <v>0.32450000000000001</v>
      </c>
    </row>
    <row r="7003" spans="1:5">
      <c r="A7003">
        <v>2018</v>
      </c>
      <c r="B7003" t="s">
        <v>420</v>
      </c>
      <c r="C7003" t="s">
        <v>8</v>
      </c>
      <c r="D7003" t="s">
        <v>629</v>
      </c>
      <c r="E7003">
        <v>0.3211</v>
      </c>
    </row>
    <row r="7004" spans="1:5">
      <c r="A7004">
        <v>2018</v>
      </c>
      <c r="B7004" t="s">
        <v>426</v>
      </c>
      <c r="C7004" t="s">
        <v>427</v>
      </c>
      <c r="D7004" t="s">
        <v>629</v>
      </c>
      <c r="E7004">
        <v>0.42580000000000001</v>
      </c>
    </row>
    <row r="7005" spans="1:5">
      <c r="A7005">
        <v>2018</v>
      </c>
      <c r="B7005" t="s">
        <v>433</v>
      </c>
      <c r="C7005" t="s">
        <v>42</v>
      </c>
      <c r="D7005" t="s">
        <v>629</v>
      </c>
      <c r="E7005">
        <v>0.32500000000000001</v>
      </c>
    </row>
    <row r="7006" spans="1:5">
      <c r="A7006">
        <v>2018</v>
      </c>
      <c r="B7006" t="s">
        <v>421</v>
      </c>
      <c r="C7006" t="s">
        <v>13</v>
      </c>
      <c r="D7006" t="s">
        <v>629</v>
      </c>
      <c r="E7006">
        <v>0.31969999999999998</v>
      </c>
    </row>
    <row r="7007" spans="1:5">
      <c r="A7007">
        <v>2018</v>
      </c>
      <c r="B7007" t="s">
        <v>435</v>
      </c>
      <c r="C7007" t="s">
        <v>48</v>
      </c>
      <c r="D7007" t="s">
        <v>629</v>
      </c>
      <c r="E7007">
        <v>0.34039999999999998</v>
      </c>
    </row>
    <row r="7008" spans="1:5">
      <c r="A7008">
        <v>2018</v>
      </c>
      <c r="B7008" t="s">
        <v>428</v>
      </c>
      <c r="C7008" t="s">
        <v>27</v>
      </c>
      <c r="D7008" t="s">
        <v>629</v>
      </c>
      <c r="E7008">
        <v>0.29070000000000001</v>
      </c>
    </row>
    <row r="7009" spans="1:5">
      <c r="A7009">
        <v>2018</v>
      </c>
      <c r="B7009" t="s">
        <v>423</v>
      </c>
      <c r="C7009" t="s">
        <v>18</v>
      </c>
      <c r="D7009" t="s">
        <v>629</v>
      </c>
      <c r="E7009">
        <v>0.35199999999999998</v>
      </c>
    </row>
    <row r="7010" spans="1:5">
      <c r="A7010">
        <v>2018</v>
      </c>
      <c r="B7010" t="s">
        <v>430</v>
      </c>
      <c r="C7010" t="s">
        <v>33</v>
      </c>
      <c r="D7010" t="s">
        <v>629</v>
      </c>
      <c r="E7010">
        <v>0.33090000000000003</v>
      </c>
    </row>
    <row r="7011" spans="1:5">
      <c r="A7011">
        <v>2018</v>
      </c>
      <c r="B7011" t="s">
        <v>431</v>
      </c>
      <c r="C7011" t="s">
        <v>36</v>
      </c>
      <c r="D7011" t="s">
        <v>629</v>
      </c>
      <c r="E7011">
        <v>0.30430000000000001</v>
      </c>
    </row>
    <row r="7012" spans="1:5">
      <c r="A7012">
        <v>2018</v>
      </c>
      <c r="B7012" t="s">
        <v>438</v>
      </c>
      <c r="C7012" t="s">
        <v>52</v>
      </c>
      <c r="D7012" t="s">
        <v>629</v>
      </c>
      <c r="E7012">
        <v>0.3105</v>
      </c>
    </row>
    <row r="7013" spans="1:5">
      <c r="A7013">
        <v>2018</v>
      </c>
      <c r="B7013" t="s">
        <v>422</v>
      </c>
      <c r="C7013" t="s">
        <v>15</v>
      </c>
      <c r="D7013" t="s">
        <v>629</v>
      </c>
      <c r="E7013">
        <v>0.34599999999999997</v>
      </c>
    </row>
    <row r="7014" spans="1:5">
      <c r="A7014">
        <v>2018</v>
      </c>
      <c r="B7014" t="s">
        <v>436</v>
      </c>
      <c r="C7014" t="s">
        <v>49</v>
      </c>
      <c r="D7014" t="s">
        <v>629</v>
      </c>
      <c r="E7014">
        <v>0.32540000000000002</v>
      </c>
    </row>
    <row r="7015" spans="1:5">
      <c r="A7015">
        <v>2018</v>
      </c>
      <c r="B7015" t="s">
        <v>439</v>
      </c>
      <c r="C7015" t="s">
        <v>53</v>
      </c>
      <c r="D7015" t="s">
        <v>629</v>
      </c>
      <c r="E7015">
        <v>0.28499999999999998</v>
      </c>
    </row>
    <row r="7016" spans="1:5">
      <c r="A7016">
        <v>2018</v>
      </c>
      <c r="B7016" t="s">
        <v>437</v>
      </c>
      <c r="C7016" t="s">
        <v>51</v>
      </c>
      <c r="D7016" t="s">
        <v>629</v>
      </c>
      <c r="E7016">
        <v>0.24279999999999999</v>
      </c>
    </row>
    <row r="7017" spans="1:5">
      <c r="A7017">
        <v>2018</v>
      </c>
      <c r="B7017" t="s">
        <v>434</v>
      </c>
      <c r="C7017" t="s">
        <v>45</v>
      </c>
      <c r="D7017" t="s">
        <v>629</v>
      </c>
      <c r="E7017">
        <v>0.30909999999999999</v>
      </c>
    </row>
    <row r="7018" spans="1:5">
      <c r="A7018">
        <v>2018</v>
      </c>
      <c r="B7018" t="s">
        <v>429</v>
      </c>
      <c r="C7018" t="s">
        <v>30</v>
      </c>
      <c r="D7018" t="s">
        <v>629</v>
      </c>
      <c r="E7018">
        <v>0.32690000000000002</v>
      </c>
    </row>
    <row r="7019" spans="1:5">
      <c r="A7019">
        <v>2018</v>
      </c>
      <c r="B7019" t="s">
        <v>425</v>
      </c>
      <c r="C7019" t="s">
        <v>24</v>
      </c>
      <c r="D7019" t="s">
        <v>629</v>
      </c>
      <c r="E7019">
        <v>0.26829999999999998</v>
      </c>
    </row>
    <row r="7020" spans="1:5">
      <c r="A7020">
        <v>2018</v>
      </c>
      <c r="B7020" t="s">
        <v>432</v>
      </c>
      <c r="C7020" t="s">
        <v>39</v>
      </c>
      <c r="D7020" t="s">
        <v>629</v>
      </c>
      <c r="E7020">
        <v>0.27039999999999997</v>
      </c>
    </row>
    <row r="7021" spans="1:5">
      <c r="A7021">
        <v>2023</v>
      </c>
      <c r="B7021" t="s">
        <v>424</v>
      </c>
      <c r="C7021" t="s">
        <v>21</v>
      </c>
      <c r="D7021" t="s">
        <v>629</v>
      </c>
      <c r="E7021">
        <v>0.37240000000000001</v>
      </c>
    </row>
    <row r="7022" spans="1:5">
      <c r="A7022">
        <v>2023</v>
      </c>
      <c r="B7022" t="s">
        <v>432</v>
      </c>
      <c r="C7022" t="s">
        <v>39</v>
      </c>
      <c r="D7022" t="s">
        <v>629</v>
      </c>
      <c r="E7022">
        <v>0.3614</v>
      </c>
    </row>
    <row r="7023" spans="1:5">
      <c r="A7023">
        <v>2023</v>
      </c>
      <c r="B7023" t="s">
        <v>421</v>
      </c>
      <c r="C7023" t="s">
        <v>13</v>
      </c>
      <c r="D7023" t="s">
        <v>629</v>
      </c>
      <c r="E7023">
        <v>0.33040000000000003</v>
      </c>
    </row>
    <row r="7024" spans="1:5">
      <c r="A7024">
        <v>2023</v>
      </c>
      <c r="B7024" t="s">
        <v>430</v>
      </c>
      <c r="C7024" t="s">
        <v>33</v>
      </c>
      <c r="D7024" t="s">
        <v>629</v>
      </c>
      <c r="E7024">
        <v>0.31330000000000002</v>
      </c>
    </row>
    <row r="7025" spans="1:5">
      <c r="A7025">
        <v>2023</v>
      </c>
      <c r="B7025" t="s">
        <v>435</v>
      </c>
      <c r="C7025" t="s">
        <v>48</v>
      </c>
      <c r="D7025" t="s">
        <v>629</v>
      </c>
      <c r="E7025">
        <v>0.34599999999999997</v>
      </c>
    </row>
    <row r="7026" spans="1:5">
      <c r="A7026">
        <v>2023</v>
      </c>
      <c r="B7026" t="s">
        <v>436</v>
      </c>
      <c r="C7026" t="s">
        <v>49</v>
      </c>
      <c r="D7026" t="s">
        <v>629</v>
      </c>
      <c r="E7026">
        <v>0.38100000000000001</v>
      </c>
    </row>
    <row r="7027" spans="1:5">
      <c r="A7027">
        <v>2023</v>
      </c>
      <c r="B7027" t="s">
        <v>429</v>
      </c>
      <c r="C7027" t="s">
        <v>30</v>
      </c>
      <c r="D7027" t="s">
        <v>629</v>
      </c>
      <c r="E7027">
        <v>0.36699999999999999</v>
      </c>
    </row>
    <row r="7028" spans="1:5">
      <c r="A7028">
        <v>2023</v>
      </c>
      <c r="B7028" t="s">
        <v>420</v>
      </c>
      <c r="C7028" t="s">
        <v>8</v>
      </c>
      <c r="D7028" t="s">
        <v>629</v>
      </c>
      <c r="E7028">
        <v>0.4</v>
      </c>
    </row>
    <row r="7029" spans="1:5">
      <c r="A7029">
        <v>2023</v>
      </c>
      <c r="B7029" t="s">
        <v>439</v>
      </c>
      <c r="C7029" t="s">
        <v>53</v>
      </c>
      <c r="D7029" t="s">
        <v>629</v>
      </c>
      <c r="E7029">
        <v>0.3417</v>
      </c>
    </row>
    <row r="7030" spans="1:5">
      <c r="A7030">
        <v>2023</v>
      </c>
      <c r="B7030" t="s">
        <v>437</v>
      </c>
      <c r="C7030" t="s">
        <v>51</v>
      </c>
      <c r="D7030" t="s">
        <v>629</v>
      </c>
      <c r="E7030">
        <v>0.31009999999999999</v>
      </c>
    </row>
    <row r="7031" spans="1:5">
      <c r="A7031">
        <v>2023</v>
      </c>
      <c r="B7031" t="s">
        <v>438</v>
      </c>
      <c r="C7031" t="s">
        <v>52</v>
      </c>
      <c r="D7031" t="s">
        <v>629</v>
      </c>
      <c r="E7031">
        <v>0.29049999999999998</v>
      </c>
    </row>
    <row r="7032" spans="1:5">
      <c r="A7032">
        <v>2023</v>
      </c>
      <c r="B7032" t="s">
        <v>426</v>
      </c>
      <c r="C7032" t="s">
        <v>427</v>
      </c>
      <c r="D7032" t="s">
        <v>629</v>
      </c>
      <c r="E7032">
        <v>0.4219</v>
      </c>
    </row>
    <row r="7033" spans="1:5">
      <c r="A7033">
        <v>2023</v>
      </c>
      <c r="B7033" t="s">
        <v>434</v>
      </c>
      <c r="C7033" t="s">
        <v>45</v>
      </c>
      <c r="D7033" t="s">
        <v>629</v>
      </c>
      <c r="E7033">
        <v>0.35560000000000003</v>
      </c>
    </row>
    <row r="7034" spans="1:5">
      <c r="A7034">
        <v>2023</v>
      </c>
      <c r="B7034" t="s">
        <v>425</v>
      </c>
      <c r="C7034" t="s">
        <v>24</v>
      </c>
      <c r="D7034" t="s">
        <v>629</v>
      </c>
      <c r="E7034">
        <v>0.41399999999999998</v>
      </c>
    </row>
    <row r="7035" spans="1:5">
      <c r="A7035">
        <v>2023</v>
      </c>
      <c r="B7035" t="s">
        <v>422</v>
      </c>
      <c r="C7035" t="s">
        <v>15</v>
      </c>
      <c r="D7035" t="s">
        <v>629</v>
      </c>
      <c r="E7035">
        <v>0.37459999999999999</v>
      </c>
    </row>
    <row r="7036" spans="1:5">
      <c r="A7036">
        <v>2024</v>
      </c>
      <c r="B7036" t="s">
        <v>430</v>
      </c>
      <c r="C7036" t="s">
        <v>33</v>
      </c>
      <c r="D7036" t="s">
        <v>629</v>
      </c>
      <c r="E7036">
        <v>0.3377</v>
      </c>
    </row>
    <row r="7037" spans="1:5">
      <c r="A7037">
        <v>2024</v>
      </c>
      <c r="B7037" t="s">
        <v>428</v>
      </c>
      <c r="C7037" t="s">
        <v>27</v>
      </c>
      <c r="D7037" t="s">
        <v>629</v>
      </c>
      <c r="E7037">
        <v>0.32940000000000003</v>
      </c>
    </row>
    <row r="7038" spans="1:5">
      <c r="A7038">
        <v>2024</v>
      </c>
      <c r="B7038" t="s">
        <v>422</v>
      </c>
      <c r="C7038" t="s">
        <v>15</v>
      </c>
      <c r="D7038" t="s">
        <v>629</v>
      </c>
      <c r="E7038">
        <v>0.39779999999999999</v>
      </c>
    </row>
    <row r="7039" spans="1:5">
      <c r="A7039">
        <v>2024</v>
      </c>
      <c r="B7039" t="s">
        <v>425</v>
      </c>
      <c r="C7039" t="s">
        <v>24</v>
      </c>
      <c r="D7039" t="s">
        <v>629</v>
      </c>
      <c r="E7039">
        <v>0.44390000000000002</v>
      </c>
    </row>
    <row r="7040" spans="1:5">
      <c r="A7040">
        <v>2024</v>
      </c>
      <c r="B7040" t="s">
        <v>438</v>
      </c>
      <c r="C7040" t="s">
        <v>52</v>
      </c>
      <c r="D7040" t="s">
        <v>629</v>
      </c>
      <c r="E7040">
        <v>0.31900000000000001</v>
      </c>
    </row>
    <row r="7041" spans="1:5">
      <c r="A7041">
        <v>2024</v>
      </c>
      <c r="B7041" t="s">
        <v>420</v>
      </c>
      <c r="C7041" t="s">
        <v>8</v>
      </c>
      <c r="D7041" t="s">
        <v>629</v>
      </c>
      <c r="E7041">
        <v>0.39929999999999999</v>
      </c>
    </row>
    <row r="7042" spans="1:5">
      <c r="A7042">
        <v>2024</v>
      </c>
      <c r="B7042" t="s">
        <v>423</v>
      </c>
      <c r="C7042" t="s">
        <v>18</v>
      </c>
      <c r="D7042" t="s">
        <v>629</v>
      </c>
      <c r="E7042">
        <v>0.37140000000000001</v>
      </c>
    </row>
    <row r="7043" spans="1:5">
      <c r="A7043">
        <v>2024</v>
      </c>
      <c r="B7043" t="s">
        <v>421</v>
      </c>
      <c r="C7043" t="s">
        <v>13</v>
      </c>
      <c r="D7043" t="s">
        <v>629</v>
      </c>
      <c r="E7043">
        <v>0.3478</v>
      </c>
    </row>
    <row r="7044" spans="1:5">
      <c r="A7044">
        <v>2024</v>
      </c>
      <c r="B7044" t="s">
        <v>429</v>
      </c>
      <c r="C7044" t="s">
        <v>30</v>
      </c>
      <c r="D7044" t="s">
        <v>629</v>
      </c>
      <c r="E7044">
        <v>0.39779999999999999</v>
      </c>
    </row>
    <row r="7045" spans="1:5">
      <c r="A7045">
        <v>2024</v>
      </c>
      <c r="B7045" t="s">
        <v>431</v>
      </c>
      <c r="C7045" t="s">
        <v>36</v>
      </c>
      <c r="D7045" t="s">
        <v>629</v>
      </c>
      <c r="E7045">
        <v>0.33910000000000001</v>
      </c>
    </row>
    <row r="7046" spans="1:5">
      <c r="A7046">
        <v>2024</v>
      </c>
      <c r="B7046" t="s">
        <v>434</v>
      </c>
      <c r="C7046" t="s">
        <v>45</v>
      </c>
      <c r="D7046" t="s">
        <v>629</v>
      </c>
      <c r="E7046">
        <v>0.37780000000000002</v>
      </c>
    </row>
    <row r="7047" spans="1:5">
      <c r="A7047">
        <v>2024</v>
      </c>
      <c r="B7047" t="s">
        <v>437</v>
      </c>
      <c r="C7047" t="s">
        <v>51</v>
      </c>
      <c r="D7047" t="s">
        <v>629</v>
      </c>
      <c r="E7047">
        <v>0.32979999999999998</v>
      </c>
    </row>
    <row r="7048" spans="1:5">
      <c r="A7048">
        <v>2024</v>
      </c>
      <c r="B7048" t="s">
        <v>436</v>
      </c>
      <c r="C7048" t="s">
        <v>49</v>
      </c>
      <c r="D7048" t="s">
        <v>629</v>
      </c>
      <c r="E7048">
        <v>0.39389999999999997</v>
      </c>
    </row>
    <row r="7049" spans="1:5">
      <c r="A7049">
        <v>2024</v>
      </c>
      <c r="B7049" t="s">
        <v>439</v>
      </c>
      <c r="C7049" t="s">
        <v>53</v>
      </c>
      <c r="D7049" t="s">
        <v>629</v>
      </c>
      <c r="E7049">
        <v>0.34799999999999998</v>
      </c>
    </row>
    <row r="7050" spans="1:5">
      <c r="A7050">
        <v>2024</v>
      </c>
      <c r="B7050" t="s">
        <v>433</v>
      </c>
      <c r="C7050" t="s">
        <v>42</v>
      </c>
      <c r="D7050" t="s">
        <v>629</v>
      </c>
      <c r="E7050">
        <v>0.313</v>
      </c>
    </row>
    <row r="7051" spans="1:5">
      <c r="A7051">
        <v>2023</v>
      </c>
      <c r="B7051" t="s">
        <v>431</v>
      </c>
      <c r="C7051" t="s">
        <v>36</v>
      </c>
      <c r="D7051" t="s">
        <v>630</v>
      </c>
      <c r="E7051">
        <v>0.81820000000000004</v>
      </c>
    </row>
    <row r="7052" spans="1:5">
      <c r="A7052">
        <v>2023</v>
      </c>
      <c r="B7052" t="s">
        <v>433</v>
      </c>
      <c r="C7052" t="s">
        <v>42</v>
      </c>
      <c r="D7052" t="s">
        <v>630</v>
      </c>
      <c r="E7052">
        <v>0.76190000000000002</v>
      </c>
    </row>
    <row r="7053" spans="1:5">
      <c r="A7053">
        <v>2023</v>
      </c>
      <c r="B7053" t="s">
        <v>423</v>
      </c>
      <c r="C7053" t="s">
        <v>18</v>
      </c>
      <c r="D7053" t="s">
        <v>630</v>
      </c>
      <c r="E7053">
        <v>0.83930000000000005</v>
      </c>
    </row>
    <row r="7054" spans="1:5">
      <c r="A7054">
        <v>2023</v>
      </c>
      <c r="B7054" t="s">
        <v>428</v>
      </c>
      <c r="C7054" t="s">
        <v>27</v>
      </c>
      <c r="D7054" t="s">
        <v>630</v>
      </c>
      <c r="E7054">
        <v>0.83909999999999996</v>
      </c>
    </row>
    <row r="7055" spans="1:5">
      <c r="A7055">
        <v>2024</v>
      </c>
      <c r="B7055" t="s">
        <v>424</v>
      </c>
      <c r="C7055" t="s">
        <v>21</v>
      </c>
      <c r="D7055" t="s">
        <v>630</v>
      </c>
      <c r="E7055">
        <v>0.81820000000000004</v>
      </c>
    </row>
    <row r="7056" spans="1:5">
      <c r="A7056">
        <v>2024</v>
      </c>
      <c r="B7056" t="s">
        <v>432</v>
      </c>
      <c r="C7056" t="s">
        <v>39</v>
      </c>
      <c r="D7056" t="s">
        <v>630</v>
      </c>
      <c r="E7056">
        <v>0.82609999999999995</v>
      </c>
    </row>
    <row r="7057" spans="1:5">
      <c r="A7057">
        <v>2024</v>
      </c>
      <c r="B7057" t="s">
        <v>435</v>
      </c>
      <c r="C7057" t="s">
        <v>48</v>
      </c>
      <c r="D7057" t="s">
        <v>630</v>
      </c>
      <c r="E7057">
        <v>0.85709999999999997</v>
      </c>
    </row>
    <row r="7058" spans="1:5">
      <c r="A7058">
        <v>2024</v>
      </c>
      <c r="B7058" t="s">
        <v>426</v>
      </c>
      <c r="C7058" t="s">
        <v>427</v>
      </c>
      <c r="D7058" t="s">
        <v>630</v>
      </c>
      <c r="E7058">
        <v>0.88729999999999998</v>
      </c>
    </row>
    <row r="7059" spans="1:5">
      <c r="A7059">
        <v>2021</v>
      </c>
      <c r="B7059" t="s">
        <v>437</v>
      </c>
      <c r="C7059" t="s">
        <v>51</v>
      </c>
      <c r="D7059" t="s">
        <v>630</v>
      </c>
      <c r="E7059">
        <v>0.73009999999999997</v>
      </c>
    </row>
    <row r="7060" spans="1:5">
      <c r="A7060">
        <v>2021</v>
      </c>
      <c r="B7060" t="s">
        <v>434</v>
      </c>
      <c r="C7060" t="s">
        <v>45</v>
      </c>
      <c r="D7060" t="s">
        <v>630</v>
      </c>
      <c r="E7060">
        <v>0.77780000000000005</v>
      </c>
    </row>
    <row r="7061" spans="1:5">
      <c r="A7061">
        <v>2021</v>
      </c>
      <c r="B7061" t="s">
        <v>438</v>
      </c>
      <c r="C7061" t="s">
        <v>52</v>
      </c>
      <c r="D7061" t="s">
        <v>630</v>
      </c>
      <c r="E7061">
        <v>0.9</v>
      </c>
    </row>
    <row r="7062" spans="1:5">
      <c r="A7062">
        <v>2021</v>
      </c>
      <c r="B7062" t="s">
        <v>425</v>
      </c>
      <c r="C7062" t="s">
        <v>24</v>
      </c>
      <c r="D7062" t="s">
        <v>630</v>
      </c>
      <c r="E7062">
        <v>0.76190000000000002</v>
      </c>
    </row>
    <row r="7063" spans="1:5">
      <c r="A7063">
        <v>2021</v>
      </c>
      <c r="B7063" t="s">
        <v>423</v>
      </c>
      <c r="C7063" t="s">
        <v>18</v>
      </c>
      <c r="D7063" t="s">
        <v>630</v>
      </c>
      <c r="E7063">
        <v>0.8679</v>
      </c>
    </row>
    <row r="7064" spans="1:5">
      <c r="A7064">
        <v>2021</v>
      </c>
      <c r="B7064" t="s">
        <v>420</v>
      </c>
      <c r="C7064" t="s">
        <v>8</v>
      </c>
      <c r="D7064" t="s">
        <v>630</v>
      </c>
      <c r="E7064">
        <v>0.80649999999999999</v>
      </c>
    </row>
    <row r="7065" spans="1:5">
      <c r="A7065">
        <v>2022</v>
      </c>
      <c r="B7065" t="s">
        <v>425</v>
      </c>
      <c r="C7065" t="s">
        <v>24</v>
      </c>
      <c r="D7065" t="s">
        <v>630</v>
      </c>
      <c r="E7065">
        <v>0.77500000000000002</v>
      </c>
    </row>
    <row r="7066" spans="1:5">
      <c r="A7066">
        <v>2022</v>
      </c>
      <c r="B7066" t="s">
        <v>422</v>
      </c>
      <c r="C7066" t="s">
        <v>15</v>
      </c>
      <c r="D7066" t="s">
        <v>630</v>
      </c>
      <c r="E7066">
        <v>0.80220000000000002</v>
      </c>
    </row>
    <row r="7067" spans="1:5">
      <c r="A7067">
        <v>2022</v>
      </c>
      <c r="B7067" t="s">
        <v>437</v>
      </c>
      <c r="C7067" t="s">
        <v>51</v>
      </c>
      <c r="D7067" t="s">
        <v>630</v>
      </c>
      <c r="E7067">
        <v>0.68899999999999995</v>
      </c>
    </row>
    <row r="7068" spans="1:5">
      <c r="A7068">
        <v>2022</v>
      </c>
      <c r="B7068" t="s">
        <v>426</v>
      </c>
      <c r="C7068" t="s">
        <v>427</v>
      </c>
      <c r="D7068" t="s">
        <v>630</v>
      </c>
      <c r="E7068">
        <v>0.88149999999999995</v>
      </c>
    </row>
    <row r="7069" spans="1:5">
      <c r="A7069">
        <v>2022</v>
      </c>
      <c r="B7069" t="s">
        <v>428</v>
      </c>
      <c r="C7069" t="s">
        <v>27</v>
      </c>
      <c r="D7069" t="s">
        <v>630</v>
      </c>
      <c r="E7069">
        <v>0.80249999999999999</v>
      </c>
    </row>
    <row r="7070" spans="1:5">
      <c r="A7070">
        <v>2022</v>
      </c>
      <c r="B7070" t="s">
        <v>435</v>
      </c>
      <c r="C7070" t="s">
        <v>48</v>
      </c>
      <c r="D7070" t="s">
        <v>630</v>
      </c>
      <c r="E7070">
        <v>0.8387</v>
      </c>
    </row>
    <row r="7071" spans="1:5">
      <c r="A7071">
        <v>2022</v>
      </c>
      <c r="B7071" t="s">
        <v>423</v>
      </c>
      <c r="C7071" t="s">
        <v>18</v>
      </c>
      <c r="D7071" t="s">
        <v>630</v>
      </c>
      <c r="E7071">
        <v>0.8448</v>
      </c>
    </row>
    <row r="7072" spans="1:5">
      <c r="A7072">
        <v>2022</v>
      </c>
      <c r="B7072" t="s">
        <v>430</v>
      </c>
      <c r="C7072" t="s">
        <v>33</v>
      </c>
      <c r="D7072" t="s">
        <v>630</v>
      </c>
      <c r="E7072">
        <v>0.81359999999999999</v>
      </c>
    </row>
    <row r="7073" spans="1:5">
      <c r="A7073">
        <v>2022</v>
      </c>
      <c r="B7073" t="s">
        <v>436</v>
      </c>
      <c r="C7073" t="s">
        <v>49</v>
      </c>
      <c r="D7073" t="s">
        <v>630</v>
      </c>
      <c r="E7073">
        <v>0.8125</v>
      </c>
    </row>
    <row r="7074" spans="1:5">
      <c r="A7074">
        <v>2022</v>
      </c>
      <c r="B7074" t="s">
        <v>439</v>
      </c>
      <c r="C7074" t="s">
        <v>53</v>
      </c>
      <c r="D7074" t="s">
        <v>630</v>
      </c>
      <c r="E7074">
        <v>0.81820000000000004</v>
      </c>
    </row>
    <row r="7075" spans="1:5">
      <c r="A7075">
        <v>2022</v>
      </c>
      <c r="B7075" t="s">
        <v>433</v>
      </c>
      <c r="C7075" t="s">
        <v>42</v>
      </c>
      <c r="D7075" t="s">
        <v>630</v>
      </c>
      <c r="E7075">
        <v>0.78949999999999998</v>
      </c>
    </row>
    <row r="7076" spans="1:5">
      <c r="A7076">
        <v>2022</v>
      </c>
      <c r="B7076" t="s">
        <v>434</v>
      </c>
      <c r="C7076" t="s">
        <v>45</v>
      </c>
      <c r="D7076" t="s">
        <v>630</v>
      </c>
      <c r="E7076">
        <v>0.8</v>
      </c>
    </row>
    <row r="7077" spans="1:5">
      <c r="A7077">
        <v>2022</v>
      </c>
      <c r="B7077" t="s">
        <v>432</v>
      </c>
      <c r="C7077" t="s">
        <v>39</v>
      </c>
      <c r="D7077" t="s">
        <v>630</v>
      </c>
      <c r="E7077">
        <v>0.79279999999999995</v>
      </c>
    </row>
    <row r="7078" spans="1:5">
      <c r="A7078">
        <v>2021</v>
      </c>
      <c r="B7078" t="s">
        <v>426</v>
      </c>
      <c r="C7078" t="s">
        <v>427</v>
      </c>
      <c r="D7078" t="s">
        <v>630</v>
      </c>
      <c r="E7078">
        <v>0.89629999999999999</v>
      </c>
    </row>
    <row r="7079" spans="1:5">
      <c r="A7079">
        <v>2021</v>
      </c>
      <c r="B7079" t="s">
        <v>422</v>
      </c>
      <c r="C7079" t="s">
        <v>15</v>
      </c>
      <c r="D7079" t="s">
        <v>630</v>
      </c>
      <c r="E7079">
        <v>0.80449999999999999</v>
      </c>
    </row>
    <row r="7080" spans="1:5">
      <c r="A7080">
        <v>2021</v>
      </c>
      <c r="B7080" t="s">
        <v>432</v>
      </c>
      <c r="C7080" t="s">
        <v>39</v>
      </c>
      <c r="D7080" t="s">
        <v>630</v>
      </c>
      <c r="E7080">
        <v>0.7944</v>
      </c>
    </row>
    <row r="7081" spans="1:5">
      <c r="A7081">
        <v>2021</v>
      </c>
      <c r="B7081" t="s">
        <v>424</v>
      </c>
      <c r="C7081" t="s">
        <v>21</v>
      </c>
      <c r="D7081" t="s">
        <v>630</v>
      </c>
      <c r="E7081">
        <v>0.79849999999999999</v>
      </c>
    </row>
    <row r="7082" spans="1:5">
      <c r="A7082">
        <v>2021</v>
      </c>
      <c r="B7082" t="s">
        <v>433</v>
      </c>
      <c r="C7082" t="s">
        <v>42</v>
      </c>
      <c r="D7082" t="s">
        <v>630</v>
      </c>
      <c r="E7082">
        <v>0.78949999999999998</v>
      </c>
    </row>
    <row r="7083" spans="1:5">
      <c r="A7083">
        <v>2021</v>
      </c>
      <c r="B7083" t="s">
        <v>421</v>
      </c>
      <c r="C7083" t="s">
        <v>13</v>
      </c>
      <c r="D7083" t="s">
        <v>630</v>
      </c>
      <c r="E7083">
        <v>0.7621</v>
      </c>
    </row>
    <row r="7084" spans="1:5">
      <c r="A7084">
        <v>2022</v>
      </c>
      <c r="B7084" t="s">
        <v>424</v>
      </c>
      <c r="C7084" t="s">
        <v>21</v>
      </c>
      <c r="D7084" t="s">
        <v>630</v>
      </c>
      <c r="E7084">
        <v>0.77239999999999998</v>
      </c>
    </row>
    <row r="7085" spans="1:5">
      <c r="A7085">
        <v>2022</v>
      </c>
      <c r="B7085" t="s">
        <v>431</v>
      </c>
      <c r="C7085" t="s">
        <v>36</v>
      </c>
      <c r="D7085" t="s">
        <v>630</v>
      </c>
      <c r="E7085">
        <v>0.85709999999999997</v>
      </c>
    </row>
    <row r="7086" spans="1:5">
      <c r="A7086">
        <v>2022</v>
      </c>
      <c r="B7086" t="s">
        <v>421</v>
      </c>
      <c r="C7086" t="s">
        <v>13</v>
      </c>
      <c r="D7086" t="s">
        <v>630</v>
      </c>
      <c r="E7086">
        <v>0.75339999999999996</v>
      </c>
    </row>
    <row r="7087" spans="1:5">
      <c r="A7087">
        <v>2021</v>
      </c>
      <c r="B7087" t="s">
        <v>436</v>
      </c>
      <c r="C7087" t="s">
        <v>49</v>
      </c>
      <c r="D7087" t="s">
        <v>630</v>
      </c>
      <c r="E7087">
        <v>0.82069999999999999</v>
      </c>
    </row>
    <row r="7088" spans="1:5">
      <c r="A7088">
        <v>2021</v>
      </c>
      <c r="B7088" t="s">
        <v>439</v>
      </c>
      <c r="C7088" t="s">
        <v>53</v>
      </c>
      <c r="D7088" t="s">
        <v>630</v>
      </c>
      <c r="E7088">
        <v>0.79490000000000005</v>
      </c>
    </row>
    <row r="7089" spans="1:5">
      <c r="A7089">
        <v>2021</v>
      </c>
      <c r="B7089" t="s">
        <v>435</v>
      </c>
      <c r="C7089" t="s">
        <v>48</v>
      </c>
      <c r="D7089" t="s">
        <v>630</v>
      </c>
      <c r="E7089">
        <v>0.85960000000000003</v>
      </c>
    </row>
    <row r="7090" spans="1:5">
      <c r="A7090">
        <v>2021</v>
      </c>
      <c r="B7090" t="s">
        <v>430</v>
      </c>
      <c r="C7090" t="s">
        <v>33</v>
      </c>
      <c r="D7090" t="s">
        <v>630</v>
      </c>
      <c r="E7090">
        <v>0.87719999999999998</v>
      </c>
    </row>
    <row r="7091" spans="1:5">
      <c r="A7091">
        <v>2021</v>
      </c>
      <c r="B7091" t="s">
        <v>429</v>
      </c>
      <c r="C7091" t="s">
        <v>30</v>
      </c>
      <c r="D7091" t="s">
        <v>630</v>
      </c>
      <c r="E7091">
        <v>0.83030000000000004</v>
      </c>
    </row>
    <row r="7092" spans="1:5">
      <c r="A7092">
        <v>2021</v>
      </c>
      <c r="B7092" t="s">
        <v>428</v>
      </c>
      <c r="C7092" t="s">
        <v>27</v>
      </c>
      <c r="D7092" t="s">
        <v>630</v>
      </c>
      <c r="E7092">
        <v>0.8659</v>
      </c>
    </row>
    <row r="7093" spans="1:5">
      <c r="A7093">
        <v>2021</v>
      </c>
      <c r="B7093" t="s">
        <v>431</v>
      </c>
      <c r="C7093" t="s">
        <v>36</v>
      </c>
      <c r="D7093" t="s">
        <v>630</v>
      </c>
      <c r="E7093">
        <v>0.85709999999999997</v>
      </c>
    </row>
    <row r="7094" spans="1:5">
      <c r="A7094">
        <v>2022</v>
      </c>
      <c r="B7094" t="s">
        <v>438</v>
      </c>
      <c r="C7094" t="s">
        <v>52</v>
      </c>
      <c r="D7094" t="s">
        <v>630</v>
      </c>
      <c r="E7094">
        <v>0.81579999999999997</v>
      </c>
    </row>
    <row r="7095" spans="1:5">
      <c r="A7095">
        <v>2022</v>
      </c>
      <c r="B7095" t="s">
        <v>429</v>
      </c>
      <c r="C7095" t="s">
        <v>30</v>
      </c>
      <c r="D7095" t="s">
        <v>630</v>
      </c>
      <c r="E7095">
        <v>0.79349999999999998</v>
      </c>
    </row>
    <row r="7096" spans="1:5">
      <c r="A7096">
        <v>2022</v>
      </c>
      <c r="B7096" t="s">
        <v>420</v>
      </c>
      <c r="C7096" t="s">
        <v>8</v>
      </c>
      <c r="D7096" t="s">
        <v>630</v>
      </c>
      <c r="E7096">
        <v>0.78800000000000003</v>
      </c>
    </row>
    <row r="7097" spans="1:5">
      <c r="A7097">
        <v>2020</v>
      </c>
      <c r="B7097" t="s">
        <v>422</v>
      </c>
      <c r="C7097" t="s">
        <v>15</v>
      </c>
      <c r="D7097" t="s">
        <v>630</v>
      </c>
      <c r="E7097">
        <v>0.83589999999999998</v>
      </c>
    </row>
    <row r="7098" spans="1:5">
      <c r="A7098">
        <v>2020</v>
      </c>
      <c r="B7098" t="s">
        <v>425</v>
      </c>
      <c r="C7098" t="s">
        <v>24</v>
      </c>
      <c r="D7098" t="s">
        <v>630</v>
      </c>
      <c r="E7098">
        <v>0.81399999999999995</v>
      </c>
    </row>
    <row r="7099" spans="1:5">
      <c r="A7099">
        <v>2020</v>
      </c>
      <c r="B7099" t="s">
        <v>431</v>
      </c>
      <c r="C7099" t="s">
        <v>36</v>
      </c>
      <c r="D7099" t="s">
        <v>630</v>
      </c>
      <c r="E7099">
        <v>0.90480000000000005</v>
      </c>
    </row>
    <row r="7100" spans="1:5">
      <c r="A7100">
        <v>2020</v>
      </c>
      <c r="B7100" t="s">
        <v>423</v>
      </c>
      <c r="C7100" t="s">
        <v>18</v>
      </c>
      <c r="D7100" t="s">
        <v>630</v>
      </c>
      <c r="E7100">
        <v>0.83640000000000003</v>
      </c>
    </row>
    <row r="7101" spans="1:5">
      <c r="A7101">
        <v>2020</v>
      </c>
      <c r="B7101" t="s">
        <v>421</v>
      </c>
      <c r="C7101" t="s">
        <v>13</v>
      </c>
      <c r="D7101" t="s">
        <v>630</v>
      </c>
      <c r="E7101">
        <v>0.78380000000000005</v>
      </c>
    </row>
    <row r="7102" spans="1:5">
      <c r="A7102">
        <v>2020</v>
      </c>
      <c r="B7102" t="s">
        <v>438</v>
      </c>
      <c r="C7102" t="s">
        <v>52</v>
      </c>
      <c r="D7102" t="s">
        <v>630</v>
      </c>
      <c r="E7102">
        <v>0.87180000000000002</v>
      </c>
    </row>
    <row r="7103" spans="1:5">
      <c r="A7103">
        <v>2020</v>
      </c>
      <c r="B7103" t="s">
        <v>436</v>
      </c>
      <c r="C7103" t="s">
        <v>49</v>
      </c>
      <c r="D7103" t="s">
        <v>630</v>
      </c>
      <c r="E7103">
        <v>0.82789999999999997</v>
      </c>
    </row>
    <row r="7104" spans="1:5">
      <c r="A7104">
        <v>2020</v>
      </c>
      <c r="B7104" t="s">
        <v>426</v>
      </c>
      <c r="C7104" t="s">
        <v>427</v>
      </c>
      <c r="D7104" t="s">
        <v>630</v>
      </c>
      <c r="E7104">
        <v>0.91669999999999996</v>
      </c>
    </row>
    <row r="7105" spans="1:5">
      <c r="A7105">
        <v>2020</v>
      </c>
      <c r="B7105" t="s">
        <v>424</v>
      </c>
      <c r="C7105" t="s">
        <v>21</v>
      </c>
      <c r="D7105" t="s">
        <v>630</v>
      </c>
      <c r="E7105">
        <v>0.81950000000000001</v>
      </c>
    </row>
    <row r="7106" spans="1:5">
      <c r="A7106">
        <v>2020</v>
      </c>
      <c r="B7106" t="s">
        <v>432</v>
      </c>
      <c r="C7106" t="s">
        <v>39</v>
      </c>
      <c r="D7106" t="s">
        <v>630</v>
      </c>
      <c r="E7106">
        <v>0.79820000000000002</v>
      </c>
    </row>
    <row r="7107" spans="1:5">
      <c r="A7107">
        <v>2020</v>
      </c>
      <c r="B7107" t="s">
        <v>439</v>
      </c>
      <c r="C7107" t="s">
        <v>53</v>
      </c>
      <c r="D7107" t="s">
        <v>630</v>
      </c>
      <c r="E7107">
        <v>0.82050000000000001</v>
      </c>
    </row>
    <row r="7108" spans="1:5">
      <c r="A7108">
        <v>2020</v>
      </c>
      <c r="B7108" t="s">
        <v>428</v>
      </c>
      <c r="C7108" t="s">
        <v>27</v>
      </c>
      <c r="D7108" t="s">
        <v>630</v>
      </c>
      <c r="E7108">
        <v>0.85709999999999997</v>
      </c>
    </row>
    <row r="7109" spans="1:5">
      <c r="A7109">
        <v>2020</v>
      </c>
      <c r="B7109" t="s">
        <v>429</v>
      </c>
      <c r="C7109" t="s">
        <v>30</v>
      </c>
      <c r="D7109" t="s">
        <v>630</v>
      </c>
      <c r="E7109">
        <v>0.83640000000000003</v>
      </c>
    </row>
    <row r="7110" spans="1:5">
      <c r="A7110">
        <v>2020</v>
      </c>
      <c r="B7110" t="s">
        <v>430</v>
      </c>
      <c r="C7110" t="s">
        <v>33</v>
      </c>
      <c r="D7110" t="s">
        <v>630</v>
      </c>
      <c r="E7110">
        <v>0.85709999999999997</v>
      </c>
    </row>
    <row r="7111" spans="1:5">
      <c r="A7111">
        <v>2020</v>
      </c>
      <c r="B7111" t="s">
        <v>433</v>
      </c>
      <c r="C7111" t="s">
        <v>42</v>
      </c>
      <c r="D7111" t="s">
        <v>630</v>
      </c>
      <c r="E7111">
        <v>0.75</v>
      </c>
    </row>
    <row r="7112" spans="1:5">
      <c r="A7112">
        <v>2020</v>
      </c>
      <c r="B7112" t="s">
        <v>420</v>
      </c>
      <c r="C7112" t="s">
        <v>8</v>
      </c>
      <c r="D7112" t="s">
        <v>630</v>
      </c>
      <c r="E7112">
        <v>0.79710000000000003</v>
      </c>
    </row>
    <row r="7113" spans="1:5">
      <c r="A7113">
        <v>2020</v>
      </c>
      <c r="B7113" t="s">
        <v>434</v>
      </c>
      <c r="C7113" t="s">
        <v>45</v>
      </c>
      <c r="D7113" t="s">
        <v>630</v>
      </c>
      <c r="E7113">
        <v>0.8</v>
      </c>
    </row>
    <row r="7114" spans="1:5">
      <c r="A7114">
        <v>2020</v>
      </c>
      <c r="B7114" t="s">
        <v>435</v>
      </c>
      <c r="C7114" t="s">
        <v>48</v>
      </c>
      <c r="D7114" t="s">
        <v>630</v>
      </c>
      <c r="E7114">
        <v>0.86890000000000001</v>
      </c>
    </row>
    <row r="7115" spans="1:5">
      <c r="A7115">
        <v>2020</v>
      </c>
      <c r="B7115" t="s">
        <v>437</v>
      </c>
      <c r="C7115" t="s">
        <v>51</v>
      </c>
      <c r="D7115" t="s">
        <v>630</v>
      </c>
      <c r="E7115">
        <v>0.71950000000000003</v>
      </c>
    </row>
    <row r="7116" spans="1:5">
      <c r="A7116">
        <v>2019</v>
      </c>
      <c r="B7116" t="s">
        <v>432</v>
      </c>
      <c r="C7116" t="s">
        <v>39</v>
      </c>
      <c r="D7116" t="s">
        <v>630</v>
      </c>
      <c r="E7116">
        <v>0.82730000000000004</v>
      </c>
    </row>
    <row r="7117" spans="1:5">
      <c r="A7117">
        <v>2019</v>
      </c>
      <c r="B7117" t="s">
        <v>426</v>
      </c>
      <c r="C7117" t="s">
        <v>427</v>
      </c>
      <c r="D7117" t="s">
        <v>630</v>
      </c>
      <c r="E7117">
        <v>0.89839999999999998</v>
      </c>
    </row>
    <row r="7118" spans="1:5">
      <c r="A7118">
        <v>2019</v>
      </c>
      <c r="B7118" t="s">
        <v>421</v>
      </c>
      <c r="C7118" t="s">
        <v>13</v>
      </c>
      <c r="D7118" t="s">
        <v>630</v>
      </c>
      <c r="E7118">
        <v>0.76900000000000002</v>
      </c>
    </row>
    <row r="7119" spans="1:5">
      <c r="A7119">
        <v>2019</v>
      </c>
      <c r="B7119" t="s">
        <v>424</v>
      </c>
      <c r="C7119" t="s">
        <v>21</v>
      </c>
      <c r="D7119" t="s">
        <v>630</v>
      </c>
      <c r="E7119">
        <v>0.83209999999999995</v>
      </c>
    </row>
    <row r="7120" spans="1:5">
      <c r="A7120">
        <v>2019</v>
      </c>
      <c r="B7120" t="s">
        <v>423</v>
      </c>
      <c r="C7120" t="s">
        <v>18</v>
      </c>
      <c r="D7120" t="s">
        <v>630</v>
      </c>
      <c r="E7120">
        <v>0.84619999999999995</v>
      </c>
    </row>
    <row r="7121" spans="1:5">
      <c r="A7121">
        <v>2019</v>
      </c>
      <c r="B7121" t="s">
        <v>434</v>
      </c>
      <c r="C7121" t="s">
        <v>45</v>
      </c>
      <c r="D7121" t="s">
        <v>630</v>
      </c>
      <c r="E7121">
        <v>0.7</v>
      </c>
    </row>
    <row r="7122" spans="1:5">
      <c r="A7122">
        <v>2019</v>
      </c>
      <c r="B7122" t="s">
        <v>428</v>
      </c>
      <c r="C7122" t="s">
        <v>27</v>
      </c>
      <c r="D7122" t="s">
        <v>630</v>
      </c>
      <c r="E7122">
        <v>0.86250000000000004</v>
      </c>
    </row>
    <row r="7123" spans="1:5">
      <c r="A7123">
        <v>2019</v>
      </c>
      <c r="B7123" t="s">
        <v>437</v>
      </c>
      <c r="C7123" t="s">
        <v>51</v>
      </c>
      <c r="D7123" t="s">
        <v>630</v>
      </c>
      <c r="E7123">
        <v>0.73370000000000002</v>
      </c>
    </row>
    <row r="7124" spans="1:5">
      <c r="A7124">
        <v>2019</v>
      </c>
      <c r="B7124" t="s">
        <v>425</v>
      </c>
      <c r="C7124" t="s">
        <v>24</v>
      </c>
      <c r="D7124" t="s">
        <v>630</v>
      </c>
      <c r="E7124">
        <v>0.78569999999999995</v>
      </c>
    </row>
    <row r="7125" spans="1:5">
      <c r="A7125">
        <v>2019</v>
      </c>
      <c r="B7125" t="s">
        <v>430</v>
      </c>
      <c r="C7125" t="s">
        <v>33</v>
      </c>
      <c r="D7125" t="s">
        <v>630</v>
      </c>
      <c r="E7125">
        <v>0.9123</v>
      </c>
    </row>
    <row r="7126" spans="1:5">
      <c r="A7126">
        <v>2019</v>
      </c>
      <c r="B7126" t="s">
        <v>420</v>
      </c>
      <c r="C7126" t="s">
        <v>8</v>
      </c>
      <c r="D7126" t="s">
        <v>630</v>
      </c>
      <c r="E7126">
        <v>0.80489999999999995</v>
      </c>
    </row>
    <row r="7127" spans="1:5">
      <c r="A7127">
        <v>2019</v>
      </c>
      <c r="B7127" t="s">
        <v>438</v>
      </c>
      <c r="C7127" t="s">
        <v>52</v>
      </c>
      <c r="D7127" t="s">
        <v>630</v>
      </c>
      <c r="E7127">
        <v>0.87180000000000002</v>
      </c>
    </row>
    <row r="7128" spans="1:5">
      <c r="A7128">
        <v>2019</v>
      </c>
      <c r="B7128" t="s">
        <v>429</v>
      </c>
      <c r="C7128" t="s">
        <v>30</v>
      </c>
      <c r="D7128" t="s">
        <v>630</v>
      </c>
      <c r="E7128">
        <v>0.83640000000000003</v>
      </c>
    </row>
    <row r="7129" spans="1:5">
      <c r="A7129">
        <v>2019</v>
      </c>
      <c r="B7129" t="s">
        <v>433</v>
      </c>
      <c r="C7129" t="s">
        <v>42</v>
      </c>
      <c r="D7129" t="s">
        <v>630</v>
      </c>
      <c r="E7129">
        <v>0.875</v>
      </c>
    </row>
    <row r="7130" spans="1:5">
      <c r="A7130">
        <v>2019</v>
      </c>
      <c r="B7130" t="s">
        <v>422</v>
      </c>
      <c r="C7130" t="s">
        <v>15</v>
      </c>
      <c r="D7130" t="s">
        <v>630</v>
      </c>
      <c r="E7130">
        <v>0.8125</v>
      </c>
    </row>
    <row r="7131" spans="1:5">
      <c r="A7131">
        <v>2019</v>
      </c>
      <c r="B7131" t="s">
        <v>435</v>
      </c>
      <c r="C7131" t="s">
        <v>48</v>
      </c>
      <c r="D7131" t="s">
        <v>630</v>
      </c>
      <c r="E7131">
        <v>0.85960000000000003</v>
      </c>
    </row>
    <row r="7132" spans="1:5">
      <c r="A7132">
        <v>2019</v>
      </c>
      <c r="B7132" t="s">
        <v>436</v>
      </c>
      <c r="C7132" t="s">
        <v>49</v>
      </c>
      <c r="D7132" t="s">
        <v>630</v>
      </c>
      <c r="E7132">
        <v>0.82110000000000005</v>
      </c>
    </row>
    <row r="7133" spans="1:5">
      <c r="A7133">
        <v>2019</v>
      </c>
      <c r="B7133" t="s">
        <v>439</v>
      </c>
      <c r="C7133" t="s">
        <v>53</v>
      </c>
      <c r="D7133" t="s">
        <v>630</v>
      </c>
      <c r="E7133">
        <v>0.80489999999999995</v>
      </c>
    </row>
    <row r="7134" spans="1:5">
      <c r="A7134">
        <v>2019</v>
      </c>
      <c r="B7134" t="s">
        <v>431</v>
      </c>
      <c r="C7134" t="s">
        <v>36</v>
      </c>
      <c r="D7134" t="s">
        <v>630</v>
      </c>
      <c r="E7134">
        <v>0.86360000000000003</v>
      </c>
    </row>
    <row r="7135" spans="1:5">
      <c r="A7135">
        <v>2018</v>
      </c>
      <c r="B7135" t="s">
        <v>424</v>
      </c>
      <c r="C7135" t="s">
        <v>21</v>
      </c>
      <c r="D7135" t="s">
        <v>630</v>
      </c>
      <c r="E7135">
        <v>0.82520000000000004</v>
      </c>
    </row>
    <row r="7136" spans="1:5">
      <c r="A7136">
        <v>2018</v>
      </c>
      <c r="B7136" t="s">
        <v>420</v>
      </c>
      <c r="C7136" t="s">
        <v>8</v>
      </c>
      <c r="D7136" t="s">
        <v>630</v>
      </c>
      <c r="E7136">
        <v>0.80289999999999995</v>
      </c>
    </row>
    <row r="7137" spans="1:5">
      <c r="A7137">
        <v>2018</v>
      </c>
      <c r="B7137" t="s">
        <v>426</v>
      </c>
      <c r="C7137" t="s">
        <v>427</v>
      </c>
      <c r="D7137" t="s">
        <v>630</v>
      </c>
      <c r="E7137">
        <v>0.9032</v>
      </c>
    </row>
    <row r="7138" spans="1:5">
      <c r="A7138">
        <v>2018</v>
      </c>
      <c r="B7138" t="s">
        <v>433</v>
      </c>
      <c r="C7138" t="s">
        <v>42</v>
      </c>
      <c r="D7138" t="s">
        <v>630</v>
      </c>
      <c r="E7138">
        <v>0.8125</v>
      </c>
    </row>
    <row r="7139" spans="1:5">
      <c r="A7139">
        <v>2018</v>
      </c>
      <c r="B7139" t="s">
        <v>421</v>
      </c>
      <c r="C7139" t="s">
        <v>13</v>
      </c>
      <c r="D7139" t="s">
        <v>630</v>
      </c>
      <c r="E7139">
        <v>0.76759999999999995</v>
      </c>
    </row>
    <row r="7140" spans="1:5">
      <c r="A7140">
        <v>2018</v>
      </c>
      <c r="B7140" t="s">
        <v>435</v>
      </c>
      <c r="C7140" t="s">
        <v>48</v>
      </c>
      <c r="D7140" t="s">
        <v>630</v>
      </c>
      <c r="E7140">
        <v>0.87719999999999998</v>
      </c>
    </row>
    <row r="7141" spans="1:5">
      <c r="A7141">
        <v>2018</v>
      </c>
      <c r="B7141" t="s">
        <v>428</v>
      </c>
      <c r="C7141" t="s">
        <v>27</v>
      </c>
      <c r="D7141" t="s">
        <v>630</v>
      </c>
      <c r="E7141">
        <v>0.86670000000000003</v>
      </c>
    </row>
    <row r="7142" spans="1:5">
      <c r="A7142">
        <v>2018</v>
      </c>
      <c r="B7142" t="s">
        <v>423</v>
      </c>
      <c r="C7142" t="s">
        <v>18</v>
      </c>
      <c r="D7142" t="s">
        <v>630</v>
      </c>
      <c r="E7142">
        <v>0.86</v>
      </c>
    </row>
    <row r="7143" spans="1:5">
      <c r="A7143">
        <v>2018</v>
      </c>
      <c r="B7143" t="s">
        <v>430</v>
      </c>
      <c r="C7143" t="s">
        <v>33</v>
      </c>
      <c r="D7143" t="s">
        <v>630</v>
      </c>
      <c r="E7143">
        <v>0.87270000000000003</v>
      </c>
    </row>
    <row r="7144" spans="1:5">
      <c r="A7144">
        <v>2018</v>
      </c>
      <c r="B7144" t="s">
        <v>431</v>
      </c>
      <c r="C7144" t="s">
        <v>36</v>
      </c>
      <c r="D7144" t="s">
        <v>630</v>
      </c>
      <c r="E7144">
        <v>0.86960000000000004</v>
      </c>
    </row>
    <row r="7145" spans="1:5">
      <c r="A7145">
        <v>2018</v>
      </c>
      <c r="B7145" t="s">
        <v>438</v>
      </c>
      <c r="C7145" t="s">
        <v>52</v>
      </c>
      <c r="D7145" t="s">
        <v>630</v>
      </c>
      <c r="E7145">
        <v>0.86839999999999995</v>
      </c>
    </row>
    <row r="7146" spans="1:5">
      <c r="A7146">
        <v>2018</v>
      </c>
      <c r="B7146" t="s">
        <v>422</v>
      </c>
      <c r="C7146" t="s">
        <v>15</v>
      </c>
      <c r="D7146" t="s">
        <v>630</v>
      </c>
      <c r="E7146">
        <v>0.8266</v>
      </c>
    </row>
    <row r="7147" spans="1:5">
      <c r="A7147">
        <v>2018</v>
      </c>
      <c r="B7147" t="s">
        <v>436</v>
      </c>
      <c r="C7147" t="s">
        <v>49</v>
      </c>
      <c r="D7147" t="s">
        <v>630</v>
      </c>
      <c r="E7147">
        <v>0.81359999999999999</v>
      </c>
    </row>
    <row r="7148" spans="1:5">
      <c r="A7148">
        <v>2018</v>
      </c>
      <c r="B7148" t="s">
        <v>439</v>
      </c>
      <c r="C7148" t="s">
        <v>53</v>
      </c>
      <c r="D7148" t="s">
        <v>630</v>
      </c>
      <c r="E7148">
        <v>0.85</v>
      </c>
    </row>
    <row r="7149" spans="1:5">
      <c r="A7149">
        <v>2018</v>
      </c>
      <c r="B7149" t="s">
        <v>437</v>
      </c>
      <c r="C7149" t="s">
        <v>51</v>
      </c>
      <c r="D7149" t="s">
        <v>630</v>
      </c>
      <c r="E7149">
        <v>0.72330000000000005</v>
      </c>
    </row>
    <row r="7150" spans="1:5">
      <c r="A7150">
        <v>2018</v>
      </c>
      <c r="B7150" t="s">
        <v>434</v>
      </c>
      <c r="C7150" t="s">
        <v>45</v>
      </c>
      <c r="D7150" t="s">
        <v>630</v>
      </c>
      <c r="E7150">
        <v>0.81820000000000004</v>
      </c>
    </row>
    <row r="7151" spans="1:5">
      <c r="A7151">
        <v>2018</v>
      </c>
      <c r="B7151" t="s">
        <v>429</v>
      </c>
      <c r="C7151" t="s">
        <v>30</v>
      </c>
      <c r="D7151" t="s">
        <v>630</v>
      </c>
      <c r="E7151">
        <v>0.83209999999999995</v>
      </c>
    </row>
    <row r="7152" spans="1:5">
      <c r="A7152">
        <v>2018</v>
      </c>
      <c r="B7152" t="s">
        <v>425</v>
      </c>
      <c r="C7152" t="s">
        <v>24</v>
      </c>
      <c r="D7152" t="s">
        <v>630</v>
      </c>
      <c r="E7152">
        <v>0.80489999999999995</v>
      </c>
    </row>
    <row r="7153" spans="1:5">
      <c r="A7153">
        <v>2018</v>
      </c>
      <c r="B7153" t="s">
        <v>432</v>
      </c>
      <c r="C7153" t="s">
        <v>39</v>
      </c>
      <c r="D7153" t="s">
        <v>630</v>
      </c>
      <c r="E7153">
        <v>0.82410000000000005</v>
      </c>
    </row>
    <row r="7154" spans="1:5">
      <c r="A7154">
        <v>2023</v>
      </c>
      <c r="B7154" t="s">
        <v>424</v>
      </c>
      <c r="C7154" t="s">
        <v>21</v>
      </c>
      <c r="D7154" t="s">
        <v>630</v>
      </c>
      <c r="E7154">
        <v>0.82240000000000002</v>
      </c>
    </row>
    <row r="7155" spans="1:5">
      <c r="A7155">
        <v>2023</v>
      </c>
      <c r="B7155" t="s">
        <v>432</v>
      </c>
      <c r="C7155" t="s">
        <v>39</v>
      </c>
      <c r="D7155" t="s">
        <v>630</v>
      </c>
      <c r="E7155">
        <v>0.85089999999999999</v>
      </c>
    </row>
    <row r="7156" spans="1:5">
      <c r="A7156">
        <v>2023</v>
      </c>
      <c r="B7156" t="s">
        <v>421</v>
      </c>
      <c r="C7156" t="s">
        <v>13</v>
      </c>
      <c r="D7156" t="s">
        <v>630</v>
      </c>
      <c r="E7156">
        <v>0.76690000000000003</v>
      </c>
    </row>
    <row r="7157" spans="1:5">
      <c r="A7157">
        <v>2023</v>
      </c>
      <c r="B7157" t="s">
        <v>430</v>
      </c>
      <c r="C7157" t="s">
        <v>33</v>
      </c>
      <c r="D7157" t="s">
        <v>630</v>
      </c>
      <c r="E7157">
        <v>0.83330000000000004</v>
      </c>
    </row>
    <row r="7158" spans="1:5">
      <c r="A7158">
        <v>2023</v>
      </c>
      <c r="B7158" t="s">
        <v>435</v>
      </c>
      <c r="C7158" t="s">
        <v>48</v>
      </c>
      <c r="D7158" t="s">
        <v>630</v>
      </c>
      <c r="E7158">
        <v>0.873</v>
      </c>
    </row>
    <row r="7159" spans="1:5">
      <c r="A7159">
        <v>2023</v>
      </c>
      <c r="B7159" t="s">
        <v>436</v>
      </c>
      <c r="C7159" t="s">
        <v>49</v>
      </c>
      <c r="D7159" t="s">
        <v>630</v>
      </c>
      <c r="E7159">
        <v>0.81420000000000003</v>
      </c>
    </row>
    <row r="7160" spans="1:5">
      <c r="A7160">
        <v>2023</v>
      </c>
      <c r="B7160" t="s">
        <v>429</v>
      </c>
      <c r="C7160" t="s">
        <v>30</v>
      </c>
      <c r="D7160" t="s">
        <v>630</v>
      </c>
      <c r="E7160">
        <v>0.81</v>
      </c>
    </row>
    <row r="7161" spans="1:5">
      <c r="A7161">
        <v>2023</v>
      </c>
      <c r="B7161" t="s">
        <v>420</v>
      </c>
      <c r="C7161" t="s">
        <v>8</v>
      </c>
      <c r="D7161" t="s">
        <v>630</v>
      </c>
      <c r="E7161">
        <v>0.79359999999999997</v>
      </c>
    </row>
    <row r="7162" spans="1:5">
      <c r="A7162">
        <v>2023</v>
      </c>
      <c r="B7162" t="s">
        <v>439</v>
      </c>
      <c r="C7162" t="s">
        <v>53</v>
      </c>
      <c r="D7162" t="s">
        <v>630</v>
      </c>
      <c r="E7162">
        <v>0.83330000000000004</v>
      </c>
    </row>
    <row r="7163" spans="1:5">
      <c r="A7163">
        <v>2023</v>
      </c>
      <c r="B7163" t="s">
        <v>437</v>
      </c>
      <c r="C7163" t="s">
        <v>51</v>
      </c>
      <c r="D7163" t="s">
        <v>630</v>
      </c>
      <c r="E7163">
        <v>0.73370000000000002</v>
      </c>
    </row>
    <row r="7164" spans="1:5">
      <c r="A7164">
        <v>2023</v>
      </c>
      <c r="B7164" t="s">
        <v>438</v>
      </c>
      <c r="C7164" t="s">
        <v>52</v>
      </c>
      <c r="D7164" t="s">
        <v>630</v>
      </c>
      <c r="E7164">
        <v>0.85709999999999997</v>
      </c>
    </row>
    <row r="7165" spans="1:5">
      <c r="A7165">
        <v>2023</v>
      </c>
      <c r="B7165" t="s">
        <v>426</v>
      </c>
      <c r="C7165" t="s">
        <v>427</v>
      </c>
      <c r="D7165" t="s">
        <v>630</v>
      </c>
      <c r="E7165">
        <v>0.90510000000000002</v>
      </c>
    </row>
    <row r="7166" spans="1:5">
      <c r="A7166">
        <v>2023</v>
      </c>
      <c r="B7166" t="s">
        <v>434</v>
      </c>
      <c r="C7166" t="s">
        <v>45</v>
      </c>
      <c r="D7166" t="s">
        <v>630</v>
      </c>
      <c r="E7166">
        <v>0.88890000000000002</v>
      </c>
    </row>
    <row r="7167" spans="1:5">
      <c r="A7167">
        <v>2023</v>
      </c>
      <c r="B7167" t="s">
        <v>425</v>
      </c>
      <c r="C7167" t="s">
        <v>24</v>
      </c>
      <c r="D7167" t="s">
        <v>630</v>
      </c>
      <c r="E7167">
        <v>0.81399999999999995</v>
      </c>
    </row>
    <row r="7168" spans="1:5">
      <c r="A7168">
        <v>2023</v>
      </c>
      <c r="B7168" t="s">
        <v>422</v>
      </c>
      <c r="C7168" t="s">
        <v>15</v>
      </c>
      <c r="D7168" t="s">
        <v>630</v>
      </c>
      <c r="E7168">
        <v>0.81159999999999999</v>
      </c>
    </row>
    <row r="7169" spans="1:5">
      <c r="A7169">
        <v>2024</v>
      </c>
      <c r="B7169" t="s">
        <v>430</v>
      </c>
      <c r="C7169" t="s">
        <v>33</v>
      </c>
      <c r="D7169" t="s">
        <v>630</v>
      </c>
      <c r="E7169">
        <v>0.83609999999999995</v>
      </c>
    </row>
    <row r="7170" spans="1:5">
      <c r="A7170">
        <v>2024</v>
      </c>
      <c r="B7170" t="s">
        <v>428</v>
      </c>
      <c r="C7170" t="s">
        <v>27</v>
      </c>
      <c r="D7170" t="s">
        <v>630</v>
      </c>
      <c r="E7170">
        <v>0.81179999999999997</v>
      </c>
    </row>
    <row r="7171" spans="1:5">
      <c r="A7171">
        <v>2024</v>
      </c>
      <c r="B7171" t="s">
        <v>422</v>
      </c>
      <c r="C7171" t="s">
        <v>15</v>
      </c>
      <c r="D7171" t="s">
        <v>630</v>
      </c>
      <c r="E7171">
        <v>0.81020000000000003</v>
      </c>
    </row>
    <row r="7172" spans="1:5">
      <c r="A7172">
        <v>2024</v>
      </c>
      <c r="B7172" t="s">
        <v>425</v>
      </c>
      <c r="C7172" t="s">
        <v>24</v>
      </c>
      <c r="D7172" t="s">
        <v>630</v>
      </c>
      <c r="E7172">
        <v>0.82930000000000004</v>
      </c>
    </row>
    <row r="7173" spans="1:5">
      <c r="A7173">
        <v>2024</v>
      </c>
      <c r="B7173" t="s">
        <v>438</v>
      </c>
      <c r="C7173" t="s">
        <v>52</v>
      </c>
      <c r="D7173" t="s">
        <v>630</v>
      </c>
      <c r="E7173">
        <v>0.83330000000000004</v>
      </c>
    </row>
    <row r="7174" spans="1:5">
      <c r="A7174">
        <v>2024</v>
      </c>
      <c r="B7174" t="s">
        <v>420</v>
      </c>
      <c r="C7174" t="s">
        <v>8</v>
      </c>
      <c r="D7174" t="s">
        <v>630</v>
      </c>
      <c r="E7174">
        <v>0.80410000000000004</v>
      </c>
    </row>
    <row r="7175" spans="1:5">
      <c r="A7175">
        <v>2024</v>
      </c>
      <c r="B7175" t="s">
        <v>423</v>
      </c>
      <c r="C7175" t="s">
        <v>18</v>
      </c>
      <c r="D7175" t="s">
        <v>630</v>
      </c>
      <c r="E7175">
        <v>0.89290000000000003</v>
      </c>
    </row>
    <row r="7176" spans="1:5">
      <c r="A7176">
        <v>2024</v>
      </c>
      <c r="B7176" t="s">
        <v>421</v>
      </c>
      <c r="C7176" t="s">
        <v>13</v>
      </c>
      <c r="D7176" t="s">
        <v>630</v>
      </c>
      <c r="E7176">
        <v>0.76270000000000004</v>
      </c>
    </row>
    <row r="7177" spans="1:5">
      <c r="A7177">
        <v>2024</v>
      </c>
      <c r="B7177" t="s">
        <v>429</v>
      </c>
      <c r="C7177" t="s">
        <v>30</v>
      </c>
      <c r="D7177" t="s">
        <v>630</v>
      </c>
      <c r="E7177">
        <v>0.83089999999999997</v>
      </c>
    </row>
    <row r="7178" spans="1:5">
      <c r="A7178">
        <v>2024</v>
      </c>
      <c r="B7178" t="s">
        <v>431</v>
      </c>
      <c r="C7178" t="s">
        <v>36</v>
      </c>
      <c r="D7178" t="s">
        <v>630</v>
      </c>
      <c r="E7178">
        <v>0.82609999999999995</v>
      </c>
    </row>
    <row r="7179" spans="1:5">
      <c r="A7179">
        <v>2024</v>
      </c>
      <c r="B7179" t="s">
        <v>434</v>
      </c>
      <c r="C7179" t="s">
        <v>45</v>
      </c>
      <c r="D7179" t="s">
        <v>630</v>
      </c>
      <c r="E7179">
        <v>0.88890000000000002</v>
      </c>
    </row>
    <row r="7180" spans="1:5">
      <c r="A7180">
        <v>2024</v>
      </c>
      <c r="B7180" t="s">
        <v>437</v>
      </c>
      <c r="C7180" t="s">
        <v>51</v>
      </c>
      <c r="D7180" t="s">
        <v>630</v>
      </c>
      <c r="E7180">
        <v>0.73680000000000001</v>
      </c>
    </row>
    <row r="7181" spans="1:5">
      <c r="A7181">
        <v>2024</v>
      </c>
      <c r="B7181" t="s">
        <v>436</v>
      </c>
      <c r="C7181" t="s">
        <v>49</v>
      </c>
      <c r="D7181" t="s">
        <v>630</v>
      </c>
      <c r="E7181">
        <v>0.79769999999999996</v>
      </c>
    </row>
    <row r="7182" spans="1:5">
      <c r="A7182">
        <v>2024</v>
      </c>
      <c r="B7182" t="s">
        <v>439</v>
      </c>
      <c r="C7182" t="s">
        <v>53</v>
      </c>
      <c r="D7182" t="s">
        <v>630</v>
      </c>
      <c r="E7182">
        <v>0.86</v>
      </c>
    </row>
    <row r="7183" spans="1:5">
      <c r="A7183">
        <v>2024</v>
      </c>
      <c r="B7183" t="s">
        <v>433</v>
      </c>
      <c r="C7183" t="s">
        <v>42</v>
      </c>
      <c r="D7183" t="s">
        <v>630</v>
      </c>
      <c r="E7183">
        <v>0.69569999999999999</v>
      </c>
    </row>
    <row r="7184" spans="1:5">
      <c r="A7184">
        <v>2023</v>
      </c>
      <c r="B7184" t="s">
        <v>431</v>
      </c>
      <c r="C7184" t="s">
        <v>36</v>
      </c>
      <c r="D7184" t="s">
        <v>631</v>
      </c>
      <c r="E7184">
        <v>0.10730000000000001</v>
      </c>
    </row>
    <row r="7185" spans="1:5">
      <c r="A7185">
        <v>2023</v>
      </c>
      <c r="B7185" t="s">
        <v>433</v>
      </c>
      <c r="C7185" t="s">
        <v>42</v>
      </c>
      <c r="D7185" t="s">
        <v>631</v>
      </c>
      <c r="E7185">
        <v>0.12740000000000001</v>
      </c>
    </row>
    <row r="7186" spans="1:5">
      <c r="A7186">
        <v>2023</v>
      </c>
      <c r="B7186" t="s">
        <v>423</v>
      </c>
      <c r="C7186" t="s">
        <v>18</v>
      </c>
      <c r="D7186" t="s">
        <v>631</v>
      </c>
      <c r="E7186">
        <v>0.1636</v>
      </c>
    </row>
    <row r="7187" spans="1:5">
      <c r="A7187">
        <v>2023</v>
      </c>
      <c r="B7187" t="s">
        <v>428</v>
      </c>
      <c r="C7187" t="s">
        <v>27</v>
      </c>
      <c r="D7187" t="s">
        <v>631</v>
      </c>
      <c r="E7187">
        <v>0.16350000000000001</v>
      </c>
    </row>
    <row r="7188" spans="1:5">
      <c r="A7188">
        <v>2024</v>
      </c>
      <c r="B7188" t="s">
        <v>424</v>
      </c>
      <c r="C7188" t="s">
        <v>21</v>
      </c>
      <c r="D7188" t="s">
        <v>631</v>
      </c>
      <c r="E7188">
        <v>0.18379999999999999</v>
      </c>
    </row>
    <row r="7189" spans="1:5">
      <c r="A7189">
        <v>2024</v>
      </c>
      <c r="B7189" t="s">
        <v>432</v>
      </c>
      <c r="C7189" t="s">
        <v>39</v>
      </c>
      <c r="D7189" t="s">
        <v>631</v>
      </c>
      <c r="E7189">
        <v>0.16889999999999999</v>
      </c>
    </row>
    <row r="7190" spans="1:5">
      <c r="A7190">
        <v>2024</v>
      </c>
      <c r="B7190" t="s">
        <v>435</v>
      </c>
      <c r="C7190" t="s">
        <v>48</v>
      </c>
      <c r="D7190" t="s">
        <v>631</v>
      </c>
      <c r="E7190">
        <v>0.1772</v>
      </c>
    </row>
    <row r="7191" spans="1:5">
      <c r="A7191">
        <v>2024</v>
      </c>
      <c r="B7191" t="s">
        <v>426</v>
      </c>
      <c r="C7191" t="s">
        <v>427</v>
      </c>
      <c r="D7191" t="s">
        <v>631</v>
      </c>
      <c r="E7191">
        <v>0.1741</v>
      </c>
    </row>
    <row r="7192" spans="1:5">
      <c r="A7192">
        <v>2021</v>
      </c>
      <c r="B7192" t="s">
        <v>437</v>
      </c>
      <c r="C7192" t="s">
        <v>51</v>
      </c>
      <c r="D7192" t="s">
        <v>631</v>
      </c>
      <c r="E7192">
        <v>0.14460000000000001</v>
      </c>
    </row>
    <row r="7193" spans="1:5">
      <c r="A7193">
        <v>2021</v>
      </c>
      <c r="B7193" t="s">
        <v>434</v>
      </c>
      <c r="C7193" t="s">
        <v>45</v>
      </c>
      <c r="D7193" t="s">
        <v>631</v>
      </c>
      <c r="E7193">
        <v>7.3899999999999993E-2</v>
      </c>
    </row>
    <row r="7194" spans="1:5">
      <c r="A7194">
        <v>2021</v>
      </c>
      <c r="B7194" t="s">
        <v>438</v>
      </c>
      <c r="C7194" t="s">
        <v>52</v>
      </c>
      <c r="D7194" t="s">
        <v>631</v>
      </c>
      <c r="E7194">
        <v>0.1613</v>
      </c>
    </row>
    <row r="7195" spans="1:5">
      <c r="A7195">
        <v>2021</v>
      </c>
      <c r="B7195" t="s">
        <v>425</v>
      </c>
      <c r="C7195" t="s">
        <v>24</v>
      </c>
      <c r="D7195" t="s">
        <v>631</v>
      </c>
      <c r="E7195">
        <v>0.14749999999999999</v>
      </c>
    </row>
    <row r="7196" spans="1:5">
      <c r="A7196">
        <v>2021</v>
      </c>
      <c r="B7196" t="s">
        <v>423</v>
      </c>
      <c r="C7196" t="s">
        <v>18</v>
      </c>
      <c r="D7196" t="s">
        <v>631</v>
      </c>
      <c r="E7196">
        <v>0.15659999999999999</v>
      </c>
    </row>
    <row r="7197" spans="1:5">
      <c r="A7197">
        <v>2021</v>
      </c>
      <c r="B7197" t="s">
        <v>420</v>
      </c>
      <c r="C7197" t="s">
        <v>8</v>
      </c>
      <c r="D7197" t="s">
        <v>631</v>
      </c>
      <c r="E7197">
        <v>0.14560000000000001</v>
      </c>
    </row>
    <row r="7198" spans="1:5">
      <c r="A7198">
        <v>2022</v>
      </c>
      <c r="B7198" t="s">
        <v>425</v>
      </c>
      <c r="C7198" t="s">
        <v>24</v>
      </c>
      <c r="D7198" t="s">
        <v>631</v>
      </c>
      <c r="E7198">
        <v>0.14030000000000001</v>
      </c>
    </row>
    <row r="7199" spans="1:5">
      <c r="A7199">
        <v>2022</v>
      </c>
      <c r="B7199" t="s">
        <v>422</v>
      </c>
      <c r="C7199" t="s">
        <v>15</v>
      </c>
      <c r="D7199" t="s">
        <v>631</v>
      </c>
      <c r="E7199">
        <v>0.15709999999999999</v>
      </c>
    </row>
    <row r="7200" spans="1:5">
      <c r="A7200">
        <v>2022</v>
      </c>
      <c r="B7200" t="s">
        <v>437</v>
      </c>
      <c r="C7200" t="s">
        <v>51</v>
      </c>
      <c r="D7200" t="s">
        <v>631</v>
      </c>
      <c r="E7200">
        <v>0.14419999999999999</v>
      </c>
    </row>
    <row r="7201" spans="1:5">
      <c r="A7201">
        <v>2022</v>
      </c>
      <c r="B7201" t="s">
        <v>426</v>
      </c>
      <c r="C7201" t="s">
        <v>427</v>
      </c>
      <c r="D7201" t="s">
        <v>631</v>
      </c>
      <c r="E7201">
        <v>0.1651</v>
      </c>
    </row>
    <row r="7202" spans="1:5">
      <c r="A7202">
        <v>2022</v>
      </c>
      <c r="B7202" t="s">
        <v>428</v>
      </c>
      <c r="C7202" t="s">
        <v>27</v>
      </c>
      <c r="D7202" t="s">
        <v>631</v>
      </c>
      <c r="E7202">
        <v>0.14810000000000001</v>
      </c>
    </row>
    <row r="7203" spans="1:5">
      <c r="A7203">
        <v>2022</v>
      </c>
      <c r="B7203" t="s">
        <v>435</v>
      </c>
      <c r="C7203" t="s">
        <v>48</v>
      </c>
      <c r="D7203" t="s">
        <v>631</v>
      </c>
      <c r="E7203">
        <v>0.1729</v>
      </c>
    </row>
    <row r="7204" spans="1:5">
      <c r="A7204">
        <v>2022</v>
      </c>
      <c r="B7204" t="s">
        <v>423</v>
      </c>
      <c r="C7204" t="s">
        <v>18</v>
      </c>
      <c r="D7204" t="s">
        <v>631</v>
      </c>
      <c r="E7204">
        <v>0.16489999999999999</v>
      </c>
    </row>
    <row r="7205" spans="1:5">
      <c r="A7205">
        <v>2022</v>
      </c>
      <c r="B7205" t="s">
        <v>430</v>
      </c>
      <c r="C7205" t="s">
        <v>33</v>
      </c>
      <c r="D7205" t="s">
        <v>631</v>
      </c>
      <c r="E7205">
        <v>0.16950000000000001</v>
      </c>
    </row>
    <row r="7206" spans="1:5">
      <c r="A7206">
        <v>2022</v>
      </c>
      <c r="B7206" t="s">
        <v>436</v>
      </c>
      <c r="C7206" t="s">
        <v>49</v>
      </c>
      <c r="D7206" t="s">
        <v>631</v>
      </c>
      <c r="E7206">
        <v>0.15559999999999999</v>
      </c>
    </row>
    <row r="7207" spans="1:5">
      <c r="A7207">
        <v>2022</v>
      </c>
      <c r="B7207" t="s">
        <v>439</v>
      </c>
      <c r="C7207" t="s">
        <v>53</v>
      </c>
      <c r="D7207" t="s">
        <v>631</v>
      </c>
      <c r="E7207">
        <v>0.11509999999999999</v>
      </c>
    </row>
    <row r="7208" spans="1:5">
      <c r="A7208">
        <v>2022</v>
      </c>
      <c r="B7208" t="s">
        <v>433</v>
      </c>
      <c r="C7208" t="s">
        <v>42</v>
      </c>
      <c r="D7208" t="s">
        <v>631</v>
      </c>
      <c r="E7208">
        <v>0.11310000000000001</v>
      </c>
    </row>
    <row r="7209" spans="1:5">
      <c r="A7209">
        <v>2022</v>
      </c>
      <c r="B7209" t="s">
        <v>434</v>
      </c>
      <c r="C7209" t="s">
        <v>45</v>
      </c>
      <c r="D7209" t="s">
        <v>631</v>
      </c>
      <c r="E7209">
        <v>8.14E-2</v>
      </c>
    </row>
    <row r="7210" spans="1:5">
      <c r="A7210">
        <v>2022</v>
      </c>
      <c r="B7210" t="s">
        <v>432</v>
      </c>
      <c r="C7210" t="s">
        <v>39</v>
      </c>
      <c r="D7210" t="s">
        <v>631</v>
      </c>
      <c r="E7210">
        <v>0.16059999999999999</v>
      </c>
    </row>
    <row r="7211" spans="1:5">
      <c r="A7211">
        <v>2021</v>
      </c>
      <c r="B7211" t="s">
        <v>426</v>
      </c>
      <c r="C7211" t="s">
        <v>427</v>
      </c>
      <c r="D7211" t="s">
        <v>631</v>
      </c>
      <c r="E7211">
        <v>0.16500000000000001</v>
      </c>
    </row>
    <row r="7212" spans="1:5">
      <c r="A7212">
        <v>2021</v>
      </c>
      <c r="B7212" t="s">
        <v>422</v>
      </c>
      <c r="C7212" t="s">
        <v>15</v>
      </c>
      <c r="D7212" t="s">
        <v>631</v>
      </c>
      <c r="E7212">
        <v>0.15409999999999999</v>
      </c>
    </row>
    <row r="7213" spans="1:5">
      <c r="A7213">
        <v>2021</v>
      </c>
      <c r="B7213" t="s">
        <v>432</v>
      </c>
      <c r="C7213" t="s">
        <v>39</v>
      </c>
      <c r="D7213" t="s">
        <v>631</v>
      </c>
      <c r="E7213">
        <v>0.15709999999999999</v>
      </c>
    </row>
    <row r="7214" spans="1:5">
      <c r="A7214">
        <v>2021</v>
      </c>
      <c r="B7214" t="s">
        <v>424</v>
      </c>
      <c r="C7214" t="s">
        <v>21</v>
      </c>
      <c r="D7214" t="s">
        <v>631</v>
      </c>
      <c r="E7214">
        <v>0.1618</v>
      </c>
    </row>
    <row r="7215" spans="1:5">
      <c r="A7215">
        <v>2021</v>
      </c>
      <c r="B7215" t="s">
        <v>433</v>
      </c>
      <c r="C7215" t="s">
        <v>42</v>
      </c>
      <c r="D7215" t="s">
        <v>631</v>
      </c>
      <c r="E7215">
        <v>0.1105</v>
      </c>
    </row>
    <row r="7216" spans="1:5">
      <c r="A7216">
        <v>2021</v>
      </c>
      <c r="B7216" t="s">
        <v>421</v>
      </c>
      <c r="C7216" t="s">
        <v>13</v>
      </c>
      <c r="D7216" t="s">
        <v>631</v>
      </c>
      <c r="E7216">
        <v>0.14419999999999999</v>
      </c>
    </row>
    <row r="7217" spans="1:5">
      <c r="A7217">
        <v>2022</v>
      </c>
      <c r="B7217" t="s">
        <v>424</v>
      </c>
      <c r="C7217" t="s">
        <v>21</v>
      </c>
      <c r="D7217" t="s">
        <v>631</v>
      </c>
      <c r="E7217">
        <v>0.17219999999999999</v>
      </c>
    </row>
    <row r="7218" spans="1:5">
      <c r="A7218">
        <v>2022</v>
      </c>
      <c r="B7218" t="s">
        <v>431</v>
      </c>
      <c r="C7218" t="s">
        <v>36</v>
      </c>
      <c r="D7218" t="s">
        <v>631</v>
      </c>
      <c r="E7218">
        <v>0.1036</v>
      </c>
    </row>
    <row r="7219" spans="1:5">
      <c r="A7219">
        <v>2022</v>
      </c>
      <c r="B7219" t="s">
        <v>421</v>
      </c>
      <c r="C7219" t="s">
        <v>13</v>
      </c>
      <c r="D7219" t="s">
        <v>631</v>
      </c>
      <c r="E7219">
        <v>0.14530000000000001</v>
      </c>
    </row>
    <row r="7220" spans="1:5">
      <c r="A7220">
        <v>2021</v>
      </c>
      <c r="B7220" t="s">
        <v>436</v>
      </c>
      <c r="C7220" t="s">
        <v>49</v>
      </c>
      <c r="D7220" t="s">
        <v>631</v>
      </c>
      <c r="E7220">
        <v>0.1535</v>
      </c>
    </row>
    <row r="7221" spans="1:5">
      <c r="A7221">
        <v>2021</v>
      </c>
      <c r="B7221" t="s">
        <v>439</v>
      </c>
      <c r="C7221" t="s">
        <v>53</v>
      </c>
      <c r="D7221" t="s">
        <v>631</v>
      </c>
      <c r="E7221">
        <v>0.1023</v>
      </c>
    </row>
    <row r="7222" spans="1:5">
      <c r="A7222">
        <v>2021</v>
      </c>
      <c r="B7222" t="s">
        <v>435</v>
      </c>
      <c r="C7222" t="s">
        <v>48</v>
      </c>
      <c r="D7222" t="s">
        <v>631</v>
      </c>
      <c r="E7222">
        <v>0.16220000000000001</v>
      </c>
    </row>
    <row r="7223" spans="1:5">
      <c r="A7223">
        <v>2021</v>
      </c>
      <c r="B7223" t="s">
        <v>430</v>
      </c>
      <c r="C7223" t="s">
        <v>33</v>
      </c>
      <c r="D7223" t="s">
        <v>631</v>
      </c>
      <c r="E7223">
        <v>0.1704</v>
      </c>
    </row>
    <row r="7224" spans="1:5">
      <c r="A7224">
        <v>2021</v>
      </c>
      <c r="B7224" t="s">
        <v>429</v>
      </c>
      <c r="C7224" t="s">
        <v>30</v>
      </c>
      <c r="D7224" t="s">
        <v>631</v>
      </c>
      <c r="E7224">
        <v>0.1603</v>
      </c>
    </row>
    <row r="7225" spans="1:5">
      <c r="A7225">
        <v>2021</v>
      </c>
      <c r="B7225" t="s">
        <v>428</v>
      </c>
      <c r="C7225" t="s">
        <v>27</v>
      </c>
      <c r="D7225" t="s">
        <v>631</v>
      </c>
      <c r="E7225">
        <v>0.14899999999999999</v>
      </c>
    </row>
    <row r="7226" spans="1:5">
      <c r="A7226">
        <v>2021</v>
      </c>
      <c r="B7226" t="s">
        <v>431</v>
      </c>
      <c r="C7226" t="s">
        <v>36</v>
      </c>
      <c r="D7226" t="s">
        <v>631</v>
      </c>
      <c r="E7226">
        <v>0.10249999999999999</v>
      </c>
    </row>
    <row r="7227" spans="1:5">
      <c r="A7227">
        <v>2022</v>
      </c>
      <c r="B7227" t="s">
        <v>438</v>
      </c>
      <c r="C7227" t="s">
        <v>52</v>
      </c>
      <c r="D7227" t="s">
        <v>631</v>
      </c>
      <c r="E7227">
        <v>0.15310000000000001</v>
      </c>
    </row>
    <row r="7228" spans="1:5">
      <c r="A7228">
        <v>2022</v>
      </c>
      <c r="B7228" t="s">
        <v>429</v>
      </c>
      <c r="C7228" t="s">
        <v>30</v>
      </c>
      <c r="D7228" t="s">
        <v>631</v>
      </c>
      <c r="E7228">
        <v>0.15890000000000001</v>
      </c>
    </row>
    <row r="7229" spans="1:5">
      <c r="A7229">
        <v>2022</v>
      </c>
      <c r="B7229" t="s">
        <v>420</v>
      </c>
      <c r="C7229" t="s">
        <v>8</v>
      </c>
      <c r="D7229" t="s">
        <v>631</v>
      </c>
      <c r="E7229">
        <v>0.14680000000000001</v>
      </c>
    </row>
    <row r="7230" spans="1:5">
      <c r="A7230">
        <v>2020</v>
      </c>
      <c r="B7230" t="s">
        <v>422</v>
      </c>
      <c r="C7230" t="s">
        <v>15</v>
      </c>
      <c r="D7230" t="s">
        <v>631</v>
      </c>
      <c r="E7230">
        <v>0.1502</v>
      </c>
    </row>
    <row r="7231" spans="1:5">
      <c r="A7231">
        <v>2020</v>
      </c>
      <c r="B7231" t="s">
        <v>425</v>
      </c>
      <c r="C7231" t="s">
        <v>24</v>
      </c>
      <c r="D7231" t="s">
        <v>631</v>
      </c>
      <c r="E7231">
        <v>0.14949999999999999</v>
      </c>
    </row>
    <row r="7232" spans="1:5">
      <c r="A7232">
        <v>2020</v>
      </c>
      <c r="B7232" t="s">
        <v>431</v>
      </c>
      <c r="C7232" t="s">
        <v>36</v>
      </c>
      <c r="D7232" t="s">
        <v>631</v>
      </c>
      <c r="E7232">
        <v>9.9900000000000003E-2</v>
      </c>
    </row>
    <row r="7233" spans="1:5">
      <c r="A7233">
        <v>2020</v>
      </c>
      <c r="B7233" t="s">
        <v>423</v>
      </c>
      <c r="C7233" t="s">
        <v>18</v>
      </c>
      <c r="D7233" t="s">
        <v>631</v>
      </c>
      <c r="E7233">
        <v>0.1583</v>
      </c>
    </row>
    <row r="7234" spans="1:5">
      <c r="A7234">
        <v>2020</v>
      </c>
      <c r="B7234" t="s">
        <v>421</v>
      </c>
      <c r="C7234" t="s">
        <v>13</v>
      </c>
      <c r="D7234" t="s">
        <v>631</v>
      </c>
      <c r="E7234">
        <v>0.14399999999999999</v>
      </c>
    </row>
    <row r="7235" spans="1:5">
      <c r="A7235">
        <v>2020</v>
      </c>
      <c r="B7235" t="s">
        <v>438</v>
      </c>
      <c r="C7235" t="s">
        <v>52</v>
      </c>
      <c r="D7235" t="s">
        <v>631</v>
      </c>
      <c r="E7235">
        <v>0.15229999999999999</v>
      </c>
    </row>
    <row r="7236" spans="1:5">
      <c r="A7236">
        <v>2020</v>
      </c>
      <c r="B7236" t="s">
        <v>436</v>
      </c>
      <c r="C7236" t="s">
        <v>49</v>
      </c>
      <c r="D7236" t="s">
        <v>631</v>
      </c>
      <c r="E7236">
        <v>0.1462</v>
      </c>
    </row>
    <row r="7237" spans="1:5">
      <c r="A7237">
        <v>2020</v>
      </c>
      <c r="B7237" t="s">
        <v>426</v>
      </c>
      <c r="C7237" t="s">
        <v>427</v>
      </c>
      <c r="D7237" t="s">
        <v>631</v>
      </c>
      <c r="E7237">
        <v>0.16109999999999999</v>
      </c>
    </row>
    <row r="7238" spans="1:5">
      <c r="A7238">
        <v>2020</v>
      </c>
      <c r="B7238" t="s">
        <v>424</v>
      </c>
      <c r="C7238" t="s">
        <v>21</v>
      </c>
      <c r="D7238" t="s">
        <v>631</v>
      </c>
      <c r="E7238">
        <v>0.15959999999999999</v>
      </c>
    </row>
    <row r="7239" spans="1:5">
      <c r="A7239">
        <v>2020</v>
      </c>
      <c r="B7239" t="s">
        <v>432</v>
      </c>
      <c r="C7239" t="s">
        <v>39</v>
      </c>
      <c r="D7239" t="s">
        <v>631</v>
      </c>
      <c r="E7239">
        <v>0.155</v>
      </c>
    </row>
    <row r="7240" spans="1:5">
      <c r="A7240">
        <v>2020</v>
      </c>
      <c r="B7240" t="s">
        <v>439</v>
      </c>
      <c r="C7240" t="s">
        <v>53</v>
      </c>
      <c r="D7240" t="s">
        <v>631</v>
      </c>
      <c r="E7240">
        <v>0.1</v>
      </c>
    </row>
    <row r="7241" spans="1:5">
      <c r="A7241">
        <v>2020</v>
      </c>
      <c r="B7241" t="s">
        <v>428</v>
      </c>
      <c r="C7241" t="s">
        <v>27</v>
      </c>
      <c r="D7241" t="s">
        <v>631</v>
      </c>
      <c r="E7241">
        <v>0.13769999999999999</v>
      </c>
    </row>
    <row r="7242" spans="1:5">
      <c r="A7242">
        <v>2020</v>
      </c>
      <c r="B7242" t="s">
        <v>429</v>
      </c>
      <c r="C7242" t="s">
        <v>30</v>
      </c>
      <c r="D7242" t="s">
        <v>631</v>
      </c>
      <c r="E7242">
        <v>0.15720000000000001</v>
      </c>
    </row>
    <row r="7243" spans="1:5">
      <c r="A7243">
        <v>2020</v>
      </c>
      <c r="B7243" t="s">
        <v>430</v>
      </c>
      <c r="C7243" t="s">
        <v>33</v>
      </c>
      <c r="D7243" t="s">
        <v>631</v>
      </c>
      <c r="E7243">
        <v>0.16300000000000001</v>
      </c>
    </row>
    <row r="7244" spans="1:5">
      <c r="A7244">
        <v>2020</v>
      </c>
      <c r="B7244" t="s">
        <v>433</v>
      </c>
      <c r="C7244" t="s">
        <v>42</v>
      </c>
      <c r="D7244" t="s">
        <v>631</v>
      </c>
      <c r="E7244">
        <v>0.1143</v>
      </c>
    </row>
    <row r="7245" spans="1:5">
      <c r="A7245">
        <v>2020</v>
      </c>
      <c r="B7245" t="s">
        <v>420</v>
      </c>
      <c r="C7245" t="s">
        <v>8</v>
      </c>
      <c r="D7245" t="s">
        <v>631</v>
      </c>
      <c r="E7245">
        <v>0.1419</v>
      </c>
    </row>
    <row r="7246" spans="1:5">
      <c r="A7246">
        <v>2020</v>
      </c>
      <c r="B7246" t="s">
        <v>434</v>
      </c>
      <c r="C7246" t="s">
        <v>45</v>
      </c>
      <c r="D7246" t="s">
        <v>631</v>
      </c>
      <c r="E7246">
        <v>8.1299999999999997E-2</v>
      </c>
    </row>
    <row r="7247" spans="1:5">
      <c r="A7247">
        <v>2020</v>
      </c>
      <c r="B7247" t="s">
        <v>435</v>
      </c>
      <c r="C7247" t="s">
        <v>48</v>
      </c>
      <c r="D7247" t="s">
        <v>631</v>
      </c>
      <c r="E7247">
        <v>0.16950000000000001</v>
      </c>
    </row>
    <row r="7248" spans="1:5">
      <c r="A7248">
        <v>2020</v>
      </c>
      <c r="B7248" t="s">
        <v>437</v>
      </c>
      <c r="C7248" t="s">
        <v>51</v>
      </c>
      <c r="D7248" t="s">
        <v>631</v>
      </c>
      <c r="E7248">
        <v>0.1419</v>
      </c>
    </row>
    <row r="7249" spans="1:5">
      <c r="A7249">
        <v>2019</v>
      </c>
      <c r="B7249" t="s">
        <v>432</v>
      </c>
      <c r="C7249" t="s">
        <v>39</v>
      </c>
      <c r="D7249" t="s">
        <v>631</v>
      </c>
      <c r="E7249">
        <v>0.16009999999999999</v>
      </c>
    </row>
    <row r="7250" spans="1:5">
      <c r="A7250">
        <v>2019</v>
      </c>
      <c r="B7250" t="s">
        <v>426</v>
      </c>
      <c r="C7250" t="s">
        <v>427</v>
      </c>
      <c r="D7250" t="s">
        <v>631</v>
      </c>
      <c r="E7250">
        <v>0.161</v>
      </c>
    </row>
    <row r="7251" spans="1:5">
      <c r="A7251">
        <v>2019</v>
      </c>
      <c r="B7251" t="s">
        <v>421</v>
      </c>
      <c r="C7251" t="s">
        <v>13</v>
      </c>
      <c r="D7251" t="s">
        <v>631</v>
      </c>
      <c r="E7251">
        <v>0.14369999999999999</v>
      </c>
    </row>
    <row r="7252" spans="1:5">
      <c r="A7252">
        <v>2019</v>
      </c>
      <c r="B7252" t="s">
        <v>424</v>
      </c>
      <c r="C7252" t="s">
        <v>21</v>
      </c>
      <c r="D7252" t="s">
        <v>631</v>
      </c>
      <c r="E7252">
        <v>0.16009999999999999</v>
      </c>
    </row>
    <row r="7253" spans="1:5">
      <c r="A7253">
        <v>2019</v>
      </c>
      <c r="B7253" t="s">
        <v>423</v>
      </c>
      <c r="C7253" t="s">
        <v>18</v>
      </c>
      <c r="D7253" t="s">
        <v>631</v>
      </c>
      <c r="E7253">
        <v>0.15290000000000001</v>
      </c>
    </row>
    <row r="7254" spans="1:5">
      <c r="A7254">
        <v>2019</v>
      </c>
      <c r="B7254" t="s">
        <v>434</v>
      </c>
      <c r="C7254" t="s">
        <v>45</v>
      </c>
      <c r="D7254" t="s">
        <v>631</v>
      </c>
      <c r="E7254">
        <v>7.9000000000000001E-2</v>
      </c>
    </row>
    <row r="7255" spans="1:5">
      <c r="A7255">
        <v>2019</v>
      </c>
      <c r="B7255" t="s">
        <v>428</v>
      </c>
      <c r="C7255" t="s">
        <v>27</v>
      </c>
      <c r="D7255" t="s">
        <v>631</v>
      </c>
      <c r="E7255">
        <v>0.1457</v>
      </c>
    </row>
    <row r="7256" spans="1:5">
      <c r="A7256">
        <v>2019</v>
      </c>
      <c r="B7256" t="s">
        <v>437</v>
      </c>
      <c r="C7256" t="s">
        <v>51</v>
      </c>
      <c r="D7256" t="s">
        <v>631</v>
      </c>
      <c r="E7256">
        <v>0.14810000000000001</v>
      </c>
    </row>
    <row r="7257" spans="1:5">
      <c r="A7257">
        <v>2019</v>
      </c>
      <c r="B7257" t="s">
        <v>425</v>
      </c>
      <c r="C7257" t="s">
        <v>24</v>
      </c>
      <c r="D7257" t="s">
        <v>631</v>
      </c>
      <c r="E7257">
        <v>0.14280000000000001</v>
      </c>
    </row>
    <row r="7258" spans="1:5">
      <c r="A7258">
        <v>2019</v>
      </c>
      <c r="B7258" t="s">
        <v>430</v>
      </c>
      <c r="C7258" t="s">
        <v>33</v>
      </c>
      <c r="D7258" t="s">
        <v>631</v>
      </c>
      <c r="E7258">
        <v>0.16750000000000001</v>
      </c>
    </row>
    <row r="7259" spans="1:5">
      <c r="A7259">
        <v>2019</v>
      </c>
      <c r="B7259" t="s">
        <v>420</v>
      </c>
      <c r="C7259" t="s">
        <v>8</v>
      </c>
      <c r="D7259" t="s">
        <v>631</v>
      </c>
      <c r="E7259">
        <v>0.14779999999999999</v>
      </c>
    </row>
    <row r="7260" spans="1:5">
      <c r="A7260">
        <v>2019</v>
      </c>
      <c r="B7260" t="s">
        <v>438</v>
      </c>
      <c r="C7260" t="s">
        <v>52</v>
      </c>
      <c r="D7260" t="s">
        <v>631</v>
      </c>
      <c r="E7260">
        <v>0.1573</v>
      </c>
    </row>
    <row r="7261" spans="1:5">
      <c r="A7261">
        <v>2019</v>
      </c>
      <c r="B7261" t="s">
        <v>429</v>
      </c>
      <c r="C7261" t="s">
        <v>30</v>
      </c>
      <c r="D7261" t="s">
        <v>631</v>
      </c>
      <c r="E7261">
        <v>0.15709999999999999</v>
      </c>
    </row>
    <row r="7262" spans="1:5">
      <c r="A7262">
        <v>2019</v>
      </c>
      <c r="B7262" t="s">
        <v>433</v>
      </c>
      <c r="C7262" t="s">
        <v>42</v>
      </c>
      <c r="D7262" t="s">
        <v>631</v>
      </c>
      <c r="E7262">
        <v>9.1800000000000007E-2</v>
      </c>
    </row>
    <row r="7263" spans="1:5">
      <c r="A7263">
        <v>2019</v>
      </c>
      <c r="B7263" t="s">
        <v>422</v>
      </c>
      <c r="C7263" t="s">
        <v>15</v>
      </c>
      <c r="D7263" t="s">
        <v>631</v>
      </c>
      <c r="E7263">
        <v>0.14660000000000001</v>
      </c>
    </row>
    <row r="7264" spans="1:5">
      <c r="A7264">
        <v>2019</v>
      </c>
      <c r="B7264" t="s">
        <v>435</v>
      </c>
      <c r="C7264" t="s">
        <v>48</v>
      </c>
      <c r="D7264" t="s">
        <v>631</v>
      </c>
      <c r="E7264">
        <v>0.16400000000000001</v>
      </c>
    </row>
    <row r="7265" spans="1:5">
      <c r="A7265">
        <v>2019</v>
      </c>
      <c r="B7265" t="s">
        <v>436</v>
      </c>
      <c r="C7265" t="s">
        <v>49</v>
      </c>
      <c r="D7265" t="s">
        <v>631</v>
      </c>
      <c r="E7265">
        <v>0.14949999999999999</v>
      </c>
    </row>
    <row r="7266" spans="1:5">
      <c r="A7266">
        <v>2019</v>
      </c>
      <c r="B7266" t="s">
        <v>439</v>
      </c>
      <c r="C7266" t="s">
        <v>53</v>
      </c>
      <c r="D7266" t="s">
        <v>631</v>
      </c>
      <c r="E7266">
        <v>0.10440000000000001</v>
      </c>
    </row>
    <row r="7267" spans="1:5">
      <c r="A7267">
        <v>2019</v>
      </c>
      <c r="B7267" t="s">
        <v>431</v>
      </c>
      <c r="C7267" t="s">
        <v>36</v>
      </c>
      <c r="D7267" t="s">
        <v>631</v>
      </c>
      <c r="E7267">
        <v>0.1052</v>
      </c>
    </row>
    <row r="7268" spans="1:5">
      <c r="A7268">
        <v>2018</v>
      </c>
      <c r="B7268" t="s">
        <v>424</v>
      </c>
      <c r="C7268" t="s">
        <v>21</v>
      </c>
      <c r="D7268" t="s">
        <v>631</v>
      </c>
      <c r="E7268">
        <v>0.17849999999999999</v>
      </c>
    </row>
    <row r="7269" spans="1:5">
      <c r="A7269">
        <v>2018</v>
      </c>
      <c r="B7269" t="s">
        <v>420</v>
      </c>
      <c r="C7269" t="s">
        <v>8</v>
      </c>
      <c r="D7269" t="s">
        <v>631</v>
      </c>
      <c r="E7269">
        <v>0.1542</v>
      </c>
    </row>
    <row r="7270" spans="1:5">
      <c r="A7270">
        <v>2018</v>
      </c>
      <c r="B7270" t="s">
        <v>426</v>
      </c>
      <c r="C7270" t="s">
        <v>427</v>
      </c>
      <c r="D7270" t="s">
        <v>631</v>
      </c>
      <c r="E7270">
        <v>0.16070000000000001</v>
      </c>
    </row>
    <row r="7271" spans="1:5">
      <c r="A7271">
        <v>2018</v>
      </c>
      <c r="B7271" t="s">
        <v>433</v>
      </c>
      <c r="C7271" t="s">
        <v>42</v>
      </c>
      <c r="D7271" t="s">
        <v>631</v>
      </c>
      <c r="E7271">
        <v>0.1004</v>
      </c>
    </row>
    <row r="7272" spans="1:5">
      <c r="A7272">
        <v>2018</v>
      </c>
      <c r="B7272" t="s">
        <v>421</v>
      </c>
      <c r="C7272" t="s">
        <v>13</v>
      </c>
      <c r="D7272" t="s">
        <v>631</v>
      </c>
      <c r="E7272">
        <v>0.1502</v>
      </c>
    </row>
    <row r="7273" spans="1:5">
      <c r="A7273">
        <v>2018</v>
      </c>
      <c r="B7273" t="s">
        <v>435</v>
      </c>
      <c r="C7273" t="s">
        <v>48</v>
      </c>
      <c r="D7273" t="s">
        <v>631</v>
      </c>
      <c r="E7273">
        <v>0.17630000000000001</v>
      </c>
    </row>
    <row r="7274" spans="1:5">
      <c r="A7274">
        <v>2018</v>
      </c>
      <c r="B7274" t="s">
        <v>428</v>
      </c>
      <c r="C7274" t="s">
        <v>27</v>
      </c>
      <c r="D7274" t="s">
        <v>631</v>
      </c>
      <c r="E7274">
        <v>0.1507</v>
      </c>
    </row>
    <row r="7275" spans="1:5">
      <c r="A7275">
        <v>2018</v>
      </c>
      <c r="B7275" t="s">
        <v>423</v>
      </c>
      <c r="C7275" t="s">
        <v>18</v>
      </c>
      <c r="D7275" t="s">
        <v>631</v>
      </c>
      <c r="E7275">
        <v>0.15790000000000001</v>
      </c>
    </row>
    <row r="7276" spans="1:5">
      <c r="A7276">
        <v>2018</v>
      </c>
      <c r="B7276" t="s">
        <v>430</v>
      </c>
      <c r="C7276" t="s">
        <v>33</v>
      </c>
      <c r="D7276" t="s">
        <v>631</v>
      </c>
      <c r="E7276">
        <v>0.1739</v>
      </c>
    </row>
    <row r="7277" spans="1:5">
      <c r="A7277">
        <v>2018</v>
      </c>
      <c r="B7277" t="s">
        <v>431</v>
      </c>
      <c r="C7277" t="s">
        <v>36</v>
      </c>
      <c r="D7277" t="s">
        <v>631</v>
      </c>
      <c r="E7277">
        <v>0.1147</v>
      </c>
    </row>
    <row r="7278" spans="1:5">
      <c r="A7278">
        <v>2018</v>
      </c>
      <c r="B7278" t="s">
        <v>438</v>
      </c>
      <c r="C7278" t="s">
        <v>52</v>
      </c>
      <c r="D7278" t="s">
        <v>631</v>
      </c>
      <c r="E7278">
        <v>0.1618</v>
      </c>
    </row>
    <row r="7279" spans="1:5">
      <c r="A7279">
        <v>2018</v>
      </c>
      <c r="B7279" t="s">
        <v>422</v>
      </c>
      <c r="C7279" t="s">
        <v>15</v>
      </c>
      <c r="D7279" t="s">
        <v>631</v>
      </c>
      <c r="E7279">
        <v>0.1512</v>
      </c>
    </row>
    <row r="7280" spans="1:5">
      <c r="A7280">
        <v>2018</v>
      </c>
      <c r="B7280" t="s">
        <v>436</v>
      </c>
      <c r="C7280" t="s">
        <v>49</v>
      </c>
      <c r="D7280" t="s">
        <v>631</v>
      </c>
      <c r="E7280">
        <v>0.1517</v>
      </c>
    </row>
    <row r="7281" spans="1:5">
      <c r="A7281">
        <v>2018</v>
      </c>
      <c r="B7281" t="s">
        <v>439</v>
      </c>
      <c r="C7281" t="s">
        <v>53</v>
      </c>
      <c r="D7281" t="s">
        <v>631</v>
      </c>
      <c r="E7281">
        <v>0.10979999999999999</v>
      </c>
    </row>
    <row r="7282" spans="1:5">
      <c r="A7282">
        <v>2018</v>
      </c>
      <c r="B7282" t="s">
        <v>437</v>
      </c>
      <c r="C7282" t="s">
        <v>51</v>
      </c>
      <c r="D7282" t="s">
        <v>631</v>
      </c>
      <c r="E7282">
        <v>0.1522</v>
      </c>
    </row>
    <row r="7283" spans="1:5">
      <c r="A7283">
        <v>2018</v>
      </c>
      <c r="B7283" t="s">
        <v>434</v>
      </c>
      <c r="C7283" t="s">
        <v>45</v>
      </c>
      <c r="D7283" t="s">
        <v>631</v>
      </c>
      <c r="E7283">
        <v>9.7199999999999995E-2</v>
      </c>
    </row>
    <row r="7284" spans="1:5">
      <c r="A7284">
        <v>2018</v>
      </c>
      <c r="B7284" t="s">
        <v>429</v>
      </c>
      <c r="C7284" t="s">
        <v>30</v>
      </c>
      <c r="D7284" t="s">
        <v>631</v>
      </c>
      <c r="E7284">
        <v>0.16350000000000001</v>
      </c>
    </row>
    <row r="7285" spans="1:5">
      <c r="A7285">
        <v>2018</v>
      </c>
      <c r="B7285" t="s">
        <v>425</v>
      </c>
      <c r="C7285" t="s">
        <v>24</v>
      </c>
      <c r="D7285" t="s">
        <v>631</v>
      </c>
      <c r="E7285">
        <v>0.14940000000000001</v>
      </c>
    </row>
    <row r="7286" spans="1:5">
      <c r="A7286">
        <v>2018</v>
      </c>
      <c r="B7286" t="s">
        <v>432</v>
      </c>
      <c r="C7286" t="s">
        <v>39</v>
      </c>
      <c r="D7286" t="s">
        <v>631</v>
      </c>
      <c r="E7286">
        <v>0.16289999999999999</v>
      </c>
    </row>
    <row r="7287" spans="1:5">
      <c r="A7287">
        <v>2023</v>
      </c>
      <c r="B7287" t="s">
        <v>424</v>
      </c>
      <c r="C7287" t="s">
        <v>21</v>
      </c>
      <c r="D7287" t="s">
        <v>631</v>
      </c>
      <c r="E7287">
        <v>0.182</v>
      </c>
    </row>
    <row r="7288" spans="1:5">
      <c r="A7288">
        <v>2023</v>
      </c>
      <c r="B7288" t="s">
        <v>432</v>
      </c>
      <c r="C7288" t="s">
        <v>39</v>
      </c>
      <c r="D7288" t="s">
        <v>631</v>
      </c>
      <c r="E7288">
        <v>0.16500000000000001</v>
      </c>
    </row>
    <row r="7289" spans="1:5">
      <c r="A7289">
        <v>2023</v>
      </c>
      <c r="B7289" t="s">
        <v>421</v>
      </c>
      <c r="C7289" t="s">
        <v>13</v>
      </c>
      <c r="D7289" t="s">
        <v>631</v>
      </c>
      <c r="E7289">
        <v>0.14879999999999999</v>
      </c>
    </row>
    <row r="7290" spans="1:5">
      <c r="A7290">
        <v>2023</v>
      </c>
      <c r="B7290" t="s">
        <v>430</v>
      </c>
      <c r="C7290" t="s">
        <v>33</v>
      </c>
      <c r="D7290" t="s">
        <v>631</v>
      </c>
      <c r="E7290">
        <v>0.1741</v>
      </c>
    </row>
    <row r="7291" spans="1:5">
      <c r="A7291">
        <v>2023</v>
      </c>
      <c r="B7291" t="s">
        <v>435</v>
      </c>
      <c r="C7291" t="s">
        <v>48</v>
      </c>
      <c r="D7291" t="s">
        <v>631</v>
      </c>
      <c r="E7291">
        <v>0.17549999999999999</v>
      </c>
    </row>
    <row r="7292" spans="1:5">
      <c r="A7292">
        <v>2023</v>
      </c>
      <c r="B7292" t="s">
        <v>436</v>
      </c>
      <c r="C7292" t="s">
        <v>49</v>
      </c>
      <c r="D7292" t="s">
        <v>631</v>
      </c>
      <c r="E7292">
        <v>0.15390000000000001</v>
      </c>
    </row>
    <row r="7293" spans="1:5">
      <c r="A7293">
        <v>2023</v>
      </c>
      <c r="B7293" t="s">
        <v>429</v>
      </c>
      <c r="C7293" t="s">
        <v>30</v>
      </c>
      <c r="D7293" t="s">
        <v>631</v>
      </c>
      <c r="E7293">
        <v>0.1643</v>
      </c>
    </row>
    <row r="7294" spans="1:5">
      <c r="A7294">
        <v>2023</v>
      </c>
      <c r="B7294" t="s">
        <v>420</v>
      </c>
      <c r="C7294" t="s">
        <v>8</v>
      </c>
      <c r="D7294" t="s">
        <v>631</v>
      </c>
      <c r="E7294">
        <v>0.1472</v>
      </c>
    </row>
    <row r="7295" spans="1:5">
      <c r="A7295">
        <v>2023</v>
      </c>
      <c r="B7295" t="s">
        <v>439</v>
      </c>
      <c r="C7295" t="s">
        <v>53</v>
      </c>
      <c r="D7295" t="s">
        <v>631</v>
      </c>
      <c r="E7295">
        <v>0.13020000000000001</v>
      </c>
    </row>
    <row r="7296" spans="1:5">
      <c r="A7296">
        <v>2023</v>
      </c>
      <c r="B7296" t="s">
        <v>437</v>
      </c>
      <c r="C7296" t="s">
        <v>51</v>
      </c>
      <c r="D7296" t="s">
        <v>631</v>
      </c>
      <c r="E7296">
        <v>0.15049999999999999</v>
      </c>
    </row>
    <row r="7297" spans="1:5">
      <c r="A7297">
        <v>2023</v>
      </c>
      <c r="B7297" t="s">
        <v>438</v>
      </c>
      <c r="C7297" t="s">
        <v>52</v>
      </c>
      <c r="D7297" t="s">
        <v>631</v>
      </c>
      <c r="E7297">
        <v>0.1696</v>
      </c>
    </row>
    <row r="7298" spans="1:5">
      <c r="A7298">
        <v>2023</v>
      </c>
      <c r="B7298" t="s">
        <v>426</v>
      </c>
      <c r="C7298" t="s">
        <v>427</v>
      </c>
      <c r="D7298" t="s">
        <v>631</v>
      </c>
      <c r="E7298">
        <v>0.17019999999999999</v>
      </c>
    </row>
    <row r="7299" spans="1:5">
      <c r="A7299">
        <v>2023</v>
      </c>
      <c r="B7299" t="s">
        <v>434</v>
      </c>
      <c r="C7299" t="s">
        <v>45</v>
      </c>
      <c r="D7299" t="s">
        <v>631</v>
      </c>
      <c r="E7299">
        <v>7.5300000000000006E-2</v>
      </c>
    </row>
    <row r="7300" spans="1:5">
      <c r="A7300">
        <v>2023</v>
      </c>
      <c r="B7300" t="s">
        <v>425</v>
      </c>
      <c r="C7300" t="s">
        <v>24</v>
      </c>
      <c r="D7300" t="s">
        <v>631</v>
      </c>
      <c r="E7300">
        <v>0.1462</v>
      </c>
    </row>
    <row r="7301" spans="1:5">
      <c r="A7301">
        <v>2023</v>
      </c>
      <c r="B7301" t="s">
        <v>422</v>
      </c>
      <c r="C7301" t="s">
        <v>15</v>
      </c>
      <c r="D7301" t="s">
        <v>631</v>
      </c>
      <c r="E7301">
        <v>0.16109999999999999</v>
      </c>
    </row>
    <row r="7302" spans="1:5">
      <c r="A7302">
        <v>2024</v>
      </c>
      <c r="B7302" t="s">
        <v>430</v>
      </c>
      <c r="C7302" t="s">
        <v>33</v>
      </c>
      <c r="D7302" t="s">
        <v>631</v>
      </c>
      <c r="E7302">
        <v>0.17780000000000001</v>
      </c>
    </row>
    <row r="7303" spans="1:5">
      <c r="A7303">
        <v>2024</v>
      </c>
      <c r="B7303" t="s">
        <v>428</v>
      </c>
      <c r="C7303" t="s">
        <v>27</v>
      </c>
      <c r="D7303" t="s">
        <v>631</v>
      </c>
      <c r="E7303">
        <v>0.15690000000000001</v>
      </c>
    </row>
    <row r="7304" spans="1:5">
      <c r="A7304">
        <v>2024</v>
      </c>
      <c r="B7304" t="s">
        <v>422</v>
      </c>
      <c r="C7304" t="s">
        <v>15</v>
      </c>
      <c r="D7304" t="s">
        <v>631</v>
      </c>
      <c r="E7304">
        <v>0.16059999999999999</v>
      </c>
    </row>
    <row r="7305" spans="1:5">
      <c r="A7305">
        <v>2024</v>
      </c>
      <c r="B7305" t="s">
        <v>425</v>
      </c>
      <c r="C7305" t="s">
        <v>24</v>
      </c>
      <c r="D7305" t="s">
        <v>631</v>
      </c>
      <c r="E7305">
        <v>0.1406</v>
      </c>
    </row>
    <row r="7306" spans="1:5">
      <c r="A7306">
        <v>2024</v>
      </c>
      <c r="B7306" t="s">
        <v>438</v>
      </c>
      <c r="C7306" t="s">
        <v>52</v>
      </c>
      <c r="D7306" t="s">
        <v>631</v>
      </c>
      <c r="E7306">
        <v>0.17019999999999999</v>
      </c>
    </row>
    <row r="7307" spans="1:5">
      <c r="A7307">
        <v>2024</v>
      </c>
      <c r="B7307" t="s">
        <v>420</v>
      </c>
      <c r="C7307" t="s">
        <v>8</v>
      </c>
      <c r="D7307" t="s">
        <v>631</v>
      </c>
      <c r="E7307">
        <v>0.15190000000000001</v>
      </c>
    </row>
    <row r="7308" spans="1:5">
      <c r="A7308">
        <v>2024</v>
      </c>
      <c r="B7308" t="s">
        <v>423</v>
      </c>
      <c r="C7308" t="s">
        <v>18</v>
      </c>
      <c r="D7308" t="s">
        <v>631</v>
      </c>
      <c r="E7308">
        <v>0.1666</v>
      </c>
    </row>
    <row r="7309" spans="1:5">
      <c r="A7309">
        <v>2024</v>
      </c>
      <c r="B7309" t="s">
        <v>421</v>
      </c>
      <c r="C7309" t="s">
        <v>13</v>
      </c>
      <c r="D7309" t="s">
        <v>631</v>
      </c>
      <c r="E7309">
        <v>0.14779999999999999</v>
      </c>
    </row>
    <row r="7310" spans="1:5">
      <c r="A7310">
        <v>2024</v>
      </c>
      <c r="B7310" t="s">
        <v>429</v>
      </c>
      <c r="C7310" t="s">
        <v>30</v>
      </c>
      <c r="D7310" t="s">
        <v>631</v>
      </c>
      <c r="E7310">
        <v>0.16350000000000001</v>
      </c>
    </row>
    <row r="7311" spans="1:5">
      <c r="A7311">
        <v>2024</v>
      </c>
      <c r="B7311" t="s">
        <v>431</v>
      </c>
      <c r="C7311" t="s">
        <v>36</v>
      </c>
      <c r="D7311" t="s">
        <v>631</v>
      </c>
      <c r="E7311">
        <v>0.1144</v>
      </c>
    </row>
    <row r="7312" spans="1:5">
      <c r="A7312">
        <v>2024</v>
      </c>
      <c r="B7312" t="s">
        <v>434</v>
      </c>
      <c r="C7312" t="s">
        <v>45</v>
      </c>
      <c r="D7312" t="s">
        <v>631</v>
      </c>
      <c r="E7312">
        <v>7.7899999999999997E-2</v>
      </c>
    </row>
    <row r="7313" spans="1:5">
      <c r="A7313">
        <v>2024</v>
      </c>
      <c r="B7313" t="s">
        <v>437</v>
      </c>
      <c r="C7313" t="s">
        <v>51</v>
      </c>
      <c r="D7313" t="s">
        <v>631</v>
      </c>
      <c r="E7313">
        <v>0.1532</v>
      </c>
    </row>
    <row r="7314" spans="1:5">
      <c r="A7314">
        <v>2024</v>
      </c>
      <c r="B7314" t="s">
        <v>436</v>
      </c>
      <c r="C7314" t="s">
        <v>49</v>
      </c>
      <c r="D7314" t="s">
        <v>631</v>
      </c>
      <c r="E7314">
        <v>0.15959999999999999</v>
      </c>
    </row>
    <row r="7315" spans="1:5">
      <c r="A7315">
        <v>2024</v>
      </c>
      <c r="B7315" t="s">
        <v>439</v>
      </c>
      <c r="C7315" t="s">
        <v>53</v>
      </c>
      <c r="D7315" t="s">
        <v>631</v>
      </c>
      <c r="E7315">
        <v>0.1348</v>
      </c>
    </row>
    <row r="7316" spans="1:5">
      <c r="A7316">
        <v>2024</v>
      </c>
      <c r="B7316" t="s">
        <v>433</v>
      </c>
      <c r="C7316" t="s">
        <v>42</v>
      </c>
      <c r="D7316" t="s">
        <v>631</v>
      </c>
      <c r="E7316">
        <v>0.14149999999999999</v>
      </c>
    </row>
    <row r="7317" spans="1:5">
      <c r="A7317">
        <v>2023</v>
      </c>
      <c r="B7317" t="s">
        <v>431</v>
      </c>
      <c r="C7317" t="s">
        <v>36</v>
      </c>
      <c r="D7317" t="s">
        <v>632</v>
      </c>
      <c r="E7317">
        <v>150</v>
      </c>
    </row>
    <row r="7318" spans="1:5">
      <c r="A7318">
        <v>2023</v>
      </c>
      <c r="B7318" t="s">
        <v>433</v>
      </c>
      <c r="C7318" t="s">
        <v>42</v>
      </c>
      <c r="D7318" t="s">
        <v>632</v>
      </c>
      <c r="E7318">
        <v>145</v>
      </c>
    </row>
    <row r="7319" spans="1:5">
      <c r="A7319">
        <v>2023</v>
      </c>
      <c r="B7319" t="s">
        <v>423</v>
      </c>
      <c r="C7319" t="s">
        <v>18</v>
      </c>
      <c r="D7319" t="s">
        <v>632</v>
      </c>
      <c r="E7319">
        <v>290</v>
      </c>
    </row>
    <row r="7320" spans="1:5">
      <c r="A7320">
        <v>2023</v>
      </c>
      <c r="B7320" t="s">
        <v>428</v>
      </c>
      <c r="C7320" t="s">
        <v>27</v>
      </c>
      <c r="D7320" t="s">
        <v>632</v>
      </c>
      <c r="E7320">
        <v>465</v>
      </c>
    </row>
    <row r="7321" spans="1:5">
      <c r="A7321">
        <v>2024</v>
      </c>
      <c r="B7321" t="s">
        <v>424</v>
      </c>
      <c r="C7321" t="s">
        <v>21</v>
      </c>
      <c r="D7321" t="s">
        <v>632</v>
      </c>
      <c r="E7321">
        <v>750</v>
      </c>
    </row>
    <row r="7322" spans="1:5">
      <c r="A7322">
        <v>2024</v>
      </c>
      <c r="B7322" t="s">
        <v>432</v>
      </c>
      <c r="C7322" t="s">
        <v>39</v>
      </c>
      <c r="D7322" t="s">
        <v>632</v>
      </c>
      <c r="E7322">
        <v>540</v>
      </c>
    </row>
    <row r="7323" spans="1:5">
      <c r="A7323">
        <v>2024</v>
      </c>
      <c r="B7323" t="s">
        <v>435</v>
      </c>
      <c r="C7323" t="s">
        <v>48</v>
      </c>
      <c r="D7323" t="s">
        <v>632</v>
      </c>
      <c r="E7323">
        <v>300</v>
      </c>
    </row>
    <row r="7324" spans="1:5">
      <c r="A7324">
        <v>2024</v>
      </c>
      <c r="B7324" t="s">
        <v>426</v>
      </c>
      <c r="C7324" t="s">
        <v>427</v>
      </c>
      <c r="D7324" t="s">
        <v>632</v>
      </c>
      <c r="E7324">
        <v>645</v>
      </c>
    </row>
    <row r="7325" spans="1:5">
      <c r="A7325">
        <v>2021</v>
      </c>
      <c r="B7325" t="s">
        <v>437</v>
      </c>
      <c r="C7325" t="s">
        <v>51</v>
      </c>
      <c r="D7325" t="s">
        <v>632</v>
      </c>
      <c r="E7325">
        <v>920</v>
      </c>
    </row>
    <row r="7326" spans="1:5">
      <c r="A7326">
        <v>2021</v>
      </c>
      <c r="B7326" t="s">
        <v>434</v>
      </c>
      <c r="C7326" t="s">
        <v>45</v>
      </c>
      <c r="D7326" t="s">
        <v>632</v>
      </c>
      <c r="E7326">
        <v>65</v>
      </c>
    </row>
    <row r="7327" spans="1:5">
      <c r="A7327">
        <v>2021</v>
      </c>
      <c r="B7327" t="s">
        <v>438</v>
      </c>
      <c r="C7327" t="s">
        <v>52</v>
      </c>
      <c r="D7327" t="s">
        <v>632</v>
      </c>
      <c r="E7327">
        <v>190</v>
      </c>
    </row>
    <row r="7328" spans="1:5">
      <c r="A7328">
        <v>2021</v>
      </c>
      <c r="B7328" t="s">
        <v>425</v>
      </c>
      <c r="C7328" t="s">
        <v>24</v>
      </c>
      <c r="D7328" t="s">
        <v>632</v>
      </c>
      <c r="E7328">
        <v>225</v>
      </c>
    </row>
    <row r="7329" spans="1:5">
      <c r="A7329">
        <v>2021</v>
      </c>
      <c r="B7329" t="s">
        <v>423</v>
      </c>
      <c r="C7329" t="s">
        <v>18</v>
      </c>
      <c r="D7329" t="s">
        <v>632</v>
      </c>
      <c r="E7329">
        <v>300</v>
      </c>
    </row>
    <row r="7330" spans="1:5">
      <c r="A7330">
        <v>2021</v>
      </c>
      <c r="B7330" t="s">
        <v>420</v>
      </c>
      <c r="C7330" t="s">
        <v>8</v>
      </c>
      <c r="D7330" t="s">
        <v>632</v>
      </c>
      <c r="E7330">
        <v>1410</v>
      </c>
    </row>
    <row r="7331" spans="1:5">
      <c r="A7331">
        <v>2022</v>
      </c>
      <c r="B7331" t="s">
        <v>425</v>
      </c>
      <c r="C7331" t="s">
        <v>24</v>
      </c>
      <c r="D7331" t="s">
        <v>632</v>
      </c>
      <c r="E7331">
        <v>210</v>
      </c>
    </row>
    <row r="7332" spans="1:5">
      <c r="A7332">
        <v>2022</v>
      </c>
      <c r="B7332" t="s">
        <v>422</v>
      </c>
      <c r="C7332" t="s">
        <v>15</v>
      </c>
      <c r="D7332" t="s">
        <v>632</v>
      </c>
      <c r="E7332">
        <v>1215</v>
      </c>
    </row>
    <row r="7333" spans="1:5">
      <c r="A7333">
        <v>2022</v>
      </c>
      <c r="B7333" t="s">
        <v>437</v>
      </c>
      <c r="C7333" t="s">
        <v>51</v>
      </c>
      <c r="D7333" t="s">
        <v>632</v>
      </c>
      <c r="E7333">
        <v>915</v>
      </c>
    </row>
    <row r="7334" spans="1:5">
      <c r="A7334">
        <v>2022</v>
      </c>
      <c r="B7334" t="s">
        <v>426</v>
      </c>
      <c r="C7334" t="s">
        <v>427</v>
      </c>
      <c r="D7334" t="s">
        <v>632</v>
      </c>
      <c r="E7334">
        <v>640</v>
      </c>
    </row>
    <row r="7335" spans="1:5">
      <c r="A7335">
        <v>2022</v>
      </c>
      <c r="B7335" t="s">
        <v>428</v>
      </c>
      <c r="C7335" t="s">
        <v>27</v>
      </c>
      <c r="D7335" t="s">
        <v>632</v>
      </c>
      <c r="E7335">
        <v>475</v>
      </c>
    </row>
    <row r="7336" spans="1:5">
      <c r="A7336">
        <v>2022</v>
      </c>
      <c r="B7336" t="s">
        <v>435</v>
      </c>
      <c r="C7336" t="s">
        <v>48</v>
      </c>
      <c r="D7336" t="s">
        <v>632</v>
      </c>
      <c r="E7336">
        <v>320</v>
      </c>
    </row>
    <row r="7337" spans="1:5">
      <c r="A7337">
        <v>2022</v>
      </c>
      <c r="B7337" t="s">
        <v>423</v>
      </c>
      <c r="C7337" t="s">
        <v>18</v>
      </c>
      <c r="D7337" t="s">
        <v>632</v>
      </c>
      <c r="E7337">
        <v>300</v>
      </c>
    </row>
    <row r="7338" spans="1:5">
      <c r="A7338">
        <v>2022</v>
      </c>
      <c r="B7338" t="s">
        <v>430</v>
      </c>
      <c r="C7338" t="s">
        <v>33</v>
      </c>
      <c r="D7338" t="s">
        <v>632</v>
      </c>
      <c r="E7338">
        <v>295</v>
      </c>
    </row>
    <row r="7339" spans="1:5">
      <c r="A7339">
        <v>2022</v>
      </c>
      <c r="B7339" t="s">
        <v>436</v>
      </c>
      <c r="C7339" t="s">
        <v>49</v>
      </c>
      <c r="D7339" t="s">
        <v>632</v>
      </c>
      <c r="E7339">
        <v>1300</v>
      </c>
    </row>
    <row r="7340" spans="1:5">
      <c r="A7340">
        <v>2022</v>
      </c>
      <c r="B7340" t="s">
        <v>439</v>
      </c>
      <c r="C7340" t="s">
        <v>53</v>
      </c>
      <c r="D7340" t="s">
        <v>632</v>
      </c>
      <c r="E7340">
        <v>235</v>
      </c>
    </row>
    <row r="7341" spans="1:5">
      <c r="A7341">
        <v>2022</v>
      </c>
      <c r="B7341" t="s">
        <v>433</v>
      </c>
      <c r="C7341" t="s">
        <v>42</v>
      </c>
      <c r="D7341" t="s">
        <v>632</v>
      </c>
      <c r="E7341">
        <v>135</v>
      </c>
    </row>
    <row r="7342" spans="1:5">
      <c r="A7342">
        <v>2022</v>
      </c>
      <c r="B7342" t="s">
        <v>434</v>
      </c>
      <c r="C7342" t="s">
        <v>45</v>
      </c>
      <c r="D7342" t="s">
        <v>632</v>
      </c>
      <c r="E7342">
        <v>60</v>
      </c>
    </row>
    <row r="7343" spans="1:5">
      <c r="A7343">
        <v>2022</v>
      </c>
      <c r="B7343" t="s">
        <v>432</v>
      </c>
      <c r="C7343" t="s">
        <v>39</v>
      </c>
      <c r="D7343" t="s">
        <v>632</v>
      </c>
      <c r="E7343">
        <v>530</v>
      </c>
    </row>
    <row r="7344" spans="1:5">
      <c r="A7344">
        <v>2021</v>
      </c>
      <c r="B7344" t="s">
        <v>426</v>
      </c>
      <c r="C7344" t="s">
        <v>427</v>
      </c>
      <c r="D7344" t="s">
        <v>632</v>
      </c>
      <c r="E7344">
        <v>645</v>
      </c>
    </row>
    <row r="7345" spans="1:5">
      <c r="A7345">
        <v>2021</v>
      </c>
      <c r="B7345" t="s">
        <v>422</v>
      </c>
      <c r="C7345" t="s">
        <v>15</v>
      </c>
      <c r="D7345" t="s">
        <v>632</v>
      </c>
      <c r="E7345">
        <v>1240</v>
      </c>
    </row>
    <row r="7346" spans="1:5">
      <c r="A7346">
        <v>2021</v>
      </c>
      <c r="B7346" t="s">
        <v>432</v>
      </c>
      <c r="C7346" t="s">
        <v>39</v>
      </c>
      <c r="D7346" t="s">
        <v>632</v>
      </c>
      <c r="E7346">
        <v>555</v>
      </c>
    </row>
    <row r="7347" spans="1:5">
      <c r="A7347">
        <v>2021</v>
      </c>
      <c r="B7347" t="s">
        <v>424</v>
      </c>
      <c r="C7347" t="s">
        <v>21</v>
      </c>
      <c r="D7347" t="s">
        <v>632</v>
      </c>
      <c r="E7347">
        <v>675</v>
      </c>
    </row>
    <row r="7348" spans="1:5">
      <c r="A7348">
        <v>2021</v>
      </c>
      <c r="B7348" t="s">
        <v>433</v>
      </c>
      <c r="C7348" t="s">
        <v>42</v>
      </c>
      <c r="D7348" t="s">
        <v>632</v>
      </c>
      <c r="E7348">
        <v>135</v>
      </c>
    </row>
    <row r="7349" spans="1:5">
      <c r="A7349">
        <v>2021</v>
      </c>
      <c r="B7349" t="s">
        <v>421</v>
      </c>
      <c r="C7349" t="s">
        <v>13</v>
      </c>
      <c r="D7349" t="s">
        <v>632</v>
      </c>
      <c r="E7349">
        <v>1565</v>
      </c>
    </row>
    <row r="7350" spans="1:5">
      <c r="A7350">
        <v>2022</v>
      </c>
      <c r="B7350" t="s">
        <v>424</v>
      </c>
      <c r="C7350" t="s">
        <v>21</v>
      </c>
      <c r="D7350" t="s">
        <v>632</v>
      </c>
      <c r="E7350">
        <v>690</v>
      </c>
    </row>
    <row r="7351" spans="1:5">
      <c r="A7351">
        <v>2022</v>
      </c>
      <c r="B7351" t="s">
        <v>431</v>
      </c>
      <c r="C7351" t="s">
        <v>36</v>
      </c>
      <c r="D7351" t="s">
        <v>632</v>
      </c>
      <c r="E7351">
        <v>155</v>
      </c>
    </row>
    <row r="7352" spans="1:5">
      <c r="A7352">
        <v>2022</v>
      </c>
      <c r="B7352" t="s">
        <v>421</v>
      </c>
      <c r="C7352" t="s">
        <v>13</v>
      </c>
      <c r="D7352" t="s">
        <v>632</v>
      </c>
      <c r="E7352">
        <v>1595</v>
      </c>
    </row>
    <row r="7353" spans="1:5">
      <c r="A7353">
        <v>2021</v>
      </c>
      <c r="B7353" t="s">
        <v>436</v>
      </c>
      <c r="C7353" t="s">
        <v>49</v>
      </c>
      <c r="D7353" t="s">
        <v>632</v>
      </c>
      <c r="E7353">
        <v>1255</v>
      </c>
    </row>
    <row r="7354" spans="1:5">
      <c r="A7354">
        <v>2021</v>
      </c>
      <c r="B7354" t="s">
        <v>439</v>
      </c>
      <c r="C7354" t="s">
        <v>53</v>
      </c>
      <c r="D7354" t="s">
        <v>632</v>
      </c>
      <c r="E7354">
        <v>230</v>
      </c>
    </row>
    <row r="7355" spans="1:5">
      <c r="A7355">
        <v>2021</v>
      </c>
      <c r="B7355" t="s">
        <v>435</v>
      </c>
      <c r="C7355" t="s">
        <v>48</v>
      </c>
      <c r="D7355" t="s">
        <v>632</v>
      </c>
      <c r="E7355">
        <v>295</v>
      </c>
    </row>
    <row r="7356" spans="1:5">
      <c r="A7356">
        <v>2021</v>
      </c>
      <c r="B7356" t="s">
        <v>430</v>
      </c>
      <c r="C7356" t="s">
        <v>33</v>
      </c>
      <c r="D7356" t="s">
        <v>632</v>
      </c>
      <c r="E7356">
        <v>295</v>
      </c>
    </row>
    <row r="7357" spans="1:5">
      <c r="A7357">
        <v>2021</v>
      </c>
      <c r="B7357" t="s">
        <v>429</v>
      </c>
      <c r="C7357" t="s">
        <v>30</v>
      </c>
      <c r="D7357" t="s">
        <v>632</v>
      </c>
      <c r="E7357">
        <v>1340</v>
      </c>
    </row>
    <row r="7358" spans="1:5">
      <c r="A7358">
        <v>2021</v>
      </c>
      <c r="B7358" t="s">
        <v>428</v>
      </c>
      <c r="C7358" t="s">
        <v>27</v>
      </c>
      <c r="D7358" t="s">
        <v>632</v>
      </c>
      <c r="E7358">
        <v>475</v>
      </c>
    </row>
    <row r="7359" spans="1:5">
      <c r="A7359">
        <v>2021</v>
      </c>
      <c r="B7359" t="s">
        <v>431</v>
      </c>
      <c r="C7359" t="s">
        <v>36</v>
      </c>
      <c r="D7359" t="s">
        <v>632</v>
      </c>
      <c r="E7359">
        <v>165</v>
      </c>
    </row>
    <row r="7360" spans="1:5">
      <c r="A7360">
        <v>2022</v>
      </c>
      <c r="B7360" t="s">
        <v>438</v>
      </c>
      <c r="C7360" t="s">
        <v>52</v>
      </c>
      <c r="D7360" t="s">
        <v>632</v>
      </c>
      <c r="E7360">
        <v>200</v>
      </c>
    </row>
    <row r="7361" spans="1:5">
      <c r="A7361">
        <v>2022</v>
      </c>
      <c r="B7361" t="s">
        <v>429</v>
      </c>
      <c r="C7361" t="s">
        <v>30</v>
      </c>
      <c r="D7361" t="s">
        <v>632</v>
      </c>
      <c r="E7361">
        <v>1370</v>
      </c>
    </row>
    <row r="7362" spans="1:5">
      <c r="A7362">
        <v>2022</v>
      </c>
      <c r="B7362" t="s">
        <v>420</v>
      </c>
      <c r="C7362" t="s">
        <v>8</v>
      </c>
      <c r="D7362" t="s">
        <v>632</v>
      </c>
      <c r="E7362">
        <v>1425</v>
      </c>
    </row>
    <row r="7363" spans="1:5">
      <c r="A7363">
        <v>2020</v>
      </c>
      <c r="B7363" t="s">
        <v>422</v>
      </c>
      <c r="C7363" t="s">
        <v>15</v>
      </c>
      <c r="D7363" t="s">
        <v>632</v>
      </c>
      <c r="E7363">
        <v>1225</v>
      </c>
    </row>
    <row r="7364" spans="1:5">
      <c r="A7364">
        <v>2020</v>
      </c>
      <c r="B7364" t="s">
        <v>425</v>
      </c>
      <c r="C7364" t="s">
        <v>24</v>
      </c>
      <c r="D7364" t="s">
        <v>632</v>
      </c>
      <c r="E7364">
        <v>245</v>
      </c>
    </row>
    <row r="7365" spans="1:5">
      <c r="A7365">
        <v>2020</v>
      </c>
      <c r="B7365" t="s">
        <v>431</v>
      </c>
      <c r="C7365" t="s">
        <v>36</v>
      </c>
      <c r="D7365" t="s">
        <v>632</v>
      </c>
      <c r="E7365">
        <v>160</v>
      </c>
    </row>
    <row r="7366" spans="1:5">
      <c r="A7366">
        <v>2020</v>
      </c>
      <c r="B7366" t="s">
        <v>423</v>
      </c>
      <c r="C7366" t="s">
        <v>18</v>
      </c>
      <c r="D7366" t="s">
        <v>632</v>
      </c>
      <c r="E7366">
        <v>320</v>
      </c>
    </row>
    <row r="7367" spans="1:5">
      <c r="A7367">
        <v>2020</v>
      </c>
      <c r="B7367" t="s">
        <v>421</v>
      </c>
      <c r="C7367" t="s">
        <v>13</v>
      </c>
      <c r="D7367" t="s">
        <v>632</v>
      </c>
      <c r="E7367">
        <v>1570</v>
      </c>
    </row>
    <row r="7368" spans="1:5">
      <c r="A7368">
        <v>2020</v>
      </c>
      <c r="B7368" t="s">
        <v>438</v>
      </c>
      <c r="C7368" t="s">
        <v>52</v>
      </c>
      <c r="D7368" t="s">
        <v>632</v>
      </c>
      <c r="E7368">
        <v>205</v>
      </c>
    </row>
    <row r="7369" spans="1:5">
      <c r="A7369">
        <v>2020</v>
      </c>
      <c r="B7369" t="s">
        <v>436</v>
      </c>
      <c r="C7369" t="s">
        <v>49</v>
      </c>
      <c r="D7369" t="s">
        <v>632</v>
      </c>
      <c r="E7369">
        <v>1270</v>
      </c>
    </row>
    <row r="7370" spans="1:5">
      <c r="A7370">
        <v>2020</v>
      </c>
      <c r="B7370" t="s">
        <v>426</v>
      </c>
      <c r="C7370" t="s">
        <v>427</v>
      </c>
      <c r="D7370" t="s">
        <v>632</v>
      </c>
      <c r="E7370">
        <v>655</v>
      </c>
    </row>
    <row r="7371" spans="1:5">
      <c r="A7371">
        <v>2020</v>
      </c>
      <c r="B7371" t="s">
        <v>424</v>
      </c>
      <c r="C7371" t="s">
        <v>21</v>
      </c>
      <c r="D7371" t="s">
        <v>632</v>
      </c>
      <c r="E7371">
        <v>680</v>
      </c>
    </row>
    <row r="7372" spans="1:5">
      <c r="A7372">
        <v>2020</v>
      </c>
      <c r="B7372" t="s">
        <v>432</v>
      </c>
      <c r="C7372" t="s">
        <v>39</v>
      </c>
      <c r="D7372" t="s">
        <v>632</v>
      </c>
      <c r="E7372">
        <v>585</v>
      </c>
    </row>
    <row r="7373" spans="1:5">
      <c r="A7373">
        <v>2020</v>
      </c>
      <c r="B7373" t="s">
        <v>439</v>
      </c>
      <c r="C7373" t="s">
        <v>53</v>
      </c>
      <c r="D7373" t="s">
        <v>632</v>
      </c>
      <c r="E7373">
        <v>225</v>
      </c>
    </row>
    <row r="7374" spans="1:5">
      <c r="A7374">
        <v>2020</v>
      </c>
      <c r="B7374" t="s">
        <v>428</v>
      </c>
      <c r="C7374" t="s">
        <v>27</v>
      </c>
      <c r="D7374" t="s">
        <v>632</v>
      </c>
      <c r="E7374">
        <v>475</v>
      </c>
    </row>
    <row r="7375" spans="1:5">
      <c r="A7375">
        <v>2020</v>
      </c>
      <c r="B7375" t="s">
        <v>429</v>
      </c>
      <c r="C7375" t="s">
        <v>30</v>
      </c>
      <c r="D7375" t="s">
        <v>632</v>
      </c>
      <c r="E7375">
        <v>1350</v>
      </c>
    </row>
    <row r="7376" spans="1:5">
      <c r="A7376">
        <v>2020</v>
      </c>
      <c r="B7376" t="s">
        <v>430</v>
      </c>
      <c r="C7376" t="s">
        <v>33</v>
      </c>
      <c r="D7376" t="s">
        <v>632</v>
      </c>
      <c r="E7376">
        <v>310</v>
      </c>
    </row>
    <row r="7377" spans="1:5">
      <c r="A7377">
        <v>2020</v>
      </c>
      <c r="B7377" t="s">
        <v>433</v>
      </c>
      <c r="C7377" t="s">
        <v>42</v>
      </c>
      <c r="D7377" t="s">
        <v>632</v>
      </c>
      <c r="E7377">
        <v>135</v>
      </c>
    </row>
    <row r="7378" spans="1:5">
      <c r="A7378">
        <v>2020</v>
      </c>
      <c r="B7378" t="s">
        <v>420</v>
      </c>
      <c r="C7378" t="s">
        <v>8</v>
      </c>
      <c r="D7378" t="s">
        <v>632</v>
      </c>
      <c r="E7378">
        <v>1405</v>
      </c>
    </row>
    <row r="7379" spans="1:5">
      <c r="A7379">
        <v>2020</v>
      </c>
      <c r="B7379" t="s">
        <v>434</v>
      </c>
      <c r="C7379" t="s">
        <v>45</v>
      </c>
      <c r="D7379" t="s">
        <v>632</v>
      </c>
      <c r="E7379">
        <v>65</v>
      </c>
    </row>
    <row r="7380" spans="1:5">
      <c r="A7380">
        <v>2020</v>
      </c>
      <c r="B7380" t="s">
        <v>435</v>
      </c>
      <c r="C7380" t="s">
        <v>48</v>
      </c>
      <c r="D7380" t="s">
        <v>632</v>
      </c>
      <c r="E7380">
        <v>300</v>
      </c>
    </row>
    <row r="7381" spans="1:5">
      <c r="A7381">
        <v>2020</v>
      </c>
      <c r="B7381" t="s">
        <v>437</v>
      </c>
      <c r="C7381" t="s">
        <v>51</v>
      </c>
      <c r="D7381" t="s">
        <v>632</v>
      </c>
      <c r="E7381">
        <v>920</v>
      </c>
    </row>
    <row r="7382" spans="1:5">
      <c r="A7382">
        <v>2019</v>
      </c>
      <c r="B7382" t="s">
        <v>432</v>
      </c>
      <c r="C7382" t="s">
        <v>39</v>
      </c>
      <c r="D7382" t="s">
        <v>632</v>
      </c>
      <c r="E7382">
        <v>590</v>
      </c>
    </row>
    <row r="7383" spans="1:5">
      <c r="A7383">
        <v>2019</v>
      </c>
      <c r="B7383" t="s">
        <v>426</v>
      </c>
      <c r="C7383" t="s">
        <v>427</v>
      </c>
      <c r="D7383" t="s">
        <v>632</v>
      </c>
      <c r="E7383">
        <v>645</v>
      </c>
    </row>
    <row r="7384" spans="1:5">
      <c r="A7384">
        <v>2019</v>
      </c>
      <c r="B7384" t="s">
        <v>421</v>
      </c>
      <c r="C7384" t="s">
        <v>13</v>
      </c>
      <c r="D7384" t="s">
        <v>632</v>
      </c>
      <c r="E7384">
        <v>1565</v>
      </c>
    </row>
    <row r="7385" spans="1:5">
      <c r="A7385">
        <v>2019</v>
      </c>
      <c r="B7385" t="s">
        <v>424</v>
      </c>
      <c r="C7385" t="s">
        <v>21</v>
      </c>
      <c r="D7385" t="s">
        <v>632</v>
      </c>
      <c r="E7385">
        <v>745</v>
      </c>
    </row>
    <row r="7386" spans="1:5">
      <c r="A7386">
        <v>2019</v>
      </c>
      <c r="B7386" t="s">
        <v>423</v>
      </c>
      <c r="C7386" t="s">
        <v>18</v>
      </c>
      <c r="D7386" t="s">
        <v>632</v>
      </c>
      <c r="E7386">
        <v>305</v>
      </c>
    </row>
    <row r="7387" spans="1:5">
      <c r="A7387">
        <v>2019</v>
      </c>
      <c r="B7387" t="s">
        <v>434</v>
      </c>
      <c r="C7387" t="s">
        <v>45</v>
      </c>
      <c r="D7387" t="s">
        <v>632</v>
      </c>
      <c r="E7387">
        <v>75</v>
      </c>
    </row>
    <row r="7388" spans="1:5">
      <c r="A7388">
        <v>2019</v>
      </c>
      <c r="B7388" t="s">
        <v>428</v>
      </c>
      <c r="C7388" t="s">
        <v>27</v>
      </c>
      <c r="D7388" t="s">
        <v>632</v>
      </c>
      <c r="E7388">
        <v>480</v>
      </c>
    </row>
    <row r="7389" spans="1:5">
      <c r="A7389">
        <v>2019</v>
      </c>
      <c r="B7389" t="s">
        <v>437</v>
      </c>
      <c r="C7389" t="s">
        <v>51</v>
      </c>
      <c r="D7389" t="s">
        <v>632</v>
      </c>
      <c r="E7389">
        <v>910</v>
      </c>
    </row>
    <row r="7390" spans="1:5">
      <c r="A7390">
        <v>2019</v>
      </c>
      <c r="B7390" t="s">
        <v>425</v>
      </c>
      <c r="C7390" t="s">
        <v>24</v>
      </c>
      <c r="D7390" t="s">
        <v>632</v>
      </c>
      <c r="E7390">
        <v>230</v>
      </c>
    </row>
    <row r="7391" spans="1:5">
      <c r="A7391">
        <v>2019</v>
      </c>
      <c r="B7391" t="s">
        <v>430</v>
      </c>
      <c r="C7391" t="s">
        <v>33</v>
      </c>
      <c r="D7391" t="s">
        <v>632</v>
      </c>
      <c r="E7391">
        <v>315</v>
      </c>
    </row>
    <row r="7392" spans="1:5">
      <c r="A7392">
        <v>2019</v>
      </c>
      <c r="B7392" t="s">
        <v>420</v>
      </c>
      <c r="C7392" t="s">
        <v>8</v>
      </c>
      <c r="D7392" t="s">
        <v>632</v>
      </c>
      <c r="E7392">
        <v>1445</v>
      </c>
    </row>
    <row r="7393" spans="1:5">
      <c r="A7393">
        <v>2019</v>
      </c>
      <c r="B7393" t="s">
        <v>438</v>
      </c>
      <c r="C7393" t="s">
        <v>52</v>
      </c>
      <c r="D7393" t="s">
        <v>632</v>
      </c>
      <c r="E7393">
        <v>195</v>
      </c>
    </row>
    <row r="7394" spans="1:5">
      <c r="A7394">
        <v>2019</v>
      </c>
      <c r="B7394" t="s">
        <v>429</v>
      </c>
      <c r="C7394" t="s">
        <v>30</v>
      </c>
      <c r="D7394" t="s">
        <v>632</v>
      </c>
      <c r="E7394">
        <v>1375</v>
      </c>
    </row>
    <row r="7395" spans="1:5">
      <c r="A7395">
        <v>2019</v>
      </c>
      <c r="B7395" t="s">
        <v>433</v>
      </c>
      <c r="C7395" t="s">
        <v>42</v>
      </c>
      <c r="D7395" t="s">
        <v>632</v>
      </c>
      <c r="E7395">
        <v>125</v>
      </c>
    </row>
    <row r="7396" spans="1:5">
      <c r="A7396">
        <v>2019</v>
      </c>
      <c r="B7396" t="s">
        <v>422</v>
      </c>
      <c r="C7396" t="s">
        <v>15</v>
      </c>
      <c r="D7396" t="s">
        <v>632</v>
      </c>
      <c r="E7396">
        <v>1265</v>
      </c>
    </row>
    <row r="7397" spans="1:5">
      <c r="A7397">
        <v>2019</v>
      </c>
      <c r="B7397" t="s">
        <v>435</v>
      </c>
      <c r="C7397" t="s">
        <v>48</v>
      </c>
      <c r="D7397" t="s">
        <v>632</v>
      </c>
      <c r="E7397">
        <v>295</v>
      </c>
    </row>
    <row r="7398" spans="1:5">
      <c r="A7398">
        <v>2019</v>
      </c>
      <c r="B7398" t="s">
        <v>436</v>
      </c>
      <c r="C7398" t="s">
        <v>49</v>
      </c>
      <c r="D7398" t="s">
        <v>632</v>
      </c>
      <c r="E7398">
        <v>1270</v>
      </c>
    </row>
    <row r="7399" spans="1:5">
      <c r="A7399">
        <v>2019</v>
      </c>
      <c r="B7399" t="s">
        <v>439</v>
      </c>
      <c r="C7399" t="s">
        <v>53</v>
      </c>
      <c r="D7399" t="s">
        <v>632</v>
      </c>
      <c r="E7399">
        <v>225</v>
      </c>
    </row>
    <row r="7400" spans="1:5">
      <c r="A7400">
        <v>2019</v>
      </c>
      <c r="B7400" t="s">
        <v>431</v>
      </c>
      <c r="C7400" t="s">
        <v>36</v>
      </c>
      <c r="D7400" t="s">
        <v>632</v>
      </c>
      <c r="E7400">
        <v>135</v>
      </c>
    </row>
    <row r="7401" spans="1:5">
      <c r="A7401">
        <v>2018</v>
      </c>
      <c r="B7401" t="s">
        <v>424</v>
      </c>
      <c r="C7401" t="s">
        <v>21</v>
      </c>
      <c r="D7401" t="s">
        <v>632</v>
      </c>
      <c r="E7401">
        <v>735</v>
      </c>
    </row>
    <row r="7402" spans="1:5">
      <c r="A7402">
        <v>2018</v>
      </c>
      <c r="B7402" t="s">
        <v>420</v>
      </c>
      <c r="C7402" t="s">
        <v>8</v>
      </c>
      <c r="D7402" t="s">
        <v>632</v>
      </c>
      <c r="E7402">
        <v>1390</v>
      </c>
    </row>
    <row r="7403" spans="1:5">
      <c r="A7403">
        <v>2018</v>
      </c>
      <c r="B7403" t="s">
        <v>426</v>
      </c>
      <c r="C7403" t="s">
        <v>427</v>
      </c>
      <c r="D7403" t="s">
        <v>632</v>
      </c>
      <c r="E7403">
        <v>610</v>
      </c>
    </row>
    <row r="7404" spans="1:5">
      <c r="A7404">
        <v>2018</v>
      </c>
      <c r="B7404" t="s">
        <v>433</v>
      </c>
      <c r="C7404" t="s">
        <v>42</v>
      </c>
      <c r="D7404" t="s">
        <v>632</v>
      </c>
      <c r="E7404">
        <v>105</v>
      </c>
    </row>
    <row r="7405" spans="1:5">
      <c r="A7405">
        <v>2018</v>
      </c>
      <c r="B7405" t="s">
        <v>421</v>
      </c>
      <c r="C7405" t="s">
        <v>13</v>
      </c>
      <c r="D7405" t="s">
        <v>632</v>
      </c>
      <c r="E7405">
        <v>1530</v>
      </c>
    </row>
    <row r="7406" spans="1:5">
      <c r="A7406">
        <v>2018</v>
      </c>
      <c r="B7406" t="s">
        <v>435</v>
      </c>
      <c r="C7406" t="s">
        <v>48</v>
      </c>
      <c r="D7406" t="s">
        <v>632</v>
      </c>
      <c r="E7406">
        <v>300</v>
      </c>
    </row>
    <row r="7407" spans="1:5">
      <c r="A7407">
        <v>2018</v>
      </c>
      <c r="B7407" t="s">
        <v>428</v>
      </c>
      <c r="C7407" t="s">
        <v>27</v>
      </c>
      <c r="D7407" t="s">
        <v>632</v>
      </c>
      <c r="E7407">
        <v>445</v>
      </c>
    </row>
    <row r="7408" spans="1:5">
      <c r="A7408">
        <v>2018</v>
      </c>
      <c r="B7408" t="s">
        <v>423</v>
      </c>
      <c r="C7408" t="s">
        <v>18</v>
      </c>
      <c r="D7408" t="s">
        <v>632</v>
      </c>
      <c r="E7408">
        <v>290</v>
      </c>
    </row>
    <row r="7409" spans="1:5">
      <c r="A7409">
        <v>2018</v>
      </c>
      <c r="B7409" t="s">
        <v>430</v>
      </c>
      <c r="C7409" t="s">
        <v>33</v>
      </c>
      <c r="D7409" t="s">
        <v>632</v>
      </c>
      <c r="E7409">
        <v>295</v>
      </c>
    </row>
    <row r="7410" spans="1:5">
      <c r="A7410">
        <v>2018</v>
      </c>
      <c r="B7410" t="s">
        <v>431</v>
      </c>
      <c r="C7410" t="s">
        <v>36</v>
      </c>
      <c r="D7410" t="s">
        <v>632</v>
      </c>
      <c r="E7410">
        <v>135</v>
      </c>
    </row>
    <row r="7411" spans="1:5">
      <c r="A7411">
        <v>2018</v>
      </c>
      <c r="B7411" t="s">
        <v>438</v>
      </c>
      <c r="C7411" t="s">
        <v>52</v>
      </c>
      <c r="D7411" t="s">
        <v>632</v>
      </c>
      <c r="E7411">
        <v>200</v>
      </c>
    </row>
    <row r="7412" spans="1:5">
      <c r="A7412">
        <v>2018</v>
      </c>
      <c r="B7412" t="s">
        <v>422</v>
      </c>
      <c r="C7412" t="s">
        <v>15</v>
      </c>
      <c r="D7412" t="s">
        <v>632</v>
      </c>
      <c r="E7412">
        <v>1220</v>
      </c>
    </row>
    <row r="7413" spans="1:5">
      <c r="A7413">
        <v>2018</v>
      </c>
      <c r="B7413" t="s">
        <v>436</v>
      </c>
      <c r="C7413" t="s">
        <v>49</v>
      </c>
      <c r="D7413" t="s">
        <v>632</v>
      </c>
      <c r="E7413">
        <v>1275</v>
      </c>
    </row>
    <row r="7414" spans="1:5">
      <c r="A7414">
        <v>2018</v>
      </c>
      <c r="B7414" t="s">
        <v>439</v>
      </c>
      <c r="C7414" t="s">
        <v>53</v>
      </c>
      <c r="D7414" t="s">
        <v>632</v>
      </c>
      <c r="E7414">
        <v>230</v>
      </c>
    </row>
    <row r="7415" spans="1:5">
      <c r="A7415">
        <v>2018</v>
      </c>
      <c r="B7415" t="s">
        <v>437</v>
      </c>
      <c r="C7415" t="s">
        <v>51</v>
      </c>
      <c r="D7415" t="s">
        <v>632</v>
      </c>
      <c r="E7415">
        <v>885</v>
      </c>
    </row>
    <row r="7416" spans="1:5">
      <c r="A7416">
        <v>2018</v>
      </c>
      <c r="B7416" t="s">
        <v>434</v>
      </c>
      <c r="C7416" t="s">
        <v>45</v>
      </c>
      <c r="D7416" t="s">
        <v>632</v>
      </c>
      <c r="E7416">
        <v>65</v>
      </c>
    </row>
    <row r="7417" spans="1:5">
      <c r="A7417">
        <v>2018</v>
      </c>
      <c r="B7417" t="s">
        <v>429</v>
      </c>
      <c r="C7417" t="s">
        <v>30</v>
      </c>
      <c r="D7417" t="s">
        <v>632</v>
      </c>
      <c r="E7417">
        <v>1350</v>
      </c>
    </row>
    <row r="7418" spans="1:5">
      <c r="A7418">
        <v>2018</v>
      </c>
      <c r="B7418" t="s">
        <v>425</v>
      </c>
      <c r="C7418" t="s">
        <v>24</v>
      </c>
      <c r="D7418" t="s">
        <v>632</v>
      </c>
      <c r="E7418">
        <v>225</v>
      </c>
    </row>
    <row r="7419" spans="1:5">
      <c r="A7419">
        <v>2018</v>
      </c>
      <c r="B7419" t="s">
        <v>432</v>
      </c>
      <c r="C7419" t="s">
        <v>39</v>
      </c>
      <c r="D7419" t="s">
        <v>632</v>
      </c>
      <c r="E7419">
        <v>600</v>
      </c>
    </row>
    <row r="7420" spans="1:5">
      <c r="A7420">
        <v>2023</v>
      </c>
      <c r="B7420" t="s">
        <v>424</v>
      </c>
      <c r="C7420" t="s">
        <v>21</v>
      </c>
      <c r="D7420" t="s">
        <v>632</v>
      </c>
      <c r="E7420">
        <v>740</v>
      </c>
    </row>
    <row r="7421" spans="1:5">
      <c r="A7421">
        <v>2023</v>
      </c>
      <c r="B7421" t="s">
        <v>432</v>
      </c>
      <c r="C7421" t="s">
        <v>39</v>
      </c>
      <c r="D7421" t="s">
        <v>632</v>
      </c>
      <c r="E7421">
        <v>545</v>
      </c>
    </row>
    <row r="7422" spans="1:5">
      <c r="A7422">
        <v>2023</v>
      </c>
      <c r="B7422" t="s">
        <v>421</v>
      </c>
      <c r="C7422" t="s">
        <v>13</v>
      </c>
      <c r="D7422" t="s">
        <v>632</v>
      </c>
      <c r="E7422">
        <v>1535</v>
      </c>
    </row>
    <row r="7423" spans="1:5">
      <c r="A7423">
        <v>2023</v>
      </c>
      <c r="B7423" t="s">
        <v>430</v>
      </c>
      <c r="C7423" t="s">
        <v>33</v>
      </c>
      <c r="D7423" t="s">
        <v>632</v>
      </c>
      <c r="E7423">
        <v>300</v>
      </c>
    </row>
    <row r="7424" spans="1:5">
      <c r="A7424">
        <v>2023</v>
      </c>
      <c r="B7424" t="s">
        <v>435</v>
      </c>
      <c r="C7424" t="s">
        <v>48</v>
      </c>
      <c r="D7424" t="s">
        <v>632</v>
      </c>
      <c r="E7424">
        <v>320</v>
      </c>
    </row>
    <row r="7425" spans="1:5">
      <c r="A7425">
        <v>2023</v>
      </c>
      <c r="B7425" t="s">
        <v>436</v>
      </c>
      <c r="C7425" t="s">
        <v>49</v>
      </c>
      <c r="D7425" t="s">
        <v>632</v>
      </c>
      <c r="E7425">
        <v>1290</v>
      </c>
    </row>
    <row r="7426" spans="1:5">
      <c r="A7426">
        <v>2023</v>
      </c>
      <c r="B7426" t="s">
        <v>429</v>
      </c>
      <c r="C7426" t="s">
        <v>30</v>
      </c>
      <c r="D7426" t="s">
        <v>632</v>
      </c>
      <c r="E7426">
        <v>1295</v>
      </c>
    </row>
    <row r="7427" spans="1:5">
      <c r="A7427">
        <v>2023</v>
      </c>
      <c r="B7427" t="s">
        <v>420</v>
      </c>
      <c r="C7427" t="s">
        <v>8</v>
      </c>
      <c r="D7427" t="s">
        <v>632</v>
      </c>
      <c r="E7427">
        <v>1435</v>
      </c>
    </row>
    <row r="7428" spans="1:5">
      <c r="A7428">
        <v>2023</v>
      </c>
      <c r="B7428" t="s">
        <v>439</v>
      </c>
      <c r="C7428" t="s">
        <v>53</v>
      </c>
      <c r="D7428" t="s">
        <v>632</v>
      </c>
      <c r="E7428">
        <v>240</v>
      </c>
    </row>
    <row r="7429" spans="1:5">
      <c r="A7429">
        <v>2023</v>
      </c>
      <c r="B7429" t="s">
        <v>437</v>
      </c>
      <c r="C7429" t="s">
        <v>51</v>
      </c>
      <c r="D7429" t="s">
        <v>632</v>
      </c>
      <c r="E7429">
        <v>900</v>
      </c>
    </row>
    <row r="7430" spans="1:5">
      <c r="A7430">
        <v>2023</v>
      </c>
      <c r="B7430" t="s">
        <v>438</v>
      </c>
      <c r="C7430" t="s">
        <v>52</v>
      </c>
      <c r="D7430" t="s">
        <v>632</v>
      </c>
      <c r="E7430">
        <v>210</v>
      </c>
    </row>
    <row r="7431" spans="1:5">
      <c r="A7431">
        <v>2023</v>
      </c>
      <c r="B7431" t="s">
        <v>426</v>
      </c>
      <c r="C7431" t="s">
        <v>427</v>
      </c>
      <c r="D7431" t="s">
        <v>632</v>
      </c>
      <c r="E7431">
        <v>640</v>
      </c>
    </row>
    <row r="7432" spans="1:5">
      <c r="A7432">
        <v>2023</v>
      </c>
      <c r="B7432" t="s">
        <v>434</v>
      </c>
      <c r="C7432" t="s">
        <v>45</v>
      </c>
      <c r="D7432" t="s">
        <v>632</v>
      </c>
      <c r="E7432">
        <v>65</v>
      </c>
    </row>
    <row r="7433" spans="1:5">
      <c r="A7433">
        <v>2023</v>
      </c>
      <c r="B7433" t="s">
        <v>425</v>
      </c>
      <c r="C7433" t="s">
        <v>24</v>
      </c>
      <c r="D7433" t="s">
        <v>632</v>
      </c>
      <c r="E7433">
        <v>230</v>
      </c>
    </row>
    <row r="7434" spans="1:5">
      <c r="A7434">
        <v>2023</v>
      </c>
      <c r="B7434" t="s">
        <v>422</v>
      </c>
      <c r="C7434" t="s">
        <v>15</v>
      </c>
      <c r="D7434" t="s">
        <v>632</v>
      </c>
      <c r="E7434">
        <v>1240</v>
      </c>
    </row>
    <row r="7435" spans="1:5">
      <c r="A7435">
        <v>2024</v>
      </c>
      <c r="B7435" t="s">
        <v>430</v>
      </c>
      <c r="C7435" t="s">
        <v>33</v>
      </c>
      <c r="D7435" t="s">
        <v>632</v>
      </c>
      <c r="E7435">
        <v>290</v>
      </c>
    </row>
    <row r="7436" spans="1:5">
      <c r="A7436">
        <v>2024</v>
      </c>
      <c r="B7436" t="s">
        <v>428</v>
      </c>
      <c r="C7436" t="s">
        <v>27</v>
      </c>
      <c r="D7436" t="s">
        <v>632</v>
      </c>
      <c r="E7436">
        <v>475</v>
      </c>
    </row>
    <row r="7437" spans="1:5">
      <c r="A7437">
        <v>2024</v>
      </c>
      <c r="B7437" t="s">
        <v>422</v>
      </c>
      <c r="C7437" t="s">
        <v>15</v>
      </c>
      <c r="D7437" t="s">
        <v>632</v>
      </c>
      <c r="E7437">
        <v>1225</v>
      </c>
    </row>
    <row r="7438" spans="1:5">
      <c r="A7438">
        <v>2024</v>
      </c>
      <c r="B7438" t="s">
        <v>425</v>
      </c>
      <c r="C7438" t="s">
        <v>24</v>
      </c>
      <c r="D7438" t="s">
        <v>632</v>
      </c>
      <c r="E7438">
        <v>245</v>
      </c>
    </row>
    <row r="7439" spans="1:5">
      <c r="A7439">
        <v>2024</v>
      </c>
      <c r="B7439" t="s">
        <v>438</v>
      </c>
      <c r="C7439" t="s">
        <v>52</v>
      </c>
      <c r="D7439" t="s">
        <v>632</v>
      </c>
      <c r="E7439">
        <v>205</v>
      </c>
    </row>
    <row r="7440" spans="1:5">
      <c r="A7440">
        <v>2024</v>
      </c>
      <c r="B7440" t="s">
        <v>420</v>
      </c>
      <c r="C7440" t="s">
        <v>8</v>
      </c>
      <c r="D7440" t="s">
        <v>632</v>
      </c>
      <c r="E7440">
        <v>1445</v>
      </c>
    </row>
    <row r="7441" spans="1:5">
      <c r="A7441">
        <v>2024</v>
      </c>
      <c r="B7441" t="s">
        <v>423</v>
      </c>
      <c r="C7441" t="s">
        <v>18</v>
      </c>
      <c r="D7441" t="s">
        <v>632</v>
      </c>
      <c r="E7441">
        <v>275</v>
      </c>
    </row>
    <row r="7442" spans="1:5">
      <c r="A7442">
        <v>2024</v>
      </c>
      <c r="B7442" t="s">
        <v>421</v>
      </c>
      <c r="C7442" t="s">
        <v>13</v>
      </c>
      <c r="D7442" t="s">
        <v>632</v>
      </c>
      <c r="E7442">
        <v>1515</v>
      </c>
    </row>
    <row r="7443" spans="1:5">
      <c r="A7443">
        <v>2024</v>
      </c>
      <c r="B7443" t="s">
        <v>429</v>
      </c>
      <c r="C7443" t="s">
        <v>30</v>
      </c>
      <c r="D7443" t="s">
        <v>632</v>
      </c>
      <c r="E7443">
        <v>1280</v>
      </c>
    </row>
    <row r="7444" spans="1:5">
      <c r="A7444">
        <v>2024</v>
      </c>
      <c r="B7444" t="s">
        <v>431</v>
      </c>
      <c r="C7444" t="s">
        <v>36</v>
      </c>
      <c r="D7444" t="s">
        <v>632</v>
      </c>
      <c r="E7444">
        <v>135</v>
      </c>
    </row>
    <row r="7445" spans="1:5">
      <c r="A7445">
        <v>2024</v>
      </c>
      <c r="B7445" t="s">
        <v>434</v>
      </c>
      <c r="C7445" t="s">
        <v>45</v>
      </c>
      <c r="D7445" t="s">
        <v>632</v>
      </c>
      <c r="E7445">
        <v>65</v>
      </c>
    </row>
    <row r="7446" spans="1:5">
      <c r="A7446">
        <v>2024</v>
      </c>
      <c r="B7446" t="s">
        <v>437</v>
      </c>
      <c r="C7446" t="s">
        <v>51</v>
      </c>
      <c r="D7446" t="s">
        <v>632</v>
      </c>
      <c r="E7446">
        <v>890</v>
      </c>
    </row>
    <row r="7447" spans="1:5">
      <c r="A7447">
        <v>2024</v>
      </c>
      <c r="B7447" t="s">
        <v>436</v>
      </c>
      <c r="C7447" t="s">
        <v>49</v>
      </c>
      <c r="D7447" t="s">
        <v>632</v>
      </c>
      <c r="E7447">
        <v>1280</v>
      </c>
    </row>
    <row r="7448" spans="1:5">
      <c r="A7448">
        <v>2024</v>
      </c>
      <c r="B7448" t="s">
        <v>439</v>
      </c>
      <c r="C7448" t="s">
        <v>53</v>
      </c>
      <c r="D7448" t="s">
        <v>632</v>
      </c>
      <c r="E7448">
        <v>245</v>
      </c>
    </row>
    <row r="7449" spans="1:5">
      <c r="A7449">
        <v>2024</v>
      </c>
      <c r="B7449" t="s">
        <v>433</v>
      </c>
      <c r="C7449" t="s">
        <v>42</v>
      </c>
      <c r="D7449" t="s">
        <v>632</v>
      </c>
      <c r="E7449">
        <v>150</v>
      </c>
    </row>
    <row r="7450" spans="1:5">
      <c r="A7450">
        <v>2023</v>
      </c>
      <c r="B7450" t="s">
        <v>431</v>
      </c>
      <c r="C7450" t="s">
        <v>36</v>
      </c>
      <c r="D7450" t="s">
        <v>633</v>
      </c>
      <c r="E7450">
        <v>220</v>
      </c>
    </row>
    <row r="7451" spans="1:5">
      <c r="A7451">
        <v>2023</v>
      </c>
      <c r="B7451" t="s">
        <v>433</v>
      </c>
      <c r="C7451" t="s">
        <v>42</v>
      </c>
      <c r="D7451" t="s">
        <v>633</v>
      </c>
      <c r="E7451">
        <v>260</v>
      </c>
    </row>
    <row r="7452" spans="1:5">
      <c r="A7452">
        <v>2023</v>
      </c>
      <c r="B7452" t="s">
        <v>423</v>
      </c>
      <c r="C7452" t="s">
        <v>18</v>
      </c>
      <c r="D7452" t="s">
        <v>633</v>
      </c>
      <c r="E7452">
        <v>390</v>
      </c>
    </row>
    <row r="7453" spans="1:5">
      <c r="A7453">
        <v>2023</v>
      </c>
      <c r="B7453" t="s">
        <v>428</v>
      </c>
      <c r="C7453" t="s">
        <v>27</v>
      </c>
      <c r="D7453" t="s">
        <v>633</v>
      </c>
      <c r="E7453">
        <v>610</v>
      </c>
    </row>
    <row r="7454" spans="1:5">
      <c r="A7454">
        <v>2024</v>
      </c>
      <c r="B7454" t="s">
        <v>424</v>
      </c>
      <c r="C7454" t="s">
        <v>21</v>
      </c>
      <c r="D7454" t="s">
        <v>633</v>
      </c>
      <c r="E7454">
        <v>1090</v>
      </c>
    </row>
    <row r="7455" spans="1:5">
      <c r="A7455">
        <v>2024</v>
      </c>
      <c r="B7455" t="s">
        <v>432</v>
      </c>
      <c r="C7455" t="s">
        <v>39</v>
      </c>
      <c r="D7455" t="s">
        <v>633</v>
      </c>
      <c r="E7455">
        <v>910</v>
      </c>
    </row>
    <row r="7456" spans="1:5">
      <c r="A7456">
        <v>2024</v>
      </c>
      <c r="B7456" t="s">
        <v>435</v>
      </c>
      <c r="C7456" t="s">
        <v>48</v>
      </c>
      <c r="D7456" t="s">
        <v>633</v>
      </c>
      <c r="E7456">
        <v>345</v>
      </c>
    </row>
    <row r="7457" spans="1:5">
      <c r="A7457">
        <v>2024</v>
      </c>
      <c r="B7457" t="s">
        <v>426</v>
      </c>
      <c r="C7457" t="s">
        <v>427</v>
      </c>
      <c r="D7457" t="s">
        <v>633</v>
      </c>
      <c r="E7457">
        <v>665</v>
      </c>
    </row>
    <row r="7458" spans="1:5">
      <c r="A7458">
        <v>2021</v>
      </c>
      <c r="B7458" t="s">
        <v>437</v>
      </c>
      <c r="C7458" t="s">
        <v>51</v>
      </c>
      <c r="D7458" t="s">
        <v>633</v>
      </c>
      <c r="E7458">
        <v>1855</v>
      </c>
    </row>
    <row r="7459" spans="1:5">
      <c r="A7459">
        <v>2021</v>
      </c>
      <c r="B7459" t="s">
        <v>434</v>
      </c>
      <c r="C7459" t="s">
        <v>45</v>
      </c>
      <c r="D7459" t="s">
        <v>633</v>
      </c>
      <c r="E7459">
        <v>120</v>
      </c>
    </row>
    <row r="7460" spans="1:5">
      <c r="A7460">
        <v>2021</v>
      </c>
      <c r="B7460" t="s">
        <v>438</v>
      </c>
      <c r="C7460" t="s">
        <v>52</v>
      </c>
      <c r="D7460" t="s">
        <v>633</v>
      </c>
      <c r="E7460">
        <v>230</v>
      </c>
    </row>
    <row r="7461" spans="1:5">
      <c r="A7461">
        <v>2021</v>
      </c>
      <c r="B7461" t="s">
        <v>425</v>
      </c>
      <c r="C7461" t="s">
        <v>24</v>
      </c>
      <c r="D7461" t="s">
        <v>633</v>
      </c>
      <c r="E7461">
        <v>360</v>
      </c>
    </row>
    <row r="7462" spans="1:5">
      <c r="A7462">
        <v>2021</v>
      </c>
      <c r="B7462" t="s">
        <v>423</v>
      </c>
      <c r="C7462" t="s">
        <v>18</v>
      </c>
      <c r="D7462" t="s">
        <v>633</v>
      </c>
      <c r="E7462">
        <v>380</v>
      </c>
    </row>
    <row r="7463" spans="1:5">
      <c r="A7463">
        <v>2021</v>
      </c>
      <c r="B7463" t="s">
        <v>420</v>
      </c>
      <c r="C7463" t="s">
        <v>8</v>
      </c>
      <c r="D7463" t="s">
        <v>633</v>
      </c>
      <c r="E7463">
        <v>2525</v>
      </c>
    </row>
    <row r="7464" spans="1:5">
      <c r="A7464">
        <v>2022</v>
      </c>
      <c r="B7464" t="s">
        <v>425</v>
      </c>
      <c r="C7464" t="s">
        <v>24</v>
      </c>
      <c r="D7464" t="s">
        <v>633</v>
      </c>
      <c r="E7464">
        <v>370</v>
      </c>
    </row>
    <row r="7465" spans="1:5">
      <c r="A7465">
        <v>2022</v>
      </c>
      <c r="B7465" t="s">
        <v>422</v>
      </c>
      <c r="C7465" t="s">
        <v>15</v>
      </c>
      <c r="D7465" t="s">
        <v>633</v>
      </c>
      <c r="E7465">
        <v>1955</v>
      </c>
    </row>
    <row r="7466" spans="1:5">
      <c r="A7466">
        <v>2022</v>
      </c>
      <c r="B7466" t="s">
        <v>437</v>
      </c>
      <c r="C7466" t="s">
        <v>51</v>
      </c>
      <c r="D7466" t="s">
        <v>633</v>
      </c>
      <c r="E7466">
        <v>1835</v>
      </c>
    </row>
    <row r="7467" spans="1:5">
      <c r="A7467">
        <v>2022</v>
      </c>
      <c r="B7467" t="s">
        <v>426</v>
      </c>
      <c r="C7467" t="s">
        <v>427</v>
      </c>
      <c r="D7467" t="s">
        <v>633</v>
      </c>
      <c r="E7467">
        <v>685</v>
      </c>
    </row>
    <row r="7468" spans="1:5">
      <c r="A7468">
        <v>2022</v>
      </c>
      <c r="B7468" t="s">
        <v>428</v>
      </c>
      <c r="C7468" t="s">
        <v>27</v>
      </c>
      <c r="D7468" t="s">
        <v>633</v>
      </c>
      <c r="E7468">
        <v>615</v>
      </c>
    </row>
    <row r="7469" spans="1:5">
      <c r="A7469">
        <v>2022</v>
      </c>
      <c r="B7469" t="s">
        <v>435</v>
      </c>
      <c r="C7469" t="s">
        <v>48</v>
      </c>
      <c r="D7469" t="s">
        <v>633</v>
      </c>
      <c r="E7469">
        <v>330</v>
      </c>
    </row>
    <row r="7470" spans="1:5">
      <c r="A7470">
        <v>2022</v>
      </c>
      <c r="B7470" t="s">
        <v>423</v>
      </c>
      <c r="C7470" t="s">
        <v>18</v>
      </c>
      <c r="D7470" t="s">
        <v>633</v>
      </c>
      <c r="E7470">
        <v>405</v>
      </c>
    </row>
    <row r="7471" spans="1:5">
      <c r="A7471">
        <v>2022</v>
      </c>
      <c r="B7471" t="s">
        <v>430</v>
      </c>
      <c r="C7471" t="s">
        <v>33</v>
      </c>
      <c r="D7471" t="s">
        <v>633</v>
      </c>
      <c r="E7471">
        <v>365</v>
      </c>
    </row>
    <row r="7472" spans="1:5">
      <c r="A7472">
        <v>2022</v>
      </c>
      <c r="B7472" t="s">
        <v>436</v>
      </c>
      <c r="C7472" t="s">
        <v>49</v>
      </c>
      <c r="D7472" t="s">
        <v>633</v>
      </c>
      <c r="E7472">
        <v>2350</v>
      </c>
    </row>
    <row r="7473" spans="1:5">
      <c r="A7473">
        <v>2022</v>
      </c>
      <c r="B7473" t="s">
        <v>439</v>
      </c>
      <c r="C7473" t="s">
        <v>53</v>
      </c>
      <c r="D7473" t="s">
        <v>633</v>
      </c>
      <c r="E7473">
        <v>420</v>
      </c>
    </row>
    <row r="7474" spans="1:5">
      <c r="A7474">
        <v>2022</v>
      </c>
      <c r="B7474" t="s">
        <v>433</v>
      </c>
      <c r="C7474" t="s">
        <v>42</v>
      </c>
      <c r="D7474" t="s">
        <v>633</v>
      </c>
      <c r="E7474">
        <v>270</v>
      </c>
    </row>
    <row r="7475" spans="1:5">
      <c r="A7475">
        <v>2022</v>
      </c>
      <c r="B7475" t="s">
        <v>434</v>
      </c>
      <c r="C7475" t="s">
        <v>45</v>
      </c>
      <c r="D7475" t="s">
        <v>633</v>
      </c>
      <c r="E7475">
        <v>120</v>
      </c>
    </row>
    <row r="7476" spans="1:5">
      <c r="A7476">
        <v>2022</v>
      </c>
      <c r="B7476" t="s">
        <v>432</v>
      </c>
      <c r="C7476" t="s">
        <v>39</v>
      </c>
      <c r="D7476" t="s">
        <v>633</v>
      </c>
      <c r="E7476">
        <v>895</v>
      </c>
    </row>
    <row r="7477" spans="1:5">
      <c r="A7477">
        <v>2021</v>
      </c>
      <c r="B7477" t="s">
        <v>426</v>
      </c>
      <c r="C7477" t="s">
        <v>427</v>
      </c>
      <c r="D7477" t="s">
        <v>633</v>
      </c>
      <c r="E7477">
        <v>685</v>
      </c>
    </row>
    <row r="7478" spans="1:5">
      <c r="A7478">
        <v>2021</v>
      </c>
      <c r="B7478" t="s">
        <v>422</v>
      </c>
      <c r="C7478" t="s">
        <v>15</v>
      </c>
      <c r="D7478" t="s">
        <v>633</v>
      </c>
      <c r="E7478">
        <v>1970</v>
      </c>
    </row>
    <row r="7479" spans="1:5">
      <c r="A7479">
        <v>2021</v>
      </c>
      <c r="B7479" t="s">
        <v>432</v>
      </c>
      <c r="C7479" t="s">
        <v>39</v>
      </c>
      <c r="D7479" t="s">
        <v>633</v>
      </c>
      <c r="E7479">
        <v>880</v>
      </c>
    </row>
    <row r="7480" spans="1:5">
      <c r="A7480">
        <v>2021</v>
      </c>
      <c r="B7480" t="s">
        <v>424</v>
      </c>
      <c r="C7480" t="s">
        <v>21</v>
      </c>
      <c r="D7480" t="s">
        <v>633</v>
      </c>
      <c r="E7480">
        <v>1140</v>
      </c>
    </row>
    <row r="7481" spans="1:5">
      <c r="A7481">
        <v>2021</v>
      </c>
      <c r="B7481" t="s">
        <v>433</v>
      </c>
      <c r="C7481" t="s">
        <v>42</v>
      </c>
      <c r="D7481" t="s">
        <v>633</v>
      </c>
      <c r="E7481">
        <v>275</v>
      </c>
    </row>
    <row r="7482" spans="1:5">
      <c r="A7482">
        <v>2021</v>
      </c>
      <c r="B7482" t="s">
        <v>421</v>
      </c>
      <c r="C7482" t="s">
        <v>13</v>
      </c>
      <c r="D7482" t="s">
        <v>633</v>
      </c>
      <c r="E7482">
        <v>3070</v>
      </c>
    </row>
    <row r="7483" spans="1:5">
      <c r="A7483">
        <v>2022</v>
      </c>
      <c r="B7483" t="s">
        <v>424</v>
      </c>
      <c r="C7483" t="s">
        <v>21</v>
      </c>
      <c r="D7483" t="s">
        <v>633</v>
      </c>
      <c r="E7483">
        <v>1120</v>
      </c>
    </row>
    <row r="7484" spans="1:5">
      <c r="A7484">
        <v>2022</v>
      </c>
      <c r="B7484" t="s">
        <v>431</v>
      </c>
      <c r="C7484" t="s">
        <v>36</v>
      </c>
      <c r="D7484" t="s">
        <v>633</v>
      </c>
      <c r="E7484">
        <v>220</v>
      </c>
    </row>
    <row r="7485" spans="1:5">
      <c r="A7485">
        <v>2022</v>
      </c>
      <c r="B7485" t="s">
        <v>421</v>
      </c>
      <c r="C7485" t="s">
        <v>13</v>
      </c>
      <c r="D7485" t="s">
        <v>633</v>
      </c>
      <c r="E7485">
        <v>3025</v>
      </c>
    </row>
    <row r="7486" spans="1:5">
      <c r="A7486">
        <v>2021</v>
      </c>
      <c r="B7486" t="s">
        <v>436</v>
      </c>
      <c r="C7486" t="s">
        <v>49</v>
      </c>
      <c r="D7486" t="s">
        <v>633</v>
      </c>
      <c r="E7486">
        <v>2380</v>
      </c>
    </row>
    <row r="7487" spans="1:5">
      <c r="A7487">
        <v>2021</v>
      </c>
      <c r="B7487" t="s">
        <v>439</v>
      </c>
      <c r="C7487" t="s">
        <v>53</v>
      </c>
      <c r="D7487" t="s">
        <v>633</v>
      </c>
      <c r="E7487">
        <v>425</v>
      </c>
    </row>
    <row r="7488" spans="1:5">
      <c r="A7488">
        <v>2021</v>
      </c>
      <c r="B7488" t="s">
        <v>435</v>
      </c>
      <c r="C7488" t="s">
        <v>48</v>
      </c>
      <c r="D7488" t="s">
        <v>633</v>
      </c>
      <c r="E7488">
        <v>320</v>
      </c>
    </row>
    <row r="7489" spans="1:5">
      <c r="A7489">
        <v>2021</v>
      </c>
      <c r="B7489" t="s">
        <v>430</v>
      </c>
      <c r="C7489" t="s">
        <v>33</v>
      </c>
      <c r="D7489" t="s">
        <v>633</v>
      </c>
      <c r="E7489">
        <v>350</v>
      </c>
    </row>
    <row r="7490" spans="1:5">
      <c r="A7490">
        <v>2021</v>
      </c>
      <c r="B7490" t="s">
        <v>429</v>
      </c>
      <c r="C7490" t="s">
        <v>30</v>
      </c>
      <c r="D7490" t="s">
        <v>633</v>
      </c>
      <c r="E7490">
        <v>1750</v>
      </c>
    </row>
    <row r="7491" spans="1:5">
      <c r="A7491">
        <v>2021</v>
      </c>
      <c r="B7491" t="s">
        <v>428</v>
      </c>
      <c r="C7491" t="s">
        <v>27</v>
      </c>
      <c r="D7491" t="s">
        <v>633</v>
      </c>
      <c r="E7491">
        <v>605</v>
      </c>
    </row>
    <row r="7492" spans="1:5">
      <c r="A7492">
        <v>2021</v>
      </c>
      <c r="B7492" t="s">
        <v>431</v>
      </c>
      <c r="C7492" t="s">
        <v>36</v>
      </c>
      <c r="D7492" t="s">
        <v>633</v>
      </c>
      <c r="E7492">
        <v>205</v>
      </c>
    </row>
    <row r="7493" spans="1:5">
      <c r="A7493">
        <v>2022</v>
      </c>
      <c r="B7493" t="s">
        <v>438</v>
      </c>
      <c r="C7493" t="s">
        <v>52</v>
      </c>
      <c r="D7493" t="s">
        <v>633</v>
      </c>
      <c r="E7493">
        <v>225</v>
      </c>
    </row>
    <row r="7494" spans="1:5">
      <c r="A7494">
        <v>2022</v>
      </c>
      <c r="B7494" t="s">
        <v>429</v>
      </c>
      <c r="C7494" t="s">
        <v>30</v>
      </c>
      <c r="D7494" t="s">
        <v>633</v>
      </c>
      <c r="E7494">
        <v>1695</v>
      </c>
    </row>
    <row r="7495" spans="1:5">
      <c r="A7495">
        <v>2022</v>
      </c>
      <c r="B7495" t="s">
        <v>420</v>
      </c>
      <c r="C7495" t="s">
        <v>8</v>
      </c>
      <c r="D7495" t="s">
        <v>633</v>
      </c>
      <c r="E7495">
        <v>2490</v>
      </c>
    </row>
    <row r="7496" spans="1:5">
      <c r="A7496">
        <v>2020</v>
      </c>
      <c r="B7496" t="s">
        <v>422</v>
      </c>
      <c r="C7496" t="s">
        <v>15</v>
      </c>
      <c r="D7496" t="s">
        <v>633</v>
      </c>
      <c r="E7496">
        <v>1980</v>
      </c>
    </row>
    <row r="7497" spans="1:5">
      <c r="A7497">
        <v>2020</v>
      </c>
      <c r="B7497" t="s">
        <v>425</v>
      </c>
      <c r="C7497" t="s">
        <v>24</v>
      </c>
      <c r="D7497" t="s">
        <v>633</v>
      </c>
      <c r="E7497">
        <v>350</v>
      </c>
    </row>
    <row r="7498" spans="1:5">
      <c r="A7498">
        <v>2020</v>
      </c>
      <c r="B7498" t="s">
        <v>431</v>
      </c>
      <c r="C7498" t="s">
        <v>36</v>
      </c>
      <c r="D7498" t="s">
        <v>633</v>
      </c>
      <c r="E7498">
        <v>210</v>
      </c>
    </row>
    <row r="7499" spans="1:5">
      <c r="A7499">
        <v>2020</v>
      </c>
      <c r="B7499" t="s">
        <v>423</v>
      </c>
      <c r="C7499" t="s">
        <v>18</v>
      </c>
      <c r="D7499" t="s">
        <v>633</v>
      </c>
      <c r="E7499">
        <v>370</v>
      </c>
    </row>
    <row r="7500" spans="1:5">
      <c r="A7500">
        <v>2020</v>
      </c>
      <c r="B7500" t="s">
        <v>421</v>
      </c>
      <c r="C7500" t="s">
        <v>13</v>
      </c>
      <c r="D7500" t="s">
        <v>633</v>
      </c>
      <c r="E7500">
        <v>3105</v>
      </c>
    </row>
    <row r="7501" spans="1:5">
      <c r="A7501">
        <v>2020</v>
      </c>
      <c r="B7501" t="s">
        <v>438</v>
      </c>
      <c r="C7501" t="s">
        <v>52</v>
      </c>
      <c r="D7501" t="s">
        <v>633</v>
      </c>
      <c r="E7501">
        <v>230</v>
      </c>
    </row>
    <row r="7502" spans="1:5">
      <c r="A7502">
        <v>2020</v>
      </c>
      <c r="B7502" t="s">
        <v>436</v>
      </c>
      <c r="C7502" t="s">
        <v>49</v>
      </c>
      <c r="D7502" t="s">
        <v>633</v>
      </c>
      <c r="E7502">
        <v>2340</v>
      </c>
    </row>
    <row r="7503" spans="1:5">
      <c r="A7503">
        <v>2020</v>
      </c>
      <c r="B7503" t="s">
        <v>426</v>
      </c>
      <c r="C7503" t="s">
        <v>427</v>
      </c>
      <c r="D7503" t="s">
        <v>633</v>
      </c>
      <c r="E7503">
        <v>680</v>
      </c>
    </row>
    <row r="7504" spans="1:5">
      <c r="A7504">
        <v>2020</v>
      </c>
      <c r="B7504" t="s">
        <v>424</v>
      </c>
      <c r="C7504" t="s">
        <v>21</v>
      </c>
      <c r="D7504" t="s">
        <v>633</v>
      </c>
      <c r="E7504">
        <v>1120</v>
      </c>
    </row>
    <row r="7505" spans="1:5">
      <c r="A7505">
        <v>2020</v>
      </c>
      <c r="B7505" t="s">
        <v>432</v>
      </c>
      <c r="C7505" t="s">
        <v>39</v>
      </c>
      <c r="D7505" t="s">
        <v>633</v>
      </c>
      <c r="E7505">
        <v>895</v>
      </c>
    </row>
    <row r="7506" spans="1:5">
      <c r="A7506">
        <v>2020</v>
      </c>
      <c r="B7506" t="s">
        <v>439</v>
      </c>
      <c r="C7506" t="s">
        <v>53</v>
      </c>
      <c r="D7506" t="s">
        <v>633</v>
      </c>
      <c r="E7506">
        <v>425</v>
      </c>
    </row>
    <row r="7507" spans="1:5">
      <c r="A7507">
        <v>2020</v>
      </c>
      <c r="B7507" t="s">
        <v>428</v>
      </c>
      <c r="C7507" t="s">
        <v>27</v>
      </c>
      <c r="D7507" t="s">
        <v>633</v>
      </c>
      <c r="E7507">
        <v>605</v>
      </c>
    </row>
    <row r="7508" spans="1:5">
      <c r="A7508">
        <v>2020</v>
      </c>
      <c r="B7508" t="s">
        <v>429</v>
      </c>
      <c r="C7508" t="s">
        <v>30</v>
      </c>
      <c r="D7508" t="s">
        <v>633</v>
      </c>
      <c r="E7508">
        <v>1735</v>
      </c>
    </row>
    <row r="7509" spans="1:5">
      <c r="A7509">
        <v>2020</v>
      </c>
      <c r="B7509" t="s">
        <v>430</v>
      </c>
      <c r="C7509" t="s">
        <v>33</v>
      </c>
      <c r="D7509" t="s">
        <v>633</v>
      </c>
      <c r="E7509">
        <v>340</v>
      </c>
    </row>
    <row r="7510" spans="1:5">
      <c r="A7510">
        <v>2020</v>
      </c>
      <c r="B7510" t="s">
        <v>433</v>
      </c>
      <c r="C7510" t="s">
        <v>42</v>
      </c>
      <c r="D7510" t="s">
        <v>633</v>
      </c>
      <c r="E7510">
        <v>290</v>
      </c>
    </row>
    <row r="7511" spans="1:5">
      <c r="A7511">
        <v>2020</v>
      </c>
      <c r="B7511" t="s">
        <v>420</v>
      </c>
      <c r="C7511" t="s">
        <v>8</v>
      </c>
      <c r="D7511" t="s">
        <v>633</v>
      </c>
      <c r="E7511">
        <v>2560</v>
      </c>
    </row>
    <row r="7512" spans="1:5">
      <c r="A7512">
        <v>2020</v>
      </c>
      <c r="B7512" t="s">
        <v>434</v>
      </c>
      <c r="C7512" t="s">
        <v>45</v>
      </c>
      <c r="D7512" t="s">
        <v>633</v>
      </c>
      <c r="E7512">
        <v>120</v>
      </c>
    </row>
    <row r="7513" spans="1:5">
      <c r="A7513">
        <v>2020</v>
      </c>
      <c r="B7513" t="s">
        <v>435</v>
      </c>
      <c r="C7513" t="s">
        <v>48</v>
      </c>
      <c r="D7513" t="s">
        <v>633</v>
      </c>
      <c r="E7513">
        <v>330</v>
      </c>
    </row>
    <row r="7514" spans="1:5">
      <c r="A7514">
        <v>2020</v>
      </c>
      <c r="B7514" t="s">
        <v>437</v>
      </c>
      <c r="C7514" t="s">
        <v>51</v>
      </c>
      <c r="D7514" t="s">
        <v>633</v>
      </c>
      <c r="E7514">
        <v>1865</v>
      </c>
    </row>
    <row r="7515" spans="1:5">
      <c r="A7515">
        <v>2019</v>
      </c>
      <c r="B7515" t="s">
        <v>432</v>
      </c>
      <c r="C7515" t="s">
        <v>39</v>
      </c>
      <c r="D7515" t="s">
        <v>633</v>
      </c>
      <c r="E7515">
        <v>935</v>
      </c>
    </row>
    <row r="7516" spans="1:5">
      <c r="A7516">
        <v>2019</v>
      </c>
      <c r="B7516" t="s">
        <v>426</v>
      </c>
      <c r="C7516" t="s">
        <v>427</v>
      </c>
      <c r="D7516" t="s">
        <v>633</v>
      </c>
      <c r="E7516">
        <v>695</v>
      </c>
    </row>
    <row r="7517" spans="1:5">
      <c r="A7517">
        <v>2019</v>
      </c>
      <c r="B7517" t="s">
        <v>421</v>
      </c>
      <c r="C7517" t="s">
        <v>13</v>
      </c>
      <c r="D7517" t="s">
        <v>633</v>
      </c>
      <c r="E7517">
        <v>3055</v>
      </c>
    </row>
    <row r="7518" spans="1:5">
      <c r="A7518">
        <v>2019</v>
      </c>
      <c r="B7518" t="s">
        <v>424</v>
      </c>
      <c r="C7518" t="s">
        <v>21</v>
      </c>
      <c r="D7518" t="s">
        <v>633</v>
      </c>
      <c r="E7518">
        <v>1125</v>
      </c>
    </row>
    <row r="7519" spans="1:5">
      <c r="A7519">
        <v>2019</v>
      </c>
      <c r="B7519" t="s">
        <v>423</v>
      </c>
      <c r="C7519" t="s">
        <v>18</v>
      </c>
      <c r="D7519" t="s">
        <v>633</v>
      </c>
      <c r="E7519">
        <v>370</v>
      </c>
    </row>
    <row r="7520" spans="1:5">
      <c r="A7520">
        <v>2019</v>
      </c>
      <c r="B7520" t="s">
        <v>434</v>
      </c>
      <c r="C7520" t="s">
        <v>45</v>
      </c>
      <c r="D7520" t="s">
        <v>633</v>
      </c>
      <c r="E7520">
        <v>120</v>
      </c>
    </row>
    <row r="7521" spans="1:5">
      <c r="A7521">
        <v>2019</v>
      </c>
      <c r="B7521" t="s">
        <v>428</v>
      </c>
      <c r="C7521" t="s">
        <v>27</v>
      </c>
      <c r="D7521" t="s">
        <v>633</v>
      </c>
      <c r="E7521">
        <v>595</v>
      </c>
    </row>
    <row r="7522" spans="1:5">
      <c r="A7522">
        <v>2019</v>
      </c>
      <c r="B7522" t="s">
        <v>437</v>
      </c>
      <c r="C7522" t="s">
        <v>51</v>
      </c>
      <c r="D7522" t="s">
        <v>633</v>
      </c>
      <c r="E7522">
        <v>1875</v>
      </c>
    </row>
    <row r="7523" spans="1:5">
      <c r="A7523">
        <v>2019</v>
      </c>
      <c r="B7523" t="s">
        <v>425</v>
      </c>
      <c r="C7523" t="s">
        <v>24</v>
      </c>
      <c r="D7523" t="s">
        <v>633</v>
      </c>
      <c r="E7523">
        <v>365</v>
      </c>
    </row>
    <row r="7524" spans="1:5">
      <c r="A7524">
        <v>2019</v>
      </c>
      <c r="B7524" t="s">
        <v>430</v>
      </c>
      <c r="C7524" t="s">
        <v>33</v>
      </c>
      <c r="D7524" t="s">
        <v>633</v>
      </c>
      <c r="E7524">
        <v>345</v>
      </c>
    </row>
    <row r="7525" spans="1:5">
      <c r="A7525">
        <v>2019</v>
      </c>
      <c r="B7525" t="s">
        <v>420</v>
      </c>
      <c r="C7525" t="s">
        <v>8</v>
      </c>
      <c r="D7525" t="s">
        <v>633</v>
      </c>
      <c r="E7525">
        <v>2590</v>
      </c>
    </row>
    <row r="7526" spans="1:5">
      <c r="A7526">
        <v>2019</v>
      </c>
      <c r="B7526" t="s">
        <v>438</v>
      </c>
      <c r="C7526" t="s">
        <v>52</v>
      </c>
      <c r="D7526" t="s">
        <v>633</v>
      </c>
      <c r="E7526">
        <v>230</v>
      </c>
    </row>
    <row r="7527" spans="1:5">
      <c r="A7527">
        <v>2019</v>
      </c>
      <c r="B7527" t="s">
        <v>429</v>
      </c>
      <c r="C7527" t="s">
        <v>30</v>
      </c>
      <c r="D7527" t="s">
        <v>633</v>
      </c>
      <c r="E7527">
        <v>1780</v>
      </c>
    </row>
    <row r="7528" spans="1:5">
      <c r="A7528">
        <v>2019</v>
      </c>
      <c r="B7528" t="s">
        <v>433</v>
      </c>
      <c r="C7528" t="s">
        <v>42</v>
      </c>
      <c r="D7528" t="s">
        <v>633</v>
      </c>
      <c r="E7528">
        <v>305</v>
      </c>
    </row>
    <row r="7529" spans="1:5">
      <c r="A7529">
        <v>2019</v>
      </c>
      <c r="B7529" t="s">
        <v>422</v>
      </c>
      <c r="C7529" t="s">
        <v>15</v>
      </c>
      <c r="D7529" t="s">
        <v>633</v>
      </c>
      <c r="E7529">
        <v>1990</v>
      </c>
    </row>
    <row r="7530" spans="1:5">
      <c r="A7530">
        <v>2019</v>
      </c>
      <c r="B7530" t="s">
        <v>435</v>
      </c>
      <c r="C7530" t="s">
        <v>48</v>
      </c>
      <c r="D7530" t="s">
        <v>633</v>
      </c>
      <c r="E7530">
        <v>305</v>
      </c>
    </row>
    <row r="7531" spans="1:5">
      <c r="A7531">
        <v>2019</v>
      </c>
      <c r="B7531" t="s">
        <v>436</v>
      </c>
      <c r="C7531" t="s">
        <v>49</v>
      </c>
      <c r="D7531" t="s">
        <v>633</v>
      </c>
      <c r="E7531">
        <v>2350</v>
      </c>
    </row>
    <row r="7532" spans="1:5">
      <c r="A7532">
        <v>2019</v>
      </c>
      <c r="B7532" t="s">
        <v>439</v>
      </c>
      <c r="C7532" t="s">
        <v>53</v>
      </c>
      <c r="D7532" t="s">
        <v>633</v>
      </c>
      <c r="E7532">
        <v>435</v>
      </c>
    </row>
    <row r="7533" spans="1:5">
      <c r="A7533">
        <v>2019</v>
      </c>
      <c r="B7533" t="s">
        <v>431</v>
      </c>
      <c r="C7533" t="s">
        <v>36</v>
      </c>
      <c r="D7533" t="s">
        <v>633</v>
      </c>
      <c r="E7533">
        <v>230</v>
      </c>
    </row>
    <row r="7534" spans="1:5">
      <c r="A7534">
        <v>2018</v>
      </c>
      <c r="B7534" t="s">
        <v>424</v>
      </c>
      <c r="C7534" t="s">
        <v>21</v>
      </c>
      <c r="D7534" t="s">
        <v>633</v>
      </c>
      <c r="E7534">
        <v>1115</v>
      </c>
    </row>
    <row r="7535" spans="1:5">
      <c r="A7535">
        <v>2018</v>
      </c>
      <c r="B7535" t="s">
        <v>420</v>
      </c>
      <c r="C7535" t="s">
        <v>8</v>
      </c>
      <c r="D7535" t="s">
        <v>633</v>
      </c>
      <c r="E7535">
        <v>2595</v>
      </c>
    </row>
    <row r="7536" spans="1:5">
      <c r="A7536">
        <v>2018</v>
      </c>
      <c r="B7536" t="s">
        <v>426</v>
      </c>
      <c r="C7536" t="s">
        <v>427</v>
      </c>
      <c r="D7536" t="s">
        <v>633</v>
      </c>
      <c r="E7536">
        <v>705</v>
      </c>
    </row>
    <row r="7537" spans="1:5">
      <c r="A7537">
        <v>2018</v>
      </c>
      <c r="B7537" t="s">
        <v>433</v>
      </c>
      <c r="C7537" t="s">
        <v>42</v>
      </c>
      <c r="D7537" t="s">
        <v>633</v>
      </c>
      <c r="E7537">
        <v>310</v>
      </c>
    </row>
    <row r="7538" spans="1:5">
      <c r="A7538">
        <v>2018</v>
      </c>
      <c r="B7538" t="s">
        <v>421</v>
      </c>
      <c r="C7538" t="s">
        <v>13</v>
      </c>
      <c r="D7538" t="s">
        <v>633</v>
      </c>
      <c r="E7538">
        <v>3110</v>
      </c>
    </row>
    <row r="7539" spans="1:5">
      <c r="A7539">
        <v>2018</v>
      </c>
      <c r="B7539" t="s">
        <v>435</v>
      </c>
      <c r="C7539" t="s">
        <v>48</v>
      </c>
      <c r="D7539" t="s">
        <v>633</v>
      </c>
      <c r="E7539">
        <v>290</v>
      </c>
    </row>
    <row r="7540" spans="1:5">
      <c r="A7540">
        <v>2018</v>
      </c>
      <c r="B7540" t="s">
        <v>428</v>
      </c>
      <c r="C7540" t="s">
        <v>27</v>
      </c>
      <c r="D7540" t="s">
        <v>633</v>
      </c>
      <c r="E7540">
        <v>580</v>
      </c>
    </row>
    <row r="7541" spans="1:5">
      <c r="A7541">
        <v>2018</v>
      </c>
      <c r="B7541" t="s">
        <v>423</v>
      </c>
      <c r="C7541" t="s">
        <v>18</v>
      </c>
      <c r="D7541" t="s">
        <v>633</v>
      </c>
      <c r="E7541">
        <v>375</v>
      </c>
    </row>
    <row r="7542" spans="1:5">
      <c r="A7542">
        <v>2018</v>
      </c>
      <c r="B7542" t="s">
        <v>430</v>
      </c>
      <c r="C7542" t="s">
        <v>33</v>
      </c>
      <c r="D7542" t="s">
        <v>633</v>
      </c>
      <c r="E7542">
        <v>365</v>
      </c>
    </row>
    <row r="7543" spans="1:5">
      <c r="A7543">
        <v>2018</v>
      </c>
      <c r="B7543" t="s">
        <v>431</v>
      </c>
      <c r="C7543" t="s">
        <v>36</v>
      </c>
      <c r="D7543" t="s">
        <v>633</v>
      </c>
      <c r="E7543">
        <v>230</v>
      </c>
    </row>
    <row r="7544" spans="1:5">
      <c r="A7544">
        <v>2018</v>
      </c>
      <c r="B7544" t="s">
        <v>438</v>
      </c>
      <c r="C7544" t="s">
        <v>52</v>
      </c>
      <c r="D7544" t="s">
        <v>633</v>
      </c>
      <c r="E7544">
        <v>245</v>
      </c>
    </row>
    <row r="7545" spans="1:5">
      <c r="A7545">
        <v>2018</v>
      </c>
      <c r="B7545" t="s">
        <v>422</v>
      </c>
      <c r="C7545" t="s">
        <v>15</v>
      </c>
      <c r="D7545" t="s">
        <v>633</v>
      </c>
      <c r="E7545">
        <v>2050</v>
      </c>
    </row>
    <row r="7546" spans="1:5">
      <c r="A7546">
        <v>2018</v>
      </c>
      <c r="B7546" t="s">
        <v>436</v>
      </c>
      <c r="C7546" t="s">
        <v>49</v>
      </c>
      <c r="D7546" t="s">
        <v>633</v>
      </c>
      <c r="E7546">
        <v>2400</v>
      </c>
    </row>
    <row r="7547" spans="1:5">
      <c r="A7547">
        <v>2018</v>
      </c>
      <c r="B7547" t="s">
        <v>439</v>
      </c>
      <c r="C7547" t="s">
        <v>53</v>
      </c>
      <c r="D7547" t="s">
        <v>633</v>
      </c>
      <c r="E7547">
        <v>460</v>
      </c>
    </row>
    <row r="7548" spans="1:5">
      <c r="A7548">
        <v>2018</v>
      </c>
      <c r="B7548" t="s">
        <v>437</v>
      </c>
      <c r="C7548" t="s">
        <v>51</v>
      </c>
      <c r="D7548" t="s">
        <v>633</v>
      </c>
      <c r="E7548">
        <v>1875</v>
      </c>
    </row>
    <row r="7549" spans="1:5">
      <c r="A7549">
        <v>2018</v>
      </c>
      <c r="B7549" t="s">
        <v>434</v>
      </c>
      <c r="C7549" t="s">
        <v>45</v>
      </c>
      <c r="D7549" t="s">
        <v>633</v>
      </c>
      <c r="E7549">
        <v>125</v>
      </c>
    </row>
    <row r="7550" spans="1:5">
      <c r="A7550">
        <v>2018</v>
      </c>
      <c r="B7550" t="s">
        <v>429</v>
      </c>
      <c r="C7550" t="s">
        <v>30</v>
      </c>
      <c r="D7550" t="s">
        <v>633</v>
      </c>
      <c r="E7550">
        <v>1780</v>
      </c>
    </row>
    <row r="7551" spans="1:5">
      <c r="A7551">
        <v>2018</v>
      </c>
      <c r="B7551" t="s">
        <v>425</v>
      </c>
      <c r="C7551" t="s">
        <v>24</v>
      </c>
      <c r="D7551" t="s">
        <v>633</v>
      </c>
      <c r="E7551">
        <v>365</v>
      </c>
    </row>
    <row r="7552" spans="1:5">
      <c r="A7552">
        <v>2018</v>
      </c>
      <c r="B7552" t="s">
        <v>432</v>
      </c>
      <c r="C7552" t="s">
        <v>39</v>
      </c>
      <c r="D7552" t="s">
        <v>633</v>
      </c>
      <c r="E7552">
        <v>905</v>
      </c>
    </row>
    <row r="7553" spans="1:5">
      <c r="A7553">
        <v>2023</v>
      </c>
      <c r="B7553" t="s">
        <v>424</v>
      </c>
      <c r="C7553" t="s">
        <v>21</v>
      </c>
      <c r="D7553" t="s">
        <v>633</v>
      </c>
      <c r="E7553">
        <v>1090</v>
      </c>
    </row>
    <row r="7554" spans="1:5">
      <c r="A7554">
        <v>2023</v>
      </c>
      <c r="B7554" t="s">
        <v>432</v>
      </c>
      <c r="C7554" t="s">
        <v>39</v>
      </c>
      <c r="D7554" t="s">
        <v>633</v>
      </c>
      <c r="E7554">
        <v>915</v>
      </c>
    </row>
    <row r="7555" spans="1:5">
      <c r="A7555">
        <v>2023</v>
      </c>
      <c r="B7555" t="s">
        <v>421</v>
      </c>
      <c r="C7555" t="s">
        <v>13</v>
      </c>
      <c r="D7555" t="s">
        <v>633</v>
      </c>
      <c r="E7555">
        <v>3025</v>
      </c>
    </row>
    <row r="7556" spans="1:5">
      <c r="A7556">
        <v>2023</v>
      </c>
      <c r="B7556" t="s">
        <v>430</v>
      </c>
      <c r="C7556" t="s">
        <v>33</v>
      </c>
      <c r="D7556" t="s">
        <v>633</v>
      </c>
      <c r="E7556">
        <v>370</v>
      </c>
    </row>
    <row r="7557" spans="1:5">
      <c r="A7557">
        <v>2023</v>
      </c>
      <c r="B7557" t="s">
        <v>435</v>
      </c>
      <c r="C7557" t="s">
        <v>48</v>
      </c>
      <c r="D7557" t="s">
        <v>633</v>
      </c>
      <c r="E7557">
        <v>330</v>
      </c>
    </row>
    <row r="7558" spans="1:5">
      <c r="A7558">
        <v>2023</v>
      </c>
      <c r="B7558" t="s">
        <v>436</v>
      </c>
      <c r="C7558" t="s">
        <v>49</v>
      </c>
      <c r="D7558" t="s">
        <v>633</v>
      </c>
      <c r="E7558">
        <v>2335</v>
      </c>
    </row>
    <row r="7559" spans="1:5">
      <c r="A7559">
        <v>2023</v>
      </c>
      <c r="B7559" t="s">
        <v>429</v>
      </c>
      <c r="C7559" t="s">
        <v>30</v>
      </c>
      <c r="D7559" t="s">
        <v>633</v>
      </c>
      <c r="E7559">
        <v>1730</v>
      </c>
    </row>
    <row r="7560" spans="1:5">
      <c r="A7560">
        <v>2023</v>
      </c>
      <c r="B7560" t="s">
        <v>420</v>
      </c>
      <c r="C7560" t="s">
        <v>8</v>
      </c>
      <c r="D7560" t="s">
        <v>633</v>
      </c>
      <c r="E7560">
        <v>2450</v>
      </c>
    </row>
    <row r="7561" spans="1:5">
      <c r="A7561">
        <v>2023</v>
      </c>
      <c r="B7561" t="s">
        <v>439</v>
      </c>
      <c r="C7561" t="s">
        <v>53</v>
      </c>
      <c r="D7561" t="s">
        <v>633</v>
      </c>
      <c r="E7561">
        <v>405</v>
      </c>
    </row>
    <row r="7562" spans="1:5">
      <c r="A7562">
        <v>2023</v>
      </c>
      <c r="B7562" t="s">
        <v>437</v>
      </c>
      <c r="C7562" t="s">
        <v>51</v>
      </c>
      <c r="D7562" t="s">
        <v>633</v>
      </c>
      <c r="E7562">
        <v>1795</v>
      </c>
    </row>
    <row r="7563" spans="1:5">
      <c r="A7563">
        <v>2023</v>
      </c>
      <c r="B7563" t="s">
        <v>438</v>
      </c>
      <c r="C7563" t="s">
        <v>52</v>
      </c>
      <c r="D7563" t="s">
        <v>633</v>
      </c>
      <c r="E7563">
        <v>225</v>
      </c>
    </row>
    <row r="7564" spans="1:5">
      <c r="A7564">
        <v>2023</v>
      </c>
      <c r="B7564" t="s">
        <v>426</v>
      </c>
      <c r="C7564" t="s">
        <v>427</v>
      </c>
      <c r="D7564" t="s">
        <v>633</v>
      </c>
      <c r="E7564">
        <v>665</v>
      </c>
    </row>
    <row r="7565" spans="1:5">
      <c r="A7565">
        <v>2023</v>
      </c>
      <c r="B7565" t="s">
        <v>434</v>
      </c>
      <c r="C7565" t="s">
        <v>45</v>
      </c>
      <c r="D7565" t="s">
        <v>633</v>
      </c>
      <c r="E7565">
        <v>105</v>
      </c>
    </row>
    <row r="7566" spans="1:5">
      <c r="A7566">
        <v>2023</v>
      </c>
      <c r="B7566" t="s">
        <v>425</v>
      </c>
      <c r="C7566" t="s">
        <v>24</v>
      </c>
      <c r="D7566" t="s">
        <v>633</v>
      </c>
      <c r="E7566">
        <v>360</v>
      </c>
    </row>
    <row r="7567" spans="1:5">
      <c r="A7567">
        <v>2023</v>
      </c>
      <c r="B7567" t="s">
        <v>422</v>
      </c>
      <c r="C7567" t="s">
        <v>15</v>
      </c>
      <c r="D7567" t="s">
        <v>633</v>
      </c>
      <c r="E7567">
        <v>1950</v>
      </c>
    </row>
    <row r="7568" spans="1:5">
      <c r="A7568">
        <v>2024</v>
      </c>
      <c r="B7568" t="s">
        <v>430</v>
      </c>
      <c r="C7568" t="s">
        <v>33</v>
      </c>
      <c r="D7568" t="s">
        <v>633</v>
      </c>
      <c r="E7568">
        <v>355</v>
      </c>
    </row>
    <row r="7569" spans="1:5">
      <c r="A7569">
        <v>2024</v>
      </c>
      <c r="B7569" t="s">
        <v>428</v>
      </c>
      <c r="C7569" t="s">
        <v>27</v>
      </c>
      <c r="D7569" t="s">
        <v>633</v>
      </c>
      <c r="E7569">
        <v>615</v>
      </c>
    </row>
    <row r="7570" spans="1:5">
      <c r="A7570">
        <v>2024</v>
      </c>
      <c r="B7570" t="s">
        <v>422</v>
      </c>
      <c r="C7570" t="s">
        <v>15</v>
      </c>
      <c r="D7570" t="s">
        <v>633</v>
      </c>
      <c r="E7570">
        <v>1915</v>
      </c>
    </row>
    <row r="7571" spans="1:5">
      <c r="A7571">
        <v>2024</v>
      </c>
      <c r="B7571" t="s">
        <v>425</v>
      </c>
      <c r="C7571" t="s">
        <v>24</v>
      </c>
      <c r="D7571" t="s">
        <v>633</v>
      </c>
      <c r="E7571">
        <v>355</v>
      </c>
    </row>
    <row r="7572" spans="1:5">
      <c r="A7572">
        <v>2024</v>
      </c>
      <c r="B7572" t="s">
        <v>438</v>
      </c>
      <c r="C7572" t="s">
        <v>52</v>
      </c>
      <c r="D7572" t="s">
        <v>633</v>
      </c>
      <c r="E7572">
        <v>235</v>
      </c>
    </row>
    <row r="7573" spans="1:5">
      <c r="A7573">
        <v>2024</v>
      </c>
      <c r="B7573" t="s">
        <v>420</v>
      </c>
      <c r="C7573" t="s">
        <v>8</v>
      </c>
      <c r="D7573" t="s">
        <v>633</v>
      </c>
      <c r="E7573">
        <v>2480</v>
      </c>
    </row>
    <row r="7574" spans="1:5">
      <c r="A7574">
        <v>2024</v>
      </c>
      <c r="B7574" t="s">
        <v>423</v>
      </c>
      <c r="C7574" t="s">
        <v>18</v>
      </c>
      <c r="D7574" t="s">
        <v>633</v>
      </c>
      <c r="E7574">
        <v>405</v>
      </c>
    </row>
    <row r="7575" spans="1:5">
      <c r="A7575">
        <v>2024</v>
      </c>
      <c r="B7575" t="s">
        <v>421</v>
      </c>
      <c r="C7575" t="s">
        <v>13</v>
      </c>
      <c r="D7575" t="s">
        <v>633</v>
      </c>
      <c r="E7575">
        <v>3020</v>
      </c>
    </row>
    <row r="7576" spans="1:5">
      <c r="A7576">
        <v>2024</v>
      </c>
      <c r="B7576" t="s">
        <v>429</v>
      </c>
      <c r="C7576" t="s">
        <v>30</v>
      </c>
      <c r="D7576" t="s">
        <v>633</v>
      </c>
      <c r="E7576">
        <v>1685</v>
      </c>
    </row>
    <row r="7577" spans="1:5">
      <c r="A7577">
        <v>2024</v>
      </c>
      <c r="B7577" t="s">
        <v>431</v>
      </c>
      <c r="C7577" t="s">
        <v>36</v>
      </c>
      <c r="D7577" t="s">
        <v>633</v>
      </c>
      <c r="E7577">
        <v>215</v>
      </c>
    </row>
    <row r="7578" spans="1:5">
      <c r="A7578">
        <v>2024</v>
      </c>
      <c r="B7578" t="s">
        <v>434</v>
      </c>
      <c r="C7578" t="s">
        <v>45</v>
      </c>
      <c r="D7578" t="s">
        <v>633</v>
      </c>
      <c r="E7578">
        <v>110</v>
      </c>
    </row>
    <row r="7579" spans="1:5">
      <c r="A7579">
        <v>2024</v>
      </c>
      <c r="B7579" t="s">
        <v>437</v>
      </c>
      <c r="C7579" t="s">
        <v>51</v>
      </c>
      <c r="D7579" t="s">
        <v>633</v>
      </c>
      <c r="E7579">
        <v>1765</v>
      </c>
    </row>
    <row r="7580" spans="1:5">
      <c r="A7580">
        <v>2024</v>
      </c>
      <c r="B7580" t="s">
        <v>436</v>
      </c>
      <c r="C7580" t="s">
        <v>49</v>
      </c>
      <c r="D7580" t="s">
        <v>633</v>
      </c>
      <c r="E7580">
        <v>2330</v>
      </c>
    </row>
    <row r="7581" spans="1:5">
      <c r="A7581">
        <v>2024</v>
      </c>
      <c r="B7581" t="s">
        <v>439</v>
      </c>
      <c r="C7581" t="s">
        <v>53</v>
      </c>
      <c r="D7581" t="s">
        <v>633</v>
      </c>
      <c r="E7581">
        <v>410</v>
      </c>
    </row>
    <row r="7582" spans="1:5">
      <c r="A7582">
        <v>2024</v>
      </c>
      <c r="B7582" t="s">
        <v>433</v>
      </c>
      <c r="C7582" t="s">
        <v>42</v>
      </c>
      <c r="D7582" t="s">
        <v>633</v>
      </c>
      <c r="E7582">
        <v>250</v>
      </c>
    </row>
    <row r="7583" spans="1:5">
      <c r="A7583">
        <v>2023</v>
      </c>
      <c r="B7583" t="s">
        <v>431</v>
      </c>
      <c r="C7583" t="s">
        <v>36</v>
      </c>
      <c r="D7583" t="s">
        <v>634</v>
      </c>
      <c r="E7583">
        <v>60</v>
      </c>
    </row>
    <row r="7584" spans="1:5">
      <c r="A7584">
        <v>2023</v>
      </c>
      <c r="B7584" t="s">
        <v>433</v>
      </c>
      <c r="C7584" t="s">
        <v>42</v>
      </c>
      <c r="D7584" t="s">
        <v>634</v>
      </c>
      <c r="E7584">
        <v>95</v>
      </c>
    </row>
    <row r="7585" spans="1:5">
      <c r="A7585">
        <v>2023</v>
      </c>
      <c r="B7585" t="s">
        <v>423</v>
      </c>
      <c r="C7585" t="s">
        <v>18</v>
      </c>
      <c r="D7585" t="s">
        <v>634</v>
      </c>
      <c r="E7585">
        <v>115</v>
      </c>
    </row>
    <row r="7586" spans="1:5">
      <c r="A7586">
        <v>2023</v>
      </c>
      <c r="B7586" t="s">
        <v>428</v>
      </c>
      <c r="C7586" t="s">
        <v>27</v>
      </c>
      <c r="D7586" t="s">
        <v>634</v>
      </c>
      <c r="E7586">
        <v>135</v>
      </c>
    </row>
    <row r="7587" spans="1:5">
      <c r="A7587">
        <v>2024</v>
      </c>
      <c r="B7587" t="s">
        <v>424</v>
      </c>
      <c r="C7587" t="s">
        <v>21</v>
      </c>
      <c r="D7587" t="s">
        <v>634</v>
      </c>
      <c r="E7587">
        <v>395</v>
      </c>
    </row>
    <row r="7588" spans="1:5">
      <c r="A7588">
        <v>2024</v>
      </c>
      <c r="B7588" t="s">
        <v>432</v>
      </c>
      <c r="C7588" t="s">
        <v>39</v>
      </c>
      <c r="D7588" t="s">
        <v>634</v>
      </c>
      <c r="E7588">
        <v>280</v>
      </c>
    </row>
    <row r="7589" spans="1:5">
      <c r="A7589">
        <v>2024</v>
      </c>
      <c r="B7589" t="s">
        <v>435</v>
      </c>
      <c r="C7589" t="s">
        <v>48</v>
      </c>
      <c r="D7589" t="s">
        <v>634</v>
      </c>
      <c r="E7589">
        <v>75</v>
      </c>
    </row>
    <row r="7590" spans="1:5">
      <c r="A7590">
        <v>2024</v>
      </c>
      <c r="B7590" t="s">
        <v>426</v>
      </c>
      <c r="C7590" t="s">
        <v>427</v>
      </c>
      <c r="D7590" t="s">
        <v>634</v>
      </c>
      <c r="E7590">
        <v>220</v>
      </c>
    </row>
    <row r="7591" spans="1:5">
      <c r="A7591">
        <v>2021</v>
      </c>
      <c r="B7591" t="s">
        <v>437</v>
      </c>
      <c r="C7591" t="s">
        <v>51</v>
      </c>
      <c r="D7591" t="s">
        <v>634</v>
      </c>
      <c r="E7591">
        <v>505</v>
      </c>
    </row>
    <row r="7592" spans="1:5">
      <c r="A7592">
        <v>2021</v>
      </c>
      <c r="B7592" t="s">
        <v>434</v>
      </c>
      <c r="C7592" t="s">
        <v>45</v>
      </c>
      <c r="D7592" t="s">
        <v>634</v>
      </c>
      <c r="E7592">
        <v>35</v>
      </c>
    </row>
    <row r="7593" spans="1:5">
      <c r="A7593">
        <v>2021</v>
      </c>
      <c r="B7593" t="s">
        <v>438</v>
      </c>
      <c r="C7593" t="s">
        <v>52</v>
      </c>
      <c r="D7593" t="s">
        <v>634</v>
      </c>
      <c r="E7593">
        <v>70</v>
      </c>
    </row>
    <row r="7594" spans="1:5">
      <c r="A7594">
        <v>2021</v>
      </c>
      <c r="B7594" t="s">
        <v>425</v>
      </c>
      <c r="C7594" t="s">
        <v>24</v>
      </c>
      <c r="D7594" t="s">
        <v>634</v>
      </c>
      <c r="E7594">
        <v>105</v>
      </c>
    </row>
    <row r="7595" spans="1:5">
      <c r="A7595">
        <v>2021</v>
      </c>
      <c r="B7595" t="s">
        <v>423</v>
      </c>
      <c r="C7595" t="s">
        <v>18</v>
      </c>
      <c r="D7595" t="s">
        <v>634</v>
      </c>
      <c r="E7595">
        <v>125</v>
      </c>
    </row>
    <row r="7596" spans="1:5">
      <c r="A7596">
        <v>2021</v>
      </c>
      <c r="B7596" t="s">
        <v>420</v>
      </c>
      <c r="C7596" t="s">
        <v>8</v>
      </c>
      <c r="D7596" t="s">
        <v>634</v>
      </c>
      <c r="E7596">
        <v>935</v>
      </c>
    </row>
    <row r="7597" spans="1:5">
      <c r="A7597">
        <v>2022</v>
      </c>
      <c r="B7597" t="s">
        <v>425</v>
      </c>
      <c r="C7597" t="s">
        <v>24</v>
      </c>
      <c r="D7597" t="s">
        <v>634</v>
      </c>
      <c r="E7597">
        <v>100</v>
      </c>
    </row>
    <row r="7598" spans="1:5">
      <c r="A7598">
        <v>2022</v>
      </c>
      <c r="B7598" t="s">
        <v>422</v>
      </c>
      <c r="C7598" t="s">
        <v>15</v>
      </c>
      <c r="D7598" t="s">
        <v>634</v>
      </c>
      <c r="E7598">
        <v>675</v>
      </c>
    </row>
    <row r="7599" spans="1:5">
      <c r="A7599">
        <v>2022</v>
      </c>
      <c r="B7599" t="s">
        <v>437</v>
      </c>
      <c r="C7599" t="s">
        <v>51</v>
      </c>
      <c r="D7599" t="s">
        <v>634</v>
      </c>
      <c r="E7599">
        <v>530</v>
      </c>
    </row>
    <row r="7600" spans="1:5">
      <c r="A7600">
        <v>2022</v>
      </c>
      <c r="B7600" t="s">
        <v>426</v>
      </c>
      <c r="C7600" t="s">
        <v>427</v>
      </c>
      <c r="D7600" t="s">
        <v>634</v>
      </c>
      <c r="E7600">
        <v>220</v>
      </c>
    </row>
    <row r="7601" spans="1:5">
      <c r="A7601">
        <v>2022</v>
      </c>
      <c r="B7601" t="s">
        <v>428</v>
      </c>
      <c r="C7601" t="s">
        <v>27</v>
      </c>
      <c r="D7601" t="s">
        <v>634</v>
      </c>
      <c r="E7601">
        <v>145</v>
      </c>
    </row>
    <row r="7602" spans="1:5">
      <c r="A7602">
        <v>2022</v>
      </c>
      <c r="B7602" t="s">
        <v>435</v>
      </c>
      <c r="C7602" t="s">
        <v>48</v>
      </c>
      <c r="D7602" t="s">
        <v>634</v>
      </c>
      <c r="E7602">
        <v>90</v>
      </c>
    </row>
    <row r="7603" spans="1:5">
      <c r="A7603">
        <v>2022</v>
      </c>
      <c r="B7603" t="s">
        <v>423</v>
      </c>
      <c r="C7603" t="s">
        <v>18</v>
      </c>
      <c r="D7603" t="s">
        <v>634</v>
      </c>
      <c r="E7603">
        <v>125</v>
      </c>
    </row>
    <row r="7604" spans="1:5">
      <c r="A7604">
        <v>2022</v>
      </c>
      <c r="B7604" t="s">
        <v>430</v>
      </c>
      <c r="C7604" t="s">
        <v>33</v>
      </c>
      <c r="D7604" t="s">
        <v>634</v>
      </c>
      <c r="E7604">
        <v>100</v>
      </c>
    </row>
    <row r="7605" spans="1:5">
      <c r="A7605">
        <v>2022</v>
      </c>
      <c r="B7605" t="s">
        <v>436</v>
      </c>
      <c r="C7605" t="s">
        <v>49</v>
      </c>
      <c r="D7605" t="s">
        <v>634</v>
      </c>
      <c r="E7605">
        <v>965</v>
      </c>
    </row>
    <row r="7606" spans="1:5">
      <c r="A7606">
        <v>2022</v>
      </c>
      <c r="B7606" t="s">
        <v>439</v>
      </c>
      <c r="C7606" t="s">
        <v>53</v>
      </c>
      <c r="D7606" t="s">
        <v>634</v>
      </c>
      <c r="E7606">
        <v>120</v>
      </c>
    </row>
    <row r="7607" spans="1:5">
      <c r="A7607">
        <v>2022</v>
      </c>
      <c r="B7607" t="s">
        <v>433</v>
      </c>
      <c r="C7607" t="s">
        <v>42</v>
      </c>
      <c r="D7607" t="s">
        <v>634</v>
      </c>
      <c r="E7607">
        <v>100</v>
      </c>
    </row>
    <row r="7608" spans="1:5">
      <c r="A7608">
        <v>2022</v>
      </c>
      <c r="B7608" t="s">
        <v>434</v>
      </c>
      <c r="C7608" t="s">
        <v>45</v>
      </c>
      <c r="D7608" t="s">
        <v>634</v>
      </c>
      <c r="E7608">
        <v>30</v>
      </c>
    </row>
    <row r="7609" spans="1:5">
      <c r="A7609">
        <v>2022</v>
      </c>
      <c r="B7609" t="s">
        <v>432</v>
      </c>
      <c r="C7609" t="s">
        <v>39</v>
      </c>
      <c r="D7609" t="s">
        <v>634</v>
      </c>
      <c r="E7609">
        <v>315</v>
      </c>
    </row>
    <row r="7610" spans="1:5">
      <c r="A7610">
        <v>2021</v>
      </c>
      <c r="B7610" t="s">
        <v>426</v>
      </c>
      <c r="C7610" t="s">
        <v>427</v>
      </c>
      <c r="D7610" t="s">
        <v>634</v>
      </c>
      <c r="E7610">
        <v>245</v>
      </c>
    </row>
    <row r="7611" spans="1:5">
      <c r="A7611">
        <v>2021</v>
      </c>
      <c r="B7611" t="s">
        <v>422</v>
      </c>
      <c r="C7611" t="s">
        <v>15</v>
      </c>
      <c r="D7611" t="s">
        <v>634</v>
      </c>
      <c r="E7611">
        <v>685</v>
      </c>
    </row>
    <row r="7612" spans="1:5">
      <c r="A7612">
        <v>2021</v>
      </c>
      <c r="B7612" t="s">
        <v>432</v>
      </c>
      <c r="C7612" t="s">
        <v>39</v>
      </c>
      <c r="D7612" t="s">
        <v>634</v>
      </c>
      <c r="E7612">
        <v>320</v>
      </c>
    </row>
    <row r="7613" spans="1:5">
      <c r="A7613">
        <v>2021</v>
      </c>
      <c r="B7613" t="s">
        <v>424</v>
      </c>
      <c r="C7613" t="s">
        <v>21</v>
      </c>
      <c r="D7613" t="s">
        <v>634</v>
      </c>
      <c r="E7613">
        <v>415</v>
      </c>
    </row>
    <row r="7614" spans="1:5">
      <c r="A7614">
        <v>2021</v>
      </c>
      <c r="B7614" t="s">
        <v>433</v>
      </c>
      <c r="C7614" t="s">
        <v>42</v>
      </c>
      <c r="D7614" t="s">
        <v>634</v>
      </c>
      <c r="E7614">
        <v>95</v>
      </c>
    </row>
    <row r="7615" spans="1:5">
      <c r="A7615">
        <v>2021</v>
      </c>
      <c r="B7615" t="s">
        <v>421</v>
      </c>
      <c r="C7615" t="s">
        <v>13</v>
      </c>
      <c r="D7615" t="s">
        <v>634</v>
      </c>
      <c r="E7615">
        <v>1050</v>
      </c>
    </row>
    <row r="7616" spans="1:5">
      <c r="A7616">
        <v>2022</v>
      </c>
      <c r="B7616" t="s">
        <v>424</v>
      </c>
      <c r="C7616" t="s">
        <v>21</v>
      </c>
      <c r="D7616" t="s">
        <v>634</v>
      </c>
      <c r="E7616">
        <v>405</v>
      </c>
    </row>
    <row r="7617" spans="1:5">
      <c r="A7617">
        <v>2022</v>
      </c>
      <c r="B7617" t="s">
        <v>431</v>
      </c>
      <c r="C7617" t="s">
        <v>36</v>
      </c>
      <c r="D7617" t="s">
        <v>634</v>
      </c>
      <c r="E7617">
        <v>55</v>
      </c>
    </row>
    <row r="7618" spans="1:5">
      <c r="A7618">
        <v>2022</v>
      </c>
      <c r="B7618" t="s">
        <v>421</v>
      </c>
      <c r="C7618" t="s">
        <v>13</v>
      </c>
      <c r="D7618" t="s">
        <v>634</v>
      </c>
      <c r="E7618">
        <v>1025</v>
      </c>
    </row>
    <row r="7619" spans="1:5">
      <c r="A7619">
        <v>2021</v>
      </c>
      <c r="B7619" t="s">
        <v>436</v>
      </c>
      <c r="C7619" t="s">
        <v>49</v>
      </c>
      <c r="D7619" t="s">
        <v>634</v>
      </c>
      <c r="E7619">
        <v>975</v>
      </c>
    </row>
    <row r="7620" spans="1:5">
      <c r="A7620">
        <v>2021</v>
      </c>
      <c r="B7620" t="s">
        <v>439</v>
      </c>
      <c r="C7620" t="s">
        <v>53</v>
      </c>
      <c r="D7620" t="s">
        <v>634</v>
      </c>
      <c r="E7620">
        <v>115</v>
      </c>
    </row>
    <row r="7621" spans="1:5">
      <c r="A7621">
        <v>2021</v>
      </c>
      <c r="B7621" t="s">
        <v>435</v>
      </c>
      <c r="C7621" t="s">
        <v>48</v>
      </c>
      <c r="D7621" t="s">
        <v>634</v>
      </c>
      <c r="E7621">
        <v>95</v>
      </c>
    </row>
    <row r="7622" spans="1:5">
      <c r="A7622">
        <v>2021</v>
      </c>
      <c r="B7622" t="s">
        <v>430</v>
      </c>
      <c r="C7622" t="s">
        <v>33</v>
      </c>
      <c r="D7622" t="s">
        <v>634</v>
      </c>
      <c r="E7622">
        <v>95</v>
      </c>
    </row>
    <row r="7623" spans="1:5">
      <c r="A7623">
        <v>2021</v>
      </c>
      <c r="B7623" t="s">
        <v>429</v>
      </c>
      <c r="C7623" t="s">
        <v>30</v>
      </c>
      <c r="D7623" t="s">
        <v>634</v>
      </c>
      <c r="E7623">
        <v>585</v>
      </c>
    </row>
    <row r="7624" spans="1:5">
      <c r="A7624">
        <v>2021</v>
      </c>
      <c r="B7624" t="s">
        <v>428</v>
      </c>
      <c r="C7624" t="s">
        <v>27</v>
      </c>
      <c r="D7624" t="s">
        <v>634</v>
      </c>
      <c r="E7624">
        <v>150</v>
      </c>
    </row>
    <row r="7625" spans="1:5">
      <c r="A7625">
        <v>2021</v>
      </c>
      <c r="B7625" t="s">
        <v>431</v>
      </c>
      <c r="C7625" t="s">
        <v>36</v>
      </c>
      <c r="D7625" t="s">
        <v>634</v>
      </c>
      <c r="E7625">
        <v>70</v>
      </c>
    </row>
    <row r="7626" spans="1:5">
      <c r="A7626">
        <v>2022</v>
      </c>
      <c r="B7626" t="s">
        <v>438</v>
      </c>
      <c r="C7626" t="s">
        <v>52</v>
      </c>
      <c r="D7626" t="s">
        <v>634</v>
      </c>
      <c r="E7626">
        <v>70</v>
      </c>
    </row>
    <row r="7627" spans="1:5">
      <c r="A7627">
        <v>2022</v>
      </c>
      <c r="B7627" t="s">
        <v>429</v>
      </c>
      <c r="C7627" t="s">
        <v>30</v>
      </c>
      <c r="D7627" t="s">
        <v>634</v>
      </c>
      <c r="E7627">
        <v>570</v>
      </c>
    </row>
    <row r="7628" spans="1:5">
      <c r="A7628">
        <v>2022</v>
      </c>
      <c r="B7628" t="s">
        <v>420</v>
      </c>
      <c r="C7628" t="s">
        <v>8</v>
      </c>
      <c r="D7628" t="s">
        <v>634</v>
      </c>
      <c r="E7628">
        <v>920</v>
      </c>
    </row>
    <row r="7629" spans="1:5">
      <c r="A7629">
        <v>2020</v>
      </c>
      <c r="B7629" t="s">
        <v>422</v>
      </c>
      <c r="C7629" t="s">
        <v>15</v>
      </c>
      <c r="D7629" t="s">
        <v>634</v>
      </c>
      <c r="E7629">
        <v>705</v>
      </c>
    </row>
    <row r="7630" spans="1:5">
      <c r="A7630">
        <v>2020</v>
      </c>
      <c r="B7630" t="s">
        <v>425</v>
      </c>
      <c r="C7630" t="s">
        <v>24</v>
      </c>
      <c r="D7630" t="s">
        <v>634</v>
      </c>
      <c r="E7630">
        <v>110</v>
      </c>
    </row>
    <row r="7631" spans="1:5">
      <c r="A7631">
        <v>2020</v>
      </c>
      <c r="B7631" t="s">
        <v>431</v>
      </c>
      <c r="C7631" t="s">
        <v>36</v>
      </c>
      <c r="D7631" t="s">
        <v>634</v>
      </c>
      <c r="E7631">
        <v>70</v>
      </c>
    </row>
    <row r="7632" spans="1:5">
      <c r="A7632">
        <v>2020</v>
      </c>
      <c r="B7632" t="s">
        <v>423</v>
      </c>
      <c r="C7632" t="s">
        <v>18</v>
      </c>
      <c r="D7632" t="s">
        <v>634</v>
      </c>
      <c r="E7632">
        <v>120</v>
      </c>
    </row>
    <row r="7633" spans="1:5">
      <c r="A7633">
        <v>2020</v>
      </c>
      <c r="B7633" t="s">
        <v>421</v>
      </c>
      <c r="C7633" t="s">
        <v>13</v>
      </c>
      <c r="D7633" t="s">
        <v>634</v>
      </c>
      <c r="E7633">
        <v>1065</v>
      </c>
    </row>
    <row r="7634" spans="1:5">
      <c r="A7634">
        <v>2020</v>
      </c>
      <c r="B7634" t="s">
        <v>438</v>
      </c>
      <c r="C7634" t="s">
        <v>52</v>
      </c>
      <c r="D7634" t="s">
        <v>634</v>
      </c>
      <c r="E7634">
        <v>60</v>
      </c>
    </row>
    <row r="7635" spans="1:5">
      <c r="A7635">
        <v>2020</v>
      </c>
      <c r="B7635" t="s">
        <v>436</v>
      </c>
      <c r="C7635" t="s">
        <v>49</v>
      </c>
      <c r="D7635" t="s">
        <v>634</v>
      </c>
      <c r="E7635">
        <v>1030</v>
      </c>
    </row>
    <row r="7636" spans="1:5">
      <c r="A7636">
        <v>2020</v>
      </c>
      <c r="B7636" t="s">
        <v>426</v>
      </c>
      <c r="C7636" t="s">
        <v>427</v>
      </c>
      <c r="D7636" t="s">
        <v>634</v>
      </c>
      <c r="E7636">
        <v>235</v>
      </c>
    </row>
    <row r="7637" spans="1:5">
      <c r="A7637">
        <v>2020</v>
      </c>
      <c r="B7637" t="s">
        <v>424</v>
      </c>
      <c r="C7637" t="s">
        <v>21</v>
      </c>
      <c r="D7637" t="s">
        <v>634</v>
      </c>
      <c r="E7637">
        <v>405</v>
      </c>
    </row>
    <row r="7638" spans="1:5">
      <c r="A7638">
        <v>2020</v>
      </c>
      <c r="B7638" t="s">
        <v>432</v>
      </c>
      <c r="C7638" t="s">
        <v>39</v>
      </c>
      <c r="D7638" t="s">
        <v>634</v>
      </c>
      <c r="E7638">
        <v>305</v>
      </c>
    </row>
    <row r="7639" spans="1:5">
      <c r="A7639">
        <v>2020</v>
      </c>
      <c r="B7639" t="s">
        <v>439</v>
      </c>
      <c r="C7639" t="s">
        <v>53</v>
      </c>
      <c r="D7639" t="s">
        <v>634</v>
      </c>
      <c r="E7639">
        <v>130</v>
      </c>
    </row>
    <row r="7640" spans="1:5">
      <c r="A7640">
        <v>2020</v>
      </c>
      <c r="B7640" t="s">
        <v>428</v>
      </c>
      <c r="C7640" t="s">
        <v>27</v>
      </c>
      <c r="D7640" t="s">
        <v>634</v>
      </c>
      <c r="E7640">
        <v>155</v>
      </c>
    </row>
    <row r="7641" spans="1:5">
      <c r="A7641">
        <v>2020</v>
      </c>
      <c r="B7641" t="s">
        <v>429</v>
      </c>
      <c r="C7641" t="s">
        <v>30</v>
      </c>
      <c r="D7641" t="s">
        <v>634</v>
      </c>
      <c r="E7641">
        <v>575</v>
      </c>
    </row>
    <row r="7642" spans="1:5">
      <c r="A7642">
        <v>2020</v>
      </c>
      <c r="B7642" t="s">
        <v>430</v>
      </c>
      <c r="C7642" t="s">
        <v>33</v>
      </c>
      <c r="D7642" t="s">
        <v>634</v>
      </c>
      <c r="E7642">
        <v>95</v>
      </c>
    </row>
    <row r="7643" spans="1:5">
      <c r="A7643">
        <v>2020</v>
      </c>
      <c r="B7643" t="s">
        <v>433</v>
      </c>
      <c r="C7643" t="s">
        <v>42</v>
      </c>
      <c r="D7643" t="s">
        <v>634</v>
      </c>
      <c r="E7643">
        <v>95</v>
      </c>
    </row>
    <row r="7644" spans="1:5">
      <c r="A7644">
        <v>2020</v>
      </c>
      <c r="B7644" t="s">
        <v>420</v>
      </c>
      <c r="C7644" t="s">
        <v>8</v>
      </c>
      <c r="D7644" t="s">
        <v>634</v>
      </c>
      <c r="E7644">
        <v>960</v>
      </c>
    </row>
    <row r="7645" spans="1:5">
      <c r="A7645">
        <v>2020</v>
      </c>
      <c r="B7645" t="s">
        <v>434</v>
      </c>
      <c r="C7645" t="s">
        <v>45</v>
      </c>
      <c r="D7645" t="s">
        <v>634</v>
      </c>
      <c r="E7645">
        <v>35</v>
      </c>
    </row>
    <row r="7646" spans="1:5">
      <c r="A7646">
        <v>2020</v>
      </c>
      <c r="B7646" t="s">
        <v>435</v>
      </c>
      <c r="C7646" t="s">
        <v>48</v>
      </c>
      <c r="D7646" t="s">
        <v>634</v>
      </c>
      <c r="E7646">
        <v>105</v>
      </c>
    </row>
    <row r="7647" spans="1:5">
      <c r="A7647">
        <v>2020</v>
      </c>
      <c r="B7647" t="s">
        <v>437</v>
      </c>
      <c r="C7647" t="s">
        <v>51</v>
      </c>
      <c r="D7647" t="s">
        <v>634</v>
      </c>
      <c r="E7647">
        <v>510</v>
      </c>
    </row>
    <row r="7648" spans="1:5">
      <c r="A7648">
        <v>2019</v>
      </c>
      <c r="B7648" t="s">
        <v>432</v>
      </c>
      <c r="C7648" t="s">
        <v>39</v>
      </c>
      <c r="D7648" t="s">
        <v>634</v>
      </c>
      <c r="E7648">
        <v>295</v>
      </c>
    </row>
    <row r="7649" spans="1:5">
      <c r="A7649">
        <v>2019</v>
      </c>
      <c r="B7649" t="s">
        <v>426</v>
      </c>
      <c r="C7649" t="s">
        <v>427</v>
      </c>
      <c r="D7649" t="s">
        <v>634</v>
      </c>
      <c r="E7649">
        <v>245</v>
      </c>
    </row>
    <row r="7650" spans="1:5">
      <c r="A7650">
        <v>2019</v>
      </c>
      <c r="B7650" t="s">
        <v>421</v>
      </c>
      <c r="C7650" t="s">
        <v>13</v>
      </c>
      <c r="D7650" t="s">
        <v>634</v>
      </c>
      <c r="E7650">
        <v>1070</v>
      </c>
    </row>
    <row r="7651" spans="1:5">
      <c r="A7651">
        <v>2019</v>
      </c>
      <c r="B7651" t="s">
        <v>424</v>
      </c>
      <c r="C7651" t="s">
        <v>21</v>
      </c>
      <c r="D7651" t="s">
        <v>634</v>
      </c>
      <c r="E7651">
        <v>420</v>
      </c>
    </row>
    <row r="7652" spans="1:5">
      <c r="A7652">
        <v>2019</v>
      </c>
      <c r="B7652" t="s">
        <v>423</v>
      </c>
      <c r="C7652" t="s">
        <v>18</v>
      </c>
      <c r="D7652" t="s">
        <v>634</v>
      </c>
      <c r="E7652">
        <v>125</v>
      </c>
    </row>
    <row r="7653" spans="1:5">
      <c r="A7653">
        <v>2019</v>
      </c>
      <c r="B7653" t="s">
        <v>434</v>
      </c>
      <c r="C7653" t="s">
        <v>45</v>
      </c>
      <c r="D7653" t="s">
        <v>634</v>
      </c>
      <c r="E7653">
        <v>35</v>
      </c>
    </row>
    <row r="7654" spans="1:5">
      <c r="A7654">
        <v>2019</v>
      </c>
      <c r="B7654" t="s">
        <v>428</v>
      </c>
      <c r="C7654" t="s">
        <v>27</v>
      </c>
      <c r="D7654" t="s">
        <v>634</v>
      </c>
      <c r="E7654">
        <v>150</v>
      </c>
    </row>
    <row r="7655" spans="1:5">
      <c r="A7655">
        <v>2019</v>
      </c>
      <c r="B7655" t="s">
        <v>437</v>
      </c>
      <c r="C7655" t="s">
        <v>51</v>
      </c>
      <c r="D7655" t="s">
        <v>634</v>
      </c>
      <c r="E7655">
        <v>515</v>
      </c>
    </row>
    <row r="7656" spans="1:5">
      <c r="A7656">
        <v>2019</v>
      </c>
      <c r="B7656" t="s">
        <v>425</v>
      </c>
      <c r="C7656" t="s">
        <v>24</v>
      </c>
      <c r="D7656" t="s">
        <v>634</v>
      </c>
      <c r="E7656">
        <v>115</v>
      </c>
    </row>
    <row r="7657" spans="1:5">
      <c r="A7657">
        <v>2019</v>
      </c>
      <c r="B7657" t="s">
        <v>430</v>
      </c>
      <c r="C7657" t="s">
        <v>33</v>
      </c>
      <c r="D7657" t="s">
        <v>634</v>
      </c>
      <c r="E7657">
        <v>95</v>
      </c>
    </row>
    <row r="7658" spans="1:5">
      <c r="A7658">
        <v>2019</v>
      </c>
      <c r="B7658" t="s">
        <v>420</v>
      </c>
      <c r="C7658" t="s">
        <v>8</v>
      </c>
      <c r="D7658" t="s">
        <v>634</v>
      </c>
      <c r="E7658">
        <v>970</v>
      </c>
    </row>
    <row r="7659" spans="1:5">
      <c r="A7659">
        <v>2019</v>
      </c>
      <c r="B7659" t="s">
        <v>438</v>
      </c>
      <c r="C7659" t="s">
        <v>52</v>
      </c>
      <c r="D7659" t="s">
        <v>634</v>
      </c>
      <c r="E7659">
        <v>65</v>
      </c>
    </row>
    <row r="7660" spans="1:5">
      <c r="A7660">
        <v>2019</v>
      </c>
      <c r="B7660" t="s">
        <v>429</v>
      </c>
      <c r="C7660" t="s">
        <v>30</v>
      </c>
      <c r="D7660" t="s">
        <v>634</v>
      </c>
      <c r="E7660">
        <v>580</v>
      </c>
    </row>
    <row r="7661" spans="1:5">
      <c r="A7661">
        <v>2019</v>
      </c>
      <c r="B7661" t="s">
        <v>433</v>
      </c>
      <c r="C7661" t="s">
        <v>42</v>
      </c>
      <c r="D7661" t="s">
        <v>634</v>
      </c>
      <c r="E7661">
        <v>95</v>
      </c>
    </row>
    <row r="7662" spans="1:5">
      <c r="A7662">
        <v>2019</v>
      </c>
      <c r="B7662" t="s">
        <v>422</v>
      </c>
      <c r="C7662" t="s">
        <v>15</v>
      </c>
      <c r="D7662" t="s">
        <v>634</v>
      </c>
      <c r="E7662">
        <v>715</v>
      </c>
    </row>
    <row r="7663" spans="1:5">
      <c r="A7663">
        <v>2019</v>
      </c>
      <c r="B7663" t="s">
        <v>435</v>
      </c>
      <c r="C7663" t="s">
        <v>48</v>
      </c>
      <c r="D7663" t="s">
        <v>634</v>
      </c>
      <c r="E7663">
        <v>110</v>
      </c>
    </row>
    <row r="7664" spans="1:5">
      <c r="A7664">
        <v>2019</v>
      </c>
      <c r="B7664" t="s">
        <v>436</v>
      </c>
      <c r="C7664" t="s">
        <v>49</v>
      </c>
      <c r="D7664" t="s">
        <v>634</v>
      </c>
      <c r="E7664">
        <v>1025</v>
      </c>
    </row>
    <row r="7665" spans="1:5">
      <c r="A7665">
        <v>2019</v>
      </c>
      <c r="B7665" t="s">
        <v>439</v>
      </c>
      <c r="C7665" t="s">
        <v>53</v>
      </c>
      <c r="D7665" t="s">
        <v>634</v>
      </c>
      <c r="E7665">
        <v>145</v>
      </c>
    </row>
    <row r="7666" spans="1:5">
      <c r="A7666">
        <v>2019</v>
      </c>
      <c r="B7666" t="s">
        <v>431</v>
      </c>
      <c r="C7666" t="s">
        <v>36</v>
      </c>
      <c r="D7666" t="s">
        <v>634</v>
      </c>
      <c r="E7666">
        <v>65</v>
      </c>
    </row>
    <row r="7667" spans="1:5">
      <c r="A7667">
        <v>2018</v>
      </c>
      <c r="B7667" t="s">
        <v>424</v>
      </c>
      <c r="C7667" t="s">
        <v>21</v>
      </c>
      <c r="D7667" t="s">
        <v>634</v>
      </c>
      <c r="E7667">
        <v>440</v>
      </c>
    </row>
    <row r="7668" spans="1:5">
      <c r="A7668">
        <v>2018</v>
      </c>
      <c r="B7668" t="s">
        <v>420</v>
      </c>
      <c r="C7668" t="s">
        <v>8</v>
      </c>
      <c r="D7668" t="s">
        <v>634</v>
      </c>
      <c r="E7668">
        <v>980</v>
      </c>
    </row>
    <row r="7669" spans="1:5">
      <c r="A7669">
        <v>2018</v>
      </c>
      <c r="B7669" t="s">
        <v>426</v>
      </c>
      <c r="C7669" t="s">
        <v>427</v>
      </c>
      <c r="D7669" t="s">
        <v>634</v>
      </c>
      <c r="E7669">
        <v>245</v>
      </c>
    </row>
    <row r="7670" spans="1:5">
      <c r="A7670">
        <v>2018</v>
      </c>
      <c r="B7670" t="s">
        <v>433</v>
      </c>
      <c r="C7670" t="s">
        <v>42</v>
      </c>
      <c r="D7670" t="s">
        <v>634</v>
      </c>
      <c r="E7670">
        <v>95</v>
      </c>
    </row>
    <row r="7671" spans="1:5">
      <c r="A7671">
        <v>2018</v>
      </c>
      <c r="B7671" t="s">
        <v>421</v>
      </c>
      <c r="C7671" t="s">
        <v>13</v>
      </c>
      <c r="D7671" t="s">
        <v>634</v>
      </c>
      <c r="E7671">
        <v>1090</v>
      </c>
    </row>
    <row r="7672" spans="1:5">
      <c r="A7672">
        <v>2018</v>
      </c>
      <c r="B7672" t="s">
        <v>435</v>
      </c>
      <c r="C7672" t="s">
        <v>48</v>
      </c>
      <c r="D7672" t="s">
        <v>634</v>
      </c>
      <c r="E7672">
        <v>105</v>
      </c>
    </row>
    <row r="7673" spans="1:5">
      <c r="A7673">
        <v>2018</v>
      </c>
      <c r="B7673" t="s">
        <v>428</v>
      </c>
      <c r="C7673" t="s">
        <v>27</v>
      </c>
      <c r="D7673" t="s">
        <v>634</v>
      </c>
      <c r="E7673">
        <v>150</v>
      </c>
    </row>
    <row r="7674" spans="1:5">
      <c r="A7674">
        <v>2018</v>
      </c>
      <c r="B7674" t="s">
        <v>423</v>
      </c>
      <c r="C7674" t="s">
        <v>18</v>
      </c>
      <c r="D7674" t="s">
        <v>634</v>
      </c>
      <c r="E7674">
        <v>125</v>
      </c>
    </row>
    <row r="7675" spans="1:5">
      <c r="A7675">
        <v>2018</v>
      </c>
      <c r="B7675" t="s">
        <v>430</v>
      </c>
      <c r="C7675" t="s">
        <v>33</v>
      </c>
      <c r="D7675" t="s">
        <v>634</v>
      </c>
      <c r="E7675">
        <v>95</v>
      </c>
    </row>
    <row r="7676" spans="1:5">
      <c r="A7676">
        <v>2018</v>
      </c>
      <c r="B7676" t="s">
        <v>431</v>
      </c>
      <c r="C7676" t="s">
        <v>36</v>
      </c>
      <c r="D7676" t="s">
        <v>634</v>
      </c>
      <c r="E7676">
        <v>75</v>
      </c>
    </row>
    <row r="7677" spans="1:5">
      <c r="A7677">
        <v>2018</v>
      </c>
      <c r="B7677" t="s">
        <v>438</v>
      </c>
      <c r="C7677" t="s">
        <v>52</v>
      </c>
      <c r="D7677" t="s">
        <v>634</v>
      </c>
      <c r="E7677">
        <v>70</v>
      </c>
    </row>
    <row r="7678" spans="1:5">
      <c r="A7678">
        <v>2018</v>
      </c>
      <c r="B7678" t="s">
        <v>422</v>
      </c>
      <c r="C7678" t="s">
        <v>15</v>
      </c>
      <c r="D7678" t="s">
        <v>634</v>
      </c>
      <c r="E7678">
        <v>715</v>
      </c>
    </row>
    <row r="7679" spans="1:5">
      <c r="A7679">
        <v>2018</v>
      </c>
      <c r="B7679" t="s">
        <v>436</v>
      </c>
      <c r="C7679" t="s">
        <v>49</v>
      </c>
      <c r="D7679" t="s">
        <v>634</v>
      </c>
      <c r="E7679">
        <v>1030</v>
      </c>
    </row>
    <row r="7680" spans="1:5">
      <c r="A7680">
        <v>2018</v>
      </c>
      <c r="B7680" t="s">
        <v>439</v>
      </c>
      <c r="C7680" t="s">
        <v>53</v>
      </c>
      <c r="D7680" t="s">
        <v>634</v>
      </c>
      <c r="E7680">
        <v>145</v>
      </c>
    </row>
    <row r="7681" spans="1:5">
      <c r="A7681">
        <v>2018</v>
      </c>
      <c r="B7681" t="s">
        <v>437</v>
      </c>
      <c r="C7681" t="s">
        <v>51</v>
      </c>
      <c r="D7681" t="s">
        <v>634</v>
      </c>
      <c r="E7681">
        <v>505</v>
      </c>
    </row>
    <row r="7682" spans="1:5">
      <c r="A7682">
        <v>2018</v>
      </c>
      <c r="B7682" t="s">
        <v>434</v>
      </c>
      <c r="C7682" t="s">
        <v>45</v>
      </c>
      <c r="D7682" t="s">
        <v>634</v>
      </c>
      <c r="E7682">
        <v>40</v>
      </c>
    </row>
    <row r="7683" spans="1:5">
      <c r="A7683">
        <v>2018</v>
      </c>
      <c r="B7683" t="s">
        <v>429</v>
      </c>
      <c r="C7683" t="s">
        <v>30</v>
      </c>
      <c r="D7683" t="s">
        <v>634</v>
      </c>
      <c r="E7683">
        <v>595</v>
      </c>
    </row>
    <row r="7684" spans="1:5">
      <c r="A7684">
        <v>2018</v>
      </c>
      <c r="B7684" t="s">
        <v>425</v>
      </c>
      <c r="C7684" t="s">
        <v>24</v>
      </c>
      <c r="D7684" t="s">
        <v>634</v>
      </c>
      <c r="E7684">
        <v>115</v>
      </c>
    </row>
    <row r="7685" spans="1:5">
      <c r="A7685">
        <v>2018</v>
      </c>
      <c r="B7685" t="s">
        <v>432</v>
      </c>
      <c r="C7685" t="s">
        <v>39</v>
      </c>
      <c r="D7685" t="s">
        <v>634</v>
      </c>
      <c r="E7685">
        <v>325</v>
      </c>
    </row>
    <row r="7686" spans="1:5">
      <c r="A7686">
        <v>2023</v>
      </c>
      <c r="B7686" t="s">
        <v>424</v>
      </c>
      <c r="C7686" t="s">
        <v>21</v>
      </c>
      <c r="D7686" t="s">
        <v>634</v>
      </c>
      <c r="E7686">
        <v>405</v>
      </c>
    </row>
    <row r="7687" spans="1:5">
      <c r="A7687">
        <v>2023</v>
      </c>
      <c r="B7687" t="s">
        <v>432</v>
      </c>
      <c r="C7687" t="s">
        <v>39</v>
      </c>
      <c r="D7687" t="s">
        <v>634</v>
      </c>
      <c r="E7687">
        <v>290</v>
      </c>
    </row>
    <row r="7688" spans="1:5">
      <c r="A7688">
        <v>2023</v>
      </c>
      <c r="B7688" t="s">
        <v>421</v>
      </c>
      <c r="C7688" t="s">
        <v>13</v>
      </c>
      <c r="D7688" t="s">
        <v>634</v>
      </c>
      <c r="E7688">
        <v>1025</v>
      </c>
    </row>
    <row r="7689" spans="1:5">
      <c r="A7689">
        <v>2023</v>
      </c>
      <c r="B7689" t="s">
        <v>430</v>
      </c>
      <c r="C7689" t="s">
        <v>33</v>
      </c>
      <c r="D7689" t="s">
        <v>634</v>
      </c>
      <c r="E7689">
        <v>95</v>
      </c>
    </row>
    <row r="7690" spans="1:5">
      <c r="A7690">
        <v>2023</v>
      </c>
      <c r="B7690" t="s">
        <v>435</v>
      </c>
      <c r="C7690" t="s">
        <v>48</v>
      </c>
      <c r="D7690" t="s">
        <v>634</v>
      </c>
      <c r="E7690">
        <v>80</v>
      </c>
    </row>
    <row r="7691" spans="1:5">
      <c r="A7691">
        <v>2023</v>
      </c>
      <c r="B7691" t="s">
        <v>436</v>
      </c>
      <c r="C7691" t="s">
        <v>49</v>
      </c>
      <c r="D7691" t="s">
        <v>634</v>
      </c>
      <c r="E7691">
        <v>930</v>
      </c>
    </row>
    <row r="7692" spans="1:5">
      <c r="A7692">
        <v>2023</v>
      </c>
      <c r="B7692" t="s">
        <v>429</v>
      </c>
      <c r="C7692" t="s">
        <v>30</v>
      </c>
      <c r="D7692" t="s">
        <v>634</v>
      </c>
      <c r="E7692">
        <v>560</v>
      </c>
    </row>
    <row r="7693" spans="1:5">
      <c r="A7693">
        <v>2023</v>
      </c>
      <c r="B7693" t="s">
        <v>420</v>
      </c>
      <c r="C7693" t="s">
        <v>8</v>
      </c>
      <c r="D7693" t="s">
        <v>634</v>
      </c>
      <c r="E7693">
        <v>895</v>
      </c>
    </row>
    <row r="7694" spans="1:5">
      <c r="A7694">
        <v>2023</v>
      </c>
      <c r="B7694" t="s">
        <v>439</v>
      </c>
      <c r="C7694" t="s">
        <v>53</v>
      </c>
      <c r="D7694" t="s">
        <v>634</v>
      </c>
      <c r="E7694">
        <v>110</v>
      </c>
    </row>
    <row r="7695" spans="1:5">
      <c r="A7695">
        <v>2023</v>
      </c>
      <c r="B7695" t="s">
        <v>437</v>
      </c>
      <c r="C7695" t="s">
        <v>51</v>
      </c>
      <c r="D7695" t="s">
        <v>634</v>
      </c>
      <c r="E7695">
        <v>515</v>
      </c>
    </row>
    <row r="7696" spans="1:5">
      <c r="A7696">
        <v>2023</v>
      </c>
      <c r="B7696" t="s">
        <v>438</v>
      </c>
      <c r="C7696" t="s">
        <v>52</v>
      </c>
      <c r="D7696" t="s">
        <v>634</v>
      </c>
      <c r="E7696">
        <v>75</v>
      </c>
    </row>
    <row r="7697" spans="1:5">
      <c r="A7697">
        <v>2023</v>
      </c>
      <c r="B7697" t="s">
        <v>426</v>
      </c>
      <c r="C7697" t="s">
        <v>427</v>
      </c>
      <c r="D7697" t="s">
        <v>634</v>
      </c>
      <c r="E7697">
        <v>225</v>
      </c>
    </row>
    <row r="7698" spans="1:5">
      <c r="A7698">
        <v>2023</v>
      </c>
      <c r="B7698" t="s">
        <v>434</v>
      </c>
      <c r="C7698" t="s">
        <v>45</v>
      </c>
      <c r="D7698" t="s">
        <v>634</v>
      </c>
      <c r="E7698">
        <v>35</v>
      </c>
    </row>
    <row r="7699" spans="1:5">
      <c r="A7699">
        <v>2023</v>
      </c>
      <c r="B7699" t="s">
        <v>425</v>
      </c>
      <c r="C7699" t="s">
        <v>24</v>
      </c>
      <c r="D7699" t="s">
        <v>634</v>
      </c>
      <c r="E7699">
        <v>100</v>
      </c>
    </row>
    <row r="7700" spans="1:5">
      <c r="A7700">
        <v>2023</v>
      </c>
      <c r="B7700" t="s">
        <v>422</v>
      </c>
      <c r="C7700" t="s">
        <v>15</v>
      </c>
      <c r="D7700" t="s">
        <v>634</v>
      </c>
      <c r="E7700">
        <v>665</v>
      </c>
    </row>
    <row r="7701" spans="1:5">
      <c r="A7701">
        <v>2024</v>
      </c>
      <c r="B7701" t="s">
        <v>430</v>
      </c>
      <c r="C7701" t="s">
        <v>33</v>
      </c>
      <c r="D7701" t="s">
        <v>634</v>
      </c>
      <c r="E7701">
        <v>90</v>
      </c>
    </row>
    <row r="7702" spans="1:5">
      <c r="A7702">
        <v>2024</v>
      </c>
      <c r="B7702" t="s">
        <v>428</v>
      </c>
      <c r="C7702" t="s">
        <v>27</v>
      </c>
      <c r="D7702" t="s">
        <v>634</v>
      </c>
      <c r="E7702">
        <v>130</v>
      </c>
    </row>
    <row r="7703" spans="1:5">
      <c r="A7703">
        <v>2024</v>
      </c>
      <c r="B7703" t="s">
        <v>422</v>
      </c>
      <c r="C7703" t="s">
        <v>15</v>
      </c>
      <c r="D7703" t="s">
        <v>634</v>
      </c>
      <c r="E7703">
        <v>650</v>
      </c>
    </row>
    <row r="7704" spans="1:5">
      <c r="A7704">
        <v>2024</v>
      </c>
      <c r="B7704" t="s">
        <v>425</v>
      </c>
      <c r="C7704" t="s">
        <v>24</v>
      </c>
      <c r="D7704" t="s">
        <v>634</v>
      </c>
      <c r="E7704">
        <v>90</v>
      </c>
    </row>
    <row r="7705" spans="1:5">
      <c r="A7705">
        <v>2024</v>
      </c>
      <c r="B7705" t="s">
        <v>438</v>
      </c>
      <c r="C7705" t="s">
        <v>52</v>
      </c>
      <c r="D7705" t="s">
        <v>634</v>
      </c>
      <c r="E7705">
        <v>65</v>
      </c>
    </row>
    <row r="7706" spans="1:5">
      <c r="A7706">
        <v>2024</v>
      </c>
      <c r="B7706" t="s">
        <v>420</v>
      </c>
      <c r="C7706" t="s">
        <v>8</v>
      </c>
      <c r="D7706" t="s">
        <v>634</v>
      </c>
      <c r="E7706">
        <v>895</v>
      </c>
    </row>
    <row r="7707" spans="1:5">
      <c r="A7707">
        <v>2024</v>
      </c>
      <c r="B7707" t="s">
        <v>423</v>
      </c>
      <c r="C7707" t="s">
        <v>18</v>
      </c>
      <c r="D7707" t="s">
        <v>634</v>
      </c>
      <c r="E7707">
        <v>105</v>
      </c>
    </row>
    <row r="7708" spans="1:5">
      <c r="A7708">
        <v>2024</v>
      </c>
      <c r="B7708" t="s">
        <v>421</v>
      </c>
      <c r="C7708" t="s">
        <v>13</v>
      </c>
      <c r="D7708" t="s">
        <v>634</v>
      </c>
      <c r="E7708">
        <v>990</v>
      </c>
    </row>
    <row r="7709" spans="1:5">
      <c r="A7709">
        <v>2024</v>
      </c>
      <c r="B7709" t="s">
        <v>429</v>
      </c>
      <c r="C7709" t="s">
        <v>30</v>
      </c>
      <c r="D7709" t="s">
        <v>634</v>
      </c>
      <c r="E7709">
        <v>555</v>
      </c>
    </row>
    <row r="7710" spans="1:5">
      <c r="A7710">
        <v>2024</v>
      </c>
      <c r="B7710" t="s">
        <v>431</v>
      </c>
      <c r="C7710" t="s">
        <v>36</v>
      </c>
      <c r="D7710" t="s">
        <v>634</v>
      </c>
      <c r="E7710">
        <v>55</v>
      </c>
    </row>
    <row r="7711" spans="1:5">
      <c r="A7711">
        <v>2024</v>
      </c>
      <c r="B7711" t="s">
        <v>434</v>
      </c>
      <c r="C7711" t="s">
        <v>45</v>
      </c>
      <c r="D7711" t="s">
        <v>634</v>
      </c>
      <c r="E7711">
        <v>30</v>
      </c>
    </row>
    <row r="7712" spans="1:5">
      <c r="A7712">
        <v>2024</v>
      </c>
      <c r="B7712" t="s">
        <v>437</v>
      </c>
      <c r="C7712" t="s">
        <v>51</v>
      </c>
      <c r="D7712" t="s">
        <v>634</v>
      </c>
      <c r="E7712">
        <v>485</v>
      </c>
    </row>
    <row r="7713" spans="1:5">
      <c r="A7713">
        <v>2024</v>
      </c>
      <c r="B7713" t="s">
        <v>436</v>
      </c>
      <c r="C7713" t="s">
        <v>49</v>
      </c>
      <c r="D7713" t="s">
        <v>634</v>
      </c>
      <c r="E7713">
        <v>905</v>
      </c>
    </row>
    <row r="7714" spans="1:5">
      <c r="A7714">
        <v>2024</v>
      </c>
      <c r="B7714" t="s">
        <v>439</v>
      </c>
      <c r="C7714" t="s">
        <v>53</v>
      </c>
      <c r="D7714" t="s">
        <v>634</v>
      </c>
      <c r="E7714">
        <v>95</v>
      </c>
    </row>
    <row r="7715" spans="1:5">
      <c r="A7715">
        <v>2024</v>
      </c>
      <c r="B7715" t="s">
        <v>433</v>
      </c>
      <c r="C7715" t="s">
        <v>42</v>
      </c>
      <c r="D7715" t="s">
        <v>634</v>
      </c>
      <c r="E7715">
        <v>95</v>
      </c>
    </row>
    <row r="7716" spans="1:5">
      <c r="A7716">
        <v>2023</v>
      </c>
      <c r="B7716" t="s">
        <v>431</v>
      </c>
      <c r="C7716" t="s">
        <v>36</v>
      </c>
      <c r="D7716" t="s">
        <v>635</v>
      </c>
      <c r="E7716">
        <v>10</v>
      </c>
    </row>
    <row r="7717" spans="1:5">
      <c r="A7717">
        <v>2023</v>
      </c>
      <c r="B7717" t="s">
        <v>433</v>
      </c>
      <c r="C7717" t="s">
        <v>42</v>
      </c>
      <c r="D7717" t="s">
        <v>635</v>
      </c>
      <c r="E7717">
        <v>15</v>
      </c>
    </row>
    <row r="7718" spans="1:5">
      <c r="A7718">
        <v>2023</v>
      </c>
      <c r="B7718" t="s">
        <v>423</v>
      </c>
      <c r="C7718" t="s">
        <v>18</v>
      </c>
      <c r="D7718" t="s">
        <v>635</v>
      </c>
      <c r="E7718">
        <v>30</v>
      </c>
    </row>
    <row r="7719" spans="1:5">
      <c r="A7719">
        <v>2023</v>
      </c>
      <c r="B7719" t="s">
        <v>428</v>
      </c>
      <c r="C7719" t="s">
        <v>27</v>
      </c>
      <c r="D7719" t="s">
        <v>635</v>
      </c>
      <c r="E7719">
        <v>30</v>
      </c>
    </row>
    <row r="7720" spans="1:5">
      <c r="A7720">
        <v>2024</v>
      </c>
      <c r="B7720" t="s">
        <v>424</v>
      </c>
      <c r="C7720" t="s">
        <v>21</v>
      </c>
      <c r="D7720" t="s">
        <v>635</v>
      </c>
      <c r="E7720">
        <v>145</v>
      </c>
    </row>
    <row r="7721" spans="1:5">
      <c r="A7721">
        <v>2024</v>
      </c>
      <c r="B7721" t="s">
        <v>432</v>
      </c>
      <c r="C7721" t="s">
        <v>39</v>
      </c>
      <c r="D7721" t="s">
        <v>635</v>
      </c>
      <c r="E7721">
        <v>90</v>
      </c>
    </row>
    <row r="7722" spans="1:5">
      <c r="A7722">
        <v>2024</v>
      </c>
      <c r="B7722" t="s">
        <v>435</v>
      </c>
      <c r="C7722" t="s">
        <v>48</v>
      </c>
      <c r="D7722" t="s">
        <v>635</v>
      </c>
      <c r="E7722">
        <v>20</v>
      </c>
    </row>
    <row r="7723" spans="1:5">
      <c r="A7723">
        <v>2024</v>
      </c>
      <c r="B7723" t="s">
        <v>426</v>
      </c>
      <c r="C7723" t="s">
        <v>427</v>
      </c>
      <c r="D7723" t="s">
        <v>635</v>
      </c>
      <c r="E7723">
        <v>80</v>
      </c>
    </row>
    <row r="7724" spans="1:5">
      <c r="A7724">
        <v>2021</v>
      </c>
      <c r="B7724" t="s">
        <v>437</v>
      </c>
      <c r="C7724" t="s">
        <v>51</v>
      </c>
      <c r="D7724" t="s">
        <v>635</v>
      </c>
      <c r="E7724">
        <v>110</v>
      </c>
    </row>
    <row r="7725" spans="1:5">
      <c r="A7725">
        <v>2021</v>
      </c>
      <c r="B7725" t="s">
        <v>434</v>
      </c>
      <c r="C7725" t="s">
        <v>45</v>
      </c>
      <c r="D7725" t="s">
        <v>635</v>
      </c>
      <c r="E7725">
        <v>10</v>
      </c>
    </row>
    <row r="7726" spans="1:5">
      <c r="A7726">
        <v>2021</v>
      </c>
      <c r="B7726" t="s">
        <v>438</v>
      </c>
      <c r="C7726" t="s">
        <v>52</v>
      </c>
      <c r="D7726" t="s">
        <v>635</v>
      </c>
      <c r="E7726">
        <v>25</v>
      </c>
    </row>
    <row r="7727" spans="1:5">
      <c r="A7727">
        <v>2021</v>
      </c>
      <c r="B7727" t="s">
        <v>425</v>
      </c>
      <c r="C7727" t="s">
        <v>24</v>
      </c>
      <c r="D7727" t="s">
        <v>635</v>
      </c>
      <c r="E7727">
        <v>20</v>
      </c>
    </row>
    <row r="7728" spans="1:5">
      <c r="A7728">
        <v>2021</v>
      </c>
      <c r="B7728" t="s">
        <v>423</v>
      </c>
      <c r="C7728" t="s">
        <v>18</v>
      </c>
      <c r="D7728" t="s">
        <v>635</v>
      </c>
      <c r="E7728">
        <v>30</v>
      </c>
    </row>
    <row r="7729" spans="1:5">
      <c r="A7729">
        <v>2021</v>
      </c>
      <c r="B7729" t="s">
        <v>420</v>
      </c>
      <c r="C7729" t="s">
        <v>8</v>
      </c>
      <c r="D7729" t="s">
        <v>635</v>
      </c>
      <c r="E7729">
        <v>285</v>
      </c>
    </row>
    <row r="7730" spans="1:5">
      <c r="A7730">
        <v>2022</v>
      </c>
      <c r="B7730" t="s">
        <v>425</v>
      </c>
      <c r="C7730" t="s">
        <v>24</v>
      </c>
      <c r="D7730" t="s">
        <v>635</v>
      </c>
      <c r="E7730">
        <v>20</v>
      </c>
    </row>
    <row r="7731" spans="1:5">
      <c r="A7731">
        <v>2022</v>
      </c>
      <c r="B7731" t="s">
        <v>422</v>
      </c>
      <c r="C7731" t="s">
        <v>15</v>
      </c>
      <c r="D7731" t="s">
        <v>635</v>
      </c>
      <c r="E7731">
        <v>220</v>
      </c>
    </row>
    <row r="7732" spans="1:5">
      <c r="A7732">
        <v>2022</v>
      </c>
      <c r="B7732" t="s">
        <v>437</v>
      </c>
      <c r="C7732" t="s">
        <v>51</v>
      </c>
      <c r="D7732" t="s">
        <v>635</v>
      </c>
      <c r="E7732">
        <v>105</v>
      </c>
    </row>
    <row r="7733" spans="1:5">
      <c r="A7733">
        <v>2022</v>
      </c>
      <c r="B7733" t="s">
        <v>426</v>
      </c>
      <c r="C7733" t="s">
        <v>427</v>
      </c>
      <c r="D7733" t="s">
        <v>635</v>
      </c>
      <c r="E7733">
        <v>80</v>
      </c>
    </row>
    <row r="7734" spans="1:5">
      <c r="A7734">
        <v>2022</v>
      </c>
      <c r="B7734" t="s">
        <v>428</v>
      </c>
      <c r="C7734" t="s">
        <v>27</v>
      </c>
      <c r="D7734" t="s">
        <v>635</v>
      </c>
      <c r="E7734">
        <v>25</v>
      </c>
    </row>
    <row r="7735" spans="1:5">
      <c r="A7735">
        <v>2022</v>
      </c>
      <c r="B7735" t="s">
        <v>435</v>
      </c>
      <c r="C7735" t="s">
        <v>48</v>
      </c>
      <c r="D7735" t="s">
        <v>635</v>
      </c>
      <c r="E7735">
        <v>25</v>
      </c>
    </row>
    <row r="7736" spans="1:5">
      <c r="A7736">
        <v>2022</v>
      </c>
      <c r="B7736" t="s">
        <v>423</v>
      </c>
      <c r="C7736" t="s">
        <v>18</v>
      </c>
      <c r="D7736" t="s">
        <v>635</v>
      </c>
      <c r="E7736">
        <v>30</v>
      </c>
    </row>
    <row r="7737" spans="1:5">
      <c r="A7737">
        <v>2022</v>
      </c>
      <c r="B7737" t="s">
        <v>430</v>
      </c>
      <c r="C7737" t="s">
        <v>33</v>
      </c>
      <c r="D7737" t="s">
        <v>635</v>
      </c>
      <c r="E7737">
        <v>25</v>
      </c>
    </row>
    <row r="7738" spans="1:5">
      <c r="A7738">
        <v>2022</v>
      </c>
      <c r="B7738" t="s">
        <v>436</v>
      </c>
      <c r="C7738" t="s">
        <v>49</v>
      </c>
      <c r="D7738" t="s">
        <v>635</v>
      </c>
      <c r="E7738">
        <v>335</v>
      </c>
    </row>
    <row r="7739" spans="1:5">
      <c r="A7739">
        <v>2022</v>
      </c>
      <c r="B7739" t="s">
        <v>439</v>
      </c>
      <c r="C7739" t="s">
        <v>53</v>
      </c>
      <c r="D7739" t="s">
        <v>635</v>
      </c>
      <c r="E7739">
        <v>35</v>
      </c>
    </row>
    <row r="7740" spans="1:5">
      <c r="A7740">
        <v>2022</v>
      </c>
      <c r="B7740" t="s">
        <v>433</v>
      </c>
      <c r="C7740" t="s">
        <v>42</v>
      </c>
      <c r="D7740" t="s">
        <v>635</v>
      </c>
      <c r="E7740">
        <v>15</v>
      </c>
    </row>
    <row r="7741" spans="1:5">
      <c r="A7741">
        <v>2022</v>
      </c>
      <c r="B7741" t="s">
        <v>434</v>
      </c>
      <c r="C7741" t="s">
        <v>45</v>
      </c>
      <c r="D7741" t="s">
        <v>635</v>
      </c>
      <c r="E7741">
        <v>10</v>
      </c>
    </row>
    <row r="7742" spans="1:5">
      <c r="A7742">
        <v>2022</v>
      </c>
      <c r="B7742" t="s">
        <v>432</v>
      </c>
      <c r="C7742" t="s">
        <v>39</v>
      </c>
      <c r="D7742" t="s">
        <v>635</v>
      </c>
      <c r="E7742">
        <v>100</v>
      </c>
    </row>
    <row r="7743" spans="1:5">
      <c r="A7743">
        <v>2021</v>
      </c>
      <c r="B7743" t="s">
        <v>426</v>
      </c>
      <c r="C7743" t="s">
        <v>427</v>
      </c>
      <c r="D7743" t="s">
        <v>635</v>
      </c>
      <c r="E7743">
        <v>80</v>
      </c>
    </row>
    <row r="7744" spans="1:5">
      <c r="A7744">
        <v>2021</v>
      </c>
      <c r="B7744" t="s">
        <v>422</v>
      </c>
      <c r="C7744" t="s">
        <v>15</v>
      </c>
      <c r="D7744" t="s">
        <v>635</v>
      </c>
      <c r="E7744">
        <v>215</v>
      </c>
    </row>
    <row r="7745" spans="1:5">
      <c r="A7745">
        <v>2021</v>
      </c>
      <c r="B7745" t="s">
        <v>432</v>
      </c>
      <c r="C7745" t="s">
        <v>39</v>
      </c>
      <c r="D7745" t="s">
        <v>635</v>
      </c>
      <c r="E7745">
        <v>100</v>
      </c>
    </row>
    <row r="7746" spans="1:5">
      <c r="A7746">
        <v>2021</v>
      </c>
      <c r="B7746" t="s">
        <v>424</v>
      </c>
      <c r="C7746" t="s">
        <v>21</v>
      </c>
      <c r="D7746" t="s">
        <v>635</v>
      </c>
      <c r="E7746">
        <v>150</v>
      </c>
    </row>
    <row r="7747" spans="1:5">
      <c r="A7747">
        <v>2021</v>
      </c>
      <c r="B7747" t="s">
        <v>433</v>
      </c>
      <c r="C7747" t="s">
        <v>42</v>
      </c>
      <c r="D7747" t="s">
        <v>635</v>
      </c>
      <c r="E7747">
        <v>20</v>
      </c>
    </row>
    <row r="7748" spans="1:5">
      <c r="A7748">
        <v>2021</v>
      </c>
      <c r="B7748" t="s">
        <v>421</v>
      </c>
      <c r="C7748" t="s">
        <v>13</v>
      </c>
      <c r="D7748" t="s">
        <v>635</v>
      </c>
      <c r="E7748">
        <v>250</v>
      </c>
    </row>
    <row r="7749" spans="1:5">
      <c r="A7749">
        <v>2022</v>
      </c>
      <c r="B7749" t="s">
        <v>424</v>
      </c>
      <c r="C7749" t="s">
        <v>21</v>
      </c>
      <c r="D7749" t="s">
        <v>635</v>
      </c>
      <c r="E7749">
        <v>155</v>
      </c>
    </row>
    <row r="7750" spans="1:5">
      <c r="A7750">
        <v>2022</v>
      </c>
      <c r="B7750" t="s">
        <v>431</v>
      </c>
      <c r="C7750" t="s">
        <v>36</v>
      </c>
      <c r="D7750" t="s">
        <v>635</v>
      </c>
      <c r="E7750">
        <v>10</v>
      </c>
    </row>
    <row r="7751" spans="1:5">
      <c r="A7751">
        <v>2022</v>
      </c>
      <c r="B7751" t="s">
        <v>421</v>
      </c>
      <c r="C7751" t="s">
        <v>13</v>
      </c>
      <c r="D7751" t="s">
        <v>635</v>
      </c>
      <c r="E7751">
        <v>265</v>
      </c>
    </row>
    <row r="7752" spans="1:5">
      <c r="A7752">
        <v>2021</v>
      </c>
      <c r="B7752" t="s">
        <v>436</v>
      </c>
      <c r="C7752" t="s">
        <v>49</v>
      </c>
      <c r="D7752" t="s">
        <v>635</v>
      </c>
      <c r="E7752">
        <v>355</v>
      </c>
    </row>
    <row r="7753" spans="1:5">
      <c r="A7753">
        <v>2021</v>
      </c>
      <c r="B7753" t="s">
        <v>439</v>
      </c>
      <c r="C7753" t="s">
        <v>53</v>
      </c>
      <c r="D7753" t="s">
        <v>635</v>
      </c>
      <c r="E7753">
        <v>35</v>
      </c>
    </row>
    <row r="7754" spans="1:5">
      <c r="A7754">
        <v>2021</v>
      </c>
      <c r="B7754" t="s">
        <v>435</v>
      </c>
      <c r="C7754" t="s">
        <v>48</v>
      </c>
      <c r="D7754" t="s">
        <v>635</v>
      </c>
      <c r="E7754">
        <v>25</v>
      </c>
    </row>
    <row r="7755" spans="1:5">
      <c r="A7755">
        <v>2021</v>
      </c>
      <c r="B7755" t="s">
        <v>430</v>
      </c>
      <c r="C7755" t="s">
        <v>33</v>
      </c>
      <c r="D7755" t="s">
        <v>635</v>
      </c>
      <c r="E7755">
        <v>25</v>
      </c>
    </row>
    <row r="7756" spans="1:5">
      <c r="A7756">
        <v>2021</v>
      </c>
      <c r="B7756" t="s">
        <v>429</v>
      </c>
      <c r="C7756" t="s">
        <v>30</v>
      </c>
      <c r="D7756" t="s">
        <v>635</v>
      </c>
      <c r="E7756">
        <v>160</v>
      </c>
    </row>
    <row r="7757" spans="1:5">
      <c r="A7757">
        <v>2021</v>
      </c>
      <c r="B7757" t="s">
        <v>428</v>
      </c>
      <c r="C7757" t="s">
        <v>27</v>
      </c>
      <c r="D7757" t="s">
        <v>635</v>
      </c>
      <c r="E7757">
        <v>30</v>
      </c>
    </row>
    <row r="7758" spans="1:5">
      <c r="A7758">
        <v>2021</v>
      </c>
      <c r="B7758" t="s">
        <v>431</v>
      </c>
      <c r="C7758" t="s">
        <v>36</v>
      </c>
      <c r="D7758" t="s">
        <v>635</v>
      </c>
      <c r="E7758">
        <v>10</v>
      </c>
    </row>
    <row r="7759" spans="1:5">
      <c r="A7759">
        <v>2022</v>
      </c>
      <c r="B7759" t="s">
        <v>438</v>
      </c>
      <c r="C7759" t="s">
        <v>52</v>
      </c>
      <c r="D7759" t="s">
        <v>635</v>
      </c>
      <c r="E7759">
        <v>20</v>
      </c>
    </row>
    <row r="7760" spans="1:5">
      <c r="A7760">
        <v>2022</v>
      </c>
      <c r="B7760" t="s">
        <v>429</v>
      </c>
      <c r="C7760" t="s">
        <v>30</v>
      </c>
      <c r="D7760" t="s">
        <v>635</v>
      </c>
      <c r="E7760">
        <v>170</v>
      </c>
    </row>
    <row r="7761" spans="1:5">
      <c r="A7761">
        <v>2022</v>
      </c>
      <c r="B7761" t="s">
        <v>420</v>
      </c>
      <c r="C7761" t="s">
        <v>8</v>
      </c>
      <c r="D7761" t="s">
        <v>635</v>
      </c>
      <c r="E7761">
        <v>270</v>
      </c>
    </row>
    <row r="7762" spans="1:5">
      <c r="A7762">
        <v>2020</v>
      </c>
      <c r="B7762" t="s">
        <v>422</v>
      </c>
      <c r="C7762" t="s">
        <v>15</v>
      </c>
      <c r="D7762" t="s">
        <v>635</v>
      </c>
      <c r="E7762">
        <v>205</v>
      </c>
    </row>
    <row r="7763" spans="1:5">
      <c r="A7763">
        <v>2020</v>
      </c>
      <c r="B7763" t="s">
        <v>425</v>
      </c>
      <c r="C7763" t="s">
        <v>24</v>
      </c>
      <c r="D7763" t="s">
        <v>635</v>
      </c>
      <c r="E7763">
        <v>20</v>
      </c>
    </row>
    <row r="7764" spans="1:5">
      <c r="A7764">
        <v>2020</v>
      </c>
      <c r="B7764" t="s">
        <v>431</v>
      </c>
      <c r="C7764" t="s">
        <v>36</v>
      </c>
      <c r="D7764" t="s">
        <v>635</v>
      </c>
      <c r="E7764">
        <v>10</v>
      </c>
    </row>
    <row r="7765" spans="1:5">
      <c r="A7765">
        <v>2020</v>
      </c>
      <c r="B7765" t="s">
        <v>423</v>
      </c>
      <c r="C7765" t="s">
        <v>18</v>
      </c>
      <c r="D7765" t="s">
        <v>635</v>
      </c>
      <c r="E7765">
        <v>25</v>
      </c>
    </row>
    <row r="7766" spans="1:5">
      <c r="A7766">
        <v>2020</v>
      </c>
      <c r="B7766" t="s">
        <v>421</v>
      </c>
      <c r="C7766" t="s">
        <v>13</v>
      </c>
      <c r="D7766" t="s">
        <v>635</v>
      </c>
      <c r="E7766">
        <v>235</v>
      </c>
    </row>
    <row r="7767" spans="1:5">
      <c r="A7767">
        <v>2020</v>
      </c>
      <c r="B7767" t="s">
        <v>438</v>
      </c>
      <c r="C7767" t="s">
        <v>52</v>
      </c>
      <c r="D7767" t="s">
        <v>635</v>
      </c>
      <c r="E7767">
        <v>25</v>
      </c>
    </row>
    <row r="7768" spans="1:5">
      <c r="A7768">
        <v>2020</v>
      </c>
      <c r="B7768" t="s">
        <v>436</v>
      </c>
      <c r="C7768" t="s">
        <v>49</v>
      </c>
      <c r="D7768" t="s">
        <v>635</v>
      </c>
      <c r="E7768">
        <v>345</v>
      </c>
    </row>
    <row r="7769" spans="1:5">
      <c r="A7769">
        <v>2020</v>
      </c>
      <c r="B7769" t="s">
        <v>426</v>
      </c>
      <c r="C7769" t="s">
        <v>427</v>
      </c>
      <c r="D7769" t="s">
        <v>635</v>
      </c>
      <c r="E7769">
        <v>80</v>
      </c>
    </row>
    <row r="7770" spans="1:5">
      <c r="A7770">
        <v>2020</v>
      </c>
      <c r="B7770" t="s">
        <v>424</v>
      </c>
      <c r="C7770" t="s">
        <v>21</v>
      </c>
      <c r="D7770" t="s">
        <v>635</v>
      </c>
      <c r="E7770">
        <v>170</v>
      </c>
    </row>
    <row r="7771" spans="1:5">
      <c r="A7771">
        <v>2020</v>
      </c>
      <c r="B7771" t="s">
        <v>432</v>
      </c>
      <c r="C7771" t="s">
        <v>39</v>
      </c>
      <c r="D7771" t="s">
        <v>635</v>
      </c>
      <c r="E7771">
        <v>105</v>
      </c>
    </row>
    <row r="7772" spans="1:5">
      <c r="A7772">
        <v>2020</v>
      </c>
      <c r="B7772" t="s">
        <v>439</v>
      </c>
      <c r="C7772" t="s">
        <v>53</v>
      </c>
      <c r="D7772" t="s">
        <v>635</v>
      </c>
      <c r="E7772">
        <v>30</v>
      </c>
    </row>
    <row r="7773" spans="1:5">
      <c r="A7773">
        <v>2020</v>
      </c>
      <c r="B7773" t="s">
        <v>428</v>
      </c>
      <c r="C7773" t="s">
        <v>27</v>
      </c>
      <c r="D7773" t="s">
        <v>635</v>
      </c>
      <c r="E7773">
        <v>40</v>
      </c>
    </row>
    <row r="7774" spans="1:5">
      <c r="A7774">
        <v>2020</v>
      </c>
      <c r="B7774" t="s">
        <v>429</v>
      </c>
      <c r="C7774" t="s">
        <v>30</v>
      </c>
      <c r="D7774" t="s">
        <v>635</v>
      </c>
      <c r="E7774">
        <v>165</v>
      </c>
    </row>
    <row r="7775" spans="1:5">
      <c r="A7775">
        <v>2020</v>
      </c>
      <c r="B7775" t="s">
        <v>430</v>
      </c>
      <c r="C7775" t="s">
        <v>33</v>
      </c>
      <c r="D7775" t="s">
        <v>635</v>
      </c>
      <c r="E7775">
        <v>25</v>
      </c>
    </row>
    <row r="7776" spans="1:5">
      <c r="A7776">
        <v>2020</v>
      </c>
      <c r="B7776" t="s">
        <v>433</v>
      </c>
      <c r="C7776" t="s">
        <v>42</v>
      </c>
      <c r="D7776" t="s">
        <v>635</v>
      </c>
      <c r="E7776">
        <v>20</v>
      </c>
    </row>
    <row r="7777" spans="1:5">
      <c r="A7777">
        <v>2020</v>
      </c>
      <c r="B7777" t="s">
        <v>420</v>
      </c>
      <c r="C7777" t="s">
        <v>8</v>
      </c>
      <c r="D7777" t="s">
        <v>635</v>
      </c>
      <c r="E7777">
        <v>265</v>
      </c>
    </row>
    <row r="7778" spans="1:5">
      <c r="A7778">
        <v>2020</v>
      </c>
      <c r="B7778" t="s">
        <v>434</v>
      </c>
      <c r="C7778" t="s">
        <v>45</v>
      </c>
      <c r="D7778" t="s">
        <v>635</v>
      </c>
      <c r="E7778">
        <v>5</v>
      </c>
    </row>
    <row r="7779" spans="1:5">
      <c r="A7779">
        <v>2020</v>
      </c>
      <c r="B7779" t="s">
        <v>435</v>
      </c>
      <c r="C7779" t="s">
        <v>48</v>
      </c>
      <c r="D7779" t="s">
        <v>635</v>
      </c>
      <c r="E7779">
        <v>30</v>
      </c>
    </row>
    <row r="7780" spans="1:5">
      <c r="A7780">
        <v>2020</v>
      </c>
      <c r="B7780" t="s">
        <v>437</v>
      </c>
      <c r="C7780" t="s">
        <v>51</v>
      </c>
      <c r="D7780" t="s">
        <v>635</v>
      </c>
      <c r="E7780">
        <v>105</v>
      </c>
    </row>
    <row r="7781" spans="1:5">
      <c r="A7781">
        <v>2019</v>
      </c>
      <c r="B7781" t="s">
        <v>432</v>
      </c>
      <c r="C7781" t="s">
        <v>39</v>
      </c>
      <c r="D7781" t="s">
        <v>635</v>
      </c>
      <c r="E7781">
        <v>105</v>
      </c>
    </row>
    <row r="7782" spans="1:5">
      <c r="A7782">
        <v>2019</v>
      </c>
      <c r="B7782" t="s">
        <v>426</v>
      </c>
      <c r="C7782" t="s">
        <v>427</v>
      </c>
      <c r="D7782" t="s">
        <v>635</v>
      </c>
      <c r="E7782">
        <v>75</v>
      </c>
    </row>
    <row r="7783" spans="1:5">
      <c r="A7783">
        <v>2019</v>
      </c>
      <c r="B7783" t="s">
        <v>421</v>
      </c>
      <c r="C7783" t="s">
        <v>13</v>
      </c>
      <c r="D7783" t="s">
        <v>635</v>
      </c>
      <c r="E7783">
        <v>225</v>
      </c>
    </row>
    <row r="7784" spans="1:5">
      <c r="A7784">
        <v>2019</v>
      </c>
      <c r="B7784" t="s">
        <v>424</v>
      </c>
      <c r="C7784" t="s">
        <v>21</v>
      </c>
      <c r="D7784" t="s">
        <v>635</v>
      </c>
      <c r="E7784">
        <v>165</v>
      </c>
    </row>
    <row r="7785" spans="1:5">
      <c r="A7785">
        <v>2019</v>
      </c>
      <c r="B7785" t="s">
        <v>423</v>
      </c>
      <c r="C7785" t="s">
        <v>18</v>
      </c>
      <c r="D7785" t="s">
        <v>635</v>
      </c>
      <c r="E7785">
        <v>30</v>
      </c>
    </row>
    <row r="7786" spans="1:5">
      <c r="A7786">
        <v>2019</v>
      </c>
      <c r="B7786" t="s">
        <v>434</v>
      </c>
      <c r="C7786" t="s">
        <v>45</v>
      </c>
      <c r="D7786" t="s">
        <v>635</v>
      </c>
      <c r="E7786">
        <v>5</v>
      </c>
    </row>
    <row r="7787" spans="1:5">
      <c r="A7787">
        <v>2019</v>
      </c>
      <c r="B7787" t="s">
        <v>428</v>
      </c>
      <c r="C7787" t="s">
        <v>27</v>
      </c>
      <c r="D7787" t="s">
        <v>635</v>
      </c>
      <c r="E7787">
        <v>40</v>
      </c>
    </row>
    <row r="7788" spans="1:5">
      <c r="A7788">
        <v>2019</v>
      </c>
      <c r="B7788" t="s">
        <v>437</v>
      </c>
      <c r="C7788" t="s">
        <v>51</v>
      </c>
      <c r="D7788" t="s">
        <v>635</v>
      </c>
      <c r="E7788">
        <v>105</v>
      </c>
    </row>
    <row r="7789" spans="1:5">
      <c r="A7789">
        <v>2019</v>
      </c>
      <c r="B7789" t="s">
        <v>425</v>
      </c>
      <c r="C7789" t="s">
        <v>24</v>
      </c>
      <c r="D7789" t="s">
        <v>635</v>
      </c>
      <c r="E7789">
        <v>20</v>
      </c>
    </row>
    <row r="7790" spans="1:5">
      <c r="A7790">
        <v>2019</v>
      </c>
      <c r="B7790" t="s">
        <v>430</v>
      </c>
      <c r="C7790" t="s">
        <v>33</v>
      </c>
      <c r="D7790" t="s">
        <v>635</v>
      </c>
      <c r="E7790">
        <v>30</v>
      </c>
    </row>
    <row r="7791" spans="1:5">
      <c r="A7791">
        <v>2019</v>
      </c>
      <c r="B7791" t="s">
        <v>420</v>
      </c>
      <c r="C7791" t="s">
        <v>8</v>
      </c>
      <c r="D7791" t="s">
        <v>635</v>
      </c>
      <c r="E7791">
        <v>275</v>
      </c>
    </row>
    <row r="7792" spans="1:5">
      <c r="A7792">
        <v>2019</v>
      </c>
      <c r="B7792" t="s">
        <v>438</v>
      </c>
      <c r="C7792" t="s">
        <v>52</v>
      </c>
      <c r="D7792" t="s">
        <v>635</v>
      </c>
      <c r="E7792">
        <v>25</v>
      </c>
    </row>
    <row r="7793" spans="1:5">
      <c r="A7793">
        <v>2019</v>
      </c>
      <c r="B7793" t="s">
        <v>429</v>
      </c>
      <c r="C7793" t="s">
        <v>30</v>
      </c>
      <c r="D7793" t="s">
        <v>635</v>
      </c>
      <c r="E7793">
        <v>160</v>
      </c>
    </row>
    <row r="7794" spans="1:5">
      <c r="A7794">
        <v>2019</v>
      </c>
      <c r="B7794" t="s">
        <v>433</v>
      </c>
      <c r="C7794" t="s">
        <v>42</v>
      </c>
      <c r="D7794" t="s">
        <v>635</v>
      </c>
      <c r="E7794">
        <v>20</v>
      </c>
    </row>
    <row r="7795" spans="1:5">
      <c r="A7795">
        <v>2019</v>
      </c>
      <c r="B7795" t="s">
        <v>422</v>
      </c>
      <c r="C7795" t="s">
        <v>15</v>
      </c>
      <c r="D7795" t="s">
        <v>635</v>
      </c>
      <c r="E7795">
        <v>200</v>
      </c>
    </row>
    <row r="7796" spans="1:5">
      <c r="A7796">
        <v>2019</v>
      </c>
      <c r="B7796" t="s">
        <v>435</v>
      </c>
      <c r="C7796" t="s">
        <v>48</v>
      </c>
      <c r="D7796" t="s">
        <v>635</v>
      </c>
      <c r="E7796">
        <v>30</v>
      </c>
    </row>
    <row r="7797" spans="1:5">
      <c r="A7797">
        <v>2019</v>
      </c>
      <c r="B7797" t="s">
        <v>436</v>
      </c>
      <c r="C7797" t="s">
        <v>49</v>
      </c>
      <c r="D7797" t="s">
        <v>635</v>
      </c>
      <c r="E7797">
        <v>350</v>
      </c>
    </row>
    <row r="7798" spans="1:5">
      <c r="A7798">
        <v>2019</v>
      </c>
      <c r="B7798" t="s">
        <v>439</v>
      </c>
      <c r="C7798" t="s">
        <v>53</v>
      </c>
      <c r="D7798" t="s">
        <v>635</v>
      </c>
      <c r="E7798">
        <v>35</v>
      </c>
    </row>
    <row r="7799" spans="1:5">
      <c r="A7799">
        <v>2019</v>
      </c>
      <c r="B7799" t="s">
        <v>431</v>
      </c>
      <c r="C7799" t="s">
        <v>36</v>
      </c>
      <c r="D7799" t="s">
        <v>635</v>
      </c>
      <c r="E7799">
        <v>15</v>
      </c>
    </row>
    <row r="7800" spans="1:5">
      <c r="A7800">
        <v>2018</v>
      </c>
      <c r="B7800" t="s">
        <v>424</v>
      </c>
      <c r="C7800" t="s">
        <v>21</v>
      </c>
      <c r="D7800" t="s">
        <v>635</v>
      </c>
      <c r="E7800">
        <v>160</v>
      </c>
    </row>
    <row r="7801" spans="1:5">
      <c r="A7801">
        <v>2018</v>
      </c>
      <c r="B7801" t="s">
        <v>420</v>
      </c>
      <c r="C7801" t="s">
        <v>8</v>
      </c>
      <c r="D7801" t="s">
        <v>635</v>
      </c>
      <c r="E7801">
        <v>275</v>
      </c>
    </row>
    <row r="7802" spans="1:5">
      <c r="A7802">
        <v>2018</v>
      </c>
      <c r="B7802" t="s">
        <v>426</v>
      </c>
      <c r="C7802" t="s">
        <v>427</v>
      </c>
      <c r="D7802" t="s">
        <v>635</v>
      </c>
      <c r="E7802">
        <v>85</v>
      </c>
    </row>
    <row r="7803" spans="1:5">
      <c r="A7803">
        <v>2018</v>
      </c>
      <c r="B7803" t="s">
        <v>433</v>
      </c>
      <c r="C7803" t="s">
        <v>42</v>
      </c>
      <c r="D7803" t="s">
        <v>635</v>
      </c>
      <c r="E7803">
        <v>20</v>
      </c>
    </row>
    <row r="7804" spans="1:5">
      <c r="A7804">
        <v>2018</v>
      </c>
      <c r="B7804" t="s">
        <v>421</v>
      </c>
      <c r="C7804" t="s">
        <v>13</v>
      </c>
      <c r="D7804" t="s">
        <v>635</v>
      </c>
      <c r="E7804">
        <v>235</v>
      </c>
    </row>
    <row r="7805" spans="1:5">
      <c r="A7805">
        <v>2018</v>
      </c>
      <c r="B7805" t="s">
        <v>435</v>
      </c>
      <c r="C7805" t="s">
        <v>48</v>
      </c>
      <c r="D7805" t="s">
        <v>635</v>
      </c>
      <c r="E7805">
        <v>30</v>
      </c>
    </row>
    <row r="7806" spans="1:5">
      <c r="A7806">
        <v>2018</v>
      </c>
      <c r="B7806" t="s">
        <v>428</v>
      </c>
      <c r="C7806" t="s">
        <v>27</v>
      </c>
      <c r="D7806" t="s">
        <v>635</v>
      </c>
      <c r="E7806">
        <v>40</v>
      </c>
    </row>
    <row r="7807" spans="1:5">
      <c r="A7807">
        <v>2018</v>
      </c>
      <c r="B7807" t="s">
        <v>423</v>
      </c>
      <c r="C7807" t="s">
        <v>18</v>
      </c>
      <c r="D7807" t="s">
        <v>635</v>
      </c>
      <c r="E7807">
        <v>35</v>
      </c>
    </row>
    <row r="7808" spans="1:5">
      <c r="A7808">
        <v>2018</v>
      </c>
      <c r="B7808" t="s">
        <v>430</v>
      </c>
      <c r="C7808" t="s">
        <v>33</v>
      </c>
      <c r="D7808" t="s">
        <v>635</v>
      </c>
      <c r="E7808">
        <v>30</v>
      </c>
    </row>
    <row r="7809" spans="1:5">
      <c r="A7809">
        <v>2018</v>
      </c>
      <c r="B7809" t="s">
        <v>431</v>
      </c>
      <c r="C7809" t="s">
        <v>36</v>
      </c>
      <c r="D7809" t="s">
        <v>635</v>
      </c>
      <c r="E7809">
        <v>15</v>
      </c>
    </row>
    <row r="7810" spans="1:5">
      <c r="A7810">
        <v>2018</v>
      </c>
      <c r="B7810" t="s">
        <v>438</v>
      </c>
      <c r="C7810" t="s">
        <v>52</v>
      </c>
      <c r="D7810" t="s">
        <v>635</v>
      </c>
      <c r="E7810">
        <v>25</v>
      </c>
    </row>
    <row r="7811" spans="1:5">
      <c r="A7811">
        <v>2018</v>
      </c>
      <c r="B7811" t="s">
        <v>422</v>
      </c>
      <c r="C7811" t="s">
        <v>15</v>
      </c>
      <c r="D7811" t="s">
        <v>635</v>
      </c>
      <c r="E7811">
        <v>215</v>
      </c>
    </row>
    <row r="7812" spans="1:5">
      <c r="A7812">
        <v>2018</v>
      </c>
      <c r="B7812" t="s">
        <v>436</v>
      </c>
      <c r="C7812" t="s">
        <v>49</v>
      </c>
      <c r="D7812" t="s">
        <v>635</v>
      </c>
      <c r="E7812">
        <v>360</v>
      </c>
    </row>
    <row r="7813" spans="1:5">
      <c r="A7813">
        <v>2018</v>
      </c>
      <c r="B7813" t="s">
        <v>439</v>
      </c>
      <c r="C7813" t="s">
        <v>53</v>
      </c>
      <c r="D7813" t="s">
        <v>635</v>
      </c>
      <c r="E7813">
        <v>35</v>
      </c>
    </row>
    <row r="7814" spans="1:5">
      <c r="A7814">
        <v>2018</v>
      </c>
      <c r="B7814" t="s">
        <v>437</v>
      </c>
      <c r="C7814" t="s">
        <v>51</v>
      </c>
      <c r="D7814" t="s">
        <v>635</v>
      </c>
      <c r="E7814">
        <v>110</v>
      </c>
    </row>
    <row r="7815" spans="1:5">
      <c r="A7815">
        <v>2018</v>
      </c>
      <c r="B7815" t="s">
        <v>434</v>
      </c>
      <c r="C7815" t="s">
        <v>45</v>
      </c>
      <c r="D7815" t="s">
        <v>635</v>
      </c>
      <c r="E7815">
        <v>5</v>
      </c>
    </row>
    <row r="7816" spans="1:5">
      <c r="A7816">
        <v>2018</v>
      </c>
      <c r="B7816" t="s">
        <v>429</v>
      </c>
      <c r="C7816" t="s">
        <v>30</v>
      </c>
      <c r="D7816" t="s">
        <v>635</v>
      </c>
      <c r="E7816">
        <v>155</v>
      </c>
    </row>
    <row r="7817" spans="1:5">
      <c r="A7817">
        <v>2018</v>
      </c>
      <c r="B7817" t="s">
        <v>425</v>
      </c>
      <c r="C7817" t="s">
        <v>24</v>
      </c>
      <c r="D7817" t="s">
        <v>635</v>
      </c>
      <c r="E7817">
        <v>25</v>
      </c>
    </row>
    <row r="7818" spans="1:5">
      <c r="A7818">
        <v>2018</v>
      </c>
      <c r="B7818" t="s">
        <v>432</v>
      </c>
      <c r="C7818" t="s">
        <v>39</v>
      </c>
      <c r="D7818" t="s">
        <v>635</v>
      </c>
      <c r="E7818">
        <v>105</v>
      </c>
    </row>
    <row r="7819" spans="1:5">
      <c r="A7819">
        <v>2023</v>
      </c>
      <c r="B7819" t="s">
        <v>424</v>
      </c>
      <c r="C7819" t="s">
        <v>21</v>
      </c>
      <c r="D7819" t="s">
        <v>635</v>
      </c>
      <c r="E7819">
        <v>155</v>
      </c>
    </row>
    <row r="7820" spans="1:5">
      <c r="A7820">
        <v>2023</v>
      </c>
      <c r="B7820" t="s">
        <v>432</v>
      </c>
      <c r="C7820" t="s">
        <v>39</v>
      </c>
      <c r="D7820" t="s">
        <v>635</v>
      </c>
      <c r="E7820">
        <v>95</v>
      </c>
    </row>
    <row r="7821" spans="1:5">
      <c r="A7821">
        <v>2023</v>
      </c>
      <c r="B7821" t="s">
        <v>421</v>
      </c>
      <c r="C7821" t="s">
        <v>13</v>
      </c>
      <c r="D7821" t="s">
        <v>635</v>
      </c>
      <c r="E7821">
        <v>245</v>
      </c>
    </row>
    <row r="7822" spans="1:5">
      <c r="A7822">
        <v>2023</v>
      </c>
      <c r="B7822" t="s">
        <v>430</v>
      </c>
      <c r="C7822" t="s">
        <v>33</v>
      </c>
      <c r="D7822" t="s">
        <v>635</v>
      </c>
      <c r="E7822">
        <v>20</v>
      </c>
    </row>
    <row r="7823" spans="1:5">
      <c r="A7823">
        <v>2023</v>
      </c>
      <c r="B7823" t="s">
        <v>435</v>
      </c>
      <c r="C7823" t="s">
        <v>48</v>
      </c>
      <c r="D7823" t="s">
        <v>635</v>
      </c>
      <c r="E7823">
        <v>25</v>
      </c>
    </row>
    <row r="7824" spans="1:5">
      <c r="A7824">
        <v>2023</v>
      </c>
      <c r="B7824" t="s">
        <v>436</v>
      </c>
      <c r="C7824" t="s">
        <v>49</v>
      </c>
      <c r="D7824" t="s">
        <v>635</v>
      </c>
      <c r="E7824">
        <v>325</v>
      </c>
    </row>
    <row r="7825" spans="1:5">
      <c r="A7825">
        <v>2023</v>
      </c>
      <c r="B7825" t="s">
        <v>429</v>
      </c>
      <c r="C7825" t="s">
        <v>30</v>
      </c>
      <c r="D7825" t="s">
        <v>635</v>
      </c>
      <c r="E7825">
        <v>155</v>
      </c>
    </row>
    <row r="7826" spans="1:5">
      <c r="A7826">
        <v>2023</v>
      </c>
      <c r="B7826" t="s">
        <v>420</v>
      </c>
      <c r="C7826" t="s">
        <v>8</v>
      </c>
      <c r="D7826" t="s">
        <v>635</v>
      </c>
      <c r="E7826">
        <v>265</v>
      </c>
    </row>
    <row r="7827" spans="1:5">
      <c r="A7827">
        <v>2023</v>
      </c>
      <c r="B7827" t="s">
        <v>439</v>
      </c>
      <c r="C7827" t="s">
        <v>53</v>
      </c>
      <c r="D7827" t="s">
        <v>635</v>
      </c>
      <c r="E7827">
        <v>40</v>
      </c>
    </row>
    <row r="7828" spans="1:5">
      <c r="A7828">
        <v>2023</v>
      </c>
      <c r="B7828" t="s">
        <v>437</v>
      </c>
      <c r="C7828" t="s">
        <v>51</v>
      </c>
      <c r="D7828" t="s">
        <v>635</v>
      </c>
      <c r="E7828">
        <v>105</v>
      </c>
    </row>
    <row r="7829" spans="1:5">
      <c r="A7829">
        <v>2023</v>
      </c>
      <c r="B7829" t="s">
        <v>438</v>
      </c>
      <c r="C7829" t="s">
        <v>52</v>
      </c>
      <c r="D7829" t="s">
        <v>635</v>
      </c>
      <c r="E7829">
        <v>20</v>
      </c>
    </row>
    <row r="7830" spans="1:5">
      <c r="A7830">
        <v>2023</v>
      </c>
      <c r="B7830" t="s">
        <v>426</v>
      </c>
      <c r="C7830" t="s">
        <v>427</v>
      </c>
      <c r="D7830" t="s">
        <v>635</v>
      </c>
      <c r="E7830">
        <v>75</v>
      </c>
    </row>
    <row r="7831" spans="1:5">
      <c r="A7831">
        <v>2023</v>
      </c>
      <c r="B7831" t="s">
        <v>434</v>
      </c>
      <c r="C7831" t="s">
        <v>45</v>
      </c>
      <c r="D7831" t="s">
        <v>635</v>
      </c>
      <c r="E7831">
        <v>5</v>
      </c>
    </row>
    <row r="7832" spans="1:5">
      <c r="A7832">
        <v>2023</v>
      </c>
      <c r="B7832" t="s">
        <v>425</v>
      </c>
      <c r="C7832" t="s">
        <v>24</v>
      </c>
      <c r="D7832" t="s">
        <v>635</v>
      </c>
      <c r="E7832">
        <v>20</v>
      </c>
    </row>
    <row r="7833" spans="1:5">
      <c r="A7833">
        <v>2023</v>
      </c>
      <c r="B7833" t="s">
        <v>422</v>
      </c>
      <c r="C7833" t="s">
        <v>15</v>
      </c>
      <c r="D7833" t="s">
        <v>635</v>
      </c>
      <c r="E7833">
        <v>220</v>
      </c>
    </row>
    <row r="7834" spans="1:5">
      <c r="A7834">
        <v>2024</v>
      </c>
      <c r="B7834" t="s">
        <v>430</v>
      </c>
      <c r="C7834" t="s">
        <v>33</v>
      </c>
      <c r="D7834" t="s">
        <v>635</v>
      </c>
      <c r="E7834">
        <v>20</v>
      </c>
    </row>
    <row r="7835" spans="1:5">
      <c r="A7835">
        <v>2024</v>
      </c>
      <c r="B7835" t="s">
        <v>428</v>
      </c>
      <c r="C7835" t="s">
        <v>27</v>
      </c>
      <c r="D7835" t="s">
        <v>635</v>
      </c>
      <c r="E7835">
        <v>30</v>
      </c>
    </row>
    <row r="7836" spans="1:5">
      <c r="A7836">
        <v>2024</v>
      </c>
      <c r="B7836" t="s">
        <v>422</v>
      </c>
      <c r="C7836" t="s">
        <v>15</v>
      </c>
      <c r="D7836" t="s">
        <v>635</v>
      </c>
      <c r="E7836">
        <v>220</v>
      </c>
    </row>
    <row r="7837" spans="1:5">
      <c r="A7837">
        <v>2024</v>
      </c>
      <c r="B7837" t="s">
        <v>425</v>
      </c>
      <c r="C7837" t="s">
        <v>24</v>
      </c>
      <c r="D7837" t="s">
        <v>635</v>
      </c>
      <c r="E7837">
        <v>20</v>
      </c>
    </row>
    <row r="7838" spans="1:5">
      <c r="A7838">
        <v>2024</v>
      </c>
      <c r="B7838" t="s">
        <v>438</v>
      </c>
      <c r="C7838" t="s">
        <v>52</v>
      </c>
      <c r="D7838" t="s">
        <v>635</v>
      </c>
      <c r="E7838">
        <v>15</v>
      </c>
    </row>
    <row r="7839" spans="1:5">
      <c r="A7839">
        <v>2024</v>
      </c>
      <c r="B7839" t="s">
        <v>420</v>
      </c>
      <c r="C7839" t="s">
        <v>8</v>
      </c>
      <c r="D7839" t="s">
        <v>635</v>
      </c>
      <c r="E7839">
        <v>265</v>
      </c>
    </row>
    <row r="7840" spans="1:5">
      <c r="A7840">
        <v>2024</v>
      </c>
      <c r="B7840" t="s">
        <v>423</v>
      </c>
      <c r="C7840" t="s">
        <v>18</v>
      </c>
      <c r="D7840" t="s">
        <v>635</v>
      </c>
      <c r="E7840">
        <v>25</v>
      </c>
    </row>
    <row r="7841" spans="1:5">
      <c r="A7841">
        <v>2024</v>
      </c>
      <c r="B7841" t="s">
        <v>421</v>
      </c>
      <c r="C7841" t="s">
        <v>13</v>
      </c>
      <c r="D7841" t="s">
        <v>635</v>
      </c>
      <c r="E7841">
        <v>230</v>
      </c>
    </row>
    <row r="7842" spans="1:5">
      <c r="A7842">
        <v>2024</v>
      </c>
      <c r="B7842" t="s">
        <v>429</v>
      </c>
      <c r="C7842" t="s">
        <v>30</v>
      </c>
      <c r="D7842" t="s">
        <v>635</v>
      </c>
      <c r="E7842">
        <v>155</v>
      </c>
    </row>
    <row r="7843" spans="1:5">
      <c r="A7843">
        <v>2024</v>
      </c>
      <c r="B7843" t="s">
        <v>431</v>
      </c>
      <c r="C7843" t="s">
        <v>36</v>
      </c>
      <c r="D7843" t="s">
        <v>635</v>
      </c>
      <c r="E7843">
        <v>10</v>
      </c>
    </row>
    <row r="7844" spans="1:5">
      <c r="A7844">
        <v>2024</v>
      </c>
      <c r="B7844" t="s">
        <v>434</v>
      </c>
      <c r="C7844" t="s">
        <v>45</v>
      </c>
      <c r="D7844" t="s">
        <v>635</v>
      </c>
      <c r="E7844">
        <v>5</v>
      </c>
    </row>
    <row r="7845" spans="1:5">
      <c r="A7845">
        <v>2024</v>
      </c>
      <c r="B7845" t="s">
        <v>437</v>
      </c>
      <c r="C7845" t="s">
        <v>51</v>
      </c>
      <c r="D7845" t="s">
        <v>635</v>
      </c>
      <c r="E7845">
        <v>100</v>
      </c>
    </row>
    <row r="7846" spans="1:5">
      <c r="A7846">
        <v>2024</v>
      </c>
      <c r="B7846" t="s">
        <v>436</v>
      </c>
      <c r="C7846" t="s">
        <v>49</v>
      </c>
      <c r="D7846" t="s">
        <v>635</v>
      </c>
      <c r="E7846">
        <v>295</v>
      </c>
    </row>
    <row r="7847" spans="1:5">
      <c r="A7847">
        <v>2024</v>
      </c>
      <c r="B7847" t="s">
        <v>439</v>
      </c>
      <c r="C7847" t="s">
        <v>53</v>
      </c>
      <c r="D7847" t="s">
        <v>635</v>
      </c>
      <c r="E7847">
        <v>35</v>
      </c>
    </row>
    <row r="7848" spans="1:5">
      <c r="A7848">
        <v>2024</v>
      </c>
      <c r="B7848" t="s">
        <v>433</v>
      </c>
      <c r="C7848" t="s">
        <v>42</v>
      </c>
      <c r="D7848" t="s">
        <v>635</v>
      </c>
      <c r="E7848">
        <v>15</v>
      </c>
    </row>
    <row r="7849" spans="1:5">
      <c r="A7849">
        <v>2023</v>
      </c>
      <c r="B7849" t="s">
        <v>431</v>
      </c>
      <c r="C7849" t="s">
        <v>36</v>
      </c>
      <c r="D7849" t="s">
        <v>636</v>
      </c>
      <c r="E7849">
        <v>20</v>
      </c>
    </row>
    <row r="7850" spans="1:5">
      <c r="A7850">
        <v>2023</v>
      </c>
      <c r="B7850" t="s">
        <v>433</v>
      </c>
      <c r="C7850" t="s">
        <v>42</v>
      </c>
      <c r="D7850" t="s">
        <v>636</v>
      </c>
      <c r="E7850">
        <v>10</v>
      </c>
    </row>
    <row r="7851" spans="1:5">
      <c r="A7851">
        <v>2023</v>
      </c>
      <c r="B7851" t="s">
        <v>423</v>
      </c>
      <c r="C7851" t="s">
        <v>18</v>
      </c>
      <c r="D7851" t="s">
        <v>636</v>
      </c>
      <c r="E7851">
        <v>30</v>
      </c>
    </row>
    <row r="7852" spans="1:5">
      <c r="A7852">
        <v>2023</v>
      </c>
      <c r="B7852" t="s">
        <v>428</v>
      </c>
      <c r="C7852" t="s">
        <v>27</v>
      </c>
      <c r="D7852" t="s">
        <v>636</v>
      </c>
      <c r="E7852">
        <v>45</v>
      </c>
    </row>
    <row r="7853" spans="1:5">
      <c r="A7853">
        <v>2024</v>
      </c>
      <c r="B7853" t="s">
        <v>424</v>
      </c>
      <c r="C7853" t="s">
        <v>21</v>
      </c>
      <c r="D7853" t="s">
        <v>636</v>
      </c>
      <c r="E7853">
        <v>80</v>
      </c>
    </row>
    <row r="7854" spans="1:5">
      <c r="A7854">
        <v>2024</v>
      </c>
      <c r="B7854" t="s">
        <v>432</v>
      </c>
      <c r="C7854" t="s">
        <v>39</v>
      </c>
      <c r="D7854" t="s">
        <v>636</v>
      </c>
      <c r="E7854">
        <v>60</v>
      </c>
    </row>
    <row r="7855" spans="1:5">
      <c r="A7855">
        <v>2024</v>
      </c>
      <c r="B7855" t="s">
        <v>435</v>
      </c>
      <c r="C7855" t="s">
        <v>48</v>
      </c>
      <c r="D7855" t="s">
        <v>636</v>
      </c>
      <c r="E7855">
        <v>30</v>
      </c>
    </row>
    <row r="7856" spans="1:5">
      <c r="A7856">
        <v>2024</v>
      </c>
      <c r="B7856" t="s">
        <v>426</v>
      </c>
      <c r="C7856" t="s">
        <v>427</v>
      </c>
      <c r="D7856" t="s">
        <v>636</v>
      </c>
      <c r="E7856">
        <v>80</v>
      </c>
    </row>
    <row r="7857" spans="1:5">
      <c r="A7857">
        <v>2021</v>
      </c>
      <c r="B7857" t="s">
        <v>437</v>
      </c>
      <c r="C7857" t="s">
        <v>51</v>
      </c>
      <c r="D7857" t="s">
        <v>636</v>
      </c>
      <c r="E7857">
        <v>55</v>
      </c>
    </row>
    <row r="7858" spans="1:5">
      <c r="A7858">
        <v>2021</v>
      </c>
      <c r="B7858" t="s">
        <v>434</v>
      </c>
      <c r="C7858" t="s">
        <v>45</v>
      </c>
      <c r="D7858" t="s">
        <v>636</v>
      </c>
      <c r="E7858">
        <v>5</v>
      </c>
    </row>
    <row r="7859" spans="1:5">
      <c r="A7859">
        <v>2021</v>
      </c>
      <c r="B7859" t="s">
        <v>438</v>
      </c>
      <c r="C7859" t="s">
        <v>52</v>
      </c>
      <c r="D7859" t="s">
        <v>636</v>
      </c>
      <c r="E7859">
        <v>10</v>
      </c>
    </row>
    <row r="7860" spans="1:5">
      <c r="A7860">
        <v>2021</v>
      </c>
      <c r="B7860" t="s">
        <v>425</v>
      </c>
      <c r="C7860" t="s">
        <v>24</v>
      </c>
      <c r="D7860" t="s">
        <v>636</v>
      </c>
      <c r="E7860">
        <v>20</v>
      </c>
    </row>
    <row r="7861" spans="1:5">
      <c r="A7861">
        <v>2021</v>
      </c>
      <c r="B7861" t="s">
        <v>423</v>
      </c>
      <c r="C7861" t="s">
        <v>18</v>
      </c>
      <c r="D7861" t="s">
        <v>636</v>
      </c>
      <c r="E7861">
        <v>25</v>
      </c>
    </row>
    <row r="7862" spans="1:5">
      <c r="A7862">
        <v>2021</v>
      </c>
      <c r="B7862" t="s">
        <v>420</v>
      </c>
      <c r="C7862" t="s">
        <v>8</v>
      </c>
      <c r="D7862" t="s">
        <v>636</v>
      </c>
      <c r="E7862">
        <v>105</v>
      </c>
    </row>
    <row r="7863" spans="1:5">
      <c r="A7863">
        <v>2022</v>
      </c>
      <c r="B7863" t="s">
        <v>425</v>
      </c>
      <c r="C7863" t="s">
        <v>24</v>
      </c>
      <c r="D7863" t="s">
        <v>636</v>
      </c>
      <c r="E7863">
        <v>25</v>
      </c>
    </row>
    <row r="7864" spans="1:5">
      <c r="A7864">
        <v>2022</v>
      </c>
      <c r="B7864" t="s">
        <v>422</v>
      </c>
      <c r="C7864" t="s">
        <v>15</v>
      </c>
      <c r="D7864" t="s">
        <v>636</v>
      </c>
      <c r="E7864">
        <v>125</v>
      </c>
    </row>
    <row r="7865" spans="1:5">
      <c r="A7865">
        <v>2022</v>
      </c>
      <c r="B7865" t="s">
        <v>437</v>
      </c>
      <c r="C7865" t="s">
        <v>51</v>
      </c>
      <c r="D7865" t="s">
        <v>636</v>
      </c>
      <c r="E7865">
        <v>65</v>
      </c>
    </row>
    <row r="7866" spans="1:5">
      <c r="A7866">
        <v>2022</v>
      </c>
      <c r="B7866" t="s">
        <v>426</v>
      </c>
      <c r="C7866" t="s">
        <v>427</v>
      </c>
      <c r="D7866" t="s">
        <v>636</v>
      </c>
      <c r="E7866">
        <v>55</v>
      </c>
    </row>
    <row r="7867" spans="1:5">
      <c r="A7867">
        <v>2022</v>
      </c>
      <c r="B7867" t="s">
        <v>428</v>
      </c>
      <c r="C7867" t="s">
        <v>27</v>
      </c>
      <c r="D7867" t="s">
        <v>636</v>
      </c>
      <c r="E7867">
        <v>30</v>
      </c>
    </row>
    <row r="7868" spans="1:5">
      <c r="A7868">
        <v>2022</v>
      </c>
      <c r="B7868" t="s">
        <v>435</v>
      </c>
      <c r="C7868" t="s">
        <v>48</v>
      </c>
      <c r="D7868" t="s">
        <v>636</v>
      </c>
      <c r="E7868">
        <v>25</v>
      </c>
    </row>
    <row r="7869" spans="1:5">
      <c r="A7869">
        <v>2022</v>
      </c>
      <c r="B7869" t="s">
        <v>423</v>
      </c>
      <c r="C7869" t="s">
        <v>18</v>
      </c>
      <c r="D7869" t="s">
        <v>636</v>
      </c>
      <c r="E7869">
        <v>30</v>
      </c>
    </row>
    <row r="7870" spans="1:5">
      <c r="A7870">
        <v>2022</v>
      </c>
      <c r="B7870" t="s">
        <v>430</v>
      </c>
      <c r="C7870" t="s">
        <v>33</v>
      </c>
      <c r="D7870" t="s">
        <v>636</v>
      </c>
      <c r="E7870">
        <v>25</v>
      </c>
    </row>
    <row r="7871" spans="1:5">
      <c r="A7871">
        <v>2022</v>
      </c>
      <c r="B7871" t="s">
        <v>436</v>
      </c>
      <c r="C7871" t="s">
        <v>49</v>
      </c>
      <c r="D7871" t="s">
        <v>636</v>
      </c>
      <c r="E7871">
        <v>135</v>
      </c>
    </row>
    <row r="7872" spans="1:5">
      <c r="A7872">
        <v>2022</v>
      </c>
      <c r="B7872" t="s">
        <v>439</v>
      </c>
      <c r="C7872" t="s">
        <v>53</v>
      </c>
      <c r="D7872" t="s">
        <v>636</v>
      </c>
      <c r="E7872">
        <v>20</v>
      </c>
    </row>
    <row r="7873" spans="1:5">
      <c r="A7873">
        <v>2022</v>
      </c>
      <c r="B7873" t="s">
        <v>433</v>
      </c>
      <c r="C7873" t="s">
        <v>42</v>
      </c>
      <c r="D7873" t="s">
        <v>636</v>
      </c>
      <c r="E7873">
        <v>10</v>
      </c>
    </row>
    <row r="7874" spans="1:5">
      <c r="A7874">
        <v>2022</v>
      </c>
      <c r="B7874" t="s">
        <v>434</v>
      </c>
      <c r="C7874" t="s">
        <v>45</v>
      </c>
      <c r="D7874" t="s">
        <v>636</v>
      </c>
      <c r="E7874">
        <v>5</v>
      </c>
    </row>
    <row r="7875" spans="1:5">
      <c r="A7875">
        <v>2022</v>
      </c>
      <c r="B7875" t="s">
        <v>432</v>
      </c>
      <c r="C7875" t="s">
        <v>39</v>
      </c>
      <c r="D7875" t="s">
        <v>636</v>
      </c>
      <c r="E7875">
        <v>50</v>
      </c>
    </row>
    <row r="7876" spans="1:5">
      <c r="A7876">
        <v>2021</v>
      </c>
      <c r="B7876" t="s">
        <v>426</v>
      </c>
      <c r="C7876" t="s">
        <v>427</v>
      </c>
      <c r="D7876" t="s">
        <v>636</v>
      </c>
      <c r="E7876">
        <v>65</v>
      </c>
    </row>
    <row r="7877" spans="1:5">
      <c r="A7877">
        <v>2021</v>
      </c>
      <c r="B7877" t="s">
        <v>422</v>
      </c>
      <c r="C7877" t="s">
        <v>15</v>
      </c>
      <c r="D7877" t="s">
        <v>636</v>
      </c>
      <c r="E7877">
        <v>125</v>
      </c>
    </row>
    <row r="7878" spans="1:5">
      <c r="A7878">
        <v>2021</v>
      </c>
      <c r="B7878" t="s">
        <v>432</v>
      </c>
      <c r="C7878" t="s">
        <v>39</v>
      </c>
      <c r="D7878" t="s">
        <v>636</v>
      </c>
      <c r="E7878">
        <v>45</v>
      </c>
    </row>
    <row r="7879" spans="1:5">
      <c r="A7879">
        <v>2021</v>
      </c>
      <c r="B7879" t="s">
        <v>424</v>
      </c>
      <c r="C7879" t="s">
        <v>21</v>
      </c>
      <c r="D7879" t="s">
        <v>636</v>
      </c>
      <c r="E7879">
        <v>50</v>
      </c>
    </row>
    <row r="7880" spans="1:5">
      <c r="A7880">
        <v>2021</v>
      </c>
      <c r="B7880" t="s">
        <v>433</v>
      </c>
      <c r="C7880" t="s">
        <v>42</v>
      </c>
      <c r="D7880" t="s">
        <v>636</v>
      </c>
      <c r="E7880">
        <v>5</v>
      </c>
    </row>
    <row r="7881" spans="1:5">
      <c r="A7881">
        <v>2021</v>
      </c>
      <c r="B7881" t="s">
        <v>421</v>
      </c>
      <c r="C7881" t="s">
        <v>13</v>
      </c>
      <c r="D7881" t="s">
        <v>636</v>
      </c>
      <c r="E7881">
        <v>115</v>
      </c>
    </row>
    <row r="7882" spans="1:5">
      <c r="A7882">
        <v>2022</v>
      </c>
      <c r="B7882" t="s">
        <v>424</v>
      </c>
      <c r="C7882" t="s">
        <v>21</v>
      </c>
      <c r="D7882" t="s">
        <v>636</v>
      </c>
      <c r="E7882">
        <v>60</v>
      </c>
    </row>
    <row r="7883" spans="1:5">
      <c r="A7883">
        <v>2022</v>
      </c>
      <c r="B7883" t="s">
        <v>431</v>
      </c>
      <c r="C7883" t="s">
        <v>36</v>
      </c>
      <c r="D7883" t="s">
        <v>636</v>
      </c>
      <c r="E7883">
        <v>20</v>
      </c>
    </row>
    <row r="7884" spans="1:5">
      <c r="A7884">
        <v>2022</v>
      </c>
      <c r="B7884" t="s">
        <v>421</v>
      </c>
      <c r="C7884" t="s">
        <v>13</v>
      </c>
      <c r="D7884" t="s">
        <v>636</v>
      </c>
      <c r="E7884">
        <v>125</v>
      </c>
    </row>
    <row r="7885" spans="1:5">
      <c r="A7885">
        <v>2021</v>
      </c>
      <c r="B7885" t="s">
        <v>436</v>
      </c>
      <c r="C7885" t="s">
        <v>49</v>
      </c>
      <c r="D7885" t="s">
        <v>636</v>
      </c>
      <c r="E7885">
        <v>120</v>
      </c>
    </row>
    <row r="7886" spans="1:5">
      <c r="A7886">
        <v>2021</v>
      </c>
      <c r="B7886" t="s">
        <v>439</v>
      </c>
      <c r="C7886" t="s">
        <v>53</v>
      </c>
      <c r="D7886" t="s">
        <v>636</v>
      </c>
      <c r="E7886">
        <v>15</v>
      </c>
    </row>
    <row r="7887" spans="1:5">
      <c r="A7887">
        <v>2021</v>
      </c>
      <c r="B7887" t="s">
        <v>435</v>
      </c>
      <c r="C7887" t="s">
        <v>48</v>
      </c>
      <c r="D7887" t="s">
        <v>636</v>
      </c>
      <c r="E7887">
        <v>20</v>
      </c>
    </row>
    <row r="7888" spans="1:5">
      <c r="A7888">
        <v>2021</v>
      </c>
      <c r="B7888" t="s">
        <v>430</v>
      </c>
      <c r="C7888" t="s">
        <v>33</v>
      </c>
      <c r="D7888" t="s">
        <v>636</v>
      </c>
      <c r="E7888">
        <v>20</v>
      </c>
    </row>
    <row r="7889" spans="1:5">
      <c r="A7889">
        <v>2021</v>
      </c>
      <c r="B7889" t="s">
        <v>429</v>
      </c>
      <c r="C7889" t="s">
        <v>30</v>
      </c>
      <c r="D7889" t="s">
        <v>636</v>
      </c>
      <c r="E7889">
        <v>125</v>
      </c>
    </row>
    <row r="7890" spans="1:5">
      <c r="A7890">
        <v>2021</v>
      </c>
      <c r="B7890" t="s">
        <v>428</v>
      </c>
      <c r="C7890" t="s">
        <v>27</v>
      </c>
      <c r="D7890" t="s">
        <v>636</v>
      </c>
      <c r="E7890">
        <v>25</v>
      </c>
    </row>
    <row r="7891" spans="1:5">
      <c r="A7891">
        <v>2021</v>
      </c>
      <c r="B7891" t="s">
        <v>431</v>
      </c>
      <c r="C7891" t="s">
        <v>36</v>
      </c>
      <c r="D7891" t="s">
        <v>636</v>
      </c>
      <c r="E7891">
        <v>20</v>
      </c>
    </row>
    <row r="7892" spans="1:5">
      <c r="A7892">
        <v>2022</v>
      </c>
      <c r="B7892" t="s">
        <v>438</v>
      </c>
      <c r="C7892" t="s">
        <v>52</v>
      </c>
      <c r="D7892" t="s">
        <v>636</v>
      </c>
      <c r="E7892">
        <v>10</v>
      </c>
    </row>
    <row r="7893" spans="1:5">
      <c r="A7893">
        <v>2022</v>
      </c>
      <c r="B7893" t="s">
        <v>429</v>
      </c>
      <c r="C7893" t="s">
        <v>30</v>
      </c>
      <c r="D7893" t="s">
        <v>636</v>
      </c>
      <c r="E7893">
        <v>135</v>
      </c>
    </row>
    <row r="7894" spans="1:5">
      <c r="A7894">
        <v>2022</v>
      </c>
      <c r="B7894" t="s">
        <v>420</v>
      </c>
      <c r="C7894" t="s">
        <v>8</v>
      </c>
      <c r="D7894" t="s">
        <v>636</v>
      </c>
      <c r="E7894">
        <v>115</v>
      </c>
    </row>
    <row r="7895" spans="1:5">
      <c r="A7895">
        <v>2020</v>
      </c>
      <c r="B7895" t="s">
        <v>422</v>
      </c>
      <c r="C7895" t="s">
        <v>15</v>
      </c>
      <c r="D7895" t="s">
        <v>636</v>
      </c>
      <c r="E7895">
        <v>120</v>
      </c>
    </row>
    <row r="7896" spans="1:5">
      <c r="A7896">
        <v>2020</v>
      </c>
      <c r="B7896" t="s">
        <v>425</v>
      </c>
      <c r="C7896" t="s">
        <v>24</v>
      </c>
      <c r="D7896" t="s">
        <v>636</v>
      </c>
      <c r="E7896">
        <v>25</v>
      </c>
    </row>
    <row r="7897" spans="1:5">
      <c r="A7897">
        <v>2020</v>
      </c>
      <c r="B7897" t="s">
        <v>431</v>
      </c>
      <c r="C7897" t="s">
        <v>36</v>
      </c>
      <c r="D7897" t="s">
        <v>636</v>
      </c>
      <c r="E7897">
        <v>15</v>
      </c>
    </row>
    <row r="7898" spans="1:5">
      <c r="A7898">
        <v>2020</v>
      </c>
      <c r="B7898" t="s">
        <v>423</v>
      </c>
      <c r="C7898" t="s">
        <v>18</v>
      </c>
      <c r="D7898" t="s">
        <v>636</v>
      </c>
      <c r="E7898">
        <v>30</v>
      </c>
    </row>
    <row r="7899" spans="1:5">
      <c r="A7899">
        <v>2020</v>
      </c>
      <c r="B7899" t="s">
        <v>421</v>
      </c>
      <c r="C7899" t="s">
        <v>13</v>
      </c>
      <c r="D7899" t="s">
        <v>636</v>
      </c>
      <c r="E7899">
        <v>110</v>
      </c>
    </row>
    <row r="7900" spans="1:5">
      <c r="A7900">
        <v>2020</v>
      </c>
      <c r="B7900" t="s">
        <v>438</v>
      </c>
      <c r="C7900" t="s">
        <v>52</v>
      </c>
      <c r="D7900" t="s">
        <v>636</v>
      </c>
      <c r="E7900">
        <v>10</v>
      </c>
    </row>
    <row r="7901" spans="1:5">
      <c r="A7901">
        <v>2020</v>
      </c>
      <c r="B7901" t="s">
        <v>436</v>
      </c>
      <c r="C7901" t="s">
        <v>49</v>
      </c>
      <c r="D7901" t="s">
        <v>636</v>
      </c>
      <c r="E7901">
        <v>115</v>
      </c>
    </row>
    <row r="7902" spans="1:5">
      <c r="A7902">
        <v>2020</v>
      </c>
      <c r="B7902" t="s">
        <v>426</v>
      </c>
      <c r="C7902" t="s">
        <v>427</v>
      </c>
      <c r="D7902" t="s">
        <v>636</v>
      </c>
      <c r="E7902">
        <v>65</v>
      </c>
    </row>
    <row r="7903" spans="1:5">
      <c r="A7903">
        <v>2020</v>
      </c>
      <c r="B7903" t="s">
        <v>424</v>
      </c>
      <c r="C7903" t="s">
        <v>21</v>
      </c>
      <c r="D7903" t="s">
        <v>636</v>
      </c>
      <c r="E7903">
        <v>55</v>
      </c>
    </row>
    <row r="7904" spans="1:5">
      <c r="A7904">
        <v>2020</v>
      </c>
      <c r="B7904" t="s">
        <v>432</v>
      </c>
      <c r="C7904" t="s">
        <v>39</v>
      </c>
      <c r="D7904" t="s">
        <v>636</v>
      </c>
      <c r="E7904">
        <v>45</v>
      </c>
    </row>
    <row r="7905" spans="1:5">
      <c r="A7905">
        <v>2020</v>
      </c>
      <c r="B7905" t="s">
        <v>439</v>
      </c>
      <c r="C7905" t="s">
        <v>53</v>
      </c>
      <c r="D7905" t="s">
        <v>636</v>
      </c>
      <c r="E7905">
        <v>15</v>
      </c>
    </row>
    <row r="7906" spans="1:5">
      <c r="A7906">
        <v>2020</v>
      </c>
      <c r="B7906" t="s">
        <v>428</v>
      </c>
      <c r="C7906" t="s">
        <v>27</v>
      </c>
      <c r="D7906" t="s">
        <v>636</v>
      </c>
      <c r="E7906">
        <v>30</v>
      </c>
    </row>
    <row r="7907" spans="1:5">
      <c r="A7907">
        <v>2020</v>
      </c>
      <c r="B7907" t="s">
        <v>429</v>
      </c>
      <c r="C7907" t="s">
        <v>30</v>
      </c>
      <c r="D7907" t="s">
        <v>636</v>
      </c>
      <c r="E7907">
        <v>125</v>
      </c>
    </row>
    <row r="7908" spans="1:5">
      <c r="A7908">
        <v>2020</v>
      </c>
      <c r="B7908" t="s">
        <v>430</v>
      </c>
      <c r="C7908" t="s">
        <v>33</v>
      </c>
      <c r="D7908" t="s">
        <v>636</v>
      </c>
      <c r="E7908">
        <v>15</v>
      </c>
    </row>
    <row r="7909" spans="1:5">
      <c r="A7909">
        <v>2020</v>
      </c>
      <c r="B7909" t="s">
        <v>433</v>
      </c>
      <c r="C7909" t="s">
        <v>42</v>
      </c>
      <c r="D7909" t="s">
        <v>636</v>
      </c>
      <c r="E7909">
        <v>5</v>
      </c>
    </row>
    <row r="7910" spans="1:5">
      <c r="A7910">
        <v>2020</v>
      </c>
      <c r="B7910" t="s">
        <v>420</v>
      </c>
      <c r="C7910" t="s">
        <v>8</v>
      </c>
      <c r="D7910" t="s">
        <v>636</v>
      </c>
      <c r="E7910">
        <v>95</v>
      </c>
    </row>
    <row r="7911" spans="1:5">
      <c r="A7911">
        <v>2020</v>
      </c>
      <c r="B7911" t="s">
        <v>434</v>
      </c>
      <c r="C7911" t="s">
        <v>45</v>
      </c>
      <c r="D7911" t="s">
        <v>636</v>
      </c>
      <c r="E7911">
        <v>5</v>
      </c>
    </row>
    <row r="7912" spans="1:5">
      <c r="A7912">
        <v>2020</v>
      </c>
      <c r="B7912" t="s">
        <v>435</v>
      </c>
      <c r="C7912" t="s">
        <v>48</v>
      </c>
      <c r="D7912" t="s">
        <v>636</v>
      </c>
      <c r="E7912">
        <v>20</v>
      </c>
    </row>
    <row r="7913" spans="1:5">
      <c r="A7913">
        <v>2020</v>
      </c>
      <c r="B7913" t="s">
        <v>437</v>
      </c>
      <c r="C7913" t="s">
        <v>51</v>
      </c>
      <c r="D7913" t="s">
        <v>636</v>
      </c>
      <c r="E7913">
        <v>50</v>
      </c>
    </row>
    <row r="7914" spans="1:5">
      <c r="A7914">
        <v>2019</v>
      </c>
      <c r="B7914" t="s">
        <v>432</v>
      </c>
      <c r="C7914" t="s">
        <v>39</v>
      </c>
      <c r="D7914" t="s">
        <v>636</v>
      </c>
      <c r="E7914">
        <v>40</v>
      </c>
    </row>
    <row r="7915" spans="1:5">
      <c r="A7915">
        <v>2019</v>
      </c>
      <c r="B7915" t="s">
        <v>426</v>
      </c>
      <c r="C7915" t="s">
        <v>427</v>
      </c>
      <c r="D7915" t="s">
        <v>636</v>
      </c>
      <c r="E7915">
        <v>70</v>
      </c>
    </row>
    <row r="7916" spans="1:5">
      <c r="A7916">
        <v>2019</v>
      </c>
      <c r="B7916" t="s">
        <v>421</v>
      </c>
      <c r="C7916" t="s">
        <v>13</v>
      </c>
      <c r="D7916" t="s">
        <v>636</v>
      </c>
      <c r="E7916">
        <v>105</v>
      </c>
    </row>
    <row r="7917" spans="1:5">
      <c r="A7917">
        <v>2019</v>
      </c>
      <c r="B7917" t="s">
        <v>424</v>
      </c>
      <c r="C7917" t="s">
        <v>21</v>
      </c>
      <c r="D7917" t="s">
        <v>636</v>
      </c>
      <c r="E7917">
        <v>55</v>
      </c>
    </row>
    <row r="7918" spans="1:5">
      <c r="A7918">
        <v>2019</v>
      </c>
      <c r="B7918" t="s">
        <v>423</v>
      </c>
      <c r="C7918" t="s">
        <v>18</v>
      </c>
      <c r="D7918" t="s">
        <v>636</v>
      </c>
      <c r="E7918">
        <v>35</v>
      </c>
    </row>
    <row r="7919" spans="1:5">
      <c r="A7919">
        <v>2019</v>
      </c>
      <c r="B7919" t="s">
        <v>434</v>
      </c>
      <c r="C7919" t="s">
        <v>45</v>
      </c>
      <c r="D7919" t="s">
        <v>636</v>
      </c>
      <c r="E7919">
        <v>5</v>
      </c>
    </row>
    <row r="7920" spans="1:5">
      <c r="A7920">
        <v>2019</v>
      </c>
      <c r="B7920" t="s">
        <v>428</v>
      </c>
      <c r="C7920" t="s">
        <v>27</v>
      </c>
      <c r="D7920" t="s">
        <v>636</v>
      </c>
      <c r="E7920">
        <v>35</v>
      </c>
    </row>
    <row r="7921" spans="1:5">
      <c r="A7921">
        <v>2019</v>
      </c>
      <c r="B7921" t="s">
        <v>437</v>
      </c>
      <c r="C7921" t="s">
        <v>51</v>
      </c>
      <c r="D7921" t="s">
        <v>636</v>
      </c>
      <c r="E7921">
        <v>55</v>
      </c>
    </row>
    <row r="7922" spans="1:5">
      <c r="A7922">
        <v>2019</v>
      </c>
      <c r="B7922" t="s">
        <v>425</v>
      </c>
      <c r="C7922" t="s">
        <v>24</v>
      </c>
      <c r="D7922" t="s">
        <v>636</v>
      </c>
      <c r="E7922">
        <v>25</v>
      </c>
    </row>
    <row r="7923" spans="1:5">
      <c r="A7923">
        <v>2019</v>
      </c>
      <c r="B7923" t="s">
        <v>430</v>
      </c>
      <c r="C7923" t="s">
        <v>33</v>
      </c>
      <c r="D7923" t="s">
        <v>636</v>
      </c>
      <c r="E7923">
        <v>15</v>
      </c>
    </row>
    <row r="7924" spans="1:5">
      <c r="A7924">
        <v>2019</v>
      </c>
      <c r="B7924" t="s">
        <v>420</v>
      </c>
      <c r="C7924" t="s">
        <v>8</v>
      </c>
      <c r="D7924" t="s">
        <v>636</v>
      </c>
      <c r="E7924">
        <v>105</v>
      </c>
    </row>
    <row r="7925" spans="1:5">
      <c r="A7925">
        <v>2019</v>
      </c>
      <c r="B7925" t="s">
        <v>438</v>
      </c>
      <c r="C7925" t="s">
        <v>52</v>
      </c>
      <c r="D7925" t="s">
        <v>636</v>
      </c>
      <c r="E7925">
        <v>10</v>
      </c>
    </row>
    <row r="7926" spans="1:5">
      <c r="A7926">
        <v>2019</v>
      </c>
      <c r="B7926" t="s">
        <v>429</v>
      </c>
      <c r="C7926" t="s">
        <v>30</v>
      </c>
      <c r="D7926" t="s">
        <v>636</v>
      </c>
      <c r="E7926">
        <v>125</v>
      </c>
    </row>
    <row r="7927" spans="1:5">
      <c r="A7927">
        <v>2019</v>
      </c>
      <c r="B7927" t="s">
        <v>433</v>
      </c>
      <c r="C7927" t="s">
        <v>42</v>
      </c>
      <c r="D7927" t="s">
        <v>636</v>
      </c>
      <c r="E7927">
        <v>5</v>
      </c>
    </row>
    <row r="7928" spans="1:5">
      <c r="A7928">
        <v>2019</v>
      </c>
      <c r="B7928" t="s">
        <v>422</v>
      </c>
      <c r="C7928" t="s">
        <v>15</v>
      </c>
      <c r="D7928" t="s">
        <v>636</v>
      </c>
      <c r="E7928">
        <v>120</v>
      </c>
    </row>
    <row r="7929" spans="1:5">
      <c r="A7929">
        <v>2019</v>
      </c>
      <c r="B7929" t="s">
        <v>435</v>
      </c>
      <c r="C7929" t="s">
        <v>48</v>
      </c>
      <c r="D7929" t="s">
        <v>636</v>
      </c>
      <c r="E7929">
        <v>15</v>
      </c>
    </row>
    <row r="7930" spans="1:5">
      <c r="A7930">
        <v>2019</v>
      </c>
      <c r="B7930" t="s">
        <v>436</v>
      </c>
      <c r="C7930" t="s">
        <v>49</v>
      </c>
      <c r="D7930" t="s">
        <v>636</v>
      </c>
      <c r="E7930">
        <v>100</v>
      </c>
    </row>
    <row r="7931" spans="1:5">
      <c r="A7931">
        <v>2019</v>
      </c>
      <c r="B7931" t="s">
        <v>439</v>
      </c>
      <c r="C7931" t="s">
        <v>53</v>
      </c>
      <c r="D7931" t="s">
        <v>636</v>
      </c>
      <c r="E7931">
        <v>15</v>
      </c>
    </row>
    <row r="7932" spans="1:5">
      <c r="A7932">
        <v>2019</v>
      </c>
      <c r="B7932" t="s">
        <v>431</v>
      </c>
      <c r="C7932" t="s">
        <v>36</v>
      </c>
      <c r="D7932" t="s">
        <v>636</v>
      </c>
      <c r="E7932">
        <v>15</v>
      </c>
    </row>
    <row r="7933" spans="1:5">
      <c r="A7933">
        <v>2018</v>
      </c>
      <c r="B7933" t="s">
        <v>424</v>
      </c>
      <c r="C7933" t="s">
        <v>21</v>
      </c>
      <c r="D7933" t="s">
        <v>636</v>
      </c>
      <c r="E7933">
        <v>65</v>
      </c>
    </row>
    <row r="7934" spans="1:5">
      <c r="A7934">
        <v>2018</v>
      </c>
      <c r="B7934" t="s">
        <v>420</v>
      </c>
      <c r="C7934" t="s">
        <v>8</v>
      </c>
      <c r="D7934" t="s">
        <v>636</v>
      </c>
      <c r="E7934">
        <v>100</v>
      </c>
    </row>
    <row r="7935" spans="1:5">
      <c r="A7935">
        <v>2018</v>
      </c>
      <c r="B7935" t="s">
        <v>426</v>
      </c>
      <c r="C7935" t="s">
        <v>427</v>
      </c>
      <c r="D7935" t="s">
        <v>636</v>
      </c>
      <c r="E7935">
        <v>60</v>
      </c>
    </row>
    <row r="7936" spans="1:5">
      <c r="A7936">
        <v>2018</v>
      </c>
      <c r="B7936" t="s">
        <v>433</v>
      </c>
      <c r="C7936" t="s">
        <v>42</v>
      </c>
      <c r="D7936" t="s">
        <v>636</v>
      </c>
      <c r="E7936">
        <v>10</v>
      </c>
    </row>
    <row r="7937" spans="1:5">
      <c r="A7937">
        <v>2018</v>
      </c>
      <c r="B7937" t="s">
        <v>421</v>
      </c>
      <c r="C7937" t="s">
        <v>13</v>
      </c>
      <c r="D7937" t="s">
        <v>636</v>
      </c>
      <c r="E7937">
        <v>105</v>
      </c>
    </row>
    <row r="7938" spans="1:5">
      <c r="A7938">
        <v>2018</v>
      </c>
      <c r="B7938" t="s">
        <v>435</v>
      </c>
      <c r="C7938" t="s">
        <v>48</v>
      </c>
      <c r="D7938" t="s">
        <v>636</v>
      </c>
      <c r="E7938">
        <v>15</v>
      </c>
    </row>
    <row r="7939" spans="1:5">
      <c r="A7939">
        <v>2018</v>
      </c>
      <c r="B7939" t="s">
        <v>428</v>
      </c>
      <c r="C7939" t="s">
        <v>27</v>
      </c>
      <c r="D7939" t="s">
        <v>636</v>
      </c>
      <c r="E7939">
        <v>30</v>
      </c>
    </row>
    <row r="7940" spans="1:5">
      <c r="A7940">
        <v>2018</v>
      </c>
      <c r="B7940" t="s">
        <v>423</v>
      </c>
      <c r="C7940" t="s">
        <v>18</v>
      </c>
      <c r="D7940" t="s">
        <v>636</v>
      </c>
      <c r="E7940">
        <v>30</v>
      </c>
    </row>
    <row r="7941" spans="1:5">
      <c r="A7941">
        <v>2018</v>
      </c>
      <c r="B7941" t="s">
        <v>430</v>
      </c>
      <c r="C7941" t="s">
        <v>33</v>
      </c>
      <c r="D7941" t="s">
        <v>636</v>
      </c>
      <c r="E7941">
        <v>20</v>
      </c>
    </row>
    <row r="7942" spans="1:5">
      <c r="A7942">
        <v>2018</v>
      </c>
      <c r="B7942" t="s">
        <v>431</v>
      </c>
      <c r="C7942" t="s">
        <v>36</v>
      </c>
      <c r="D7942" t="s">
        <v>636</v>
      </c>
      <c r="E7942">
        <v>15</v>
      </c>
    </row>
    <row r="7943" spans="1:5">
      <c r="A7943">
        <v>2018</v>
      </c>
      <c r="B7943" t="s">
        <v>438</v>
      </c>
      <c r="C7943" t="s">
        <v>52</v>
      </c>
      <c r="D7943" t="s">
        <v>636</v>
      </c>
      <c r="E7943">
        <v>10</v>
      </c>
    </row>
    <row r="7944" spans="1:5">
      <c r="A7944">
        <v>2018</v>
      </c>
      <c r="B7944" t="s">
        <v>422</v>
      </c>
      <c r="C7944" t="s">
        <v>15</v>
      </c>
      <c r="D7944" t="s">
        <v>636</v>
      </c>
      <c r="E7944">
        <v>125</v>
      </c>
    </row>
    <row r="7945" spans="1:5">
      <c r="A7945">
        <v>2018</v>
      </c>
      <c r="B7945" t="s">
        <v>436</v>
      </c>
      <c r="C7945" t="s">
        <v>49</v>
      </c>
      <c r="D7945" t="s">
        <v>636</v>
      </c>
      <c r="E7945">
        <v>105</v>
      </c>
    </row>
    <row r="7946" spans="1:5">
      <c r="A7946">
        <v>2018</v>
      </c>
      <c r="B7946" t="s">
        <v>439</v>
      </c>
      <c r="C7946" t="s">
        <v>53</v>
      </c>
      <c r="D7946" t="s">
        <v>636</v>
      </c>
      <c r="E7946">
        <v>15</v>
      </c>
    </row>
    <row r="7947" spans="1:5">
      <c r="A7947">
        <v>2018</v>
      </c>
      <c r="B7947" t="s">
        <v>437</v>
      </c>
      <c r="C7947" t="s">
        <v>51</v>
      </c>
      <c r="D7947" t="s">
        <v>636</v>
      </c>
      <c r="E7947">
        <v>50</v>
      </c>
    </row>
    <row r="7948" spans="1:5">
      <c r="A7948">
        <v>2018</v>
      </c>
      <c r="B7948" t="s">
        <v>434</v>
      </c>
      <c r="C7948" t="s">
        <v>45</v>
      </c>
      <c r="D7948" t="s">
        <v>636</v>
      </c>
      <c r="E7948">
        <v>5</v>
      </c>
    </row>
    <row r="7949" spans="1:5">
      <c r="A7949">
        <v>2018</v>
      </c>
      <c r="B7949" t="s">
        <v>429</v>
      </c>
      <c r="C7949" t="s">
        <v>30</v>
      </c>
      <c r="D7949" t="s">
        <v>636</v>
      </c>
      <c r="E7949">
        <v>130</v>
      </c>
    </row>
    <row r="7950" spans="1:5">
      <c r="A7950">
        <v>2018</v>
      </c>
      <c r="B7950" t="s">
        <v>425</v>
      </c>
      <c r="C7950" t="s">
        <v>24</v>
      </c>
      <c r="D7950" t="s">
        <v>636</v>
      </c>
      <c r="E7950">
        <v>20</v>
      </c>
    </row>
    <row r="7951" spans="1:5">
      <c r="A7951">
        <v>2018</v>
      </c>
      <c r="B7951" t="s">
        <v>432</v>
      </c>
      <c r="C7951" t="s">
        <v>39</v>
      </c>
      <c r="D7951" t="s">
        <v>636</v>
      </c>
      <c r="E7951">
        <v>45</v>
      </c>
    </row>
    <row r="7952" spans="1:5">
      <c r="A7952">
        <v>2023</v>
      </c>
      <c r="B7952" t="s">
        <v>424</v>
      </c>
      <c r="C7952" t="s">
        <v>21</v>
      </c>
      <c r="D7952" t="s">
        <v>636</v>
      </c>
      <c r="E7952">
        <v>75</v>
      </c>
    </row>
    <row r="7953" spans="1:5">
      <c r="A7953">
        <v>2023</v>
      </c>
      <c r="B7953" t="s">
        <v>432</v>
      </c>
      <c r="C7953" t="s">
        <v>39</v>
      </c>
      <c r="D7953" t="s">
        <v>636</v>
      </c>
      <c r="E7953">
        <v>55</v>
      </c>
    </row>
    <row r="7954" spans="1:5">
      <c r="A7954">
        <v>2023</v>
      </c>
      <c r="B7954" t="s">
        <v>421</v>
      </c>
      <c r="C7954" t="s">
        <v>13</v>
      </c>
      <c r="D7954" t="s">
        <v>636</v>
      </c>
      <c r="E7954">
        <v>140</v>
      </c>
    </row>
    <row r="7955" spans="1:5">
      <c r="A7955">
        <v>2023</v>
      </c>
      <c r="B7955" t="s">
        <v>430</v>
      </c>
      <c r="C7955" t="s">
        <v>33</v>
      </c>
      <c r="D7955" t="s">
        <v>636</v>
      </c>
      <c r="E7955">
        <v>25</v>
      </c>
    </row>
    <row r="7956" spans="1:5">
      <c r="A7956">
        <v>2023</v>
      </c>
      <c r="B7956" t="s">
        <v>435</v>
      </c>
      <c r="C7956" t="s">
        <v>48</v>
      </c>
      <c r="D7956" t="s">
        <v>636</v>
      </c>
      <c r="E7956">
        <v>30</v>
      </c>
    </row>
    <row r="7957" spans="1:5">
      <c r="A7957">
        <v>2023</v>
      </c>
      <c r="B7957" t="s">
        <v>436</v>
      </c>
      <c r="C7957" t="s">
        <v>49</v>
      </c>
      <c r="D7957" t="s">
        <v>636</v>
      </c>
      <c r="E7957">
        <v>145</v>
      </c>
    </row>
    <row r="7958" spans="1:5">
      <c r="A7958">
        <v>2023</v>
      </c>
      <c r="B7958" t="s">
        <v>429</v>
      </c>
      <c r="C7958" t="s">
        <v>30</v>
      </c>
      <c r="D7958" t="s">
        <v>636</v>
      </c>
      <c r="E7958">
        <v>155</v>
      </c>
    </row>
    <row r="7959" spans="1:5">
      <c r="A7959">
        <v>2023</v>
      </c>
      <c r="B7959" t="s">
        <v>420</v>
      </c>
      <c r="C7959" t="s">
        <v>8</v>
      </c>
      <c r="D7959" t="s">
        <v>636</v>
      </c>
      <c r="E7959">
        <v>135</v>
      </c>
    </row>
    <row r="7960" spans="1:5">
      <c r="A7960">
        <v>2023</v>
      </c>
      <c r="B7960" t="s">
        <v>439</v>
      </c>
      <c r="C7960" t="s">
        <v>53</v>
      </c>
      <c r="D7960" t="s">
        <v>636</v>
      </c>
      <c r="E7960">
        <v>25</v>
      </c>
    </row>
    <row r="7961" spans="1:5">
      <c r="A7961">
        <v>2023</v>
      </c>
      <c r="B7961" t="s">
        <v>437</v>
      </c>
      <c r="C7961" t="s">
        <v>51</v>
      </c>
      <c r="D7961" t="s">
        <v>636</v>
      </c>
      <c r="E7961">
        <v>90</v>
      </c>
    </row>
    <row r="7962" spans="1:5">
      <c r="A7962">
        <v>2023</v>
      </c>
      <c r="B7962" t="s">
        <v>438</v>
      </c>
      <c r="C7962" t="s">
        <v>52</v>
      </c>
      <c r="D7962" t="s">
        <v>636</v>
      </c>
      <c r="E7962">
        <v>15</v>
      </c>
    </row>
    <row r="7963" spans="1:5">
      <c r="A7963">
        <v>2023</v>
      </c>
      <c r="B7963" t="s">
        <v>426</v>
      </c>
      <c r="C7963" t="s">
        <v>427</v>
      </c>
      <c r="D7963" t="s">
        <v>636</v>
      </c>
      <c r="E7963">
        <v>70</v>
      </c>
    </row>
    <row r="7964" spans="1:5">
      <c r="A7964">
        <v>2023</v>
      </c>
      <c r="B7964" t="s">
        <v>434</v>
      </c>
      <c r="C7964" t="s">
        <v>45</v>
      </c>
      <c r="D7964" t="s">
        <v>636</v>
      </c>
      <c r="E7964">
        <v>5</v>
      </c>
    </row>
    <row r="7965" spans="1:5">
      <c r="A7965">
        <v>2023</v>
      </c>
      <c r="B7965" t="s">
        <v>425</v>
      </c>
      <c r="C7965" t="s">
        <v>24</v>
      </c>
      <c r="D7965" t="s">
        <v>636</v>
      </c>
      <c r="E7965">
        <v>25</v>
      </c>
    </row>
    <row r="7966" spans="1:5">
      <c r="A7966">
        <v>2023</v>
      </c>
      <c r="B7966" t="s">
        <v>422</v>
      </c>
      <c r="C7966" t="s">
        <v>15</v>
      </c>
      <c r="D7966" t="s">
        <v>636</v>
      </c>
      <c r="E7966">
        <v>145</v>
      </c>
    </row>
    <row r="7967" spans="1:5">
      <c r="A7967">
        <v>2024</v>
      </c>
      <c r="B7967" t="s">
        <v>430</v>
      </c>
      <c r="C7967" t="s">
        <v>33</v>
      </c>
      <c r="D7967" t="s">
        <v>636</v>
      </c>
      <c r="E7967">
        <v>25</v>
      </c>
    </row>
    <row r="7968" spans="1:5">
      <c r="A7968">
        <v>2024</v>
      </c>
      <c r="B7968" t="s">
        <v>428</v>
      </c>
      <c r="C7968" t="s">
        <v>27</v>
      </c>
      <c r="D7968" t="s">
        <v>636</v>
      </c>
      <c r="E7968">
        <v>45</v>
      </c>
    </row>
    <row r="7969" spans="1:5">
      <c r="A7969">
        <v>2024</v>
      </c>
      <c r="B7969" t="s">
        <v>422</v>
      </c>
      <c r="C7969" t="s">
        <v>15</v>
      </c>
      <c r="D7969" t="s">
        <v>636</v>
      </c>
      <c r="E7969">
        <v>160</v>
      </c>
    </row>
    <row r="7970" spans="1:5">
      <c r="A7970">
        <v>2024</v>
      </c>
      <c r="B7970" t="s">
        <v>425</v>
      </c>
      <c r="C7970" t="s">
        <v>24</v>
      </c>
      <c r="D7970" t="s">
        <v>636</v>
      </c>
      <c r="E7970">
        <v>30</v>
      </c>
    </row>
    <row r="7971" spans="1:5">
      <c r="A7971">
        <v>2024</v>
      </c>
      <c r="B7971" t="s">
        <v>438</v>
      </c>
      <c r="C7971" t="s">
        <v>52</v>
      </c>
      <c r="D7971" t="s">
        <v>636</v>
      </c>
      <c r="E7971">
        <v>15</v>
      </c>
    </row>
    <row r="7972" spans="1:5">
      <c r="A7972">
        <v>2024</v>
      </c>
      <c r="B7972" t="s">
        <v>420</v>
      </c>
      <c r="C7972" t="s">
        <v>8</v>
      </c>
      <c r="D7972" t="s">
        <v>636</v>
      </c>
      <c r="E7972">
        <v>140</v>
      </c>
    </row>
    <row r="7973" spans="1:5">
      <c r="A7973">
        <v>2024</v>
      </c>
      <c r="B7973" t="s">
        <v>423</v>
      </c>
      <c r="C7973" t="s">
        <v>18</v>
      </c>
      <c r="D7973" t="s">
        <v>636</v>
      </c>
      <c r="E7973">
        <v>35</v>
      </c>
    </row>
    <row r="7974" spans="1:5">
      <c r="A7974">
        <v>2024</v>
      </c>
      <c r="B7974" t="s">
        <v>421</v>
      </c>
      <c r="C7974" t="s">
        <v>13</v>
      </c>
      <c r="D7974" t="s">
        <v>636</v>
      </c>
      <c r="E7974">
        <v>140</v>
      </c>
    </row>
    <row r="7975" spans="1:5">
      <c r="A7975">
        <v>2024</v>
      </c>
      <c r="B7975" t="s">
        <v>429</v>
      </c>
      <c r="C7975" t="s">
        <v>30</v>
      </c>
      <c r="D7975" t="s">
        <v>636</v>
      </c>
      <c r="E7975">
        <v>165</v>
      </c>
    </row>
    <row r="7976" spans="1:5">
      <c r="A7976">
        <v>2024</v>
      </c>
      <c r="B7976" t="s">
        <v>431</v>
      </c>
      <c r="C7976" t="s">
        <v>36</v>
      </c>
      <c r="D7976" t="s">
        <v>636</v>
      </c>
      <c r="E7976">
        <v>20</v>
      </c>
    </row>
    <row r="7977" spans="1:5">
      <c r="A7977">
        <v>2024</v>
      </c>
      <c r="B7977" t="s">
        <v>434</v>
      </c>
      <c r="C7977" t="s">
        <v>45</v>
      </c>
      <c r="D7977" t="s">
        <v>636</v>
      </c>
      <c r="E7977">
        <v>5</v>
      </c>
    </row>
    <row r="7978" spans="1:5">
      <c r="A7978">
        <v>2024</v>
      </c>
      <c r="B7978" t="s">
        <v>437</v>
      </c>
      <c r="C7978" t="s">
        <v>51</v>
      </c>
      <c r="D7978" t="s">
        <v>636</v>
      </c>
      <c r="E7978">
        <v>95</v>
      </c>
    </row>
    <row r="7979" spans="1:5">
      <c r="A7979">
        <v>2024</v>
      </c>
      <c r="B7979" t="s">
        <v>436</v>
      </c>
      <c r="C7979" t="s">
        <v>49</v>
      </c>
      <c r="D7979" t="s">
        <v>636</v>
      </c>
      <c r="E7979">
        <v>155</v>
      </c>
    </row>
    <row r="7980" spans="1:5">
      <c r="A7980">
        <v>2024</v>
      </c>
      <c r="B7980" t="s">
        <v>439</v>
      </c>
      <c r="C7980" t="s">
        <v>53</v>
      </c>
      <c r="D7980" t="s">
        <v>636</v>
      </c>
      <c r="E7980">
        <v>30</v>
      </c>
    </row>
    <row r="7981" spans="1:5">
      <c r="A7981">
        <v>2024</v>
      </c>
      <c r="B7981" t="s">
        <v>433</v>
      </c>
      <c r="C7981" t="s">
        <v>42</v>
      </c>
      <c r="D7981" t="s">
        <v>636</v>
      </c>
      <c r="E7981">
        <v>10</v>
      </c>
    </row>
    <row r="7982" spans="1:5">
      <c r="A7982">
        <v>2023</v>
      </c>
      <c r="B7982" t="s">
        <v>431</v>
      </c>
      <c r="C7982" t="s">
        <v>36</v>
      </c>
      <c r="D7982" t="s">
        <v>637</v>
      </c>
      <c r="E7982">
        <v>155</v>
      </c>
    </row>
    <row r="7983" spans="1:5">
      <c r="A7983">
        <v>2023</v>
      </c>
      <c r="B7983" t="s">
        <v>433</v>
      </c>
      <c r="C7983" t="s">
        <v>42</v>
      </c>
      <c r="D7983" t="s">
        <v>637</v>
      </c>
      <c r="E7983">
        <v>90</v>
      </c>
    </row>
    <row r="7984" spans="1:5">
      <c r="A7984">
        <v>2023</v>
      </c>
      <c r="B7984" t="s">
        <v>423</v>
      </c>
      <c r="C7984" t="s">
        <v>18</v>
      </c>
      <c r="D7984" t="s">
        <v>637</v>
      </c>
      <c r="E7984">
        <v>285</v>
      </c>
    </row>
    <row r="7985" spans="1:5">
      <c r="A7985">
        <v>2023</v>
      </c>
      <c r="B7985" t="s">
        <v>428</v>
      </c>
      <c r="C7985" t="s">
        <v>27</v>
      </c>
      <c r="D7985" t="s">
        <v>637</v>
      </c>
      <c r="E7985">
        <v>415</v>
      </c>
    </row>
    <row r="7986" spans="1:5">
      <c r="A7986">
        <v>2024</v>
      </c>
      <c r="B7986" t="s">
        <v>424</v>
      </c>
      <c r="C7986" t="s">
        <v>21</v>
      </c>
      <c r="D7986" t="s">
        <v>637</v>
      </c>
      <c r="E7986">
        <v>735</v>
      </c>
    </row>
    <row r="7987" spans="1:5">
      <c r="A7987">
        <v>2024</v>
      </c>
      <c r="B7987" t="s">
        <v>432</v>
      </c>
      <c r="C7987" t="s">
        <v>39</v>
      </c>
      <c r="D7987" t="s">
        <v>637</v>
      </c>
      <c r="E7987">
        <v>590</v>
      </c>
    </row>
    <row r="7988" spans="1:5">
      <c r="A7988">
        <v>2024</v>
      </c>
      <c r="B7988" t="s">
        <v>435</v>
      </c>
      <c r="C7988" t="s">
        <v>48</v>
      </c>
      <c r="D7988" t="s">
        <v>637</v>
      </c>
      <c r="E7988">
        <v>350</v>
      </c>
    </row>
    <row r="7989" spans="1:5">
      <c r="A7989">
        <v>2024</v>
      </c>
      <c r="B7989" t="s">
        <v>426</v>
      </c>
      <c r="C7989" t="s">
        <v>427</v>
      </c>
      <c r="D7989" t="s">
        <v>637</v>
      </c>
      <c r="E7989">
        <v>790</v>
      </c>
    </row>
    <row r="7990" spans="1:5">
      <c r="A7990">
        <v>2021</v>
      </c>
      <c r="B7990" t="s">
        <v>437</v>
      </c>
      <c r="C7990" t="s">
        <v>51</v>
      </c>
      <c r="D7990" t="s">
        <v>637</v>
      </c>
      <c r="E7990">
        <v>595</v>
      </c>
    </row>
    <row r="7991" spans="1:5">
      <c r="A7991">
        <v>2021</v>
      </c>
      <c r="B7991" t="s">
        <v>434</v>
      </c>
      <c r="C7991" t="s">
        <v>45</v>
      </c>
      <c r="D7991" t="s">
        <v>637</v>
      </c>
      <c r="E7991">
        <v>70</v>
      </c>
    </row>
    <row r="7992" spans="1:5">
      <c r="A7992">
        <v>2021</v>
      </c>
      <c r="B7992" t="s">
        <v>438</v>
      </c>
      <c r="C7992" t="s">
        <v>52</v>
      </c>
      <c r="D7992" t="s">
        <v>637</v>
      </c>
      <c r="E7992">
        <v>195</v>
      </c>
    </row>
    <row r="7993" spans="1:5">
      <c r="A7993">
        <v>2021</v>
      </c>
      <c r="B7993" t="s">
        <v>425</v>
      </c>
      <c r="C7993" t="s">
        <v>24</v>
      </c>
      <c r="D7993" t="s">
        <v>637</v>
      </c>
      <c r="E7993">
        <v>190</v>
      </c>
    </row>
    <row r="7994" spans="1:5">
      <c r="A7994">
        <v>2021</v>
      </c>
      <c r="B7994" t="s">
        <v>423</v>
      </c>
      <c r="C7994" t="s">
        <v>18</v>
      </c>
      <c r="D7994" t="s">
        <v>637</v>
      </c>
      <c r="E7994">
        <v>285</v>
      </c>
    </row>
    <row r="7995" spans="1:5">
      <c r="A7995">
        <v>2021</v>
      </c>
      <c r="B7995" t="s">
        <v>420</v>
      </c>
      <c r="C7995" t="s">
        <v>8</v>
      </c>
      <c r="D7995" t="s">
        <v>637</v>
      </c>
      <c r="E7995">
        <v>1385</v>
      </c>
    </row>
    <row r="7996" spans="1:5">
      <c r="A7996">
        <v>2022</v>
      </c>
      <c r="B7996" t="s">
        <v>425</v>
      </c>
      <c r="C7996" t="s">
        <v>24</v>
      </c>
      <c r="D7996" t="s">
        <v>637</v>
      </c>
      <c r="E7996">
        <v>165</v>
      </c>
    </row>
    <row r="7997" spans="1:5">
      <c r="A7997">
        <v>2022</v>
      </c>
      <c r="B7997" t="s">
        <v>422</v>
      </c>
      <c r="C7997" t="s">
        <v>15</v>
      </c>
      <c r="D7997" t="s">
        <v>637</v>
      </c>
      <c r="E7997">
        <v>1150</v>
      </c>
    </row>
    <row r="7998" spans="1:5">
      <c r="A7998">
        <v>2022</v>
      </c>
      <c r="B7998" t="s">
        <v>437</v>
      </c>
      <c r="C7998" t="s">
        <v>51</v>
      </c>
      <c r="D7998" t="s">
        <v>637</v>
      </c>
      <c r="E7998">
        <v>510</v>
      </c>
    </row>
    <row r="7999" spans="1:5">
      <c r="A7999">
        <v>2022</v>
      </c>
      <c r="B7999" t="s">
        <v>426</v>
      </c>
      <c r="C7999" t="s">
        <v>427</v>
      </c>
      <c r="D7999" t="s">
        <v>637</v>
      </c>
      <c r="E7999">
        <v>760</v>
      </c>
    </row>
    <row r="8000" spans="1:5">
      <c r="A8000">
        <v>2022</v>
      </c>
      <c r="B8000" t="s">
        <v>428</v>
      </c>
      <c r="C8000" t="s">
        <v>27</v>
      </c>
      <c r="D8000" t="s">
        <v>637</v>
      </c>
      <c r="E8000">
        <v>380</v>
      </c>
    </row>
    <row r="8001" spans="1:5">
      <c r="A8001">
        <v>2022</v>
      </c>
      <c r="B8001" t="s">
        <v>435</v>
      </c>
      <c r="C8001" t="s">
        <v>48</v>
      </c>
      <c r="D8001" t="s">
        <v>637</v>
      </c>
      <c r="E8001">
        <v>330</v>
      </c>
    </row>
    <row r="8002" spans="1:5">
      <c r="A8002">
        <v>2022</v>
      </c>
      <c r="B8002" t="s">
        <v>423</v>
      </c>
      <c r="C8002" t="s">
        <v>18</v>
      </c>
      <c r="D8002" t="s">
        <v>637</v>
      </c>
      <c r="E8002">
        <v>255</v>
      </c>
    </row>
    <row r="8003" spans="1:5">
      <c r="A8003">
        <v>2022</v>
      </c>
      <c r="B8003" t="s">
        <v>430</v>
      </c>
      <c r="C8003" t="s">
        <v>33</v>
      </c>
      <c r="D8003" t="s">
        <v>637</v>
      </c>
      <c r="E8003">
        <v>300</v>
      </c>
    </row>
    <row r="8004" spans="1:5">
      <c r="A8004">
        <v>2022</v>
      </c>
      <c r="B8004" t="s">
        <v>436</v>
      </c>
      <c r="C8004" t="s">
        <v>49</v>
      </c>
      <c r="D8004" t="s">
        <v>637</v>
      </c>
      <c r="E8004">
        <v>1240</v>
      </c>
    </row>
    <row r="8005" spans="1:5">
      <c r="A8005">
        <v>2022</v>
      </c>
      <c r="B8005" t="s">
        <v>439</v>
      </c>
      <c r="C8005" t="s">
        <v>53</v>
      </c>
      <c r="D8005" t="s">
        <v>637</v>
      </c>
      <c r="E8005">
        <v>210</v>
      </c>
    </row>
    <row r="8006" spans="1:5">
      <c r="A8006">
        <v>2022</v>
      </c>
      <c r="B8006" t="s">
        <v>433</v>
      </c>
      <c r="C8006" t="s">
        <v>42</v>
      </c>
      <c r="D8006" t="s">
        <v>637</v>
      </c>
      <c r="E8006">
        <v>75</v>
      </c>
    </row>
    <row r="8007" spans="1:5">
      <c r="A8007">
        <v>2022</v>
      </c>
      <c r="B8007" t="s">
        <v>434</v>
      </c>
      <c r="C8007" t="s">
        <v>45</v>
      </c>
      <c r="D8007" t="s">
        <v>637</v>
      </c>
      <c r="E8007">
        <v>60</v>
      </c>
    </row>
    <row r="8008" spans="1:5">
      <c r="A8008">
        <v>2022</v>
      </c>
      <c r="B8008" t="s">
        <v>432</v>
      </c>
      <c r="C8008" t="s">
        <v>39</v>
      </c>
      <c r="D8008" t="s">
        <v>637</v>
      </c>
      <c r="E8008">
        <v>540</v>
      </c>
    </row>
    <row r="8009" spans="1:5">
      <c r="A8009">
        <v>2021</v>
      </c>
      <c r="B8009" t="s">
        <v>426</v>
      </c>
      <c r="C8009" t="s">
        <v>427</v>
      </c>
      <c r="D8009" t="s">
        <v>637</v>
      </c>
      <c r="E8009">
        <v>825</v>
      </c>
    </row>
    <row r="8010" spans="1:5">
      <c r="A8010">
        <v>2021</v>
      </c>
      <c r="B8010" t="s">
        <v>422</v>
      </c>
      <c r="C8010" t="s">
        <v>15</v>
      </c>
      <c r="D8010" t="s">
        <v>637</v>
      </c>
      <c r="E8010">
        <v>1220</v>
      </c>
    </row>
    <row r="8011" spans="1:5">
      <c r="A8011">
        <v>2021</v>
      </c>
      <c r="B8011" t="s">
        <v>432</v>
      </c>
      <c r="C8011" t="s">
        <v>39</v>
      </c>
      <c r="D8011" t="s">
        <v>637</v>
      </c>
      <c r="E8011">
        <v>580</v>
      </c>
    </row>
    <row r="8012" spans="1:5">
      <c r="A8012">
        <v>2021</v>
      </c>
      <c r="B8012" t="s">
        <v>424</v>
      </c>
      <c r="C8012" t="s">
        <v>21</v>
      </c>
      <c r="D8012" t="s">
        <v>637</v>
      </c>
      <c r="E8012">
        <v>720</v>
      </c>
    </row>
    <row r="8013" spans="1:5">
      <c r="A8013">
        <v>2021</v>
      </c>
      <c r="B8013" t="s">
        <v>433</v>
      </c>
      <c r="C8013" t="s">
        <v>42</v>
      </c>
      <c r="D8013" t="s">
        <v>637</v>
      </c>
      <c r="E8013">
        <v>95</v>
      </c>
    </row>
    <row r="8014" spans="1:5">
      <c r="A8014">
        <v>2021</v>
      </c>
      <c r="B8014" t="s">
        <v>421</v>
      </c>
      <c r="C8014" t="s">
        <v>13</v>
      </c>
      <c r="D8014" t="s">
        <v>637</v>
      </c>
      <c r="E8014">
        <v>1275</v>
      </c>
    </row>
    <row r="8015" spans="1:5">
      <c r="A8015">
        <v>2022</v>
      </c>
      <c r="B8015" t="s">
        <v>424</v>
      </c>
      <c r="C8015" t="s">
        <v>21</v>
      </c>
      <c r="D8015" t="s">
        <v>637</v>
      </c>
      <c r="E8015">
        <v>660</v>
      </c>
    </row>
    <row r="8016" spans="1:5">
      <c r="A8016">
        <v>2022</v>
      </c>
      <c r="B8016" t="s">
        <v>431</v>
      </c>
      <c r="C8016" t="s">
        <v>36</v>
      </c>
      <c r="D8016" t="s">
        <v>637</v>
      </c>
      <c r="E8016">
        <v>135</v>
      </c>
    </row>
    <row r="8017" spans="1:5">
      <c r="A8017">
        <v>2022</v>
      </c>
      <c r="B8017" t="s">
        <v>421</v>
      </c>
      <c r="C8017" t="s">
        <v>13</v>
      </c>
      <c r="D8017" t="s">
        <v>637</v>
      </c>
      <c r="E8017">
        <v>1160</v>
      </c>
    </row>
    <row r="8018" spans="1:5">
      <c r="A8018">
        <v>2021</v>
      </c>
      <c r="B8018" t="s">
        <v>436</v>
      </c>
      <c r="C8018" t="s">
        <v>49</v>
      </c>
      <c r="D8018" t="s">
        <v>637</v>
      </c>
      <c r="E8018">
        <v>1405</v>
      </c>
    </row>
    <row r="8019" spans="1:5">
      <c r="A8019">
        <v>2021</v>
      </c>
      <c r="B8019" t="s">
        <v>439</v>
      </c>
      <c r="C8019" t="s">
        <v>53</v>
      </c>
      <c r="D8019" t="s">
        <v>637</v>
      </c>
      <c r="E8019">
        <v>225</v>
      </c>
    </row>
    <row r="8020" spans="1:5">
      <c r="A8020">
        <v>2021</v>
      </c>
      <c r="B8020" t="s">
        <v>435</v>
      </c>
      <c r="C8020" t="s">
        <v>48</v>
      </c>
      <c r="D8020" t="s">
        <v>637</v>
      </c>
      <c r="E8020">
        <v>325</v>
      </c>
    </row>
    <row r="8021" spans="1:5">
      <c r="A8021">
        <v>2021</v>
      </c>
      <c r="B8021" t="s">
        <v>430</v>
      </c>
      <c r="C8021" t="s">
        <v>33</v>
      </c>
      <c r="D8021" t="s">
        <v>637</v>
      </c>
      <c r="E8021">
        <v>360</v>
      </c>
    </row>
    <row r="8022" spans="1:5">
      <c r="A8022">
        <v>2021</v>
      </c>
      <c r="B8022" t="s">
        <v>429</v>
      </c>
      <c r="C8022" t="s">
        <v>30</v>
      </c>
      <c r="D8022" t="s">
        <v>637</v>
      </c>
      <c r="E8022">
        <v>1365</v>
      </c>
    </row>
    <row r="8023" spans="1:5">
      <c r="A8023">
        <v>2021</v>
      </c>
      <c r="B8023" t="s">
        <v>428</v>
      </c>
      <c r="C8023" t="s">
        <v>27</v>
      </c>
      <c r="D8023" t="s">
        <v>637</v>
      </c>
      <c r="E8023">
        <v>440</v>
      </c>
    </row>
    <row r="8024" spans="1:5">
      <c r="A8024">
        <v>2021</v>
      </c>
      <c r="B8024" t="s">
        <v>431</v>
      </c>
      <c r="C8024" t="s">
        <v>36</v>
      </c>
      <c r="D8024" t="s">
        <v>637</v>
      </c>
      <c r="E8024">
        <v>140</v>
      </c>
    </row>
    <row r="8025" spans="1:5">
      <c r="A8025">
        <v>2022</v>
      </c>
      <c r="B8025" t="s">
        <v>438</v>
      </c>
      <c r="C8025" t="s">
        <v>52</v>
      </c>
      <c r="D8025" t="s">
        <v>637</v>
      </c>
      <c r="E8025">
        <v>185</v>
      </c>
    </row>
    <row r="8026" spans="1:5">
      <c r="A8026">
        <v>2022</v>
      </c>
      <c r="B8026" t="s">
        <v>429</v>
      </c>
      <c r="C8026" t="s">
        <v>30</v>
      </c>
      <c r="D8026" t="s">
        <v>637</v>
      </c>
      <c r="E8026">
        <v>1220</v>
      </c>
    </row>
    <row r="8027" spans="1:5">
      <c r="A8027">
        <v>2022</v>
      </c>
      <c r="B8027" t="s">
        <v>420</v>
      </c>
      <c r="C8027" t="s">
        <v>8</v>
      </c>
      <c r="D8027" t="s">
        <v>637</v>
      </c>
      <c r="E8027">
        <v>1275</v>
      </c>
    </row>
    <row r="8028" spans="1:5">
      <c r="A8028">
        <v>2020</v>
      </c>
      <c r="B8028" t="s">
        <v>422</v>
      </c>
      <c r="C8028" t="s">
        <v>15</v>
      </c>
      <c r="D8028" t="s">
        <v>637</v>
      </c>
      <c r="E8028">
        <v>1145</v>
      </c>
    </row>
    <row r="8029" spans="1:5">
      <c r="A8029">
        <v>2020</v>
      </c>
      <c r="B8029" t="s">
        <v>425</v>
      </c>
      <c r="C8029" t="s">
        <v>24</v>
      </c>
      <c r="D8029" t="s">
        <v>637</v>
      </c>
      <c r="E8029">
        <v>195</v>
      </c>
    </row>
    <row r="8030" spans="1:5">
      <c r="A8030">
        <v>2020</v>
      </c>
      <c r="B8030" t="s">
        <v>431</v>
      </c>
      <c r="C8030" t="s">
        <v>36</v>
      </c>
      <c r="D8030" t="s">
        <v>637</v>
      </c>
      <c r="E8030">
        <v>135</v>
      </c>
    </row>
    <row r="8031" spans="1:5">
      <c r="A8031">
        <v>2020</v>
      </c>
      <c r="B8031" t="s">
        <v>423</v>
      </c>
      <c r="C8031" t="s">
        <v>18</v>
      </c>
      <c r="D8031" t="s">
        <v>637</v>
      </c>
      <c r="E8031">
        <v>265</v>
      </c>
    </row>
    <row r="8032" spans="1:5">
      <c r="A8032">
        <v>2020</v>
      </c>
      <c r="B8032" t="s">
        <v>421</v>
      </c>
      <c r="C8032" t="s">
        <v>13</v>
      </c>
      <c r="D8032" t="s">
        <v>637</v>
      </c>
      <c r="E8032">
        <v>1210</v>
      </c>
    </row>
    <row r="8033" spans="1:5">
      <c r="A8033">
        <v>2020</v>
      </c>
      <c r="B8033" t="s">
        <v>438</v>
      </c>
      <c r="C8033" t="s">
        <v>52</v>
      </c>
      <c r="D8033" t="s">
        <v>637</v>
      </c>
      <c r="E8033">
        <v>200</v>
      </c>
    </row>
    <row r="8034" spans="1:5">
      <c r="A8034">
        <v>2020</v>
      </c>
      <c r="B8034" t="s">
        <v>436</v>
      </c>
      <c r="C8034" t="s">
        <v>49</v>
      </c>
      <c r="D8034" t="s">
        <v>637</v>
      </c>
      <c r="E8034">
        <v>1295</v>
      </c>
    </row>
    <row r="8035" spans="1:5">
      <c r="A8035">
        <v>2020</v>
      </c>
      <c r="B8035" t="s">
        <v>426</v>
      </c>
      <c r="C8035" t="s">
        <v>427</v>
      </c>
      <c r="D8035" t="s">
        <v>637</v>
      </c>
      <c r="E8035">
        <v>815</v>
      </c>
    </row>
    <row r="8036" spans="1:5">
      <c r="A8036">
        <v>2020</v>
      </c>
      <c r="B8036" t="s">
        <v>424</v>
      </c>
      <c r="C8036" t="s">
        <v>21</v>
      </c>
      <c r="D8036" t="s">
        <v>637</v>
      </c>
      <c r="E8036">
        <v>685</v>
      </c>
    </row>
    <row r="8037" spans="1:5">
      <c r="A8037">
        <v>2020</v>
      </c>
      <c r="B8037" t="s">
        <v>432</v>
      </c>
      <c r="C8037" t="s">
        <v>39</v>
      </c>
      <c r="D8037" t="s">
        <v>637</v>
      </c>
      <c r="E8037">
        <v>580</v>
      </c>
    </row>
    <row r="8038" spans="1:5">
      <c r="A8038">
        <v>2020</v>
      </c>
      <c r="B8038" t="s">
        <v>439</v>
      </c>
      <c r="C8038" t="s">
        <v>53</v>
      </c>
      <c r="D8038" t="s">
        <v>637</v>
      </c>
      <c r="E8038">
        <v>200</v>
      </c>
    </row>
    <row r="8039" spans="1:5">
      <c r="A8039">
        <v>2020</v>
      </c>
      <c r="B8039" t="s">
        <v>428</v>
      </c>
      <c r="C8039" t="s">
        <v>27</v>
      </c>
      <c r="D8039" t="s">
        <v>637</v>
      </c>
      <c r="E8039">
        <v>395</v>
      </c>
    </row>
    <row r="8040" spans="1:5">
      <c r="A8040">
        <v>2020</v>
      </c>
      <c r="B8040" t="s">
        <v>429</v>
      </c>
      <c r="C8040" t="s">
        <v>30</v>
      </c>
      <c r="D8040" t="s">
        <v>637</v>
      </c>
      <c r="E8040">
        <v>1300</v>
      </c>
    </row>
    <row r="8041" spans="1:5">
      <c r="A8041">
        <v>2020</v>
      </c>
      <c r="B8041" t="s">
        <v>430</v>
      </c>
      <c r="C8041" t="s">
        <v>33</v>
      </c>
      <c r="D8041" t="s">
        <v>637</v>
      </c>
      <c r="E8041">
        <v>340</v>
      </c>
    </row>
    <row r="8042" spans="1:5">
      <c r="A8042">
        <v>2020</v>
      </c>
      <c r="B8042" t="s">
        <v>433</v>
      </c>
      <c r="C8042" t="s">
        <v>42</v>
      </c>
      <c r="D8042" t="s">
        <v>637</v>
      </c>
      <c r="E8042">
        <v>90</v>
      </c>
    </row>
    <row r="8043" spans="1:5">
      <c r="A8043">
        <v>2020</v>
      </c>
      <c r="B8043" t="s">
        <v>420</v>
      </c>
      <c r="C8043" t="s">
        <v>8</v>
      </c>
      <c r="D8043" t="s">
        <v>637</v>
      </c>
      <c r="E8043">
        <v>1340</v>
      </c>
    </row>
    <row r="8044" spans="1:5">
      <c r="A8044">
        <v>2020</v>
      </c>
      <c r="B8044" t="s">
        <v>434</v>
      </c>
      <c r="C8044" t="s">
        <v>45</v>
      </c>
      <c r="D8044" t="s">
        <v>637</v>
      </c>
      <c r="E8044">
        <v>65</v>
      </c>
    </row>
    <row r="8045" spans="1:5">
      <c r="A8045">
        <v>2020</v>
      </c>
      <c r="B8045" t="s">
        <v>435</v>
      </c>
      <c r="C8045" t="s">
        <v>48</v>
      </c>
      <c r="D8045" t="s">
        <v>637</v>
      </c>
      <c r="E8045">
        <v>325</v>
      </c>
    </row>
    <row r="8046" spans="1:5">
      <c r="A8046">
        <v>2020</v>
      </c>
      <c r="B8046" t="s">
        <v>437</v>
      </c>
      <c r="C8046" t="s">
        <v>51</v>
      </c>
      <c r="D8046" t="s">
        <v>637</v>
      </c>
      <c r="E8046">
        <v>560</v>
      </c>
    </row>
    <row r="8047" spans="1:5">
      <c r="A8047">
        <v>2019</v>
      </c>
      <c r="B8047" t="s">
        <v>432</v>
      </c>
      <c r="C8047" t="s">
        <v>39</v>
      </c>
      <c r="D8047" t="s">
        <v>637</v>
      </c>
      <c r="E8047">
        <v>585</v>
      </c>
    </row>
    <row r="8048" spans="1:5">
      <c r="A8048">
        <v>2019</v>
      </c>
      <c r="B8048" t="s">
        <v>426</v>
      </c>
      <c r="C8048" t="s">
        <v>427</v>
      </c>
      <c r="D8048" t="s">
        <v>637</v>
      </c>
      <c r="E8048">
        <v>785</v>
      </c>
    </row>
    <row r="8049" spans="1:5">
      <c r="A8049">
        <v>2019</v>
      </c>
      <c r="B8049" t="s">
        <v>421</v>
      </c>
      <c r="C8049" t="s">
        <v>13</v>
      </c>
      <c r="D8049" t="s">
        <v>637</v>
      </c>
      <c r="E8049">
        <v>1205</v>
      </c>
    </row>
    <row r="8050" spans="1:5">
      <c r="A8050">
        <v>2019</v>
      </c>
      <c r="B8050" t="s">
        <v>424</v>
      </c>
      <c r="C8050" t="s">
        <v>21</v>
      </c>
      <c r="D8050" t="s">
        <v>637</v>
      </c>
      <c r="E8050">
        <v>710</v>
      </c>
    </row>
    <row r="8051" spans="1:5">
      <c r="A8051">
        <v>2019</v>
      </c>
      <c r="B8051" t="s">
        <v>423</v>
      </c>
      <c r="C8051" t="s">
        <v>18</v>
      </c>
      <c r="D8051" t="s">
        <v>637</v>
      </c>
      <c r="E8051">
        <v>270</v>
      </c>
    </row>
    <row r="8052" spans="1:5">
      <c r="A8052">
        <v>2019</v>
      </c>
      <c r="B8052" t="s">
        <v>434</v>
      </c>
      <c r="C8052" t="s">
        <v>45</v>
      </c>
      <c r="D8052" t="s">
        <v>637</v>
      </c>
      <c r="E8052">
        <v>55</v>
      </c>
    </row>
    <row r="8053" spans="1:5">
      <c r="A8053">
        <v>2019</v>
      </c>
      <c r="B8053" t="s">
        <v>428</v>
      </c>
      <c r="C8053" t="s">
        <v>27</v>
      </c>
      <c r="D8053" t="s">
        <v>637</v>
      </c>
      <c r="E8053">
        <v>405</v>
      </c>
    </row>
    <row r="8054" spans="1:5">
      <c r="A8054">
        <v>2019</v>
      </c>
      <c r="B8054" t="s">
        <v>437</v>
      </c>
      <c r="C8054" t="s">
        <v>51</v>
      </c>
      <c r="D8054" t="s">
        <v>637</v>
      </c>
      <c r="E8054">
        <v>580</v>
      </c>
    </row>
    <row r="8055" spans="1:5">
      <c r="A8055">
        <v>2019</v>
      </c>
      <c r="B8055" t="s">
        <v>425</v>
      </c>
      <c r="C8055" t="s">
        <v>24</v>
      </c>
      <c r="D8055" t="s">
        <v>637</v>
      </c>
      <c r="E8055">
        <v>180</v>
      </c>
    </row>
    <row r="8056" spans="1:5">
      <c r="A8056">
        <v>2019</v>
      </c>
      <c r="B8056" t="s">
        <v>430</v>
      </c>
      <c r="C8056" t="s">
        <v>33</v>
      </c>
      <c r="D8056" t="s">
        <v>637</v>
      </c>
      <c r="E8056">
        <v>335</v>
      </c>
    </row>
    <row r="8057" spans="1:5">
      <c r="A8057">
        <v>2019</v>
      </c>
      <c r="B8057" t="s">
        <v>420</v>
      </c>
      <c r="C8057" t="s">
        <v>8</v>
      </c>
      <c r="D8057" t="s">
        <v>637</v>
      </c>
      <c r="E8057">
        <v>1350</v>
      </c>
    </row>
    <row r="8058" spans="1:5">
      <c r="A8058">
        <v>2019</v>
      </c>
      <c r="B8058" t="s">
        <v>438</v>
      </c>
      <c r="C8058" t="s">
        <v>52</v>
      </c>
      <c r="D8058" t="s">
        <v>637</v>
      </c>
      <c r="E8058">
        <v>185</v>
      </c>
    </row>
    <row r="8059" spans="1:5">
      <c r="A8059">
        <v>2019</v>
      </c>
      <c r="B8059" t="s">
        <v>429</v>
      </c>
      <c r="C8059" t="s">
        <v>30</v>
      </c>
      <c r="D8059" t="s">
        <v>637</v>
      </c>
      <c r="E8059">
        <v>1265</v>
      </c>
    </row>
    <row r="8060" spans="1:5">
      <c r="A8060">
        <v>2019</v>
      </c>
      <c r="B8060" t="s">
        <v>433</v>
      </c>
      <c r="C8060" t="s">
        <v>42</v>
      </c>
      <c r="D8060" t="s">
        <v>637</v>
      </c>
      <c r="E8060">
        <v>85</v>
      </c>
    </row>
    <row r="8061" spans="1:5">
      <c r="A8061">
        <v>2019</v>
      </c>
      <c r="B8061" t="s">
        <v>422</v>
      </c>
      <c r="C8061" t="s">
        <v>15</v>
      </c>
      <c r="D8061" t="s">
        <v>637</v>
      </c>
      <c r="E8061">
        <v>1145</v>
      </c>
    </row>
    <row r="8062" spans="1:5">
      <c r="A8062">
        <v>2019</v>
      </c>
      <c r="B8062" t="s">
        <v>435</v>
      </c>
      <c r="C8062" t="s">
        <v>48</v>
      </c>
      <c r="D8062" t="s">
        <v>637</v>
      </c>
      <c r="E8062">
        <v>320</v>
      </c>
    </row>
    <row r="8063" spans="1:5">
      <c r="A8063">
        <v>2019</v>
      </c>
      <c r="B8063" t="s">
        <v>436</v>
      </c>
      <c r="C8063" t="s">
        <v>49</v>
      </c>
      <c r="D8063" t="s">
        <v>637</v>
      </c>
      <c r="E8063">
        <v>1250</v>
      </c>
    </row>
    <row r="8064" spans="1:5">
      <c r="A8064">
        <v>2019</v>
      </c>
      <c r="B8064" t="s">
        <v>439</v>
      </c>
      <c r="C8064" t="s">
        <v>53</v>
      </c>
      <c r="D8064" t="s">
        <v>637</v>
      </c>
      <c r="E8064">
        <v>205</v>
      </c>
    </row>
    <row r="8065" spans="1:5">
      <c r="A8065">
        <v>2019</v>
      </c>
      <c r="B8065" t="s">
        <v>431</v>
      </c>
      <c r="C8065" t="s">
        <v>36</v>
      </c>
      <c r="D8065" t="s">
        <v>637</v>
      </c>
      <c r="E8065">
        <v>130</v>
      </c>
    </row>
    <row r="8066" spans="1:5">
      <c r="A8066">
        <v>2018</v>
      </c>
      <c r="B8066" t="s">
        <v>424</v>
      </c>
      <c r="C8066" t="s">
        <v>21</v>
      </c>
      <c r="D8066" t="s">
        <v>637</v>
      </c>
      <c r="E8066">
        <v>775</v>
      </c>
    </row>
    <row r="8067" spans="1:5">
      <c r="A8067">
        <v>2018</v>
      </c>
      <c r="B8067" t="s">
        <v>420</v>
      </c>
      <c r="C8067" t="s">
        <v>8</v>
      </c>
      <c r="D8067" t="s">
        <v>637</v>
      </c>
      <c r="E8067">
        <v>1400</v>
      </c>
    </row>
    <row r="8068" spans="1:5">
      <c r="A8068">
        <v>2018</v>
      </c>
      <c r="B8068" t="s">
        <v>426</v>
      </c>
      <c r="C8068" t="s">
        <v>427</v>
      </c>
      <c r="D8068" t="s">
        <v>637</v>
      </c>
      <c r="E8068">
        <v>805</v>
      </c>
    </row>
    <row r="8069" spans="1:5">
      <c r="A8069">
        <v>2018</v>
      </c>
      <c r="B8069" t="s">
        <v>433</v>
      </c>
      <c r="C8069" t="s">
        <v>42</v>
      </c>
      <c r="D8069" t="s">
        <v>637</v>
      </c>
      <c r="E8069">
        <v>95</v>
      </c>
    </row>
    <row r="8070" spans="1:5">
      <c r="A8070">
        <v>2018</v>
      </c>
      <c r="B8070" t="s">
        <v>421</v>
      </c>
      <c r="C8070" t="s">
        <v>13</v>
      </c>
      <c r="D8070" t="s">
        <v>637</v>
      </c>
      <c r="E8070">
        <v>1260</v>
      </c>
    </row>
    <row r="8071" spans="1:5">
      <c r="A8071">
        <v>2018</v>
      </c>
      <c r="B8071" t="s">
        <v>435</v>
      </c>
      <c r="C8071" t="s">
        <v>48</v>
      </c>
      <c r="D8071" t="s">
        <v>637</v>
      </c>
      <c r="E8071">
        <v>345</v>
      </c>
    </row>
    <row r="8072" spans="1:5">
      <c r="A8072">
        <v>2018</v>
      </c>
      <c r="B8072" t="s">
        <v>428</v>
      </c>
      <c r="C8072" t="s">
        <v>27</v>
      </c>
      <c r="D8072" t="s">
        <v>637</v>
      </c>
      <c r="E8072">
        <v>410</v>
      </c>
    </row>
    <row r="8073" spans="1:5">
      <c r="A8073">
        <v>2018</v>
      </c>
      <c r="B8073" t="s">
        <v>423</v>
      </c>
      <c r="C8073" t="s">
        <v>18</v>
      </c>
      <c r="D8073" t="s">
        <v>637</v>
      </c>
      <c r="E8073">
        <v>280</v>
      </c>
    </row>
    <row r="8074" spans="1:5">
      <c r="A8074">
        <v>2018</v>
      </c>
      <c r="B8074" t="s">
        <v>430</v>
      </c>
      <c r="C8074" t="s">
        <v>33</v>
      </c>
      <c r="D8074" t="s">
        <v>637</v>
      </c>
      <c r="E8074">
        <v>335</v>
      </c>
    </row>
    <row r="8075" spans="1:5">
      <c r="A8075">
        <v>2018</v>
      </c>
      <c r="B8075" t="s">
        <v>431</v>
      </c>
      <c r="C8075" t="s">
        <v>36</v>
      </c>
      <c r="D8075" t="s">
        <v>637</v>
      </c>
      <c r="E8075">
        <v>150</v>
      </c>
    </row>
    <row r="8076" spans="1:5">
      <c r="A8076">
        <v>2018</v>
      </c>
      <c r="B8076" t="s">
        <v>438</v>
      </c>
      <c r="C8076" t="s">
        <v>52</v>
      </c>
      <c r="D8076" t="s">
        <v>637</v>
      </c>
      <c r="E8076">
        <v>200</v>
      </c>
    </row>
    <row r="8077" spans="1:5">
      <c r="A8077">
        <v>2018</v>
      </c>
      <c r="B8077" t="s">
        <v>422</v>
      </c>
      <c r="C8077" t="s">
        <v>15</v>
      </c>
      <c r="D8077" t="s">
        <v>637</v>
      </c>
      <c r="E8077">
        <v>1190</v>
      </c>
    </row>
    <row r="8078" spans="1:5">
      <c r="A8078">
        <v>2018</v>
      </c>
      <c r="B8078" t="s">
        <v>436</v>
      </c>
      <c r="C8078" t="s">
        <v>49</v>
      </c>
      <c r="D8078" t="s">
        <v>637</v>
      </c>
      <c r="E8078">
        <v>1345</v>
      </c>
    </row>
    <row r="8079" spans="1:5">
      <c r="A8079">
        <v>2018</v>
      </c>
      <c r="B8079" t="s">
        <v>439</v>
      </c>
      <c r="C8079" t="s">
        <v>53</v>
      </c>
      <c r="D8079" t="s">
        <v>637</v>
      </c>
      <c r="E8079">
        <v>230</v>
      </c>
    </row>
    <row r="8080" spans="1:5">
      <c r="A8080">
        <v>2018</v>
      </c>
      <c r="B8080" t="s">
        <v>437</v>
      </c>
      <c r="C8080" t="s">
        <v>51</v>
      </c>
      <c r="D8080" t="s">
        <v>637</v>
      </c>
      <c r="E8080">
        <v>590</v>
      </c>
    </row>
    <row r="8081" spans="1:5">
      <c r="A8081">
        <v>2018</v>
      </c>
      <c r="B8081" t="s">
        <v>434</v>
      </c>
      <c r="C8081" t="s">
        <v>45</v>
      </c>
      <c r="D8081" t="s">
        <v>637</v>
      </c>
      <c r="E8081">
        <v>70</v>
      </c>
    </row>
    <row r="8082" spans="1:5">
      <c r="A8082">
        <v>2018</v>
      </c>
      <c r="B8082" t="s">
        <v>429</v>
      </c>
      <c r="C8082" t="s">
        <v>30</v>
      </c>
      <c r="D8082" t="s">
        <v>637</v>
      </c>
      <c r="E8082">
        <v>1325</v>
      </c>
    </row>
    <row r="8083" spans="1:5">
      <c r="A8083">
        <v>2018</v>
      </c>
      <c r="B8083" t="s">
        <v>425</v>
      </c>
      <c r="C8083" t="s">
        <v>24</v>
      </c>
      <c r="D8083" t="s">
        <v>637</v>
      </c>
      <c r="E8083">
        <v>190</v>
      </c>
    </row>
    <row r="8084" spans="1:5">
      <c r="A8084">
        <v>2018</v>
      </c>
      <c r="B8084" t="s">
        <v>432</v>
      </c>
      <c r="C8084" t="s">
        <v>39</v>
      </c>
      <c r="D8084" t="s">
        <v>637</v>
      </c>
      <c r="E8084">
        <v>590</v>
      </c>
    </row>
    <row r="8085" spans="1:5">
      <c r="A8085">
        <v>2023</v>
      </c>
      <c r="B8085" t="s">
        <v>424</v>
      </c>
      <c r="C8085" t="s">
        <v>21</v>
      </c>
      <c r="D8085" t="s">
        <v>637</v>
      </c>
      <c r="E8085">
        <v>740</v>
      </c>
    </row>
    <row r="8086" spans="1:5">
      <c r="A8086">
        <v>2023</v>
      </c>
      <c r="B8086" t="s">
        <v>432</v>
      </c>
      <c r="C8086" t="s">
        <v>39</v>
      </c>
      <c r="D8086" t="s">
        <v>637</v>
      </c>
      <c r="E8086">
        <v>625</v>
      </c>
    </row>
    <row r="8087" spans="1:5">
      <c r="A8087">
        <v>2023</v>
      </c>
      <c r="B8087" t="s">
        <v>421</v>
      </c>
      <c r="C8087" t="s">
        <v>13</v>
      </c>
      <c r="D8087" t="s">
        <v>637</v>
      </c>
      <c r="E8087">
        <v>1285</v>
      </c>
    </row>
    <row r="8088" spans="1:5">
      <c r="A8088">
        <v>2023</v>
      </c>
      <c r="B8088" t="s">
        <v>430</v>
      </c>
      <c r="C8088" t="s">
        <v>33</v>
      </c>
      <c r="D8088" t="s">
        <v>637</v>
      </c>
      <c r="E8088">
        <v>335</v>
      </c>
    </row>
    <row r="8089" spans="1:5">
      <c r="A8089">
        <v>2023</v>
      </c>
      <c r="B8089" t="s">
        <v>435</v>
      </c>
      <c r="C8089" t="s">
        <v>48</v>
      </c>
      <c r="D8089" t="s">
        <v>637</v>
      </c>
      <c r="E8089">
        <v>350</v>
      </c>
    </row>
    <row r="8090" spans="1:5">
      <c r="A8090">
        <v>2023</v>
      </c>
      <c r="B8090" t="s">
        <v>436</v>
      </c>
      <c r="C8090" t="s">
        <v>49</v>
      </c>
      <c r="D8090" t="s">
        <v>637</v>
      </c>
      <c r="E8090">
        <v>1330</v>
      </c>
    </row>
    <row r="8091" spans="1:5">
      <c r="A8091">
        <v>2023</v>
      </c>
      <c r="B8091" t="s">
        <v>429</v>
      </c>
      <c r="C8091" t="s">
        <v>30</v>
      </c>
      <c r="D8091" t="s">
        <v>637</v>
      </c>
      <c r="E8091">
        <v>1325</v>
      </c>
    </row>
    <row r="8092" spans="1:5">
      <c r="A8092">
        <v>2023</v>
      </c>
      <c r="B8092" t="s">
        <v>420</v>
      </c>
      <c r="C8092" t="s">
        <v>8</v>
      </c>
      <c r="D8092" t="s">
        <v>637</v>
      </c>
      <c r="E8092">
        <v>1400</v>
      </c>
    </row>
    <row r="8093" spans="1:5">
      <c r="A8093">
        <v>2023</v>
      </c>
      <c r="B8093" t="s">
        <v>439</v>
      </c>
      <c r="C8093" t="s">
        <v>53</v>
      </c>
      <c r="D8093" t="s">
        <v>637</v>
      </c>
      <c r="E8093">
        <v>235</v>
      </c>
    </row>
    <row r="8094" spans="1:5">
      <c r="A8094">
        <v>2023</v>
      </c>
      <c r="B8094" t="s">
        <v>437</v>
      </c>
      <c r="C8094" t="s">
        <v>51</v>
      </c>
      <c r="D8094" t="s">
        <v>637</v>
      </c>
      <c r="E8094">
        <v>595</v>
      </c>
    </row>
    <row r="8095" spans="1:5">
      <c r="A8095">
        <v>2023</v>
      </c>
      <c r="B8095" t="s">
        <v>438</v>
      </c>
      <c r="C8095" t="s">
        <v>52</v>
      </c>
      <c r="D8095" t="s">
        <v>637</v>
      </c>
      <c r="E8095">
        <v>200</v>
      </c>
    </row>
    <row r="8096" spans="1:5">
      <c r="A8096">
        <v>2023</v>
      </c>
      <c r="B8096" t="s">
        <v>426</v>
      </c>
      <c r="C8096" t="s">
        <v>427</v>
      </c>
      <c r="D8096" t="s">
        <v>637</v>
      </c>
      <c r="E8096">
        <v>810</v>
      </c>
    </row>
    <row r="8097" spans="1:5">
      <c r="A8097">
        <v>2023</v>
      </c>
      <c r="B8097" t="s">
        <v>434</v>
      </c>
      <c r="C8097" t="s">
        <v>45</v>
      </c>
      <c r="D8097" t="s">
        <v>637</v>
      </c>
      <c r="E8097">
        <v>65</v>
      </c>
    </row>
    <row r="8098" spans="1:5">
      <c r="A8098">
        <v>2023</v>
      </c>
      <c r="B8098" t="s">
        <v>425</v>
      </c>
      <c r="C8098" t="s">
        <v>24</v>
      </c>
      <c r="D8098" t="s">
        <v>637</v>
      </c>
      <c r="E8098">
        <v>195</v>
      </c>
    </row>
    <row r="8099" spans="1:5">
      <c r="A8099">
        <v>2023</v>
      </c>
      <c r="B8099" t="s">
        <v>422</v>
      </c>
      <c r="C8099" t="s">
        <v>15</v>
      </c>
      <c r="D8099" t="s">
        <v>637</v>
      </c>
      <c r="E8099">
        <v>1300</v>
      </c>
    </row>
    <row r="8100" spans="1:5">
      <c r="A8100">
        <v>2024</v>
      </c>
      <c r="B8100" t="s">
        <v>430</v>
      </c>
      <c r="C8100" t="s">
        <v>33</v>
      </c>
      <c r="D8100" t="s">
        <v>637</v>
      </c>
      <c r="E8100">
        <v>320</v>
      </c>
    </row>
    <row r="8101" spans="1:5">
      <c r="A8101">
        <v>2024</v>
      </c>
      <c r="B8101" t="s">
        <v>428</v>
      </c>
      <c r="C8101" t="s">
        <v>27</v>
      </c>
      <c r="D8101" t="s">
        <v>637</v>
      </c>
      <c r="E8101">
        <v>420</v>
      </c>
    </row>
    <row r="8102" spans="1:5">
      <c r="A8102">
        <v>2024</v>
      </c>
      <c r="B8102" t="s">
        <v>422</v>
      </c>
      <c r="C8102" t="s">
        <v>15</v>
      </c>
      <c r="D8102" t="s">
        <v>637</v>
      </c>
      <c r="E8102">
        <v>1280</v>
      </c>
    </row>
    <row r="8103" spans="1:5">
      <c r="A8103">
        <v>2024</v>
      </c>
      <c r="B8103" t="s">
        <v>425</v>
      </c>
      <c r="C8103" t="s">
        <v>24</v>
      </c>
      <c r="D8103" t="s">
        <v>637</v>
      </c>
      <c r="E8103">
        <v>185</v>
      </c>
    </row>
    <row r="8104" spans="1:5">
      <c r="A8104">
        <v>2024</v>
      </c>
      <c r="B8104" t="s">
        <v>438</v>
      </c>
      <c r="C8104" t="s">
        <v>52</v>
      </c>
      <c r="D8104" t="s">
        <v>637</v>
      </c>
      <c r="E8104">
        <v>200</v>
      </c>
    </row>
    <row r="8105" spans="1:5">
      <c r="A8105">
        <v>2024</v>
      </c>
      <c r="B8105" t="s">
        <v>420</v>
      </c>
      <c r="C8105" t="s">
        <v>8</v>
      </c>
      <c r="D8105" t="s">
        <v>637</v>
      </c>
      <c r="E8105">
        <v>1405</v>
      </c>
    </row>
    <row r="8106" spans="1:5">
      <c r="A8106">
        <v>2024</v>
      </c>
      <c r="B8106" t="s">
        <v>423</v>
      </c>
      <c r="C8106" t="s">
        <v>18</v>
      </c>
      <c r="D8106" t="s">
        <v>637</v>
      </c>
      <c r="E8106">
        <v>300</v>
      </c>
    </row>
    <row r="8107" spans="1:5">
      <c r="A8107">
        <v>2024</v>
      </c>
      <c r="B8107" t="s">
        <v>421</v>
      </c>
      <c r="C8107" t="s">
        <v>13</v>
      </c>
      <c r="D8107" t="s">
        <v>637</v>
      </c>
      <c r="E8107">
        <v>1245</v>
      </c>
    </row>
    <row r="8108" spans="1:5">
      <c r="A8108">
        <v>2024</v>
      </c>
      <c r="B8108" t="s">
        <v>429</v>
      </c>
      <c r="C8108" t="s">
        <v>30</v>
      </c>
      <c r="D8108" t="s">
        <v>637</v>
      </c>
      <c r="E8108">
        <v>1345</v>
      </c>
    </row>
    <row r="8109" spans="1:5">
      <c r="A8109">
        <v>2024</v>
      </c>
      <c r="B8109" t="s">
        <v>431</v>
      </c>
      <c r="C8109" t="s">
        <v>36</v>
      </c>
      <c r="D8109" t="s">
        <v>637</v>
      </c>
      <c r="E8109">
        <v>135</v>
      </c>
    </row>
    <row r="8110" spans="1:5">
      <c r="A8110">
        <v>2024</v>
      </c>
      <c r="B8110" t="s">
        <v>434</v>
      </c>
      <c r="C8110" t="s">
        <v>45</v>
      </c>
      <c r="D8110" t="s">
        <v>637</v>
      </c>
      <c r="E8110">
        <v>70</v>
      </c>
    </row>
    <row r="8111" spans="1:5">
      <c r="A8111">
        <v>2024</v>
      </c>
      <c r="B8111" t="s">
        <v>437</v>
      </c>
      <c r="C8111" t="s">
        <v>51</v>
      </c>
      <c r="D8111" t="s">
        <v>637</v>
      </c>
      <c r="E8111">
        <v>605</v>
      </c>
    </row>
    <row r="8112" spans="1:5">
      <c r="A8112">
        <v>2024</v>
      </c>
      <c r="B8112" t="s">
        <v>436</v>
      </c>
      <c r="C8112" t="s">
        <v>49</v>
      </c>
      <c r="D8112" t="s">
        <v>637</v>
      </c>
      <c r="E8112">
        <v>1325</v>
      </c>
    </row>
    <row r="8113" spans="1:5">
      <c r="A8113">
        <v>2024</v>
      </c>
      <c r="B8113" t="s">
        <v>439</v>
      </c>
      <c r="C8113" t="s">
        <v>53</v>
      </c>
      <c r="D8113" t="s">
        <v>637</v>
      </c>
      <c r="E8113">
        <v>240</v>
      </c>
    </row>
    <row r="8114" spans="1:5">
      <c r="A8114">
        <v>2024</v>
      </c>
      <c r="B8114" t="s">
        <v>433</v>
      </c>
      <c r="C8114" t="s">
        <v>42</v>
      </c>
      <c r="D8114" t="s">
        <v>637</v>
      </c>
      <c r="E8114">
        <v>90</v>
      </c>
    </row>
    <row r="8115" spans="1:5">
      <c r="A8115">
        <v>2023</v>
      </c>
      <c r="B8115" t="s">
        <v>431</v>
      </c>
      <c r="C8115" t="s">
        <v>36</v>
      </c>
      <c r="D8115" t="s">
        <v>638</v>
      </c>
      <c r="E8115">
        <v>130</v>
      </c>
    </row>
    <row r="8116" spans="1:5">
      <c r="A8116">
        <v>2023</v>
      </c>
      <c r="B8116" t="s">
        <v>433</v>
      </c>
      <c r="C8116" t="s">
        <v>42</v>
      </c>
      <c r="D8116" t="s">
        <v>638</v>
      </c>
      <c r="E8116">
        <v>115</v>
      </c>
    </row>
    <row r="8117" spans="1:5">
      <c r="A8117">
        <v>2023</v>
      </c>
      <c r="B8117" t="s">
        <v>423</v>
      </c>
      <c r="C8117" t="s">
        <v>18</v>
      </c>
      <c r="D8117" t="s">
        <v>638</v>
      </c>
      <c r="E8117">
        <v>300</v>
      </c>
    </row>
    <row r="8118" spans="1:5">
      <c r="A8118">
        <v>2023</v>
      </c>
      <c r="B8118" t="s">
        <v>428</v>
      </c>
      <c r="C8118" t="s">
        <v>27</v>
      </c>
      <c r="D8118" t="s">
        <v>638</v>
      </c>
      <c r="E8118">
        <v>400</v>
      </c>
    </row>
    <row r="8119" spans="1:5">
      <c r="A8119">
        <v>2024</v>
      </c>
      <c r="B8119" t="s">
        <v>424</v>
      </c>
      <c r="C8119" t="s">
        <v>21</v>
      </c>
      <c r="D8119" t="s">
        <v>638</v>
      </c>
      <c r="E8119">
        <v>835</v>
      </c>
    </row>
    <row r="8120" spans="1:5">
      <c r="A8120">
        <v>2024</v>
      </c>
      <c r="B8120" t="s">
        <v>432</v>
      </c>
      <c r="C8120" t="s">
        <v>39</v>
      </c>
      <c r="D8120" t="s">
        <v>638</v>
      </c>
      <c r="E8120">
        <v>660</v>
      </c>
    </row>
    <row r="8121" spans="1:5">
      <c r="A8121">
        <v>2024</v>
      </c>
      <c r="B8121" t="s">
        <v>435</v>
      </c>
      <c r="C8121" t="s">
        <v>48</v>
      </c>
      <c r="D8121" t="s">
        <v>638</v>
      </c>
      <c r="E8121">
        <v>255</v>
      </c>
    </row>
    <row r="8122" spans="1:5">
      <c r="A8122">
        <v>2024</v>
      </c>
      <c r="B8122" t="s">
        <v>426</v>
      </c>
      <c r="C8122" t="s">
        <v>427</v>
      </c>
      <c r="D8122" t="s">
        <v>638</v>
      </c>
      <c r="E8122">
        <v>695</v>
      </c>
    </row>
    <row r="8123" spans="1:5">
      <c r="A8123">
        <v>2021</v>
      </c>
      <c r="B8123" t="s">
        <v>437</v>
      </c>
      <c r="C8123" t="s">
        <v>51</v>
      </c>
      <c r="D8123" t="s">
        <v>638</v>
      </c>
      <c r="E8123">
        <v>920</v>
      </c>
    </row>
    <row r="8124" spans="1:5">
      <c r="A8124">
        <v>2021</v>
      </c>
      <c r="B8124" t="s">
        <v>434</v>
      </c>
      <c r="C8124" t="s">
        <v>45</v>
      </c>
      <c r="D8124" t="s">
        <v>638</v>
      </c>
      <c r="E8124">
        <v>75</v>
      </c>
    </row>
    <row r="8125" spans="1:5">
      <c r="A8125">
        <v>2021</v>
      </c>
      <c r="B8125" t="s">
        <v>438</v>
      </c>
      <c r="C8125" t="s">
        <v>52</v>
      </c>
      <c r="D8125" t="s">
        <v>638</v>
      </c>
      <c r="E8125">
        <v>180</v>
      </c>
    </row>
    <row r="8126" spans="1:5">
      <c r="A8126">
        <v>2021</v>
      </c>
      <c r="B8126" t="s">
        <v>425</v>
      </c>
      <c r="C8126" t="s">
        <v>24</v>
      </c>
      <c r="D8126" t="s">
        <v>638</v>
      </c>
      <c r="E8126">
        <v>230</v>
      </c>
    </row>
    <row r="8127" spans="1:5">
      <c r="A8127">
        <v>2021</v>
      </c>
      <c r="B8127" t="s">
        <v>423</v>
      </c>
      <c r="C8127" t="s">
        <v>18</v>
      </c>
      <c r="D8127" t="s">
        <v>638</v>
      </c>
      <c r="E8127">
        <v>325</v>
      </c>
    </row>
    <row r="8128" spans="1:5">
      <c r="A8128">
        <v>2021</v>
      </c>
      <c r="B8128" t="s">
        <v>420</v>
      </c>
      <c r="C8128" t="s">
        <v>8</v>
      </c>
      <c r="D8128" t="s">
        <v>638</v>
      </c>
      <c r="E8128">
        <v>1925</v>
      </c>
    </row>
    <row r="8129" spans="1:5">
      <c r="A8129">
        <v>2022</v>
      </c>
      <c r="B8129" t="s">
        <v>425</v>
      </c>
      <c r="C8129" t="s">
        <v>24</v>
      </c>
      <c r="D8129" t="s">
        <v>638</v>
      </c>
      <c r="E8129">
        <v>220</v>
      </c>
    </row>
    <row r="8130" spans="1:5">
      <c r="A8130">
        <v>2022</v>
      </c>
      <c r="B8130" t="s">
        <v>422</v>
      </c>
      <c r="C8130" t="s">
        <v>15</v>
      </c>
      <c r="D8130" t="s">
        <v>638</v>
      </c>
      <c r="E8130">
        <v>1480</v>
      </c>
    </row>
    <row r="8131" spans="1:5">
      <c r="A8131">
        <v>2022</v>
      </c>
      <c r="B8131" t="s">
        <v>437</v>
      </c>
      <c r="C8131" t="s">
        <v>51</v>
      </c>
      <c r="D8131" t="s">
        <v>638</v>
      </c>
      <c r="E8131">
        <v>850</v>
      </c>
    </row>
    <row r="8132" spans="1:5">
      <c r="A8132">
        <v>2022</v>
      </c>
      <c r="B8132" t="s">
        <v>426</v>
      </c>
      <c r="C8132" t="s">
        <v>427</v>
      </c>
      <c r="D8132" t="s">
        <v>638</v>
      </c>
      <c r="E8132">
        <v>785</v>
      </c>
    </row>
    <row r="8133" spans="1:5">
      <c r="A8133">
        <v>2022</v>
      </c>
      <c r="B8133" t="s">
        <v>428</v>
      </c>
      <c r="C8133" t="s">
        <v>27</v>
      </c>
      <c r="D8133" t="s">
        <v>638</v>
      </c>
      <c r="E8133">
        <v>430</v>
      </c>
    </row>
    <row r="8134" spans="1:5">
      <c r="A8134">
        <v>2022</v>
      </c>
      <c r="B8134" t="s">
        <v>435</v>
      </c>
      <c r="C8134" t="s">
        <v>48</v>
      </c>
      <c r="D8134" t="s">
        <v>638</v>
      </c>
      <c r="E8134">
        <v>285</v>
      </c>
    </row>
    <row r="8135" spans="1:5">
      <c r="A8135">
        <v>2022</v>
      </c>
      <c r="B8135" t="s">
        <v>423</v>
      </c>
      <c r="C8135" t="s">
        <v>18</v>
      </c>
      <c r="D8135" t="s">
        <v>638</v>
      </c>
      <c r="E8135">
        <v>310</v>
      </c>
    </row>
    <row r="8136" spans="1:5">
      <c r="A8136">
        <v>2022</v>
      </c>
      <c r="B8136" t="s">
        <v>430</v>
      </c>
      <c r="C8136" t="s">
        <v>33</v>
      </c>
      <c r="D8136" t="s">
        <v>638</v>
      </c>
      <c r="E8136">
        <v>300</v>
      </c>
    </row>
    <row r="8137" spans="1:5">
      <c r="A8137">
        <v>2022</v>
      </c>
      <c r="B8137" t="s">
        <v>436</v>
      </c>
      <c r="C8137" t="s">
        <v>49</v>
      </c>
      <c r="D8137" t="s">
        <v>638</v>
      </c>
      <c r="E8137">
        <v>1870</v>
      </c>
    </row>
    <row r="8138" spans="1:5">
      <c r="A8138">
        <v>2022</v>
      </c>
      <c r="B8138" t="s">
        <v>439</v>
      </c>
      <c r="C8138" t="s">
        <v>53</v>
      </c>
      <c r="D8138" t="s">
        <v>638</v>
      </c>
      <c r="E8138">
        <v>225</v>
      </c>
    </row>
    <row r="8139" spans="1:5">
      <c r="A8139">
        <v>2022</v>
      </c>
      <c r="B8139" t="s">
        <v>433</v>
      </c>
      <c r="C8139" t="s">
        <v>42</v>
      </c>
      <c r="D8139" t="s">
        <v>638</v>
      </c>
      <c r="E8139">
        <v>100</v>
      </c>
    </row>
    <row r="8140" spans="1:5">
      <c r="A8140">
        <v>2022</v>
      </c>
      <c r="B8140" t="s">
        <v>434</v>
      </c>
      <c r="C8140" t="s">
        <v>45</v>
      </c>
      <c r="D8140" t="s">
        <v>638</v>
      </c>
      <c r="E8140">
        <v>80</v>
      </c>
    </row>
    <row r="8141" spans="1:5">
      <c r="A8141">
        <v>2022</v>
      </c>
      <c r="B8141" t="s">
        <v>432</v>
      </c>
      <c r="C8141" t="s">
        <v>39</v>
      </c>
      <c r="D8141" t="s">
        <v>638</v>
      </c>
      <c r="E8141">
        <v>780</v>
      </c>
    </row>
    <row r="8142" spans="1:5">
      <c r="A8142">
        <v>2021</v>
      </c>
      <c r="B8142" t="s">
        <v>426</v>
      </c>
      <c r="C8142" t="s">
        <v>427</v>
      </c>
      <c r="D8142" t="s">
        <v>638</v>
      </c>
      <c r="E8142">
        <v>840</v>
      </c>
    </row>
    <row r="8143" spans="1:5">
      <c r="A8143">
        <v>2021</v>
      </c>
      <c r="B8143" t="s">
        <v>422</v>
      </c>
      <c r="C8143" t="s">
        <v>15</v>
      </c>
      <c r="D8143" t="s">
        <v>638</v>
      </c>
      <c r="E8143">
        <v>1455</v>
      </c>
    </row>
    <row r="8144" spans="1:5">
      <c r="A8144">
        <v>2021</v>
      </c>
      <c r="B8144" t="s">
        <v>432</v>
      </c>
      <c r="C8144" t="s">
        <v>39</v>
      </c>
      <c r="D8144" t="s">
        <v>638</v>
      </c>
      <c r="E8144">
        <v>765</v>
      </c>
    </row>
    <row r="8145" spans="1:5">
      <c r="A8145">
        <v>2021</v>
      </c>
      <c r="B8145" t="s">
        <v>424</v>
      </c>
      <c r="C8145" t="s">
        <v>21</v>
      </c>
      <c r="D8145" t="s">
        <v>638</v>
      </c>
      <c r="E8145">
        <v>965</v>
      </c>
    </row>
    <row r="8146" spans="1:5">
      <c r="A8146">
        <v>2021</v>
      </c>
      <c r="B8146" t="s">
        <v>433</v>
      </c>
      <c r="C8146" t="s">
        <v>42</v>
      </c>
      <c r="D8146" t="s">
        <v>638</v>
      </c>
      <c r="E8146">
        <v>115</v>
      </c>
    </row>
    <row r="8147" spans="1:5">
      <c r="A8147">
        <v>2021</v>
      </c>
      <c r="B8147" t="s">
        <v>421</v>
      </c>
      <c r="C8147" t="s">
        <v>13</v>
      </c>
      <c r="D8147" t="s">
        <v>638</v>
      </c>
      <c r="E8147">
        <v>1770</v>
      </c>
    </row>
    <row r="8148" spans="1:5">
      <c r="A8148">
        <v>2022</v>
      </c>
      <c r="B8148" t="s">
        <v>424</v>
      </c>
      <c r="C8148" t="s">
        <v>21</v>
      </c>
      <c r="D8148" t="s">
        <v>638</v>
      </c>
      <c r="E8148">
        <v>905</v>
      </c>
    </row>
    <row r="8149" spans="1:5">
      <c r="A8149">
        <v>2022</v>
      </c>
      <c r="B8149" t="s">
        <v>431</v>
      </c>
      <c r="C8149" t="s">
        <v>36</v>
      </c>
      <c r="D8149" t="s">
        <v>638</v>
      </c>
      <c r="E8149">
        <v>155</v>
      </c>
    </row>
    <row r="8150" spans="1:5">
      <c r="A8150">
        <v>2022</v>
      </c>
      <c r="B8150" t="s">
        <v>421</v>
      </c>
      <c r="C8150" t="s">
        <v>13</v>
      </c>
      <c r="D8150" t="s">
        <v>638</v>
      </c>
      <c r="E8150">
        <v>1725</v>
      </c>
    </row>
    <row r="8151" spans="1:5">
      <c r="A8151">
        <v>2021</v>
      </c>
      <c r="B8151" t="s">
        <v>436</v>
      </c>
      <c r="C8151" t="s">
        <v>49</v>
      </c>
      <c r="D8151" t="s">
        <v>638</v>
      </c>
      <c r="E8151">
        <v>1995</v>
      </c>
    </row>
    <row r="8152" spans="1:5">
      <c r="A8152">
        <v>2021</v>
      </c>
      <c r="B8152" t="s">
        <v>439</v>
      </c>
      <c r="C8152" t="s">
        <v>53</v>
      </c>
      <c r="D8152" t="s">
        <v>638</v>
      </c>
      <c r="E8152">
        <v>240</v>
      </c>
    </row>
    <row r="8153" spans="1:5">
      <c r="A8153">
        <v>2021</v>
      </c>
      <c r="B8153" t="s">
        <v>435</v>
      </c>
      <c r="C8153" t="s">
        <v>48</v>
      </c>
      <c r="D8153" t="s">
        <v>638</v>
      </c>
      <c r="E8153">
        <v>295</v>
      </c>
    </row>
    <row r="8154" spans="1:5">
      <c r="A8154">
        <v>2021</v>
      </c>
      <c r="B8154" t="s">
        <v>430</v>
      </c>
      <c r="C8154" t="s">
        <v>33</v>
      </c>
      <c r="D8154" t="s">
        <v>638</v>
      </c>
      <c r="E8154">
        <v>320</v>
      </c>
    </row>
    <row r="8155" spans="1:5">
      <c r="A8155">
        <v>2021</v>
      </c>
      <c r="B8155" t="s">
        <v>429</v>
      </c>
      <c r="C8155" t="s">
        <v>30</v>
      </c>
      <c r="D8155" t="s">
        <v>638</v>
      </c>
      <c r="E8155">
        <v>1485</v>
      </c>
    </row>
    <row r="8156" spans="1:5">
      <c r="A8156">
        <v>2021</v>
      </c>
      <c r="B8156" t="s">
        <v>428</v>
      </c>
      <c r="C8156" t="s">
        <v>27</v>
      </c>
      <c r="D8156" t="s">
        <v>638</v>
      </c>
      <c r="E8156">
        <v>465</v>
      </c>
    </row>
    <row r="8157" spans="1:5">
      <c r="A8157">
        <v>2021</v>
      </c>
      <c r="B8157" t="s">
        <v>431</v>
      </c>
      <c r="C8157" t="s">
        <v>36</v>
      </c>
      <c r="D8157" t="s">
        <v>638</v>
      </c>
      <c r="E8157">
        <v>160</v>
      </c>
    </row>
    <row r="8158" spans="1:5">
      <c r="A8158">
        <v>2022</v>
      </c>
      <c r="B8158" t="s">
        <v>438</v>
      </c>
      <c r="C8158" t="s">
        <v>52</v>
      </c>
      <c r="D8158" t="s">
        <v>638</v>
      </c>
      <c r="E8158">
        <v>175</v>
      </c>
    </row>
    <row r="8159" spans="1:5">
      <c r="A8159">
        <v>2022</v>
      </c>
      <c r="B8159" t="s">
        <v>429</v>
      </c>
      <c r="C8159" t="s">
        <v>30</v>
      </c>
      <c r="D8159" t="s">
        <v>638</v>
      </c>
      <c r="E8159">
        <v>1425</v>
      </c>
    </row>
    <row r="8160" spans="1:5">
      <c r="A8160">
        <v>2022</v>
      </c>
      <c r="B8160" t="s">
        <v>420</v>
      </c>
      <c r="C8160" t="s">
        <v>8</v>
      </c>
      <c r="D8160" t="s">
        <v>638</v>
      </c>
      <c r="E8160">
        <v>1795</v>
      </c>
    </row>
    <row r="8161" spans="1:5">
      <c r="A8161">
        <v>2020</v>
      </c>
      <c r="B8161" t="s">
        <v>422</v>
      </c>
      <c r="C8161" t="s">
        <v>15</v>
      </c>
      <c r="D8161" t="s">
        <v>638</v>
      </c>
      <c r="E8161">
        <v>1585</v>
      </c>
    </row>
    <row r="8162" spans="1:5">
      <c r="A8162">
        <v>2020</v>
      </c>
      <c r="B8162" t="s">
        <v>425</v>
      </c>
      <c r="C8162" t="s">
        <v>24</v>
      </c>
      <c r="D8162" t="s">
        <v>638</v>
      </c>
      <c r="E8162">
        <v>250</v>
      </c>
    </row>
    <row r="8163" spans="1:5">
      <c r="A8163">
        <v>2020</v>
      </c>
      <c r="B8163" t="s">
        <v>431</v>
      </c>
      <c r="C8163" t="s">
        <v>36</v>
      </c>
      <c r="D8163" t="s">
        <v>638</v>
      </c>
      <c r="E8163">
        <v>145</v>
      </c>
    </row>
    <row r="8164" spans="1:5">
      <c r="A8164">
        <v>2020</v>
      </c>
      <c r="B8164" t="s">
        <v>423</v>
      </c>
      <c r="C8164" t="s">
        <v>18</v>
      </c>
      <c r="D8164" t="s">
        <v>638</v>
      </c>
      <c r="E8164">
        <v>315</v>
      </c>
    </row>
    <row r="8165" spans="1:5">
      <c r="A8165">
        <v>2020</v>
      </c>
      <c r="B8165" t="s">
        <v>421</v>
      </c>
      <c r="C8165" t="s">
        <v>13</v>
      </c>
      <c r="D8165" t="s">
        <v>638</v>
      </c>
      <c r="E8165">
        <v>1855</v>
      </c>
    </row>
    <row r="8166" spans="1:5">
      <c r="A8166">
        <v>2020</v>
      </c>
      <c r="B8166" t="s">
        <v>438</v>
      </c>
      <c r="C8166" t="s">
        <v>52</v>
      </c>
      <c r="D8166" t="s">
        <v>638</v>
      </c>
      <c r="E8166">
        <v>195</v>
      </c>
    </row>
    <row r="8167" spans="1:5">
      <c r="A8167">
        <v>2020</v>
      </c>
      <c r="B8167" t="s">
        <v>436</v>
      </c>
      <c r="C8167" t="s">
        <v>49</v>
      </c>
      <c r="D8167" t="s">
        <v>638</v>
      </c>
      <c r="E8167">
        <v>2125</v>
      </c>
    </row>
    <row r="8168" spans="1:5">
      <c r="A8168">
        <v>2020</v>
      </c>
      <c r="B8168" t="s">
        <v>426</v>
      </c>
      <c r="C8168" t="s">
        <v>427</v>
      </c>
      <c r="D8168" t="s">
        <v>638</v>
      </c>
      <c r="E8168">
        <v>835</v>
      </c>
    </row>
    <row r="8169" spans="1:5">
      <c r="A8169">
        <v>2020</v>
      </c>
      <c r="B8169" t="s">
        <v>424</v>
      </c>
      <c r="C8169" t="s">
        <v>21</v>
      </c>
      <c r="D8169" t="s">
        <v>638</v>
      </c>
      <c r="E8169">
        <v>1040</v>
      </c>
    </row>
    <row r="8170" spans="1:5">
      <c r="A8170">
        <v>2020</v>
      </c>
      <c r="B8170" t="s">
        <v>432</v>
      </c>
      <c r="C8170" t="s">
        <v>39</v>
      </c>
      <c r="D8170" t="s">
        <v>638</v>
      </c>
      <c r="E8170">
        <v>855</v>
      </c>
    </row>
    <row r="8171" spans="1:5">
      <c r="A8171">
        <v>2020</v>
      </c>
      <c r="B8171" t="s">
        <v>439</v>
      </c>
      <c r="C8171" t="s">
        <v>53</v>
      </c>
      <c r="D8171" t="s">
        <v>638</v>
      </c>
      <c r="E8171">
        <v>245</v>
      </c>
    </row>
    <row r="8172" spans="1:5">
      <c r="A8172">
        <v>2020</v>
      </c>
      <c r="B8172" t="s">
        <v>428</v>
      </c>
      <c r="C8172" t="s">
        <v>27</v>
      </c>
      <c r="D8172" t="s">
        <v>638</v>
      </c>
      <c r="E8172">
        <v>510</v>
      </c>
    </row>
    <row r="8173" spans="1:5">
      <c r="A8173">
        <v>2020</v>
      </c>
      <c r="B8173" t="s">
        <v>429</v>
      </c>
      <c r="C8173" t="s">
        <v>30</v>
      </c>
      <c r="D8173" t="s">
        <v>638</v>
      </c>
      <c r="E8173">
        <v>1550</v>
      </c>
    </row>
    <row r="8174" spans="1:5">
      <c r="A8174">
        <v>2020</v>
      </c>
      <c r="B8174" t="s">
        <v>430</v>
      </c>
      <c r="C8174" t="s">
        <v>33</v>
      </c>
      <c r="D8174" t="s">
        <v>638</v>
      </c>
      <c r="E8174">
        <v>290</v>
      </c>
    </row>
    <row r="8175" spans="1:5">
      <c r="A8175">
        <v>2020</v>
      </c>
      <c r="B8175" t="s">
        <v>433</v>
      </c>
      <c r="C8175" t="s">
        <v>42</v>
      </c>
      <c r="D8175" t="s">
        <v>638</v>
      </c>
      <c r="E8175">
        <v>140</v>
      </c>
    </row>
    <row r="8176" spans="1:5">
      <c r="A8176">
        <v>2020</v>
      </c>
      <c r="B8176" t="s">
        <v>420</v>
      </c>
      <c r="C8176" t="s">
        <v>8</v>
      </c>
      <c r="D8176" t="s">
        <v>638</v>
      </c>
      <c r="E8176">
        <v>1995</v>
      </c>
    </row>
    <row r="8177" spans="1:5">
      <c r="A8177">
        <v>2020</v>
      </c>
      <c r="B8177" t="s">
        <v>434</v>
      </c>
      <c r="C8177" t="s">
        <v>45</v>
      </c>
      <c r="D8177" t="s">
        <v>638</v>
      </c>
      <c r="E8177">
        <v>80</v>
      </c>
    </row>
    <row r="8178" spans="1:5">
      <c r="A8178">
        <v>2020</v>
      </c>
      <c r="B8178" t="s">
        <v>435</v>
      </c>
      <c r="C8178" t="s">
        <v>48</v>
      </c>
      <c r="D8178" t="s">
        <v>638</v>
      </c>
      <c r="E8178">
        <v>335</v>
      </c>
    </row>
    <row r="8179" spans="1:5">
      <c r="A8179">
        <v>2020</v>
      </c>
      <c r="B8179" t="s">
        <v>437</v>
      </c>
      <c r="C8179" t="s">
        <v>51</v>
      </c>
      <c r="D8179" t="s">
        <v>638</v>
      </c>
      <c r="E8179">
        <v>975</v>
      </c>
    </row>
    <row r="8180" spans="1:5">
      <c r="A8180">
        <v>2019</v>
      </c>
      <c r="B8180" t="s">
        <v>432</v>
      </c>
      <c r="C8180" t="s">
        <v>39</v>
      </c>
      <c r="D8180" t="s">
        <v>638</v>
      </c>
      <c r="E8180">
        <v>855</v>
      </c>
    </row>
    <row r="8181" spans="1:5">
      <c r="A8181">
        <v>2019</v>
      </c>
      <c r="B8181" t="s">
        <v>426</v>
      </c>
      <c r="C8181" t="s">
        <v>427</v>
      </c>
      <c r="D8181" t="s">
        <v>638</v>
      </c>
      <c r="E8181">
        <v>840</v>
      </c>
    </row>
    <row r="8182" spans="1:5">
      <c r="A8182">
        <v>2019</v>
      </c>
      <c r="B8182" t="s">
        <v>421</v>
      </c>
      <c r="C8182" t="s">
        <v>13</v>
      </c>
      <c r="D8182" t="s">
        <v>638</v>
      </c>
      <c r="E8182">
        <v>1875</v>
      </c>
    </row>
    <row r="8183" spans="1:5">
      <c r="A8183">
        <v>2019</v>
      </c>
      <c r="B8183" t="s">
        <v>424</v>
      </c>
      <c r="C8183" t="s">
        <v>21</v>
      </c>
      <c r="D8183" t="s">
        <v>638</v>
      </c>
      <c r="E8183">
        <v>1100</v>
      </c>
    </row>
    <row r="8184" spans="1:5">
      <c r="A8184">
        <v>2019</v>
      </c>
      <c r="B8184" t="s">
        <v>423</v>
      </c>
      <c r="C8184" t="s">
        <v>18</v>
      </c>
      <c r="D8184" t="s">
        <v>638</v>
      </c>
      <c r="E8184">
        <v>330</v>
      </c>
    </row>
    <row r="8185" spans="1:5">
      <c r="A8185">
        <v>2019</v>
      </c>
      <c r="B8185" t="s">
        <v>434</v>
      </c>
      <c r="C8185" t="s">
        <v>45</v>
      </c>
      <c r="D8185" t="s">
        <v>638</v>
      </c>
      <c r="E8185">
        <v>85</v>
      </c>
    </row>
    <row r="8186" spans="1:5">
      <c r="A8186">
        <v>2019</v>
      </c>
      <c r="B8186" t="s">
        <v>428</v>
      </c>
      <c r="C8186" t="s">
        <v>27</v>
      </c>
      <c r="D8186" t="s">
        <v>638</v>
      </c>
      <c r="E8186">
        <v>550</v>
      </c>
    </row>
    <row r="8187" spans="1:5">
      <c r="A8187">
        <v>2019</v>
      </c>
      <c r="B8187" t="s">
        <v>437</v>
      </c>
      <c r="C8187" t="s">
        <v>51</v>
      </c>
      <c r="D8187" t="s">
        <v>638</v>
      </c>
      <c r="E8187">
        <v>990</v>
      </c>
    </row>
    <row r="8188" spans="1:5">
      <c r="A8188">
        <v>2019</v>
      </c>
      <c r="B8188" t="s">
        <v>425</v>
      </c>
      <c r="C8188" t="s">
        <v>24</v>
      </c>
      <c r="D8188" t="s">
        <v>638</v>
      </c>
      <c r="E8188">
        <v>255</v>
      </c>
    </row>
    <row r="8189" spans="1:5">
      <c r="A8189">
        <v>2019</v>
      </c>
      <c r="B8189" t="s">
        <v>430</v>
      </c>
      <c r="C8189" t="s">
        <v>33</v>
      </c>
      <c r="D8189" t="s">
        <v>638</v>
      </c>
      <c r="E8189">
        <v>330</v>
      </c>
    </row>
    <row r="8190" spans="1:5">
      <c r="A8190">
        <v>2019</v>
      </c>
      <c r="B8190" t="s">
        <v>420</v>
      </c>
      <c r="C8190" t="s">
        <v>8</v>
      </c>
      <c r="D8190" t="s">
        <v>638</v>
      </c>
      <c r="E8190">
        <v>1970</v>
      </c>
    </row>
    <row r="8191" spans="1:5">
      <c r="A8191">
        <v>2019</v>
      </c>
      <c r="B8191" t="s">
        <v>438</v>
      </c>
      <c r="C8191" t="s">
        <v>52</v>
      </c>
      <c r="D8191" t="s">
        <v>638</v>
      </c>
      <c r="E8191">
        <v>195</v>
      </c>
    </row>
    <row r="8192" spans="1:5">
      <c r="A8192">
        <v>2019</v>
      </c>
      <c r="B8192" t="s">
        <v>429</v>
      </c>
      <c r="C8192" t="s">
        <v>30</v>
      </c>
      <c r="D8192" t="s">
        <v>638</v>
      </c>
      <c r="E8192">
        <v>1555</v>
      </c>
    </row>
    <row r="8193" spans="1:5">
      <c r="A8193">
        <v>2019</v>
      </c>
      <c r="B8193" t="s">
        <v>433</v>
      </c>
      <c r="C8193" t="s">
        <v>42</v>
      </c>
      <c r="D8193" t="s">
        <v>638</v>
      </c>
      <c r="E8193">
        <v>130</v>
      </c>
    </row>
    <row r="8194" spans="1:5">
      <c r="A8194">
        <v>2019</v>
      </c>
      <c r="B8194" t="s">
        <v>422</v>
      </c>
      <c r="C8194" t="s">
        <v>15</v>
      </c>
      <c r="D8194" t="s">
        <v>638</v>
      </c>
      <c r="E8194">
        <v>1580</v>
      </c>
    </row>
    <row r="8195" spans="1:5">
      <c r="A8195">
        <v>2019</v>
      </c>
      <c r="B8195" t="s">
        <v>435</v>
      </c>
      <c r="C8195" t="s">
        <v>48</v>
      </c>
      <c r="D8195" t="s">
        <v>638</v>
      </c>
      <c r="E8195">
        <v>315</v>
      </c>
    </row>
    <row r="8196" spans="1:5">
      <c r="A8196">
        <v>2019</v>
      </c>
      <c r="B8196" t="s">
        <v>436</v>
      </c>
      <c r="C8196" t="s">
        <v>49</v>
      </c>
      <c r="D8196" t="s">
        <v>638</v>
      </c>
      <c r="E8196">
        <v>2200</v>
      </c>
    </row>
    <row r="8197" spans="1:5">
      <c r="A8197">
        <v>2019</v>
      </c>
      <c r="B8197" t="s">
        <v>439</v>
      </c>
      <c r="C8197" t="s">
        <v>53</v>
      </c>
      <c r="D8197" t="s">
        <v>638</v>
      </c>
      <c r="E8197">
        <v>230</v>
      </c>
    </row>
    <row r="8198" spans="1:5">
      <c r="A8198">
        <v>2019</v>
      </c>
      <c r="B8198" t="s">
        <v>431</v>
      </c>
      <c r="C8198" t="s">
        <v>36</v>
      </c>
      <c r="D8198" t="s">
        <v>638</v>
      </c>
      <c r="E8198">
        <v>145</v>
      </c>
    </row>
    <row r="8199" spans="1:5">
      <c r="A8199">
        <v>2018</v>
      </c>
      <c r="B8199" t="s">
        <v>424</v>
      </c>
      <c r="C8199" t="s">
        <v>21</v>
      </c>
      <c r="D8199" t="s">
        <v>638</v>
      </c>
      <c r="E8199">
        <v>1140</v>
      </c>
    </row>
    <row r="8200" spans="1:5">
      <c r="A8200">
        <v>2018</v>
      </c>
      <c r="B8200" t="s">
        <v>420</v>
      </c>
      <c r="C8200" t="s">
        <v>8</v>
      </c>
      <c r="D8200" t="s">
        <v>638</v>
      </c>
      <c r="E8200">
        <v>2060</v>
      </c>
    </row>
    <row r="8201" spans="1:5">
      <c r="A8201">
        <v>2018</v>
      </c>
      <c r="B8201" t="s">
        <v>426</v>
      </c>
      <c r="C8201" t="s">
        <v>427</v>
      </c>
      <c r="D8201" t="s">
        <v>638</v>
      </c>
      <c r="E8201">
        <v>910</v>
      </c>
    </row>
    <row r="8202" spans="1:5">
      <c r="A8202">
        <v>2018</v>
      </c>
      <c r="B8202" t="s">
        <v>433</v>
      </c>
      <c r="C8202" t="s">
        <v>42</v>
      </c>
      <c r="D8202" t="s">
        <v>638</v>
      </c>
      <c r="E8202">
        <v>150</v>
      </c>
    </row>
    <row r="8203" spans="1:5">
      <c r="A8203">
        <v>2018</v>
      </c>
      <c r="B8203" t="s">
        <v>421</v>
      </c>
      <c r="C8203" t="s">
        <v>13</v>
      </c>
      <c r="D8203" t="s">
        <v>638</v>
      </c>
      <c r="E8203">
        <v>1975</v>
      </c>
    </row>
    <row r="8204" spans="1:5">
      <c r="A8204">
        <v>2018</v>
      </c>
      <c r="B8204" t="s">
        <v>435</v>
      </c>
      <c r="C8204" t="s">
        <v>48</v>
      </c>
      <c r="D8204" t="s">
        <v>638</v>
      </c>
      <c r="E8204">
        <v>325</v>
      </c>
    </row>
    <row r="8205" spans="1:5">
      <c r="A8205">
        <v>2018</v>
      </c>
      <c r="B8205" t="s">
        <v>428</v>
      </c>
      <c r="C8205" t="s">
        <v>27</v>
      </c>
      <c r="D8205" t="s">
        <v>638</v>
      </c>
      <c r="E8205">
        <v>530</v>
      </c>
    </row>
    <row r="8206" spans="1:5">
      <c r="A8206">
        <v>2018</v>
      </c>
      <c r="B8206" t="s">
        <v>423</v>
      </c>
      <c r="C8206" t="s">
        <v>18</v>
      </c>
      <c r="D8206" t="s">
        <v>638</v>
      </c>
      <c r="E8206">
        <v>335</v>
      </c>
    </row>
    <row r="8207" spans="1:5">
      <c r="A8207">
        <v>2018</v>
      </c>
      <c r="B8207" t="s">
        <v>430</v>
      </c>
      <c r="C8207" t="s">
        <v>33</v>
      </c>
      <c r="D8207" t="s">
        <v>638</v>
      </c>
      <c r="E8207">
        <v>345</v>
      </c>
    </row>
    <row r="8208" spans="1:5">
      <c r="A8208">
        <v>2018</v>
      </c>
      <c r="B8208" t="s">
        <v>431</v>
      </c>
      <c r="C8208" t="s">
        <v>36</v>
      </c>
      <c r="D8208" t="s">
        <v>638</v>
      </c>
      <c r="E8208">
        <v>150</v>
      </c>
    </row>
    <row r="8209" spans="1:5">
      <c r="A8209">
        <v>2018</v>
      </c>
      <c r="B8209" t="s">
        <v>438</v>
      </c>
      <c r="C8209" t="s">
        <v>52</v>
      </c>
      <c r="D8209" t="s">
        <v>638</v>
      </c>
      <c r="E8209">
        <v>225</v>
      </c>
    </row>
    <row r="8210" spans="1:5">
      <c r="A8210">
        <v>2018</v>
      </c>
      <c r="B8210" t="s">
        <v>422</v>
      </c>
      <c r="C8210" t="s">
        <v>15</v>
      </c>
      <c r="D8210" t="s">
        <v>638</v>
      </c>
      <c r="E8210">
        <v>1720</v>
      </c>
    </row>
    <row r="8211" spans="1:5">
      <c r="A8211">
        <v>2018</v>
      </c>
      <c r="B8211" t="s">
        <v>436</v>
      </c>
      <c r="C8211" t="s">
        <v>49</v>
      </c>
      <c r="D8211" t="s">
        <v>638</v>
      </c>
      <c r="E8211">
        <v>2325</v>
      </c>
    </row>
    <row r="8212" spans="1:5">
      <c r="A8212">
        <v>2018</v>
      </c>
      <c r="B8212" t="s">
        <v>439</v>
      </c>
      <c r="C8212" t="s">
        <v>53</v>
      </c>
      <c r="D8212" t="s">
        <v>638</v>
      </c>
      <c r="E8212">
        <v>250</v>
      </c>
    </row>
    <row r="8213" spans="1:5">
      <c r="A8213">
        <v>2018</v>
      </c>
      <c r="B8213" t="s">
        <v>437</v>
      </c>
      <c r="C8213" t="s">
        <v>51</v>
      </c>
      <c r="D8213" t="s">
        <v>638</v>
      </c>
      <c r="E8213">
        <v>1000</v>
      </c>
    </row>
    <row r="8214" spans="1:5">
      <c r="A8214">
        <v>2018</v>
      </c>
      <c r="B8214" t="s">
        <v>434</v>
      </c>
      <c r="C8214" t="s">
        <v>45</v>
      </c>
      <c r="D8214" t="s">
        <v>638</v>
      </c>
      <c r="E8214">
        <v>75</v>
      </c>
    </row>
    <row r="8215" spans="1:5">
      <c r="A8215">
        <v>2018</v>
      </c>
      <c r="B8215" t="s">
        <v>429</v>
      </c>
      <c r="C8215" t="s">
        <v>30</v>
      </c>
      <c r="D8215" t="s">
        <v>638</v>
      </c>
      <c r="E8215">
        <v>1630</v>
      </c>
    </row>
    <row r="8216" spans="1:5">
      <c r="A8216">
        <v>2018</v>
      </c>
      <c r="B8216" t="s">
        <v>425</v>
      </c>
      <c r="C8216" t="s">
        <v>24</v>
      </c>
      <c r="D8216" t="s">
        <v>638</v>
      </c>
      <c r="E8216">
        <v>275</v>
      </c>
    </row>
    <row r="8217" spans="1:5">
      <c r="A8217">
        <v>2018</v>
      </c>
      <c r="B8217" t="s">
        <v>432</v>
      </c>
      <c r="C8217" t="s">
        <v>39</v>
      </c>
      <c r="D8217" t="s">
        <v>638</v>
      </c>
      <c r="E8217">
        <v>890</v>
      </c>
    </row>
    <row r="8218" spans="1:5">
      <c r="A8218">
        <v>2023</v>
      </c>
      <c r="B8218" t="s">
        <v>424</v>
      </c>
      <c r="C8218" t="s">
        <v>21</v>
      </c>
      <c r="D8218" t="s">
        <v>638</v>
      </c>
      <c r="E8218">
        <v>885</v>
      </c>
    </row>
    <row r="8219" spans="1:5">
      <c r="A8219">
        <v>2023</v>
      </c>
      <c r="B8219" t="s">
        <v>432</v>
      </c>
      <c r="C8219" t="s">
        <v>39</v>
      </c>
      <c r="D8219" t="s">
        <v>638</v>
      </c>
      <c r="E8219">
        <v>760</v>
      </c>
    </row>
    <row r="8220" spans="1:5">
      <c r="A8220">
        <v>2023</v>
      </c>
      <c r="B8220" t="s">
        <v>421</v>
      </c>
      <c r="C8220" t="s">
        <v>13</v>
      </c>
      <c r="D8220" t="s">
        <v>638</v>
      </c>
      <c r="E8220">
        <v>1625</v>
      </c>
    </row>
    <row r="8221" spans="1:5">
      <c r="A8221">
        <v>2023</v>
      </c>
      <c r="B8221" t="s">
        <v>430</v>
      </c>
      <c r="C8221" t="s">
        <v>33</v>
      </c>
      <c r="D8221" t="s">
        <v>638</v>
      </c>
      <c r="E8221">
        <v>245</v>
      </c>
    </row>
    <row r="8222" spans="1:5">
      <c r="A8222">
        <v>2023</v>
      </c>
      <c r="B8222" t="s">
        <v>435</v>
      </c>
      <c r="C8222" t="s">
        <v>48</v>
      </c>
      <c r="D8222" t="s">
        <v>638</v>
      </c>
      <c r="E8222">
        <v>260</v>
      </c>
    </row>
    <row r="8223" spans="1:5">
      <c r="A8223">
        <v>2023</v>
      </c>
      <c r="B8223" t="s">
        <v>436</v>
      </c>
      <c r="C8223" t="s">
        <v>49</v>
      </c>
      <c r="D8223" t="s">
        <v>638</v>
      </c>
      <c r="E8223">
        <v>1795</v>
      </c>
    </row>
    <row r="8224" spans="1:5">
      <c r="A8224">
        <v>2023</v>
      </c>
      <c r="B8224" t="s">
        <v>429</v>
      </c>
      <c r="C8224" t="s">
        <v>30</v>
      </c>
      <c r="D8224" t="s">
        <v>638</v>
      </c>
      <c r="E8224">
        <v>1370</v>
      </c>
    </row>
    <row r="8225" spans="1:5">
      <c r="A8225">
        <v>2023</v>
      </c>
      <c r="B8225" t="s">
        <v>420</v>
      </c>
      <c r="C8225" t="s">
        <v>8</v>
      </c>
      <c r="D8225" t="s">
        <v>638</v>
      </c>
      <c r="E8225">
        <v>1690</v>
      </c>
    </row>
    <row r="8226" spans="1:5">
      <c r="A8226">
        <v>2023</v>
      </c>
      <c r="B8226" t="s">
        <v>439</v>
      </c>
      <c r="C8226" t="s">
        <v>53</v>
      </c>
      <c r="D8226" t="s">
        <v>638</v>
      </c>
      <c r="E8226">
        <v>215</v>
      </c>
    </row>
    <row r="8227" spans="1:5">
      <c r="A8227">
        <v>2023</v>
      </c>
      <c r="B8227" t="s">
        <v>437</v>
      </c>
      <c r="C8227" t="s">
        <v>51</v>
      </c>
      <c r="D8227" t="s">
        <v>638</v>
      </c>
      <c r="E8227">
        <v>780</v>
      </c>
    </row>
    <row r="8228" spans="1:5">
      <c r="A8228">
        <v>2023</v>
      </c>
      <c r="B8228" t="s">
        <v>438</v>
      </c>
      <c r="C8228" t="s">
        <v>52</v>
      </c>
      <c r="D8228" t="s">
        <v>638</v>
      </c>
      <c r="E8228">
        <v>165</v>
      </c>
    </row>
    <row r="8229" spans="1:5">
      <c r="A8229">
        <v>2023</v>
      </c>
      <c r="B8229" t="s">
        <v>426</v>
      </c>
      <c r="C8229" t="s">
        <v>427</v>
      </c>
      <c r="D8229" t="s">
        <v>638</v>
      </c>
      <c r="E8229">
        <v>715</v>
      </c>
    </row>
    <row r="8230" spans="1:5">
      <c r="A8230">
        <v>2023</v>
      </c>
      <c r="B8230" t="s">
        <v>434</v>
      </c>
      <c r="C8230" t="s">
        <v>45</v>
      </c>
      <c r="D8230" t="s">
        <v>638</v>
      </c>
      <c r="E8230">
        <v>75</v>
      </c>
    </row>
    <row r="8231" spans="1:5">
      <c r="A8231">
        <v>2023</v>
      </c>
      <c r="B8231" t="s">
        <v>425</v>
      </c>
      <c r="C8231" t="s">
        <v>24</v>
      </c>
      <c r="D8231" t="s">
        <v>638</v>
      </c>
      <c r="E8231">
        <v>220</v>
      </c>
    </row>
    <row r="8232" spans="1:5">
      <c r="A8232">
        <v>2023</v>
      </c>
      <c r="B8232" t="s">
        <v>422</v>
      </c>
      <c r="C8232" t="s">
        <v>15</v>
      </c>
      <c r="D8232" t="s">
        <v>638</v>
      </c>
      <c r="E8232">
        <v>1410</v>
      </c>
    </row>
    <row r="8233" spans="1:5">
      <c r="A8233">
        <v>2024</v>
      </c>
      <c r="B8233" t="s">
        <v>430</v>
      </c>
      <c r="C8233" t="s">
        <v>33</v>
      </c>
      <c r="D8233" t="s">
        <v>638</v>
      </c>
      <c r="E8233">
        <v>235</v>
      </c>
    </row>
    <row r="8234" spans="1:5">
      <c r="A8234">
        <v>2024</v>
      </c>
      <c r="B8234" t="s">
        <v>428</v>
      </c>
      <c r="C8234" t="s">
        <v>27</v>
      </c>
      <c r="D8234" t="s">
        <v>638</v>
      </c>
      <c r="E8234">
        <v>435</v>
      </c>
    </row>
    <row r="8235" spans="1:5">
      <c r="A8235">
        <v>2024</v>
      </c>
      <c r="B8235" t="s">
        <v>422</v>
      </c>
      <c r="C8235" t="s">
        <v>15</v>
      </c>
      <c r="D8235" t="s">
        <v>638</v>
      </c>
      <c r="E8235">
        <v>1330</v>
      </c>
    </row>
    <row r="8236" spans="1:5">
      <c r="A8236">
        <v>2024</v>
      </c>
      <c r="B8236" t="s">
        <v>425</v>
      </c>
      <c r="C8236" t="s">
        <v>24</v>
      </c>
      <c r="D8236" t="s">
        <v>638</v>
      </c>
      <c r="E8236">
        <v>225</v>
      </c>
    </row>
    <row r="8237" spans="1:5">
      <c r="A8237">
        <v>2024</v>
      </c>
      <c r="B8237" t="s">
        <v>438</v>
      </c>
      <c r="C8237" t="s">
        <v>52</v>
      </c>
      <c r="D8237" t="s">
        <v>638</v>
      </c>
      <c r="E8237">
        <v>175</v>
      </c>
    </row>
    <row r="8238" spans="1:5">
      <c r="A8238">
        <v>2024</v>
      </c>
      <c r="B8238" t="s">
        <v>420</v>
      </c>
      <c r="C8238" t="s">
        <v>8</v>
      </c>
      <c r="D8238" t="s">
        <v>638</v>
      </c>
      <c r="E8238">
        <v>1665</v>
      </c>
    </row>
    <row r="8239" spans="1:5">
      <c r="A8239">
        <v>2024</v>
      </c>
      <c r="B8239" t="s">
        <v>423</v>
      </c>
      <c r="C8239" t="s">
        <v>18</v>
      </c>
      <c r="D8239" t="s">
        <v>638</v>
      </c>
      <c r="E8239">
        <v>265</v>
      </c>
    </row>
    <row r="8240" spans="1:5">
      <c r="A8240">
        <v>2024</v>
      </c>
      <c r="B8240" t="s">
        <v>421</v>
      </c>
      <c r="C8240" t="s">
        <v>13</v>
      </c>
      <c r="D8240" t="s">
        <v>638</v>
      </c>
      <c r="E8240">
        <v>1585</v>
      </c>
    </row>
    <row r="8241" spans="1:5">
      <c r="A8241">
        <v>2024</v>
      </c>
      <c r="B8241" t="s">
        <v>429</v>
      </c>
      <c r="C8241" t="s">
        <v>30</v>
      </c>
      <c r="D8241" t="s">
        <v>638</v>
      </c>
      <c r="E8241">
        <v>1335</v>
      </c>
    </row>
    <row r="8242" spans="1:5">
      <c r="A8242">
        <v>2024</v>
      </c>
      <c r="B8242" t="s">
        <v>431</v>
      </c>
      <c r="C8242" t="s">
        <v>36</v>
      </c>
      <c r="D8242" t="s">
        <v>638</v>
      </c>
      <c r="E8242">
        <v>115</v>
      </c>
    </row>
    <row r="8243" spans="1:5">
      <c r="A8243">
        <v>2024</v>
      </c>
      <c r="B8243" t="s">
        <v>434</v>
      </c>
      <c r="C8243" t="s">
        <v>45</v>
      </c>
      <c r="D8243" t="s">
        <v>638</v>
      </c>
      <c r="E8243">
        <v>60</v>
      </c>
    </row>
    <row r="8244" spans="1:5">
      <c r="A8244">
        <v>2024</v>
      </c>
      <c r="B8244" t="s">
        <v>437</v>
      </c>
      <c r="C8244" t="s">
        <v>51</v>
      </c>
      <c r="D8244" t="s">
        <v>638</v>
      </c>
      <c r="E8244">
        <v>735</v>
      </c>
    </row>
    <row r="8245" spans="1:5">
      <c r="A8245">
        <v>2024</v>
      </c>
      <c r="B8245" t="s">
        <v>436</v>
      </c>
      <c r="C8245" t="s">
        <v>49</v>
      </c>
      <c r="D8245" t="s">
        <v>638</v>
      </c>
      <c r="E8245">
        <v>1720</v>
      </c>
    </row>
    <row r="8246" spans="1:5">
      <c r="A8246">
        <v>2024</v>
      </c>
      <c r="B8246" t="s">
        <v>439</v>
      </c>
      <c r="C8246" t="s">
        <v>53</v>
      </c>
      <c r="D8246" t="s">
        <v>638</v>
      </c>
      <c r="E8246">
        <v>205</v>
      </c>
    </row>
    <row r="8247" spans="1:5">
      <c r="A8247">
        <v>2024</v>
      </c>
      <c r="B8247" t="s">
        <v>433</v>
      </c>
      <c r="C8247" t="s">
        <v>42</v>
      </c>
      <c r="D8247" t="s">
        <v>638</v>
      </c>
      <c r="E8247">
        <v>110</v>
      </c>
    </row>
    <row r="8248" spans="1:5">
      <c r="A8248">
        <v>2023</v>
      </c>
      <c r="B8248" t="s">
        <v>431</v>
      </c>
      <c r="C8248" t="s">
        <v>36</v>
      </c>
      <c r="D8248" t="s">
        <v>639</v>
      </c>
      <c r="E8248">
        <v>45</v>
      </c>
    </row>
    <row r="8249" spans="1:5">
      <c r="A8249">
        <v>2023</v>
      </c>
      <c r="B8249" t="s">
        <v>433</v>
      </c>
      <c r="C8249" t="s">
        <v>42</v>
      </c>
      <c r="D8249" t="s">
        <v>639</v>
      </c>
      <c r="E8249">
        <v>40</v>
      </c>
    </row>
    <row r="8250" spans="1:5">
      <c r="A8250">
        <v>2023</v>
      </c>
      <c r="B8250" t="s">
        <v>423</v>
      </c>
      <c r="C8250" t="s">
        <v>18</v>
      </c>
      <c r="D8250" t="s">
        <v>639</v>
      </c>
      <c r="E8250">
        <v>130</v>
      </c>
    </row>
    <row r="8251" spans="1:5">
      <c r="A8251">
        <v>2023</v>
      </c>
      <c r="B8251" t="s">
        <v>428</v>
      </c>
      <c r="C8251" t="s">
        <v>27</v>
      </c>
      <c r="D8251" t="s">
        <v>639</v>
      </c>
      <c r="E8251">
        <v>195</v>
      </c>
    </row>
    <row r="8252" spans="1:5">
      <c r="A8252">
        <v>2024</v>
      </c>
      <c r="B8252" t="s">
        <v>424</v>
      </c>
      <c r="C8252" t="s">
        <v>21</v>
      </c>
      <c r="D8252" t="s">
        <v>639</v>
      </c>
      <c r="E8252">
        <v>320</v>
      </c>
    </row>
    <row r="8253" spans="1:5">
      <c r="A8253">
        <v>2024</v>
      </c>
      <c r="B8253" t="s">
        <v>432</v>
      </c>
      <c r="C8253" t="s">
        <v>39</v>
      </c>
      <c r="D8253" t="s">
        <v>639</v>
      </c>
      <c r="E8253">
        <v>230</v>
      </c>
    </row>
    <row r="8254" spans="1:5">
      <c r="A8254">
        <v>2024</v>
      </c>
      <c r="B8254" t="s">
        <v>435</v>
      </c>
      <c r="C8254" t="s">
        <v>48</v>
      </c>
      <c r="D8254" t="s">
        <v>639</v>
      </c>
      <c r="E8254">
        <v>105</v>
      </c>
    </row>
    <row r="8255" spans="1:5">
      <c r="A8255">
        <v>2024</v>
      </c>
      <c r="B8255" t="s">
        <v>426</v>
      </c>
      <c r="C8255" t="s">
        <v>427</v>
      </c>
      <c r="D8255" t="s">
        <v>639</v>
      </c>
      <c r="E8255">
        <v>220</v>
      </c>
    </row>
    <row r="8256" spans="1:5">
      <c r="A8256">
        <v>2021</v>
      </c>
      <c r="B8256" t="s">
        <v>437</v>
      </c>
      <c r="C8256" t="s">
        <v>51</v>
      </c>
      <c r="D8256" t="s">
        <v>639</v>
      </c>
      <c r="E8256">
        <v>375</v>
      </c>
    </row>
    <row r="8257" spans="1:5">
      <c r="A8257">
        <v>2021</v>
      </c>
      <c r="B8257" t="s">
        <v>434</v>
      </c>
      <c r="C8257" t="s">
        <v>45</v>
      </c>
      <c r="D8257" t="s">
        <v>639</v>
      </c>
      <c r="E8257">
        <v>20</v>
      </c>
    </row>
    <row r="8258" spans="1:5">
      <c r="A8258">
        <v>2021</v>
      </c>
      <c r="B8258" t="s">
        <v>438</v>
      </c>
      <c r="C8258" t="s">
        <v>52</v>
      </c>
      <c r="D8258" t="s">
        <v>639</v>
      </c>
      <c r="E8258">
        <v>90</v>
      </c>
    </row>
    <row r="8259" spans="1:5">
      <c r="A8259">
        <v>2021</v>
      </c>
      <c r="B8259" t="s">
        <v>425</v>
      </c>
      <c r="C8259" t="s">
        <v>24</v>
      </c>
      <c r="D8259" t="s">
        <v>639</v>
      </c>
      <c r="E8259">
        <v>80</v>
      </c>
    </row>
    <row r="8260" spans="1:5">
      <c r="A8260">
        <v>2021</v>
      </c>
      <c r="B8260" t="s">
        <v>423</v>
      </c>
      <c r="C8260" t="s">
        <v>18</v>
      </c>
      <c r="D8260" t="s">
        <v>639</v>
      </c>
      <c r="E8260">
        <v>125</v>
      </c>
    </row>
    <row r="8261" spans="1:5">
      <c r="A8261">
        <v>2021</v>
      </c>
      <c r="B8261" t="s">
        <v>420</v>
      </c>
      <c r="C8261" t="s">
        <v>8</v>
      </c>
      <c r="D8261" t="s">
        <v>639</v>
      </c>
      <c r="E8261">
        <v>565</v>
      </c>
    </row>
    <row r="8262" spans="1:5">
      <c r="A8262">
        <v>2022</v>
      </c>
      <c r="B8262" t="s">
        <v>425</v>
      </c>
      <c r="C8262" t="s">
        <v>24</v>
      </c>
      <c r="D8262" t="s">
        <v>639</v>
      </c>
      <c r="E8262">
        <v>100</v>
      </c>
    </row>
    <row r="8263" spans="1:5">
      <c r="A8263">
        <v>2022</v>
      </c>
      <c r="B8263" t="s">
        <v>422</v>
      </c>
      <c r="C8263" t="s">
        <v>15</v>
      </c>
      <c r="D8263" t="s">
        <v>639</v>
      </c>
      <c r="E8263">
        <v>590</v>
      </c>
    </row>
    <row r="8264" spans="1:5">
      <c r="A8264">
        <v>2022</v>
      </c>
      <c r="B8264" t="s">
        <v>437</v>
      </c>
      <c r="C8264" t="s">
        <v>51</v>
      </c>
      <c r="D8264" t="s">
        <v>639</v>
      </c>
      <c r="E8264">
        <v>420</v>
      </c>
    </row>
    <row r="8265" spans="1:5">
      <c r="A8265">
        <v>2022</v>
      </c>
      <c r="B8265" t="s">
        <v>426</v>
      </c>
      <c r="C8265" t="s">
        <v>427</v>
      </c>
      <c r="D8265" t="s">
        <v>639</v>
      </c>
      <c r="E8265">
        <v>250</v>
      </c>
    </row>
    <row r="8266" spans="1:5">
      <c r="A8266">
        <v>2022</v>
      </c>
      <c r="B8266" t="s">
        <v>428</v>
      </c>
      <c r="C8266" t="s">
        <v>27</v>
      </c>
      <c r="D8266" t="s">
        <v>639</v>
      </c>
      <c r="E8266">
        <v>170</v>
      </c>
    </row>
    <row r="8267" spans="1:5">
      <c r="A8267">
        <v>2022</v>
      </c>
      <c r="B8267" t="s">
        <v>435</v>
      </c>
      <c r="C8267" t="s">
        <v>48</v>
      </c>
      <c r="D8267" t="s">
        <v>639</v>
      </c>
      <c r="E8267">
        <v>115</v>
      </c>
    </row>
    <row r="8268" spans="1:5">
      <c r="A8268">
        <v>2022</v>
      </c>
      <c r="B8268" t="s">
        <v>423</v>
      </c>
      <c r="C8268" t="s">
        <v>18</v>
      </c>
      <c r="D8268" t="s">
        <v>639</v>
      </c>
      <c r="E8268">
        <v>150</v>
      </c>
    </row>
    <row r="8269" spans="1:5">
      <c r="A8269">
        <v>2022</v>
      </c>
      <c r="B8269" t="s">
        <v>430</v>
      </c>
      <c r="C8269" t="s">
        <v>33</v>
      </c>
      <c r="D8269" t="s">
        <v>639</v>
      </c>
      <c r="E8269">
        <v>130</v>
      </c>
    </row>
    <row r="8270" spans="1:5">
      <c r="A8270">
        <v>2022</v>
      </c>
      <c r="B8270" t="s">
        <v>436</v>
      </c>
      <c r="C8270" t="s">
        <v>49</v>
      </c>
      <c r="D8270" t="s">
        <v>639</v>
      </c>
      <c r="E8270">
        <v>665</v>
      </c>
    </row>
    <row r="8271" spans="1:5">
      <c r="A8271">
        <v>2022</v>
      </c>
      <c r="B8271" t="s">
        <v>439</v>
      </c>
      <c r="C8271" t="s">
        <v>53</v>
      </c>
      <c r="D8271" t="s">
        <v>639</v>
      </c>
      <c r="E8271">
        <v>110</v>
      </c>
    </row>
    <row r="8272" spans="1:5">
      <c r="A8272">
        <v>2022</v>
      </c>
      <c r="B8272" t="s">
        <v>433</v>
      </c>
      <c r="C8272" t="s">
        <v>42</v>
      </c>
      <c r="D8272" t="s">
        <v>639</v>
      </c>
      <c r="E8272">
        <v>50</v>
      </c>
    </row>
    <row r="8273" spans="1:5">
      <c r="A8273">
        <v>2022</v>
      </c>
      <c r="B8273" t="s">
        <v>434</v>
      </c>
      <c r="C8273" t="s">
        <v>45</v>
      </c>
      <c r="D8273" t="s">
        <v>639</v>
      </c>
      <c r="E8273">
        <v>30</v>
      </c>
    </row>
    <row r="8274" spans="1:5">
      <c r="A8274">
        <v>2022</v>
      </c>
      <c r="B8274" t="s">
        <v>432</v>
      </c>
      <c r="C8274" t="s">
        <v>39</v>
      </c>
      <c r="D8274" t="s">
        <v>639</v>
      </c>
      <c r="E8274">
        <v>220</v>
      </c>
    </row>
    <row r="8275" spans="1:5">
      <c r="A8275">
        <v>2021</v>
      </c>
      <c r="B8275" t="s">
        <v>426</v>
      </c>
      <c r="C8275" t="s">
        <v>427</v>
      </c>
      <c r="D8275" t="s">
        <v>639</v>
      </c>
      <c r="E8275">
        <v>195</v>
      </c>
    </row>
    <row r="8276" spans="1:5">
      <c r="A8276">
        <v>2021</v>
      </c>
      <c r="B8276" t="s">
        <v>422</v>
      </c>
      <c r="C8276" t="s">
        <v>15</v>
      </c>
      <c r="D8276" t="s">
        <v>639</v>
      </c>
      <c r="E8276">
        <v>515</v>
      </c>
    </row>
    <row r="8277" spans="1:5">
      <c r="A8277">
        <v>2021</v>
      </c>
      <c r="B8277" t="s">
        <v>432</v>
      </c>
      <c r="C8277" t="s">
        <v>39</v>
      </c>
      <c r="D8277" t="s">
        <v>639</v>
      </c>
      <c r="E8277">
        <v>205</v>
      </c>
    </row>
    <row r="8278" spans="1:5">
      <c r="A8278">
        <v>2021</v>
      </c>
      <c r="B8278" t="s">
        <v>424</v>
      </c>
      <c r="C8278" t="s">
        <v>21</v>
      </c>
      <c r="D8278" t="s">
        <v>639</v>
      </c>
      <c r="E8278">
        <v>265</v>
      </c>
    </row>
    <row r="8279" spans="1:5">
      <c r="A8279">
        <v>2021</v>
      </c>
      <c r="B8279" t="s">
        <v>433</v>
      </c>
      <c r="C8279" t="s">
        <v>42</v>
      </c>
      <c r="D8279" t="s">
        <v>639</v>
      </c>
      <c r="E8279">
        <v>55</v>
      </c>
    </row>
    <row r="8280" spans="1:5">
      <c r="A8280">
        <v>2021</v>
      </c>
      <c r="B8280" t="s">
        <v>421</v>
      </c>
      <c r="C8280" t="s">
        <v>13</v>
      </c>
      <c r="D8280" t="s">
        <v>639</v>
      </c>
      <c r="E8280">
        <v>595</v>
      </c>
    </row>
    <row r="8281" spans="1:5">
      <c r="A8281">
        <v>2022</v>
      </c>
      <c r="B8281" t="s">
        <v>424</v>
      </c>
      <c r="C8281" t="s">
        <v>21</v>
      </c>
      <c r="D8281" t="s">
        <v>639</v>
      </c>
      <c r="E8281">
        <v>325</v>
      </c>
    </row>
    <row r="8282" spans="1:5">
      <c r="A8282">
        <v>2022</v>
      </c>
      <c r="B8282" t="s">
        <v>431</v>
      </c>
      <c r="C8282" t="s">
        <v>36</v>
      </c>
      <c r="D8282" t="s">
        <v>639</v>
      </c>
      <c r="E8282">
        <v>55</v>
      </c>
    </row>
    <row r="8283" spans="1:5">
      <c r="A8283">
        <v>2022</v>
      </c>
      <c r="B8283" t="s">
        <v>421</v>
      </c>
      <c r="C8283" t="s">
        <v>13</v>
      </c>
      <c r="D8283" t="s">
        <v>639</v>
      </c>
      <c r="E8283">
        <v>660</v>
      </c>
    </row>
    <row r="8284" spans="1:5">
      <c r="A8284">
        <v>2021</v>
      </c>
      <c r="B8284" t="s">
        <v>436</v>
      </c>
      <c r="C8284" t="s">
        <v>49</v>
      </c>
      <c r="D8284" t="s">
        <v>639</v>
      </c>
      <c r="E8284">
        <v>580</v>
      </c>
    </row>
    <row r="8285" spans="1:5">
      <c r="A8285">
        <v>2021</v>
      </c>
      <c r="B8285" t="s">
        <v>439</v>
      </c>
      <c r="C8285" t="s">
        <v>53</v>
      </c>
      <c r="D8285" t="s">
        <v>639</v>
      </c>
      <c r="E8285">
        <v>90</v>
      </c>
    </row>
    <row r="8286" spans="1:5">
      <c r="A8286">
        <v>2021</v>
      </c>
      <c r="B8286" t="s">
        <v>435</v>
      </c>
      <c r="C8286" t="s">
        <v>48</v>
      </c>
      <c r="D8286" t="s">
        <v>639</v>
      </c>
      <c r="E8286">
        <v>90</v>
      </c>
    </row>
    <row r="8287" spans="1:5">
      <c r="A8287">
        <v>2021</v>
      </c>
      <c r="B8287" t="s">
        <v>430</v>
      </c>
      <c r="C8287" t="s">
        <v>33</v>
      </c>
      <c r="D8287" t="s">
        <v>639</v>
      </c>
      <c r="E8287">
        <v>90</v>
      </c>
    </row>
    <row r="8288" spans="1:5">
      <c r="A8288">
        <v>2021</v>
      </c>
      <c r="B8288" t="s">
        <v>429</v>
      </c>
      <c r="C8288" t="s">
        <v>30</v>
      </c>
      <c r="D8288" t="s">
        <v>639</v>
      </c>
      <c r="E8288">
        <v>545</v>
      </c>
    </row>
    <row r="8289" spans="1:5">
      <c r="A8289">
        <v>2021</v>
      </c>
      <c r="B8289" t="s">
        <v>428</v>
      </c>
      <c r="C8289" t="s">
        <v>27</v>
      </c>
      <c r="D8289" t="s">
        <v>639</v>
      </c>
      <c r="E8289">
        <v>170</v>
      </c>
    </row>
    <row r="8290" spans="1:5">
      <c r="A8290">
        <v>2021</v>
      </c>
      <c r="B8290" t="s">
        <v>431</v>
      </c>
      <c r="C8290" t="s">
        <v>36</v>
      </c>
      <c r="D8290" t="s">
        <v>639</v>
      </c>
      <c r="E8290">
        <v>55</v>
      </c>
    </row>
    <row r="8291" spans="1:5">
      <c r="A8291">
        <v>2022</v>
      </c>
      <c r="B8291" t="s">
        <v>438</v>
      </c>
      <c r="C8291" t="s">
        <v>52</v>
      </c>
      <c r="D8291" t="s">
        <v>639</v>
      </c>
      <c r="E8291">
        <v>70</v>
      </c>
    </row>
    <row r="8292" spans="1:5">
      <c r="A8292">
        <v>2022</v>
      </c>
      <c r="B8292" t="s">
        <v>429</v>
      </c>
      <c r="C8292" t="s">
        <v>30</v>
      </c>
      <c r="D8292" t="s">
        <v>639</v>
      </c>
      <c r="E8292">
        <v>600</v>
      </c>
    </row>
    <row r="8293" spans="1:5">
      <c r="A8293">
        <v>2022</v>
      </c>
      <c r="B8293" t="s">
        <v>420</v>
      </c>
      <c r="C8293" t="s">
        <v>8</v>
      </c>
      <c r="D8293" t="s">
        <v>639</v>
      </c>
      <c r="E8293">
        <v>620</v>
      </c>
    </row>
    <row r="8294" spans="1:5">
      <c r="A8294">
        <v>2020</v>
      </c>
      <c r="B8294" t="s">
        <v>422</v>
      </c>
      <c r="C8294" t="s">
        <v>15</v>
      </c>
      <c r="D8294" t="s">
        <v>639</v>
      </c>
      <c r="E8294">
        <v>635</v>
      </c>
    </row>
    <row r="8295" spans="1:5">
      <c r="A8295">
        <v>2020</v>
      </c>
      <c r="B8295" t="s">
        <v>425</v>
      </c>
      <c r="C8295" t="s">
        <v>24</v>
      </c>
      <c r="D8295" t="s">
        <v>639</v>
      </c>
      <c r="E8295">
        <v>95</v>
      </c>
    </row>
    <row r="8296" spans="1:5">
      <c r="A8296">
        <v>2020</v>
      </c>
      <c r="B8296" t="s">
        <v>431</v>
      </c>
      <c r="C8296" t="s">
        <v>36</v>
      </c>
      <c r="D8296" t="s">
        <v>639</v>
      </c>
      <c r="E8296">
        <v>60</v>
      </c>
    </row>
    <row r="8297" spans="1:5">
      <c r="A8297">
        <v>2020</v>
      </c>
      <c r="B8297" t="s">
        <v>423</v>
      </c>
      <c r="C8297" t="s">
        <v>18</v>
      </c>
      <c r="D8297" t="s">
        <v>639</v>
      </c>
      <c r="E8297">
        <v>140</v>
      </c>
    </row>
    <row r="8298" spans="1:5">
      <c r="A8298">
        <v>2020</v>
      </c>
      <c r="B8298" t="s">
        <v>421</v>
      </c>
      <c r="C8298" t="s">
        <v>13</v>
      </c>
      <c r="D8298" t="s">
        <v>639</v>
      </c>
      <c r="E8298">
        <v>720</v>
      </c>
    </row>
    <row r="8299" spans="1:5">
      <c r="A8299">
        <v>2020</v>
      </c>
      <c r="B8299" t="s">
        <v>438</v>
      </c>
      <c r="C8299" t="s">
        <v>52</v>
      </c>
      <c r="D8299" t="s">
        <v>639</v>
      </c>
      <c r="E8299">
        <v>75</v>
      </c>
    </row>
    <row r="8300" spans="1:5">
      <c r="A8300">
        <v>2020</v>
      </c>
      <c r="B8300" t="s">
        <v>436</v>
      </c>
      <c r="C8300" t="s">
        <v>49</v>
      </c>
      <c r="D8300" t="s">
        <v>639</v>
      </c>
      <c r="E8300">
        <v>645</v>
      </c>
    </row>
    <row r="8301" spans="1:5">
      <c r="A8301">
        <v>2020</v>
      </c>
      <c r="B8301" t="s">
        <v>426</v>
      </c>
      <c r="C8301" t="s">
        <v>427</v>
      </c>
      <c r="D8301" t="s">
        <v>639</v>
      </c>
      <c r="E8301">
        <v>225</v>
      </c>
    </row>
    <row r="8302" spans="1:5">
      <c r="A8302">
        <v>2020</v>
      </c>
      <c r="B8302" t="s">
        <v>424</v>
      </c>
      <c r="C8302" t="s">
        <v>21</v>
      </c>
      <c r="D8302" t="s">
        <v>639</v>
      </c>
      <c r="E8302">
        <v>285</v>
      </c>
    </row>
    <row r="8303" spans="1:5">
      <c r="A8303">
        <v>2020</v>
      </c>
      <c r="B8303" t="s">
        <v>432</v>
      </c>
      <c r="C8303" t="s">
        <v>39</v>
      </c>
      <c r="D8303" t="s">
        <v>639</v>
      </c>
      <c r="E8303">
        <v>225</v>
      </c>
    </row>
    <row r="8304" spans="1:5">
      <c r="A8304">
        <v>2020</v>
      </c>
      <c r="B8304" t="s">
        <v>439</v>
      </c>
      <c r="C8304" t="s">
        <v>53</v>
      </c>
      <c r="D8304" t="s">
        <v>639</v>
      </c>
      <c r="E8304">
        <v>125</v>
      </c>
    </row>
    <row r="8305" spans="1:5">
      <c r="A8305">
        <v>2020</v>
      </c>
      <c r="B8305" t="s">
        <v>428</v>
      </c>
      <c r="C8305" t="s">
        <v>27</v>
      </c>
      <c r="D8305" t="s">
        <v>639</v>
      </c>
      <c r="E8305">
        <v>215</v>
      </c>
    </row>
    <row r="8306" spans="1:5">
      <c r="A8306">
        <v>2020</v>
      </c>
      <c r="B8306" t="s">
        <v>429</v>
      </c>
      <c r="C8306" t="s">
        <v>30</v>
      </c>
      <c r="D8306" t="s">
        <v>639</v>
      </c>
      <c r="E8306">
        <v>580</v>
      </c>
    </row>
    <row r="8307" spans="1:5">
      <c r="A8307">
        <v>2020</v>
      </c>
      <c r="B8307" t="s">
        <v>430</v>
      </c>
      <c r="C8307" t="s">
        <v>33</v>
      </c>
      <c r="D8307" t="s">
        <v>639</v>
      </c>
      <c r="E8307">
        <v>100</v>
      </c>
    </row>
    <row r="8308" spans="1:5">
      <c r="A8308">
        <v>2020</v>
      </c>
      <c r="B8308" t="s">
        <v>433</v>
      </c>
      <c r="C8308" t="s">
        <v>42</v>
      </c>
      <c r="D8308" t="s">
        <v>639</v>
      </c>
      <c r="E8308">
        <v>40</v>
      </c>
    </row>
    <row r="8309" spans="1:5">
      <c r="A8309">
        <v>2020</v>
      </c>
      <c r="B8309" t="s">
        <v>420</v>
      </c>
      <c r="C8309" t="s">
        <v>8</v>
      </c>
      <c r="D8309" t="s">
        <v>639</v>
      </c>
      <c r="E8309">
        <v>590</v>
      </c>
    </row>
    <row r="8310" spans="1:5">
      <c r="A8310">
        <v>2020</v>
      </c>
      <c r="B8310" t="s">
        <v>434</v>
      </c>
      <c r="C8310" t="s">
        <v>45</v>
      </c>
      <c r="D8310" t="s">
        <v>639</v>
      </c>
      <c r="E8310">
        <v>25</v>
      </c>
    </row>
    <row r="8311" spans="1:5">
      <c r="A8311">
        <v>2020</v>
      </c>
      <c r="B8311" t="s">
        <v>435</v>
      </c>
      <c r="C8311" t="s">
        <v>48</v>
      </c>
      <c r="D8311" t="s">
        <v>639</v>
      </c>
      <c r="E8311">
        <v>120</v>
      </c>
    </row>
    <row r="8312" spans="1:5">
      <c r="A8312">
        <v>2020</v>
      </c>
      <c r="B8312" t="s">
        <v>437</v>
      </c>
      <c r="C8312" t="s">
        <v>51</v>
      </c>
      <c r="D8312" t="s">
        <v>639</v>
      </c>
      <c r="E8312">
        <v>370</v>
      </c>
    </row>
    <row r="8313" spans="1:5">
      <c r="A8313">
        <v>2019</v>
      </c>
      <c r="B8313" t="s">
        <v>432</v>
      </c>
      <c r="C8313" t="s">
        <v>39</v>
      </c>
      <c r="D8313" t="s">
        <v>639</v>
      </c>
      <c r="E8313">
        <v>235</v>
      </c>
    </row>
    <row r="8314" spans="1:5">
      <c r="A8314">
        <v>2019</v>
      </c>
      <c r="B8314" t="s">
        <v>426</v>
      </c>
      <c r="C8314" t="s">
        <v>427</v>
      </c>
      <c r="D8314" t="s">
        <v>639</v>
      </c>
      <c r="E8314">
        <v>230</v>
      </c>
    </row>
    <row r="8315" spans="1:5">
      <c r="A8315">
        <v>2019</v>
      </c>
      <c r="B8315" t="s">
        <v>421</v>
      </c>
      <c r="C8315" t="s">
        <v>13</v>
      </c>
      <c r="D8315" t="s">
        <v>639</v>
      </c>
      <c r="E8315">
        <v>670</v>
      </c>
    </row>
    <row r="8316" spans="1:5">
      <c r="A8316">
        <v>2019</v>
      </c>
      <c r="B8316" t="s">
        <v>424</v>
      </c>
      <c r="C8316" t="s">
        <v>21</v>
      </c>
      <c r="D8316" t="s">
        <v>639</v>
      </c>
      <c r="E8316">
        <v>300</v>
      </c>
    </row>
    <row r="8317" spans="1:5">
      <c r="A8317">
        <v>2019</v>
      </c>
      <c r="B8317" t="s">
        <v>423</v>
      </c>
      <c r="C8317" t="s">
        <v>18</v>
      </c>
      <c r="D8317" t="s">
        <v>639</v>
      </c>
      <c r="E8317">
        <v>130</v>
      </c>
    </row>
    <row r="8318" spans="1:5">
      <c r="A8318">
        <v>2019</v>
      </c>
      <c r="B8318" t="s">
        <v>434</v>
      </c>
      <c r="C8318" t="s">
        <v>45</v>
      </c>
      <c r="D8318" t="s">
        <v>639</v>
      </c>
      <c r="E8318">
        <v>30</v>
      </c>
    </row>
    <row r="8319" spans="1:5">
      <c r="A8319">
        <v>2019</v>
      </c>
      <c r="B8319" t="s">
        <v>428</v>
      </c>
      <c r="C8319" t="s">
        <v>27</v>
      </c>
      <c r="D8319" t="s">
        <v>639</v>
      </c>
      <c r="E8319">
        <v>210</v>
      </c>
    </row>
    <row r="8320" spans="1:5">
      <c r="A8320">
        <v>2019</v>
      </c>
      <c r="B8320" t="s">
        <v>437</v>
      </c>
      <c r="C8320" t="s">
        <v>51</v>
      </c>
      <c r="D8320" t="s">
        <v>639</v>
      </c>
      <c r="E8320">
        <v>390</v>
      </c>
    </row>
    <row r="8321" spans="1:5">
      <c r="A8321">
        <v>2019</v>
      </c>
      <c r="B8321" t="s">
        <v>425</v>
      </c>
      <c r="C8321" t="s">
        <v>24</v>
      </c>
      <c r="D8321" t="s">
        <v>639</v>
      </c>
      <c r="E8321">
        <v>100</v>
      </c>
    </row>
    <row r="8322" spans="1:5">
      <c r="A8322">
        <v>2019</v>
      </c>
      <c r="B8322" t="s">
        <v>430</v>
      </c>
      <c r="C8322" t="s">
        <v>33</v>
      </c>
      <c r="D8322" t="s">
        <v>639</v>
      </c>
      <c r="E8322">
        <v>105</v>
      </c>
    </row>
    <row r="8323" spans="1:5">
      <c r="A8323">
        <v>2019</v>
      </c>
      <c r="B8323" t="s">
        <v>420</v>
      </c>
      <c r="C8323" t="s">
        <v>8</v>
      </c>
      <c r="D8323" t="s">
        <v>639</v>
      </c>
      <c r="E8323">
        <v>650</v>
      </c>
    </row>
    <row r="8324" spans="1:5">
      <c r="A8324">
        <v>2019</v>
      </c>
      <c r="B8324" t="s">
        <v>438</v>
      </c>
      <c r="C8324" t="s">
        <v>52</v>
      </c>
      <c r="D8324" t="s">
        <v>639</v>
      </c>
      <c r="E8324">
        <v>85</v>
      </c>
    </row>
    <row r="8325" spans="1:5">
      <c r="A8325">
        <v>2019</v>
      </c>
      <c r="B8325" t="s">
        <v>429</v>
      </c>
      <c r="C8325" t="s">
        <v>30</v>
      </c>
      <c r="D8325" t="s">
        <v>639</v>
      </c>
      <c r="E8325">
        <v>645</v>
      </c>
    </row>
    <row r="8326" spans="1:5">
      <c r="A8326">
        <v>2019</v>
      </c>
      <c r="B8326" t="s">
        <v>433</v>
      </c>
      <c r="C8326" t="s">
        <v>42</v>
      </c>
      <c r="D8326" t="s">
        <v>639</v>
      </c>
      <c r="E8326">
        <v>50</v>
      </c>
    </row>
    <row r="8327" spans="1:5">
      <c r="A8327">
        <v>2019</v>
      </c>
      <c r="B8327" t="s">
        <v>422</v>
      </c>
      <c r="C8327" t="s">
        <v>15</v>
      </c>
      <c r="D8327" t="s">
        <v>639</v>
      </c>
      <c r="E8327">
        <v>560</v>
      </c>
    </row>
    <row r="8328" spans="1:5">
      <c r="A8328">
        <v>2019</v>
      </c>
      <c r="B8328" t="s">
        <v>435</v>
      </c>
      <c r="C8328" t="s">
        <v>48</v>
      </c>
      <c r="D8328" t="s">
        <v>639</v>
      </c>
      <c r="E8328">
        <v>95</v>
      </c>
    </row>
    <row r="8329" spans="1:5">
      <c r="A8329">
        <v>2019</v>
      </c>
      <c r="B8329" t="s">
        <v>436</v>
      </c>
      <c r="C8329" t="s">
        <v>49</v>
      </c>
      <c r="D8329" t="s">
        <v>639</v>
      </c>
      <c r="E8329">
        <v>665</v>
      </c>
    </row>
    <row r="8330" spans="1:5">
      <c r="A8330">
        <v>2019</v>
      </c>
      <c r="B8330" t="s">
        <v>439</v>
      </c>
      <c r="C8330" t="s">
        <v>53</v>
      </c>
      <c r="D8330" t="s">
        <v>639</v>
      </c>
      <c r="E8330">
        <v>120</v>
      </c>
    </row>
    <row r="8331" spans="1:5">
      <c r="A8331">
        <v>2019</v>
      </c>
      <c r="B8331" t="s">
        <v>431</v>
      </c>
      <c r="C8331" t="s">
        <v>36</v>
      </c>
      <c r="D8331" t="s">
        <v>639</v>
      </c>
      <c r="E8331">
        <v>60</v>
      </c>
    </row>
    <row r="8332" spans="1:5">
      <c r="A8332">
        <v>2018</v>
      </c>
      <c r="B8332" t="s">
        <v>424</v>
      </c>
      <c r="C8332" t="s">
        <v>21</v>
      </c>
      <c r="D8332" t="s">
        <v>639</v>
      </c>
      <c r="E8332">
        <v>270</v>
      </c>
    </row>
    <row r="8333" spans="1:5">
      <c r="A8333">
        <v>2018</v>
      </c>
      <c r="B8333" t="s">
        <v>420</v>
      </c>
      <c r="C8333" t="s">
        <v>8</v>
      </c>
      <c r="D8333" t="s">
        <v>639</v>
      </c>
      <c r="E8333">
        <v>540</v>
      </c>
    </row>
    <row r="8334" spans="1:5">
      <c r="A8334">
        <v>2018</v>
      </c>
      <c r="B8334" t="s">
        <v>426</v>
      </c>
      <c r="C8334" t="s">
        <v>427</v>
      </c>
      <c r="D8334" t="s">
        <v>639</v>
      </c>
      <c r="E8334">
        <v>215</v>
      </c>
    </row>
    <row r="8335" spans="1:5">
      <c r="A8335">
        <v>2018</v>
      </c>
      <c r="B8335" t="s">
        <v>433</v>
      </c>
      <c r="C8335" t="s">
        <v>42</v>
      </c>
      <c r="D8335" t="s">
        <v>639</v>
      </c>
      <c r="E8335">
        <v>40</v>
      </c>
    </row>
    <row r="8336" spans="1:5">
      <c r="A8336">
        <v>2018</v>
      </c>
      <c r="B8336" t="s">
        <v>421</v>
      </c>
      <c r="C8336" t="s">
        <v>13</v>
      </c>
      <c r="D8336" t="s">
        <v>639</v>
      </c>
      <c r="E8336">
        <v>625</v>
      </c>
    </row>
    <row r="8337" spans="1:5">
      <c r="A8337">
        <v>2018</v>
      </c>
      <c r="B8337" t="s">
        <v>435</v>
      </c>
      <c r="C8337" t="s">
        <v>48</v>
      </c>
      <c r="D8337" t="s">
        <v>639</v>
      </c>
      <c r="E8337">
        <v>85</v>
      </c>
    </row>
    <row r="8338" spans="1:5">
      <c r="A8338">
        <v>2018</v>
      </c>
      <c r="B8338" t="s">
        <v>428</v>
      </c>
      <c r="C8338" t="s">
        <v>27</v>
      </c>
      <c r="D8338" t="s">
        <v>639</v>
      </c>
      <c r="E8338">
        <v>160</v>
      </c>
    </row>
    <row r="8339" spans="1:5">
      <c r="A8339">
        <v>2018</v>
      </c>
      <c r="B8339" t="s">
        <v>423</v>
      </c>
      <c r="C8339" t="s">
        <v>18</v>
      </c>
      <c r="D8339" t="s">
        <v>639</v>
      </c>
      <c r="E8339">
        <v>130</v>
      </c>
    </row>
    <row r="8340" spans="1:5">
      <c r="A8340">
        <v>2018</v>
      </c>
      <c r="B8340" t="s">
        <v>430</v>
      </c>
      <c r="C8340" t="s">
        <v>33</v>
      </c>
      <c r="D8340" t="s">
        <v>639</v>
      </c>
      <c r="E8340">
        <v>100</v>
      </c>
    </row>
    <row r="8341" spans="1:5">
      <c r="A8341">
        <v>2018</v>
      </c>
      <c r="B8341" t="s">
        <v>431</v>
      </c>
      <c r="C8341" t="s">
        <v>36</v>
      </c>
      <c r="D8341" t="s">
        <v>639</v>
      </c>
      <c r="E8341">
        <v>45</v>
      </c>
    </row>
    <row r="8342" spans="1:5">
      <c r="A8342">
        <v>2018</v>
      </c>
      <c r="B8342" t="s">
        <v>438</v>
      </c>
      <c r="C8342" t="s">
        <v>52</v>
      </c>
      <c r="D8342" t="s">
        <v>639</v>
      </c>
      <c r="E8342">
        <v>80</v>
      </c>
    </row>
    <row r="8343" spans="1:5">
      <c r="A8343">
        <v>2018</v>
      </c>
      <c r="B8343" t="s">
        <v>422</v>
      </c>
      <c r="C8343" t="s">
        <v>15</v>
      </c>
      <c r="D8343" t="s">
        <v>639</v>
      </c>
      <c r="E8343">
        <v>510</v>
      </c>
    </row>
    <row r="8344" spans="1:5">
      <c r="A8344">
        <v>2018</v>
      </c>
      <c r="B8344" t="s">
        <v>436</v>
      </c>
      <c r="C8344" t="s">
        <v>49</v>
      </c>
      <c r="D8344" t="s">
        <v>639</v>
      </c>
      <c r="E8344">
        <v>565</v>
      </c>
    </row>
    <row r="8345" spans="1:5">
      <c r="A8345">
        <v>2018</v>
      </c>
      <c r="B8345" t="s">
        <v>439</v>
      </c>
      <c r="C8345" t="s">
        <v>53</v>
      </c>
      <c r="D8345" t="s">
        <v>639</v>
      </c>
      <c r="E8345">
        <v>105</v>
      </c>
    </row>
    <row r="8346" spans="1:5">
      <c r="A8346">
        <v>2018</v>
      </c>
      <c r="B8346" t="s">
        <v>437</v>
      </c>
      <c r="C8346" t="s">
        <v>51</v>
      </c>
      <c r="D8346" t="s">
        <v>639</v>
      </c>
      <c r="E8346">
        <v>340</v>
      </c>
    </row>
    <row r="8347" spans="1:5">
      <c r="A8347">
        <v>2018</v>
      </c>
      <c r="B8347" t="s">
        <v>434</v>
      </c>
      <c r="C8347" t="s">
        <v>45</v>
      </c>
      <c r="D8347" t="s">
        <v>639</v>
      </c>
      <c r="E8347">
        <v>25</v>
      </c>
    </row>
    <row r="8348" spans="1:5">
      <c r="A8348">
        <v>2018</v>
      </c>
      <c r="B8348" t="s">
        <v>429</v>
      </c>
      <c r="C8348" t="s">
        <v>30</v>
      </c>
      <c r="D8348" t="s">
        <v>639</v>
      </c>
      <c r="E8348">
        <v>535</v>
      </c>
    </row>
    <row r="8349" spans="1:5">
      <c r="A8349">
        <v>2018</v>
      </c>
      <c r="B8349" t="s">
        <v>425</v>
      </c>
      <c r="C8349" t="s">
        <v>24</v>
      </c>
      <c r="D8349" t="s">
        <v>639</v>
      </c>
      <c r="E8349">
        <v>90</v>
      </c>
    </row>
    <row r="8350" spans="1:5">
      <c r="A8350">
        <v>2018</v>
      </c>
      <c r="B8350" t="s">
        <v>432</v>
      </c>
      <c r="C8350" t="s">
        <v>39</v>
      </c>
      <c r="D8350" t="s">
        <v>639</v>
      </c>
      <c r="E8350">
        <v>225</v>
      </c>
    </row>
    <row r="8351" spans="1:5">
      <c r="A8351">
        <v>2023</v>
      </c>
      <c r="B8351" t="s">
        <v>424</v>
      </c>
      <c r="C8351" t="s">
        <v>21</v>
      </c>
      <c r="D8351" t="s">
        <v>639</v>
      </c>
      <c r="E8351">
        <v>310</v>
      </c>
    </row>
    <row r="8352" spans="1:5">
      <c r="A8352">
        <v>2023</v>
      </c>
      <c r="B8352" t="s">
        <v>432</v>
      </c>
      <c r="C8352" t="s">
        <v>39</v>
      </c>
      <c r="D8352" t="s">
        <v>639</v>
      </c>
      <c r="E8352">
        <v>225</v>
      </c>
    </row>
    <row r="8353" spans="1:5">
      <c r="A8353">
        <v>2023</v>
      </c>
      <c r="B8353" t="s">
        <v>421</v>
      </c>
      <c r="C8353" t="s">
        <v>13</v>
      </c>
      <c r="D8353" t="s">
        <v>639</v>
      </c>
      <c r="E8353">
        <v>590</v>
      </c>
    </row>
    <row r="8354" spans="1:5">
      <c r="A8354">
        <v>2023</v>
      </c>
      <c r="B8354" t="s">
        <v>430</v>
      </c>
      <c r="C8354" t="s">
        <v>33</v>
      </c>
      <c r="D8354" t="s">
        <v>639</v>
      </c>
      <c r="E8354">
        <v>80</v>
      </c>
    </row>
    <row r="8355" spans="1:5">
      <c r="A8355">
        <v>2023</v>
      </c>
      <c r="B8355" t="s">
        <v>435</v>
      </c>
      <c r="C8355" t="s">
        <v>48</v>
      </c>
      <c r="D8355" t="s">
        <v>639</v>
      </c>
      <c r="E8355">
        <v>110</v>
      </c>
    </row>
    <row r="8356" spans="1:5">
      <c r="A8356">
        <v>2023</v>
      </c>
      <c r="B8356" t="s">
        <v>436</v>
      </c>
      <c r="C8356" t="s">
        <v>49</v>
      </c>
      <c r="D8356" t="s">
        <v>639</v>
      </c>
      <c r="E8356">
        <v>605</v>
      </c>
    </row>
    <row r="8357" spans="1:5">
      <c r="A8357">
        <v>2023</v>
      </c>
      <c r="B8357" t="s">
        <v>429</v>
      </c>
      <c r="C8357" t="s">
        <v>30</v>
      </c>
      <c r="D8357" t="s">
        <v>639</v>
      </c>
      <c r="E8357">
        <v>545</v>
      </c>
    </row>
    <row r="8358" spans="1:5">
      <c r="A8358">
        <v>2023</v>
      </c>
      <c r="B8358" t="s">
        <v>420</v>
      </c>
      <c r="C8358" t="s">
        <v>8</v>
      </c>
      <c r="D8358" t="s">
        <v>639</v>
      </c>
      <c r="E8358">
        <v>525</v>
      </c>
    </row>
    <row r="8359" spans="1:5">
      <c r="A8359">
        <v>2023</v>
      </c>
      <c r="B8359" t="s">
        <v>439</v>
      </c>
      <c r="C8359" t="s">
        <v>53</v>
      </c>
      <c r="D8359" t="s">
        <v>639</v>
      </c>
      <c r="E8359">
        <v>90</v>
      </c>
    </row>
    <row r="8360" spans="1:5">
      <c r="A8360">
        <v>2023</v>
      </c>
      <c r="B8360" t="s">
        <v>437</v>
      </c>
      <c r="C8360" t="s">
        <v>51</v>
      </c>
      <c r="D8360" t="s">
        <v>639</v>
      </c>
      <c r="E8360">
        <v>370</v>
      </c>
    </row>
    <row r="8361" spans="1:5">
      <c r="A8361">
        <v>2023</v>
      </c>
      <c r="B8361" t="s">
        <v>438</v>
      </c>
      <c r="C8361" t="s">
        <v>52</v>
      </c>
      <c r="D8361" t="s">
        <v>639</v>
      </c>
      <c r="E8361">
        <v>75</v>
      </c>
    </row>
    <row r="8362" spans="1:5">
      <c r="A8362">
        <v>2023</v>
      </c>
      <c r="B8362" t="s">
        <v>426</v>
      </c>
      <c r="C8362" t="s">
        <v>427</v>
      </c>
      <c r="D8362" t="s">
        <v>639</v>
      </c>
      <c r="E8362">
        <v>200</v>
      </c>
    </row>
    <row r="8363" spans="1:5">
      <c r="A8363">
        <v>2023</v>
      </c>
      <c r="B8363" t="s">
        <v>434</v>
      </c>
      <c r="C8363" t="s">
        <v>45</v>
      </c>
      <c r="D8363" t="s">
        <v>639</v>
      </c>
      <c r="E8363">
        <v>20</v>
      </c>
    </row>
    <row r="8364" spans="1:5">
      <c r="A8364">
        <v>2023</v>
      </c>
      <c r="B8364" t="s">
        <v>425</v>
      </c>
      <c r="C8364" t="s">
        <v>24</v>
      </c>
      <c r="D8364" t="s">
        <v>639</v>
      </c>
      <c r="E8364">
        <v>90</v>
      </c>
    </row>
    <row r="8365" spans="1:5">
      <c r="A8365">
        <v>2023</v>
      </c>
      <c r="B8365" t="s">
        <v>422</v>
      </c>
      <c r="C8365" t="s">
        <v>15</v>
      </c>
      <c r="D8365" t="s">
        <v>639</v>
      </c>
      <c r="E8365">
        <v>530</v>
      </c>
    </row>
    <row r="8366" spans="1:5">
      <c r="A8366">
        <v>2024</v>
      </c>
      <c r="B8366" t="s">
        <v>430</v>
      </c>
      <c r="C8366" t="s">
        <v>33</v>
      </c>
      <c r="D8366" t="s">
        <v>639</v>
      </c>
      <c r="E8366">
        <v>90</v>
      </c>
    </row>
    <row r="8367" spans="1:5">
      <c r="A8367">
        <v>2024</v>
      </c>
      <c r="B8367" t="s">
        <v>428</v>
      </c>
      <c r="C8367" t="s">
        <v>27</v>
      </c>
      <c r="D8367" t="s">
        <v>639</v>
      </c>
      <c r="E8367">
        <v>200</v>
      </c>
    </row>
    <row r="8368" spans="1:5">
      <c r="A8368">
        <v>2024</v>
      </c>
      <c r="B8368" t="s">
        <v>422</v>
      </c>
      <c r="C8368" t="s">
        <v>15</v>
      </c>
      <c r="D8368" t="s">
        <v>639</v>
      </c>
      <c r="E8368">
        <v>570</v>
      </c>
    </row>
    <row r="8369" spans="1:5">
      <c r="A8369">
        <v>2024</v>
      </c>
      <c r="B8369" t="s">
        <v>425</v>
      </c>
      <c r="C8369" t="s">
        <v>24</v>
      </c>
      <c r="D8369" t="s">
        <v>639</v>
      </c>
      <c r="E8369">
        <v>105</v>
      </c>
    </row>
    <row r="8370" spans="1:5">
      <c r="A8370">
        <v>2024</v>
      </c>
      <c r="B8370" t="s">
        <v>438</v>
      </c>
      <c r="C8370" t="s">
        <v>52</v>
      </c>
      <c r="D8370" t="s">
        <v>639</v>
      </c>
      <c r="E8370">
        <v>65</v>
      </c>
    </row>
    <row r="8371" spans="1:5">
      <c r="A8371">
        <v>2024</v>
      </c>
      <c r="B8371" t="s">
        <v>420</v>
      </c>
      <c r="C8371" t="s">
        <v>8</v>
      </c>
      <c r="D8371" t="s">
        <v>639</v>
      </c>
      <c r="E8371">
        <v>575</v>
      </c>
    </row>
    <row r="8372" spans="1:5">
      <c r="A8372">
        <v>2024</v>
      </c>
      <c r="B8372" t="s">
        <v>423</v>
      </c>
      <c r="C8372" t="s">
        <v>18</v>
      </c>
      <c r="D8372" t="s">
        <v>639</v>
      </c>
      <c r="E8372">
        <v>115</v>
      </c>
    </row>
    <row r="8373" spans="1:5">
      <c r="A8373">
        <v>2024</v>
      </c>
      <c r="B8373" t="s">
        <v>421</v>
      </c>
      <c r="C8373" t="s">
        <v>13</v>
      </c>
      <c r="D8373" t="s">
        <v>639</v>
      </c>
      <c r="E8373">
        <v>615</v>
      </c>
    </row>
    <row r="8374" spans="1:5">
      <c r="A8374">
        <v>2024</v>
      </c>
      <c r="B8374" t="s">
        <v>429</v>
      </c>
      <c r="C8374" t="s">
        <v>30</v>
      </c>
      <c r="D8374" t="s">
        <v>639</v>
      </c>
      <c r="E8374">
        <v>545</v>
      </c>
    </row>
    <row r="8375" spans="1:5">
      <c r="A8375">
        <v>2024</v>
      </c>
      <c r="B8375" t="s">
        <v>431</v>
      </c>
      <c r="C8375" t="s">
        <v>36</v>
      </c>
      <c r="D8375" t="s">
        <v>639</v>
      </c>
      <c r="E8375">
        <v>50</v>
      </c>
    </row>
    <row r="8376" spans="1:5">
      <c r="A8376">
        <v>2024</v>
      </c>
      <c r="B8376" t="s">
        <v>434</v>
      </c>
      <c r="C8376" t="s">
        <v>45</v>
      </c>
      <c r="D8376" t="s">
        <v>639</v>
      </c>
      <c r="E8376">
        <v>20</v>
      </c>
    </row>
    <row r="8377" spans="1:5">
      <c r="A8377">
        <v>2024</v>
      </c>
      <c r="B8377" t="s">
        <v>437</v>
      </c>
      <c r="C8377" t="s">
        <v>51</v>
      </c>
      <c r="D8377" t="s">
        <v>639</v>
      </c>
      <c r="E8377">
        <v>370</v>
      </c>
    </row>
    <row r="8378" spans="1:5">
      <c r="A8378">
        <v>2024</v>
      </c>
      <c r="B8378" t="s">
        <v>436</v>
      </c>
      <c r="C8378" t="s">
        <v>49</v>
      </c>
      <c r="D8378" t="s">
        <v>639</v>
      </c>
      <c r="E8378">
        <v>565</v>
      </c>
    </row>
    <row r="8379" spans="1:5">
      <c r="A8379">
        <v>2024</v>
      </c>
      <c r="B8379" t="s">
        <v>439</v>
      </c>
      <c r="C8379" t="s">
        <v>53</v>
      </c>
      <c r="D8379" t="s">
        <v>639</v>
      </c>
      <c r="E8379">
        <v>105</v>
      </c>
    </row>
    <row r="8380" spans="1:5">
      <c r="A8380">
        <v>2024</v>
      </c>
      <c r="B8380" t="s">
        <v>433</v>
      </c>
      <c r="C8380" t="s">
        <v>42</v>
      </c>
      <c r="D8380" t="s">
        <v>639</v>
      </c>
      <c r="E8380">
        <v>45</v>
      </c>
    </row>
    <row r="8381" spans="1:5">
      <c r="A8381">
        <v>2023</v>
      </c>
      <c r="B8381" t="s">
        <v>431</v>
      </c>
      <c r="C8381" t="s">
        <v>36</v>
      </c>
      <c r="D8381" t="s">
        <v>640</v>
      </c>
      <c r="E8381">
        <v>150</v>
      </c>
    </row>
    <row r="8382" spans="1:5">
      <c r="A8382">
        <v>2023</v>
      </c>
      <c r="B8382" t="s">
        <v>433</v>
      </c>
      <c r="C8382" t="s">
        <v>42</v>
      </c>
      <c r="D8382" t="s">
        <v>640</v>
      </c>
      <c r="E8382">
        <v>100</v>
      </c>
    </row>
    <row r="8383" spans="1:5">
      <c r="A8383">
        <v>2023</v>
      </c>
      <c r="B8383" t="s">
        <v>423</v>
      </c>
      <c r="C8383" t="s">
        <v>18</v>
      </c>
      <c r="D8383" t="s">
        <v>640</v>
      </c>
      <c r="E8383">
        <v>275</v>
      </c>
    </row>
    <row r="8384" spans="1:5">
      <c r="A8384">
        <v>2023</v>
      </c>
      <c r="B8384" t="s">
        <v>428</v>
      </c>
      <c r="C8384" t="s">
        <v>27</v>
      </c>
      <c r="D8384" t="s">
        <v>640</v>
      </c>
      <c r="E8384">
        <v>400</v>
      </c>
    </row>
    <row r="8385" spans="1:5">
      <c r="A8385">
        <v>2024</v>
      </c>
      <c r="B8385" t="s">
        <v>424</v>
      </c>
      <c r="C8385" t="s">
        <v>21</v>
      </c>
      <c r="D8385" t="s">
        <v>640</v>
      </c>
      <c r="E8385">
        <v>665</v>
      </c>
    </row>
    <row r="8386" spans="1:5">
      <c r="A8386">
        <v>2024</v>
      </c>
      <c r="B8386" t="s">
        <v>432</v>
      </c>
      <c r="C8386" t="s">
        <v>39</v>
      </c>
      <c r="D8386" t="s">
        <v>640</v>
      </c>
      <c r="E8386">
        <v>500</v>
      </c>
    </row>
    <row r="8387" spans="1:5">
      <c r="A8387">
        <v>2024</v>
      </c>
      <c r="B8387" t="s">
        <v>435</v>
      </c>
      <c r="C8387" t="s">
        <v>48</v>
      </c>
      <c r="D8387" t="s">
        <v>640</v>
      </c>
      <c r="E8387">
        <v>265</v>
      </c>
    </row>
    <row r="8388" spans="1:5">
      <c r="A8388">
        <v>2024</v>
      </c>
      <c r="B8388" t="s">
        <v>426</v>
      </c>
      <c r="C8388" t="s">
        <v>427</v>
      </c>
      <c r="D8388" t="s">
        <v>640</v>
      </c>
      <c r="E8388">
        <v>565</v>
      </c>
    </row>
    <row r="8389" spans="1:5">
      <c r="A8389">
        <v>2021</v>
      </c>
      <c r="B8389" t="s">
        <v>437</v>
      </c>
      <c r="C8389" t="s">
        <v>51</v>
      </c>
      <c r="D8389" t="s">
        <v>640</v>
      </c>
      <c r="E8389">
        <v>775</v>
      </c>
    </row>
    <row r="8390" spans="1:5">
      <c r="A8390">
        <v>2021</v>
      </c>
      <c r="B8390" t="s">
        <v>434</v>
      </c>
      <c r="C8390" t="s">
        <v>45</v>
      </c>
      <c r="D8390" t="s">
        <v>640</v>
      </c>
      <c r="E8390">
        <v>50</v>
      </c>
    </row>
    <row r="8391" spans="1:5">
      <c r="A8391">
        <v>2021</v>
      </c>
      <c r="B8391" t="s">
        <v>438</v>
      </c>
      <c r="C8391" t="s">
        <v>52</v>
      </c>
      <c r="D8391" t="s">
        <v>640</v>
      </c>
      <c r="E8391">
        <v>190</v>
      </c>
    </row>
    <row r="8392" spans="1:5">
      <c r="A8392">
        <v>2021</v>
      </c>
      <c r="B8392" t="s">
        <v>425</v>
      </c>
      <c r="C8392" t="s">
        <v>24</v>
      </c>
      <c r="D8392" t="s">
        <v>640</v>
      </c>
      <c r="E8392">
        <v>185</v>
      </c>
    </row>
    <row r="8393" spans="1:5">
      <c r="A8393">
        <v>2021</v>
      </c>
      <c r="B8393" t="s">
        <v>423</v>
      </c>
      <c r="C8393" t="s">
        <v>18</v>
      </c>
      <c r="D8393" t="s">
        <v>640</v>
      </c>
      <c r="E8393">
        <v>255</v>
      </c>
    </row>
    <row r="8394" spans="1:5">
      <c r="A8394">
        <v>2021</v>
      </c>
      <c r="B8394" t="s">
        <v>420</v>
      </c>
      <c r="C8394" t="s">
        <v>8</v>
      </c>
      <c r="D8394" t="s">
        <v>640</v>
      </c>
      <c r="E8394">
        <v>1270</v>
      </c>
    </row>
    <row r="8395" spans="1:5">
      <c r="A8395">
        <v>2022</v>
      </c>
      <c r="B8395" t="s">
        <v>425</v>
      </c>
      <c r="C8395" t="s">
        <v>24</v>
      </c>
      <c r="D8395" t="s">
        <v>640</v>
      </c>
      <c r="E8395">
        <v>190</v>
      </c>
    </row>
    <row r="8396" spans="1:5">
      <c r="A8396">
        <v>2022</v>
      </c>
      <c r="B8396" t="s">
        <v>422</v>
      </c>
      <c r="C8396" t="s">
        <v>15</v>
      </c>
      <c r="D8396" t="s">
        <v>640</v>
      </c>
      <c r="E8396">
        <v>1240</v>
      </c>
    </row>
    <row r="8397" spans="1:5">
      <c r="A8397">
        <v>2022</v>
      </c>
      <c r="B8397" t="s">
        <v>437</v>
      </c>
      <c r="C8397" t="s">
        <v>51</v>
      </c>
      <c r="D8397" t="s">
        <v>640</v>
      </c>
      <c r="E8397">
        <v>810</v>
      </c>
    </row>
    <row r="8398" spans="1:5">
      <c r="A8398">
        <v>2022</v>
      </c>
      <c r="B8398" t="s">
        <v>426</v>
      </c>
      <c r="C8398" t="s">
        <v>427</v>
      </c>
      <c r="D8398" t="s">
        <v>640</v>
      </c>
      <c r="E8398">
        <v>595</v>
      </c>
    </row>
    <row r="8399" spans="1:5">
      <c r="A8399">
        <v>2022</v>
      </c>
      <c r="B8399" t="s">
        <v>428</v>
      </c>
      <c r="C8399" t="s">
        <v>27</v>
      </c>
      <c r="D8399" t="s">
        <v>640</v>
      </c>
      <c r="E8399">
        <v>395</v>
      </c>
    </row>
    <row r="8400" spans="1:5">
      <c r="A8400">
        <v>2022</v>
      </c>
      <c r="B8400" t="s">
        <v>435</v>
      </c>
      <c r="C8400" t="s">
        <v>48</v>
      </c>
      <c r="D8400" t="s">
        <v>640</v>
      </c>
      <c r="E8400">
        <v>250</v>
      </c>
    </row>
    <row r="8401" spans="1:5">
      <c r="A8401">
        <v>2022</v>
      </c>
      <c r="B8401" t="s">
        <v>423</v>
      </c>
      <c r="C8401" t="s">
        <v>18</v>
      </c>
      <c r="D8401" t="s">
        <v>640</v>
      </c>
      <c r="E8401">
        <v>285</v>
      </c>
    </row>
    <row r="8402" spans="1:5">
      <c r="A8402">
        <v>2022</v>
      </c>
      <c r="B8402" t="s">
        <v>430</v>
      </c>
      <c r="C8402" t="s">
        <v>33</v>
      </c>
      <c r="D8402" t="s">
        <v>640</v>
      </c>
      <c r="E8402">
        <v>265</v>
      </c>
    </row>
    <row r="8403" spans="1:5">
      <c r="A8403">
        <v>2022</v>
      </c>
      <c r="B8403" t="s">
        <v>436</v>
      </c>
      <c r="C8403" t="s">
        <v>49</v>
      </c>
      <c r="D8403" t="s">
        <v>640</v>
      </c>
      <c r="E8403">
        <v>1320</v>
      </c>
    </row>
    <row r="8404" spans="1:5">
      <c r="A8404">
        <v>2022</v>
      </c>
      <c r="B8404" t="s">
        <v>439</v>
      </c>
      <c r="C8404" t="s">
        <v>53</v>
      </c>
      <c r="D8404" t="s">
        <v>640</v>
      </c>
      <c r="E8404">
        <v>250</v>
      </c>
    </row>
    <row r="8405" spans="1:5">
      <c r="A8405">
        <v>2022</v>
      </c>
      <c r="B8405" t="s">
        <v>433</v>
      </c>
      <c r="C8405" t="s">
        <v>42</v>
      </c>
      <c r="D8405" t="s">
        <v>640</v>
      </c>
      <c r="E8405">
        <v>95</v>
      </c>
    </row>
    <row r="8406" spans="1:5">
      <c r="A8406">
        <v>2022</v>
      </c>
      <c r="B8406" t="s">
        <v>434</v>
      </c>
      <c r="C8406" t="s">
        <v>45</v>
      </c>
      <c r="D8406" t="s">
        <v>640</v>
      </c>
      <c r="E8406">
        <v>55</v>
      </c>
    </row>
    <row r="8407" spans="1:5">
      <c r="A8407">
        <v>2022</v>
      </c>
      <c r="B8407" t="s">
        <v>432</v>
      </c>
      <c r="C8407" t="s">
        <v>39</v>
      </c>
      <c r="D8407" t="s">
        <v>640</v>
      </c>
      <c r="E8407">
        <v>510</v>
      </c>
    </row>
    <row r="8408" spans="1:5">
      <c r="A8408">
        <v>2021</v>
      </c>
      <c r="B8408" t="s">
        <v>426</v>
      </c>
      <c r="C8408" t="s">
        <v>427</v>
      </c>
      <c r="D8408" t="s">
        <v>640</v>
      </c>
      <c r="E8408">
        <v>565</v>
      </c>
    </row>
    <row r="8409" spans="1:5">
      <c r="A8409">
        <v>2021</v>
      </c>
      <c r="B8409" t="s">
        <v>422</v>
      </c>
      <c r="C8409" t="s">
        <v>15</v>
      </c>
      <c r="D8409" t="s">
        <v>640</v>
      </c>
      <c r="E8409">
        <v>1225</v>
      </c>
    </row>
    <row r="8410" spans="1:5">
      <c r="A8410">
        <v>2021</v>
      </c>
      <c r="B8410" t="s">
        <v>432</v>
      </c>
      <c r="C8410" t="s">
        <v>39</v>
      </c>
      <c r="D8410" t="s">
        <v>640</v>
      </c>
      <c r="E8410">
        <v>485</v>
      </c>
    </row>
    <row r="8411" spans="1:5">
      <c r="A8411">
        <v>2021</v>
      </c>
      <c r="B8411" t="s">
        <v>424</v>
      </c>
      <c r="C8411" t="s">
        <v>21</v>
      </c>
      <c r="D8411" t="s">
        <v>640</v>
      </c>
      <c r="E8411">
        <v>610</v>
      </c>
    </row>
    <row r="8412" spans="1:5">
      <c r="A8412">
        <v>2021</v>
      </c>
      <c r="B8412" t="s">
        <v>433</v>
      </c>
      <c r="C8412" t="s">
        <v>42</v>
      </c>
      <c r="D8412" t="s">
        <v>640</v>
      </c>
      <c r="E8412">
        <v>120</v>
      </c>
    </row>
    <row r="8413" spans="1:5">
      <c r="A8413">
        <v>2021</v>
      </c>
      <c r="B8413" t="s">
        <v>421</v>
      </c>
      <c r="C8413" t="s">
        <v>13</v>
      </c>
      <c r="D8413" t="s">
        <v>640</v>
      </c>
      <c r="E8413">
        <v>1360</v>
      </c>
    </row>
    <row r="8414" spans="1:5">
      <c r="A8414">
        <v>2022</v>
      </c>
      <c r="B8414" t="s">
        <v>424</v>
      </c>
      <c r="C8414" t="s">
        <v>21</v>
      </c>
      <c r="D8414" t="s">
        <v>640</v>
      </c>
      <c r="E8414">
        <v>640</v>
      </c>
    </row>
    <row r="8415" spans="1:5">
      <c r="A8415">
        <v>2022</v>
      </c>
      <c r="B8415" t="s">
        <v>431</v>
      </c>
      <c r="C8415" t="s">
        <v>36</v>
      </c>
      <c r="D8415" t="s">
        <v>640</v>
      </c>
      <c r="E8415">
        <v>130</v>
      </c>
    </row>
    <row r="8416" spans="1:5">
      <c r="A8416">
        <v>2022</v>
      </c>
      <c r="B8416" t="s">
        <v>421</v>
      </c>
      <c r="C8416" t="s">
        <v>13</v>
      </c>
      <c r="D8416" t="s">
        <v>640</v>
      </c>
      <c r="E8416">
        <v>1405</v>
      </c>
    </row>
    <row r="8417" spans="1:5">
      <c r="A8417">
        <v>2021</v>
      </c>
      <c r="B8417" t="s">
        <v>436</v>
      </c>
      <c r="C8417" t="s">
        <v>49</v>
      </c>
      <c r="D8417" t="s">
        <v>640</v>
      </c>
      <c r="E8417">
        <v>1260</v>
      </c>
    </row>
    <row r="8418" spans="1:5">
      <c r="A8418">
        <v>2021</v>
      </c>
      <c r="B8418" t="s">
        <v>439</v>
      </c>
      <c r="C8418" t="s">
        <v>53</v>
      </c>
      <c r="D8418" t="s">
        <v>640</v>
      </c>
      <c r="E8418">
        <v>245</v>
      </c>
    </row>
    <row r="8419" spans="1:5">
      <c r="A8419">
        <v>2021</v>
      </c>
      <c r="B8419" t="s">
        <v>435</v>
      </c>
      <c r="C8419" t="s">
        <v>48</v>
      </c>
      <c r="D8419" t="s">
        <v>640</v>
      </c>
      <c r="E8419">
        <v>240</v>
      </c>
    </row>
    <row r="8420" spans="1:5">
      <c r="A8420">
        <v>2021</v>
      </c>
      <c r="B8420" t="s">
        <v>430</v>
      </c>
      <c r="C8420" t="s">
        <v>33</v>
      </c>
      <c r="D8420" t="s">
        <v>640</v>
      </c>
      <c r="E8420">
        <v>255</v>
      </c>
    </row>
    <row r="8421" spans="1:5">
      <c r="A8421">
        <v>2021</v>
      </c>
      <c r="B8421" t="s">
        <v>429</v>
      </c>
      <c r="C8421" t="s">
        <v>30</v>
      </c>
      <c r="D8421" t="s">
        <v>640</v>
      </c>
      <c r="E8421">
        <v>1250</v>
      </c>
    </row>
    <row r="8422" spans="1:5">
      <c r="A8422">
        <v>2021</v>
      </c>
      <c r="B8422" t="s">
        <v>428</v>
      </c>
      <c r="C8422" t="s">
        <v>27</v>
      </c>
      <c r="D8422" t="s">
        <v>640</v>
      </c>
      <c r="E8422">
        <v>400</v>
      </c>
    </row>
    <row r="8423" spans="1:5">
      <c r="A8423">
        <v>2021</v>
      </c>
      <c r="B8423" t="s">
        <v>431</v>
      </c>
      <c r="C8423" t="s">
        <v>36</v>
      </c>
      <c r="D8423" t="s">
        <v>640</v>
      </c>
      <c r="E8423">
        <v>130</v>
      </c>
    </row>
    <row r="8424" spans="1:5">
      <c r="A8424">
        <v>2022</v>
      </c>
      <c r="B8424" t="s">
        <v>438</v>
      </c>
      <c r="C8424" t="s">
        <v>52</v>
      </c>
      <c r="D8424" t="s">
        <v>640</v>
      </c>
      <c r="E8424">
        <v>175</v>
      </c>
    </row>
    <row r="8425" spans="1:5">
      <c r="A8425">
        <v>2022</v>
      </c>
      <c r="B8425" t="s">
        <v>429</v>
      </c>
      <c r="C8425" t="s">
        <v>30</v>
      </c>
      <c r="D8425" t="s">
        <v>640</v>
      </c>
      <c r="E8425">
        <v>1275</v>
      </c>
    </row>
    <row r="8426" spans="1:5">
      <c r="A8426">
        <v>2022</v>
      </c>
      <c r="B8426" t="s">
        <v>420</v>
      </c>
      <c r="C8426" t="s">
        <v>8</v>
      </c>
      <c r="D8426" t="s">
        <v>640</v>
      </c>
      <c r="E8426">
        <v>1320</v>
      </c>
    </row>
    <row r="8427" spans="1:5">
      <c r="A8427">
        <v>2020</v>
      </c>
      <c r="B8427" t="s">
        <v>422</v>
      </c>
      <c r="C8427" t="s">
        <v>15</v>
      </c>
      <c r="D8427" t="s">
        <v>640</v>
      </c>
      <c r="E8427">
        <v>1165</v>
      </c>
    </row>
    <row r="8428" spans="1:5">
      <c r="A8428">
        <v>2020</v>
      </c>
      <c r="B8428" t="s">
        <v>425</v>
      </c>
      <c r="C8428" t="s">
        <v>24</v>
      </c>
      <c r="D8428" t="s">
        <v>640</v>
      </c>
      <c r="E8428">
        <v>180</v>
      </c>
    </row>
    <row r="8429" spans="1:5">
      <c r="A8429">
        <v>2020</v>
      </c>
      <c r="B8429" t="s">
        <v>431</v>
      </c>
      <c r="C8429" t="s">
        <v>36</v>
      </c>
      <c r="D8429" t="s">
        <v>640</v>
      </c>
      <c r="E8429">
        <v>135</v>
      </c>
    </row>
    <row r="8430" spans="1:5">
      <c r="A8430">
        <v>2020</v>
      </c>
      <c r="B8430" t="s">
        <v>423</v>
      </c>
      <c r="C8430" t="s">
        <v>18</v>
      </c>
      <c r="D8430" t="s">
        <v>640</v>
      </c>
      <c r="E8430">
        <v>265</v>
      </c>
    </row>
    <row r="8431" spans="1:5">
      <c r="A8431">
        <v>2020</v>
      </c>
      <c r="B8431" t="s">
        <v>421</v>
      </c>
      <c r="C8431" t="s">
        <v>13</v>
      </c>
      <c r="D8431" t="s">
        <v>640</v>
      </c>
      <c r="E8431">
        <v>1385</v>
      </c>
    </row>
    <row r="8432" spans="1:5">
      <c r="A8432">
        <v>2020</v>
      </c>
      <c r="B8432" t="s">
        <v>438</v>
      </c>
      <c r="C8432" t="s">
        <v>52</v>
      </c>
      <c r="D8432" t="s">
        <v>640</v>
      </c>
      <c r="E8432">
        <v>185</v>
      </c>
    </row>
    <row r="8433" spans="1:5">
      <c r="A8433">
        <v>2020</v>
      </c>
      <c r="B8433" t="s">
        <v>436</v>
      </c>
      <c r="C8433" t="s">
        <v>49</v>
      </c>
      <c r="D8433" t="s">
        <v>640</v>
      </c>
      <c r="E8433">
        <v>1230</v>
      </c>
    </row>
    <row r="8434" spans="1:5">
      <c r="A8434">
        <v>2020</v>
      </c>
      <c r="B8434" t="s">
        <v>426</v>
      </c>
      <c r="C8434" t="s">
        <v>427</v>
      </c>
      <c r="D8434" t="s">
        <v>640</v>
      </c>
      <c r="E8434">
        <v>540</v>
      </c>
    </row>
    <row r="8435" spans="1:5">
      <c r="A8435">
        <v>2020</v>
      </c>
      <c r="B8435" t="s">
        <v>424</v>
      </c>
      <c r="C8435" t="s">
        <v>21</v>
      </c>
      <c r="D8435" t="s">
        <v>640</v>
      </c>
      <c r="E8435">
        <v>610</v>
      </c>
    </row>
    <row r="8436" spans="1:5">
      <c r="A8436">
        <v>2020</v>
      </c>
      <c r="B8436" t="s">
        <v>432</v>
      </c>
      <c r="C8436" t="s">
        <v>39</v>
      </c>
      <c r="D8436" t="s">
        <v>640</v>
      </c>
      <c r="E8436">
        <v>510</v>
      </c>
    </row>
    <row r="8437" spans="1:5">
      <c r="A8437">
        <v>2020</v>
      </c>
      <c r="B8437" t="s">
        <v>439</v>
      </c>
      <c r="C8437" t="s">
        <v>53</v>
      </c>
      <c r="D8437" t="s">
        <v>640</v>
      </c>
      <c r="E8437">
        <v>240</v>
      </c>
    </row>
    <row r="8438" spans="1:5">
      <c r="A8438">
        <v>2020</v>
      </c>
      <c r="B8438" t="s">
        <v>428</v>
      </c>
      <c r="C8438" t="s">
        <v>27</v>
      </c>
      <c r="D8438" t="s">
        <v>640</v>
      </c>
      <c r="E8438">
        <v>390</v>
      </c>
    </row>
    <row r="8439" spans="1:5">
      <c r="A8439">
        <v>2020</v>
      </c>
      <c r="B8439" t="s">
        <v>429</v>
      </c>
      <c r="C8439" t="s">
        <v>30</v>
      </c>
      <c r="D8439" t="s">
        <v>640</v>
      </c>
      <c r="E8439">
        <v>1235</v>
      </c>
    </row>
    <row r="8440" spans="1:5">
      <c r="A8440">
        <v>2020</v>
      </c>
      <c r="B8440" t="s">
        <v>430</v>
      </c>
      <c r="C8440" t="s">
        <v>33</v>
      </c>
      <c r="D8440" t="s">
        <v>640</v>
      </c>
      <c r="E8440">
        <v>255</v>
      </c>
    </row>
    <row r="8441" spans="1:5">
      <c r="A8441">
        <v>2020</v>
      </c>
      <c r="B8441" t="s">
        <v>433</v>
      </c>
      <c r="C8441" t="s">
        <v>42</v>
      </c>
      <c r="D8441" t="s">
        <v>640</v>
      </c>
      <c r="E8441">
        <v>120</v>
      </c>
    </row>
    <row r="8442" spans="1:5">
      <c r="A8442">
        <v>2020</v>
      </c>
      <c r="B8442" t="s">
        <v>420</v>
      </c>
      <c r="C8442" t="s">
        <v>8</v>
      </c>
      <c r="D8442" t="s">
        <v>640</v>
      </c>
      <c r="E8442">
        <v>1250</v>
      </c>
    </row>
    <row r="8443" spans="1:5">
      <c r="A8443">
        <v>2020</v>
      </c>
      <c r="B8443" t="s">
        <v>434</v>
      </c>
      <c r="C8443" t="s">
        <v>45</v>
      </c>
      <c r="D8443" t="s">
        <v>640</v>
      </c>
      <c r="E8443">
        <v>65</v>
      </c>
    </row>
    <row r="8444" spans="1:5">
      <c r="A8444">
        <v>2020</v>
      </c>
      <c r="B8444" t="s">
        <v>435</v>
      </c>
      <c r="C8444" t="s">
        <v>48</v>
      </c>
      <c r="D8444" t="s">
        <v>640</v>
      </c>
      <c r="E8444">
        <v>230</v>
      </c>
    </row>
    <row r="8445" spans="1:5">
      <c r="A8445">
        <v>2020</v>
      </c>
      <c r="B8445" t="s">
        <v>437</v>
      </c>
      <c r="C8445" t="s">
        <v>51</v>
      </c>
      <c r="D8445" t="s">
        <v>640</v>
      </c>
      <c r="E8445">
        <v>770</v>
      </c>
    </row>
    <row r="8446" spans="1:5">
      <c r="A8446">
        <v>2019</v>
      </c>
      <c r="B8446" t="s">
        <v>432</v>
      </c>
      <c r="C8446" t="s">
        <v>39</v>
      </c>
      <c r="D8446" t="s">
        <v>640</v>
      </c>
      <c r="E8446">
        <v>490</v>
      </c>
    </row>
    <row r="8447" spans="1:5">
      <c r="A8447">
        <v>2019</v>
      </c>
      <c r="B8447" t="s">
        <v>426</v>
      </c>
      <c r="C8447" t="s">
        <v>427</v>
      </c>
      <c r="D8447" t="s">
        <v>640</v>
      </c>
      <c r="E8447">
        <v>535</v>
      </c>
    </row>
    <row r="8448" spans="1:5">
      <c r="A8448">
        <v>2019</v>
      </c>
      <c r="B8448" t="s">
        <v>421</v>
      </c>
      <c r="C8448" t="s">
        <v>13</v>
      </c>
      <c r="D8448" t="s">
        <v>640</v>
      </c>
      <c r="E8448">
        <v>1355</v>
      </c>
    </row>
    <row r="8449" spans="1:5">
      <c r="A8449">
        <v>2019</v>
      </c>
      <c r="B8449" t="s">
        <v>424</v>
      </c>
      <c r="C8449" t="s">
        <v>21</v>
      </c>
      <c r="D8449" t="s">
        <v>640</v>
      </c>
      <c r="E8449">
        <v>630</v>
      </c>
    </row>
    <row r="8450" spans="1:5">
      <c r="A8450">
        <v>2019</v>
      </c>
      <c r="B8450" t="s">
        <v>423</v>
      </c>
      <c r="C8450" t="s">
        <v>18</v>
      </c>
      <c r="D8450" t="s">
        <v>640</v>
      </c>
      <c r="E8450">
        <v>275</v>
      </c>
    </row>
    <row r="8451" spans="1:5">
      <c r="A8451">
        <v>2019</v>
      </c>
      <c r="B8451" t="s">
        <v>434</v>
      </c>
      <c r="C8451" t="s">
        <v>45</v>
      </c>
      <c r="D8451" t="s">
        <v>640</v>
      </c>
      <c r="E8451">
        <v>60</v>
      </c>
    </row>
    <row r="8452" spans="1:5">
      <c r="A8452">
        <v>2019</v>
      </c>
      <c r="B8452" t="s">
        <v>428</v>
      </c>
      <c r="C8452" t="s">
        <v>27</v>
      </c>
      <c r="D8452" t="s">
        <v>640</v>
      </c>
      <c r="E8452">
        <v>410</v>
      </c>
    </row>
    <row r="8453" spans="1:5">
      <c r="A8453">
        <v>2019</v>
      </c>
      <c r="B8453" t="s">
        <v>437</v>
      </c>
      <c r="C8453" t="s">
        <v>51</v>
      </c>
      <c r="D8453" t="s">
        <v>640</v>
      </c>
      <c r="E8453">
        <v>760</v>
      </c>
    </row>
    <row r="8454" spans="1:5">
      <c r="A8454">
        <v>2019</v>
      </c>
      <c r="B8454" t="s">
        <v>425</v>
      </c>
      <c r="C8454" t="s">
        <v>24</v>
      </c>
      <c r="D8454" t="s">
        <v>640</v>
      </c>
      <c r="E8454">
        <v>190</v>
      </c>
    </row>
    <row r="8455" spans="1:5">
      <c r="A8455">
        <v>2019</v>
      </c>
      <c r="B8455" t="s">
        <v>430</v>
      </c>
      <c r="C8455" t="s">
        <v>33</v>
      </c>
      <c r="D8455" t="s">
        <v>640</v>
      </c>
      <c r="E8455">
        <v>280</v>
      </c>
    </row>
    <row r="8456" spans="1:5">
      <c r="A8456">
        <v>2019</v>
      </c>
      <c r="B8456" t="s">
        <v>420</v>
      </c>
      <c r="C8456" t="s">
        <v>8</v>
      </c>
      <c r="D8456" t="s">
        <v>640</v>
      </c>
      <c r="E8456">
        <v>1315</v>
      </c>
    </row>
    <row r="8457" spans="1:5">
      <c r="A8457">
        <v>2019</v>
      </c>
      <c r="B8457" t="s">
        <v>438</v>
      </c>
      <c r="C8457" t="s">
        <v>52</v>
      </c>
      <c r="D8457" t="s">
        <v>640</v>
      </c>
      <c r="E8457">
        <v>185</v>
      </c>
    </row>
    <row r="8458" spans="1:5">
      <c r="A8458">
        <v>2019</v>
      </c>
      <c r="B8458" t="s">
        <v>429</v>
      </c>
      <c r="C8458" t="s">
        <v>30</v>
      </c>
      <c r="D8458" t="s">
        <v>640</v>
      </c>
      <c r="E8458">
        <v>1260</v>
      </c>
    </row>
    <row r="8459" spans="1:5">
      <c r="A8459">
        <v>2019</v>
      </c>
      <c r="B8459" t="s">
        <v>433</v>
      </c>
      <c r="C8459" t="s">
        <v>42</v>
      </c>
      <c r="D8459" t="s">
        <v>640</v>
      </c>
      <c r="E8459">
        <v>125</v>
      </c>
    </row>
    <row r="8460" spans="1:5">
      <c r="A8460">
        <v>2019</v>
      </c>
      <c r="B8460" t="s">
        <v>422</v>
      </c>
      <c r="C8460" t="s">
        <v>15</v>
      </c>
      <c r="D8460" t="s">
        <v>640</v>
      </c>
      <c r="E8460">
        <v>1155</v>
      </c>
    </row>
    <row r="8461" spans="1:5">
      <c r="A8461">
        <v>2019</v>
      </c>
      <c r="B8461" t="s">
        <v>435</v>
      </c>
      <c r="C8461" t="s">
        <v>48</v>
      </c>
      <c r="D8461" t="s">
        <v>640</v>
      </c>
      <c r="E8461">
        <v>240</v>
      </c>
    </row>
    <row r="8462" spans="1:5">
      <c r="A8462">
        <v>2019</v>
      </c>
      <c r="B8462" t="s">
        <v>436</v>
      </c>
      <c r="C8462" t="s">
        <v>49</v>
      </c>
      <c r="D8462" t="s">
        <v>640</v>
      </c>
      <c r="E8462">
        <v>1230</v>
      </c>
    </row>
    <row r="8463" spans="1:5">
      <c r="A8463">
        <v>2019</v>
      </c>
      <c r="B8463" t="s">
        <v>439</v>
      </c>
      <c r="C8463" t="s">
        <v>53</v>
      </c>
      <c r="D8463" t="s">
        <v>640</v>
      </c>
      <c r="E8463">
        <v>250</v>
      </c>
    </row>
    <row r="8464" spans="1:5">
      <c r="A8464">
        <v>2019</v>
      </c>
      <c r="B8464" t="s">
        <v>431</v>
      </c>
      <c r="C8464" t="s">
        <v>36</v>
      </c>
      <c r="D8464" t="s">
        <v>640</v>
      </c>
      <c r="E8464">
        <v>150</v>
      </c>
    </row>
    <row r="8465" spans="1:5">
      <c r="A8465">
        <v>2018</v>
      </c>
      <c r="B8465" t="s">
        <v>424</v>
      </c>
      <c r="C8465" t="s">
        <v>21</v>
      </c>
      <c r="D8465" t="s">
        <v>640</v>
      </c>
      <c r="E8465">
        <v>485</v>
      </c>
    </row>
    <row r="8466" spans="1:5">
      <c r="A8466">
        <v>2018</v>
      </c>
      <c r="B8466" t="s">
        <v>420</v>
      </c>
      <c r="C8466" t="s">
        <v>8</v>
      </c>
      <c r="D8466" t="s">
        <v>640</v>
      </c>
      <c r="E8466">
        <v>935</v>
      </c>
    </row>
    <row r="8467" spans="1:5">
      <c r="A8467">
        <v>2018</v>
      </c>
      <c r="B8467" t="s">
        <v>426</v>
      </c>
      <c r="C8467" t="s">
        <v>427</v>
      </c>
      <c r="D8467" t="s">
        <v>640</v>
      </c>
      <c r="E8467">
        <v>420</v>
      </c>
    </row>
    <row r="8468" spans="1:5">
      <c r="A8468">
        <v>2018</v>
      </c>
      <c r="B8468" t="s">
        <v>433</v>
      </c>
      <c r="C8468" t="s">
        <v>42</v>
      </c>
      <c r="D8468" t="s">
        <v>640</v>
      </c>
      <c r="E8468">
        <v>75</v>
      </c>
    </row>
    <row r="8469" spans="1:5">
      <c r="A8469">
        <v>2018</v>
      </c>
      <c r="B8469" t="s">
        <v>421</v>
      </c>
      <c r="C8469" t="s">
        <v>13</v>
      </c>
      <c r="D8469" t="s">
        <v>640</v>
      </c>
      <c r="E8469">
        <v>985</v>
      </c>
    </row>
    <row r="8470" spans="1:5">
      <c r="A8470">
        <v>2018</v>
      </c>
      <c r="B8470" t="s">
        <v>435</v>
      </c>
      <c r="C8470" t="s">
        <v>48</v>
      </c>
      <c r="D8470" t="s">
        <v>640</v>
      </c>
      <c r="E8470">
        <v>205</v>
      </c>
    </row>
    <row r="8471" spans="1:5">
      <c r="A8471">
        <v>2018</v>
      </c>
      <c r="B8471" t="s">
        <v>428</v>
      </c>
      <c r="C8471" t="s">
        <v>27</v>
      </c>
      <c r="D8471" t="s">
        <v>640</v>
      </c>
      <c r="E8471">
        <v>295</v>
      </c>
    </row>
    <row r="8472" spans="1:5">
      <c r="A8472">
        <v>2018</v>
      </c>
      <c r="B8472" t="s">
        <v>423</v>
      </c>
      <c r="C8472" t="s">
        <v>18</v>
      </c>
      <c r="D8472" t="s">
        <v>640</v>
      </c>
      <c r="E8472">
        <v>220</v>
      </c>
    </row>
    <row r="8473" spans="1:5">
      <c r="A8473">
        <v>2018</v>
      </c>
      <c r="B8473" t="s">
        <v>430</v>
      </c>
      <c r="C8473" t="s">
        <v>33</v>
      </c>
      <c r="D8473" t="s">
        <v>640</v>
      </c>
      <c r="E8473">
        <v>220</v>
      </c>
    </row>
    <row r="8474" spans="1:5">
      <c r="A8474">
        <v>2018</v>
      </c>
      <c r="B8474" t="s">
        <v>431</v>
      </c>
      <c r="C8474" t="s">
        <v>36</v>
      </c>
      <c r="D8474" t="s">
        <v>640</v>
      </c>
      <c r="E8474">
        <v>100</v>
      </c>
    </row>
    <row r="8475" spans="1:5">
      <c r="A8475">
        <v>2018</v>
      </c>
      <c r="B8475" t="s">
        <v>438</v>
      </c>
      <c r="C8475" t="s">
        <v>52</v>
      </c>
      <c r="D8475" t="s">
        <v>640</v>
      </c>
      <c r="E8475">
        <v>150</v>
      </c>
    </row>
    <row r="8476" spans="1:5">
      <c r="A8476">
        <v>2018</v>
      </c>
      <c r="B8476" t="s">
        <v>422</v>
      </c>
      <c r="C8476" t="s">
        <v>15</v>
      </c>
      <c r="D8476" t="s">
        <v>640</v>
      </c>
      <c r="E8476">
        <v>830</v>
      </c>
    </row>
    <row r="8477" spans="1:5">
      <c r="A8477">
        <v>2018</v>
      </c>
      <c r="B8477" t="s">
        <v>436</v>
      </c>
      <c r="C8477" t="s">
        <v>49</v>
      </c>
      <c r="D8477" t="s">
        <v>640</v>
      </c>
      <c r="E8477">
        <v>960</v>
      </c>
    </row>
    <row r="8478" spans="1:5">
      <c r="A8478">
        <v>2018</v>
      </c>
      <c r="B8478" t="s">
        <v>439</v>
      </c>
      <c r="C8478" t="s">
        <v>53</v>
      </c>
      <c r="D8478" t="s">
        <v>640</v>
      </c>
      <c r="E8478">
        <v>185</v>
      </c>
    </row>
    <row r="8479" spans="1:5">
      <c r="A8479">
        <v>2018</v>
      </c>
      <c r="B8479" t="s">
        <v>437</v>
      </c>
      <c r="C8479" t="s">
        <v>51</v>
      </c>
      <c r="D8479" t="s">
        <v>640</v>
      </c>
      <c r="E8479">
        <v>495</v>
      </c>
    </row>
    <row r="8480" spans="1:5">
      <c r="A8480">
        <v>2018</v>
      </c>
      <c r="B8480" t="s">
        <v>434</v>
      </c>
      <c r="C8480" t="s">
        <v>45</v>
      </c>
      <c r="D8480" t="s">
        <v>640</v>
      </c>
      <c r="E8480">
        <v>45</v>
      </c>
    </row>
    <row r="8481" spans="1:5">
      <c r="A8481">
        <v>2018</v>
      </c>
      <c r="B8481" t="s">
        <v>429</v>
      </c>
      <c r="C8481" t="s">
        <v>30</v>
      </c>
      <c r="D8481" t="s">
        <v>640</v>
      </c>
      <c r="E8481">
        <v>950</v>
      </c>
    </row>
    <row r="8482" spans="1:5">
      <c r="A8482">
        <v>2018</v>
      </c>
      <c r="B8482" t="s">
        <v>425</v>
      </c>
      <c r="C8482" t="s">
        <v>24</v>
      </c>
      <c r="D8482" t="s">
        <v>640</v>
      </c>
      <c r="E8482">
        <v>140</v>
      </c>
    </row>
    <row r="8483" spans="1:5">
      <c r="A8483">
        <v>2018</v>
      </c>
      <c r="B8483" t="s">
        <v>432</v>
      </c>
      <c r="C8483" t="s">
        <v>39</v>
      </c>
      <c r="D8483" t="s">
        <v>640</v>
      </c>
      <c r="E8483">
        <v>390</v>
      </c>
    </row>
    <row r="8484" spans="1:5">
      <c r="A8484">
        <v>2023</v>
      </c>
      <c r="B8484" t="s">
        <v>424</v>
      </c>
      <c r="C8484" t="s">
        <v>21</v>
      </c>
      <c r="D8484" t="s">
        <v>640</v>
      </c>
      <c r="E8484">
        <v>640</v>
      </c>
    </row>
    <row r="8485" spans="1:5">
      <c r="A8485">
        <v>2023</v>
      </c>
      <c r="B8485" t="s">
        <v>432</v>
      </c>
      <c r="C8485" t="s">
        <v>39</v>
      </c>
      <c r="D8485" t="s">
        <v>640</v>
      </c>
      <c r="E8485">
        <v>510</v>
      </c>
    </row>
    <row r="8486" spans="1:5">
      <c r="A8486">
        <v>2023</v>
      </c>
      <c r="B8486" t="s">
        <v>421</v>
      </c>
      <c r="C8486" t="s">
        <v>13</v>
      </c>
      <c r="D8486" t="s">
        <v>640</v>
      </c>
      <c r="E8486">
        <v>1335</v>
      </c>
    </row>
    <row r="8487" spans="1:5">
      <c r="A8487">
        <v>2023</v>
      </c>
      <c r="B8487" t="s">
        <v>430</v>
      </c>
      <c r="C8487" t="s">
        <v>33</v>
      </c>
      <c r="D8487" t="s">
        <v>640</v>
      </c>
      <c r="E8487">
        <v>250</v>
      </c>
    </row>
    <row r="8488" spans="1:5">
      <c r="A8488">
        <v>2023</v>
      </c>
      <c r="B8488" t="s">
        <v>435</v>
      </c>
      <c r="C8488" t="s">
        <v>48</v>
      </c>
      <c r="D8488" t="s">
        <v>640</v>
      </c>
      <c r="E8488">
        <v>260</v>
      </c>
    </row>
    <row r="8489" spans="1:5">
      <c r="A8489">
        <v>2023</v>
      </c>
      <c r="B8489" t="s">
        <v>436</v>
      </c>
      <c r="C8489" t="s">
        <v>49</v>
      </c>
      <c r="D8489" t="s">
        <v>640</v>
      </c>
      <c r="E8489">
        <v>1225</v>
      </c>
    </row>
    <row r="8490" spans="1:5">
      <c r="A8490">
        <v>2023</v>
      </c>
      <c r="B8490" t="s">
        <v>429</v>
      </c>
      <c r="C8490" t="s">
        <v>30</v>
      </c>
      <c r="D8490" t="s">
        <v>640</v>
      </c>
      <c r="E8490">
        <v>1230</v>
      </c>
    </row>
    <row r="8491" spans="1:5">
      <c r="A8491">
        <v>2023</v>
      </c>
      <c r="B8491" t="s">
        <v>420</v>
      </c>
      <c r="C8491" t="s">
        <v>8</v>
      </c>
      <c r="D8491" t="s">
        <v>640</v>
      </c>
      <c r="E8491">
        <v>1280</v>
      </c>
    </row>
    <row r="8492" spans="1:5">
      <c r="A8492">
        <v>2023</v>
      </c>
      <c r="B8492" t="s">
        <v>439</v>
      </c>
      <c r="C8492" t="s">
        <v>53</v>
      </c>
      <c r="D8492" t="s">
        <v>640</v>
      </c>
      <c r="E8492">
        <v>245</v>
      </c>
    </row>
    <row r="8493" spans="1:5">
      <c r="A8493">
        <v>2023</v>
      </c>
      <c r="B8493" t="s">
        <v>437</v>
      </c>
      <c r="C8493" t="s">
        <v>51</v>
      </c>
      <c r="D8493" t="s">
        <v>640</v>
      </c>
      <c r="E8493">
        <v>740</v>
      </c>
    </row>
    <row r="8494" spans="1:5">
      <c r="A8494">
        <v>2023</v>
      </c>
      <c r="B8494" t="s">
        <v>438</v>
      </c>
      <c r="C8494" t="s">
        <v>52</v>
      </c>
      <c r="D8494" t="s">
        <v>640</v>
      </c>
      <c r="E8494">
        <v>200</v>
      </c>
    </row>
    <row r="8495" spans="1:5">
      <c r="A8495">
        <v>2023</v>
      </c>
      <c r="B8495" t="s">
        <v>426</v>
      </c>
      <c r="C8495" t="s">
        <v>427</v>
      </c>
      <c r="D8495" t="s">
        <v>640</v>
      </c>
      <c r="E8495">
        <v>550</v>
      </c>
    </row>
    <row r="8496" spans="1:5">
      <c r="A8496">
        <v>2023</v>
      </c>
      <c r="B8496" t="s">
        <v>434</v>
      </c>
      <c r="C8496" t="s">
        <v>45</v>
      </c>
      <c r="D8496" t="s">
        <v>640</v>
      </c>
      <c r="E8496">
        <v>60</v>
      </c>
    </row>
    <row r="8497" spans="1:5">
      <c r="A8497">
        <v>2023</v>
      </c>
      <c r="B8497" t="s">
        <v>425</v>
      </c>
      <c r="C8497" t="s">
        <v>24</v>
      </c>
      <c r="D8497" t="s">
        <v>640</v>
      </c>
      <c r="E8497">
        <v>180</v>
      </c>
    </row>
    <row r="8498" spans="1:5">
      <c r="A8498">
        <v>2023</v>
      </c>
      <c r="B8498" t="s">
        <v>422</v>
      </c>
      <c r="C8498" t="s">
        <v>15</v>
      </c>
      <c r="D8498" t="s">
        <v>640</v>
      </c>
      <c r="E8498">
        <v>1235</v>
      </c>
    </row>
    <row r="8499" spans="1:5">
      <c r="A8499">
        <v>2024</v>
      </c>
      <c r="B8499" t="s">
        <v>430</v>
      </c>
      <c r="C8499" t="s">
        <v>33</v>
      </c>
      <c r="D8499" t="s">
        <v>640</v>
      </c>
      <c r="E8499">
        <v>265</v>
      </c>
    </row>
    <row r="8500" spans="1:5">
      <c r="A8500">
        <v>2024</v>
      </c>
      <c r="B8500" t="s">
        <v>428</v>
      </c>
      <c r="C8500" t="s">
        <v>27</v>
      </c>
      <c r="D8500" t="s">
        <v>640</v>
      </c>
      <c r="E8500">
        <v>405</v>
      </c>
    </row>
    <row r="8501" spans="1:5">
      <c r="A8501">
        <v>2024</v>
      </c>
      <c r="B8501" t="s">
        <v>422</v>
      </c>
      <c r="C8501" t="s">
        <v>15</v>
      </c>
      <c r="D8501" t="s">
        <v>640</v>
      </c>
      <c r="E8501">
        <v>1220</v>
      </c>
    </row>
    <row r="8502" spans="1:5">
      <c r="A8502">
        <v>2024</v>
      </c>
      <c r="B8502" t="s">
        <v>425</v>
      </c>
      <c r="C8502" t="s">
        <v>24</v>
      </c>
      <c r="D8502" t="s">
        <v>640</v>
      </c>
      <c r="E8502">
        <v>190</v>
      </c>
    </row>
    <row r="8503" spans="1:5">
      <c r="A8503">
        <v>2024</v>
      </c>
      <c r="B8503" t="s">
        <v>438</v>
      </c>
      <c r="C8503" t="s">
        <v>52</v>
      </c>
      <c r="D8503" t="s">
        <v>640</v>
      </c>
      <c r="E8503">
        <v>190</v>
      </c>
    </row>
    <row r="8504" spans="1:5">
      <c r="A8504">
        <v>2024</v>
      </c>
      <c r="B8504" t="s">
        <v>420</v>
      </c>
      <c r="C8504" t="s">
        <v>8</v>
      </c>
      <c r="D8504" t="s">
        <v>640</v>
      </c>
      <c r="E8504">
        <v>1345</v>
      </c>
    </row>
    <row r="8505" spans="1:5">
      <c r="A8505">
        <v>2024</v>
      </c>
      <c r="B8505" t="s">
        <v>423</v>
      </c>
      <c r="C8505" t="s">
        <v>18</v>
      </c>
      <c r="D8505" t="s">
        <v>640</v>
      </c>
      <c r="E8505">
        <v>285</v>
      </c>
    </row>
    <row r="8506" spans="1:5">
      <c r="A8506">
        <v>2024</v>
      </c>
      <c r="B8506" t="s">
        <v>421</v>
      </c>
      <c r="C8506" t="s">
        <v>13</v>
      </c>
      <c r="D8506" t="s">
        <v>640</v>
      </c>
      <c r="E8506">
        <v>1310</v>
      </c>
    </row>
    <row r="8507" spans="1:5">
      <c r="A8507">
        <v>2024</v>
      </c>
      <c r="B8507" t="s">
        <v>429</v>
      </c>
      <c r="C8507" t="s">
        <v>30</v>
      </c>
      <c r="D8507" t="s">
        <v>640</v>
      </c>
      <c r="E8507">
        <v>1225</v>
      </c>
    </row>
    <row r="8508" spans="1:5">
      <c r="A8508">
        <v>2024</v>
      </c>
      <c r="B8508" t="s">
        <v>431</v>
      </c>
      <c r="C8508" t="s">
        <v>36</v>
      </c>
      <c r="D8508" t="s">
        <v>640</v>
      </c>
      <c r="E8508">
        <v>125</v>
      </c>
    </row>
    <row r="8509" spans="1:5">
      <c r="A8509">
        <v>2024</v>
      </c>
      <c r="B8509" t="s">
        <v>434</v>
      </c>
      <c r="C8509" t="s">
        <v>45</v>
      </c>
      <c r="D8509" t="s">
        <v>640</v>
      </c>
      <c r="E8509">
        <v>70</v>
      </c>
    </row>
    <row r="8510" spans="1:5">
      <c r="A8510">
        <v>2024</v>
      </c>
      <c r="B8510" t="s">
        <v>437</v>
      </c>
      <c r="C8510" t="s">
        <v>51</v>
      </c>
      <c r="D8510" t="s">
        <v>640</v>
      </c>
      <c r="E8510">
        <v>745</v>
      </c>
    </row>
    <row r="8511" spans="1:5">
      <c r="A8511">
        <v>2024</v>
      </c>
      <c r="B8511" t="s">
        <v>436</v>
      </c>
      <c r="C8511" t="s">
        <v>49</v>
      </c>
      <c r="D8511" t="s">
        <v>640</v>
      </c>
      <c r="E8511">
        <v>1240</v>
      </c>
    </row>
    <row r="8512" spans="1:5">
      <c r="A8512">
        <v>2024</v>
      </c>
      <c r="B8512" t="s">
        <v>439</v>
      </c>
      <c r="C8512" t="s">
        <v>53</v>
      </c>
      <c r="D8512" t="s">
        <v>640</v>
      </c>
      <c r="E8512">
        <v>245</v>
      </c>
    </row>
    <row r="8513" spans="1:5">
      <c r="A8513">
        <v>2024</v>
      </c>
      <c r="B8513" t="s">
        <v>433</v>
      </c>
      <c r="C8513" t="s">
        <v>42</v>
      </c>
      <c r="D8513" t="s">
        <v>640</v>
      </c>
      <c r="E8513">
        <v>110</v>
      </c>
    </row>
    <row r="8514" spans="1:5">
      <c r="A8514">
        <v>2023</v>
      </c>
      <c r="B8514" t="s">
        <v>431</v>
      </c>
      <c r="C8514" t="s">
        <v>36</v>
      </c>
      <c r="D8514" t="s">
        <v>641</v>
      </c>
      <c r="E8514">
        <v>35</v>
      </c>
    </row>
    <row r="8515" spans="1:5">
      <c r="A8515">
        <v>2023</v>
      </c>
      <c r="B8515" t="s">
        <v>433</v>
      </c>
      <c r="C8515" t="s">
        <v>42</v>
      </c>
      <c r="D8515" t="s">
        <v>641</v>
      </c>
      <c r="E8515">
        <v>10</v>
      </c>
    </row>
    <row r="8516" spans="1:5">
      <c r="A8516">
        <v>2023</v>
      </c>
      <c r="B8516" t="s">
        <v>423</v>
      </c>
      <c r="C8516" t="s">
        <v>18</v>
      </c>
      <c r="D8516" t="s">
        <v>641</v>
      </c>
      <c r="E8516">
        <v>65</v>
      </c>
    </row>
    <row r="8517" spans="1:5">
      <c r="A8517">
        <v>2023</v>
      </c>
      <c r="B8517" t="s">
        <v>428</v>
      </c>
      <c r="C8517" t="s">
        <v>27</v>
      </c>
      <c r="D8517" t="s">
        <v>641</v>
      </c>
      <c r="E8517">
        <v>90</v>
      </c>
    </row>
    <row r="8518" spans="1:5">
      <c r="A8518">
        <v>2024</v>
      </c>
      <c r="B8518" t="s">
        <v>424</v>
      </c>
      <c r="C8518" t="s">
        <v>21</v>
      </c>
      <c r="D8518" t="s">
        <v>641</v>
      </c>
      <c r="E8518">
        <v>215</v>
      </c>
    </row>
    <row r="8519" spans="1:5">
      <c r="A8519">
        <v>2024</v>
      </c>
      <c r="B8519" t="s">
        <v>432</v>
      </c>
      <c r="C8519" t="s">
        <v>39</v>
      </c>
      <c r="D8519" t="s">
        <v>641</v>
      </c>
      <c r="E8519">
        <v>160</v>
      </c>
    </row>
    <row r="8520" spans="1:5">
      <c r="A8520">
        <v>2024</v>
      </c>
      <c r="B8520" t="s">
        <v>435</v>
      </c>
      <c r="C8520" t="s">
        <v>48</v>
      </c>
      <c r="D8520" t="s">
        <v>641</v>
      </c>
      <c r="E8520">
        <v>100</v>
      </c>
    </row>
    <row r="8521" spans="1:5">
      <c r="A8521">
        <v>2024</v>
      </c>
      <c r="B8521" t="s">
        <v>426</v>
      </c>
      <c r="C8521" t="s">
        <v>427</v>
      </c>
      <c r="D8521" t="s">
        <v>641</v>
      </c>
      <c r="E8521">
        <v>400</v>
      </c>
    </row>
    <row r="8522" spans="1:5">
      <c r="A8522">
        <v>2021</v>
      </c>
      <c r="B8522" t="s">
        <v>437</v>
      </c>
      <c r="C8522" t="s">
        <v>51</v>
      </c>
      <c r="D8522" t="s">
        <v>641</v>
      </c>
      <c r="E8522">
        <v>110</v>
      </c>
    </row>
    <row r="8523" spans="1:5">
      <c r="A8523">
        <v>2021</v>
      </c>
      <c r="B8523" t="s">
        <v>434</v>
      </c>
      <c r="C8523" t="s">
        <v>45</v>
      </c>
      <c r="D8523" t="s">
        <v>641</v>
      </c>
      <c r="E8523">
        <v>10</v>
      </c>
    </row>
    <row r="8524" spans="1:5">
      <c r="A8524">
        <v>2021</v>
      </c>
      <c r="B8524" t="s">
        <v>438</v>
      </c>
      <c r="C8524" t="s">
        <v>52</v>
      </c>
      <c r="D8524" t="s">
        <v>641</v>
      </c>
      <c r="E8524">
        <v>55</v>
      </c>
    </row>
    <row r="8525" spans="1:5">
      <c r="A8525">
        <v>2021</v>
      </c>
      <c r="B8525" t="s">
        <v>425</v>
      </c>
      <c r="C8525" t="s">
        <v>24</v>
      </c>
      <c r="D8525" t="s">
        <v>641</v>
      </c>
      <c r="E8525">
        <v>50</v>
      </c>
    </row>
    <row r="8526" spans="1:5">
      <c r="A8526">
        <v>2021</v>
      </c>
      <c r="B8526" t="s">
        <v>423</v>
      </c>
      <c r="C8526" t="s">
        <v>18</v>
      </c>
      <c r="D8526" t="s">
        <v>641</v>
      </c>
      <c r="E8526">
        <v>70</v>
      </c>
    </row>
    <row r="8527" spans="1:5">
      <c r="A8527">
        <v>2021</v>
      </c>
      <c r="B8527" t="s">
        <v>420</v>
      </c>
      <c r="C8527" t="s">
        <v>8</v>
      </c>
      <c r="D8527" t="s">
        <v>641</v>
      </c>
      <c r="E8527">
        <v>405</v>
      </c>
    </row>
    <row r="8528" spans="1:5">
      <c r="A8528">
        <v>2022</v>
      </c>
      <c r="B8528" t="s">
        <v>425</v>
      </c>
      <c r="C8528" t="s">
        <v>24</v>
      </c>
      <c r="D8528" t="s">
        <v>641</v>
      </c>
      <c r="E8528">
        <v>45</v>
      </c>
    </row>
    <row r="8529" spans="1:5">
      <c r="A8529">
        <v>2022</v>
      </c>
      <c r="B8529" t="s">
        <v>422</v>
      </c>
      <c r="C8529" t="s">
        <v>15</v>
      </c>
      <c r="D8529" t="s">
        <v>641</v>
      </c>
      <c r="E8529">
        <v>350</v>
      </c>
    </row>
    <row r="8530" spans="1:5">
      <c r="A8530">
        <v>2022</v>
      </c>
      <c r="B8530" t="s">
        <v>437</v>
      </c>
      <c r="C8530" t="s">
        <v>51</v>
      </c>
      <c r="D8530" t="s">
        <v>641</v>
      </c>
      <c r="E8530">
        <v>105</v>
      </c>
    </row>
    <row r="8531" spans="1:5">
      <c r="A8531">
        <v>2022</v>
      </c>
      <c r="B8531" t="s">
        <v>426</v>
      </c>
      <c r="C8531" t="s">
        <v>427</v>
      </c>
      <c r="D8531" t="s">
        <v>641</v>
      </c>
      <c r="E8531">
        <v>425</v>
      </c>
    </row>
    <row r="8532" spans="1:5">
      <c r="A8532">
        <v>2022</v>
      </c>
      <c r="B8532" t="s">
        <v>428</v>
      </c>
      <c r="C8532" t="s">
        <v>27</v>
      </c>
      <c r="D8532" t="s">
        <v>641</v>
      </c>
      <c r="E8532">
        <v>90</v>
      </c>
    </row>
    <row r="8533" spans="1:5">
      <c r="A8533">
        <v>2022</v>
      </c>
      <c r="B8533" t="s">
        <v>435</v>
      </c>
      <c r="C8533" t="s">
        <v>48</v>
      </c>
      <c r="D8533" t="s">
        <v>641</v>
      </c>
      <c r="E8533">
        <v>110</v>
      </c>
    </row>
    <row r="8534" spans="1:5">
      <c r="A8534">
        <v>2022</v>
      </c>
      <c r="B8534" t="s">
        <v>423</v>
      </c>
      <c r="C8534" t="s">
        <v>18</v>
      </c>
      <c r="D8534" t="s">
        <v>641</v>
      </c>
      <c r="E8534">
        <v>80</v>
      </c>
    </row>
    <row r="8535" spans="1:5">
      <c r="A8535">
        <v>2022</v>
      </c>
      <c r="B8535" t="s">
        <v>430</v>
      </c>
      <c r="C8535" t="s">
        <v>33</v>
      </c>
      <c r="D8535" t="s">
        <v>641</v>
      </c>
      <c r="E8535">
        <v>80</v>
      </c>
    </row>
    <row r="8536" spans="1:5">
      <c r="A8536">
        <v>2022</v>
      </c>
      <c r="B8536" t="s">
        <v>436</v>
      </c>
      <c r="C8536" t="s">
        <v>49</v>
      </c>
      <c r="D8536" t="s">
        <v>641</v>
      </c>
      <c r="E8536">
        <v>345</v>
      </c>
    </row>
    <row r="8537" spans="1:5">
      <c r="A8537">
        <v>2022</v>
      </c>
      <c r="B8537" t="s">
        <v>439</v>
      </c>
      <c r="C8537" t="s">
        <v>53</v>
      </c>
      <c r="D8537" t="s">
        <v>641</v>
      </c>
      <c r="E8537">
        <v>45</v>
      </c>
    </row>
    <row r="8538" spans="1:5">
      <c r="A8538">
        <v>2022</v>
      </c>
      <c r="B8538" t="s">
        <v>433</v>
      </c>
      <c r="C8538" t="s">
        <v>42</v>
      </c>
      <c r="D8538" t="s">
        <v>641</v>
      </c>
      <c r="E8538">
        <v>15</v>
      </c>
    </row>
    <row r="8539" spans="1:5">
      <c r="A8539">
        <v>2022</v>
      </c>
      <c r="B8539" t="s">
        <v>434</v>
      </c>
      <c r="C8539" t="s">
        <v>45</v>
      </c>
      <c r="D8539" t="s">
        <v>641</v>
      </c>
      <c r="E8539">
        <v>15</v>
      </c>
    </row>
    <row r="8540" spans="1:5">
      <c r="A8540">
        <v>2022</v>
      </c>
      <c r="B8540" t="s">
        <v>432</v>
      </c>
      <c r="C8540" t="s">
        <v>39</v>
      </c>
      <c r="D8540" t="s">
        <v>641</v>
      </c>
      <c r="E8540">
        <v>145</v>
      </c>
    </row>
    <row r="8541" spans="1:5">
      <c r="A8541">
        <v>2021</v>
      </c>
      <c r="B8541" t="s">
        <v>426</v>
      </c>
      <c r="C8541" t="s">
        <v>427</v>
      </c>
      <c r="D8541" t="s">
        <v>641</v>
      </c>
      <c r="E8541">
        <v>420</v>
      </c>
    </row>
    <row r="8542" spans="1:5">
      <c r="A8542">
        <v>2021</v>
      </c>
      <c r="B8542" t="s">
        <v>422</v>
      </c>
      <c r="C8542" t="s">
        <v>15</v>
      </c>
      <c r="D8542" t="s">
        <v>641</v>
      </c>
      <c r="E8542">
        <v>370</v>
      </c>
    </row>
    <row r="8543" spans="1:5">
      <c r="A8543">
        <v>2021</v>
      </c>
      <c r="B8543" t="s">
        <v>432</v>
      </c>
      <c r="C8543" t="s">
        <v>39</v>
      </c>
      <c r="D8543" t="s">
        <v>641</v>
      </c>
      <c r="E8543">
        <v>160</v>
      </c>
    </row>
    <row r="8544" spans="1:5">
      <c r="A8544">
        <v>2021</v>
      </c>
      <c r="B8544" t="s">
        <v>424</v>
      </c>
      <c r="C8544" t="s">
        <v>21</v>
      </c>
      <c r="D8544" t="s">
        <v>641</v>
      </c>
      <c r="E8544">
        <v>220</v>
      </c>
    </row>
    <row r="8545" spans="1:5">
      <c r="A8545">
        <v>2021</v>
      </c>
      <c r="B8545" t="s">
        <v>433</v>
      </c>
      <c r="C8545" t="s">
        <v>42</v>
      </c>
      <c r="D8545" t="s">
        <v>641</v>
      </c>
      <c r="E8545">
        <v>15</v>
      </c>
    </row>
    <row r="8546" spans="1:5">
      <c r="A8546">
        <v>2021</v>
      </c>
      <c r="B8546" t="s">
        <v>421</v>
      </c>
      <c r="C8546" t="s">
        <v>13</v>
      </c>
      <c r="D8546" t="s">
        <v>641</v>
      </c>
      <c r="E8546">
        <v>265</v>
      </c>
    </row>
    <row r="8547" spans="1:5">
      <c r="A8547">
        <v>2022</v>
      </c>
      <c r="B8547" t="s">
        <v>424</v>
      </c>
      <c r="C8547" t="s">
        <v>21</v>
      </c>
      <c r="D8547" t="s">
        <v>641</v>
      </c>
      <c r="E8547">
        <v>215</v>
      </c>
    </row>
    <row r="8548" spans="1:5">
      <c r="A8548">
        <v>2022</v>
      </c>
      <c r="B8548" t="s">
        <v>431</v>
      </c>
      <c r="C8548" t="s">
        <v>36</v>
      </c>
      <c r="D8548" t="s">
        <v>641</v>
      </c>
      <c r="E8548">
        <v>40</v>
      </c>
    </row>
    <row r="8549" spans="1:5">
      <c r="A8549">
        <v>2022</v>
      </c>
      <c r="B8549" t="s">
        <v>421</v>
      </c>
      <c r="C8549" t="s">
        <v>13</v>
      </c>
      <c r="D8549" t="s">
        <v>641</v>
      </c>
      <c r="E8549">
        <v>250</v>
      </c>
    </row>
    <row r="8550" spans="1:5">
      <c r="A8550">
        <v>2021</v>
      </c>
      <c r="B8550" t="s">
        <v>436</v>
      </c>
      <c r="C8550" t="s">
        <v>49</v>
      </c>
      <c r="D8550" t="s">
        <v>641</v>
      </c>
      <c r="E8550">
        <v>370</v>
      </c>
    </row>
    <row r="8551" spans="1:5">
      <c r="A8551">
        <v>2021</v>
      </c>
      <c r="B8551" t="s">
        <v>439</v>
      </c>
      <c r="C8551" t="s">
        <v>53</v>
      </c>
      <c r="D8551" t="s">
        <v>641</v>
      </c>
      <c r="E8551">
        <v>40</v>
      </c>
    </row>
    <row r="8552" spans="1:5">
      <c r="A8552">
        <v>2021</v>
      </c>
      <c r="B8552" t="s">
        <v>435</v>
      </c>
      <c r="C8552" t="s">
        <v>48</v>
      </c>
      <c r="D8552" t="s">
        <v>641</v>
      </c>
      <c r="E8552">
        <v>110</v>
      </c>
    </row>
    <row r="8553" spans="1:5">
      <c r="A8553">
        <v>2021</v>
      </c>
      <c r="B8553" t="s">
        <v>430</v>
      </c>
      <c r="C8553" t="s">
        <v>33</v>
      </c>
      <c r="D8553" t="s">
        <v>641</v>
      </c>
      <c r="E8553">
        <v>115</v>
      </c>
    </row>
    <row r="8554" spans="1:5">
      <c r="A8554">
        <v>2021</v>
      </c>
      <c r="B8554" t="s">
        <v>429</v>
      </c>
      <c r="C8554" t="s">
        <v>30</v>
      </c>
      <c r="D8554" t="s">
        <v>641</v>
      </c>
      <c r="E8554">
        <v>440</v>
      </c>
    </row>
    <row r="8555" spans="1:5">
      <c r="A8555">
        <v>2021</v>
      </c>
      <c r="B8555" t="s">
        <v>428</v>
      </c>
      <c r="C8555" t="s">
        <v>27</v>
      </c>
      <c r="D8555" t="s">
        <v>641</v>
      </c>
      <c r="E8555">
        <v>100</v>
      </c>
    </row>
    <row r="8556" spans="1:5">
      <c r="A8556">
        <v>2021</v>
      </c>
      <c r="B8556" t="s">
        <v>431</v>
      </c>
      <c r="C8556" t="s">
        <v>36</v>
      </c>
      <c r="D8556" t="s">
        <v>641</v>
      </c>
      <c r="E8556">
        <v>35</v>
      </c>
    </row>
    <row r="8557" spans="1:5">
      <c r="A8557">
        <v>2022</v>
      </c>
      <c r="B8557" t="s">
        <v>438</v>
      </c>
      <c r="C8557" t="s">
        <v>52</v>
      </c>
      <c r="D8557" t="s">
        <v>641</v>
      </c>
      <c r="E8557">
        <v>50</v>
      </c>
    </row>
    <row r="8558" spans="1:5">
      <c r="A8558">
        <v>2022</v>
      </c>
      <c r="B8558" t="s">
        <v>429</v>
      </c>
      <c r="C8558" t="s">
        <v>30</v>
      </c>
      <c r="D8558" t="s">
        <v>641</v>
      </c>
      <c r="E8558">
        <v>430</v>
      </c>
    </row>
    <row r="8559" spans="1:5">
      <c r="A8559">
        <v>2022</v>
      </c>
      <c r="B8559" t="s">
        <v>420</v>
      </c>
      <c r="C8559" t="s">
        <v>8</v>
      </c>
      <c r="D8559" t="s">
        <v>641</v>
      </c>
      <c r="E8559">
        <v>385</v>
      </c>
    </row>
    <row r="8560" spans="1:5">
      <c r="A8560">
        <v>2020</v>
      </c>
      <c r="B8560" t="s">
        <v>422</v>
      </c>
      <c r="C8560" t="s">
        <v>15</v>
      </c>
      <c r="D8560" t="s">
        <v>641</v>
      </c>
      <c r="E8560">
        <v>400</v>
      </c>
    </row>
    <row r="8561" spans="1:5">
      <c r="A8561">
        <v>2020</v>
      </c>
      <c r="B8561" t="s">
        <v>425</v>
      </c>
      <c r="C8561" t="s">
        <v>24</v>
      </c>
      <c r="D8561" t="s">
        <v>641</v>
      </c>
      <c r="E8561">
        <v>55</v>
      </c>
    </row>
    <row r="8562" spans="1:5">
      <c r="A8562">
        <v>2020</v>
      </c>
      <c r="B8562" t="s">
        <v>431</v>
      </c>
      <c r="C8562" t="s">
        <v>36</v>
      </c>
      <c r="D8562" t="s">
        <v>641</v>
      </c>
      <c r="E8562">
        <v>40</v>
      </c>
    </row>
    <row r="8563" spans="1:5">
      <c r="A8563">
        <v>2020</v>
      </c>
      <c r="B8563" t="s">
        <v>423</v>
      </c>
      <c r="C8563" t="s">
        <v>18</v>
      </c>
      <c r="D8563" t="s">
        <v>641</v>
      </c>
      <c r="E8563">
        <v>70</v>
      </c>
    </row>
    <row r="8564" spans="1:5">
      <c r="A8564">
        <v>2020</v>
      </c>
      <c r="B8564" t="s">
        <v>421</v>
      </c>
      <c r="C8564" t="s">
        <v>13</v>
      </c>
      <c r="D8564" t="s">
        <v>641</v>
      </c>
      <c r="E8564">
        <v>305</v>
      </c>
    </row>
    <row r="8565" spans="1:5">
      <c r="A8565">
        <v>2020</v>
      </c>
      <c r="B8565" t="s">
        <v>438</v>
      </c>
      <c r="C8565" t="s">
        <v>52</v>
      </c>
      <c r="D8565" t="s">
        <v>641</v>
      </c>
      <c r="E8565">
        <v>60</v>
      </c>
    </row>
    <row r="8566" spans="1:5">
      <c r="A8566">
        <v>2020</v>
      </c>
      <c r="B8566" t="s">
        <v>436</v>
      </c>
      <c r="C8566" t="s">
        <v>49</v>
      </c>
      <c r="D8566" t="s">
        <v>641</v>
      </c>
      <c r="E8566">
        <v>390</v>
      </c>
    </row>
    <row r="8567" spans="1:5">
      <c r="A8567">
        <v>2020</v>
      </c>
      <c r="B8567" t="s">
        <v>426</v>
      </c>
      <c r="C8567" t="s">
        <v>427</v>
      </c>
      <c r="D8567" t="s">
        <v>641</v>
      </c>
      <c r="E8567">
        <v>410</v>
      </c>
    </row>
    <row r="8568" spans="1:5">
      <c r="A8568">
        <v>2020</v>
      </c>
      <c r="B8568" t="s">
        <v>424</v>
      </c>
      <c r="C8568" t="s">
        <v>21</v>
      </c>
      <c r="D8568" t="s">
        <v>641</v>
      </c>
      <c r="E8568">
        <v>250</v>
      </c>
    </row>
    <row r="8569" spans="1:5">
      <c r="A8569">
        <v>2020</v>
      </c>
      <c r="B8569" t="s">
        <v>432</v>
      </c>
      <c r="C8569" t="s">
        <v>39</v>
      </c>
      <c r="D8569" t="s">
        <v>641</v>
      </c>
      <c r="E8569">
        <v>160</v>
      </c>
    </row>
    <row r="8570" spans="1:5">
      <c r="A8570">
        <v>2020</v>
      </c>
      <c r="B8570" t="s">
        <v>439</v>
      </c>
      <c r="C8570" t="s">
        <v>53</v>
      </c>
      <c r="D8570" t="s">
        <v>641</v>
      </c>
      <c r="E8570">
        <v>45</v>
      </c>
    </row>
    <row r="8571" spans="1:5">
      <c r="A8571">
        <v>2020</v>
      </c>
      <c r="B8571" t="s">
        <v>428</v>
      </c>
      <c r="C8571" t="s">
        <v>27</v>
      </c>
      <c r="D8571" t="s">
        <v>641</v>
      </c>
      <c r="E8571">
        <v>105</v>
      </c>
    </row>
    <row r="8572" spans="1:5">
      <c r="A8572">
        <v>2020</v>
      </c>
      <c r="B8572" t="s">
        <v>429</v>
      </c>
      <c r="C8572" t="s">
        <v>30</v>
      </c>
      <c r="D8572" t="s">
        <v>641</v>
      </c>
      <c r="E8572">
        <v>445</v>
      </c>
    </row>
    <row r="8573" spans="1:5">
      <c r="A8573">
        <v>2020</v>
      </c>
      <c r="B8573" t="s">
        <v>430</v>
      </c>
      <c r="C8573" t="s">
        <v>33</v>
      </c>
      <c r="D8573" t="s">
        <v>641</v>
      </c>
      <c r="E8573">
        <v>105</v>
      </c>
    </row>
    <row r="8574" spans="1:5">
      <c r="A8574">
        <v>2020</v>
      </c>
      <c r="B8574" t="s">
        <v>433</v>
      </c>
      <c r="C8574" t="s">
        <v>42</v>
      </c>
      <c r="D8574" t="s">
        <v>641</v>
      </c>
      <c r="E8574">
        <v>20</v>
      </c>
    </row>
    <row r="8575" spans="1:5">
      <c r="A8575">
        <v>2020</v>
      </c>
      <c r="B8575" t="s">
        <v>420</v>
      </c>
      <c r="C8575" t="s">
        <v>8</v>
      </c>
      <c r="D8575" t="s">
        <v>641</v>
      </c>
      <c r="E8575">
        <v>410</v>
      </c>
    </row>
    <row r="8576" spans="1:5">
      <c r="A8576">
        <v>2020</v>
      </c>
      <c r="B8576" t="s">
        <v>434</v>
      </c>
      <c r="C8576" t="s">
        <v>45</v>
      </c>
      <c r="D8576" t="s">
        <v>641</v>
      </c>
      <c r="E8576">
        <v>15</v>
      </c>
    </row>
    <row r="8577" spans="1:5">
      <c r="A8577">
        <v>2020</v>
      </c>
      <c r="B8577" t="s">
        <v>435</v>
      </c>
      <c r="C8577" t="s">
        <v>48</v>
      </c>
      <c r="D8577" t="s">
        <v>641</v>
      </c>
      <c r="E8577">
        <v>125</v>
      </c>
    </row>
    <row r="8578" spans="1:5">
      <c r="A8578">
        <v>2020</v>
      </c>
      <c r="B8578" t="s">
        <v>437</v>
      </c>
      <c r="C8578" t="s">
        <v>51</v>
      </c>
      <c r="D8578" t="s">
        <v>641</v>
      </c>
      <c r="E8578">
        <v>125</v>
      </c>
    </row>
    <row r="8579" spans="1:5">
      <c r="A8579">
        <v>2019</v>
      </c>
      <c r="B8579" t="s">
        <v>432</v>
      </c>
      <c r="C8579" t="s">
        <v>39</v>
      </c>
      <c r="D8579" t="s">
        <v>641</v>
      </c>
      <c r="E8579">
        <v>145</v>
      </c>
    </row>
    <row r="8580" spans="1:5">
      <c r="A8580">
        <v>2019</v>
      </c>
      <c r="B8580" t="s">
        <v>426</v>
      </c>
      <c r="C8580" t="s">
        <v>427</v>
      </c>
      <c r="D8580" t="s">
        <v>641</v>
      </c>
      <c r="E8580">
        <v>380</v>
      </c>
    </row>
    <row r="8581" spans="1:5">
      <c r="A8581">
        <v>2019</v>
      </c>
      <c r="B8581" t="s">
        <v>421</v>
      </c>
      <c r="C8581" t="s">
        <v>13</v>
      </c>
      <c r="D8581" t="s">
        <v>641</v>
      </c>
      <c r="E8581">
        <v>275</v>
      </c>
    </row>
    <row r="8582" spans="1:5">
      <c r="A8582">
        <v>2019</v>
      </c>
      <c r="B8582" t="s">
        <v>424</v>
      </c>
      <c r="C8582" t="s">
        <v>21</v>
      </c>
      <c r="D8582" t="s">
        <v>641</v>
      </c>
      <c r="E8582">
        <v>250</v>
      </c>
    </row>
    <row r="8583" spans="1:5">
      <c r="A8583">
        <v>2019</v>
      </c>
      <c r="B8583" t="s">
        <v>423</v>
      </c>
      <c r="C8583" t="s">
        <v>18</v>
      </c>
      <c r="D8583" t="s">
        <v>641</v>
      </c>
      <c r="E8583">
        <v>80</v>
      </c>
    </row>
    <row r="8584" spans="1:5">
      <c r="A8584">
        <v>2019</v>
      </c>
      <c r="B8584" t="s">
        <v>434</v>
      </c>
      <c r="C8584" t="s">
        <v>45</v>
      </c>
      <c r="D8584" t="s">
        <v>641</v>
      </c>
      <c r="E8584">
        <v>5</v>
      </c>
    </row>
    <row r="8585" spans="1:5">
      <c r="A8585">
        <v>2019</v>
      </c>
      <c r="B8585" t="s">
        <v>428</v>
      </c>
      <c r="C8585" t="s">
        <v>27</v>
      </c>
      <c r="D8585" t="s">
        <v>641</v>
      </c>
      <c r="E8585">
        <v>95</v>
      </c>
    </row>
    <row r="8586" spans="1:5">
      <c r="A8586">
        <v>2019</v>
      </c>
      <c r="B8586" t="s">
        <v>437</v>
      </c>
      <c r="C8586" t="s">
        <v>51</v>
      </c>
      <c r="D8586" t="s">
        <v>641</v>
      </c>
      <c r="E8586">
        <v>115</v>
      </c>
    </row>
    <row r="8587" spans="1:5">
      <c r="A8587">
        <v>2019</v>
      </c>
      <c r="B8587" t="s">
        <v>425</v>
      </c>
      <c r="C8587" t="s">
        <v>24</v>
      </c>
      <c r="D8587" t="s">
        <v>641</v>
      </c>
      <c r="E8587">
        <v>60</v>
      </c>
    </row>
    <row r="8588" spans="1:5">
      <c r="A8588">
        <v>2019</v>
      </c>
      <c r="B8588" t="s">
        <v>430</v>
      </c>
      <c r="C8588" t="s">
        <v>33</v>
      </c>
      <c r="D8588" t="s">
        <v>641</v>
      </c>
      <c r="E8588">
        <v>100</v>
      </c>
    </row>
    <row r="8589" spans="1:5">
      <c r="A8589">
        <v>2019</v>
      </c>
      <c r="B8589" t="s">
        <v>420</v>
      </c>
      <c r="C8589" t="s">
        <v>8</v>
      </c>
      <c r="D8589" t="s">
        <v>641</v>
      </c>
      <c r="E8589">
        <v>380</v>
      </c>
    </row>
    <row r="8590" spans="1:5">
      <c r="A8590">
        <v>2019</v>
      </c>
      <c r="B8590" t="s">
        <v>438</v>
      </c>
      <c r="C8590" t="s">
        <v>52</v>
      </c>
      <c r="D8590" t="s">
        <v>641</v>
      </c>
      <c r="E8590">
        <v>65</v>
      </c>
    </row>
    <row r="8591" spans="1:5">
      <c r="A8591">
        <v>2019</v>
      </c>
      <c r="B8591" t="s">
        <v>429</v>
      </c>
      <c r="C8591" t="s">
        <v>30</v>
      </c>
      <c r="D8591" t="s">
        <v>641</v>
      </c>
      <c r="E8591">
        <v>430</v>
      </c>
    </row>
    <row r="8592" spans="1:5">
      <c r="A8592">
        <v>2019</v>
      </c>
      <c r="B8592" t="s">
        <v>433</v>
      </c>
      <c r="C8592" t="s">
        <v>42</v>
      </c>
      <c r="D8592" t="s">
        <v>641</v>
      </c>
      <c r="E8592">
        <v>15</v>
      </c>
    </row>
    <row r="8593" spans="1:5">
      <c r="A8593">
        <v>2019</v>
      </c>
      <c r="B8593" t="s">
        <v>422</v>
      </c>
      <c r="C8593" t="s">
        <v>15</v>
      </c>
      <c r="D8593" t="s">
        <v>641</v>
      </c>
      <c r="E8593">
        <v>375</v>
      </c>
    </row>
    <row r="8594" spans="1:5">
      <c r="A8594">
        <v>2019</v>
      </c>
      <c r="B8594" t="s">
        <v>435</v>
      </c>
      <c r="C8594" t="s">
        <v>48</v>
      </c>
      <c r="D8594" t="s">
        <v>641</v>
      </c>
      <c r="E8594">
        <v>95</v>
      </c>
    </row>
    <row r="8595" spans="1:5">
      <c r="A8595">
        <v>2019</v>
      </c>
      <c r="B8595" t="s">
        <v>436</v>
      </c>
      <c r="C8595" t="s">
        <v>49</v>
      </c>
      <c r="D8595" t="s">
        <v>641</v>
      </c>
      <c r="E8595">
        <v>350</v>
      </c>
    </row>
    <row r="8596" spans="1:5">
      <c r="A8596">
        <v>2019</v>
      </c>
      <c r="B8596" t="s">
        <v>439</v>
      </c>
      <c r="C8596" t="s">
        <v>53</v>
      </c>
      <c r="D8596" t="s">
        <v>641</v>
      </c>
      <c r="E8596">
        <v>30</v>
      </c>
    </row>
    <row r="8597" spans="1:5">
      <c r="A8597">
        <v>2019</v>
      </c>
      <c r="B8597" t="s">
        <v>431</v>
      </c>
      <c r="C8597" t="s">
        <v>36</v>
      </c>
      <c r="D8597" t="s">
        <v>641</v>
      </c>
      <c r="E8597">
        <v>40</v>
      </c>
    </row>
    <row r="8598" spans="1:5">
      <c r="A8598">
        <v>2018</v>
      </c>
      <c r="B8598" t="s">
        <v>424</v>
      </c>
      <c r="C8598" t="s">
        <v>21</v>
      </c>
      <c r="D8598" t="s">
        <v>641</v>
      </c>
      <c r="E8598">
        <v>270</v>
      </c>
    </row>
    <row r="8599" spans="1:5">
      <c r="A8599">
        <v>2018</v>
      </c>
      <c r="B8599" t="s">
        <v>420</v>
      </c>
      <c r="C8599" t="s">
        <v>8</v>
      </c>
      <c r="D8599" t="s">
        <v>641</v>
      </c>
      <c r="E8599">
        <v>410</v>
      </c>
    </row>
    <row r="8600" spans="1:5">
      <c r="A8600">
        <v>2018</v>
      </c>
      <c r="B8600" t="s">
        <v>426</v>
      </c>
      <c r="C8600" t="s">
        <v>427</v>
      </c>
      <c r="D8600" t="s">
        <v>641</v>
      </c>
      <c r="E8600">
        <v>375</v>
      </c>
    </row>
    <row r="8601" spans="1:5">
      <c r="A8601">
        <v>2018</v>
      </c>
      <c r="B8601" t="s">
        <v>433</v>
      </c>
      <c r="C8601" t="s">
        <v>42</v>
      </c>
      <c r="D8601" t="s">
        <v>641</v>
      </c>
      <c r="E8601">
        <v>15</v>
      </c>
    </row>
    <row r="8602" spans="1:5">
      <c r="A8602">
        <v>2018</v>
      </c>
      <c r="B8602" t="s">
        <v>421</v>
      </c>
      <c r="C8602" t="s">
        <v>13</v>
      </c>
      <c r="D8602" t="s">
        <v>641</v>
      </c>
      <c r="E8602">
        <v>300</v>
      </c>
    </row>
    <row r="8603" spans="1:5">
      <c r="A8603">
        <v>2018</v>
      </c>
      <c r="B8603" t="s">
        <v>435</v>
      </c>
      <c r="C8603" t="s">
        <v>48</v>
      </c>
      <c r="D8603" t="s">
        <v>641</v>
      </c>
      <c r="E8603">
        <v>100</v>
      </c>
    </row>
    <row r="8604" spans="1:5">
      <c r="A8604">
        <v>2018</v>
      </c>
      <c r="B8604" t="s">
        <v>428</v>
      </c>
      <c r="C8604" t="s">
        <v>27</v>
      </c>
      <c r="D8604" t="s">
        <v>641</v>
      </c>
      <c r="E8604">
        <v>90</v>
      </c>
    </row>
    <row r="8605" spans="1:5">
      <c r="A8605">
        <v>2018</v>
      </c>
      <c r="B8605" t="s">
        <v>423</v>
      </c>
      <c r="C8605" t="s">
        <v>18</v>
      </c>
      <c r="D8605" t="s">
        <v>641</v>
      </c>
      <c r="E8605">
        <v>65</v>
      </c>
    </row>
    <row r="8606" spans="1:5">
      <c r="A8606">
        <v>2018</v>
      </c>
      <c r="B8606" t="s">
        <v>430</v>
      </c>
      <c r="C8606" t="s">
        <v>33</v>
      </c>
      <c r="D8606" t="s">
        <v>641</v>
      </c>
      <c r="E8606">
        <v>100</v>
      </c>
    </row>
    <row r="8607" spans="1:5">
      <c r="A8607">
        <v>2018</v>
      </c>
      <c r="B8607" t="s">
        <v>431</v>
      </c>
      <c r="C8607" t="s">
        <v>36</v>
      </c>
      <c r="D8607" t="s">
        <v>641</v>
      </c>
      <c r="E8607">
        <v>40</v>
      </c>
    </row>
    <row r="8608" spans="1:5">
      <c r="A8608">
        <v>2018</v>
      </c>
      <c r="B8608" t="s">
        <v>438</v>
      </c>
      <c r="C8608" t="s">
        <v>52</v>
      </c>
      <c r="D8608" t="s">
        <v>641</v>
      </c>
      <c r="E8608">
        <v>70</v>
      </c>
    </row>
    <row r="8609" spans="1:5">
      <c r="A8609">
        <v>2018</v>
      </c>
      <c r="B8609" t="s">
        <v>422</v>
      </c>
      <c r="C8609" t="s">
        <v>15</v>
      </c>
      <c r="D8609" t="s">
        <v>641</v>
      </c>
      <c r="E8609">
        <v>375</v>
      </c>
    </row>
    <row r="8610" spans="1:5">
      <c r="A8610">
        <v>2018</v>
      </c>
      <c r="B8610" t="s">
        <v>436</v>
      </c>
      <c r="C8610" t="s">
        <v>49</v>
      </c>
      <c r="D8610" t="s">
        <v>641</v>
      </c>
      <c r="E8610">
        <v>335</v>
      </c>
    </row>
    <row r="8611" spans="1:5">
      <c r="A8611">
        <v>2018</v>
      </c>
      <c r="B8611" t="s">
        <v>439</v>
      </c>
      <c r="C8611" t="s">
        <v>53</v>
      </c>
      <c r="D8611" t="s">
        <v>641</v>
      </c>
      <c r="E8611">
        <v>45</v>
      </c>
    </row>
    <row r="8612" spans="1:5">
      <c r="A8612">
        <v>2018</v>
      </c>
      <c r="B8612" t="s">
        <v>437</v>
      </c>
      <c r="C8612" t="s">
        <v>51</v>
      </c>
      <c r="D8612" t="s">
        <v>641</v>
      </c>
      <c r="E8612">
        <v>120</v>
      </c>
    </row>
    <row r="8613" spans="1:5">
      <c r="A8613">
        <v>2018</v>
      </c>
      <c r="B8613" t="s">
        <v>434</v>
      </c>
      <c r="C8613" t="s">
        <v>45</v>
      </c>
      <c r="D8613" t="s">
        <v>641</v>
      </c>
      <c r="E8613">
        <v>10</v>
      </c>
    </row>
    <row r="8614" spans="1:5">
      <c r="A8614">
        <v>2018</v>
      </c>
      <c r="B8614" t="s">
        <v>429</v>
      </c>
      <c r="C8614" t="s">
        <v>30</v>
      </c>
      <c r="D8614" t="s">
        <v>641</v>
      </c>
      <c r="E8614">
        <v>435</v>
      </c>
    </row>
    <row r="8615" spans="1:5">
      <c r="A8615">
        <v>2018</v>
      </c>
      <c r="B8615" t="s">
        <v>425</v>
      </c>
      <c r="C8615" t="s">
        <v>24</v>
      </c>
      <c r="D8615" t="s">
        <v>641</v>
      </c>
      <c r="E8615">
        <v>60</v>
      </c>
    </row>
    <row r="8616" spans="1:5">
      <c r="A8616">
        <v>2018</v>
      </c>
      <c r="B8616" t="s">
        <v>432</v>
      </c>
      <c r="C8616" t="s">
        <v>39</v>
      </c>
      <c r="D8616" t="s">
        <v>641</v>
      </c>
      <c r="E8616">
        <v>140</v>
      </c>
    </row>
    <row r="8617" spans="1:5">
      <c r="A8617">
        <v>2023</v>
      </c>
      <c r="B8617" t="s">
        <v>424</v>
      </c>
      <c r="C8617" t="s">
        <v>21</v>
      </c>
      <c r="D8617" t="s">
        <v>641</v>
      </c>
      <c r="E8617">
        <v>215</v>
      </c>
    </row>
    <row r="8618" spans="1:5">
      <c r="A8618">
        <v>2023</v>
      </c>
      <c r="B8618" t="s">
        <v>432</v>
      </c>
      <c r="C8618" t="s">
        <v>39</v>
      </c>
      <c r="D8618" t="s">
        <v>641</v>
      </c>
      <c r="E8618">
        <v>155</v>
      </c>
    </row>
    <row r="8619" spans="1:5">
      <c r="A8619">
        <v>2023</v>
      </c>
      <c r="B8619" t="s">
        <v>421</v>
      </c>
      <c r="C8619" t="s">
        <v>13</v>
      </c>
      <c r="D8619" t="s">
        <v>641</v>
      </c>
      <c r="E8619">
        <v>260</v>
      </c>
    </row>
    <row r="8620" spans="1:5">
      <c r="A8620">
        <v>2023</v>
      </c>
      <c r="B8620" t="s">
        <v>430</v>
      </c>
      <c r="C8620" t="s">
        <v>33</v>
      </c>
      <c r="D8620" t="s">
        <v>641</v>
      </c>
      <c r="E8620">
        <v>75</v>
      </c>
    </row>
    <row r="8621" spans="1:5">
      <c r="A8621">
        <v>2023</v>
      </c>
      <c r="B8621" t="s">
        <v>435</v>
      </c>
      <c r="C8621" t="s">
        <v>48</v>
      </c>
      <c r="D8621" t="s">
        <v>641</v>
      </c>
      <c r="E8621">
        <v>110</v>
      </c>
    </row>
    <row r="8622" spans="1:5">
      <c r="A8622">
        <v>2023</v>
      </c>
      <c r="B8622" t="s">
        <v>436</v>
      </c>
      <c r="C8622" t="s">
        <v>49</v>
      </c>
      <c r="D8622" t="s">
        <v>641</v>
      </c>
      <c r="E8622">
        <v>310</v>
      </c>
    </row>
    <row r="8623" spans="1:5">
      <c r="A8623">
        <v>2023</v>
      </c>
      <c r="B8623" t="s">
        <v>429</v>
      </c>
      <c r="C8623" t="s">
        <v>30</v>
      </c>
      <c r="D8623" t="s">
        <v>641</v>
      </c>
      <c r="E8623">
        <v>400</v>
      </c>
    </row>
    <row r="8624" spans="1:5">
      <c r="A8624">
        <v>2023</v>
      </c>
      <c r="B8624" t="s">
        <v>420</v>
      </c>
      <c r="C8624" t="s">
        <v>8</v>
      </c>
      <c r="D8624" t="s">
        <v>641</v>
      </c>
      <c r="E8624">
        <v>345</v>
      </c>
    </row>
    <row r="8625" spans="1:5">
      <c r="A8625">
        <v>2023</v>
      </c>
      <c r="B8625" t="s">
        <v>439</v>
      </c>
      <c r="C8625" t="s">
        <v>53</v>
      </c>
      <c r="D8625" t="s">
        <v>641</v>
      </c>
      <c r="E8625">
        <v>50</v>
      </c>
    </row>
    <row r="8626" spans="1:5">
      <c r="A8626">
        <v>2023</v>
      </c>
      <c r="B8626" t="s">
        <v>437</v>
      </c>
      <c r="C8626" t="s">
        <v>51</v>
      </c>
      <c r="D8626" t="s">
        <v>641</v>
      </c>
      <c r="E8626">
        <v>95</v>
      </c>
    </row>
    <row r="8627" spans="1:5">
      <c r="A8627">
        <v>2023</v>
      </c>
      <c r="B8627" t="s">
        <v>438</v>
      </c>
      <c r="C8627" t="s">
        <v>52</v>
      </c>
      <c r="D8627" t="s">
        <v>641</v>
      </c>
      <c r="E8627">
        <v>50</v>
      </c>
    </row>
    <row r="8628" spans="1:5">
      <c r="A8628">
        <v>2023</v>
      </c>
      <c r="B8628" t="s">
        <v>426</v>
      </c>
      <c r="C8628" t="s">
        <v>427</v>
      </c>
      <c r="D8628" t="s">
        <v>641</v>
      </c>
      <c r="E8628">
        <v>405</v>
      </c>
    </row>
    <row r="8629" spans="1:5">
      <c r="A8629">
        <v>2023</v>
      </c>
      <c r="B8629" t="s">
        <v>434</v>
      </c>
      <c r="C8629" t="s">
        <v>45</v>
      </c>
      <c r="D8629" t="s">
        <v>641</v>
      </c>
      <c r="E8629">
        <v>15</v>
      </c>
    </row>
    <row r="8630" spans="1:5">
      <c r="A8630">
        <v>2023</v>
      </c>
      <c r="B8630" t="s">
        <v>425</v>
      </c>
      <c r="C8630" t="s">
        <v>24</v>
      </c>
      <c r="D8630" t="s">
        <v>641</v>
      </c>
      <c r="E8630">
        <v>50</v>
      </c>
    </row>
    <row r="8631" spans="1:5">
      <c r="A8631">
        <v>2023</v>
      </c>
      <c r="B8631" t="s">
        <v>422</v>
      </c>
      <c r="C8631" t="s">
        <v>15</v>
      </c>
      <c r="D8631" t="s">
        <v>641</v>
      </c>
      <c r="E8631">
        <v>350</v>
      </c>
    </row>
    <row r="8632" spans="1:5">
      <c r="A8632">
        <v>2024</v>
      </c>
      <c r="B8632" t="s">
        <v>430</v>
      </c>
      <c r="C8632" t="s">
        <v>33</v>
      </c>
      <c r="D8632" t="s">
        <v>641</v>
      </c>
      <c r="E8632">
        <v>90</v>
      </c>
    </row>
    <row r="8633" spans="1:5">
      <c r="A8633">
        <v>2024</v>
      </c>
      <c r="B8633" t="s">
        <v>428</v>
      </c>
      <c r="C8633" t="s">
        <v>27</v>
      </c>
      <c r="D8633" t="s">
        <v>641</v>
      </c>
      <c r="E8633">
        <v>85</v>
      </c>
    </row>
    <row r="8634" spans="1:5">
      <c r="A8634">
        <v>2024</v>
      </c>
      <c r="B8634" t="s">
        <v>422</v>
      </c>
      <c r="C8634" t="s">
        <v>15</v>
      </c>
      <c r="D8634" t="s">
        <v>641</v>
      </c>
      <c r="E8634">
        <v>315</v>
      </c>
    </row>
    <row r="8635" spans="1:5">
      <c r="A8635">
        <v>2024</v>
      </c>
      <c r="B8635" t="s">
        <v>425</v>
      </c>
      <c r="C8635" t="s">
        <v>24</v>
      </c>
      <c r="D8635" t="s">
        <v>641</v>
      </c>
      <c r="E8635">
        <v>55</v>
      </c>
    </row>
    <row r="8636" spans="1:5">
      <c r="A8636">
        <v>2024</v>
      </c>
      <c r="B8636" t="s">
        <v>438</v>
      </c>
      <c r="C8636" t="s">
        <v>52</v>
      </c>
      <c r="D8636" t="s">
        <v>641</v>
      </c>
      <c r="E8636">
        <v>50</v>
      </c>
    </row>
    <row r="8637" spans="1:5">
      <c r="A8637">
        <v>2024</v>
      </c>
      <c r="B8637" t="s">
        <v>420</v>
      </c>
      <c r="C8637" t="s">
        <v>8</v>
      </c>
      <c r="D8637" t="s">
        <v>641</v>
      </c>
      <c r="E8637">
        <v>360</v>
      </c>
    </row>
    <row r="8638" spans="1:5">
      <c r="A8638">
        <v>2024</v>
      </c>
      <c r="B8638" t="s">
        <v>423</v>
      </c>
      <c r="C8638" t="s">
        <v>18</v>
      </c>
      <c r="D8638" t="s">
        <v>641</v>
      </c>
      <c r="E8638">
        <v>55</v>
      </c>
    </row>
    <row r="8639" spans="1:5">
      <c r="A8639">
        <v>2024</v>
      </c>
      <c r="B8639" t="s">
        <v>421</v>
      </c>
      <c r="C8639" t="s">
        <v>13</v>
      </c>
      <c r="D8639" t="s">
        <v>641</v>
      </c>
      <c r="E8639">
        <v>255</v>
      </c>
    </row>
    <row r="8640" spans="1:5">
      <c r="A8640">
        <v>2024</v>
      </c>
      <c r="B8640" t="s">
        <v>429</v>
      </c>
      <c r="C8640" t="s">
        <v>30</v>
      </c>
      <c r="D8640" t="s">
        <v>641</v>
      </c>
      <c r="E8640">
        <v>395</v>
      </c>
    </row>
    <row r="8641" spans="1:5">
      <c r="A8641">
        <v>2024</v>
      </c>
      <c r="B8641" t="s">
        <v>431</v>
      </c>
      <c r="C8641" t="s">
        <v>36</v>
      </c>
      <c r="D8641" t="s">
        <v>641</v>
      </c>
      <c r="E8641">
        <v>35</v>
      </c>
    </row>
    <row r="8642" spans="1:5">
      <c r="A8642">
        <v>2024</v>
      </c>
      <c r="B8642" t="s">
        <v>434</v>
      </c>
      <c r="C8642" t="s">
        <v>45</v>
      </c>
      <c r="D8642" t="s">
        <v>641</v>
      </c>
      <c r="E8642">
        <v>10</v>
      </c>
    </row>
    <row r="8643" spans="1:5">
      <c r="A8643">
        <v>2024</v>
      </c>
      <c r="B8643" t="s">
        <v>437</v>
      </c>
      <c r="C8643" t="s">
        <v>51</v>
      </c>
      <c r="D8643" t="s">
        <v>641</v>
      </c>
      <c r="E8643">
        <v>110</v>
      </c>
    </row>
    <row r="8644" spans="1:5">
      <c r="A8644">
        <v>2024</v>
      </c>
      <c r="B8644" t="s">
        <v>436</v>
      </c>
      <c r="C8644" t="s">
        <v>49</v>
      </c>
      <c r="D8644" t="s">
        <v>641</v>
      </c>
      <c r="E8644">
        <v>310</v>
      </c>
    </row>
    <row r="8645" spans="1:5">
      <c r="A8645">
        <v>2024</v>
      </c>
      <c r="B8645" t="s">
        <v>439</v>
      </c>
      <c r="C8645" t="s">
        <v>53</v>
      </c>
      <c r="D8645" t="s">
        <v>641</v>
      </c>
      <c r="E8645">
        <v>50</v>
      </c>
    </row>
    <row r="8646" spans="1:5">
      <c r="A8646">
        <v>2024</v>
      </c>
      <c r="B8646" t="s">
        <v>433</v>
      </c>
      <c r="C8646" t="s">
        <v>42</v>
      </c>
      <c r="D8646" t="s">
        <v>641</v>
      </c>
      <c r="E8646">
        <v>5</v>
      </c>
    </row>
    <row r="8647" spans="1:5">
      <c r="A8647">
        <v>2023</v>
      </c>
      <c r="B8647" t="s">
        <v>431</v>
      </c>
      <c r="C8647" t="s">
        <v>36</v>
      </c>
      <c r="D8647" t="s">
        <v>642</v>
      </c>
      <c r="E8647">
        <v>70</v>
      </c>
    </row>
    <row r="8648" spans="1:5">
      <c r="A8648">
        <v>2023</v>
      </c>
      <c r="B8648" t="s">
        <v>433</v>
      </c>
      <c r="C8648" t="s">
        <v>42</v>
      </c>
      <c r="D8648" t="s">
        <v>642</v>
      </c>
      <c r="E8648">
        <v>110</v>
      </c>
    </row>
    <row r="8649" spans="1:5">
      <c r="A8649">
        <v>2023</v>
      </c>
      <c r="B8649" t="s">
        <v>423</v>
      </c>
      <c r="C8649" t="s">
        <v>18</v>
      </c>
      <c r="D8649" t="s">
        <v>642</v>
      </c>
      <c r="E8649">
        <v>145</v>
      </c>
    </row>
    <row r="8650" spans="1:5">
      <c r="A8650">
        <v>2023</v>
      </c>
      <c r="B8650" t="s">
        <v>428</v>
      </c>
      <c r="C8650" t="s">
        <v>27</v>
      </c>
      <c r="D8650" t="s">
        <v>642</v>
      </c>
      <c r="E8650">
        <v>165</v>
      </c>
    </row>
    <row r="8651" spans="1:5">
      <c r="A8651">
        <v>2024</v>
      </c>
      <c r="B8651" t="s">
        <v>424</v>
      </c>
      <c r="C8651" t="s">
        <v>21</v>
      </c>
      <c r="D8651" t="s">
        <v>642</v>
      </c>
      <c r="E8651">
        <v>540</v>
      </c>
    </row>
    <row r="8652" spans="1:5">
      <c r="A8652">
        <v>2024</v>
      </c>
      <c r="B8652" t="s">
        <v>432</v>
      </c>
      <c r="C8652" t="s">
        <v>39</v>
      </c>
      <c r="D8652" t="s">
        <v>642</v>
      </c>
      <c r="E8652">
        <v>370</v>
      </c>
    </row>
    <row r="8653" spans="1:5">
      <c r="A8653">
        <v>2024</v>
      </c>
      <c r="B8653" t="s">
        <v>435</v>
      </c>
      <c r="C8653" t="s">
        <v>48</v>
      </c>
      <c r="D8653" t="s">
        <v>642</v>
      </c>
      <c r="E8653">
        <v>90</v>
      </c>
    </row>
    <row r="8654" spans="1:5">
      <c r="A8654">
        <v>2024</v>
      </c>
      <c r="B8654" t="s">
        <v>426</v>
      </c>
      <c r="C8654" t="s">
        <v>427</v>
      </c>
      <c r="D8654" t="s">
        <v>642</v>
      </c>
      <c r="E8654">
        <v>305</v>
      </c>
    </row>
    <row r="8655" spans="1:5">
      <c r="A8655">
        <v>2021</v>
      </c>
      <c r="B8655" t="s">
        <v>437</v>
      </c>
      <c r="C8655" t="s">
        <v>51</v>
      </c>
      <c r="D8655" t="s">
        <v>642</v>
      </c>
      <c r="E8655">
        <v>610</v>
      </c>
    </row>
    <row r="8656" spans="1:5">
      <c r="A8656">
        <v>2021</v>
      </c>
      <c r="B8656" t="s">
        <v>434</v>
      </c>
      <c r="C8656" t="s">
        <v>45</v>
      </c>
      <c r="D8656" t="s">
        <v>642</v>
      </c>
      <c r="E8656">
        <v>50</v>
      </c>
    </row>
    <row r="8657" spans="1:5">
      <c r="A8657">
        <v>2021</v>
      </c>
      <c r="B8657" t="s">
        <v>438</v>
      </c>
      <c r="C8657" t="s">
        <v>52</v>
      </c>
      <c r="D8657" t="s">
        <v>642</v>
      </c>
      <c r="E8657">
        <v>95</v>
      </c>
    </row>
    <row r="8658" spans="1:5">
      <c r="A8658">
        <v>2021</v>
      </c>
      <c r="B8658" t="s">
        <v>425</v>
      </c>
      <c r="C8658" t="s">
        <v>24</v>
      </c>
      <c r="D8658" t="s">
        <v>642</v>
      </c>
      <c r="E8658">
        <v>120</v>
      </c>
    </row>
    <row r="8659" spans="1:5">
      <c r="A8659">
        <v>2021</v>
      </c>
      <c r="B8659" t="s">
        <v>423</v>
      </c>
      <c r="C8659" t="s">
        <v>18</v>
      </c>
      <c r="D8659" t="s">
        <v>642</v>
      </c>
      <c r="E8659">
        <v>150</v>
      </c>
    </row>
    <row r="8660" spans="1:5">
      <c r="A8660">
        <v>2021</v>
      </c>
      <c r="B8660" t="s">
        <v>420</v>
      </c>
      <c r="C8660" t="s">
        <v>8</v>
      </c>
      <c r="D8660" t="s">
        <v>642</v>
      </c>
      <c r="E8660">
        <v>1215</v>
      </c>
    </row>
    <row r="8661" spans="1:5">
      <c r="A8661">
        <v>2022</v>
      </c>
      <c r="B8661" t="s">
        <v>425</v>
      </c>
      <c r="C8661" t="s">
        <v>24</v>
      </c>
      <c r="D8661" t="s">
        <v>642</v>
      </c>
      <c r="E8661">
        <v>120</v>
      </c>
    </row>
    <row r="8662" spans="1:5">
      <c r="A8662">
        <v>2022</v>
      </c>
      <c r="B8662" t="s">
        <v>422</v>
      </c>
      <c r="C8662" t="s">
        <v>15</v>
      </c>
      <c r="D8662" t="s">
        <v>642</v>
      </c>
      <c r="E8662">
        <v>895</v>
      </c>
    </row>
    <row r="8663" spans="1:5">
      <c r="A8663">
        <v>2022</v>
      </c>
      <c r="B8663" t="s">
        <v>437</v>
      </c>
      <c r="C8663" t="s">
        <v>51</v>
      </c>
      <c r="D8663" t="s">
        <v>642</v>
      </c>
      <c r="E8663">
        <v>630</v>
      </c>
    </row>
    <row r="8664" spans="1:5">
      <c r="A8664">
        <v>2022</v>
      </c>
      <c r="B8664" t="s">
        <v>426</v>
      </c>
      <c r="C8664" t="s">
        <v>427</v>
      </c>
      <c r="D8664" t="s">
        <v>642</v>
      </c>
      <c r="E8664">
        <v>300</v>
      </c>
    </row>
    <row r="8665" spans="1:5">
      <c r="A8665">
        <v>2022</v>
      </c>
      <c r="B8665" t="s">
        <v>428</v>
      </c>
      <c r="C8665" t="s">
        <v>27</v>
      </c>
      <c r="D8665" t="s">
        <v>642</v>
      </c>
      <c r="E8665">
        <v>170</v>
      </c>
    </row>
    <row r="8666" spans="1:5">
      <c r="A8666">
        <v>2022</v>
      </c>
      <c r="B8666" t="s">
        <v>435</v>
      </c>
      <c r="C8666" t="s">
        <v>48</v>
      </c>
      <c r="D8666" t="s">
        <v>642</v>
      </c>
      <c r="E8666">
        <v>115</v>
      </c>
    </row>
    <row r="8667" spans="1:5">
      <c r="A8667">
        <v>2022</v>
      </c>
      <c r="B8667" t="s">
        <v>423</v>
      </c>
      <c r="C8667" t="s">
        <v>18</v>
      </c>
      <c r="D8667" t="s">
        <v>642</v>
      </c>
      <c r="E8667">
        <v>155</v>
      </c>
    </row>
    <row r="8668" spans="1:5">
      <c r="A8668">
        <v>2022</v>
      </c>
      <c r="B8668" t="s">
        <v>430</v>
      </c>
      <c r="C8668" t="s">
        <v>33</v>
      </c>
      <c r="D8668" t="s">
        <v>642</v>
      </c>
      <c r="E8668">
        <v>120</v>
      </c>
    </row>
    <row r="8669" spans="1:5">
      <c r="A8669">
        <v>2022</v>
      </c>
      <c r="B8669" t="s">
        <v>436</v>
      </c>
      <c r="C8669" t="s">
        <v>49</v>
      </c>
      <c r="D8669" t="s">
        <v>642</v>
      </c>
      <c r="E8669">
        <v>1300</v>
      </c>
    </row>
    <row r="8670" spans="1:5">
      <c r="A8670">
        <v>2022</v>
      </c>
      <c r="B8670" t="s">
        <v>439</v>
      </c>
      <c r="C8670" t="s">
        <v>53</v>
      </c>
      <c r="D8670" t="s">
        <v>642</v>
      </c>
      <c r="E8670">
        <v>155</v>
      </c>
    </row>
    <row r="8671" spans="1:5">
      <c r="A8671">
        <v>2022</v>
      </c>
      <c r="B8671" t="s">
        <v>433</v>
      </c>
      <c r="C8671" t="s">
        <v>42</v>
      </c>
      <c r="D8671" t="s">
        <v>642</v>
      </c>
      <c r="E8671">
        <v>115</v>
      </c>
    </row>
    <row r="8672" spans="1:5">
      <c r="A8672">
        <v>2022</v>
      </c>
      <c r="B8672" t="s">
        <v>434</v>
      </c>
      <c r="C8672" t="s">
        <v>45</v>
      </c>
      <c r="D8672" t="s">
        <v>642</v>
      </c>
      <c r="E8672">
        <v>40</v>
      </c>
    </row>
    <row r="8673" spans="1:5">
      <c r="A8673">
        <v>2022</v>
      </c>
      <c r="B8673" t="s">
        <v>432</v>
      </c>
      <c r="C8673" t="s">
        <v>39</v>
      </c>
      <c r="D8673" t="s">
        <v>642</v>
      </c>
      <c r="E8673">
        <v>415</v>
      </c>
    </row>
    <row r="8674" spans="1:5">
      <c r="A8674">
        <v>2021</v>
      </c>
      <c r="B8674" t="s">
        <v>426</v>
      </c>
      <c r="C8674" t="s">
        <v>427</v>
      </c>
      <c r="D8674" t="s">
        <v>642</v>
      </c>
      <c r="E8674">
        <v>325</v>
      </c>
    </row>
    <row r="8675" spans="1:5">
      <c r="A8675">
        <v>2021</v>
      </c>
      <c r="B8675" t="s">
        <v>422</v>
      </c>
      <c r="C8675" t="s">
        <v>15</v>
      </c>
      <c r="D8675" t="s">
        <v>642</v>
      </c>
      <c r="E8675">
        <v>900</v>
      </c>
    </row>
    <row r="8676" spans="1:5">
      <c r="A8676">
        <v>2021</v>
      </c>
      <c r="B8676" t="s">
        <v>432</v>
      </c>
      <c r="C8676" t="s">
        <v>39</v>
      </c>
      <c r="D8676" t="s">
        <v>642</v>
      </c>
      <c r="E8676">
        <v>420</v>
      </c>
    </row>
    <row r="8677" spans="1:5">
      <c r="A8677">
        <v>2021</v>
      </c>
      <c r="B8677" t="s">
        <v>424</v>
      </c>
      <c r="C8677" t="s">
        <v>21</v>
      </c>
      <c r="D8677" t="s">
        <v>642</v>
      </c>
      <c r="E8677">
        <v>565</v>
      </c>
    </row>
    <row r="8678" spans="1:5">
      <c r="A8678">
        <v>2021</v>
      </c>
      <c r="B8678" t="s">
        <v>433</v>
      </c>
      <c r="C8678" t="s">
        <v>42</v>
      </c>
      <c r="D8678" t="s">
        <v>642</v>
      </c>
      <c r="E8678">
        <v>120</v>
      </c>
    </row>
    <row r="8679" spans="1:5">
      <c r="A8679">
        <v>2021</v>
      </c>
      <c r="B8679" t="s">
        <v>421</v>
      </c>
      <c r="C8679" t="s">
        <v>13</v>
      </c>
      <c r="D8679" t="s">
        <v>642</v>
      </c>
      <c r="E8679">
        <v>1295</v>
      </c>
    </row>
    <row r="8680" spans="1:5">
      <c r="A8680">
        <v>2022</v>
      </c>
      <c r="B8680" t="s">
        <v>424</v>
      </c>
      <c r="C8680" t="s">
        <v>21</v>
      </c>
      <c r="D8680" t="s">
        <v>642</v>
      </c>
      <c r="E8680">
        <v>565</v>
      </c>
    </row>
    <row r="8681" spans="1:5">
      <c r="A8681">
        <v>2022</v>
      </c>
      <c r="B8681" t="s">
        <v>431</v>
      </c>
      <c r="C8681" t="s">
        <v>36</v>
      </c>
      <c r="D8681" t="s">
        <v>642</v>
      </c>
      <c r="E8681">
        <v>65</v>
      </c>
    </row>
    <row r="8682" spans="1:5">
      <c r="A8682">
        <v>2022</v>
      </c>
      <c r="B8682" t="s">
        <v>421</v>
      </c>
      <c r="C8682" t="s">
        <v>13</v>
      </c>
      <c r="D8682" t="s">
        <v>642</v>
      </c>
      <c r="E8682">
        <v>1290</v>
      </c>
    </row>
    <row r="8683" spans="1:5">
      <c r="A8683">
        <v>2021</v>
      </c>
      <c r="B8683" t="s">
        <v>436</v>
      </c>
      <c r="C8683" t="s">
        <v>49</v>
      </c>
      <c r="D8683" t="s">
        <v>642</v>
      </c>
      <c r="E8683">
        <v>1325</v>
      </c>
    </row>
    <row r="8684" spans="1:5">
      <c r="A8684">
        <v>2021</v>
      </c>
      <c r="B8684" t="s">
        <v>439</v>
      </c>
      <c r="C8684" t="s">
        <v>53</v>
      </c>
      <c r="D8684" t="s">
        <v>642</v>
      </c>
      <c r="E8684">
        <v>150</v>
      </c>
    </row>
    <row r="8685" spans="1:5">
      <c r="A8685">
        <v>2021</v>
      </c>
      <c r="B8685" t="s">
        <v>435</v>
      </c>
      <c r="C8685" t="s">
        <v>48</v>
      </c>
      <c r="D8685" t="s">
        <v>642</v>
      </c>
      <c r="E8685">
        <v>120</v>
      </c>
    </row>
    <row r="8686" spans="1:5">
      <c r="A8686">
        <v>2021</v>
      </c>
      <c r="B8686" t="s">
        <v>430</v>
      </c>
      <c r="C8686" t="s">
        <v>33</v>
      </c>
      <c r="D8686" t="s">
        <v>642</v>
      </c>
      <c r="E8686">
        <v>125</v>
      </c>
    </row>
    <row r="8687" spans="1:5">
      <c r="A8687">
        <v>2021</v>
      </c>
      <c r="B8687" t="s">
        <v>429</v>
      </c>
      <c r="C8687" t="s">
        <v>30</v>
      </c>
      <c r="D8687" t="s">
        <v>642</v>
      </c>
      <c r="E8687">
        <v>745</v>
      </c>
    </row>
    <row r="8688" spans="1:5">
      <c r="A8688">
        <v>2021</v>
      </c>
      <c r="B8688" t="s">
        <v>428</v>
      </c>
      <c r="C8688" t="s">
        <v>27</v>
      </c>
      <c r="D8688" t="s">
        <v>642</v>
      </c>
      <c r="E8688">
        <v>180</v>
      </c>
    </row>
    <row r="8689" spans="1:5">
      <c r="A8689">
        <v>2021</v>
      </c>
      <c r="B8689" t="s">
        <v>431</v>
      </c>
      <c r="C8689" t="s">
        <v>36</v>
      </c>
      <c r="D8689" t="s">
        <v>642</v>
      </c>
      <c r="E8689">
        <v>80</v>
      </c>
    </row>
    <row r="8690" spans="1:5">
      <c r="A8690">
        <v>2022</v>
      </c>
      <c r="B8690" t="s">
        <v>438</v>
      </c>
      <c r="C8690" t="s">
        <v>52</v>
      </c>
      <c r="D8690" t="s">
        <v>642</v>
      </c>
      <c r="E8690">
        <v>90</v>
      </c>
    </row>
    <row r="8691" spans="1:5">
      <c r="A8691">
        <v>2022</v>
      </c>
      <c r="B8691" t="s">
        <v>429</v>
      </c>
      <c r="C8691" t="s">
        <v>30</v>
      </c>
      <c r="D8691" t="s">
        <v>642</v>
      </c>
      <c r="E8691">
        <v>735</v>
      </c>
    </row>
    <row r="8692" spans="1:5">
      <c r="A8692">
        <v>2022</v>
      </c>
      <c r="B8692" t="s">
        <v>420</v>
      </c>
      <c r="C8692" t="s">
        <v>8</v>
      </c>
      <c r="D8692" t="s">
        <v>642</v>
      </c>
      <c r="E8692">
        <v>1190</v>
      </c>
    </row>
    <row r="8693" spans="1:5">
      <c r="A8693">
        <v>2020</v>
      </c>
      <c r="B8693" t="s">
        <v>422</v>
      </c>
      <c r="C8693" t="s">
        <v>15</v>
      </c>
      <c r="D8693" t="s">
        <v>642</v>
      </c>
      <c r="E8693">
        <v>910</v>
      </c>
    </row>
    <row r="8694" spans="1:5">
      <c r="A8694">
        <v>2020</v>
      </c>
      <c r="B8694" t="s">
        <v>425</v>
      </c>
      <c r="C8694" t="s">
        <v>24</v>
      </c>
      <c r="D8694" t="s">
        <v>642</v>
      </c>
      <c r="E8694">
        <v>130</v>
      </c>
    </row>
    <row r="8695" spans="1:5">
      <c r="A8695">
        <v>2020</v>
      </c>
      <c r="B8695" t="s">
        <v>431</v>
      </c>
      <c r="C8695" t="s">
        <v>36</v>
      </c>
      <c r="D8695" t="s">
        <v>642</v>
      </c>
      <c r="E8695">
        <v>80</v>
      </c>
    </row>
    <row r="8696" spans="1:5">
      <c r="A8696">
        <v>2020</v>
      </c>
      <c r="B8696" t="s">
        <v>423</v>
      </c>
      <c r="C8696" t="s">
        <v>18</v>
      </c>
      <c r="D8696" t="s">
        <v>642</v>
      </c>
      <c r="E8696">
        <v>150</v>
      </c>
    </row>
    <row r="8697" spans="1:5">
      <c r="A8697">
        <v>2020</v>
      </c>
      <c r="B8697" t="s">
        <v>421</v>
      </c>
      <c r="C8697" t="s">
        <v>13</v>
      </c>
      <c r="D8697" t="s">
        <v>642</v>
      </c>
      <c r="E8697">
        <v>1295</v>
      </c>
    </row>
    <row r="8698" spans="1:5">
      <c r="A8698">
        <v>2020</v>
      </c>
      <c r="B8698" t="s">
        <v>438</v>
      </c>
      <c r="C8698" t="s">
        <v>52</v>
      </c>
      <c r="D8698" t="s">
        <v>642</v>
      </c>
      <c r="E8698">
        <v>90</v>
      </c>
    </row>
    <row r="8699" spans="1:5">
      <c r="A8699">
        <v>2020</v>
      </c>
      <c r="B8699" t="s">
        <v>436</v>
      </c>
      <c r="C8699" t="s">
        <v>49</v>
      </c>
      <c r="D8699" t="s">
        <v>642</v>
      </c>
      <c r="E8699">
        <v>1380</v>
      </c>
    </row>
    <row r="8700" spans="1:5">
      <c r="A8700">
        <v>2020</v>
      </c>
      <c r="B8700" t="s">
        <v>426</v>
      </c>
      <c r="C8700" t="s">
        <v>427</v>
      </c>
      <c r="D8700" t="s">
        <v>642</v>
      </c>
      <c r="E8700">
        <v>320</v>
      </c>
    </row>
    <row r="8701" spans="1:5">
      <c r="A8701">
        <v>2020</v>
      </c>
      <c r="B8701" t="s">
        <v>424</v>
      </c>
      <c r="C8701" t="s">
        <v>21</v>
      </c>
      <c r="D8701" t="s">
        <v>642</v>
      </c>
      <c r="E8701">
        <v>575</v>
      </c>
    </row>
    <row r="8702" spans="1:5">
      <c r="A8702">
        <v>2020</v>
      </c>
      <c r="B8702" t="s">
        <v>432</v>
      </c>
      <c r="C8702" t="s">
        <v>39</v>
      </c>
      <c r="D8702" t="s">
        <v>642</v>
      </c>
      <c r="E8702">
        <v>415</v>
      </c>
    </row>
    <row r="8703" spans="1:5">
      <c r="A8703">
        <v>2020</v>
      </c>
      <c r="B8703" t="s">
        <v>439</v>
      </c>
      <c r="C8703" t="s">
        <v>53</v>
      </c>
      <c r="D8703" t="s">
        <v>642</v>
      </c>
      <c r="E8703">
        <v>160</v>
      </c>
    </row>
    <row r="8704" spans="1:5">
      <c r="A8704">
        <v>2020</v>
      </c>
      <c r="B8704" t="s">
        <v>428</v>
      </c>
      <c r="C8704" t="s">
        <v>27</v>
      </c>
      <c r="D8704" t="s">
        <v>642</v>
      </c>
      <c r="E8704">
        <v>190</v>
      </c>
    </row>
    <row r="8705" spans="1:5">
      <c r="A8705">
        <v>2020</v>
      </c>
      <c r="B8705" t="s">
        <v>429</v>
      </c>
      <c r="C8705" t="s">
        <v>30</v>
      </c>
      <c r="D8705" t="s">
        <v>642</v>
      </c>
      <c r="E8705">
        <v>735</v>
      </c>
    </row>
    <row r="8706" spans="1:5">
      <c r="A8706">
        <v>2020</v>
      </c>
      <c r="B8706" t="s">
        <v>430</v>
      </c>
      <c r="C8706" t="s">
        <v>33</v>
      </c>
      <c r="D8706" t="s">
        <v>642</v>
      </c>
      <c r="E8706">
        <v>120</v>
      </c>
    </row>
    <row r="8707" spans="1:5">
      <c r="A8707">
        <v>2020</v>
      </c>
      <c r="B8707" t="s">
        <v>433</v>
      </c>
      <c r="C8707" t="s">
        <v>42</v>
      </c>
      <c r="D8707" t="s">
        <v>642</v>
      </c>
      <c r="E8707">
        <v>115</v>
      </c>
    </row>
    <row r="8708" spans="1:5">
      <c r="A8708">
        <v>2020</v>
      </c>
      <c r="B8708" t="s">
        <v>420</v>
      </c>
      <c r="C8708" t="s">
        <v>8</v>
      </c>
      <c r="D8708" t="s">
        <v>642</v>
      </c>
      <c r="E8708">
        <v>1225</v>
      </c>
    </row>
    <row r="8709" spans="1:5">
      <c r="A8709">
        <v>2020</v>
      </c>
      <c r="B8709" t="s">
        <v>434</v>
      </c>
      <c r="C8709" t="s">
        <v>45</v>
      </c>
      <c r="D8709" t="s">
        <v>642</v>
      </c>
      <c r="E8709">
        <v>45</v>
      </c>
    </row>
    <row r="8710" spans="1:5">
      <c r="A8710">
        <v>2020</v>
      </c>
      <c r="B8710" t="s">
        <v>435</v>
      </c>
      <c r="C8710" t="s">
        <v>48</v>
      </c>
      <c r="D8710" t="s">
        <v>642</v>
      </c>
      <c r="E8710">
        <v>135</v>
      </c>
    </row>
    <row r="8711" spans="1:5">
      <c r="A8711">
        <v>2020</v>
      </c>
      <c r="B8711" t="s">
        <v>437</v>
      </c>
      <c r="C8711" t="s">
        <v>51</v>
      </c>
      <c r="D8711" t="s">
        <v>642</v>
      </c>
      <c r="E8711">
        <v>610</v>
      </c>
    </row>
    <row r="8712" spans="1:5">
      <c r="A8712">
        <v>2019</v>
      </c>
      <c r="B8712" t="s">
        <v>432</v>
      </c>
      <c r="C8712" t="s">
        <v>39</v>
      </c>
      <c r="D8712" t="s">
        <v>642</v>
      </c>
      <c r="E8712">
        <v>400</v>
      </c>
    </row>
    <row r="8713" spans="1:5">
      <c r="A8713">
        <v>2019</v>
      </c>
      <c r="B8713" t="s">
        <v>426</v>
      </c>
      <c r="C8713" t="s">
        <v>427</v>
      </c>
      <c r="D8713" t="s">
        <v>642</v>
      </c>
      <c r="E8713">
        <v>320</v>
      </c>
    </row>
    <row r="8714" spans="1:5">
      <c r="A8714">
        <v>2019</v>
      </c>
      <c r="B8714" t="s">
        <v>421</v>
      </c>
      <c r="C8714" t="s">
        <v>13</v>
      </c>
      <c r="D8714" t="s">
        <v>642</v>
      </c>
      <c r="E8714">
        <v>1290</v>
      </c>
    </row>
    <row r="8715" spans="1:5">
      <c r="A8715">
        <v>2019</v>
      </c>
      <c r="B8715" t="s">
        <v>424</v>
      </c>
      <c r="C8715" t="s">
        <v>21</v>
      </c>
      <c r="D8715" t="s">
        <v>642</v>
      </c>
      <c r="E8715">
        <v>590</v>
      </c>
    </row>
    <row r="8716" spans="1:5">
      <c r="A8716">
        <v>2019</v>
      </c>
      <c r="B8716" t="s">
        <v>423</v>
      </c>
      <c r="C8716" t="s">
        <v>18</v>
      </c>
      <c r="D8716" t="s">
        <v>642</v>
      </c>
      <c r="E8716">
        <v>160</v>
      </c>
    </row>
    <row r="8717" spans="1:5">
      <c r="A8717">
        <v>2019</v>
      </c>
      <c r="B8717" t="s">
        <v>434</v>
      </c>
      <c r="C8717" t="s">
        <v>45</v>
      </c>
      <c r="D8717" t="s">
        <v>642</v>
      </c>
      <c r="E8717">
        <v>40</v>
      </c>
    </row>
    <row r="8718" spans="1:5">
      <c r="A8718">
        <v>2019</v>
      </c>
      <c r="B8718" t="s">
        <v>428</v>
      </c>
      <c r="C8718" t="s">
        <v>27</v>
      </c>
      <c r="D8718" t="s">
        <v>642</v>
      </c>
      <c r="E8718">
        <v>190</v>
      </c>
    </row>
    <row r="8719" spans="1:5">
      <c r="A8719">
        <v>2019</v>
      </c>
      <c r="B8719" t="s">
        <v>437</v>
      </c>
      <c r="C8719" t="s">
        <v>51</v>
      </c>
      <c r="D8719" t="s">
        <v>642</v>
      </c>
      <c r="E8719">
        <v>620</v>
      </c>
    </row>
    <row r="8720" spans="1:5">
      <c r="A8720">
        <v>2019</v>
      </c>
      <c r="B8720" t="s">
        <v>425</v>
      </c>
      <c r="C8720" t="s">
        <v>24</v>
      </c>
      <c r="D8720" t="s">
        <v>642</v>
      </c>
      <c r="E8720">
        <v>130</v>
      </c>
    </row>
    <row r="8721" spans="1:5">
      <c r="A8721">
        <v>2019</v>
      </c>
      <c r="B8721" t="s">
        <v>430</v>
      </c>
      <c r="C8721" t="s">
        <v>33</v>
      </c>
      <c r="D8721" t="s">
        <v>642</v>
      </c>
      <c r="E8721">
        <v>125</v>
      </c>
    </row>
    <row r="8722" spans="1:5">
      <c r="A8722">
        <v>2019</v>
      </c>
      <c r="B8722" t="s">
        <v>420</v>
      </c>
      <c r="C8722" t="s">
        <v>8</v>
      </c>
      <c r="D8722" t="s">
        <v>642</v>
      </c>
      <c r="E8722">
        <v>1245</v>
      </c>
    </row>
    <row r="8723" spans="1:5">
      <c r="A8723">
        <v>2019</v>
      </c>
      <c r="B8723" t="s">
        <v>438</v>
      </c>
      <c r="C8723" t="s">
        <v>52</v>
      </c>
      <c r="D8723" t="s">
        <v>642</v>
      </c>
      <c r="E8723">
        <v>90</v>
      </c>
    </row>
    <row r="8724" spans="1:5">
      <c r="A8724">
        <v>2019</v>
      </c>
      <c r="B8724" t="s">
        <v>429</v>
      </c>
      <c r="C8724" t="s">
        <v>30</v>
      </c>
      <c r="D8724" t="s">
        <v>642</v>
      </c>
      <c r="E8724">
        <v>740</v>
      </c>
    </row>
    <row r="8725" spans="1:5">
      <c r="A8725">
        <v>2019</v>
      </c>
      <c r="B8725" t="s">
        <v>433</v>
      </c>
      <c r="C8725" t="s">
        <v>42</v>
      </c>
      <c r="D8725" t="s">
        <v>642</v>
      </c>
      <c r="E8725">
        <v>115</v>
      </c>
    </row>
    <row r="8726" spans="1:5">
      <c r="A8726">
        <v>2019</v>
      </c>
      <c r="B8726" t="s">
        <v>422</v>
      </c>
      <c r="C8726" t="s">
        <v>15</v>
      </c>
      <c r="D8726" t="s">
        <v>642</v>
      </c>
      <c r="E8726">
        <v>915</v>
      </c>
    </row>
    <row r="8727" spans="1:5">
      <c r="A8727">
        <v>2019</v>
      </c>
      <c r="B8727" t="s">
        <v>435</v>
      </c>
      <c r="C8727" t="s">
        <v>48</v>
      </c>
      <c r="D8727" t="s">
        <v>642</v>
      </c>
      <c r="E8727">
        <v>140</v>
      </c>
    </row>
    <row r="8728" spans="1:5">
      <c r="A8728">
        <v>2019</v>
      </c>
      <c r="B8728" t="s">
        <v>436</v>
      </c>
      <c r="C8728" t="s">
        <v>49</v>
      </c>
      <c r="D8728" t="s">
        <v>642</v>
      </c>
      <c r="E8728">
        <v>1375</v>
      </c>
    </row>
    <row r="8729" spans="1:5">
      <c r="A8729">
        <v>2019</v>
      </c>
      <c r="B8729" t="s">
        <v>439</v>
      </c>
      <c r="C8729" t="s">
        <v>53</v>
      </c>
      <c r="D8729" t="s">
        <v>642</v>
      </c>
      <c r="E8729">
        <v>175</v>
      </c>
    </row>
    <row r="8730" spans="1:5">
      <c r="A8730">
        <v>2019</v>
      </c>
      <c r="B8730" t="s">
        <v>431</v>
      </c>
      <c r="C8730" t="s">
        <v>36</v>
      </c>
      <c r="D8730" t="s">
        <v>642</v>
      </c>
      <c r="E8730">
        <v>80</v>
      </c>
    </row>
    <row r="8731" spans="1:5">
      <c r="A8731">
        <v>2018</v>
      </c>
      <c r="B8731" t="s">
        <v>424</v>
      </c>
      <c r="C8731" t="s">
        <v>21</v>
      </c>
      <c r="D8731" t="s">
        <v>642</v>
      </c>
      <c r="E8731">
        <v>595</v>
      </c>
    </row>
    <row r="8732" spans="1:5">
      <c r="A8732">
        <v>2018</v>
      </c>
      <c r="B8732" t="s">
        <v>420</v>
      </c>
      <c r="C8732" t="s">
        <v>8</v>
      </c>
      <c r="D8732" t="s">
        <v>642</v>
      </c>
      <c r="E8732">
        <v>1255</v>
      </c>
    </row>
    <row r="8733" spans="1:5">
      <c r="A8733">
        <v>2018</v>
      </c>
      <c r="B8733" t="s">
        <v>426</v>
      </c>
      <c r="C8733" t="s">
        <v>427</v>
      </c>
      <c r="D8733" t="s">
        <v>642</v>
      </c>
      <c r="E8733">
        <v>335</v>
      </c>
    </row>
    <row r="8734" spans="1:5">
      <c r="A8734">
        <v>2018</v>
      </c>
      <c r="B8734" t="s">
        <v>433</v>
      </c>
      <c r="C8734" t="s">
        <v>42</v>
      </c>
      <c r="D8734" t="s">
        <v>642</v>
      </c>
      <c r="E8734">
        <v>120</v>
      </c>
    </row>
    <row r="8735" spans="1:5">
      <c r="A8735">
        <v>2018</v>
      </c>
      <c r="B8735" t="s">
        <v>421</v>
      </c>
      <c r="C8735" t="s">
        <v>13</v>
      </c>
      <c r="D8735" t="s">
        <v>642</v>
      </c>
      <c r="E8735">
        <v>1325</v>
      </c>
    </row>
    <row r="8736" spans="1:5">
      <c r="A8736">
        <v>2018</v>
      </c>
      <c r="B8736" t="s">
        <v>435</v>
      </c>
      <c r="C8736" t="s">
        <v>48</v>
      </c>
      <c r="D8736" t="s">
        <v>642</v>
      </c>
      <c r="E8736">
        <v>135</v>
      </c>
    </row>
    <row r="8737" spans="1:5">
      <c r="A8737">
        <v>2018</v>
      </c>
      <c r="B8737" t="s">
        <v>428</v>
      </c>
      <c r="C8737" t="s">
        <v>27</v>
      </c>
      <c r="D8737" t="s">
        <v>642</v>
      </c>
      <c r="E8737">
        <v>190</v>
      </c>
    </row>
    <row r="8738" spans="1:5">
      <c r="A8738">
        <v>2018</v>
      </c>
      <c r="B8738" t="s">
        <v>423</v>
      </c>
      <c r="C8738" t="s">
        <v>18</v>
      </c>
      <c r="D8738" t="s">
        <v>642</v>
      </c>
      <c r="E8738">
        <v>160</v>
      </c>
    </row>
    <row r="8739" spans="1:5">
      <c r="A8739">
        <v>2018</v>
      </c>
      <c r="B8739" t="s">
        <v>430</v>
      </c>
      <c r="C8739" t="s">
        <v>33</v>
      </c>
      <c r="D8739" t="s">
        <v>642</v>
      </c>
      <c r="E8739">
        <v>125</v>
      </c>
    </row>
    <row r="8740" spans="1:5">
      <c r="A8740">
        <v>2018</v>
      </c>
      <c r="B8740" t="s">
        <v>431</v>
      </c>
      <c r="C8740" t="s">
        <v>36</v>
      </c>
      <c r="D8740" t="s">
        <v>642</v>
      </c>
      <c r="E8740">
        <v>85</v>
      </c>
    </row>
    <row r="8741" spans="1:5">
      <c r="A8741">
        <v>2018</v>
      </c>
      <c r="B8741" t="s">
        <v>438</v>
      </c>
      <c r="C8741" t="s">
        <v>52</v>
      </c>
      <c r="D8741" t="s">
        <v>642</v>
      </c>
      <c r="E8741">
        <v>100</v>
      </c>
    </row>
    <row r="8742" spans="1:5">
      <c r="A8742">
        <v>2018</v>
      </c>
      <c r="B8742" t="s">
        <v>422</v>
      </c>
      <c r="C8742" t="s">
        <v>15</v>
      </c>
      <c r="D8742" t="s">
        <v>642</v>
      </c>
      <c r="E8742">
        <v>930</v>
      </c>
    </row>
    <row r="8743" spans="1:5">
      <c r="A8743">
        <v>2018</v>
      </c>
      <c r="B8743" t="s">
        <v>436</v>
      </c>
      <c r="C8743" t="s">
        <v>49</v>
      </c>
      <c r="D8743" t="s">
        <v>642</v>
      </c>
      <c r="E8743">
        <v>1395</v>
      </c>
    </row>
    <row r="8744" spans="1:5">
      <c r="A8744">
        <v>2018</v>
      </c>
      <c r="B8744" t="s">
        <v>439</v>
      </c>
      <c r="C8744" t="s">
        <v>53</v>
      </c>
      <c r="D8744" t="s">
        <v>642</v>
      </c>
      <c r="E8744">
        <v>180</v>
      </c>
    </row>
    <row r="8745" spans="1:5">
      <c r="A8745">
        <v>2018</v>
      </c>
      <c r="B8745" t="s">
        <v>437</v>
      </c>
      <c r="C8745" t="s">
        <v>51</v>
      </c>
      <c r="D8745" t="s">
        <v>642</v>
      </c>
      <c r="E8745">
        <v>620</v>
      </c>
    </row>
    <row r="8746" spans="1:5">
      <c r="A8746">
        <v>2018</v>
      </c>
      <c r="B8746" t="s">
        <v>434</v>
      </c>
      <c r="C8746" t="s">
        <v>45</v>
      </c>
      <c r="D8746" t="s">
        <v>642</v>
      </c>
      <c r="E8746">
        <v>40</v>
      </c>
    </row>
    <row r="8747" spans="1:5">
      <c r="A8747">
        <v>2018</v>
      </c>
      <c r="B8747" t="s">
        <v>429</v>
      </c>
      <c r="C8747" t="s">
        <v>30</v>
      </c>
      <c r="D8747" t="s">
        <v>642</v>
      </c>
      <c r="E8747">
        <v>745</v>
      </c>
    </row>
    <row r="8748" spans="1:5">
      <c r="A8748">
        <v>2018</v>
      </c>
      <c r="B8748" t="s">
        <v>425</v>
      </c>
      <c r="C8748" t="s">
        <v>24</v>
      </c>
      <c r="D8748" t="s">
        <v>642</v>
      </c>
      <c r="E8748">
        <v>140</v>
      </c>
    </row>
    <row r="8749" spans="1:5">
      <c r="A8749">
        <v>2018</v>
      </c>
      <c r="B8749" t="s">
        <v>432</v>
      </c>
      <c r="C8749" t="s">
        <v>39</v>
      </c>
      <c r="D8749" t="s">
        <v>642</v>
      </c>
      <c r="E8749">
        <v>430</v>
      </c>
    </row>
    <row r="8750" spans="1:5">
      <c r="A8750">
        <v>2023</v>
      </c>
      <c r="B8750" t="s">
        <v>424</v>
      </c>
      <c r="C8750" t="s">
        <v>21</v>
      </c>
      <c r="D8750" t="s">
        <v>642</v>
      </c>
      <c r="E8750">
        <v>560</v>
      </c>
    </row>
    <row r="8751" spans="1:5">
      <c r="A8751">
        <v>2023</v>
      </c>
      <c r="B8751" t="s">
        <v>432</v>
      </c>
      <c r="C8751" t="s">
        <v>39</v>
      </c>
      <c r="D8751" t="s">
        <v>642</v>
      </c>
      <c r="E8751">
        <v>390</v>
      </c>
    </row>
    <row r="8752" spans="1:5">
      <c r="A8752">
        <v>2023</v>
      </c>
      <c r="B8752" t="s">
        <v>421</v>
      </c>
      <c r="C8752" t="s">
        <v>13</v>
      </c>
      <c r="D8752" t="s">
        <v>642</v>
      </c>
      <c r="E8752">
        <v>1270</v>
      </c>
    </row>
    <row r="8753" spans="1:5">
      <c r="A8753">
        <v>2023</v>
      </c>
      <c r="B8753" t="s">
        <v>430</v>
      </c>
      <c r="C8753" t="s">
        <v>33</v>
      </c>
      <c r="D8753" t="s">
        <v>642</v>
      </c>
      <c r="E8753">
        <v>115</v>
      </c>
    </row>
    <row r="8754" spans="1:5">
      <c r="A8754">
        <v>2023</v>
      </c>
      <c r="B8754" t="s">
        <v>435</v>
      </c>
      <c r="C8754" t="s">
        <v>48</v>
      </c>
      <c r="D8754" t="s">
        <v>642</v>
      </c>
      <c r="E8754">
        <v>105</v>
      </c>
    </row>
    <row r="8755" spans="1:5">
      <c r="A8755">
        <v>2023</v>
      </c>
      <c r="B8755" t="s">
        <v>436</v>
      </c>
      <c r="C8755" t="s">
        <v>49</v>
      </c>
      <c r="D8755" t="s">
        <v>642</v>
      </c>
      <c r="E8755">
        <v>1250</v>
      </c>
    </row>
    <row r="8756" spans="1:5">
      <c r="A8756">
        <v>2023</v>
      </c>
      <c r="B8756" t="s">
        <v>429</v>
      </c>
      <c r="C8756" t="s">
        <v>30</v>
      </c>
      <c r="D8756" t="s">
        <v>642</v>
      </c>
      <c r="E8756">
        <v>715</v>
      </c>
    </row>
    <row r="8757" spans="1:5">
      <c r="A8757">
        <v>2023</v>
      </c>
      <c r="B8757" t="s">
        <v>420</v>
      </c>
      <c r="C8757" t="s">
        <v>8</v>
      </c>
      <c r="D8757" t="s">
        <v>642</v>
      </c>
      <c r="E8757">
        <v>1160</v>
      </c>
    </row>
    <row r="8758" spans="1:5">
      <c r="A8758">
        <v>2023</v>
      </c>
      <c r="B8758" t="s">
        <v>439</v>
      </c>
      <c r="C8758" t="s">
        <v>53</v>
      </c>
      <c r="D8758" t="s">
        <v>642</v>
      </c>
      <c r="E8758">
        <v>150</v>
      </c>
    </row>
    <row r="8759" spans="1:5">
      <c r="A8759">
        <v>2023</v>
      </c>
      <c r="B8759" t="s">
        <v>437</v>
      </c>
      <c r="C8759" t="s">
        <v>51</v>
      </c>
      <c r="D8759" t="s">
        <v>642</v>
      </c>
      <c r="E8759">
        <v>615</v>
      </c>
    </row>
    <row r="8760" spans="1:5">
      <c r="A8760">
        <v>2023</v>
      </c>
      <c r="B8760" t="s">
        <v>438</v>
      </c>
      <c r="C8760" t="s">
        <v>52</v>
      </c>
      <c r="D8760" t="s">
        <v>642</v>
      </c>
      <c r="E8760">
        <v>95</v>
      </c>
    </row>
    <row r="8761" spans="1:5">
      <c r="A8761">
        <v>2023</v>
      </c>
      <c r="B8761" t="s">
        <v>426</v>
      </c>
      <c r="C8761" t="s">
        <v>427</v>
      </c>
      <c r="D8761" t="s">
        <v>642</v>
      </c>
      <c r="E8761">
        <v>305</v>
      </c>
    </row>
    <row r="8762" spans="1:5">
      <c r="A8762">
        <v>2023</v>
      </c>
      <c r="B8762" t="s">
        <v>434</v>
      </c>
      <c r="C8762" t="s">
        <v>45</v>
      </c>
      <c r="D8762" t="s">
        <v>642</v>
      </c>
      <c r="E8762">
        <v>45</v>
      </c>
    </row>
    <row r="8763" spans="1:5">
      <c r="A8763">
        <v>2023</v>
      </c>
      <c r="B8763" t="s">
        <v>425</v>
      </c>
      <c r="C8763" t="s">
        <v>24</v>
      </c>
      <c r="D8763" t="s">
        <v>642</v>
      </c>
      <c r="E8763">
        <v>120</v>
      </c>
    </row>
    <row r="8764" spans="1:5">
      <c r="A8764">
        <v>2023</v>
      </c>
      <c r="B8764" t="s">
        <v>422</v>
      </c>
      <c r="C8764" t="s">
        <v>15</v>
      </c>
      <c r="D8764" t="s">
        <v>642</v>
      </c>
      <c r="E8764">
        <v>885</v>
      </c>
    </row>
    <row r="8765" spans="1:5">
      <c r="A8765">
        <v>2024</v>
      </c>
      <c r="B8765" t="s">
        <v>430</v>
      </c>
      <c r="C8765" t="s">
        <v>33</v>
      </c>
      <c r="D8765" t="s">
        <v>642</v>
      </c>
      <c r="E8765">
        <v>110</v>
      </c>
    </row>
    <row r="8766" spans="1:5">
      <c r="A8766">
        <v>2024</v>
      </c>
      <c r="B8766" t="s">
        <v>428</v>
      </c>
      <c r="C8766" t="s">
        <v>27</v>
      </c>
      <c r="D8766" t="s">
        <v>642</v>
      </c>
      <c r="E8766">
        <v>160</v>
      </c>
    </row>
    <row r="8767" spans="1:5">
      <c r="A8767">
        <v>2024</v>
      </c>
      <c r="B8767" t="s">
        <v>422</v>
      </c>
      <c r="C8767" t="s">
        <v>15</v>
      </c>
      <c r="D8767" t="s">
        <v>642</v>
      </c>
      <c r="E8767">
        <v>875</v>
      </c>
    </row>
    <row r="8768" spans="1:5">
      <c r="A8768">
        <v>2024</v>
      </c>
      <c r="B8768" t="s">
        <v>425</v>
      </c>
      <c r="C8768" t="s">
        <v>24</v>
      </c>
      <c r="D8768" t="s">
        <v>642</v>
      </c>
      <c r="E8768">
        <v>110</v>
      </c>
    </row>
    <row r="8769" spans="1:5">
      <c r="A8769">
        <v>2024</v>
      </c>
      <c r="B8769" t="s">
        <v>438</v>
      </c>
      <c r="C8769" t="s">
        <v>52</v>
      </c>
      <c r="D8769" t="s">
        <v>642</v>
      </c>
      <c r="E8769">
        <v>85</v>
      </c>
    </row>
    <row r="8770" spans="1:5">
      <c r="A8770">
        <v>2024</v>
      </c>
      <c r="B8770" t="s">
        <v>420</v>
      </c>
      <c r="C8770" t="s">
        <v>8</v>
      </c>
      <c r="D8770" t="s">
        <v>642</v>
      </c>
      <c r="E8770">
        <v>1160</v>
      </c>
    </row>
    <row r="8771" spans="1:5">
      <c r="A8771">
        <v>2024</v>
      </c>
      <c r="B8771" t="s">
        <v>423</v>
      </c>
      <c r="C8771" t="s">
        <v>18</v>
      </c>
      <c r="D8771" t="s">
        <v>642</v>
      </c>
      <c r="E8771">
        <v>130</v>
      </c>
    </row>
    <row r="8772" spans="1:5">
      <c r="A8772">
        <v>2024</v>
      </c>
      <c r="B8772" t="s">
        <v>421</v>
      </c>
      <c r="C8772" t="s">
        <v>13</v>
      </c>
      <c r="D8772" t="s">
        <v>642</v>
      </c>
      <c r="E8772">
        <v>1220</v>
      </c>
    </row>
    <row r="8773" spans="1:5">
      <c r="A8773">
        <v>2024</v>
      </c>
      <c r="B8773" t="s">
        <v>429</v>
      </c>
      <c r="C8773" t="s">
        <v>30</v>
      </c>
      <c r="D8773" t="s">
        <v>642</v>
      </c>
      <c r="E8773">
        <v>705</v>
      </c>
    </row>
    <row r="8774" spans="1:5">
      <c r="A8774">
        <v>2024</v>
      </c>
      <c r="B8774" t="s">
        <v>431</v>
      </c>
      <c r="C8774" t="s">
        <v>36</v>
      </c>
      <c r="D8774" t="s">
        <v>642</v>
      </c>
      <c r="E8774">
        <v>65</v>
      </c>
    </row>
    <row r="8775" spans="1:5">
      <c r="A8775">
        <v>2024</v>
      </c>
      <c r="B8775" t="s">
        <v>434</v>
      </c>
      <c r="C8775" t="s">
        <v>45</v>
      </c>
      <c r="D8775" t="s">
        <v>642</v>
      </c>
      <c r="E8775">
        <v>40</v>
      </c>
    </row>
    <row r="8776" spans="1:5">
      <c r="A8776">
        <v>2024</v>
      </c>
      <c r="B8776" t="s">
        <v>437</v>
      </c>
      <c r="C8776" t="s">
        <v>51</v>
      </c>
      <c r="D8776" t="s">
        <v>642</v>
      </c>
      <c r="E8776">
        <v>585</v>
      </c>
    </row>
    <row r="8777" spans="1:5">
      <c r="A8777">
        <v>2024</v>
      </c>
      <c r="B8777" t="s">
        <v>436</v>
      </c>
      <c r="C8777" t="s">
        <v>49</v>
      </c>
      <c r="D8777" t="s">
        <v>642</v>
      </c>
      <c r="E8777">
        <v>1205</v>
      </c>
    </row>
    <row r="8778" spans="1:5">
      <c r="A8778">
        <v>2024</v>
      </c>
      <c r="B8778" t="s">
        <v>439</v>
      </c>
      <c r="C8778" t="s">
        <v>53</v>
      </c>
      <c r="D8778" t="s">
        <v>642</v>
      </c>
      <c r="E8778">
        <v>130</v>
      </c>
    </row>
    <row r="8779" spans="1:5">
      <c r="A8779">
        <v>2024</v>
      </c>
      <c r="B8779" t="s">
        <v>433</v>
      </c>
      <c r="C8779" t="s">
        <v>42</v>
      </c>
      <c r="D8779" t="s">
        <v>642</v>
      </c>
      <c r="E8779">
        <v>105</v>
      </c>
    </row>
    <row r="8780" spans="1:5">
      <c r="A8780">
        <v>2023</v>
      </c>
      <c r="B8780" t="s">
        <v>431</v>
      </c>
      <c r="C8780" t="s">
        <v>36</v>
      </c>
      <c r="D8780" t="s">
        <v>643</v>
      </c>
      <c r="E8780">
        <v>440</v>
      </c>
    </row>
    <row r="8781" spans="1:5">
      <c r="A8781">
        <v>2023</v>
      </c>
      <c r="B8781" t="s">
        <v>433</v>
      </c>
      <c r="C8781" t="s">
        <v>42</v>
      </c>
      <c r="D8781" t="s">
        <v>643</v>
      </c>
      <c r="E8781">
        <v>510</v>
      </c>
    </row>
    <row r="8782" spans="1:5">
      <c r="A8782">
        <v>2023</v>
      </c>
      <c r="B8782" t="s">
        <v>423</v>
      </c>
      <c r="C8782" t="s">
        <v>18</v>
      </c>
      <c r="D8782" t="s">
        <v>643</v>
      </c>
      <c r="E8782">
        <v>825</v>
      </c>
    </row>
    <row r="8783" spans="1:5">
      <c r="A8783">
        <v>2023</v>
      </c>
      <c r="B8783" t="s">
        <v>428</v>
      </c>
      <c r="C8783" t="s">
        <v>27</v>
      </c>
      <c r="D8783" t="s">
        <v>643</v>
      </c>
      <c r="E8783">
        <v>1240</v>
      </c>
    </row>
    <row r="8784" spans="1:5">
      <c r="A8784">
        <v>2024</v>
      </c>
      <c r="B8784" t="s">
        <v>424</v>
      </c>
      <c r="C8784" t="s">
        <v>21</v>
      </c>
      <c r="D8784" t="s">
        <v>643</v>
      </c>
      <c r="E8784">
        <v>2380</v>
      </c>
    </row>
    <row r="8785" spans="1:5">
      <c r="A8785">
        <v>2024</v>
      </c>
      <c r="B8785" t="s">
        <v>432</v>
      </c>
      <c r="C8785" t="s">
        <v>39</v>
      </c>
      <c r="D8785" t="s">
        <v>643</v>
      </c>
      <c r="E8785">
        <v>1815</v>
      </c>
    </row>
    <row r="8786" spans="1:5">
      <c r="A8786">
        <v>2024</v>
      </c>
      <c r="B8786" t="s">
        <v>435</v>
      </c>
      <c r="C8786" t="s">
        <v>48</v>
      </c>
      <c r="D8786" t="s">
        <v>643</v>
      </c>
      <c r="E8786">
        <v>740</v>
      </c>
    </row>
    <row r="8787" spans="1:5">
      <c r="A8787">
        <v>2024</v>
      </c>
      <c r="B8787" t="s">
        <v>426</v>
      </c>
      <c r="C8787" t="s">
        <v>427</v>
      </c>
      <c r="D8787" t="s">
        <v>643</v>
      </c>
      <c r="E8787">
        <v>1615</v>
      </c>
    </row>
    <row r="8788" spans="1:5">
      <c r="A8788">
        <v>2021</v>
      </c>
      <c r="B8788" t="s">
        <v>437</v>
      </c>
      <c r="C8788" t="s">
        <v>51</v>
      </c>
      <c r="D8788" t="s">
        <v>643</v>
      </c>
      <c r="E8788">
        <v>3390</v>
      </c>
    </row>
    <row r="8789" spans="1:5">
      <c r="A8789">
        <v>2021</v>
      </c>
      <c r="B8789" t="s">
        <v>434</v>
      </c>
      <c r="C8789" t="s">
        <v>45</v>
      </c>
      <c r="D8789" t="s">
        <v>643</v>
      </c>
      <c r="E8789">
        <v>230</v>
      </c>
    </row>
    <row r="8790" spans="1:5">
      <c r="A8790">
        <v>2021</v>
      </c>
      <c r="B8790" t="s">
        <v>438</v>
      </c>
      <c r="C8790" t="s">
        <v>52</v>
      </c>
      <c r="D8790" t="s">
        <v>643</v>
      </c>
      <c r="E8790">
        <v>520</v>
      </c>
    </row>
    <row r="8791" spans="1:5">
      <c r="A8791">
        <v>2021</v>
      </c>
      <c r="B8791" t="s">
        <v>425</v>
      </c>
      <c r="C8791" t="s">
        <v>24</v>
      </c>
      <c r="D8791" t="s">
        <v>643</v>
      </c>
      <c r="E8791">
        <v>710</v>
      </c>
    </row>
    <row r="8792" spans="1:5">
      <c r="A8792">
        <v>2021</v>
      </c>
      <c r="B8792" t="s">
        <v>423</v>
      </c>
      <c r="C8792" t="s">
        <v>18</v>
      </c>
      <c r="D8792" t="s">
        <v>643</v>
      </c>
      <c r="E8792">
        <v>835</v>
      </c>
    </row>
    <row r="8793" spans="1:5">
      <c r="A8793">
        <v>2021</v>
      </c>
      <c r="B8793" t="s">
        <v>420</v>
      </c>
      <c r="C8793" t="s">
        <v>8</v>
      </c>
      <c r="D8793" t="s">
        <v>643</v>
      </c>
      <c r="E8793">
        <v>5150</v>
      </c>
    </row>
    <row r="8794" spans="1:5">
      <c r="A8794">
        <v>2022</v>
      </c>
      <c r="B8794" t="s">
        <v>425</v>
      </c>
      <c r="C8794" t="s">
        <v>24</v>
      </c>
      <c r="D8794" t="s">
        <v>643</v>
      </c>
      <c r="E8794">
        <v>700</v>
      </c>
    </row>
    <row r="8795" spans="1:5">
      <c r="A8795">
        <v>2022</v>
      </c>
      <c r="B8795" t="s">
        <v>422</v>
      </c>
      <c r="C8795" t="s">
        <v>15</v>
      </c>
      <c r="D8795" t="s">
        <v>643</v>
      </c>
      <c r="E8795">
        <v>4060</v>
      </c>
    </row>
    <row r="8796" spans="1:5">
      <c r="A8796">
        <v>2022</v>
      </c>
      <c r="B8796" t="s">
        <v>437</v>
      </c>
      <c r="C8796" t="s">
        <v>51</v>
      </c>
      <c r="D8796" t="s">
        <v>643</v>
      </c>
      <c r="E8796">
        <v>3385</v>
      </c>
    </row>
    <row r="8797" spans="1:5">
      <c r="A8797">
        <v>2022</v>
      </c>
      <c r="B8797" t="s">
        <v>426</v>
      </c>
      <c r="C8797" t="s">
        <v>427</v>
      </c>
      <c r="D8797" t="s">
        <v>643</v>
      </c>
      <c r="E8797">
        <v>1625</v>
      </c>
    </row>
    <row r="8798" spans="1:5">
      <c r="A8798">
        <v>2022</v>
      </c>
      <c r="B8798" t="s">
        <v>428</v>
      </c>
      <c r="C8798" t="s">
        <v>27</v>
      </c>
      <c r="D8798" t="s">
        <v>643</v>
      </c>
      <c r="E8798">
        <v>1260</v>
      </c>
    </row>
    <row r="8799" spans="1:5">
      <c r="A8799">
        <v>2022</v>
      </c>
      <c r="B8799" t="s">
        <v>435</v>
      </c>
      <c r="C8799" t="s">
        <v>48</v>
      </c>
      <c r="D8799" t="s">
        <v>643</v>
      </c>
      <c r="E8799">
        <v>765</v>
      </c>
    </row>
    <row r="8800" spans="1:5">
      <c r="A8800">
        <v>2022</v>
      </c>
      <c r="B8800" t="s">
        <v>423</v>
      </c>
      <c r="C8800" t="s">
        <v>18</v>
      </c>
      <c r="D8800" t="s">
        <v>643</v>
      </c>
      <c r="E8800">
        <v>860</v>
      </c>
    </row>
    <row r="8801" spans="1:5">
      <c r="A8801">
        <v>2022</v>
      </c>
      <c r="B8801" t="s">
        <v>430</v>
      </c>
      <c r="C8801" t="s">
        <v>33</v>
      </c>
      <c r="D8801" t="s">
        <v>643</v>
      </c>
      <c r="E8801">
        <v>785</v>
      </c>
    </row>
    <row r="8802" spans="1:5">
      <c r="A8802">
        <v>2022</v>
      </c>
      <c r="B8802" t="s">
        <v>436</v>
      </c>
      <c r="C8802" t="s">
        <v>49</v>
      </c>
      <c r="D8802" t="s">
        <v>643</v>
      </c>
      <c r="E8802">
        <v>4950</v>
      </c>
    </row>
    <row r="8803" spans="1:5">
      <c r="A8803">
        <v>2022</v>
      </c>
      <c r="B8803" t="s">
        <v>439</v>
      </c>
      <c r="C8803" t="s">
        <v>53</v>
      </c>
      <c r="D8803" t="s">
        <v>643</v>
      </c>
      <c r="E8803">
        <v>810</v>
      </c>
    </row>
    <row r="8804" spans="1:5">
      <c r="A8804">
        <v>2022</v>
      </c>
      <c r="B8804" t="s">
        <v>433</v>
      </c>
      <c r="C8804" t="s">
        <v>42</v>
      </c>
      <c r="D8804" t="s">
        <v>643</v>
      </c>
      <c r="E8804">
        <v>515</v>
      </c>
    </row>
    <row r="8805" spans="1:5">
      <c r="A8805">
        <v>2022</v>
      </c>
      <c r="B8805" t="s">
        <v>434</v>
      </c>
      <c r="C8805" t="s">
        <v>45</v>
      </c>
      <c r="D8805" t="s">
        <v>643</v>
      </c>
      <c r="E8805">
        <v>220</v>
      </c>
    </row>
    <row r="8806" spans="1:5">
      <c r="A8806">
        <v>2022</v>
      </c>
      <c r="B8806" t="s">
        <v>432</v>
      </c>
      <c r="C8806" t="s">
        <v>39</v>
      </c>
      <c r="D8806" t="s">
        <v>643</v>
      </c>
      <c r="E8806">
        <v>1840</v>
      </c>
    </row>
    <row r="8807" spans="1:5">
      <c r="A8807">
        <v>2021</v>
      </c>
      <c r="B8807" t="s">
        <v>426</v>
      </c>
      <c r="C8807" t="s">
        <v>427</v>
      </c>
      <c r="D8807" t="s">
        <v>643</v>
      </c>
      <c r="E8807">
        <v>1660</v>
      </c>
    </row>
    <row r="8808" spans="1:5">
      <c r="A8808">
        <v>2021</v>
      </c>
      <c r="B8808" t="s">
        <v>422</v>
      </c>
      <c r="C8808" t="s">
        <v>15</v>
      </c>
      <c r="D8808" t="s">
        <v>643</v>
      </c>
      <c r="E8808">
        <v>4115</v>
      </c>
    </row>
    <row r="8809" spans="1:5">
      <c r="A8809">
        <v>2021</v>
      </c>
      <c r="B8809" t="s">
        <v>432</v>
      </c>
      <c r="C8809" t="s">
        <v>39</v>
      </c>
      <c r="D8809" t="s">
        <v>643</v>
      </c>
      <c r="E8809">
        <v>1850</v>
      </c>
    </row>
    <row r="8810" spans="1:5">
      <c r="A8810">
        <v>2021</v>
      </c>
      <c r="B8810" t="s">
        <v>424</v>
      </c>
      <c r="C8810" t="s">
        <v>21</v>
      </c>
      <c r="D8810" t="s">
        <v>643</v>
      </c>
      <c r="E8810">
        <v>2380</v>
      </c>
    </row>
    <row r="8811" spans="1:5">
      <c r="A8811">
        <v>2021</v>
      </c>
      <c r="B8811" t="s">
        <v>433</v>
      </c>
      <c r="C8811" t="s">
        <v>42</v>
      </c>
      <c r="D8811" t="s">
        <v>643</v>
      </c>
      <c r="E8811">
        <v>525</v>
      </c>
    </row>
    <row r="8812" spans="1:5">
      <c r="A8812">
        <v>2021</v>
      </c>
      <c r="B8812" t="s">
        <v>421</v>
      </c>
      <c r="C8812" t="s">
        <v>13</v>
      </c>
      <c r="D8812" t="s">
        <v>643</v>
      </c>
      <c r="E8812">
        <v>5925</v>
      </c>
    </row>
    <row r="8813" spans="1:5">
      <c r="A8813">
        <v>2022</v>
      </c>
      <c r="B8813" t="s">
        <v>424</v>
      </c>
      <c r="C8813" t="s">
        <v>21</v>
      </c>
      <c r="D8813" t="s">
        <v>643</v>
      </c>
      <c r="E8813">
        <v>2370</v>
      </c>
    </row>
    <row r="8814" spans="1:5">
      <c r="A8814">
        <v>2022</v>
      </c>
      <c r="B8814" t="s">
        <v>431</v>
      </c>
      <c r="C8814" t="s">
        <v>36</v>
      </c>
      <c r="D8814" t="s">
        <v>643</v>
      </c>
      <c r="E8814">
        <v>445</v>
      </c>
    </row>
    <row r="8815" spans="1:5">
      <c r="A8815">
        <v>2022</v>
      </c>
      <c r="B8815" t="s">
        <v>421</v>
      </c>
      <c r="C8815" t="s">
        <v>13</v>
      </c>
      <c r="D8815" t="s">
        <v>643</v>
      </c>
      <c r="E8815">
        <v>5905</v>
      </c>
    </row>
    <row r="8816" spans="1:5">
      <c r="A8816">
        <v>2021</v>
      </c>
      <c r="B8816" t="s">
        <v>436</v>
      </c>
      <c r="C8816" t="s">
        <v>49</v>
      </c>
      <c r="D8816" t="s">
        <v>643</v>
      </c>
      <c r="E8816">
        <v>4960</v>
      </c>
    </row>
    <row r="8817" spans="1:5">
      <c r="A8817">
        <v>2021</v>
      </c>
      <c r="B8817" t="s">
        <v>439</v>
      </c>
      <c r="C8817" t="s">
        <v>53</v>
      </c>
      <c r="D8817" t="s">
        <v>643</v>
      </c>
      <c r="E8817">
        <v>800</v>
      </c>
    </row>
    <row r="8818" spans="1:5">
      <c r="A8818">
        <v>2021</v>
      </c>
      <c r="B8818" t="s">
        <v>435</v>
      </c>
      <c r="C8818" t="s">
        <v>48</v>
      </c>
      <c r="D8818" t="s">
        <v>643</v>
      </c>
      <c r="E8818">
        <v>735</v>
      </c>
    </row>
    <row r="8819" spans="1:5">
      <c r="A8819">
        <v>2021</v>
      </c>
      <c r="B8819" t="s">
        <v>430</v>
      </c>
      <c r="C8819" t="s">
        <v>33</v>
      </c>
      <c r="D8819" t="s">
        <v>643</v>
      </c>
      <c r="E8819">
        <v>765</v>
      </c>
    </row>
    <row r="8820" spans="1:5">
      <c r="A8820">
        <v>2021</v>
      </c>
      <c r="B8820" t="s">
        <v>429</v>
      </c>
      <c r="C8820" t="s">
        <v>30</v>
      </c>
      <c r="D8820" t="s">
        <v>643</v>
      </c>
      <c r="E8820">
        <v>3840</v>
      </c>
    </row>
    <row r="8821" spans="1:5">
      <c r="A8821">
        <v>2021</v>
      </c>
      <c r="B8821" t="s">
        <v>428</v>
      </c>
      <c r="C8821" t="s">
        <v>27</v>
      </c>
      <c r="D8821" t="s">
        <v>643</v>
      </c>
      <c r="E8821">
        <v>1265</v>
      </c>
    </row>
    <row r="8822" spans="1:5">
      <c r="A8822">
        <v>2021</v>
      </c>
      <c r="B8822" t="s">
        <v>431</v>
      </c>
      <c r="C8822" t="s">
        <v>36</v>
      </c>
      <c r="D8822" t="s">
        <v>643</v>
      </c>
      <c r="E8822">
        <v>450</v>
      </c>
    </row>
    <row r="8823" spans="1:5">
      <c r="A8823">
        <v>2022</v>
      </c>
      <c r="B8823" t="s">
        <v>438</v>
      </c>
      <c r="C8823" t="s">
        <v>52</v>
      </c>
      <c r="D8823" t="s">
        <v>643</v>
      </c>
      <c r="E8823">
        <v>525</v>
      </c>
    </row>
    <row r="8824" spans="1:5">
      <c r="A8824">
        <v>2022</v>
      </c>
      <c r="B8824" t="s">
        <v>429</v>
      </c>
      <c r="C8824" t="s">
        <v>30</v>
      </c>
      <c r="D8824" t="s">
        <v>643</v>
      </c>
      <c r="E8824">
        <v>3805</v>
      </c>
    </row>
    <row r="8825" spans="1:5">
      <c r="A8825">
        <v>2022</v>
      </c>
      <c r="B8825" t="s">
        <v>420</v>
      </c>
      <c r="C8825" t="s">
        <v>8</v>
      </c>
      <c r="D8825" t="s">
        <v>643</v>
      </c>
      <c r="E8825">
        <v>5110</v>
      </c>
    </row>
    <row r="8826" spans="1:5">
      <c r="A8826">
        <v>2020</v>
      </c>
      <c r="B8826" t="s">
        <v>422</v>
      </c>
      <c r="C8826" t="s">
        <v>15</v>
      </c>
      <c r="D8826" t="s">
        <v>643</v>
      </c>
      <c r="E8826">
        <v>4115</v>
      </c>
    </row>
    <row r="8827" spans="1:5">
      <c r="A8827">
        <v>2020</v>
      </c>
      <c r="B8827" t="s">
        <v>425</v>
      </c>
      <c r="C8827" t="s">
        <v>24</v>
      </c>
      <c r="D8827" t="s">
        <v>643</v>
      </c>
      <c r="E8827">
        <v>720</v>
      </c>
    </row>
    <row r="8828" spans="1:5">
      <c r="A8828">
        <v>2020</v>
      </c>
      <c r="B8828" t="s">
        <v>431</v>
      </c>
      <c r="C8828" t="s">
        <v>36</v>
      </c>
      <c r="D8828" t="s">
        <v>643</v>
      </c>
      <c r="E8828">
        <v>450</v>
      </c>
    </row>
    <row r="8829" spans="1:5">
      <c r="A8829">
        <v>2020</v>
      </c>
      <c r="B8829" t="s">
        <v>423</v>
      </c>
      <c r="C8829" t="s">
        <v>18</v>
      </c>
      <c r="D8829" t="s">
        <v>643</v>
      </c>
      <c r="E8829">
        <v>840</v>
      </c>
    </row>
    <row r="8830" spans="1:5">
      <c r="A8830">
        <v>2020</v>
      </c>
      <c r="B8830" t="s">
        <v>421</v>
      </c>
      <c r="C8830" t="s">
        <v>13</v>
      </c>
      <c r="D8830" t="s">
        <v>643</v>
      </c>
      <c r="E8830">
        <v>5975</v>
      </c>
    </row>
    <row r="8831" spans="1:5">
      <c r="A8831">
        <v>2020</v>
      </c>
      <c r="B8831" t="s">
        <v>438</v>
      </c>
      <c r="C8831" t="s">
        <v>52</v>
      </c>
      <c r="D8831" t="s">
        <v>643</v>
      </c>
      <c r="E8831">
        <v>520</v>
      </c>
    </row>
    <row r="8832" spans="1:5">
      <c r="A8832">
        <v>2020</v>
      </c>
      <c r="B8832" t="s">
        <v>436</v>
      </c>
      <c r="C8832" t="s">
        <v>49</v>
      </c>
      <c r="D8832" t="s">
        <v>643</v>
      </c>
      <c r="E8832">
        <v>4985</v>
      </c>
    </row>
    <row r="8833" spans="1:5">
      <c r="A8833">
        <v>2020</v>
      </c>
      <c r="B8833" t="s">
        <v>426</v>
      </c>
      <c r="C8833" t="s">
        <v>427</v>
      </c>
      <c r="D8833" t="s">
        <v>643</v>
      </c>
      <c r="E8833">
        <v>1655</v>
      </c>
    </row>
    <row r="8834" spans="1:5">
      <c r="A8834">
        <v>2020</v>
      </c>
      <c r="B8834" t="s">
        <v>424</v>
      </c>
      <c r="C8834" t="s">
        <v>21</v>
      </c>
      <c r="D8834" t="s">
        <v>643</v>
      </c>
      <c r="E8834">
        <v>2375</v>
      </c>
    </row>
    <row r="8835" spans="1:5">
      <c r="A8835">
        <v>2020</v>
      </c>
      <c r="B8835" t="s">
        <v>432</v>
      </c>
      <c r="C8835" t="s">
        <v>39</v>
      </c>
      <c r="D8835" t="s">
        <v>643</v>
      </c>
      <c r="E8835">
        <v>1895</v>
      </c>
    </row>
    <row r="8836" spans="1:5">
      <c r="A8836">
        <v>2020</v>
      </c>
      <c r="B8836" t="s">
        <v>439</v>
      </c>
      <c r="C8836" t="s">
        <v>53</v>
      </c>
      <c r="D8836" t="s">
        <v>643</v>
      </c>
      <c r="E8836">
        <v>810</v>
      </c>
    </row>
    <row r="8837" spans="1:5">
      <c r="A8837">
        <v>2020</v>
      </c>
      <c r="B8837" t="s">
        <v>428</v>
      </c>
      <c r="C8837" t="s">
        <v>27</v>
      </c>
      <c r="D8837" t="s">
        <v>643</v>
      </c>
      <c r="E8837">
        <v>1270</v>
      </c>
    </row>
    <row r="8838" spans="1:5">
      <c r="A8838">
        <v>2020</v>
      </c>
      <c r="B8838" t="s">
        <v>429</v>
      </c>
      <c r="C8838" t="s">
        <v>30</v>
      </c>
      <c r="D8838" t="s">
        <v>643</v>
      </c>
      <c r="E8838">
        <v>3825</v>
      </c>
    </row>
    <row r="8839" spans="1:5">
      <c r="A8839">
        <v>2020</v>
      </c>
      <c r="B8839" t="s">
        <v>430</v>
      </c>
      <c r="C8839" t="s">
        <v>33</v>
      </c>
      <c r="D8839" t="s">
        <v>643</v>
      </c>
      <c r="E8839">
        <v>775</v>
      </c>
    </row>
    <row r="8840" spans="1:5">
      <c r="A8840">
        <v>2020</v>
      </c>
      <c r="B8840" t="s">
        <v>433</v>
      </c>
      <c r="C8840" t="s">
        <v>42</v>
      </c>
      <c r="D8840" t="s">
        <v>643</v>
      </c>
      <c r="E8840">
        <v>540</v>
      </c>
    </row>
    <row r="8841" spans="1:5">
      <c r="A8841">
        <v>2020</v>
      </c>
      <c r="B8841" t="s">
        <v>420</v>
      </c>
      <c r="C8841" t="s">
        <v>8</v>
      </c>
      <c r="D8841" t="s">
        <v>643</v>
      </c>
      <c r="E8841">
        <v>5195</v>
      </c>
    </row>
    <row r="8842" spans="1:5">
      <c r="A8842">
        <v>2020</v>
      </c>
      <c r="B8842" t="s">
        <v>434</v>
      </c>
      <c r="C8842" t="s">
        <v>45</v>
      </c>
      <c r="D8842" t="s">
        <v>643</v>
      </c>
      <c r="E8842">
        <v>230</v>
      </c>
    </row>
    <row r="8843" spans="1:5">
      <c r="A8843">
        <v>2020</v>
      </c>
      <c r="B8843" t="s">
        <v>435</v>
      </c>
      <c r="C8843" t="s">
        <v>48</v>
      </c>
      <c r="D8843" t="s">
        <v>643</v>
      </c>
      <c r="E8843">
        <v>765</v>
      </c>
    </row>
    <row r="8844" spans="1:5">
      <c r="A8844">
        <v>2020</v>
      </c>
      <c r="B8844" t="s">
        <v>437</v>
      </c>
      <c r="C8844" t="s">
        <v>51</v>
      </c>
      <c r="D8844" t="s">
        <v>643</v>
      </c>
      <c r="E8844">
        <v>3395</v>
      </c>
    </row>
    <row r="8845" spans="1:5">
      <c r="A8845">
        <v>2019</v>
      </c>
      <c r="B8845" t="s">
        <v>432</v>
      </c>
      <c r="C8845" t="s">
        <v>39</v>
      </c>
      <c r="D8845" t="s">
        <v>643</v>
      </c>
      <c r="E8845">
        <v>1925</v>
      </c>
    </row>
    <row r="8846" spans="1:5">
      <c r="A8846">
        <v>2019</v>
      </c>
      <c r="B8846" t="s">
        <v>426</v>
      </c>
      <c r="C8846" t="s">
        <v>427</v>
      </c>
      <c r="D8846" t="s">
        <v>643</v>
      </c>
      <c r="E8846">
        <v>1655</v>
      </c>
    </row>
    <row r="8847" spans="1:5">
      <c r="A8847">
        <v>2019</v>
      </c>
      <c r="B8847" t="s">
        <v>421</v>
      </c>
      <c r="C8847" t="s">
        <v>13</v>
      </c>
      <c r="D8847" t="s">
        <v>643</v>
      </c>
      <c r="E8847">
        <v>5915</v>
      </c>
    </row>
    <row r="8848" spans="1:5">
      <c r="A8848">
        <v>2019</v>
      </c>
      <c r="B8848" t="s">
        <v>424</v>
      </c>
      <c r="C8848" t="s">
        <v>21</v>
      </c>
      <c r="D8848" t="s">
        <v>643</v>
      </c>
      <c r="E8848">
        <v>2455</v>
      </c>
    </row>
    <row r="8849" spans="1:5">
      <c r="A8849">
        <v>2019</v>
      </c>
      <c r="B8849" t="s">
        <v>423</v>
      </c>
      <c r="C8849" t="s">
        <v>18</v>
      </c>
      <c r="D8849" t="s">
        <v>643</v>
      </c>
      <c r="E8849">
        <v>830</v>
      </c>
    </row>
    <row r="8850" spans="1:5">
      <c r="A8850">
        <v>2019</v>
      </c>
      <c r="B8850" t="s">
        <v>434</v>
      </c>
      <c r="C8850" t="s">
        <v>45</v>
      </c>
      <c r="D8850" t="s">
        <v>643</v>
      </c>
      <c r="E8850">
        <v>240</v>
      </c>
    </row>
    <row r="8851" spans="1:5">
      <c r="A8851">
        <v>2019</v>
      </c>
      <c r="B8851" t="s">
        <v>428</v>
      </c>
      <c r="C8851" t="s">
        <v>27</v>
      </c>
      <c r="D8851" t="s">
        <v>643</v>
      </c>
      <c r="E8851">
        <v>1270</v>
      </c>
    </row>
    <row r="8852" spans="1:5">
      <c r="A8852">
        <v>2019</v>
      </c>
      <c r="B8852" t="s">
        <v>437</v>
      </c>
      <c r="C8852" t="s">
        <v>51</v>
      </c>
      <c r="D8852" t="s">
        <v>643</v>
      </c>
      <c r="E8852">
        <v>3405</v>
      </c>
    </row>
    <row r="8853" spans="1:5">
      <c r="A8853">
        <v>2019</v>
      </c>
      <c r="B8853" t="s">
        <v>425</v>
      </c>
      <c r="C8853" t="s">
        <v>24</v>
      </c>
      <c r="D8853" t="s">
        <v>643</v>
      </c>
      <c r="E8853">
        <v>730</v>
      </c>
    </row>
    <row r="8854" spans="1:5">
      <c r="A8854">
        <v>2019</v>
      </c>
      <c r="B8854" t="s">
        <v>430</v>
      </c>
      <c r="C8854" t="s">
        <v>33</v>
      </c>
      <c r="D8854" t="s">
        <v>643</v>
      </c>
      <c r="E8854">
        <v>785</v>
      </c>
    </row>
    <row r="8855" spans="1:5">
      <c r="A8855">
        <v>2019</v>
      </c>
      <c r="B8855" t="s">
        <v>420</v>
      </c>
      <c r="C8855" t="s">
        <v>8</v>
      </c>
      <c r="D8855" t="s">
        <v>643</v>
      </c>
      <c r="E8855">
        <v>5285</v>
      </c>
    </row>
    <row r="8856" spans="1:5">
      <c r="A8856">
        <v>2019</v>
      </c>
      <c r="B8856" t="s">
        <v>438</v>
      </c>
      <c r="C8856" t="s">
        <v>52</v>
      </c>
      <c r="D8856" t="s">
        <v>643</v>
      </c>
      <c r="E8856">
        <v>515</v>
      </c>
    </row>
    <row r="8857" spans="1:5">
      <c r="A8857">
        <v>2019</v>
      </c>
      <c r="B8857" t="s">
        <v>429</v>
      </c>
      <c r="C8857" t="s">
        <v>30</v>
      </c>
      <c r="D8857" t="s">
        <v>643</v>
      </c>
      <c r="E8857">
        <v>3895</v>
      </c>
    </row>
    <row r="8858" spans="1:5">
      <c r="A8858">
        <v>2019</v>
      </c>
      <c r="B8858" t="s">
        <v>433</v>
      </c>
      <c r="C8858" t="s">
        <v>42</v>
      </c>
      <c r="D8858" t="s">
        <v>643</v>
      </c>
      <c r="E8858">
        <v>545</v>
      </c>
    </row>
    <row r="8859" spans="1:5">
      <c r="A8859">
        <v>2019</v>
      </c>
      <c r="B8859" t="s">
        <v>422</v>
      </c>
      <c r="C8859" t="s">
        <v>15</v>
      </c>
      <c r="D8859" t="s">
        <v>643</v>
      </c>
      <c r="E8859">
        <v>4175</v>
      </c>
    </row>
    <row r="8860" spans="1:5">
      <c r="A8860">
        <v>2019</v>
      </c>
      <c r="B8860" t="s">
        <v>435</v>
      </c>
      <c r="C8860" t="s">
        <v>48</v>
      </c>
      <c r="D8860" t="s">
        <v>643</v>
      </c>
      <c r="E8860">
        <v>740</v>
      </c>
    </row>
    <row r="8861" spans="1:5">
      <c r="A8861">
        <v>2019</v>
      </c>
      <c r="B8861" t="s">
        <v>436</v>
      </c>
      <c r="C8861" t="s">
        <v>49</v>
      </c>
      <c r="D8861" t="s">
        <v>643</v>
      </c>
      <c r="E8861">
        <v>5000</v>
      </c>
    </row>
    <row r="8862" spans="1:5">
      <c r="A8862">
        <v>2019</v>
      </c>
      <c r="B8862" t="s">
        <v>439</v>
      </c>
      <c r="C8862" t="s">
        <v>53</v>
      </c>
      <c r="D8862" t="s">
        <v>643</v>
      </c>
      <c r="E8862">
        <v>835</v>
      </c>
    </row>
    <row r="8863" spans="1:5">
      <c r="A8863">
        <v>2019</v>
      </c>
      <c r="B8863" t="s">
        <v>431</v>
      </c>
      <c r="C8863" t="s">
        <v>36</v>
      </c>
      <c r="D8863" t="s">
        <v>643</v>
      </c>
      <c r="E8863">
        <v>450</v>
      </c>
    </row>
    <row r="8864" spans="1:5">
      <c r="A8864">
        <v>2018</v>
      </c>
      <c r="B8864" t="s">
        <v>424</v>
      </c>
      <c r="C8864" t="s">
        <v>21</v>
      </c>
      <c r="D8864" t="s">
        <v>643</v>
      </c>
      <c r="E8864">
        <v>2450</v>
      </c>
    </row>
    <row r="8865" spans="1:5">
      <c r="A8865">
        <v>2018</v>
      </c>
      <c r="B8865" t="s">
        <v>420</v>
      </c>
      <c r="C8865" t="s">
        <v>8</v>
      </c>
      <c r="D8865" t="s">
        <v>643</v>
      </c>
      <c r="E8865">
        <v>5235</v>
      </c>
    </row>
    <row r="8866" spans="1:5">
      <c r="A8866">
        <v>2018</v>
      </c>
      <c r="B8866" t="s">
        <v>426</v>
      </c>
      <c r="C8866" t="s">
        <v>427</v>
      </c>
      <c r="D8866" t="s">
        <v>643</v>
      </c>
      <c r="E8866">
        <v>1650</v>
      </c>
    </row>
    <row r="8867" spans="1:5">
      <c r="A8867">
        <v>2018</v>
      </c>
      <c r="B8867" t="s">
        <v>433</v>
      </c>
      <c r="C8867" t="s">
        <v>42</v>
      </c>
      <c r="D8867" t="s">
        <v>643</v>
      </c>
      <c r="E8867">
        <v>540</v>
      </c>
    </row>
    <row r="8868" spans="1:5">
      <c r="A8868">
        <v>2018</v>
      </c>
      <c r="B8868" t="s">
        <v>421</v>
      </c>
      <c r="C8868" t="s">
        <v>13</v>
      </c>
      <c r="D8868" t="s">
        <v>643</v>
      </c>
      <c r="E8868">
        <v>5965</v>
      </c>
    </row>
    <row r="8869" spans="1:5">
      <c r="A8869">
        <v>2018</v>
      </c>
      <c r="B8869" t="s">
        <v>435</v>
      </c>
      <c r="C8869" t="s">
        <v>48</v>
      </c>
      <c r="D8869" t="s">
        <v>643</v>
      </c>
      <c r="E8869">
        <v>730</v>
      </c>
    </row>
    <row r="8870" spans="1:5">
      <c r="A8870">
        <v>2018</v>
      </c>
      <c r="B8870" t="s">
        <v>428</v>
      </c>
      <c r="C8870" t="s">
        <v>27</v>
      </c>
      <c r="D8870" t="s">
        <v>643</v>
      </c>
      <c r="E8870">
        <v>1210</v>
      </c>
    </row>
    <row r="8871" spans="1:5">
      <c r="A8871">
        <v>2018</v>
      </c>
      <c r="B8871" t="s">
        <v>423</v>
      </c>
      <c r="C8871" t="s">
        <v>18</v>
      </c>
      <c r="D8871" t="s">
        <v>643</v>
      </c>
      <c r="E8871">
        <v>825</v>
      </c>
    </row>
    <row r="8872" spans="1:5">
      <c r="A8872">
        <v>2018</v>
      </c>
      <c r="B8872" t="s">
        <v>430</v>
      </c>
      <c r="C8872" t="s">
        <v>33</v>
      </c>
      <c r="D8872" t="s">
        <v>643</v>
      </c>
      <c r="E8872">
        <v>790</v>
      </c>
    </row>
    <row r="8873" spans="1:5">
      <c r="A8873">
        <v>2018</v>
      </c>
      <c r="B8873" t="s">
        <v>431</v>
      </c>
      <c r="C8873" t="s">
        <v>36</v>
      </c>
      <c r="D8873" t="s">
        <v>643</v>
      </c>
      <c r="E8873">
        <v>455</v>
      </c>
    </row>
    <row r="8874" spans="1:5">
      <c r="A8874">
        <v>2018</v>
      </c>
      <c r="B8874" t="s">
        <v>438</v>
      </c>
      <c r="C8874" t="s">
        <v>52</v>
      </c>
      <c r="D8874" t="s">
        <v>643</v>
      </c>
      <c r="E8874">
        <v>545</v>
      </c>
    </row>
    <row r="8875" spans="1:5">
      <c r="A8875">
        <v>2018</v>
      </c>
      <c r="B8875" t="s">
        <v>422</v>
      </c>
      <c r="C8875" t="s">
        <v>15</v>
      </c>
      <c r="D8875" t="s">
        <v>643</v>
      </c>
      <c r="E8875">
        <v>4200</v>
      </c>
    </row>
    <row r="8876" spans="1:5">
      <c r="A8876">
        <v>2018</v>
      </c>
      <c r="B8876" t="s">
        <v>436</v>
      </c>
      <c r="C8876" t="s">
        <v>49</v>
      </c>
      <c r="D8876" t="s">
        <v>643</v>
      </c>
      <c r="E8876">
        <v>5070</v>
      </c>
    </row>
    <row r="8877" spans="1:5">
      <c r="A8877">
        <v>2018</v>
      </c>
      <c r="B8877" t="s">
        <v>439</v>
      </c>
      <c r="C8877" t="s">
        <v>53</v>
      </c>
      <c r="D8877" t="s">
        <v>643</v>
      </c>
      <c r="E8877">
        <v>870</v>
      </c>
    </row>
    <row r="8878" spans="1:5">
      <c r="A8878">
        <v>2018</v>
      </c>
      <c r="B8878" t="s">
        <v>437</v>
      </c>
      <c r="C8878" t="s">
        <v>51</v>
      </c>
      <c r="D8878" t="s">
        <v>643</v>
      </c>
      <c r="E8878">
        <v>3375</v>
      </c>
    </row>
    <row r="8879" spans="1:5">
      <c r="A8879">
        <v>2018</v>
      </c>
      <c r="B8879" t="s">
        <v>434</v>
      </c>
      <c r="C8879" t="s">
        <v>45</v>
      </c>
      <c r="D8879" t="s">
        <v>643</v>
      </c>
      <c r="E8879">
        <v>235</v>
      </c>
    </row>
    <row r="8880" spans="1:5">
      <c r="A8880">
        <v>2018</v>
      </c>
      <c r="B8880" t="s">
        <v>429</v>
      </c>
      <c r="C8880" t="s">
        <v>30</v>
      </c>
      <c r="D8880" t="s">
        <v>643</v>
      </c>
      <c r="E8880">
        <v>3880</v>
      </c>
    </row>
    <row r="8881" spans="1:5">
      <c r="A8881">
        <v>2018</v>
      </c>
      <c r="B8881" t="s">
        <v>425</v>
      </c>
      <c r="C8881" t="s">
        <v>24</v>
      </c>
      <c r="D8881" t="s">
        <v>643</v>
      </c>
      <c r="E8881">
        <v>730</v>
      </c>
    </row>
    <row r="8882" spans="1:5">
      <c r="A8882">
        <v>2018</v>
      </c>
      <c r="B8882" t="s">
        <v>432</v>
      </c>
      <c r="C8882" t="s">
        <v>39</v>
      </c>
      <c r="D8882" t="s">
        <v>643</v>
      </c>
      <c r="E8882">
        <v>1935</v>
      </c>
    </row>
    <row r="8883" spans="1:5">
      <c r="A8883">
        <v>2023</v>
      </c>
      <c r="B8883" t="s">
        <v>424</v>
      </c>
      <c r="C8883" t="s">
        <v>21</v>
      </c>
      <c r="D8883" t="s">
        <v>643</v>
      </c>
      <c r="E8883">
        <v>2390</v>
      </c>
    </row>
    <row r="8884" spans="1:5">
      <c r="A8884">
        <v>2023</v>
      </c>
      <c r="B8884" t="s">
        <v>432</v>
      </c>
      <c r="C8884" t="s">
        <v>39</v>
      </c>
      <c r="D8884" t="s">
        <v>643</v>
      </c>
      <c r="E8884">
        <v>1845</v>
      </c>
    </row>
    <row r="8885" spans="1:5">
      <c r="A8885">
        <v>2023</v>
      </c>
      <c r="B8885" t="s">
        <v>421</v>
      </c>
      <c r="C8885" t="s">
        <v>13</v>
      </c>
      <c r="D8885" t="s">
        <v>643</v>
      </c>
      <c r="E8885">
        <v>5830</v>
      </c>
    </row>
    <row r="8886" spans="1:5">
      <c r="A8886">
        <v>2023</v>
      </c>
      <c r="B8886" t="s">
        <v>430</v>
      </c>
      <c r="C8886" t="s">
        <v>33</v>
      </c>
      <c r="D8886" t="s">
        <v>643</v>
      </c>
      <c r="E8886">
        <v>780</v>
      </c>
    </row>
    <row r="8887" spans="1:5">
      <c r="A8887">
        <v>2023</v>
      </c>
      <c r="B8887" t="s">
        <v>435</v>
      </c>
      <c r="C8887" t="s">
        <v>48</v>
      </c>
      <c r="D8887" t="s">
        <v>643</v>
      </c>
      <c r="E8887">
        <v>755</v>
      </c>
    </row>
    <row r="8888" spans="1:5">
      <c r="A8888">
        <v>2023</v>
      </c>
      <c r="B8888" t="s">
        <v>436</v>
      </c>
      <c r="C8888" t="s">
        <v>49</v>
      </c>
      <c r="D8888" t="s">
        <v>643</v>
      </c>
      <c r="E8888">
        <v>4875</v>
      </c>
    </row>
    <row r="8889" spans="1:5">
      <c r="A8889">
        <v>2023</v>
      </c>
      <c r="B8889" t="s">
        <v>429</v>
      </c>
      <c r="C8889" t="s">
        <v>30</v>
      </c>
      <c r="D8889" t="s">
        <v>643</v>
      </c>
      <c r="E8889">
        <v>3740</v>
      </c>
    </row>
    <row r="8890" spans="1:5">
      <c r="A8890">
        <v>2023</v>
      </c>
      <c r="B8890" t="s">
        <v>420</v>
      </c>
      <c r="C8890" t="s">
        <v>8</v>
      </c>
      <c r="D8890" t="s">
        <v>643</v>
      </c>
      <c r="E8890">
        <v>5050</v>
      </c>
    </row>
    <row r="8891" spans="1:5">
      <c r="A8891">
        <v>2023</v>
      </c>
      <c r="B8891" t="s">
        <v>439</v>
      </c>
      <c r="C8891" t="s">
        <v>53</v>
      </c>
      <c r="D8891" t="s">
        <v>643</v>
      </c>
      <c r="E8891">
        <v>795</v>
      </c>
    </row>
    <row r="8892" spans="1:5">
      <c r="A8892">
        <v>2023</v>
      </c>
      <c r="B8892" t="s">
        <v>437</v>
      </c>
      <c r="C8892" t="s">
        <v>51</v>
      </c>
      <c r="D8892" t="s">
        <v>643</v>
      </c>
      <c r="E8892">
        <v>3305</v>
      </c>
    </row>
    <row r="8893" spans="1:5">
      <c r="A8893">
        <v>2023</v>
      </c>
      <c r="B8893" t="s">
        <v>438</v>
      </c>
      <c r="C8893" t="s">
        <v>52</v>
      </c>
      <c r="D8893" t="s">
        <v>643</v>
      </c>
      <c r="E8893">
        <v>530</v>
      </c>
    </row>
    <row r="8894" spans="1:5">
      <c r="A8894">
        <v>2023</v>
      </c>
      <c r="B8894" t="s">
        <v>426</v>
      </c>
      <c r="C8894" t="s">
        <v>427</v>
      </c>
      <c r="D8894" t="s">
        <v>643</v>
      </c>
      <c r="E8894">
        <v>1605</v>
      </c>
    </row>
    <row r="8895" spans="1:5">
      <c r="A8895">
        <v>2023</v>
      </c>
      <c r="B8895" t="s">
        <v>434</v>
      </c>
      <c r="C8895" t="s">
        <v>45</v>
      </c>
      <c r="D8895" t="s">
        <v>643</v>
      </c>
      <c r="E8895">
        <v>210</v>
      </c>
    </row>
    <row r="8896" spans="1:5">
      <c r="A8896">
        <v>2023</v>
      </c>
      <c r="B8896" t="s">
        <v>425</v>
      </c>
      <c r="C8896" t="s">
        <v>24</v>
      </c>
      <c r="D8896" t="s">
        <v>643</v>
      </c>
      <c r="E8896">
        <v>710</v>
      </c>
    </row>
    <row r="8897" spans="1:5">
      <c r="A8897">
        <v>2023</v>
      </c>
      <c r="B8897" t="s">
        <v>422</v>
      </c>
      <c r="C8897" t="s">
        <v>15</v>
      </c>
      <c r="D8897" t="s">
        <v>643</v>
      </c>
      <c r="E8897">
        <v>4070</v>
      </c>
    </row>
    <row r="8898" spans="1:5">
      <c r="A8898">
        <v>2024</v>
      </c>
      <c r="B8898" t="s">
        <v>430</v>
      </c>
      <c r="C8898" t="s">
        <v>33</v>
      </c>
      <c r="D8898" t="s">
        <v>643</v>
      </c>
      <c r="E8898">
        <v>755</v>
      </c>
    </row>
    <row r="8899" spans="1:5">
      <c r="A8899">
        <v>2024</v>
      </c>
      <c r="B8899" t="s">
        <v>428</v>
      </c>
      <c r="C8899" t="s">
        <v>27</v>
      </c>
      <c r="D8899" t="s">
        <v>643</v>
      </c>
      <c r="E8899">
        <v>1250</v>
      </c>
    </row>
    <row r="8900" spans="1:5">
      <c r="A8900">
        <v>2024</v>
      </c>
      <c r="B8900" t="s">
        <v>422</v>
      </c>
      <c r="C8900" t="s">
        <v>15</v>
      </c>
      <c r="D8900" t="s">
        <v>643</v>
      </c>
      <c r="E8900">
        <v>4010</v>
      </c>
    </row>
    <row r="8901" spans="1:5">
      <c r="A8901">
        <v>2024</v>
      </c>
      <c r="B8901" t="s">
        <v>425</v>
      </c>
      <c r="C8901" t="s">
        <v>24</v>
      </c>
      <c r="D8901" t="s">
        <v>643</v>
      </c>
      <c r="E8901">
        <v>705</v>
      </c>
    </row>
    <row r="8902" spans="1:5">
      <c r="A8902">
        <v>2024</v>
      </c>
      <c r="B8902" t="s">
        <v>438</v>
      </c>
      <c r="C8902" t="s">
        <v>52</v>
      </c>
      <c r="D8902" t="s">
        <v>643</v>
      </c>
      <c r="E8902">
        <v>525</v>
      </c>
    </row>
    <row r="8903" spans="1:5">
      <c r="A8903">
        <v>2024</v>
      </c>
      <c r="B8903" t="s">
        <v>420</v>
      </c>
      <c r="C8903" t="s">
        <v>8</v>
      </c>
      <c r="D8903" t="s">
        <v>643</v>
      </c>
      <c r="E8903">
        <v>5085</v>
      </c>
    </row>
    <row r="8904" spans="1:5">
      <c r="A8904">
        <v>2024</v>
      </c>
      <c r="B8904" t="s">
        <v>423</v>
      </c>
      <c r="C8904" t="s">
        <v>18</v>
      </c>
      <c r="D8904" t="s">
        <v>643</v>
      </c>
      <c r="E8904">
        <v>810</v>
      </c>
    </row>
    <row r="8905" spans="1:5">
      <c r="A8905">
        <v>2024</v>
      </c>
      <c r="B8905" t="s">
        <v>421</v>
      </c>
      <c r="C8905" t="s">
        <v>13</v>
      </c>
      <c r="D8905" t="s">
        <v>643</v>
      </c>
      <c r="E8905">
        <v>5755</v>
      </c>
    </row>
    <row r="8906" spans="1:5">
      <c r="A8906">
        <v>2024</v>
      </c>
      <c r="B8906" t="s">
        <v>429</v>
      </c>
      <c r="C8906" t="s">
        <v>30</v>
      </c>
      <c r="D8906" t="s">
        <v>643</v>
      </c>
      <c r="E8906">
        <v>3675</v>
      </c>
    </row>
    <row r="8907" spans="1:5">
      <c r="A8907">
        <v>2024</v>
      </c>
      <c r="B8907" t="s">
        <v>431</v>
      </c>
      <c r="C8907" t="s">
        <v>36</v>
      </c>
      <c r="D8907" t="s">
        <v>643</v>
      </c>
      <c r="E8907">
        <v>420</v>
      </c>
    </row>
    <row r="8908" spans="1:5">
      <c r="A8908">
        <v>2024</v>
      </c>
      <c r="B8908" t="s">
        <v>434</v>
      </c>
      <c r="C8908" t="s">
        <v>45</v>
      </c>
      <c r="D8908" t="s">
        <v>643</v>
      </c>
      <c r="E8908">
        <v>210</v>
      </c>
    </row>
    <row r="8909" spans="1:5">
      <c r="A8909">
        <v>2024</v>
      </c>
      <c r="B8909" t="s">
        <v>437</v>
      </c>
      <c r="C8909" t="s">
        <v>51</v>
      </c>
      <c r="D8909" t="s">
        <v>643</v>
      </c>
      <c r="E8909">
        <v>3245</v>
      </c>
    </row>
    <row r="8910" spans="1:5">
      <c r="A8910">
        <v>2024</v>
      </c>
      <c r="B8910" t="s">
        <v>436</v>
      </c>
      <c r="C8910" t="s">
        <v>49</v>
      </c>
      <c r="D8910" t="s">
        <v>643</v>
      </c>
      <c r="E8910">
        <v>4815</v>
      </c>
    </row>
    <row r="8911" spans="1:5">
      <c r="A8911">
        <v>2024</v>
      </c>
      <c r="B8911" t="s">
        <v>439</v>
      </c>
      <c r="C8911" t="s">
        <v>53</v>
      </c>
      <c r="D8911" t="s">
        <v>643</v>
      </c>
      <c r="E8911">
        <v>785</v>
      </c>
    </row>
    <row r="8912" spans="1:5">
      <c r="A8912">
        <v>2024</v>
      </c>
      <c r="B8912" t="s">
        <v>433</v>
      </c>
      <c r="C8912" t="s">
        <v>42</v>
      </c>
      <c r="D8912" t="s">
        <v>643</v>
      </c>
      <c r="E8912">
        <v>510</v>
      </c>
    </row>
    <row r="8913" spans="1:5">
      <c r="A8913">
        <v>2023</v>
      </c>
      <c r="B8913" t="s">
        <v>431</v>
      </c>
      <c r="C8913" t="s">
        <v>36</v>
      </c>
      <c r="D8913" t="s">
        <v>644</v>
      </c>
      <c r="E8913">
        <v>0.34089999999999998</v>
      </c>
    </row>
    <row r="8914" spans="1:5">
      <c r="A8914">
        <v>2023</v>
      </c>
      <c r="B8914" t="s">
        <v>433</v>
      </c>
      <c r="C8914" t="s">
        <v>42</v>
      </c>
      <c r="D8914" t="s">
        <v>644</v>
      </c>
      <c r="E8914">
        <v>0.2843</v>
      </c>
    </row>
    <row r="8915" spans="1:5">
      <c r="A8915">
        <v>2023</v>
      </c>
      <c r="B8915" t="s">
        <v>423</v>
      </c>
      <c r="C8915" t="s">
        <v>18</v>
      </c>
      <c r="D8915" t="s">
        <v>644</v>
      </c>
      <c r="E8915">
        <v>0.35149999999999998</v>
      </c>
    </row>
    <row r="8916" spans="1:5">
      <c r="A8916">
        <v>2023</v>
      </c>
      <c r="B8916" t="s">
        <v>428</v>
      </c>
      <c r="C8916" t="s">
        <v>27</v>
      </c>
      <c r="D8916" t="s">
        <v>644</v>
      </c>
      <c r="E8916">
        <v>0.375</v>
      </c>
    </row>
    <row r="8917" spans="1:5">
      <c r="A8917">
        <v>2024</v>
      </c>
      <c r="B8917" t="s">
        <v>424</v>
      </c>
      <c r="C8917" t="s">
        <v>21</v>
      </c>
      <c r="D8917" t="s">
        <v>644</v>
      </c>
      <c r="E8917">
        <v>0.31509999999999999</v>
      </c>
    </row>
    <row r="8918" spans="1:5">
      <c r="A8918">
        <v>2024</v>
      </c>
      <c r="B8918" t="s">
        <v>432</v>
      </c>
      <c r="C8918" t="s">
        <v>39</v>
      </c>
      <c r="D8918" t="s">
        <v>644</v>
      </c>
      <c r="E8918">
        <v>0.29749999999999999</v>
      </c>
    </row>
    <row r="8919" spans="1:5">
      <c r="A8919">
        <v>2024</v>
      </c>
      <c r="B8919" t="s">
        <v>435</v>
      </c>
      <c r="C8919" t="s">
        <v>48</v>
      </c>
      <c r="D8919" t="s">
        <v>644</v>
      </c>
      <c r="E8919">
        <v>0.40539999999999998</v>
      </c>
    </row>
    <row r="8920" spans="1:5">
      <c r="A8920">
        <v>2024</v>
      </c>
      <c r="B8920" t="s">
        <v>426</v>
      </c>
      <c r="C8920" t="s">
        <v>427</v>
      </c>
      <c r="D8920" t="s">
        <v>644</v>
      </c>
      <c r="E8920">
        <v>0.39939999999999998</v>
      </c>
    </row>
    <row r="8921" spans="1:5">
      <c r="A8921">
        <v>2021</v>
      </c>
      <c r="B8921" t="s">
        <v>437</v>
      </c>
      <c r="C8921" t="s">
        <v>51</v>
      </c>
      <c r="D8921" t="s">
        <v>644</v>
      </c>
      <c r="E8921">
        <v>0.27139999999999997</v>
      </c>
    </row>
    <row r="8922" spans="1:5">
      <c r="A8922">
        <v>2021</v>
      </c>
      <c r="B8922" t="s">
        <v>434</v>
      </c>
      <c r="C8922" t="s">
        <v>45</v>
      </c>
      <c r="D8922" t="s">
        <v>644</v>
      </c>
      <c r="E8922">
        <v>0.28260000000000002</v>
      </c>
    </row>
    <row r="8923" spans="1:5">
      <c r="A8923">
        <v>2021</v>
      </c>
      <c r="B8923" t="s">
        <v>438</v>
      </c>
      <c r="C8923" t="s">
        <v>52</v>
      </c>
      <c r="D8923" t="s">
        <v>644</v>
      </c>
      <c r="E8923">
        <v>0.3654</v>
      </c>
    </row>
    <row r="8924" spans="1:5">
      <c r="A8924">
        <v>2021</v>
      </c>
      <c r="B8924" t="s">
        <v>425</v>
      </c>
      <c r="C8924" t="s">
        <v>24</v>
      </c>
      <c r="D8924" t="s">
        <v>644</v>
      </c>
      <c r="E8924">
        <v>0.31690000000000002</v>
      </c>
    </row>
    <row r="8925" spans="1:5">
      <c r="A8925">
        <v>2021</v>
      </c>
      <c r="B8925" t="s">
        <v>423</v>
      </c>
      <c r="C8925" t="s">
        <v>18</v>
      </c>
      <c r="D8925" t="s">
        <v>644</v>
      </c>
      <c r="E8925">
        <v>0.35930000000000001</v>
      </c>
    </row>
    <row r="8926" spans="1:5">
      <c r="A8926">
        <v>2021</v>
      </c>
      <c r="B8926" t="s">
        <v>420</v>
      </c>
      <c r="C8926" t="s">
        <v>8</v>
      </c>
      <c r="D8926" t="s">
        <v>644</v>
      </c>
      <c r="E8926">
        <v>0.27379999999999999</v>
      </c>
    </row>
    <row r="8927" spans="1:5">
      <c r="A8927">
        <v>2022</v>
      </c>
      <c r="B8927" t="s">
        <v>425</v>
      </c>
      <c r="C8927" t="s">
        <v>24</v>
      </c>
      <c r="D8927" t="s">
        <v>644</v>
      </c>
      <c r="E8927">
        <v>0.3</v>
      </c>
    </row>
    <row r="8928" spans="1:5">
      <c r="A8928">
        <v>2022</v>
      </c>
      <c r="B8928" t="s">
        <v>422</v>
      </c>
      <c r="C8928" t="s">
        <v>15</v>
      </c>
      <c r="D8928" t="s">
        <v>644</v>
      </c>
      <c r="E8928">
        <v>0.29930000000000001</v>
      </c>
    </row>
    <row r="8929" spans="1:5">
      <c r="A8929">
        <v>2022</v>
      </c>
      <c r="B8929" t="s">
        <v>437</v>
      </c>
      <c r="C8929" t="s">
        <v>51</v>
      </c>
      <c r="D8929" t="s">
        <v>644</v>
      </c>
      <c r="E8929">
        <v>0.27029999999999998</v>
      </c>
    </row>
    <row r="8930" spans="1:5">
      <c r="A8930">
        <v>2022</v>
      </c>
      <c r="B8930" t="s">
        <v>426</v>
      </c>
      <c r="C8930" t="s">
        <v>427</v>
      </c>
      <c r="D8930" t="s">
        <v>644</v>
      </c>
      <c r="E8930">
        <v>0.39379999999999998</v>
      </c>
    </row>
    <row r="8931" spans="1:5">
      <c r="A8931">
        <v>2022</v>
      </c>
      <c r="B8931" t="s">
        <v>428</v>
      </c>
      <c r="C8931" t="s">
        <v>27</v>
      </c>
      <c r="D8931" t="s">
        <v>644</v>
      </c>
      <c r="E8931">
        <v>0.377</v>
      </c>
    </row>
    <row r="8932" spans="1:5">
      <c r="A8932">
        <v>2022</v>
      </c>
      <c r="B8932" t="s">
        <v>435</v>
      </c>
      <c r="C8932" t="s">
        <v>48</v>
      </c>
      <c r="D8932" t="s">
        <v>644</v>
      </c>
      <c r="E8932">
        <v>0.41830000000000001</v>
      </c>
    </row>
    <row r="8933" spans="1:5">
      <c r="A8933">
        <v>2022</v>
      </c>
      <c r="B8933" t="s">
        <v>423</v>
      </c>
      <c r="C8933" t="s">
        <v>18</v>
      </c>
      <c r="D8933" t="s">
        <v>644</v>
      </c>
      <c r="E8933">
        <v>0.3488</v>
      </c>
    </row>
    <row r="8934" spans="1:5">
      <c r="A8934">
        <v>2022</v>
      </c>
      <c r="B8934" t="s">
        <v>430</v>
      </c>
      <c r="C8934" t="s">
        <v>33</v>
      </c>
      <c r="D8934" t="s">
        <v>644</v>
      </c>
      <c r="E8934">
        <v>0.37580000000000002</v>
      </c>
    </row>
    <row r="8935" spans="1:5">
      <c r="A8935">
        <v>2022</v>
      </c>
      <c r="B8935" t="s">
        <v>436</v>
      </c>
      <c r="C8935" t="s">
        <v>49</v>
      </c>
      <c r="D8935" t="s">
        <v>644</v>
      </c>
      <c r="E8935">
        <v>0.2626</v>
      </c>
    </row>
    <row r="8936" spans="1:5">
      <c r="A8936">
        <v>2022</v>
      </c>
      <c r="B8936" t="s">
        <v>439</v>
      </c>
      <c r="C8936" t="s">
        <v>53</v>
      </c>
      <c r="D8936" t="s">
        <v>644</v>
      </c>
      <c r="E8936">
        <v>0.29010000000000002</v>
      </c>
    </row>
    <row r="8937" spans="1:5">
      <c r="A8937">
        <v>2022</v>
      </c>
      <c r="B8937" t="s">
        <v>433</v>
      </c>
      <c r="C8937" t="s">
        <v>42</v>
      </c>
      <c r="D8937" t="s">
        <v>644</v>
      </c>
      <c r="E8937">
        <v>0.2621</v>
      </c>
    </row>
    <row r="8938" spans="1:5">
      <c r="A8938">
        <v>2022</v>
      </c>
      <c r="B8938" t="s">
        <v>434</v>
      </c>
      <c r="C8938" t="s">
        <v>45</v>
      </c>
      <c r="D8938" t="s">
        <v>644</v>
      </c>
      <c r="E8938">
        <v>0.2727</v>
      </c>
    </row>
    <row r="8939" spans="1:5">
      <c r="A8939">
        <v>2022</v>
      </c>
      <c r="B8939" t="s">
        <v>432</v>
      </c>
      <c r="C8939" t="s">
        <v>39</v>
      </c>
      <c r="D8939" t="s">
        <v>644</v>
      </c>
      <c r="E8939">
        <v>0.28799999999999998</v>
      </c>
    </row>
    <row r="8940" spans="1:5">
      <c r="A8940">
        <v>2021</v>
      </c>
      <c r="B8940" t="s">
        <v>426</v>
      </c>
      <c r="C8940" t="s">
        <v>427</v>
      </c>
      <c r="D8940" t="s">
        <v>644</v>
      </c>
      <c r="E8940">
        <v>0.3886</v>
      </c>
    </row>
    <row r="8941" spans="1:5">
      <c r="A8941">
        <v>2021</v>
      </c>
      <c r="B8941" t="s">
        <v>422</v>
      </c>
      <c r="C8941" t="s">
        <v>15</v>
      </c>
      <c r="D8941" t="s">
        <v>644</v>
      </c>
      <c r="E8941">
        <v>0.30130000000000001</v>
      </c>
    </row>
    <row r="8942" spans="1:5">
      <c r="A8942">
        <v>2021</v>
      </c>
      <c r="B8942" t="s">
        <v>432</v>
      </c>
      <c r="C8942" t="s">
        <v>39</v>
      </c>
      <c r="D8942" t="s">
        <v>644</v>
      </c>
      <c r="E8942">
        <v>0.3</v>
      </c>
    </row>
    <row r="8943" spans="1:5">
      <c r="A8943">
        <v>2021</v>
      </c>
      <c r="B8943" t="s">
        <v>424</v>
      </c>
      <c r="C8943" t="s">
        <v>21</v>
      </c>
      <c r="D8943" t="s">
        <v>644</v>
      </c>
      <c r="E8943">
        <v>0.28360000000000002</v>
      </c>
    </row>
    <row r="8944" spans="1:5">
      <c r="A8944">
        <v>2021</v>
      </c>
      <c r="B8944" t="s">
        <v>433</v>
      </c>
      <c r="C8944" t="s">
        <v>42</v>
      </c>
      <c r="D8944" t="s">
        <v>644</v>
      </c>
      <c r="E8944">
        <v>0.2571</v>
      </c>
    </row>
    <row r="8945" spans="1:5">
      <c r="A8945">
        <v>2021</v>
      </c>
      <c r="B8945" t="s">
        <v>421</v>
      </c>
      <c r="C8945" t="s">
        <v>13</v>
      </c>
      <c r="D8945" t="s">
        <v>644</v>
      </c>
      <c r="E8945">
        <v>0.2641</v>
      </c>
    </row>
    <row r="8946" spans="1:5">
      <c r="A8946">
        <v>2022</v>
      </c>
      <c r="B8946" t="s">
        <v>424</v>
      </c>
      <c r="C8946" t="s">
        <v>21</v>
      </c>
      <c r="D8946" t="s">
        <v>644</v>
      </c>
      <c r="E8946">
        <v>0.29110000000000003</v>
      </c>
    </row>
    <row r="8947" spans="1:5">
      <c r="A8947">
        <v>2022</v>
      </c>
      <c r="B8947" t="s">
        <v>431</v>
      </c>
      <c r="C8947" t="s">
        <v>36</v>
      </c>
      <c r="D8947" t="s">
        <v>644</v>
      </c>
      <c r="E8947">
        <v>0.3483</v>
      </c>
    </row>
    <row r="8948" spans="1:5">
      <c r="A8948">
        <v>2022</v>
      </c>
      <c r="B8948" t="s">
        <v>421</v>
      </c>
      <c r="C8948" t="s">
        <v>13</v>
      </c>
      <c r="D8948" t="s">
        <v>644</v>
      </c>
      <c r="E8948">
        <v>0.27010000000000001</v>
      </c>
    </row>
    <row r="8949" spans="1:5">
      <c r="A8949">
        <v>2021</v>
      </c>
      <c r="B8949" t="s">
        <v>436</v>
      </c>
      <c r="C8949" t="s">
        <v>49</v>
      </c>
      <c r="D8949" t="s">
        <v>644</v>
      </c>
      <c r="E8949">
        <v>0.253</v>
      </c>
    </row>
    <row r="8950" spans="1:5">
      <c r="A8950">
        <v>2021</v>
      </c>
      <c r="B8950" t="s">
        <v>439</v>
      </c>
      <c r="C8950" t="s">
        <v>53</v>
      </c>
      <c r="D8950" t="s">
        <v>644</v>
      </c>
      <c r="E8950">
        <v>0.28749999999999998</v>
      </c>
    </row>
    <row r="8951" spans="1:5">
      <c r="A8951">
        <v>2021</v>
      </c>
      <c r="B8951" t="s">
        <v>435</v>
      </c>
      <c r="C8951" t="s">
        <v>48</v>
      </c>
      <c r="D8951" t="s">
        <v>644</v>
      </c>
      <c r="E8951">
        <v>0.40139999999999998</v>
      </c>
    </row>
    <row r="8952" spans="1:5">
      <c r="A8952">
        <v>2021</v>
      </c>
      <c r="B8952" t="s">
        <v>430</v>
      </c>
      <c r="C8952" t="s">
        <v>33</v>
      </c>
      <c r="D8952" t="s">
        <v>644</v>
      </c>
      <c r="E8952">
        <v>0.3856</v>
      </c>
    </row>
    <row r="8953" spans="1:5">
      <c r="A8953">
        <v>2021</v>
      </c>
      <c r="B8953" t="s">
        <v>429</v>
      </c>
      <c r="C8953" t="s">
        <v>30</v>
      </c>
      <c r="D8953" t="s">
        <v>644</v>
      </c>
      <c r="E8953">
        <v>0.34899999999999998</v>
      </c>
    </row>
    <row r="8954" spans="1:5">
      <c r="A8954">
        <v>2021</v>
      </c>
      <c r="B8954" t="s">
        <v>428</v>
      </c>
      <c r="C8954" t="s">
        <v>27</v>
      </c>
      <c r="D8954" t="s">
        <v>644</v>
      </c>
      <c r="E8954">
        <v>0.3755</v>
      </c>
    </row>
    <row r="8955" spans="1:5">
      <c r="A8955">
        <v>2021</v>
      </c>
      <c r="B8955" t="s">
        <v>431</v>
      </c>
      <c r="C8955" t="s">
        <v>36</v>
      </c>
      <c r="D8955" t="s">
        <v>644</v>
      </c>
      <c r="E8955">
        <v>0.36670000000000003</v>
      </c>
    </row>
    <row r="8956" spans="1:5">
      <c r="A8956">
        <v>2022</v>
      </c>
      <c r="B8956" t="s">
        <v>438</v>
      </c>
      <c r="C8956" t="s">
        <v>52</v>
      </c>
      <c r="D8956" t="s">
        <v>644</v>
      </c>
      <c r="E8956">
        <v>0.38100000000000001</v>
      </c>
    </row>
    <row r="8957" spans="1:5">
      <c r="A8957">
        <v>2022</v>
      </c>
      <c r="B8957" t="s">
        <v>429</v>
      </c>
      <c r="C8957" t="s">
        <v>30</v>
      </c>
      <c r="D8957" t="s">
        <v>644</v>
      </c>
      <c r="E8957">
        <v>0.36009999999999998</v>
      </c>
    </row>
    <row r="8958" spans="1:5">
      <c r="A8958">
        <v>2022</v>
      </c>
      <c r="B8958" t="s">
        <v>420</v>
      </c>
      <c r="C8958" t="s">
        <v>8</v>
      </c>
      <c r="D8958" t="s">
        <v>644</v>
      </c>
      <c r="E8958">
        <v>0.27889999999999998</v>
      </c>
    </row>
    <row r="8959" spans="1:5">
      <c r="A8959">
        <v>2020</v>
      </c>
      <c r="B8959" t="s">
        <v>422</v>
      </c>
      <c r="C8959" t="s">
        <v>15</v>
      </c>
      <c r="D8959" t="s">
        <v>644</v>
      </c>
      <c r="E8959">
        <v>0.29770000000000002</v>
      </c>
    </row>
    <row r="8960" spans="1:5">
      <c r="A8960">
        <v>2020</v>
      </c>
      <c r="B8960" t="s">
        <v>425</v>
      </c>
      <c r="C8960" t="s">
        <v>24</v>
      </c>
      <c r="D8960" t="s">
        <v>644</v>
      </c>
      <c r="E8960">
        <v>0.34029999999999999</v>
      </c>
    </row>
    <row r="8961" spans="1:5">
      <c r="A8961">
        <v>2020</v>
      </c>
      <c r="B8961" t="s">
        <v>431</v>
      </c>
      <c r="C8961" t="s">
        <v>36</v>
      </c>
      <c r="D8961" t="s">
        <v>644</v>
      </c>
      <c r="E8961">
        <v>0.35560000000000003</v>
      </c>
    </row>
    <row r="8962" spans="1:5">
      <c r="A8962">
        <v>2020</v>
      </c>
      <c r="B8962" t="s">
        <v>423</v>
      </c>
      <c r="C8962" t="s">
        <v>18</v>
      </c>
      <c r="D8962" t="s">
        <v>644</v>
      </c>
      <c r="E8962">
        <v>0.38100000000000001</v>
      </c>
    </row>
    <row r="8963" spans="1:5">
      <c r="A8963">
        <v>2020</v>
      </c>
      <c r="B8963" t="s">
        <v>421</v>
      </c>
      <c r="C8963" t="s">
        <v>13</v>
      </c>
      <c r="D8963" t="s">
        <v>644</v>
      </c>
      <c r="E8963">
        <v>0.26279999999999998</v>
      </c>
    </row>
    <row r="8964" spans="1:5">
      <c r="A8964">
        <v>2020</v>
      </c>
      <c r="B8964" t="s">
        <v>438</v>
      </c>
      <c r="C8964" t="s">
        <v>52</v>
      </c>
      <c r="D8964" t="s">
        <v>644</v>
      </c>
      <c r="E8964">
        <v>0.39419999999999999</v>
      </c>
    </row>
    <row r="8965" spans="1:5">
      <c r="A8965">
        <v>2020</v>
      </c>
      <c r="B8965" t="s">
        <v>436</v>
      </c>
      <c r="C8965" t="s">
        <v>49</v>
      </c>
      <c r="D8965" t="s">
        <v>644</v>
      </c>
      <c r="E8965">
        <v>0.25480000000000003</v>
      </c>
    </row>
    <row r="8966" spans="1:5">
      <c r="A8966">
        <v>2020</v>
      </c>
      <c r="B8966" t="s">
        <v>426</v>
      </c>
      <c r="C8966" t="s">
        <v>427</v>
      </c>
      <c r="D8966" t="s">
        <v>644</v>
      </c>
      <c r="E8966">
        <v>0.39579999999999999</v>
      </c>
    </row>
    <row r="8967" spans="1:5">
      <c r="A8967">
        <v>2020</v>
      </c>
      <c r="B8967" t="s">
        <v>424</v>
      </c>
      <c r="C8967" t="s">
        <v>21</v>
      </c>
      <c r="D8967" t="s">
        <v>644</v>
      </c>
      <c r="E8967">
        <v>0.2863</v>
      </c>
    </row>
    <row r="8968" spans="1:5">
      <c r="A8968">
        <v>2020</v>
      </c>
      <c r="B8968" t="s">
        <v>432</v>
      </c>
      <c r="C8968" t="s">
        <v>39</v>
      </c>
      <c r="D8968" t="s">
        <v>644</v>
      </c>
      <c r="E8968">
        <v>0.30869999999999997</v>
      </c>
    </row>
    <row r="8969" spans="1:5">
      <c r="A8969">
        <v>2020</v>
      </c>
      <c r="B8969" t="s">
        <v>439</v>
      </c>
      <c r="C8969" t="s">
        <v>53</v>
      </c>
      <c r="D8969" t="s">
        <v>644</v>
      </c>
      <c r="E8969">
        <v>0.27779999999999999</v>
      </c>
    </row>
    <row r="8970" spans="1:5">
      <c r="A8970">
        <v>2020</v>
      </c>
      <c r="B8970" t="s">
        <v>428</v>
      </c>
      <c r="C8970" t="s">
        <v>27</v>
      </c>
      <c r="D8970" t="s">
        <v>644</v>
      </c>
      <c r="E8970">
        <v>0.374</v>
      </c>
    </row>
    <row r="8971" spans="1:5">
      <c r="A8971">
        <v>2020</v>
      </c>
      <c r="B8971" t="s">
        <v>429</v>
      </c>
      <c r="C8971" t="s">
        <v>30</v>
      </c>
      <c r="D8971" t="s">
        <v>644</v>
      </c>
      <c r="E8971">
        <v>0.35289999999999999</v>
      </c>
    </row>
    <row r="8972" spans="1:5">
      <c r="A8972">
        <v>2020</v>
      </c>
      <c r="B8972" t="s">
        <v>430</v>
      </c>
      <c r="C8972" t="s">
        <v>33</v>
      </c>
      <c r="D8972" t="s">
        <v>644</v>
      </c>
      <c r="E8972">
        <v>0.4</v>
      </c>
    </row>
    <row r="8973" spans="1:5">
      <c r="A8973">
        <v>2020</v>
      </c>
      <c r="B8973" t="s">
        <v>433</v>
      </c>
      <c r="C8973" t="s">
        <v>42</v>
      </c>
      <c r="D8973" t="s">
        <v>644</v>
      </c>
      <c r="E8973">
        <v>0.25</v>
      </c>
    </row>
    <row r="8974" spans="1:5">
      <c r="A8974">
        <v>2020</v>
      </c>
      <c r="B8974" t="s">
        <v>420</v>
      </c>
      <c r="C8974" t="s">
        <v>8</v>
      </c>
      <c r="D8974" t="s">
        <v>644</v>
      </c>
      <c r="E8974">
        <v>0.27050000000000002</v>
      </c>
    </row>
    <row r="8975" spans="1:5">
      <c r="A8975">
        <v>2020</v>
      </c>
      <c r="B8975" t="s">
        <v>434</v>
      </c>
      <c r="C8975" t="s">
        <v>45</v>
      </c>
      <c r="D8975" t="s">
        <v>644</v>
      </c>
      <c r="E8975">
        <v>0.28260000000000002</v>
      </c>
    </row>
    <row r="8976" spans="1:5">
      <c r="A8976">
        <v>2020</v>
      </c>
      <c r="B8976" t="s">
        <v>435</v>
      </c>
      <c r="C8976" t="s">
        <v>48</v>
      </c>
      <c r="D8976" t="s">
        <v>644</v>
      </c>
      <c r="E8976">
        <v>0.39219999999999999</v>
      </c>
    </row>
    <row r="8977" spans="1:5">
      <c r="A8977">
        <v>2020</v>
      </c>
      <c r="B8977" t="s">
        <v>437</v>
      </c>
      <c r="C8977" t="s">
        <v>51</v>
      </c>
      <c r="D8977" t="s">
        <v>644</v>
      </c>
      <c r="E8977">
        <v>0.27100000000000002</v>
      </c>
    </row>
    <row r="8978" spans="1:5">
      <c r="A8978">
        <v>2019</v>
      </c>
      <c r="B8978" t="s">
        <v>432</v>
      </c>
      <c r="C8978" t="s">
        <v>39</v>
      </c>
      <c r="D8978" t="s">
        <v>644</v>
      </c>
      <c r="E8978">
        <v>0.30649999999999999</v>
      </c>
    </row>
    <row r="8979" spans="1:5">
      <c r="A8979">
        <v>2019</v>
      </c>
      <c r="B8979" t="s">
        <v>426</v>
      </c>
      <c r="C8979" t="s">
        <v>427</v>
      </c>
      <c r="D8979" t="s">
        <v>644</v>
      </c>
      <c r="E8979">
        <v>0.38969999999999999</v>
      </c>
    </row>
    <row r="8980" spans="1:5">
      <c r="A8980">
        <v>2019</v>
      </c>
      <c r="B8980" t="s">
        <v>421</v>
      </c>
      <c r="C8980" t="s">
        <v>13</v>
      </c>
      <c r="D8980" t="s">
        <v>644</v>
      </c>
      <c r="E8980">
        <v>0.2646</v>
      </c>
    </row>
    <row r="8981" spans="1:5">
      <c r="A8981">
        <v>2019</v>
      </c>
      <c r="B8981" t="s">
        <v>424</v>
      </c>
      <c r="C8981" t="s">
        <v>21</v>
      </c>
      <c r="D8981" t="s">
        <v>644</v>
      </c>
      <c r="E8981">
        <v>0.30349999999999999</v>
      </c>
    </row>
    <row r="8982" spans="1:5">
      <c r="A8982">
        <v>2019</v>
      </c>
      <c r="B8982" t="s">
        <v>423</v>
      </c>
      <c r="C8982" t="s">
        <v>18</v>
      </c>
      <c r="D8982" t="s">
        <v>644</v>
      </c>
      <c r="E8982">
        <v>0.36749999999999999</v>
      </c>
    </row>
    <row r="8983" spans="1:5">
      <c r="A8983">
        <v>2019</v>
      </c>
      <c r="B8983" t="s">
        <v>434</v>
      </c>
      <c r="C8983" t="s">
        <v>45</v>
      </c>
      <c r="D8983" t="s">
        <v>644</v>
      </c>
      <c r="E8983">
        <v>0.3125</v>
      </c>
    </row>
    <row r="8984" spans="1:5">
      <c r="A8984">
        <v>2019</v>
      </c>
      <c r="B8984" t="s">
        <v>428</v>
      </c>
      <c r="C8984" t="s">
        <v>27</v>
      </c>
      <c r="D8984" t="s">
        <v>644</v>
      </c>
      <c r="E8984">
        <v>0.378</v>
      </c>
    </row>
    <row r="8985" spans="1:5">
      <c r="A8985">
        <v>2019</v>
      </c>
      <c r="B8985" t="s">
        <v>437</v>
      </c>
      <c r="C8985" t="s">
        <v>51</v>
      </c>
      <c r="D8985" t="s">
        <v>644</v>
      </c>
      <c r="E8985">
        <v>0.26729999999999998</v>
      </c>
    </row>
    <row r="8986" spans="1:5">
      <c r="A8986">
        <v>2019</v>
      </c>
      <c r="B8986" t="s">
        <v>425</v>
      </c>
      <c r="C8986" t="s">
        <v>24</v>
      </c>
      <c r="D8986" t="s">
        <v>644</v>
      </c>
      <c r="E8986">
        <v>0.31509999999999999</v>
      </c>
    </row>
    <row r="8987" spans="1:5">
      <c r="A8987">
        <v>2019</v>
      </c>
      <c r="B8987" t="s">
        <v>430</v>
      </c>
      <c r="C8987" t="s">
        <v>33</v>
      </c>
      <c r="D8987" t="s">
        <v>644</v>
      </c>
      <c r="E8987">
        <v>0.40129999999999999</v>
      </c>
    </row>
    <row r="8988" spans="1:5">
      <c r="A8988">
        <v>2019</v>
      </c>
      <c r="B8988" t="s">
        <v>420</v>
      </c>
      <c r="C8988" t="s">
        <v>8</v>
      </c>
      <c r="D8988" t="s">
        <v>644</v>
      </c>
      <c r="E8988">
        <v>0.27339999999999998</v>
      </c>
    </row>
    <row r="8989" spans="1:5">
      <c r="A8989">
        <v>2019</v>
      </c>
      <c r="B8989" t="s">
        <v>438</v>
      </c>
      <c r="C8989" t="s">
        <v>52</v>
      </c>
      <c r="D8989" t="s">
        <v>644</v>
      </c>
      <c r="E8989">
        <v>0.37859999999999999</v>
      </c>
    </row>
    <row r="8990" spans="1:5">
      <c r="A8990">
        <v>2019</v>
      </c>
      <c r="B8990" t="s">
        <v>429</v>
      </c>
      <c r="C8990" t="s">
        <v>30</v>
      </c>
      <c r="D8990" t="s">
        <v>644</v>
      </c>
      <c r="E8990">
        <v>0.35299999999999998</v>
      </c>
    </row>
    <row r="8991" spans="1:5">
      <c r="A8991">
        <v>2019</v>
      </c>
      <c r="B8991" t="s">
        <v>433</v>
      </c>
      <c r="C8991" t="s">
        <v>42</v>
      </c>
      <c r="D8991" t="s">
        <v>644</v>
      </c>
      <c r="E8991">
        <v>0.22939999999999999</v>
      </c>
    </row>
    <row r="8992" spans="1:5">
      <c r="A8992">
        <v>2019</v>
      </c>
      <c r="B8992" t="s">
        <v>422</v>
      </c>
      <c r="C8992" t="s">
        <v>15</v>
      </c>
      <c r="D8992" t="s">
        <v>644</v>
      </c>
      <c r="E8992">
        <v>0.30299999999999999</v>
      </c>
    </row>
    <row r="8993" spans="1:5">
      <c r="A8993">
        <v>2019</v>
      </c>
      <c r="B8993" t="s">
        <v>435</v>
      </c>
      <c r="C8993" t="s">
        <v>48</v>
      </c>
      <c r="D8993" t="s">
        <v>644</v>
      </c>
      <c r="E8993">
        <v>0.39860000000000001</v>
      </c>
    </row>
    <row r="8994" spans="1:5">
      <c r="A8994">
        <v>2019</v>
      </c>
      <c r="B8994" t="s">
        <v>436</v>
      </c>
      <c r="C8994" t="s">
        <v>49</v>
      </c>
      <c r="D8994" t="s">
        <v>644</v>
      </c>
      <c r="E8994">
        <v>0.254</v>
      </c>
    </row>
    <row r="8995" spans="1:5">
      <c r="A8995">
        <v>2019</v>
      </c>
      <c r="B8995" t="s">
        <v>439</v>
      </c>
      <c r="C8995" t="s">
        <v>53</v>
      </c>
      <c r="D8995" t="s">
        <v>644</v>
      </c>
      <c r="E8995">
        <v>0.26950000000000002</v>
      </c>
    </row>
    <row r="8996" spans="1:5">
      <c r="A8996">
        <v>2019</v>
      </c>
      <c r="B8996" t="s">
        <v>431</v>
      </c>
      <c r="C8996" t="s">
        <v>36</v>
      </c>
      <c r="D8996" t="s">
        <v>644</v>
      </c>
      <c r="E8996">
        <v>0.3</v>
      </c>
    </row>
    <row r="8997" spans="1:5">
      <c r="A8997">
        <v>2018</v>
      </c>
      <c r="B8997" t="s">
        <v>424</v>
      </c>
      <c r="C8997" t="s">
        <v>21</v>
      </c>
      <c r="D8997" t="s">
        <v>644</v>
      </c>
      <c r="E8997">
        <v>0.3</v>
      </c>
    </row>
    <row r="8998" spans="1:5">
      <c r="A8998">
        <v>2018</v>
      </c>
      <c r="B8998" t="s">
        <v>420</v>
      </c>
      <c r="C8998" t="s">
        <v>8</v>
      </c>
      <c r="D8998" t="s">
        <v>644</v>
      </c>
      <c r="E8998">
        <v>0.26550000000000001</v>
      </c>
    </row>
    <row r="8999" spans="1:5">
      <c r="A8999">
        <v>2018</v>
      </c>
      <c r="B8999" t="s">
        <v>426</v>
      </c>
      <c r="C8999" t="s">
        <v>427</v>
      </c>
      <c r="D8999" t="s">
        <v>644</v>
      </c>
      <c r="E8999">
        <v>0.36969999999999997</v>
      </c>
    </row>
    <row r="9000" spans="1:5">
      <c r="A9000">
        <v>2018</v>
      </c>
      <c r="B9000" t="s">
        <v>433</v>
      </c>
      <c r="C9000" t="s">
        <v>42</v>
      </c>
      <c r="D9000" t="s">
        <v>644</v>
      </c>
      <c r="E9000">
        <v>0.19439999999999999</v>
      </c>
    </row>
    <row r="9001" spans="1:5">
      <c r="A9001">
        <v>2018</v>
      </c>
      <c r="B9001" t="s">
        <v>421</v>
      </c>
      <c r="C9001" t="s">
        <v>13</v>
      </c>
      <c r="D9001" t="s">
        <v>644</v>
      </c>
      <c r="E9001">
        <v>0.25650000000000001</v>
      </c>
    </row>
    <row r="9002" spans="1:5">
      <c r="A9002">
        <v>2018</v>
      </c>
      <c r="B9002" t="s">
        <v>435</v>
      </c>
      <c r="C9002" t="s">
        <v>48</v>
      </c>
      <c r="D9002" t="s">
        <v>644</v>
      </c>
      <c r="E9002">
        <v>0.41099999999999998</v>
      </c>
    </row>
    <row r="9003" spans="1:5">
      <c r="A9003">
        <v>2018</v>
      </c>
      <c r="B9003" t="s">
        <v>428</v>
      </c>
      <c r="C9003" t="s">
        <v>27</v>
      </c>
      <c r="D9003" t="s">
        <v>644</v>
      </c>
      <c r="E9003">
        <v>0.36780000000000002</v>
      </c>
    </row>
    <row r="9004" spans="1:5">
      <c r="A9004">
        <v>2018</v>
      </c>
      <c r="B9004" t="s">
        <v>423</v>
      </c>
      <c r="C9004" t="s">
        <v>18</v>
      </c>
      <c r="D9004" t="s">
        <v>644</v>
      </c>
      <c r="E9004">
        <v>0.35149999999999998</v>
      </c>
    </row>
    <row r="9005" spans="1:5">
      <c r="A9005">
        <v>2018</v>
      </c>
      <c r="B9005" t="s">
        <v>430</v>
      </c>
      <c r="C9005" t="s">
        <v>33</v>
      </c>
      <c r="D9005" t="s">
        <v>644</v>
      </c>
      <c r="E9005">
        <v>0.37340000000000001</v>
      </c>
    </row>
    <row r="9006" spans="1:5">
      <c r="A9006">
        <v>2018</v>
      </c>
      <c r="B9006" t="s">
        <v>431</v>
      </c>
      <c r="C9006" t="s">
        <v>36</v>
      </c>
      <c r="D9006" t="s">
        <v>644</v>
      </c>
      <c r="E9006">
        <v>0.29670000000000002</v>
      </c>
    </row>
    <row r="9007" spans="1:5">
      <c r="A9007">
        <v>2018</v>
      </c>
      <c r="B9007" t="s">
        <v>438</v>
      </c>
      <c r="C9007" t="s">
        <v>52</v>
      </c>
      <c r="D9007" t="s">
        <v>644</v>
      </c>
      <c r="E9007">
        <v>0.36699999999999999</v>
      </c>
    </row>
    <row r="9008" spans="1:5">
      <c r="A9008">
        <v>2018</v>
      </c>
      <c r="B9008" t="s">
        <v>422</v>
      </c>
      <c r="C9008" t="s">
        <v>15</v>
      </c>
      <c r="D9008" t="s">
        <v>644</v>
      </c>
      <c r="E9008">
        <v>0.29049999999999998</v>
      </c>
    </row>
    <row r="9009" spans="1:5">
      <c r="A9009">
        <v>2018</v>
      </c>
      <c r="B9009" t="s">
        <v>436</v>
      </c>
      <c r="C9009" t="s">
        <v>49</v>
      </c>
      <c r="D9009" t="s">
        <v>644</v>
      </c>
      <c r="E9009">
        <v>0.2515</v>
      </c>
    </row>
    <row r="9010" spans="1:5">
      <c r="A9010">
        <v>2018</v>
      </c>
      <c r="B9010" t="s">
        <v>439</v>
      </c>
      <c r="C9010" t="s">
        <v>53</v>
      </c>
      <c r="D9010" t="s">
        <v>644</v>
      </c>
      <c r="E9010">
        <v>0.26440000000000002</v>
      </c>
    </row>
    <row r="9011" spans="1:5">
      <c r="A9011">
        <v>2018</v>
      </c>
      <c r="B9011" t="s">
        <v>437</v>
      </c>
      <c r="C9011" t="s">
        <v>51</v>
      </c>
      <c r="D9011" t="s">
        <v>644</v>
      </c>
      <c r="E9011">
        <v>0.26219999999999999</v>
      </c>
    </row>
    <row r="9012" spans="1:5">
      <c r="A9012">
        <v>2018</v>
      </c>
      <c r="B9012" t="s">
        <v>434</v>
      </c>
      <c r="C9012" t="s">
        <v>45</v>
      </c>
      <c r="D9012" t="s">
        <v>644</v>
      </c>
      <c r="E9012">
        <v>0.27660000000000001</v>
      </c>
    </row>
    <row r="9013" spans="1:5">
      <c r="A9013">
        <v>2018</v>
      </c>
      <c r="B9013" t="s">
        <v>429</v>
      </c>
      <c r="C9013" t="s">
        <v>30</v>
      </c>
      <c r="D9013" t="s">
        <v>644</v>
      </c>
      <c r="E9013">
        <v>0.34789999999999999</v>
      </c>
    </row>
    <row r="9014" spans="1:5">
      <c r="A9014">
        <v>2018</v>
      </c>
      <c r="B9014" t="s">
        <v>425</v>
      </c>
      <c r="C9014" t="s">
        <v>24</v>
      </c>
      <c r="D9014" t="s">
        <v>644</v>
      </c>
      <c r="E9014">
        <v>0.30819999999999997</v>
      </c>
    </row>
    <row r="9015" spans="1:5">
      <c r="A9015">
        <v>2018</v>
      </c>
      <c r="B9015" t="s">
        <v>432</v>
      </c>
      <c r="C9015" t="s">
        <v>39</v>
      </c>
      <c r="D9015" t="s">
        <v>644</v>
      </c>
      <c r="E9015">
        <v>0.31009999999999999</v>
      </c>
    </row>
    <row r="9016" spans="1:5">
      <c r="A9016">
        <v>2023</v>
      </c>
      <c r="B9016" t="s">
        <v>424</v>
      </c>
      <c r="C9016" t="s">
        <v>21</v>
      </c>
      <c r="D9016" t="s">
        <v>644</v>
      </c>
      <c r="E9016">
        <v>0.30959999999999999</v>
      </c>
    </row>
    <row r="9017" spans="1:5">
      <c r="A9017">
        <v>2023</v>
      </c>
      <c r="B9017" t="s">
        <v>432</v>
      </c>
      <c r="C9017" t="s">
        <v>39</v>
      </c>
      <c r="D9017" t="s">
        <v>644</v>
      </c>
      <c r="E9017">
        <v>0.2954</v>
      </c>
    </row>
    <row r="9018" spans="1:5">
      <c r="A9018">
        <v>2023</v>
      </c>
      <c r="B9018" t="s">
        <v>421</v>
      </c>
      <c r="C9018" t="s">
        <v>13</v>
      </c>
      <c r="D9018" t="s">
        <v>644</v>
      </c>
      <c r="E9018">
        <v>0.26329999999999998</v>
      </c>
    </row>
    <row r="9019" spans="1:5">
      <c r="A9019">
        <v>2023</v>
      </c>
      <c r="B9019" t="s">
        <v>430</v>
      </c>
      <c r="C9019" t="s">
        <v>33</v>
      </c>
      <c r="D9019" t="s">
        <v>644</v>
      </c>
      <c r="E9019">
        <v>0.3846</v>
      </c>
    </row>
    <row r="9020" spans="1:5">
      <c r="A9020">
        <v>2023</v>
      </c>
      <c r="B9020" t="s">
        <v>435</v>
      </c>
      <c r="C9020" t="s">
        <v>48</v>
      </c>
      <c r="D9020" t="s">
        <v>644</v>
      </c>
      <c r="E9020">
        <v>0.42380000000000001</v>
      </c>
    </row>
    <row r="9021" spans="1:5">
      <c r="A9021">
        <v>2023</v>
      </c>
      <c r="B9021" t="s">
        <v>436</v>
      </c>
      <c r="C9021" t="s">
        <v>49</v>
      </c>
      <c r="D9021" t="s">
        <v>644</v>
      </c>
      <c r="E9021">
        <v>0.2646</v>
      </c>
    </row>
    <row r="9022" spans="1:5">
      <c r="A9022">
        <v>2023</v>
      </c>
      <c r="B9022" t="s">
        <v>429</v>
      </c>
      <c r="C9022" t="s">
        <v>30</v>
      </c>
      <c r="D9022" t="s">
        <v>644</v>
      </c>
      <c r="E9022">
        <v>0.3463</v>
      </c>
    </row>
    <row r="9023" spans="1:5">
      <c r="A9023">
        <v>2023</v>
      </c>
      <c r="B9023" t="s">
        <v>420</v>
      </c>
      <c r="C9023" t="s">
        <v>8</v>
      </c>
      <c r="D9023" t="s">
        <v>644</v>
      </c>
      <c r="E9023">
        <v>0.28420000000000001</v>
      </c>
    </row>
    <row r="9024" spans="1:5">
      <c r="A9024">
        <v>2023</v>
      </c>
      <c r="B9024" t="s">
        <v>439</v>
      </c>
      <c r="C9024" t="s">
        <v>53</v>
      </c>
      <c r="D9024" t="s">
        <v>644</v>
      </c>
      <c r="E9024">
        <v>0.3019</v>
      </c>
    </row>
    <row r="9025" spans="1:5">
      <c r="A9025">
        <v>2023</v>
      </c>
      <c r="B9025" t="s">
        <v>437</v>
      </c>
      <c r="C9025" t="s">
        <v>51</v>
      </c>
      <c r="D9025" t="s">
        <v>644</v>
      </c>
      <c r="E9025">
        <v>0.27229999999999999</v>
      </c>
    </row>
    <row r="9026" spans="1:5">
      <c r="A9026">
        <v>2023</v>
      </c>
      <c r="B9026" t="s">
        <v>438</v>
      </c>
      <c r="C9026" t="s">
        <v>52</v>
      </c>
      <c r="D9026" t="s">
        <v>644</v>
      </c>
      <c r="E9026">
        <v>0.3962</v>
      </c>
    </row>
    <row r="9027" spans="1:5">
      <c r="A9027">
        <v>2023</v>
      </c>
      <c r="B9027" t="s">
        <v>426</v>
      </c>
      <c r="C9027" t="s">
        <v>427</v>
      </c>
      <c r="D9027" t="s">
        <v>644</v>
      </c>
      <c r="E9027">
        <v>0.39879999999999999</v>
      </c>
    </row>
    <row r="9028" spans="1:5">
      <c r="A9028">
        <v>2023</v>
      </c>
      <c r="B9028" t="s">
        <v>434</v>
      </c>
      <c r="C9028" t="s">
        <v>45</v>
      </c>
      <c r="D9028" t="s">
        <v>644</v>
      </c>
      <c r="E9028">
        <v>0.3095</v>
      </c>
    </row>
    <row r="9029" spans="1:5">
      <c r="A9029">
        <v>2023</v>
      </c>
      <c r="B9029" t="s">
        <v>425</v>
      </c>
      <c r="C9029" t="s">
        <v>24</v>
      </c>
      <c r="D9029" t="s">
        <v>644</v>
      </c>
      <c r="E9029">
        <v>0.32390000000000002</v>
      </c>
    </row>
    <row r="9030" spans="1:5">
      <c r="A9030">
        <v>2023</v>
      </c>
      <c r="B9030" t="s">
        <v>422</v>
      </c>
      <c r="C9030" t="s">
        <v>15</v>
      </c>
      <c r="D9030" t="s">
        <v>644</v>
      </c>
      <c r="E9030">
        <v>0.30470000000000003</v>
      </c>
    </row>
    <row r="9031" spans="1:5">
      <c r="A9031">
        <v>2024</v>
      </c>
      <c r="B9031" t="s">
        <v>430</v>
      </c>
      <c r="C9031" t="s">
        <v>33</v>
      </c>
      <c r="D9031" t="s">
        <v>644</v>
      </c>
      <c r="E9031">
        <v>0.3841</v>
      </c>
    </row>
    <row r="9032" spans="1:5">
      <c r="A9032">
        <v>2024</v>
      </c>
      <c r="B9032" t="s">
        <v>428</v>
      </c>
      <c r="C9032" t="s">
        <v>27</v>
      </c>
      <c r="D9032" t="s">
        <v>644</v>
      </c>
      <c r="E9032">
        <v>0.38</v>
      </c>
    </row>
    <row r="9033" spans="1:5">
      <c r="A9033">
        <v>2024</v>
      </c>
      <c r="B9033" t="s">
        <v>422</v>
      </c>
      <c r="C9033" t="s">
        <v>15</v>
      </c>
      <c r="D9033" t="s">
        <v>644</v>
      </c>
      <c r="E9033">
        <v>0.30549999999999999</v>
      </c>
    </row>
    <row r="9034" spans="1:5">
      <c r="A9034">
        <v>2024</v>
      </c>
      <c r="B9034" t="s">
        <v>425</v>
      </c>
      <c r="C9034" t="s">
        <v>24</v>
      </c>
      <c r="D9034" t="s">
        <v>644</v>
      </c>
      <c r="E9034">
        <v>0.34749999999999998</v>
      </c>
    </row>
    <row r="9035" spans="1:5">
      <c r="A9035">
        <v>2024</v>
      </c>
      <c r="B9035" t="s">
        <v>438</v>
      </c>
      <c r="C9035" t="s">
        <v>52</v>
      </c>
      <c r="D9035" t="s">
        <v>644</v>
      </c>
      <c r="E9035">
        <v>0.39050000000000001</v>
      </c>
    </row>
    <row r="9036" spans="1:5">
      <c r="A9036">
        <v>2024</v>
      </c>
      <c r="B9036" t="s">
        <v>420</v>
      </c>
      <c r="C9036" t="s">
        <v>8</v>
      </c>
      <c r="D9036" t="s">
        <v>644</v>
      </c>
      <c r="E9036">
        <v>0.28420000000000001</v>
      </c>
    </row>
    <row r="9037" spans="1:5">
      <c r="A9037">
        <v>2024</v>
      </c>
      <c r="B9037" t="s">
        <v>423</v>
      </c>
      <c r="C9037" t="s">
        <v>18</v>
      </c>
      <c r="D9037" t="s">
        <v>644</v>
      </c>
      <c r="E9037">
        <v>0.33950000000000002</v>
      </c>
    </row>
    <row r="9038" spans="1:5">
      <c r="A9038">
        <v>2024</v>
      </c>
      <c r="B9038" t="s">
        <v>421</v>
      </c>
      <c r="C9038" t="s">
        <v>13</v>
      </c>
      <c r="D9038" t="s">
        <v>644</v>
      </c>
      <c r="E9038">
        <v>0.26319999999999999</v>
      </c>
    </row>
    <row r="9039" spans="1:5">
      <c r="A9039">
        <v>2024</v>
      </c>
      <c r="B9039" t="s">
        <v>429</v>
      </c>
      <c r="C9039" t="s">
        <v>30</v>
      </c>
      <c r="D9039" t="s">
        <v>644</v>
      </c>
      <c r="E9039">
        <v>0.3483</v>
      </c>
    </row>
    <row r="9040" spans="1:5">
      <c r="A9040">
        <v>2024</v>
      </c>
      <c r="B9040" t="s">
        <v>431</v>
      </c>
      <c r="C9040" t="s">
        <v>36</v>
      </c>
      <c r="D9040" t="s">
        <v>644</v>
      </c>
      <c r="E9040">
        <v>0.32140000000000002</v>
      </c>
    </row>
    <row r="9041" spans="1:5">
      <c r="A9041">
        <v>2024</v>
      </c>
      <c r="B9041" t="s">
        <v>434</v>
      </c>
      <c r="C9041" t="s">
        <v>45</v>
      </c>
      <c r="D9041" t="s">
        <v>644</v>
      </c>
      <c r="E9041">
        <v>0.3095</v>
      </c>
    </row>
    <row r="9042" spans="1:5">
      <c r="A9042">
        <v>2024</v>
      </c>
      <c r="B9042" t="s">
        <v>437</v>
      </c>
      <c r="C9042" t="s">
        <v>51</v>
      </c>
      <c r="D9042" t="s">
        <v>644</v>
      </c>
      <c r="E9042">
        <v>0.27429999999999999</v>
      </c>
    </row>
    <row r="9043" spans="1:5">
      <c r="A9043">
        <v>2024</v>
      </c>
      <c r="B9043" t="s">
        <v>436</v>
      </c>
      <c r="C9043" t="s">
        <v>49</v>
      </c>
      <c r="D9043" t="s">
        <v>644</v>
      </c>
      <c r="E9043">
        <v>0.26579999999999998</v>
      </c>
    </row>
    <row r="9044" spans="1:5">
      <c r="A9044">
        <v>2024</v>
      </c>
      <c r="B9044" t="s">
        <v>439</v>
      </c>
      <c r="C9044" t="s">
        <v>53</v>
      </c>
      <c r="D9044" t="s">
        <v>644</v>
      </c>
      <c r="E9044">
        <v>0.31209999999999999</v>
      </c>
    </row>
    <row r="9045" spans="1:5">
      <c r="A9045">
        <v>2024</v>
      </c>
      <c r="B9045" t="s">
        <v>433</v>
      </c>
      <c r="C9045" t="s">
        <v>42</v>
      </c>
      <c r="D9045" t="s">
        <v>644</v>
      </c>
      <c r="E9045">
        <v>0.29409999999999997</v>
      </c>
    </row>
    <row r="9046" spans="1:5">
      <c r="A9046">
        <v>2023</v>
      </c>
      <c r="B9046" t="s">
        <v>431</v>
      </c>
      <c r="C9046" t="s">
        <v>36</v>
      </c>
      <c r="D9046" t="s">
        <v>645</v>
      </c>
      <c r="E9046">
        <v>0.5</v>
      </c>
    </row>
    <row r="9047" spans="1:5">
      <c r="A9047">
        <v>2023</v>
      </c>
      <c r="B9047" t="s">
        <v>433</v>
      </c>
      <c r="C9047" t="s">
        <v>42</v>
      </c>
      <c r="D9047" t="s">
        <v>645</v>
      </c>
      <c r="E9047">
        <v>0.50980000000000003</v>
      </c>
    </row>
    <row r="9048" spans="1:5">
      <c r="A9048">
        <v>2023</v>
      </c>
      <c r="B9048" t="s">
        <v>423</v>
      </c>
      <c r="C9048" t="s">
        <v>18</v>
      </c>
      <c r="D9048" t="s">
        <v>645</v>
      </c>
      <c r="E9048">
        <v>0.47270000000000001</v>
      </c>
    </row>
    <row r="9049" spans="1:5">
      <c r="A9049">
        <v>2023</v>
      </c>
      <c r="B9049" t="s">
        <v>428</v>
      </c>
      <c r="C9049" t="s">
        <v>27</v>
      </c>
      <c r="D9049" t="s">
        <v>645</v>
      </c>
      <c r="E9049">
        <v>0.4919</v>
      </c>
    </row>
    <row r="9050" spans="1:5">
      <c r="A9050">
        <v>2024</v>
      </c>
      <c r="B9050" t="s">
        <v>424</v>
      </c>
      <c r="C9050" t="s">
        <v>21</v>
      </c>
      <c r="D9050" t="s">
        <v>645</v>
      </c>
      <c r="E9050">
        <v>0.45800000000000002</v>
      </c>
    </row>
    <row r="9051" spans="1:5">
      <c r="A9051">
        <v>2024</v>
      </c>
      <c r="B9051" t="s">
        <v>432</v>
      </c>
      <c r="C9051" t="s">
        <v>39</v>
      </c>
      <c r="D9051" t="s">
        <v>645</v>
      </c>
      <c r="E9051">
        <v>0.50139999999999996</v>
      </c>
    </row>
    <row r="9052" spans="1:5">
      <c r="A9052">
        <v>2024</v>
      </c>
      <c r="B9052" t="s">
        <v>435</v>
      </c>
      <c r="C9052" t="s">
        <v>48</v>
      </c>
      <c r="D9052" t="s">
        <v>645</v>
      </c>
      <c r="E9052">
        <v>0.4662</v>
      </c>
    </row>
    <row r="9053" spans="1:5">
      <c r="A9053">
        <v>2024</v>
      </c>
      <c r="B9053" t="s">
        <v>426</v>
      </c>
      <c r="C9053" t="s">
        <v>427</v>
      </c>
      <c r="D9053" t="s">
        <v>645</v>
      </c>
      <c r="E9053">
        <v>0.4118</v>
      </c>
    </row>
    <row r="9054" spans="1:5">
      <c r="A9054">
        <v>2021</v>
      </c>
      <c r="B9054" t="s">
        <v>437</v>
      </c>
      <c r="C9054" t="s">
        <v>51</v>
      </c>
      <c r="D9054" t="s">
        <v>645</v>
      </c>
      <c r="E9054">
        <v>0.54720000000000002</v>
      </c>
    </row>
    <row r="9055" spans="1:5">
      <c r="A9055">
        <v>2021</v>
      </c>
      <c r="B9055" t="s">
        <v>434</v>
      </c>
      <c r="C9055" t="s">
        <v>45</v>
      </c>
      <c r="D9055" t="s">
        <v>645</v>
      </c>
      <c r="E9055">
        <v>0.52170000000000005</v>
      </c>
    </row>
    <row r="9056" spans="1:5">
      <c r="A9056">
        <v>2021</v>
      </c>
      <c r="B9056" t="s">
        <v>438</v>
      </c>
      <c r="C9056" t="s">
        <v>52</v>
      </c>
      <c r="D9056" t="s">
        <v>645</v>
      </c>
      <c r="E9056">
        <v>0.44230000000000003</v>
      </c>
    </row>
    <row r="9057" spans="1:5">
      <c r="A9057">
        <v>2021</v>
      </c>
      <c r="B9057" t="s">
        <v>425</v>
      </c>
      <c r="C9057" t="s">
        <v>24</v>
      </c>
      <c r="D9057" t="s">
        <v>645</v>
      </c>
      <c r="E9057">
        <v>0.50700000000000001</v>
      </c>
    </row>
    <row r="9058" spans="1:5">
      <c r="A9058">
        <v>2021</v>
      </c>
      <c r="B9058" t="s">
        <v>423</v>
      </c>
      <c r="C9058" t="s">
        <v>18</v>
      </c>
      <c r="D9058" t="s">
        <v>645</v>
      </c>
      <c r="E9058">
        <v>0.4551</v>
      </c>
    </row>
    <row r="9059" spans="1:5">
      <c r="A9059">
        <v>2021</v>
      </c>
      <c r="B9059" t="s">
        <v>420</v>
      </c>
      <c r="C9059" t="s">
        <v>8</v>
      </c>
      <c r="D9059" t="s">
        <v>645</v>
      </c>
      <c r="E9059">
        <v>0.49030000000000001</v>
      </c>
    </row>
    <row r="9060" spans="1:5">
      <c r="A9060">
        <v>2022</v>
      </c>
      <c r="B9060" t="s">
        <v>425</v>
      </c>
      <c r="C9060" t="s">
        <v>24</v>
      </c>
      <c r="D9060" t="s">
        <v>645</v>
      </c>
      <c r="E9060">
        <v>0.52859999999999996</v>
      </c>
    </row>
    <row r="9061" spans="1:5">
      <c r="A9061">
        <v>2022</v>
      </c>
      <c r="B9061" t="s">
        <v>422</v>
      </c>
      <c r="C9061" t="s">
        <v>15</v>
      </c>
      <c r="D9061" t="s">
        <v>645</v>
      </c>
      <c r="E9061">
        <v>0.48149999999999998</v>
      </c>
    </row>
    <row r="9062" spans="1:5">
      <c r="A9062">
        <v>2022</v>
      </c>
      <c r="B9062" t="s">
        <v>437</v>
      </c>
      <c r="C9062" t="s">
        <v>51</v>
      </c>
      <c r="D9062" t="s">
        <v>645</v>
      </c>
      <c r="E9062">
        <v>0.54210000000000003</v>
      </c>
    </row>
    <row r="9063" spans="1:5">
      <c r="A9063">
        <v>2022</v>
      </c>
      <c r="B9063" t="s">
        <v>426</v>
      </c>
      <c r="C9063" t="s">
        <v>427</v>
      </c>
      <c r="D9063" t="s">
        <v>645</v>
      </c>
      <c r="E9063">
        <v>0.42149999999999999</v>
      </c>
    </row>
    <row r="9064" spans="1:5">
      <c r="A9064">
        <v>2022</v>
      </c>
      <c r="B9064" t="s">
        <v>428</v>
      </c>
      <c r="C9064" t="s">
        <v>27</v>
      </c>
      <c r="D9064" t="s">
        <v>645</v>
      </c>
      <c r="E9064">
        <v>0.48809999999999998</v>
      </c>
    </row>
    <row r="9065" spans="1:5">
      <c r="A9065">
        <v>2022</v>
      </c>
      <c r="B9065" t="s">
        <v>435</v>
      </c>
      <c r="C9065" t="s">
        <v>48</v>
      </c>
      <c r="D9065" t="s">
        <v>645</v>
      </c>
      <c r="E9065">
        <v>0.43140000000000001</v>
      </c>
    </row>
    <row r="9066" spans="1:5">
      <c r="A9066">
        <v>2022</v>
      </c>
      <c r="B9066" t="s">
        <v>423</v>
      </c>
      <c r="C9066" t="s">
        <v>18</v>
      </c>
      <c r="D9066" t="s">
        <v>645</v>
      </c>
      <c r="E9066">
        <v>0.47089999999999999</v>
      </c>
    </row>
    <row r="9067" spans="1:5">
      <c r="A9067">
        <v>2022</v>
      </c>
      <c r="B9067" t="s">
        <v>430</v>
      </c>
      <c r="C9067" t="s">
        <v>33</v>
      </c>
      <c r="D9067" t="s">
        <v>645</v>
      </c>
      <c r="E9067">
        <v>0.46500000000000002</v>
      </c>
    </row>
    <row r="9068" spans="1:5">
      <c r="A9068">
        <v>2022</v>
      </c>
      <c r="B9068" t="s">
        <v>436</v>
      </c>
      <c r="C9068" t="s">
        <v>49</v>
      </c>
      <c r="D9068" t="s">
        <v>645</v>
      </c>
      <c r="E9068">
        <v>0.47470000000000001</v>
      </c>
    </row>
    <row r="9069" spans="1:5">
      <c r="A9069">
        <v>2022</v>
      </c>
      <c r="B9069" t="s">
        <v>439</v>
      </c>
      <c r="C9069" t="s">
        <v>53</v>
      </c>
      <c r="D9069" t="s">
        <v>645</v>
      </c>
      <c r="E9069">
        <v>0.51849999999999996</v>
      </c>
    </row>
    <row r="9070" spans="1:5">
      <c r="A9070">
        <v>2022</v>
      </c>
      <c r="B9070" t="s">
        <v>433</v>
      </c>
      <c r="C9070" t="s">
        <v>42</v>
      </c>
      <c r="D9070" t="s">
        <v>645</v>
      </c>
      <c r="E9070">
        <v>0.52429999999999999</v>
      </c>
    </row>
    <row r="9071" spans="1:5">
      <c r="A9071">
        <v>2022</v>
      </c>
      <c r="B9071" t="s">
        <v>434</v>
      </c>
      <c r="C9071" t="s">
        <v>45</v>
      </c>
      <c r="D9071" t="s">
        <v>645</v>
      </c>
      <c r="E9071">
        <v>0.54549999999999998</v>
      </c>
    </row>
    <row r="9072" spans="1:5">
      <c r="A9072">
        <v>2022</v>
      </c>
      <c r="B9072" t="s">
        <v>432</v>
      </c>
      <c r="C9072" t="s">
        <v>39</v>
      </c>
      <c r="D9072" t="s">
        <v>645</v>
      </c>
      <c r="E9072">
        <v>0.4864</v>
      </c>
    </row>
    <row r="9073" spans="1:5">
      <c r="A9073">
        <v>2021</v>
      </c>
      <c r="B9073" t="s">
        <v>426</v>
      </c>
      <c r="C9073" t="s">
        <v>427</v>
      </c>
      <c r="D9073" t="s">
        <v>645</v>
      </c>
      <c r="E9073">
        <v>0.41270000000000001</v>
      </c>
    </row>
    <row r="9074" spans="1:5">
      <c r="A9074">
        <v>2021</v>
      </c>
      <c r="B9074" t="s">
        <v>422</v>
      </c>
      <c r="C9074" t="s">
        <v>15</v>
      </c>
      <c r="D9074" t="s">
        <v>645</v>
      </c>
      <c r="E9074">
        <v>0.47870000000000001</v>
      </c>
    </row>
    <row r="9075" spans="1:5">
      <c r="A9075">
        <v>2021</v>
      </c>
      <c r="B9075" t="s">
        <v>432</v>
      </c>
      <c r="C9075" t="s">
        <v>39</v>
      </c>
      <c r="D9075" t="s">
        <v>645</v>
      </c>
      <c r="E9075">
        <v>0.47570000000000001</v>
      </c>
    </row>
    <row r="9076" spans="1:5">
      <c r="A9076">
        <v>2021</v>
      </c>
      <c r="B9076" t="s">
        <v>424</v>
      </c>
      <c r="C9076" t="s">
        <v>21</v>
      </c>
      <c r="D9076" t="s">
        <v>645</v>
      </c>
      <c r="E9076">
        <v>0.47899999999999998</v>
      </c>
    </row>
    <row r="9077" spans="1:5">
      <c r="A9077">
        <v>2021</v>
      </c>
      <c r="B9077" t="s">
        <v>433</v>
      </c>
      <c r="C9077" t="s">
        <v>42</v>
      </c>
      <c r="D9077" t="s">
        <v>645</v>
      </c>
      <c r="E9077">
        <v>0.52380000000000004</v>
      </c>
    </row>
    <row r="9078" spans="1:5">
      <c r="A9078">
        <v>2021</v>
      </c>
      <c r="B9078" t="s">
        <v>421</v>
      </c>
      <c r="C9078" t="s">
        <v>13</v>
      </c>
      <c r="D9078" t="s">
        <v>645</v>
      </c>
      <c r="E9078">
        <v>0.5181</v>
      </c>
    </row>
    <row r="9079" spans="1:5">
      <c r="A9079">
        <v>2022</v>
      </c>
      <c r="B9079" t="s">
        <v>424</v>
      </c>
      <c r="C9079" t="s">
        <v>21</v>
      </c>
      <c r="D9079" t="s">
        <v>645</v>
      </c>
      <c r="E9079">
        <v>0.47260000000000002</v>
      </c>
    </row>
    <row r="9080" spans="1:5">
      <c r="A9080">
        <v>2022</v>
      </c>
      <c r="B9080" t="s">
        <v>431</v>
      </c>
      <c r="C9080" t="s">
        <v>36</v>
      </c>
      <c r="D9080" t="s">
        <v>645</v>
      </c>
      <c r="E9080">
        <v>0.49440000000000001</v>
      </c>
    </row>
    <row r="9081" spans="1:5">
      <c r="A9081">
        <v>2022</v>
      </c>
      <c r="B9081" t="s">
        <v>421</v>
      </c>
      <c r="C9081" t="s">
        <v>13</v>
      </c>
      <c r="D9081" t="s">
        <v>645</v>
      </c>
      <c r="E9081">
        <v>0.51229999999999998</v>
      </c>
    </row>
    <row r="9082" spans="1:5">
      <c r="A9082">
        <v>2021</v>
      </c>
      <c r="B9082" t="s">
        <v>436</v>
      </c>
      <c r="C9082" t="s">
        <v>49</v>
      </c>
      <c r="D9082" t="s">
        <v>645</v>
      </c>
      <c r="E9082">
        <v>0.4798</v>
      </c>
    </row>
    <row r="9083" spans="1:5">
      <c r="A9083">
        <v>2021</v>
      </c>
      <c r="B9083" t="s">
        <v>439</v>
      </c>
      <c r="C9083" t="s">
        <v>53</v>
      </c>
      <c r="D9083" t="s">
        <v>645</v>
      </c>
      <c r="E9083">
        <v>0.53129999999999999</v>
      </c>
    </row>
    <row r="9084" spans="1:5">
      <c r="A9084">
        <v>2021</v>
      </c>
      <c r="B9084" t="s">
        <v>435</v>
      </c>
      <c r="C9084" t="s">
        <v>48</v>
      </c>
      <c r="D9084" t="s">
        <v>645</v>
      </c>
      <c r="E9084">
        <v>0.43540000000000001</v>
      </c>
    </row>
    <row r="9085" spans="1:5">
      <c r="A9085">
        <v>2021</v>
      </c>
      <c r="B9085" t="s">
        <v>430</v>
      </c>
      <c r="C9085" t="s">
        <v>33</v>
      </c>
      <c r="D9085" t="s">
        <v>645</v>
      </c>
      <c r="E9085">
        <v>0.45750000000000002</v>
      </c>
    </row>
    <row r="9086" spans="1:5">
      <c r="A9086">
        <v>2021</v>
      </c>
      <c r="B9086" t="s">
        <v>429</v>
      </c>
      <c r="C9086" t="s">
        <v>30</v>
      </c>
      <c r="D9086" t="s">
        <v>645</v>
      </c>
      <c r="E9086">
        <v>0.45569999999999999</v>
      </c>
    </row>
    <row r="9087" spans="1:5">
      <c r="A9087">
        <v>2021</v>
      </c>
      <c r="B9087" t="s">
        <v>428</v>
      </c>
      <c r="C9087" t="s">
        <v>27</v>
      </c>
      <c r="D9087" t="s">
        <v>645</v>
      </c>
      <c r="E9087">
        <v>0.4783</v>
      </c>
    </row>
    <row r="9088" spans="1:5">
      <c r="A9088">
        <v>2021</v>
      </c>
      <c r="B9088" t="s">
        <v>431</v>
      </c>
      <c r="C9088" t="s">
        <v>36</v>
      </c>
      <c r="D9088" t="s">
        <v>645</v>
      </c>
      <c r="E9088">
        <v>0.4556</v>
      </c>
    </row>
    <row r="9089" spans="1:5">
      <c r="A9089">
        <v>2022</v>
      </c>
      <c r="B9089" t="s">
        <v>438</v>
      </c>
      <c r="C9089" t="s">
        <v>52</v>
      </c>
      <c r="D9089" t="s">
        <v>645</v>
      </c>
      <c r="E9089">
        <v>0.42859999999999998</v>
      </c>
    </row>
    <row r="9090" spans="1:5">
      <c r="A9090">
        <v>2022</v>
      </c>
      <c r="B9090" t="s">
        <v>429</v>
      </c>
      <c r="C9090" t="s">
        <v>30</v>
      </c>
      <c r="D9090" t="s">
        <v>645</v>
      </c>
      <c r="E9090">
        <v>0.44550000000000001</v>
      </c>
    </row>
    <row r="9091" spans="1:5">
      <c r="A9091">
        <v>2022</v>
      </c>
      <c r="B9091" t="s">
        <v>420</v>
      </c>
      <c r="C9091" t="s">
        <v>8</v>
      </c>
      <c r="D9091" t="s">
        <v>645</v>
      </c>
      <c r="E9091">
        <v>0.48730000000000001</v>
      </c>
    </row>
    <row r="9092" spans="1:5">
      <c r="A9092">
        <v>2020</v>
      </c>
      <c r="B9092" t="s">
        <v>422</v>
      </c>
      <c r="C9092" t="s">
        <v>15</v>
      </c>
      <c r="D9092" t="s">
        <v>645</v>
      </c>
      <c r="E9092">
        <v>0.48120000000000002</v>
      </c>
    </row>
    <row r="9093" spans="1:5">
      <c r="A9093">
        <v>2020</v>
      </c>
      <c r="B9093" t="s">
        <v>425</v>
      </c>
      <c r="C9093" t="s">
        <v>24</v>
      </c>
      <c r="D9093" t="s">
        <v>645</v>
      </c>
      <c r="E9093">
        <v>0.48609999999999998</v>
      </c>
    </row>
    <row r="9094" spans="1:5">
      <c r="A9094">
        <v>2020</v>
      </c>
      <c r="B9094" t="s">
        <v>431</v>
      </c>
      <c r="C9094" t="s">
        <v>36</v>
      </c>
      <c r="D9094" t="s">
        <v>645</v>
      </c>
      <c r="E9094">
        <v>0.4667</v>
      </c>
    </row>
    <row r="9095" spans="1:5">
      <c r="A9095">
        <v>2020</v>
      </c>
      <c r="B9095" t="s">
        <v>423</v>
      </c>
      <c r="C9095" t="s">
        <v>18</v>
      </c>
      <c r="D9095" t="s">
        <v>645</v>
      </c>
      <c r="E9095">
        <v>0.4405</v>
      </c>
    </row>
    <row r="9096" spans="1:5">
      <c r="A9096">
        <v>2020</v>
      </c>
      <c r="B9096" t="s">
        <v>421</v>
      </c>
      <c r="C9096" t="s">
        <v>13</v>
      </c>
      <c r="D9096" t="s">
        <v>645</v>
      </c>
      <c r="E9096">
        <v>0.51970000000000005</v>
      </c>
    </row>
    <row r="9097" spans="1:5">
      <c r="A9097">
        <v>2020</v>
      </c>
      <c r="B9097" t="s">
        <v>438</v>
      </c>
      <c r="C9097" t="s">
        <v>52</v>
      </c>
      <c r="D9097" t="s">
        <v>645</v>
      </c>
      <c r="E9097">
        <v>0.44230000000000003</v>
      </c>
    </row>
    <row r="9098" spans="1:5">
      <c r="A9098">
        <v>2020</v>
      </c>
      <c r="B9098" t="s">
        <v>436</v>
      </c>
      <c r="C9098" t="s">
        <v>49</v>
      </c>
      <c r="D9098" t="s">
        <v>645</v>
      </c>
      <c r="E9098">
        <v>0.46939999999999998</v>
      </c>
    </row>
    <row r="9099" spans="1:5">
      <c r="A9099">
        <v>2020</v>
      </c>
      <c r="B9099" t="s">
        <v>426</v>
      </c>
      <c r="C9099" t="s">
        <v>427</v>
      </c>
      <c r="D9099" t="s">
        <v>645</v>
      </c>
      <c r="E9099">
        <v>0.41089999999999999</v>
      </c>
    </row>
    <row r="9100" spans="1:5">
      <c r="A9100">
        <v>2020</v>
      </c>
      <c r="B9100" t="s">
        <v>424</v>
      </c>
      <c r="C9100" t="s">
        <v>21</v>
      </c>
      <c r="D9100" t="s">
        <v>645</v>
      </c>
      <c r="E9100">
        <v>0.47160000000000002</v>
      </c>
    </row>
    <row r="9101" spans="1:5">
      <c r="A9101">
        <v>2020</v>
      </c>
      <c r="B9101" t="s">
        <v>432</v>
      </c>
      <c r="C9101" t="s">
        <v>39</v>
      </c>
      <c r="D9101" t="s">
        <v>645</v>
      </c>
      <c r="E9101">
        <v>0.4723</v>
      </c>
    </row>
    <row r="9102" spans="1:5">
      <c r="A9102">
        <v>2020</v>
      </c>
      <c r="B9102" t="s">
        <v>439</v>
      </c>
      <c r="C9102" t="s">
        <v>53</v>
      </c>
      <c r="D9102" t="s">
        <v>645</v>
      </c>
      <c r="E9102">
        <v>0.52470000000000006</v>
      </c>
    </row>
    <row r="9103" spans="1:5">
      <c r="A9103">
        <v>2020</v>
      </c>
      <c r="B9103" t="s">
        <v>428</v>
      </c>
      <c r="C9103" t="s">
        <v>27</v>
      </c>
      <c r="D9103" t="s">
        <v>645</v>
      </c>
      <c r="E9103">
        <v>0.47639999999999999</v>
      </c>
    </row>
    <row r="9104" spans="1:5">
      <c r="A9104">
        <v>2020</v>
      </c>
      <c r="B9104" t="s">
        <v>429</v>
      </c>
      <c r="C9104" t="s">
        <v>30</v>
      </c>
      <c r="D9104" t="s">
        <v>645</v>
      </c>
      <c r="E9104">
        <v>0.4536</v>
      </c>
    </row>
    <row r="9105" spans="1:5">
      <c r="A9105">
        <v>2020</v>
      </c>
      <c r="B9105" t="s">
        <v>430</v>
      </c>
      <c r="C9105" t="s">
        <v>33</v>
      </c>
      <c r="D9105" t="s">
        <v>645</v>
      </c>
      <c r="E9105">
        <v>0.43869999999999998</v>
      </c>
    </row>
    <row r="9106" spans="1:5">
      <c r="A9106">
        <v>2020</v>
      </c>
      <c r="B9106" t="s">
        <v>433</v>
      </c>
      <c r="C9106" t="s">
        <v>42</v>
      </c>
      <c r="D9106" t="s">
        <v>645</v>
      </c>
      <c r="E9106">
        <v>0.53700000000000003</v>
      </c>
    </row>
    <row r="9107" spans="1:5">
      <c r="A9107">
        <v>2020</v>
      </c>
      <c r="B9107" t="s">
        <v>420</v>
      </c>
      <c r="C9107" t="s">
        <v>8</v>
      </c>
      <c r="D9107" t="s">
        <v>645</v>
      </c>
      <c r="E9107">
        <v>0.49280000000000002</v>
      </c>
    </row>
    <row r="9108" spans="1:5">
      <c r="A9108">
        <v>2020</v>
      </c>
      <c r="B9108" t="s">
        <v>434</v>
      </c>
      <c r="C9108" t="s">
        <v>45</v>
      </c>
      <c r="D9108" t="s">
        <v>645</v>
      </c>
      <c r="E9108">
        <v>0.52170000000000005</v>
      </c>
    </row>
    <row r="9109" spans="1:5">
      <c r="A9109">
        <v>2020</v>
      </c>
      <c r="B9109" t="s">
        <v>435</v>
      </c>
      <c r="C9109" t="s">
        <v>48</v>
      </c>
      <c r="D9109" t="s">
        <v>645</v>
      </c>
      <c r="E9109">
        <v>0.43140000000000001</v>
      </c>
    </row>
    <row r="9110" spans="1:5">
      <c r="A9110">
        <v>2020</v>
      </c>
      <c r="B9110" t="s">
        <v>437</v>
      </c>
      <c r="C9110" t="s">
        <v>51</v>
      </c>
      <c r="D9110" t="s">
        <v>645</v>
      </c>
      <c r="E9110">
        <v>0.54930000000000001</v>
      </c>
    </row>
    <row r="9111" spans="1:5">
      <c r="A9111">
        <v>2019</v>
      </c>
      <c r="B9111" t="s">
        <v>432</v>
      </c>
      <c r="C9111" t="s">
        <v>39</v>
      </c>
      <c r="D9111" t="s">
        <v>645</v>
      </c>
      <c r="E9111">
        <v>0.48570000000000002</v>
      </c>
    </row>
    <row r="9112" spans="1:5">
      <c r="A9112">
        <v>2019</v>
      </c>
      <c r="B9112" t="s">
        <v>426</v>
      </c>
      <c r="C9112" t="s">
        <v>427</v>
      </c>
      <c r="D9112" t="s">
        <v>645</v>
      </c>
      <c r="E9112">
        <v>0.4199</v>
      </c>
    </row>
    <row r="9113" spans="1:5">
      <c r="A9113">
        <v>2019</v>
      </c>
      <c r="B9113" t="s">
        <v>421</v>
      </c>
      <c r="C9113" t="s">
        <v>13</v>
      </c>
      <c r="D9113" t="s">
        <v>645</v>
      </c>
      <c r="E9113">
        <v>0.51649999999999996</v>
      </c>
    </row>
    <row r="9114" spans="1:5">
      <c r="A9114">
        <v>2019</v>
      </c>
      <c r="B9114" t="s">
        <v>424</v>
      </c>
      <c r="C9114" t="s">
        <v>21</v>
      </c>
      <c r="D9114" t="s">
        <v>645</v>
      </c>
      <c r="E9114">
        <v>0.4582</v>
      </c>
    </row>
    <row r="9115" spans="1:5">
      <c r="A9115">
        <v>2019</v>
      </c>
      <c r="B9115" t="s">
        <v>423</v>
      </c>
      <c r="C9115" t="s">
        <v>18</v>
      </c>
      <c r="D9115" t="s">
        <v>645</v>
      </c>
      <c r="E9115">
        <v>0.44579999999999997</v>
      </c>
    </row>
    <row r="9116" spans="1:5">
      <c r="A9116">
        <v>2019</v>
      </c>
      <c r="B9116" t="s">
        <v>434</v>
      </c>
      <c r="C9116" t="s">
        <v>45</v>
      </c>
      <c r="D9116" t="s">
        <v>645</v>
      </c>
      <c r="E9116">
        <v>0.5</v>
      </c>
    </row>
    <row r="9117" spans="1:5">
      <c r="A9117">
        <v>2019</v>
      </c>
      <c r="B9117" t="s">
        <v>428</v>
      </c>
      <c r="C9117" t="s">
        <v>27</v>
      </c>
      <c r="D9117" t="s">
        <v>645</v>
      </c>
      <c r="E9117">
        <v>0.46850000000000003</v>
      </c>
    </row>
    <row r="9118" spans="1:5">
      <c r="A9118">
        <v>2019</v>
      </c>
      <c r="B9118" t="s">
        <v>437</v>
      </c>
      <c r="C9118" t="s">
        <v>51</v>
      </c>
      <c r="D9118" t="s">
        <v>645</v>
      </c>
      <c r="E9118">
        <v>0.55069999999999997</v>
      </c>
    </row>
    <row r="9119" spans="1:5">
      <c r="A9119">
        <v>2019</v>
      </c>
      <c r="B9119" t="s">
        <v>425</v>
      </c>
      <c r="C9119" t="s">
        <v>24</v>
      </c>
      <c r="D9119" t="s">
        <v>645</v>
      </c>
      <c r="E9119">
        <v>0.5</v>
      </c>
    </row>
    <row r="9120" spans="1:5">
      <c r="A9120">
        <v>2019</v>
      </c>
      <c r="B9120" t="s">
        <v>430</v>
      </c>
      <c r="C9120" t="s">
        <v>33</v>
      </c>
      <c r="D9120" t="s">
        <v>645</v>
      </c>
      <c r="E9120">
        <v>0.4395</v>
      </c>
    </row>
    <row r="9121" spans="1:5">
      <c r="A9121">
        <v>2019</v>
      </c>
      <c r="B9121" t="s">
        <v>420</v>
      </c>
      <c r="C9121" t="s">
        <v>8</v>
      </c>
      <c r="D9121" t="s">
        <v>645</v>
      </c>
      <c r="E9121">
        <v>0.49009999999999998</v>
      </c>
    </row>
    <row r="9122" spans="1:5">
      <c r="A9122">
        <v>2019</v>
      </c>
      <c r="B9122" t="s">
        <v>438</v>
      </c>
      <c r="C9122" t="s">
        <v>52</v>
      </c>
      <c r="D9122" t="s">
        <v>645</v>
      </c>
      <c r="E9122">
        <v>0.4466</v>
      </c>
    </row>
    <row r="9123" spans="1:5">
      <c r="A9123">
        <v>2019</v>
      </c>
      <c r="B9123" t="s">
        <v>429</v>
      </c>
      <c r="C9123" t="s">
        <v>30</v>
      </c>
      <c r="D9123" t="s">
        <v>645</v>
      </c>
      <c r="E9123">
        <v>0.45700000000000002</v>
      </c>
    </row>
    <row r="9124" spans="1:5">
      <c r="A9124">
        <v>2019</v>
      </c>
      <c r="B9124" t="s">
        <v>433</v>
      </c>
      <c r="C9124" t="s">
        <v>42</v>
      </c>
      <c r="D9124" t="s">
        <v>645</v>
      </c>
      <c r="E9124">
        <v>0.55959999999999999</v>
      </c>
    </row>
    <row r="9125" spans="1:5">
      <c r="A9125">
        <v>2019</v>
      </c>
      <c r="B9125" t="s">
        <v>422</v>
      </c>
      <c r="C9125" t="s">
        <v>15</v>
      </c>
      <c r="D9125" t="s">
        <v>645</v>
      </c>
      <c r="E9125">
        <v>0.47660000000000002</v>
      </c>
    </row>
    <row r="9126" spans="1:5">
      <c r="A9126">
        <v>2019</v>
      </c>
      <c r="B9126" t="s">
        <v>435</v>
      </c>
      <c r="C9126" t="s">
        <v>48</v>
      </c>
      <c r="D9126" t="s">
        <v>645</v>
      </c>
      <c r="E9126">
        <v>0.41220000000000001</v>
      </c>
    </row>
    <row r="9127" spans="1:5">
      <c r="A9127">
        <v>2019</v>
      </c>
      <c r="B9127" t="s">
        <v>436</v>
      </c>
      <c r="C9127" t="s">
        <v>49</v>
      </c>
      <c r="D9127" t="s">
        <v>645</v>
      </c>
      <c r="E9127">
        <v>0.47</v>
      </c>
    </row>
    <row r="9128" spans="1:5">
      <c r="A9128">
        <v>2019</v>
      </c>
      <c r="B9128" t="s">
        <v>439</v>
      </c>
      <c r="C9128" t="s">
        <v>53</v>
      </c>
      <c r="D9128" t="s">
        <v>645</v>
      </c>
      <c r="E9128">
        <v>0.52100000000000002</v>
      </c>
    </row>
    <row r="9129" spans="1:5">
      <c r="A9129">
        <v>2019</v>
      </c>
      <c r="B9129" t="s">
        <v>431</v>
      </c>
      <c r="C9129" t="s">
        <v>36</v>
      </c>
      <c r="D9129" t="s">
        <v>645</v>
      </c>
      <c r="E9129">
        <v>0.5111</v>
      </c>
    </row>
    <row r="9130" spans="1:5">
      <c r="A9130">
        <v>2018</v>
      </c>
      <c r="B9130" t="s">
        <v>424</v>
      </c>
      <c r="C9130" t="s">
        <v>21</v>
      </c>
      <c r="D9130" t="s">
        <v>645</v>
      </c>
      <c r="E9130">
        <v>0.4551</v>
      </c>
    </row>
    <row r="9131" spans="1:5">
      <c r="A9131">
        <v>2018</v>
      </c>
      <c r="B9131" t="s">
        <v>420</v>
      </c>
      <c r="C9131" t="s">
        <v>8</v>
      </c>
      <c r="D9131" t="s">
        <v>645</v>
      </c>
      <c r="E9131">
        <v>0.49569999999999997</v>
      </c>
    </row>
    <row r="9132" spans="1:5">
      <c r="A9132">
        <v>2018</v>
      </c>
      <c r="B9132" t="s">
        <v>426</v>
      </c>
      <c r="C9132" t="s">
        <v>427</v>
      </c>
      <c r="D9132" t="s">
        <v>645</v>
      </c>
      <c r="E9132">
        <v>0.42730000000000001</v>
      </c>
    </row>
    <row r="9133" spans="1:5">
      <c r="A9133">
        <v>2018</v>
      </c>
      <c r="B9133" t="s">
        <v>433</v>
      </c>
      <c r="C9133" t="s">
        <v>42</v>
      </c>
      <c r="D9133" t="s">
        <v>645</v>
      </c>
      <c r="E9133">
        <v>0.57410000000000005</v>
      </c>
    </row>
    <row r="9134" spans="1:5">
      <c r="A9134">
        <v>2018</v>
      </c>
      <c r="B9134" t="s">
        <v>421</v>
      </c>
      <c r="C9134" t="s">
        <v>13</v>
      </c>
      <c r="D9134" t="s">
        <v>645</v>
      </c>
      <c r="E9134">
        <v>0.52139999999999997</v>
      </c>
    </row>
    <row r="9135" spans="1:5">
      <c r="A9135">
        <v>2018</v>
      </c>
      <c r="B9135" t="s">
        <v>435</v>
      </c>
      <c r="C9135" t="s">
        <v>48</v>
      </c>
      <c r="D9135" t="s">
        <v>645</v>
      </c>
      <c r="E9135">
        <v>0.39729999999999999</v>
      </c>
    </row>
    <row r="9136" spans="1:5">
      <c r="A9136">
        <v>2018</v>
      </c>
      <c r="B9136" t="s">
        <v>428</v>
      </c>
      <c r="C9136" t="s">
        <v>27</v>
      </c>
      <c r="D9136" t="s">
        <v>645</v>
      </c>
      <c r="E9136">
        <v>0.4793</v>
      </c>
    </row>
    <row r="9137" spans="1:5">
      <c r="A9137">
        <v>2018</v>
      </c>
      <c r="B9137" t="s">
        <v>423</v>
      </c>
      <c r="C9137" t="s">
        <v>18</v>
      </c>
      <c r="D9137" t="s">
        <v>645</v>
      </c>
      <c r="E9137">
        <v>0.45450000000000002</v>
      </c>
    </row>
    <row r="9138" spans="1:5">
      <c r="A9138">
        <v>2018</v>
      </c>
      <c r="B9138" t="s">
        <v>430</v>
      </c>
      <c r="C9138" t="s">
        <v>33</v>
      </c>
      <c r="D9138" t="s">
        <v>645</v>
      </c>
      <c r="E9138">
        <v>0.46200000000000002</v>
      </c>
    </row>
    <row r="9139" spans="1:5">
      <c r="A9139">
        <v>2018</v>
      </c>
      <c r="B9139" t="s">
        <v>431</v>
      </c>
      <c r="C9139" t="s">
        <v>36</v>
      </c>
      <c r="D9139" t="s">
        <v>645</v>
      </c>
      <c r="E9139">
        <v>0.50549999999999995</v>
      </c>
    </row>
    <row r="9140" spans="1:5">
      <c r="A9140">
        <v>2018</v>
      </c>
      <c r="B9140" t="s">
        <v>438</v>
      </c>
      <c r="C9140" t="s">
        <v>52</v>
      </c>
      <c r="D9140" t="s">
        <v>645</v>
      </c>
      <c r="E9140">
        <v>0.44950000000000001</v>
      </c>
    </row>
    <row r="9141" spans="1:5">
      <c r="A9141">
        <v>2018</v>
      </c>
      <c r="B9141" t="s">
        <v>422</v>
      </c>
      <c r="C9141" t="s">
        <v>15</v>
      </c>
      <c r="D9141" t="s">
        <v>645</v>
      </c>
      <c r="E9141">
        <v>0.48809999999999998</v>
      </c>
    </row>
    <row r="9142" spans="1:5">
      <c r="A9142">
        <v>2018</v>
      </c>
      <c r="B9142" t="s">
        <v>436</v>
      </c>
      <c r="C9142" t="s">
        <v>49</v>
      </c>
      <c r="D9142" t="s">
        <v>645</v>
      </c>
      <c r="E9142">
        <v>0.47339999999999999</v>
      </c>
    </row>
    <row r="9143" spans="1:5">
      <c r="A9143">
        <v>2018</v>
      </c>
      <c r="B9143" t="s">
        <v>439</v>
      </c>
      <c r="C9143" t="s">
        <v>53</v>
      </c>
      <c r="D9143" t="s">
        <v>645</v>
      </c>
      <c r="E9143">
        <v>0.52869999999999995</v>
      </c>
    </row>
    <row r="9144" spans="1:5">
      <c r="A9144">
        <v>2018</v>
      </c>
      <c r="B9144" t="s">
        <v>437</v>
      </c>
      <c r="C9144" t="s">
        <v>51</v>
      </c>
      <c r="D9144" t="s">
        <v>645</v>
      </c>
      <c r="E9144">
        <v>0.55559999999999998</v>
      </c>
    </row>
    <row r="9145" spans="1:5">
      <c r="A9145">
        <v>2018</v>
      </c>
      <c r="B9145" t="s">
        <v>434</v>
      </c>
      <c r="C9145" t="s">
        <v>45</v>
      </c>
      <c r="D9145" t="s">
        <v>645</v>
      </c>
      <c r="E9145">
        <v>0.53190000000000004</v>
      </c>
    </row>
    <row r="9146" spans="1:5">
      <c r="A9146">
        <v>2018</v>
      </c>
      <c r="B9146" t="s">
        <v>429</v>
      </c>
      <c r="C9146" t="s">
        <v>30</v>
      </c>
      <c r="D9146" t="s">
        <v>645</v>
      </c>
      <c r="E9146">
        <v>0.45879999999999999</v>
      </c>
    </row>
    <row r="9147" spans="1:5">
      <c r="A9147">
        <v>2018</v>
      </c>
      <c r="B9147" t="s">
        <v>425</v>
      </c>
      <c r="C9147" t="s">
        <v>24</v>
      </c>
      <c r="D9147" t="s">
        <v>645</v>
      </c>
      <c r="E9147">
        <v>0.5</v>
      </c>
    </row>
    <row r="9148" spans="1:5">
      <c r="A9148">
        <v>2018</v>
      </c>
      <c r="B9148" t="s">
        <v>432</v>
      </c>
      <c r="C9148" t="s">
        <v>39</v>
      </c>
      <c r="D9148" t="s">
        <v>645</v>
      </c>
      <c r="E9148">
        <v>0.4677</v>
      </c>
    </row>
    <row r="9149" spans="1:5">
      <c r="A9149">
        <v>2023</v>
      </c>
      <c r="B9149" t="s">
        <v>424</v>
      </c>
      <c r="C9149" t="s">
        <v>21</v>
      </c>
      <c r="D9149" t="s">
        <v>645</v>
      </c>
      <c r="E9149">
        <v>0.45610000000000001</v>
      </c>
    </row>
    <row r="9150" spans="1:5">
      <c r="A9150">
        <v>2023</v>
      </c>
      <c r="B9150" t="s">
        <v>432</v>
      </c>
      <c r="C9150" t="s">
        <v>39</v>
      </c>
      <c r="D9150" t="s">
        <v>645</v>
      </c>
      <c r="E9150">
        <v>0.49590000000000001</v>
      </c>
    </row>
    <row r="9151" spans="1:5">
      <c r="A9151">
        <v>2023</v>
      </c>
      <c r="B9151" t="s">
        <v>421</v>
      </c>
      <c r="C9151" t="s">
        <v>13</v>
      </c>
      <c r="D9151" t="s">
        <v>645</v>
      </c>
      <c r="E9151">
        <v>0.51890000000000003</v>
      </c>
    </row>
    <row r="9152" spans="1:5">
      <c r="A9152">
        <v>2023</v>
      </c>
      <c r="B9152" t="s">
        <v>430</v>
      </c>
      <c r="C9152" t="s">
        <v>33</v>
      </c>
      <c r="D9152" t="s">
        <v>645</v>
      </c>
      <c r="E9152">
        <v>0.47439999999999999</v>
      </c>
    </row>
    <row r="9153" spans="1:5">
      <c r="A9153">
        <v>2023</v>
      </c>
      <c r="B9153" t="s">
        <v>435</v>
      </c>
      <c r="C9153" t="s">
        <v>48</v>
      </c>
      <c r="D9153" t="s">
        <v>645</v>
      </c>
      <c r="E9153">
        <v>0.43709999999999999</v>
      </c>
    </row>
    <row r="9154" spans="1:5">
      <c r="A9154">
        <v>2023</v>
      </c>
      <c r="B9154" t="s">
        <v>436</v>
      </c>
      <c r="C9154" t="s">
        <v>49</v>
      </c>
      <c r="D9154" t="s">
        <v>645</v>
      </c>
      <c r="E9154">
        <v>0.47899999999999998</v>
      </c>
    </row>
    <row r="9155" spans="1:5">
      <c r="A9155">
        <v>2023</v>
      </c>
      <c r="B9155" t="s">
        <v>429</v>
      </c>
      <c r="C9155" t="s">
        <v>30</v>
      </c>
      <c r="D9155" t="s">
        <v>645</v>
      </c>
      <c r="E9155">
        <v>0.46260000000000001</v>
      </c>
    </row>
    <row r="9156" spans="1:5">
      <c r="A9156">
        <v>2023</v>
      </c>
      <c r="B9156" t="s">
        <v>420</v>
      </c>
      <c r="C9156" t="s">
        <v>8</v>
      </c>
      <c r="D9156" t="s">
        <v>645</v>
      </c>
      <c r="E9156">
        <v>0.48509999999999998</v>
      </c>
    </row>
    <row r="9157" spans="1:5">
      <c r="A9157">
        <v>2023</v>
      </c>
      <c r="B9157" t="s">
        <v>439</v>
      </c>
      <c r="C9157" t="s">
        <v>53</v>
      </c>
      <c r="D9157" t="s">
        <v>645</v>
      </c>
      <c r="E9157">
        <v>0.50939999999999996</v>
      </c>
    </row>
    <row r="9158" spans="1:5">
      <c r="A9158">
        <v>2023</v>
      </c>
      <c r="B9158" t="s">
        <v>437</v>
      </c>
      <c r="C9158" t="s">
        <v>51</v>
      </c>
      <c r="D9158" t="s">
        <v>645</v>
      </c>
      <c r="E9158">
        <v>0.54310000000000003</v>
      </c>
    </row>
    <row r="9159" spans="1:5">
      <c r="A9159">
        <v>2023</v>
      </c>
      <c r="B9159" t="s">
        <v>438</v>
      </c>
      <c r="C9159" t="s">
        <v>52</v>
      </c>
      <c r="D9159" t="s">
        <v>645</v>
      </c>
      <c r="E9159">
        <v>0.42449999999999999</v>
      </c>
    </row>
    <row r="9160" spans="1:5">
      <c r="A9160">
        <v>2023</v>
      </c>
      <c r="B9160" t="s">
        <v>426</v>
      </c>
      <c r="C9160" t="s">
        <v>427</v>
      </c>
      <c r="D9160" t="s">
        <v>645</v>
      </c>
      <c r="E9160">
        <v>0.4143</v>
      </c>
    </row>
    <row r="9161" spans="1:5">
      <c r="A9161">
        <v>2023</v>
      </c>
      <c r="B9161" t="s">
        <v>434</v>
      </c>
      <c r="C9161" t="s">
        <v>45</v>
      </c>
      <c r="D9161" t="s">
        <v>645</v>
      </c>
      <c r="E9161">
        <v>0.5</v>
      </c>
    </row>
    <row r="9162" spans="1:5">
      <c r="A9162">
        <v>2023</v>
      </c>
      <c r="B9162" t="s">
        <v>425</v>
      </c>
      <c r="C9162" t="s">
        <v>24</v>
      </c>
      <c r="D9162" t="s">
        <v>645</v>
      </c>
      <c r="E9162">
        <v>0.50700000000000001</v>
      </c>
    </row>
    <row r="9163" spans="1:5">
      <c r="A9163">
        <v>2023</v>
      </c>
      <c r="B9163" t="s">
        <v>422</v>
      </c>
      <c r="C9163" t="s">
        <v>15</v>
      </c>
      <c r="D9163" t="s">
        <v>645</v>
      </c>
      <c r="E9163">
        <v>0.47910000000000003</v>
      </c>
    </row>
    <row r="9164" spans="1:5">
      <c r="A9164">
        <v>2024</v>
      </c>
      <c r="B9164" t="s">
        <v>430</v>
      </c>
      <c r="C9164" t="s">
        <v>33</v>
      </c>
      <c r="D9164" t="s">
        <v>645</v>
      </c>
      <c r="E9164">
        <v>0.47020000000000001</v>
      </c>
    </row>
    <row r="9165" spans="1:5">
      <c r="A9165">
        <v>2024</v>
      </c>
      <c r="B9165" t="s">
        <v>428</v>
      </c>
      <c r="C9165" t="s">
        <v>27</v>
      </c>
      <c r="D9165" t="s">
        <v>645</v>
      </c>
      <c r="E9165">
        <v>0.49199999999999999</v>
      </c>
    </row>
    <row r="9166" spans="1:5">
      <c r="A9166">
        <v>2024</v>
      </c>
      <c r="B9166" t="s">
        <v>422</v>
      </c>
      <c r="C9166" t="s">
        <v>15</v>
      </c>
      <c r="D9166" t="s">
        <v>645</v>
      </c>
      <c r="E9166">
        <v>0.47760000000000002</v>
      </c>
    </row>
    <row r="9167" spans="1:5">
      <c r="A9167">
        <v>2024</v>
      </c>
      <c r="B9167" t="s">
        <v>425</v>
      </c>
      <c r="C9167" t="s">
        <v>24</v>
      </c>
      <c r="D9167" t="s">
        <v>645</v>
      </c>
      <c r="E9167">
        <v>0.50349999999999995</v>
      </c>
    </row>
    <row r="9168" spans="1:5">
      <c r="A9168">
        <v>2024</v>
      </c>
      <c r="B9168" t="s">
        <v>438</v>
      </c>
      <c r="C9168" t="s">
        <v>52</v>
      </c>
      <c r="D9168" t="s">
        <v>645</v>
      </c>
      <c r="E9168">
        <v>0.4476</v>
      </c>
    </row>
    <row r="9169" spans="1:5">
      <c r="A9169">
        <v>2024</v>
      </c>
      <c r="B9169" t="s">
        <v>420</v>
      </c>
      <c r="C9169" t="s">
        <v>8</v>
      </c>
      <c r="D9169" t="s">
        <v>645</v>
      </c>
      <c r="E9169">
        <v>0.48770000000000002</v>
      </c>
    </row>
    <row r="9170" spans="1:5">
      <c r="A9170">
        <v>2024</v>
      </c>
      <c r="B9170" t="s">
        <v>423</v>
      </c>
      <c r="C9170" t="s">
        <v>18</v>
      </c>
      <c r="D9170" t="s">
        <v>645</v>
      </c>
      <c r="E9170">
        <v>0.5</v>
      </c>
    </row>
    <row r="9171" spans="1:5">
      <c r="A9171">
        <v>2024</v>
      </c>
      <c r="B9171" t="s">
        <v>421</v>
      </c>
      <c r="C9171" t="s">
        <v>13</v>
      </c>
      <c r="D9171" t="s">
        <v>645</v>
      </c>
      <c r="E9171">
        <v>0.52480000000000004</v>
      </c>
    </row>
    <row r="9172" spans="1:5">
      <c r="A9172">
        <v>2024</v>
      </c>
      <c r="B9172" t="s">
        <v>429</v>
      </c>
      <c r="C9172" t="s">
        <v>30</v>
      </c>
      <c r="D9172" t="s">
        <v>645</v>
      </c>
      <c r="E9172">
        <v>0.45850000000000002</v>
      </c>
    </row>
    <row r="9173" spans="1:5">
      <c r="A9173">
        <v>2024</v>
      </c>
      <c r="B9173" t="s">
        <v>431</v>
      </c>
      <c r="C9173" t="s">
        <v>36</v>
      </c>
      <c r="D9173" t="s">
        <v>645</v>
      </c>
      <c r="E9173">
        <v>0.51190000000000002</v>
      </c>
    </row>
    <row r="9174" spans="1:5">
      <c r="A9174">
        <v>2024</v>
      </c>
      <c r="B9174" t="s">
        <v>434</v>
      </c>
      <c r="C9174" t="s">
        <v>45</v>
      </c>
      <c r="D9174" t="s">
        <v>645</v>
      </c>
      <c r="E9174">
        <v>0.52380000000000004</v>
      </c>
    </row>
    <row r="9175" spans="1:5">
      <c r="A9175">
        <v>2024</v>
      </c>
      <c r="B9175" t="s">
        <v>437</v>
      </c>
      <c r="C9175" t="s">
        <v>51</v>
      </c>
      <c r="D9175" t="s">
        <v>645</v>
      </c>
      <c r="E9175">
        <v>0.54390000000000005</v>
      </c>
    </row>
    <row r="9176" spans="1:5">
      <c r="A9176">
        <v>2024</v>
      </c>
      <c r="B9176" t="s">
        <v>436</v>
      </c>
      <c r="C9176" t="s">
        <v>49</v>
      </c>
      <c r="D9176" t="s">
        <v>645</v>
      </c>
      <c r="E9176">
        <v>0.4839</v>
      </c>
    </row>
    <row r="9177" spans="1:5">
      <c r="A9177">
        <v>2024</v>
      </c>
      <c r="B9177" t="s">
        <v>439</v>
      </c>
      <c r="C9177" t="s">
        <v>53</v>
      </c>
      <c r="D9177" t="s">
        <v>645</v>
      </c>
      <c r="E9177">
        <v>0.52229999999999999</v>
      </c>
    </row>
    <row r="9178" spans="1:5">
      <c r="A9178">
        <v>2024</v>
      </c>
      <c r="B9178" t="s">
        <v>433</v>
      </c>
      <c r="C9178" t="s">
        <v>42</v>
      </c>
      <c r="D9178" t="s">
        <v>645</v>
      </c>
      <c r="E9178">
        <v>0.49020000000000002</v>
      </c>
    </row>
    <row r="9179" spans="1:5">
      <c r="A9179">
        <v>2023</v>
      </c>
      <c r="B9179" t="s">
        <v>431</v>
      </c>
      <c r="C9179" t="s">
        <v>36</v>
      </c>
      <c r="D9179" t="s">
        <v>646</v>
      </c>
      <c r="E9179">
        <v>0.13639999999999999</v>
      </c>
    </row>
    <row r="9180" spans="1:5">
      <c r="A9180">
        <v>2023</v>
      </c>
      <c r="B9180" t="s">
        <v>433</v>
      </c>
      <c r="C9180" t="s">
        <v>42</v>
      </c>
      <c r="D9180" t="s">
        <v>646</v>
      </c>
      <c r="E9180">
        <v>0.18629999999999999</v>
      </c>
    </row>
    <row r="9181" spans="1:5">
      <c r="A9181">
        <v>2023</v>
      </c>
      <c r="B9181" t="s">
        <v>423</v>
      </c>
      <c r="C9181" t="s">
        <v>18</v>
      </c>
      <c r="D9181" t="s">
        <v>646</v>
      </c>
      <c r="E9181">
        <v>0.1394</v>
      </c>
    </row>
    <row r="9182" spans="1:5">
      <c r="A9182">
        <v>2023</v>
      </c>
      <c r="B9182" t="s">
        <v>428</v>
      </c>
      <c r="C9182" t="s">
        <v>27</v>
      </c>
      <c r="D9182" t="s">
        <v>646</v>
      </c>
      <c r="E9182">
        <v>0.1089</v>
      </c>
    </row>
    <row r="9183" spans="1:5">
      <c r="A9183">
        <v>2024</v>
      </c>
      <c r="B9183" t="s">
        <v>424</v>
      </c>
      <c r="C9183" t="s">
        <v>21</v>
      </c>
      <c r="D9183" t="s">
        <v>646</v>
      </c>
      <c r="E9183">
        <v>0.16600000000000001</v>
      </c>
    </row>
    <row r="9184" spans="1:5">
      <c r="A9184">
        <v>2024</v>
      </c>
      <c r="B9184" t="s">
        <v>432</v>
      </c>
      <c r="C9184" t="s">
        <v>39</v>
      </c>
      <c r="D9184" t="s">
        <v>646</v>
      </c>
      <c r="E9184">
        <v>0.15429999999999999</v>
      </c>
    </row>
    <row r="9185" spans="1:5">
      <c r="A9185">
        <v>2024</v>
      </c>
      <c r="B9185" t="s">
        <v>435</v>
      </c>
      <c r="C9185" t="s">
        <v>48</v>
      </c>
      <c r="D9185" t="s">
        <v>646</v>
      </c>
      <c r="E9185">
        <v>0.1014</v>
      </c>
    </row>
    <row r="9186" spans="1:5">
      <c r="A9186">
        <v>2024</v>
      </c>
      <c r="B9186" t="s">
        <v>426</v>
      </c>
      <c r="C9186" t="s">
        <v>427</v>
      </c>
      <c r="D9186" t="s">
        <v>646</v>
      </c>
      <c r="E9186">
        <v>0.13619999999999999</v>
      </c>
    </row>
    <row r="9187" spans="1:5">
      <c r="A9187">
        <v>2021</v>
      </c>
      <c r="B9187" t="s">
        <v>437</v>
      </c>
      <c r="C9187" t="s">
        <v>51</v>
      </c>
      <c r="D9187" t="s">
        <v>646</v>
      </c>
      <c r="E9187">
        <v>0.14899999999999999</v>
      </c>
    </row>
    <row r="9188" spans="1:5">
      <c r="A9188">
        <v>2021</v>
      </c>
      <c r="B9188" t="s">
        <v>434</v>
      </c>
      <c r="C9188" t="s">
        <v>45</v>
      </c>
      <c r="D9188" t="s">
        <v>646</v>
      </c>
      <c r="E9188">
        <v>0.1522</v>
      </c>
    </row>
    <row r="9189" spans="1:5">
      <c r="A9189">
        <v>2021</v>
      </c>
      <c r="B9189" t="s">
        <v>438</v>
      </c>
      <c r="C9189" t="s">
        <v>52</v>
      </c>
      <c r="D9189" t="s">
        <v>646</v>
      </c>
      <c r="E9189">
        <v>0.1346</v>
      </c>
    </row>
    <row r="9190" spans="1:5">
      <c r="A9190">
        <v>2021</v>
      </c>
      <c r="B9190" t="s">
        <v>425</v>
      </c>
      <c r="C9190" t="s">
        <v>24</v>
      </c>
      <c r="D9190" t="s">
        <v>646</v>
      </c>
      <c r="E9190">
        <v>0.1479</v>
      </c>
    </row>
    <row r="9191" spans="1:5">
      <c r="A9191">
        <v>2021</v>
      </c>
      <c r="B9191" t="s">
        <v>423</v>
      </c>
      <c r="C9191" t="s">
        <v>18</v>
      </c>
      <c r="D9191" t="s">
        <v>646</v>
      </c>
      <c r="E9191">
        <v>0.1497</v>
      </c>
    </row>
    <row r="9192" spans="1:5">
      <c r="A9192">
        <v>2021</v>
      </c>
      <c r="B9192" t="s">
        <v>420</v>
      </c>
      <c r="C9192" t="s">
        <v>8</v>
      </c>
      <c r="D9192" t="s">
        <v>646</v>
      </c>
      <c r="E9192">
        <v>0.18160000000000001</v>
      </c>
    </row>
    <row r="9193" spans="1:5">
      <c r="A9193">
        <v>2022</v>
      </c>
      <c r="B9193" t="s">
        <v>425</v>
      </c>
      <c r="C9193" t="s">
        <v>24</v>
      </c>
      <c r="D9193" t="s">
        <v>646</v>
      </c>
      <c r="E9193">
        <v>0.1429</v>
      </c>
    </row>
    <row r="9194" spans="1:5">
      <c r="A9194">
        <v>2022</v>
      </c>
      <c r="B9194" t="s">
        <v>422</v>
      </c>
      <c r="C9194" t="s">
        <v>15</v>
      </c>
      <c r="D9194" t="s">
        <v>646</v>
      </c>
      <c r="E9194">
        <v>0.1663</v>
      </c>
    </row>
    <row r="9195" spans="1:5">
      <c r="A9195">
        <v>2022</v>
      </c>
      <c r="B9195" t="s">
        <v>437</v>
      </c>
      <c r="C9195" t="s">
        <v>51</v>
      </c>
      <c r="D9195" t="s">
        <v>646</v>
      </c>
      <c r="E9195">
        <v>0.15659999999999999</v>
      </c>
    </row>
    <row r="9196" spans="1:5">
      <c r="A9196">
        <v>2022</v>
      </c>
      <c r="B9196" t="s">
        <v>426</v>
      </c>
      <c r="C9196" t="s">
        <v>427</v>
      </c>
      <c r="D9196" t="s">
        <v>646</v>
      </c>
      <c r="E9196">
        <v>0.13539999999999999</v>
      </c>
    </row>
    <row r="9197" spans="1:5">
      <c r="A9197">
        <v>2022</v>
      </c>
      <c r="B9197" t="s">
        <v>428</v>
      </c>
      <c r="C9197" t="s">
        <v>27</v>
      </c>
      <c r="D9197" t="s">
        <v>646</v>
      </c>
      <c r="E9197">
        <v>0.11509999999999999</v>
      </c>
    </row>
    <row r="9198" spans="1:5">
      <c r="A9198">
        <v>2022</v>
      </c>
      <c r="B9198" t="s">
        <v>435</v>
      </c>
      <c r="C9198" t="s">
        <v>48</v>
      </c>
      <c r="D9198" t="s">
        <v>646</v>
      </c>
      <c r="E9198">
        <v>0.1176</v>
      </c>
    </row>
    <row r="9199" spans="1:5">
      <c r="A9199">
        <v>2022</v>
      </c>
      <c r="B9199" t="s">
        <v>423</v>
      </c>
      <c r="C9199" t="s">
        <v>18</v>
      </c>
      <c r="D9199" t="s">
        <v>646</v>
      </c>
      <c r="E9199">
        <v>0.14530000000000001</v>
      </c>
    </row>
    <row r="9200" spans="1:5">
      <c r="A9200">
        <v>2022</v>
      </c>
      <c r="B9200" t="s">
        <v>430</v>
      </c>
      <c r="C9200" t="s">
        <v>33</v>
      </c>
      <c r="D9200" t="s">
        <v>646</v>
      </c>
      <c r="E9200">
        <v>0.12740000000000001</v>
      </c>
    </row>
    <row r="9201" spans="1:5">
      <c r="A9201">
        <v>2022</v>
      </c>
      <c r="B9201" t="s">
        <v>436</v>
      </c>
      <c r="C9201" t="s">
        <v>49</v>
      </c>
      <c r="D9201" t="s">
        <v>646</v>
      </c>
      <c r="E9201">
        <v>0.19489999999999999</v>
      </c>
    </row>
    <row r="9202" spans="1:5">
      <c r="A9202">
        <v>2022</v>
      </c>
      <c r="B9202" t="s">
        <v>439</v>
      </c>
      <c r="C9202" t="s">
        <v>53</v>
      </c>
      <c r="D9202" t="s">
        <v>646</v>
      </c>
      <c r="E9202">
        <v>0.14810000000000001</v>
      </c>
    </row>
    <row r="9203" spans="1:5">
      <c r="A9203">
        <v>2022</v>
      </c>
      <c r="B9203" t="s">
        <v>433</v>
      </c>
      <c r="C9203" t="s">
        <v>42</v>
      </c>
      <c r="D9203" t="s">
        <v>646</v>
      </c>
      <c r="E9203">
        <v>0.19420000000000001</v>
      </c>
    </row>
    <row r="9204" spans="1:5">
      <c r="A9204">
        <v>2022</v>
      </c>
      <c r="B9204" t="s">
        <v>434</v>
      </c>
      <c r="C9204" t="s">
        <v>45</v>
      </c>
      <c r="D9204" t="s">
        <v>646</v>
      </c>
      <c r="E9204">
        <v>0.13639999999999999</v>
      </c>
    </row>
    <row r="9205" spans="1:5">
      <c r="A9205">
        <v>2022</v>
      </c>
      <c r="B9205" t="s">
        <v>432</v>
      </c>
      <c r="C9205" t="s">
        <v>39</v>
      </c>
      <c r="D9205" t="s">
        <v>646</v>
      </c>
      <c r="E9205">
        <v>0.17119999999999999</v>
      </c>
    </row>
    <row r="9206" spans="1:5">
      <c r="A9206">
        <v>2021</v>
      </c>
      <c r="B9206" t="s">
        <v>426</v>
      </c>
      <c r="C9206" t="s">
        <v>427</v>
      </c>
      <c r="D9206" t="s">
        <v>646</v>
      </c>
      <c r="E9206">
        <v>0.14760000000000001</v>
      </c>
    </row>
    <row r="9207" spans="1:5">
      <c r="A9207">
        <v>2021</v>
      </c>
      <c r="B9207" t="s">
        <v>422</v>
      </c>
      <c r="C9207" t="s">
        <v>15</v>
      </c>
      <c r="D9207" t="s">
        <v>646</v>
      </c>
      <c r="E9207">
        <v>0.16650000000000001</v>
      </c>
    </row>
    <row r="9208" spans="1:5">
      <c r="A9208">
        <v>2021</v>
      </c>
      <c r="B9208" t="s">
        <v>432</v>
      </c>
      <c r="C9208" t="s">
        <v>39</v>
      </c>
      <c r="D9208" t="s">
        <v>646</v>
      </c>
      <c r="E9208">
        <v>0.17299999999999999</v>
      </c>
    </row>
    <row r="9209" spans="1:5">
      <c r="A9209">
        <v>2021</v>
      </c>
      <c r="B9209" t="s">
        <v>424</v>
      </c>
      <c r="C9209" t="s">
        <v>21</v>
      </c>
      <c r="D9209" t="s">
        <v>646</v>
      </c>
      <c r="E9209">
        <v>0.1744</v>
      </c>
    </row>
    <row r="9210" spans="1:5">
      <c r="A9210">
        <v>2021</v>
      </c>
      <c r="B9210" t="s">
        <v>433</v>
      </c>
      <c r="C9210" t="s">
        <v>42</v>
      </c>
      <c r="D9210" t="s">
        <v>646</v>
      </c>
      <c r="E9210">
        <v>0.18099999999999999</v>
      </c>
    </row>
    <row r="9211" spans="1:5">
      <c r="A9211">
        <v>2021</v>
      </c>
      <c r="B9211" t="s">
        <v>421</v>
      </c>
      <c r="C9211" t="s">
        <v>13</v>
      </c>
      <c r="D9211" t="s">
        <v>646</v>
      </c>
      <c r="E9211">
        <v>0.1772</v>
      </c>
    </row>
    <row r="9212" spans="1:5">
      <c r="A9212">
        <v>2022</v>
      </c>
      <c r="B9212" t="s">
        <v>424</v>
      </c>
      <c r="C9212" t="s">
        <v>21</v>
      </c>
      <c r="D9212" t="s">
        <v>646</v>
      </c>
      <c r="E9212">
        <v>0.1709</v>
      </c>
    </row>
    <row r="9213" spans="1:5">
      <c r="A9213">
        <v>2022</v>
      </c>
      <c r="B9213" t="s">
        <v>431</v>
      </c>
      <c r="C9213" t="s">
        <v>36</v>
      </c>
      <c r="D9213" t="s">
        <v>646</v>
      </c>
      <c r="E9213">
        <v>0.1236</v>
      </c>
    </row>
    <row r="9214" spans="1:5">
      <c r="A9214">
        <v>2022</v>
      </c>
      <c r="B9214" t="s">
        <v>421</v>
      </c>
      <c r="C9214" t="s">
        <v>13</v>
      </c>
      <c r="D9214" t="s">
        <v>646</v>
      </c>
      <c r="E9214">
        <v>0.1736</v>
      </c>
    </row>
    <row r="9215" spans="1:5">
      <c r="A9215">
        <v>2021</v>
      </c>
      <c r="B9215" t="s">
        <v>436</v>
      </c>
      <c r="C9215" t="s">
        <v>49</v>
      </c>
      <c r="D9215" t="s">
        <v>646</v>
      </c>
      <c r="E9215">
        <v>0.1966</v>
      </c>
    </row>
    <row r="9216" spans="1:5">
      <c r="A9216">
        <v>2021</v>
      </c>
      <c r="B9216" t="s">
        <v>439</v>
      </c>
      <c r="C9216" t="s">
        <v>53</v>
      </c>
      <c r="D9216" t="s">
        <v>646</v>
      </c>
      <c r="E9216">
        <v>0.14380000000000001</v>
      </c>
    </row>
    <row r="9217" spans="1:5">
      <c r="A9217">
        <v>2021</v>
      </c>
      <c r="B9217" t="s">
        <v>435</v>
      </c>
      <c r="C9217" t="s">
        <v>48</v>
      </c>
      <c r="D9217" t="s">
        <v>646</v>
      </c>
      <c r="E9217">
        <v>0.1293</v>
      </c>
    </row>
    <row r="9218" spans="1:5">
      <c r="A9218">
        <v>2021</v>
      </c>
      <c r="B9218" t="s">
        <v>430</v>
      </c>
      <c r="C9218" t="s">
        <v>33</v>
      </c>
      <c r="D9218" t="s">
        <v>646</v>
      </c>
      <c r="E9218">
        <v>0.1242</v>
      </c>
    </row>
    <row r="9219" spans="1:5">
      <c r="A9219">
        <v>2021</v>
      </c>
      <c r="B9219" t="s">
        <v>429</v>
      </c>
      <c r="C9219" t="s">
        <v>30</v>
      </c>
      <c r="D9219" t="s">
        <v>646</v>
      </c>
      <c r="E9219">
        <v>0.15229999999999999</v>
      </c>
    </row>
    <row r="9220" spans="1:5">
      <c r="A9220">
        <v>2021</v>
      </c>
      <c r="B9220" t="s">
        <v>428</v>
      </c>
      <c r="C9220" t="s">
        <v>27</v>
      </c>
      <c r="D9220" t="s">
        <v>646</v>
      </c>
      <c r="E9220">
        <v>0.1186</v>
      </c>
    </row>
    <row r="9221" spans="1:5">
      <c r="A9221">
        <v>2021</v>
      </c>
      <c r="B9221" t="s">
        <v>431</v>
      </c>
      <c r="C9221" t="s">
        <v>36</v>
      </c>
      <c r="D9221" t="s">
        <v>646</v>
      </c>
      <c r="E9221">
        <v>0.15559999999999999</v>
      </c>
    </row>
    <row r="9222" spans="1:5">
      <c r="A9222">
        <v>2022</v>
      </c>
      <c r="B9222" t="s">
        <v>438</v>
      </c>
      <c r="C9222" t="s">
        <v>52</v>
      </c>
      <c r="D9222" t="s">
        <v>646</v>
      </c>
      <c r="E9222">
        <v>0.1333</v>
      </c>
    </row>
    <row r="9223" spans="1:5">
      <c r="A9223">
        <v>2022</v>
      </c>
      <c r="B9223" t="s">
        <v>429</v>
      </c>
      <c r="C9223" t="s">
        <v>30</v>
      </c>
      <c r="D9223" t="s">
        <v>646</v>
      </c>
      <c r="E9223">
        <v>0.14979999999999999</v>
      </c>
    </row>
    <row r="9224" spans="1:5">
      <c r="A9224">
        <v>2022</v>
      </c>
      <c r="B9224" t="s">
        <v>420</v>
      </c>
      <c r="C9224" t="s">
        <v>8</v>
      </c>
      <c r="D9224" t="s">
        <v>646</v>
      </c>
      <c r="E9224">
        <v>0.18</v>
      </c>
    </row>
    <row r="9225" spans="1:5">
      <c r="A9225">
        <v>2020</v>
      </c>
      <c r="B9225" t="s">
        <v>422</v>
      </c>
      <c r="C9225" t="s">
        <v>15</v>
      </c>
      <c r="D9225" t="s">
        <v>646</v>
      </c>
      <c r="E9225">
        <v>0.17130000000000001</v>
      </c>
    </row>
    <row r="9226" spans="1:5">
      <c r="A9226">
        <v>2020</v>
      </c>
      <c r="B9226" t="s">
        <v>425</v>
      </c>
      <c r="C9226" t="s">
        <v>24</v>
      </c>
      <c r="D9226" t="s">
        <v>646</v>
      </c>
      <c r="E9226">
        <v>0.15279999999999999</v>
      </c>
    </row>
    <row r="9227" spans="1:5">
      <c r="A9227">
        <v>2020</v>
      </c>
      <c r="B9227" t="s">
        <v>431</v>
      </c>
      <c r="C9227" t="s">
        <v>36</v>
      </c>
      <c r="D9227" t="s">
        <v>646</v>
      </c>
      <c r="E9227">
        <v>0.15559999999999999</v>
      </c>
    </row>
    <row r="9228" spans="1:5">
      <c r="A9228">
        <v>2020</v>
      </c>
      <c r="B9228" t="s">
        <v>423</v>
      </c>
      <c r="C9228" t="s">
        <v>18</v>
      </c>
      <c r="D9228" t="s">
        <v>646</v>
      </c>
      <c r="E9228">
        <v>0.1429</v>
      </c>
    </row>
    <row r="9229" spans="1:5">
      <c r="A9229">
        <v>2020</v>
      </c>
      <c r="B9229" t="s">
        <v>421</v>
      </c>
      <c r="C9229" t="s">
        <v>13</v>
      </c>
      <c r="D9229" t="s">
        <v>646</v>
      </c>
      <c r="E9229">
        <v>0.1782</v>
      </c>
    </row>
    <row r="9230" spans="1:5">
      <c r="A9230">
        <v>2020</v>
      </c>
      <c r="B9230" t="s">
        <v>438</v>
      </c>
      <c r="C9230" t="s">
        <v>52</v>
      </c>
      <c r="D9230" t="s">
        <v>646</v>
      </c>
      <c r="E9230">
        <v>0.1154</v>
      </c>
    </row>
    <row r="9231" spans="1:5">
      <c r="A9231">
        <v>2020</v>
      </c>
      <c r="B9231" t="s">
        <v>436</v>
      </c>
      <c r="C9231" t="s">
        <v>49</v>
      </c>
      <c r="D9231" t="s">
        <v>646</v>
      </c>
      <c r="E9231">
        <v>0.20660000000000001</v>
      </c>
    </row>
    <row r="9232" spans="1:5">
      <c r="A9232">
        <v>2020</v>
      </c>
      <c r="B9232" t="s">
        <v>426</v>
      </c>
      <c r="C9232" t="s">
        <v>427</v>
      </c>
      <c r="D9232" t="s">
        <v>646</v>
      </c>
      <c r="E9232">
        <v>0.14199999999999999</v>
      </c>
    </row>
    <row r="9233" spans="1:5">
      <c r="A9233">
        <v>2020</v>
      </c>
      <c r="B9233" t="s">
        <v>424</v>
      </c>
      <c r="C9233" t="s">
        <v>21</v>
      </c>
      <c r="D9233" t="s">
        <v>646</v>
      </c>
      <c r="E9233">
        <v>0.17050000000000001</v>
      </c>
    </row>
    <row r="9234" spans="1:5">
      <c r="A9234">
        <v>2020</v>
      </c>
      <c r="B9234" t="s">
        <v>432</v>
      </c>
      <c r="C9234" t="s">
        <v>39</v>
      </c>
      <c r="D9234" t="s">
        <v>646</v>
      </c>
      <c r="E9234">
        <v>0.16089999999999999</v>
      </c>
    </row>
    <row r="9235" spans="1:5">
      <c r="A9235">
        <v>2020</v>
      </c>
      <c r="B9235" t="s">
        <v>439</v>
      </c>
      <c r="C9235" t="s">
        <v>53</v>
      </c>
      <c r="D9235" t="s">
        <v>646</v>
      </c>
      <c r="E9235">
        <v>0.1605</v>
      </c>
    </row>
    <row r="9236" spans="1:5">
      <c r="A9236">
        <v>2020</v>
      </c>
      <c r="B9236" t="s">
        <v>428</v>
      </c>
      <c r="C9236" t="s">
        <v>27</v>
      </c>
      <c r="D9236" t="s">
        <v>646</v>
      </c>
      <c r="E9236">
        <v>0.122</v>
      </c>
    </row>
    <row r="9237" spans="1:5">
      <c r="A9237">
        <v>2020</v>
      </c>
      <c r="B9237" t="s">
        <v>429</v>
      </c>
      <c r="C9237" t="s">
        <v>30</v>
      </c>
      <c r="D9237" t="s">
        <v>646</v>
      </c>
      <c r="E9237">
        <v>0.15029999999999999</v>
      </c>
    </row>
    <row r="9238" spans="1:5">
      <c r="A9238">
        <v>2020</v>
      </c>
      <c r="B9238" t="s">
        <v>430</v>
      </c>
      <c r="C9238" t="s">
        <v>33</v>
      </c>
      <c r="D9238" t="s">
        <v>646</v>
      </c>
      <c r="E9238">
        <v>0.1226</v>
      </c>
    </row>
    <row r="9239" spans="1:5">
      <c r="A9239">
        <v>2020</v>
      </c>
      <c r="B9239" t="s">
        <v>433</v>
      </c>
      <c r="C9239" t="s">
        <v>42</v>
      </c>
      <c r="D9239" t="s">
        <v>646</v>
      </c>
      <c r="E9239">
        <v>0.1759</v>
      </c>
    </row>
    <row r="9240" spans="1:5">
      <c r="A9240">
        <v>2020</v>
      </c>
      <c r="B9240" t="s">
        <v>420</v>
      </c>
      <c r="C9240" t="s">
        <v>8</v>
      </c>
      <c r="D9240" t="s">
        <v>646</v>
      </c>
      <c r="E9240">
        <v>0.18479999999999999</v>
      </c>
    </row>
    <row r="9241" spans="1:5">
      <c r="A9241">
        <v>2020</v>
      </c>
      <c r="B9241" t="s">
        <v>434</v>
      </c>
      <c r="C9241" t="s">
        <v>45</v>
      </c>
      <c r="D9241" t="s">
        <v>646</v>
      </c>
      <c r="E9241">
        <v>0.1522</v>
      </c>
    </row>
    <row r="9242" spans="1:5">
      <c r="A9242">
        <v>2020</v>
      </c>
      <c r="B9242" t="s">
        <v>435</v>
      </c>
      <c r="C9242" t="s">
        <v>48</v>
      </c>
      <c r="D9242" t="s">
        <v>646</v>
      </c>
      <c r="E9242">
        <v>0.13730000000000001</v>
      </c>
    </row>
    <row r="9243" spans="1:5">
      <c r="A9243">
        <v>2020</v>
      </c>
      <c r="B9243" t="s">
        <v>437</v>
      </c>
      <c r="C9243" t="s">
        <v>51</v>
      </c>
      <c r="D9243" t="s">
        <v>646</v>
      </c>
      <c r="E9243">
        <v>0.1502</v>
      </c>
    </row>
    <row r="9244" spans="1:5">
      <c r="A9244">
        <v>2019</v>
      </c>
      <c r="B9244" t="s">
        <v>432</v>
      </c>
      <c r="C9244" t="s">
        <v>39</v>
      </c>
      <c r="D9244" t="s">
        <v>646</v>
      </c>
      <c r="E9244">
        <v>0.1532</v>
      </c>
    </row>
    <row r="9245" spans="1:5">
      <c r="A9245">
        <v>2019</v>
      </c>
      <c r="B9245" t="s">
        <v>426</v>
      </c>
      <c r="C9245" t="s">
        <v>427</v>
      </c>
      <c r="D9245" t="s">
        <v>646</v>
      </c>
      <c r="E9245">
        <v>0.14799999999999999</v>
      </c>
    </row>
    <row r="9246" spans="1:5">
      <c r="A9246">
        <v>2019</v>
      </c>
      <c r="B9246" t="s">
        <v>421</v>
      </c>
      <c r="C9246" t="s">
        <v>13</v>
      </c>
      <c r="D9246" t="s">
        <v>646</v>
      </c>
      <c r="E9246">
        <v>0.18090000000000001</v>
      </c>
    </row>
    <row r="9247" spans="1:5">
      <c r="A9247">
        <v>2019</v>
      </c>
      <c r="B9247" t="s">
        <v>424</v>
      </c>
      <c r="C9247" t="s">
        <v>21</v>
      </c>
      <c r="D9247" t="s">
        <v>646</v>
      </c>
      <c r="E9247">
        <v>0.1711</v>
      </c>
    </row>
    <row r="9248" spans="1:5">
      <c r="A9248">
        <v>2019</v>
      </c>
      <c r="B9248" t="s">
        <v>423</v>
      </c>
      <c r="C9248" t="s">
        <v>18</v>
      </c>
      <c r="D9248" t="s">
        <v>646</v>
      </c>
      <c r="E9248">
        <v>0.15060000000000001</v>
      </c>
    </row>
    <row r="9249" spans="1:5">
      <c r="A9249">
        <v>2019</v>
      </c>
      <c r="B9249" t="s">
        <v>434</v>
      </c>
      <c r="C9249" t="s">
        <v>45</v>
      </c>
      <c r="D9249" t="s">
        <v>646</v>
      </c>
      <c r="E9249">
        <v>0.14580000000000001</v>
      </c>
    </row>
    <row r="9250" spans="1:5">
      <c r="A9250">
        <v>2019</v>
      </c>
      <c r="B9250" t="s">
        <v>428</v>
      </c>
      <c r="C9250" t="s">
        <v>27</v>
      </c>
      <c r="D9250" t="s">
        <v>646</v>
      </c>
      <c r="E9250">
        <v>0.1181</v>
      </c>
    </row>
    <row r="9251" spans="1:5">
      <c r="A9251">
        <v>2019</v>
      </c>
      <c r="B9251" t="s">
        <v>437</v>
      </c>
      <c r="C9251" t="s">
        <v>51</v>
      </c>
      <c r="D9251" t="s">
        <v>646</v>
      </c>
      <c r="E9251">
        <v>0.1512</v>
      </c>
    </row>
    <row r="9252" spans="1:5">
      <c r="A9252">
        <v>2019</v>
      </c>
      <c r="B9252" t="s">
        <v>425</v>
      </c>
      <c r="C9252" t="s">
        <v>24</v>
      </c>
      <c r="D9252" t="s">
        <v>646</v>
      </c>
      <c r="E9252">
        <v>0.1575</v>
      </c>
    </row>
    <row r="9253" spans="1:5">
      <c r="A9253">
        <v>2019</v>
      </c>
      <c r="B9253" t="s">
        <v>430</v>
      </c>
      <c r="C9253" t="s">
        <v>33</v>
      </c>
      <c r="D9253" t="s">
        <v>646</v>
      </c>
      <c r="E9253">
        <v>0.121</v>
      </c>
    </row>
    <row r="9254" spans="1:5">
      <c r="A9254">
        <v>2019</v>
      </c>
      <c r="B9254" t="s">
        <v>420</v>
      </c>
      <c r="C9254" t="s">
        <v>8</v>
      </c>
      <c r="D9254" t="s">
        <v>646</v>
      </c>
      <c r="E9254">
        <v>0.1835</v>
      </c>
    </row>
    <row r="9255" spans="1:5">
      <c r="A9255">
        <v>2019</v>
      </c>
      <c r="B9255" t="s">
        <v>438</v>
      </c>
      <c r="C9255" t="s">
        <v>52</v>
      </c>
      <c r="D9255" t="s">
        <v>646</v>
      </c>
      <c r="E9255">
        <v>0.12620000000000001</v>
      </c>
    </row>
    <row r="9256" spans="1:5">
      <c r="A9256">
        <v>2019</v>
      </c>
      <c r="B9256" t="s">
        <v>429</v>
      </c>
      <c r="C9256" t="s">
        <v>30</v>
      </c>
      <c r="D9256" t="s">
        <v>646</v>
      </c>
      <c r="E9256">
        <v>0.1489</v>
      </c>
    </row>
    <row r="9257" spans="1:5">
      <c r="A9257">
        <v>2019</v>
      </c>
      <c r="B9257" t="s">
        <v>433</v>
      </c>
      <c r="C9257" t="s">
        <v>42</v>
      </c>
      <c r="D9257" t="s">
        <v>646</v>
      </c>
      <c r="E9257">
        <v>0.17430000000000001</v>
      </c>
    </row>
    <row r="9258" spans="1:5">
      <c r="A9258">
        <v>2019</v>
      </c>
      <c r="B9258" t="s">
        <v>422</v>
      </c>
      <c r="C9258" t="s">
        <v>15</v>
      </c>
      <c r="D9258" t="s">
        <v>646</v>
      </c>
      <c r="E9258">
        <v>0.17130000000000001</v>
      </c>
    </row>
    <row r="9259" spans="1:5">
      <c r="A9259">
        <v>2019</v>
      </c>
      <c r="B9259" t="s">
        <v>435</v>
      </c>
      <c r="C9259" t="s">
        <v>48</v>
      </c>
      <c r="D9259" t="s">
        <v>646</v>
      </c>
      <c r="E9259">
        <v>0.14860000000000001</v>
      </c>
    </row>
    <row r="9260" spans="1:5">
      <c r="A9260">
        <v>2019</v>
      </c>
      <c r="B9260" t="s">
        <v>436</v>
      </c>
      <c r="C9260" t="s">
        <v>49</v>
      </c>
      <c r="D9260" t="s">
        <v>646</v>
      </c>
      <c r="E9260">
        <v>0.20499999999999999</v>
      </c>
    </row>
    <row r="9261" spans="1:5">
      <c r="A9261">
        <v>2019</v>
      </c>
      <c r="B9261" t="s">
        <v>439</v>
      </c>
      <c r="C9261" t="s">
        <v>53</v>
      </c>
      <c r="D9261" t="s">
        <v>646</v>
      </c>
      <c r="E9261">
        <v>0.17369999999999999</v>
      </c>
    </row>
    <row r="9262" spans="1:5">
      <c r="A9262">
        <v>2019</v>
      </c>
      <c r="B9262" t="s">
        <v>431</v>
      </c>
      <c r="C9262" t="s">
        <v>36</v>
      </c>
      <c r="D9262" t="s">
        <v>646</v>
      </c>
      <c r="E9262">
        <v>0.1444</v>
      </c>
    </row>
    <row r="9263" spans="1:5">
      <c r="A9263">
        <v>2018</v>
      </c>
      <c r="B9263" t="s">
        <v>424</v>
      </c>
      <c r="C9263" t="s">
        <v>21</v>
      </c>
      <c r="D9263" t="s">
        <v>646</v>
      </c>
      <c r="E9263">
        <v>0.17960000000000001</v>
      </c>
    </row>
    <row r="9264" spans="1:5">
      <c r="A9264">
        <v>2018</v>
      </c>
      <c r="B9264" t="s">
        <v>420</v>
      </c>
      <c r="C9264" t="s">
        <v>8</v>
      </c>
      <c r="D9264" t="s">
        <v>646</v>
      </c>
      <c r="E9264">
        <v>0.18720000000000001</v>
      </c>
    </row>
    <row r="9265" spans="1:5">
      <c r="A9265">
        <v>2018</v>
      </c>
      <c r="B9265" t="s">
        <v>426</v>
      </c>
      <c r="C9265" t="s">
        <v>427</v>
      </c>
      <c r="D9265" t="s">
        <v>646</v>
      </c>
      <c r="E9265">
        <v>0.14849999999999999</v>
      </c>
    </row>
    <row r="9266" spans="1:5">
      <c r="A9266">
        <v>2018</v>
      </c>
      <c r="B9266" t="s">
        <v>433</v>
      </c>
      <c r="C9266" t="s">
        <v>42</v>
      </c>
      <c r="D9266" t="s">
        <v>646</v>
      </c>
      <c r="E9266">
        <v>0.1759</v>
      </c>
    </row>
    <row r="9267" spans="1:5">
      <c r="A9267">
        <v>2018</v>
      </c>
      <c r="B9267" t="s">
        <v>421</v>
      </c>
      <c r="C9267" t="s">
        <v>13</v>
      </c>
      <c r="D9267" t="s">
        <v>646</v>
      </c>
      <c r="E9267">
        <v>0.1827</v>
      </c>
    </row>
    <row r="9268" spans="1:5">
      <c r="A9268">
        <v>2018</v>
      </c>
      <c r="B9268" t="s">
        <v>435</v>
      </c>
      <c r="C9268" t="s">
        <v>48</v>
      </c>
      <c r="D9268" t="s">
        <v>646</v>
      </c>
      <c r="E9268">
        <v>0.14380000000000001</v>
      </c>
    </row>
    <row r="9269" spans="1:5">
      <c r="A9269">
        <v>2018</v>
      </c>
      <c r="B9269" t="s">
        <v>428</v>
      </c>
      <c r="C9269" t="s">
        <v>27</v>
      </c>
      <c r="D9269" t="s">
        <v>646</v>
      </c>
      <c r="E9269">
        <v>0.124</v>
      </c>
    </row>
    <row r="9270" spans="1:5">
      <c r="A9270">
        <v>2018</v>
      </c>
      <c r="B9270" t="s">
        <v>423</v>
      </c>
      <c r="C9270" t="s">
        <v>18</v>
      </c>
      <c r="D9270" t="s">
        <v>646</v>
      </c>
      <c r="E9270">
        <v>0.1515</v>
      </c>
    </row>
    <row r="9271" spans="1:5">
      <c r="A9271">
        <v>2018</v>
      </c>
      <c r="B9271" t="s">
        <v>430</v>
      </c>
      <c r="C9271" t="s">
        <v>33</v>
      </c>
      <c r="D9271" t="s">
        <v>646</v>
      </c>
      <c r="E9271">
        <v>0.1203</v>
      </c>
    </row>
    <row r="9272" spans="1:5">
      <c r="A9272">
        <v>2018</v>
      </c>
      <c r="B9272" t="s">
        <v>431</v>
      </c>
      <c r="C9272" t="s">
        <v>36</v>
      </c>
      <c r="D9272" t="s">
        <v>646</v>
      </c>
      <c r="E9272">
        <v>0.1648</v>
      </c>
    </row>
    <row r="9273" spans="1:5">
      <c r="A9273">
        <v>2018</v>
      </c>
      <c r="B9273" t="s">
        <v>438</v>
      </c>
      <c r="C9273" t="s">
        <v>52</v>
      </c>
      <c r="D9273" t="s">
        <v>646</v>
      </c>
      <c r="E9273">
        <v>0.12839999999999999</v>
      </c>
    </row>
    <row r="9274" spans="1:5">
      <c r="A9274">
        <v>2018</v>
      </c>
      <c r="B9274" t="s">
        <v>422</v>
      </c>
      <c r="C9274" t="s">
        <v>15</v>
      </c>
      <c r="D9274" t="s">
        <v>646</v>
      </c>
      <c r="E9274">
        <v>0.17019999999999999</v>
      </c>
    </row>
    <row r="9275" spans="1:5">
      <c r="A9275">
        <v>2018</v>
      </c>
      <c r="B9275" t="s">
        <v>436</v>
      </c>
      <c r="C9275" t="s">
        <v>49</v>
      </c>
      <c r="D9275" t="s">
        <v>646</v>
      </c>
      <c r="E9275">
        <v>0.20319999999999999</v>
      </c>
    </row>
    <row r="9276" spans="1:5">
      <c r="A9276">
        <v>2018</v>
      </c>
      <c r="B9276" t="s">
        <v>439</v>
      </c>
      <c r="C9276" t="s">
        <v>53</v>
      </c>
      <c r="D9276" t="s">
        <v>646</v>
      </c>
      <c r="E9276">
        <v>0.16669999999999999</v>
      </c>
    </row>
    <row r="9277" spans="1:5">
      <c r="A9277">
        <v>2018</v>
      </c>
      <c r="B9277" t="s">
        <v>437</v>
      </c>
      <c r="C9277" t="s">
        <v>51</v>
      </c>
      <c r="D9277" t="s">
        <v>646</v>
      </c>
      <c r="E9277">
        <v>0.14960000000000001</v>
      </c>
    </row>
    <row r="9278" spans="1:5">
      <c r="A9278">
        <v>2018</v>
      </c>
      <c r="B9278" t="s">
        <v>434</v>
      </c>
      <c r="C9278" t="s">
        <v>45</v>
      </c>
      <c r="D9278" t="s">
        <v>646</v>
      </c>
      <c r="E9278">
        <v>0.17019999999999999</v>
      </c>
    </row>
    <row r="9279" spans="1:5">
      <c r="A9279">
        <v>2018</v>
      </c>
      <c r="B9279" t="s">
        <v>429</v>
      </c>
      <c r="C9279" t="s">
        <v>30</v>
      </c>
      <c r="D9279" t="s">
        <v>646</v>
      </c>
      <c r="E9279">
        <v>0.15340000000000001</v>
      </c>
    </row>
    <row r="9280" spans="1:5">
      <c r="A9280">
        <v>2018</v>
      </c>
      <c r="B9280" t="s">
        <v>425</v>
      </c>
      <c r="C9280" t="s">
        <v>24</v>
      </c>
      <c r="D9280" t="s">
        <v>646</v>
      </c>
      <c r="E9280">
        <v>0.1575</v>
      </c>
    </row>
    <row r="9281" spans="1:5">
      <c r="A9281">
        <v>2018</v>
      </c>
      <c r="B9281" t="s">
        <v>432</v>
      </c>
      <c r="C9281" t="s">
        <v>39</v>
      </c>
      <c r="D9281" t="s">
        <v>646</v>
      </c>
      <c r="E9281">
        <v>0.16800000000000001</v>
      </c>
    </row>
    <row r="9282" spans="1:5">
      <c r="A9282">
        <v>2023</v>
      </c>
      <c r="B9282" t="s">
        <v>424</v>
      </c>
      <c r="C9282" t="s">
        <v>21</v>
      </c>
      <c r="D9282" t="s">
        <v>646</v>
      </c>
      <c r="E9282">
        <v>0.16950000000000001</v>
      </c>
    </row>
    <row r="9283" spans="1:5">
      <c r="A9283">
        <v>2023</v>
      </c>
      <c r="B9283" t="s">
        <v>432</v>
      </c>
      <c r="C9283" t="s">
        <v>39</v>
      </c>
      <c r="D9283" t="s">
        <v>646</v>
      </c>
      <c r="E9283">
        <v>0.15720000000000001</v>
      </c>
    </row>
    <row r="9284" spans="1:5">
      <c r="A9284">
        <v>2023</v>
      </c>
      <c r="B9284" t="s">
        <v>421</v>
      </c>
      <c r="C9284" t="s">
        <v>13</v>
      </c>
      <c r="D9284" t="s">
        <v>646</v>
      </c>
      <c r="E9284">
        <v>0.17580000000000001</v>
      </c>
    </row>
    <row r="9285" spans="1:5">
      <c r="A9285">
        <v>2023</v>
      </c>
      <c r="B9285" t="s">
        <v>430</v>
      </c>
      <c r="C9285" t="s">
        <v>33</v>
      </c>
      <c r="D9285" t="s">
        <v>646</v>
      </c>
      <c r="E9285">
        <v>0.12180000000000001</v>
      </c>
    </row>
    <row r="9286" spans="1:5">
      <c r="A9286">
        <v>2023</v>
      </c>
      <c r="B9286" t="s">
        <v>435</v>
      </c>
      <c r="C9286" t="s">
        <v>48</v>
      </c>
      <c r="D9286" t="s">
        <v>646</v>
      </c>
      <c r="E9286">
        <v>0.106</v>
      </c>
    </row>
    <row r="9287" spans="1:5">
      <c r="A9287">
        <v>2023</v>
      </c>
      <c r="B9287" t="s">
        <v>436</v>
      </c>
      <c r="C9287" t="s">
        <v>49</v>
      </c>
      <c r="D9287" t="s">
        <v>646</v>
      </c>
      <c r="E9287">
        <v>0.1908</v>
      </c>
    </row>
    <row r="9288" spans="1:5">
      <c r="A9288">
        <v>2023</v>
      </c>
      <c r="B9288" t="s">
        <v>429</v>
      </c>
      <c r="C9288" t="s">
        <v>30</v>
      </c>
      <c r="D9288" t="s">
        <v>646</v>
      </c>
      <c r="E9288">
        <v>0.1497</v>
      </c>
    </row>
    <row r="9289" spans="1:5">
      <c r="A9289">
        <v>2023</v>
      </c>
      <c r="B9289" t="s">
        <v>420</v>
      </c>
      <c r="C9289" t="s">
        <v>8</v>
      </c>
      <c r="D9289" t="s">
        <v>646</v>
      </c>
      <c r="E9289">
        <v>0.1772</v>
      </c>
    </row>
    <row r="9290" spans="1:5">
      <c r="A9290">
        <v>2023</v>
      </c>
      <c r="B9290" t="s">
        <v>439</v>
      </c>
      <c r="C9290" t="s">
        <v>53</v>
      </c>
      <c r="D9290" t="s">
        <v>646</v>
      </c>
      <c r="E9290">
        <v>0.1384</v>
      </c>
    </row>
    <row r="9291" spans="1:5">
      <c r="A9291">
        <v>2023</v>
      </c>
      <c r="B9291" t="s">
        <v>437</v>
      </c>
      <c r="C9291" t="s">
        <v>51</v>
      </c>
      <c r="D9291" t="s">
        <v>646</v>
      </c>
      <c r="E9291">
        <v>0.15579999999999999</v>
      </c>
    </row>
    <row r="9292" spans="1:5">
      <c r="A9292">
        <v>2023</v>
      </c>
      <c r="B9292" t="s">
        <v>438</v>
      </c>
      <c r="C9292" t="s">
        <v>52</v>
      </c>
      <c r="D9292" t="s">
        <v>646</v>
      </c>
      <c r="E9292">
        <v>0.14149999999999999</v>
      </c>
    </row>
    <row r="9293" spans="1:5">
      <c r="A9293">
        <v>2023</v>
      </c>
      <c r="B9293" t="s">
        <v>426</v>
      </c>
      <c r="C9293" t="s">
        <v>427</v>
      </c>
      <c r="D9293" t="s">
        <v>646</v>
      </c>
      <c r="E9293">
        <v>0.14019999999999999</v>
      </c>
    </row>
    <row r="9294" spans="1:5">
      <c r="A9294">
        <v>2023</v>
      </c>
      <c r="B9294" t="s">
        <v>434</v>
      </c>
      <c r="C9294" t="s">
        <v>45</v>
      </c>
      <c r="D9294" t="s">
        <v>646</v>
      </c>
      <c r="E9294">
        <v>0.16669999999999999</v>
      </c>
    </row>
    <row r="9295" spans="1:5">
      <c r="A9295">
        <v>2023</v>
      </c>
      <c r="B9295" t="s">
        <v>425</v>
      </c>
      <c r="C9295" t="s">
        <v>24</v>
      </c>
      <c r="D9295" t="s">
        <v>646</v>
      </c>
      <c r="E9295">
        <v>0.14080000000000001</v>
      </c>
    </row>
    <row r="9296" spans="1:5">
      <c r="A9296">
        <v>2023</v>
      </c>
      <c r="B9296" t="s">
        <v>422</v>
      </c>
      <c r="C9296" t="s">
        <v>15</v>
      </c>
      <c r="D9296" t="s">
        <v>646</v>
      </c>
      <c r="E9296">
        <v>0.16339999999999999</v>
      </c>
    </row>
    <row r="9297" spans="1:5">
      <c r="A9297">
        <v>2024</v>
      </c>
      <c r="B9297" t="s">
        <v>430</v>
      </c>
      <c r="C9297" t="s">
        <v>33</v>
      </c>
      <c r="D9297" t="s">
        <v>646</v>
      </c>
      <c r="E9297">
        <v>0.1192</v>
      </c>
    </row>
    <row r="9298" spans="1:5">
      <c r="A9298">
        <v>2024</v>
      </c>
      <c r="B9298" t="s">
        <v>428</v>
      </c>
      <c r="C9298" t="s">
        <v>27</v>
      </c>
      <c r="D9298" t="s">
        <v>646</v>
      </c>
      <c r="E9298">
        <v>0.104</v>
      </c>
    </row>
    <row r="9299" spans="1:5">
      <c r="A9299">
        <v>2024</v>
      </c>
      <c r="B9299" t="s">
        <v>422</v>
      </c>
      <c r="C9299" t="s">
        <v>15</v>
      </c>
      <c r="D9299" t="s">
        <v>646</v>
      </c>
      <c r="E9299">
        <v>0.16209999999999999</v>
      </c>
    </row>
    <row r="9300" spans="1:5">
      <c r="A9300">
        <v>2024</v>
      </c>
      <c r="B9300" t="s">
        <v>425</v>
      </c>
      <c r="C9300" t="s">
        <v>24</v>
      </c>
      <c r="D9300" t="s">
        <v>646</v>
      </c>
      <c r="E9300">
        <v>0.12770000000000001</v>
      </c>
    </row>
    <row r="9301" spans="1:5">
      <c r="A9301">
        <v>2024</v>
      </c>
      <c r="B9301" t="s">
        <v>438</v>
      </c>
      <c r="C9301" t="s">
        <v>52</v>
      </c>
      <c r="D9301" t="s">
        <v>646</v>
      </c>
      <c r="E9301">
        <v>0.12379999999999999</v>
      </c>
    </row>
    <row r="9302" spans="1:5">
      <c r="A9302">
        <v>2024</v>
      </c>
      <c r="B9302" t="s">
        <v>420</v>
      </c>
      <c r="C9302" t="s">
        <v>8</v>
      </c>
      <c r="D9302" t="s">
        <v>646</v>
      </c>
      <c r="E9302">
        <v>0.17599999999999999</v>
      </c>
    </row>
    <row r="9303" spans="1:5">
      <c r="A9303">
        <v>2024</v>
      </c>
      <c r="B9303" t="s">
        <v>423</v>
      </c>
      <c r="C9303" t="s">
        <v>18</v>
      </c>
      <c r="D9303" t="s">
        <v>646</v>
      </c>
      <c r="E9303">
        <v>0.12959999999999999</v>
      </c>
    </row>
    <row r="9304" spans="1:5">
      <c r="A9304">
        <v>2024</v>
      </c>
      <c r="B9304" t="s">
        <v>421</v>
      </c>
      <c r="C9304" t="s">
        <v>13</v>
      </c>
      <c r="D9304" t="s">
        <v>646</v>
      </c>
      <c r="E9304">
        <v>0.17199999999999999</v>
      </c>
    </row>
    <row r="9305" spans="1:5">
      <c r="A9305">
        <v>2024</v>
      </c>
      <c r="B9305" t="s">
        <v>429</v>
      </c>
      <c r="C9305" t="s">
        <v>30</v>
      </c>
      <c r="D9305" t="s">
        <v>646</v>
      </c>
      <c r="E9305">
        <v>0.151</v>
      </c>
    </row>
    <row r="9306" spans="1:5">
      <c r="A9306">
        <v>2024</v>
      </c>
      <c r="B9306" t="s">
        <v>431</v>
      </c>
      <c r="C9306" t="s">
        <v>36</v>
      </c>
      <c r="D9306" t="s">
        <v>646</v>
      </c>
      <c r="E9306">
        <v>0.13100000000000001</v>
      </c>
    </row>
    <row r="9307" spans="1:5">
      <c r="A9307">
        <v>2024</v>
      </c>
      <c r="B9307" t="s">
        <v>434</v>
      </c>
      <c r="C9307" t="s">
        <v>45</v>
      </c>
      <c r="D9307" t="s">
        <v>646</v>
      </c>
      <c r="E9307">
        <v>0.1429</v>
      </c>
    </row>
    <row r="9308" spans="1:5">
      <c r="A9308">
        <v>2024</v>
      </c>
      <c r="B9308" t="s">
        <v>437</v>
      </c>
      <c r="C9308" t="s">
        <v>51</v>
      </c>
      <c r="D9308" t="s">
        <v>646</v>
      </c>
      <c r="E9308">
        <v>0.14949999999999999</v>
      </c>
    </row>
    <row r="9309" spans="1:5">
      <c r="A9309">
        <v>2024</v>
      </c>
      <c r="B9309" t="s">
        <v>436</v>
      </c>
      <c r="C9309" t="s">
        <v>49</v>
      </c>
      <c r="D9309" t="s">
        <v>646</v>
      </c>
      <c r="E9309">
        <v>0.188</v>
      </c>
    </row>
    <row r="9310" spans="1:5">
      <c r="A9310">
        <v>2024</v>
      </c>
      <c r="B9310" t="s">
        <v>439</v>
      </c>
      <c r="C9310" t="s">
        <v>53</v>
      </c>
      <c r="D9310" t="s">
        <v>646</v>
      </c>
      <c r="E9310">
        <v>0.121</v>
      </c>
    </row>
    <row r="9311" spans="1:5">
      <c r="A9311">
        <v>2024</v>
      </c>
      <c r="B9311" t="s">
        <v>433</v>
      </c>
      <c r="C9311" t="s">
        <v>42</v>
      </c>
      <c r="D9311" t="s">
        <v>646</v>
      </c>
      <c r="E9311">
        <v>0.18629999999999999</v>
      </c>
    </row>
    <row r="9312" spans="1:5">
      <c r="A9312">
        <v>2023</v>
      </c>
      <c r="B9312" t="s">
        <v>431</v>
      </c>
      <c r="C9312" t="s">
        <v>36</v>
      </c>
      <c r="D9312" t="s">
        <v>647</v>
      </c>
      <c r="E9312">
        <v>2.2700000000000001E-2</v>
      </c>
    </row>
    <row r="9313" spans="1:5">
      <c r="A9313">
        <v>2023</v>
      </c>
      <c r="B9313" t="s">
        <v>433</v>
      </c>
      <c r="C9313" t="s">
        <v>42</v>
      </c>
      <c r="D9313" t="s">
        <v>647</v>
      </c>
      <c r="E9313">
        <v>2.9399999999999999E-2</v>
      </c>
    </row>
    <row r="9314" spans="1:5">
      <c r="A9314">
        <v>2023</v>
      </c>
      <c r="B9314" t="s">
        <v>423</v>
      </c>
      <c r="C9314" t="s">
        <v>18</v>
      </c>
      <c r="D9314" t="s">
        <v>647</v>
      </c>
      <c r="E9314">
        <v>3.6400000000000002E-2</v>
      </c>
    </row>
    <row r="9315" spans="1:5">
      <c r="A9315">
        <v>2023</v>
      </c>
      <c r="B9315" t="s">
        <v>428</v>
      </c>
      <c r="C9315" t="s">
        <v>27</v>
      </c>
      <c r="D9315" t="s">
        <v>647</v>
      </c>
      <c r="E9315">
        <v>2.4199999999999999E-2</v>
      </c>
    </row>
    <row r="9316" spans="1:5">
      <c r="A9316">
        <v>2024</v>
      </c>
      <c r="B9316" t="s">
        <v>424</v>
      </c>
      <c r="C9316" t="s">
        <v>21</v>
      </c>
      <c r="D9316" t="s">
        <v>647</v>
      </c>
      <c r="E9316">
        <v>6.0900000000000003E-2</v>
      </c>
    </row>
    <row r="9317" spans="1:5">
      <c r="A9317">
        <v>2024</v>
      </c>
      <c r="B9317" t="s">
        <v>432</v>
      </c>
      <c r="C9317" t="s">
        <v>39</v>
      </c>
      <c r="D9317" t="s">
        <v>647</v>
      </c>
      <c r="E9317">
        <v>4.9599999999999998E-2</v>
      </c>
    </row>
    <row r="9318" spans="1:5">
      <c r="A9318">
        <v>2024</v>
      </c>
      <c r="B9318" t="s">
        <v>435</v>
      </c>
      <c r="C9318" t="s">
        <v>48</v>
      </c>
      <c r="D9318" t="s">
        <v>647</v>
      </c>
      <c r="E9318">
        <v>2.7E-2</v>
      </c>
    </row>
    <row r="9319" spans="1:5">
      <c r="A9319">
        <v>2024</v>
      </c>
      <c r="B9319" t="s">
        <v>426</v>
      </c>
      <c r="C9319" t="s">
        <v>427</v>
      </c>
      <c r="D9319" t="s">
        <v>647</v>
      </c>
      <c r="E9319">
        <v>4.9500000000000002E-2</v>
      </c>
    </row>
    <row r="9320" spans="1:5">
      <c r="A9320">
        <v>2021</v>
      </c>
      <c r="B9320" t="s">
        <v>437</v>
      </c>
      <c r="C9320" t="s">
        <v>51</v>
      </c>
      <c r="D9320" t="s">
        <v>647</v>
      </c>
      <c r="E9320">
        <v>3.2399999999999998E-2</v>
      </c>
    </row>
    <row r="9321" spans="1:5">
      <c r="A9321">
        <v>2021</v>
      </c>
      <c r="B9321" t="s">
        <v>434</v>
      </c>
      <c r="C9321" t="s">
        <v>45</v>
      </c>
      <c r="D9321" t="s">
        <v>647</v>
      </c>
      <c r="E9321">
        <v>4.3499999999999997E-2</v>
      </c>
    </row>
    <row r="9322" spans="1:5">
      <c r="A9322">
        <v>2021</v>
      </c>
      <c r="B9322" t="s">
        <v>438</v>
      </c>
      <c r="C9322" t="s">
        <v>52</v>
      </c>
      <c r="D9322" t="s">
        <v>647</v>
      </c>
      <c r="E9322">
        <v>4.8099999999999997E-2</v>
      </c>
    </row>
    <row r="9323" spans="1:5">
      <c r="A9323">
        <v>2021</v>
      </c>
      <c r="B9323" t="s">
        <v>425</v>
      </c>
      <c r="C9323" t="s">
        <v>24</v>
      </c>
      <c r="D9323" t="s">
        <v>647</v>
      </c>
      <c r="E9323">
        <v>2.8199999999999999E-2</v>
      </c>
    </row>
    <row r="9324" spans="1:5">
      <c r="A9324">
        <v>2021</v>
      </c>
      <c r="B9324" t="s">
        <v>423</v>
      </c>
      <c r="C9324" t="s">
        <v>18</v>
      </c>
      <c r="D9324" t="s">
        <v>647</v>
      </c>
      <c r="E9324">
        <v>3.5900000000000001E-2</v>
      </c>
    </row>
    <row r="9325" spans="1:5">
      <c r="A9325">
        <v>2021</v>
      </c>
      <c r="B9325" t="s">
        <v>420</v>
      </c>
      <c r="C9325" t="s">
        <v>8</v>
      </c>
      <c r="D9325" t="s">
        <v>647</v>
      </c>
      <c r="E9325">
        <v>5.5300000000000002E-2</v>
      </c>
    </row>
    <row r="9326" spans="1:5">
      <c r="A9326">
        <v>2022</v>
      </c>
      <c r="B9326" t="s">
        <v>425</v>
      </c>
      <c r="C9326" t="s">
        <v>24</v>
      </c>
      <c r="D9326" t="s">
        <v>647</v>
      </c>
      <c r="E9326">
        <v>2.86E-2</v>
      </c>
    </row>
    <row r="9327" spans="1:5">
      <c r="A9327">
        <v>2022</v>
      </c>
      <c r="B9327" t="s">
        <v>422</v>
      </c>
      <c r="C9327" t="s">
        <v>15</v>
      </c>
      <c r="D9327" t="s">
        <v>647</v>
      </c>
      <c r="E9327">
        <v>5.4199999999999998E-2</v>
      </c>
    </row>
    <row r="9328" spans="1:5">
      <c r="A9328">
        <v>2022</v>
      </c>
      <c r="B9328" t="s">
        <v>437</v>
      </c>
      <c r="C9328" t="s">
        <v>51</v>
      </c>
      <c r="D9328" t="s">
        <v>647</v>
      </c>
      <c r="E9328">
        <v>3.1E-2</v>
      </c>
    </row>
    <row r="9329" spans="1:5">
      <c r="A9329">
        <v>2022</v>
      </c>
      <c r="B9329" t="s">
        <v>426</v>
      </c>
      <c r="C9329" t="s">
        <v>427</v>
      </c>
      <c r="D9329" t="s">
        <v>647</v>
      </c>
      <c r="E9329">
        <v>4.9200000000000001E-2</v>
      </c>
    </row>
    <row r="9330" spans="1:5">
      <c r="A9330">
        <v>2022</v>
      </c>
      <c r="B9330" t="s">
        <v>428</v>
      </c>
      <c r="C9330" t="s">
        <v>27</v>
      </c>
      <c r="D9330" t="s">
        <v>647</v>
      </c>
      <c r="E9330">
        <v>1.9800000000000002E-2</v>
      </c>
    </row>
    <row r="9331" spans="1:5">
      <c r="A9331">
        <v>2022</v>
      </c>
      <c r="B9331" t="s">
        <v>435</v>
      </c>
      <c r="C9331" t="s">
        <v>48</v>
      </c>
      <c r="D9331" t="s">
        <v>647</v>
      </c>
      <c r="E9331">
        <v>3.27E-2</v>
      </c>
    </row>
    <row r="9332" spans="1:5">
      <c r="A9332">
        <v>2022</v>
      </c>
      <c r="B9332" t="s">
        <v>423</v>
      </c>
      <c r="C9332" t="s">
        <v>18</v>
      </c>
      <c r="D9332" t="s">
        <v>647</v>
      </c>
      <c r="E9332">
        <v>3.49E-2</v>
      </c>
    </row>
    <row r="9333" spans="1:5">
      <c r="A9333">
        <v>2022</v>
      </c>
      <c r="B9333" t="s">
        <v>430</v>
      </c>
      <c r="C9333" t="s">
        <v>33</v>
      </c>
      <c r="D9333" t="s">
        <v>647</v>
      </c>
      <c r="E9333">
        <v>3.1800000000000002E-2</v>
      </c>
    </row>
    <row r="9334" spans="1:5">
      <c r="A9334">
        <v>2022</v>
      </c>
      <c r="B9334" t="s">
        <v>436</v>
      </c>
      <c r="C9334" t="s">
        <v>49</v>
      </c>
      <c r="D9334" t="s">
        <v>647</v>
      </c>
      <c r="E9334">
        <v>6.7699999999999996E-2</v>
      </c>
    </row>
    <row r="9335" spans="1:5">
      <c r="A9335">
        <v>2022</v>
      </c>
      <c r="B9335" t="s">
        <v>439</v>
      </c>
      <c r="C9335" t="s">
        <v>53</v>
      </c>
      <c r="D9335" t="s">
        <v>647</v>
      </c>
      <c r="E9335">
        <v>4.3200000000000002E-2</v>
      </c>
    </row>
    <row r="9336" spans="1:5">
      <c r="A9336">
        <v>2022</v>
      </c>
      <c r="B9336" t="s">
        <v>433</v>
      </c>
      <c r="C9336" t="s">
        <v>42</v>
      </c>
      <c r="D9336" t="s">
        <v>647</v>
      </c>
      <c r="E9336">
        <v>2.9100000000000001E-2</v>
      </c>
    </row>
    <row r="9337" spans="1:5">
      <c r="A9337">
        <v>2022</v>
      </c>
      <c r="B9337" t="s">
        <v>434</v>
      </c>
      <c r="C9337" t="s">
        <v>45</v>
      </c>
      <c r="D9337" t="s">
        <v>647</v>
      </c>
      <c r="E9337">
        <v>4.5499999999999999E-2</v>
      </c>
    </row>
    <row r="9338" spans="1:5">
      <c r="A9338">
        <v>2022</v>
      </c>
      <c r="B9338" t="s">
        <v>432</v>
      </c>
      <c r="C9338" t="s">
        <v>39</v>
      </c>
      <c r="D9338" t="s">
        <v>647</v>
      </c>
      <c r="E9338">
        <v>5.4300000000000001E-2</v>
      </c>
    </row>
    <row r="9339" spans="1:5">
      <c r="A9339">
        <v>2021</v>
      </c>
      <c r="B9339" t="s">
        <v>426</v>
      </c>
      <c r="C9339" t="s">
        <v>427</v>
      </c>
      <c r="D9339" t="s">
        <v>647</v>
      </c>
      <c r="E9339">
        <v>4.82E-2</v>
      </c>
    </row>
    <row r="9340" spans="1:5">
      <c r="A9340">
        <v>2021</v>
      </c>
      <c r="B9340" t="s">
        <v>422</v>
      </c>
      <c r="C9340" t="s">
        <v>15</v>
      </c>
      <c r="D9340" t="s">
        <v>647</v>
      </c>
      <c r="E9340">
        <v>5.2200000000000003E-2</v>
      </c>
    </row>
    <row r="9341" spans="1:5">
      <c r="A9341">
        <v>2021</v>
      </c>
      <c r="B9341" t="s">
        <v>432</v>
      </c>
      <c r="C9341" t="s">
        <v>39</v>
      </c>
      <c r="D9341" t="s">
        <v>647</v>
      </c>
      <c r="E9341">
        <v>5.4100000000000002E-2</v>
      </c>
    </row>
    <row r="9342" spans="1:5">
      <c r="A9342">
        <v>2021</v>
      </c>
      <c r="B9342" t="s">
        <v>424</v>
      </c>
      <c r="C9342" t="s">
        <v>21</v>
      </c>
      <c r="D9342" t="s">
        <v>647</v>
      </c>
      <c r="E9342">
        <v>6.3E-2</v>
      </c>
    </row>
    <row r="9343" spans="1:5">
      <c r="A9343">
        <v>2021</v>
      </c>
      <c r="B9343" t="s">
        <v>433</v>
      </c>
      <c r="C9343" t="s">
        <v>42</v>
      </c>
      <c r="D9343" t="s">
        <v>647</v>
      </c>
      <c r="E9343">
        <v>3.8100000000000002E-2</v>
      </c>
    </row>
    <row r="9344" spans="1:5">
      <c r="A9344">
        <v>2021</v>
      </c>
      <c r="B9344" t="s">
        <v>421</v>
      </c>
      <c r="C9344" t="s">
        <v>13</v>
      </c>
      <c r="D9344" t="s">
        <v>647</v>
      </c>
      <c r="E9344">
        <v>4.2200000000000001E-2</v>
      </c>
    </row>
    <row r="9345" spans="1:5">
      <c r="A9345">
        <v>2022</v>
      </c>
      <c r="B9345" t="s">
        <v>424</v>
      </c>
      <c r="C9345" t="s">
        <v>21</v>
      </c>
      <c r="D9345" t="s">
        <v>647</v>
      </c>
      <c r="E9345">
        <v>6.54E-2</v>
      </c>
    </row>
    <row r="9346" spans="1:5">
      <c r="A9346">
        <v>2022</v>
      </c>
      <c r="B9346" t="s">
        <v>431</v>
      </c>
      <c r="C9346" t="s">
        <v>36</v>
      </c>
      <c r="D9346" t="s">
        <v>647</v>
      </c>
      <c r="E9346">
        <v>2.2499999999999999E-2</v>
      </c>
    </row>
    <row r="9347" spans="1:5">
      <c r="A9347">
        <v>2022</v>
      </c>
      <c r="B9347" t="s">
        <v>421</v>
      </c>
      <c r="C9347" t="s">
        <v>13</v>
      </c>
      <c r="D9347" t="s">
        <v>647</v>
      </c>
      <c r="E9347">
        <v>4.4900000000000002E-2</v>
      </c>
    </row>
    <row r="9348" spans="1:5">
      <c r="A9348">
        <v>2021</v>
      </c>
      <c r="B9348" t="s">
        <v>436</v>
      </c>
      <c r="C9348" t="s">
        <v>49</v>
      </c>
      <c r="D9348" t="s">
        <v>647</v>
      </c>
      <c r="E9348">
        <v>7.1599999999999997E-2</v>
      </c>
    </row>
    <row r="9349" spans="1:5">
      <c r="A9349">
        <v>2021</v>
      </c>
      <c r="B9349" t="s">
        <v>439</v>
      </c>
      <c r="C9349" t="s">
        <v>53</v>
      </c>
      <c r="D9349" t="s">
        <v>647</v>
      </c>
      <c r="E9349">
        <v>4.3799999999999999E-2</v>
      </c>
    </row>
    <row r="9350" spans="1:5">
      <c r="A9350">
        <v>2021</v>
      </c>
      <c r="B9350" t="s">
        <v>435</v>
      </c>
      <c r="C9350" t="s">
        <v>48</v>
      </c>
      <c r="D9350" t="s">
        <v>647</v>
      </c>
      <c r="E9350">
        <v>3.4000000000000002E-2</v>
      </c>
    </row>
    <row r="9351" spans="1:5">
      <c r="A9351">
        <v>2021</v>
      </c>
      <c r="B9351" t="s">
        <v>430</v>
      </c>
      <c r="C9351" t="s">
        <v>33</v>
      </c>
      <c r="D9351" t="s">
        <v>647</v>
      </c>
      <c r="E9351">
        <v>3.27E-2</v>
      </c>
    </row>
    <row r="9352" spans="1:5">
      <c r="A9352">
        <v>2021</v>
      </c>
      <c r="B9352" t="s">
        <v>429</v>
      </c>
      <c r="C9352" t="s">
        <v>30</v>
      </c>
      <c r="D9352" t="s">
        <v>647</v>
      </c>
      <c r="E9352">
        <v>4.1700000000000001E-2</v>
      </c>
    </row>
    <row r="9353" spans="1:5">
      <c r="A9353">
        <v>2021</v>
      </c>
      <c r="B9353" t="s">
        <v>428</v>
      </c>
      <c r="C9353" t="s">
        <v>27</v>
      </c>
      <c r="D9353" t="s">
        <v>647</v>
      </c>
      <c r="E9353">
        <v>2.3699999999999999E-2</v>
      </c>
    </row>
    <row r="9354" spans="1:5">
      <c r="A9354">
        <v>2021</v>
      </c>
      <c r="B9354" t="s">
        <v>431</v>
      </c>
      <c r="C9354" t="s">
        <v>36</v>
      </c>
      <c r="D9354" t="s">
        <v>647</v>
      </c>
      <c r="E9354">
        <v>2.2200000000000001E-2</v>
      </c>
    </row>
    <row r="9355" spans="1:5">
      <c r="A9355">
        <v>2022</v>
      </c>
      <c r="B9355" t="s">
        <v>438</v>
      </c>
      <c r="C9355" t="s">
        <v>52</v>
      </c>
      <c r="D9355" t="s">
        <v>647</v>
      </c>
      <c r="E9355">
        <v>3.8100000000000002E-2</v>
      </c>
    </row>
    <row r="9356" spans="1:5">
      <c r="A9356">
        <v>2022</v>
      </c>
      <c r="B9356" t="s">
        <v>429</v>
      </c>
      <c r="C9356" t="s">
        <v>30</v>
      </c>
      <c r="D9356" t="s">
        <v>647</v>
      </c>
      <c r="E9356">
        <v>4.4699999999999997E-2</v>
      </c>
    </row>
    <row r="9357" spans="1:5">
      <c r="A9357">
        <v>2022</v>
      </c>
      <c r="B9357" t="s">
        <v>420</v>
      </c>
      <c r="C9357" t="s">
        <v>8</v>
      </c>
      <c r="D9357" t="s">
        <v>647</v>
      </c>
      <c r="E9357">
        <v>5.28E-2</v>
      </c>
    </row>
    <row r="9358" spans="1:5">
      <c r="A9358">
        <v>2020</v>
      </c>
      <c r="B9358" t="s">
        <v>422</v>
      </c>
      <c r="C9358" t="s">
        <v>15</v>
      </c>
      <c r="D9358" t="s">
        <v>647</v>
      </c>
      <c r="E9358">
        <v>4.9799999999999997E-2</v>
      </c>
    </row>
    <row r="9359" spans="1:5">
      <c r="A9359">
        <v>2020</v>
      </c>
      <c r="B9359" t="s">
        <v>425</v>
      </c>
      <c r="C9359" t="s">
        <v>24</v>
      </c>
      <c r="D9359" t="s">
        <v>647</v>
      </c>
      <c r="E9359">
        <v>2.7799999999999998E-2</v>
      </c>
    </row>
    <row r="9360" spans="1:5">
      <c r="A9360">
        <v>2020</v>
      </c>
      <c r="B9360" t="s">
        <v>431</v>
      </c>
      <c r="C9360" t="s">
        <v>36</v>
      </c>
      <c r="D9360" t="s">
        <v>647</v>
      </c>
      <c r="E9360">
        <v>2.2200000000000001E-2</v>
      </c>
    </row>
    <row r="9361" spans="1:5">
      <c r="A9361">
        <v>2020</v>
      </c>
      <c r="B9361" t="s">
        <v>423</v>
      </c>
      <c r="C9361" t="s">
        <v>18</v>
      </c>
      <c r="D9361" t="s">
        <v>647</v>
      </c>
      <c r="E9361">
        <v>2.98E-2</v>
      </c>
    </row>
    <row r="9362" spans="1:5">
      <c r="A9362">
        <v>2020</v>
      </c>
      <c r="B9362" t="s">
        <v>421</v>
      </c>
      <c r="C9362" t="s">
        <v>13</v>
      </c>
      <c r="D9362" t="s">
        <v>647</v>
      </c>
      <c r="E9362">
        <v>3.9300000000000002E-2</v>
      </c>
    </row>
    <row r="9363" spans="1:5">
      <c r="A9363">
        <v>2020</v>
      </c>
      <c r="B9363" t="s">
        <v>438</v>
      </c>
      <c r="C9363" t="s">
        <v>52</v>
      </c>
      <c r="D9363" t="s">
        <v>647</v>
      </c>
      <c r="E9363">
        <v>4.8099999999999997E-2</v>
      </c>
    </row>
    <row r="9364" spans="1:5">
      <c r="A9364">
        <v>2020</v>
      </c>
      <c r="B9364" t="s">
        <v>436</v>
      </c>
      <c r="C9364" t="s">
        <v>49</v>
      </c>
      <c r="D9364" t="s">
        <v>647</v>
      </c>
      <c r="E9364">
        <v>6.9199999999999998E-2</v>
      </c>
    </row>
    <row r="9365" spans="1:5">
      <c r="A9365">
        <v>2020</v>
      </c>
      <c r="B9365" t="s">
        <v>426</v>
      </c>
      <c r="C9365" t="s">
        <v>427</v>
      </c>
      <c r="D9365" t="s">
        <v>647</v>
      </c>
      <c r="E9365">
        <v>4.8300000000000003E-2</v>
      </c>
    </row>
    <row r="9366" spans="1:5">
      <c r="A9366">
        <v>2020</v>
      </c>
      <c r="B9366" t="s">
        <v>424</v>
      </c>
      <c r="C9366" t="s">
        <v>21</v>
      </c>
      <c r="D9366" t="s">
        <v>647</v>
      </c>
      <c r="E9366">
        <v>7.1599999999999997E-2</v>
      </c>
    </row>
    <row r="9367" spans="1:5">
      <c r="A9367">
        <v>2020</v>
      </c>
      <c r="B9367" t="s">
        <v>432</v>
      </c>
      <c r="C9367" t="s">
        <v>39</v>
      </c>
      <c r="D9367" t="s">
        <v>647</v>
      </c>
      <c r="E9367">
        <v>5.5399999999999998E-2</v>
      </c>
    </row>
    <row r="9368" spans="1:5">
      <c r="A9368">
        <v>2020</v>
      </c>
      <c r="B9368" t="s">
        <v>439</v>
      </c>
      <c r="C9368" t="s">
        <v>53</v>
      </c>
      <c r="D9368" t="s">
        <v>647</v>
      </c>
      <c r="E9368">
        <v>3.6999999999999998E-2</v>
      </c>
    </row>
    <row r="9369" spans="1:5">
      <c r="A9369">
        <v>2020</v>
      </c>
      <c r="B9369" t="s">
        <v>428</v>
      </c>
      <c r="C9369" t="s">
        <v>27</v>
      </c>
      <c r="D9369" t="s">
        <v>647</v>
      </c>
      <c r="E9369">
        <v>3.15E-2</v>
      </c>
    </row>
    <row r="9370" spans="1:5">
      <c r="A9370">
        <v>2020</v>
      </c>
      <c r="B9370" t="s">
        <v>429</v>
      </c>
      <c r="C9370" t="s">
        <v>30</v>
      </c>
      <c r="D9370" t="s">
        <v>647</v>
      </c>
      <c r="E9370">
        <v>4.3099999999999999E-2</v>
      </c>
    </row>
    <row r="9371" spans="1:5">
      <c r="A9371">
        <v>2020</v>
      </c>
      <c r="B9371" t="s">
        <v>430</v>
      </c>
      <c r="C9371" t="s">
        <v>33</v>
      </c>
      <c r="D9371" t="s">
        <v>647</v>
      </c>
      <c r="E9371">
        <v>3.2300000000000002E-2</v>
      </c>
    </row>
    <row r="9372" spans="1:5">
      <c r="A9372">
        <v>2020</v>
      </c>
      <c r="B9372" t="s">
        <v>433</v>
      </c>
      <c r="C9372" t="s">
        <v>42</v>
      </c>
      <c r="D9372" t="s">
        <v>647</v>
      </c>
      <c r="E9372">
        <v>3.6999999999999998E-2</v>
      </c>
    </row>
    <row r="9373" spans="1:5">
      <c r="A9373">
        <v>2020</v>
      </c>
      <c r="B9373" t="s">
        <v>420</v>
      </c>
      <c r="C9373" t="s">
        <v>8</v>
      </c>
      <c r="D9373" t="s">
        <v>647</v>
      </c>
      <c r="E9373">
        <v>5.0999999999999997E-2</v>
      </c>
    </row>
    <row r="9374" spans="1:5">
      <c r="A9374">
        <v>2020</v>
      </c>
      <c r="B9374" t="s">
        <v>434</v>
      </c>
      <c r="C9374" t="s">
        <v>45</v>
      </c>
      <c r="D9374" t="s">
        <v>647</v>
      </c>
      <c r="E9374">
        <v>2.1700000000000001E-2</v>
      </c>
    </row>
    <row r="9375" spans="1:5">
      <c r="A9375">
        <v>2020</v>
      </c>
      <c r="B9375" t="s">
        <v>435</v>
      </c>
      <c r="C9375" t="s">
        <v>48</v>
      </c>
      <c r="D9375" t="s">
        <v>647</v>
      </c>
      <c r="E9375">
        <v>3.9199999999999999E-2</v>
      </c>
    </row>
    <row r="9376" spans="1:5">
      <c r="A9376">
        <v>2020</v>
      </c>
      <c r="B9376" t="s">
        <v>437</v>
      </c>
      <c r="C9376" t="s">
        <v>51</v>
      </c>
      <c r="D9376" t="s">
        <v>647</v>
      </c>
      <c r="E9376">
        <v>3.09E-2</v>
      </c>
    </row>
    <row r="9377" spans="1:5">
      <c r="A9377">
        <v>2019</v>
      </c>
      <c r="B9377" t="s">
        <v>432</v>
      </c>
      <c r="C9377" t="s">
        <v>39</v>
      </c>
      <c r="D9377" t="s">
        <v>647</v>
      </c>
      <c r="E9377">
        <v>5.45E-2</v>
      </c>
    </row>
    <row r="9378" spans="1:5">
      <c r="A9378">
        <v>2019</v>
      </c>
      <c r="B9378" t="s">
        <v>426</v>
      </c>
      <c r="C9378" t="s">
        <v>427</v>
      </c>
      <c r="D9378" t="s">
        <v>647</v>
      </c>
      <c r="E9378">
        <v>4.53E-2</v>
      </c>
    </row>
    <row r="9379" spans="1:5">
      <c r="A9379">
        <v>2019</v>
      </c>
      <c r="B9379" t="s">
        <v>421</v>
      </c>
      <c r="C9379" t="s">
        <v>13</v>
      </c>
      <c r="D9379" t="s">
        <v>647</v>
      </c>
      <c r="E9379">
        <v>3.7999999999999999E-2</v>
      </c>
    </row>
    <row r="9380" spans="1:5">
      <c r="A9380">
        <v>2019</v>
      </c>
      <c r="B9380" t="s">
        <v>424</v>
      </c>
      <c r="C9380" t="s">
        <v>21</v>
      </c>
      <c r="D9380" t="s">
        <v>647</v>
      </c>
      <c r="E9380">
        <v>6.7199999999999996E-2</v>
      </c>
    </row>
    <row r="9381" spans="1:5">
      <c r="A9381">
        <v>2019</v>
      </c>
      <c r="B9381" t="s">
        <v>423</v>
      </c>
      <c r="C9381" t="s">
        <v>18</v>
      </c>
      <c r="D9381" t="s">
        <v>647</v>
      </c>
      <c r="E9381">
        <v>3.61E-2</v>
      </c>
    </row>
    <row r="9382" spans="1:5">
      <c r="A9382">
        <v>2019</v>
      </c>
      <c r="B9382" t="s">
        <v>434</v>
      </c>
      <c r="C9382" t="s">
        <v>45</v>
      </c>
      <c r="D9382" t="s">
        <v>647</v>
      </c>
      <c r="E9382">
        <v>2.0799999999999999E-2</v>
      </c>
    </row>
    <row r="9383" spans="1:5">
      <c r="A9383">
        <v>2019</v>
      </c>
      <c r="B9383" t="s">
        <v>428</v>
      </c>
      <c r="C9383" t="s">
        <v>27</v>
      </c>
      <c r="D9383" t="s">
        <v>647</v>
      </c>
      <c r="E9383">
        <v>3.15E-2</v>
      </c>
    </row>
    <row r="9384" spans="1:5">
      <c r="A9384">
        <v>2019</v>
      </c>
      <c r="B9384" t="s">
        <v>437</v>
      </c>
      <c r="C9384" t="s">
        <v>51</v>
      </c>
      <c r="D9384" t="s">
        <v>647</v>
      </c>
      <c r="E9384">
        <v>3.0800000000000001E-2</v>
      </c>
    </row>
    <row r="9385" spans="1:5">
      <c r="A9385">
        <v>2019</v>
      </c>
      <c r="B9385" t="s">
        <v>425</v>
      </c>
      <c r="C9385" t="s">
        <v>24</v>
      </c>
      <c r="D9385" t="s">
        <v>647</v>
      </c>
      <c r="E9385">
        <v>2.7400000000000001E-2</v>
      </c>
    </row>
    <row r="9386" spans="1:5">
      <c r="A9386">
        <v>2019</v>
      </c>
      <c r="B9386" t="s">
        <v>430</v>
      </c>
      <c r="C9386" t="s">
        <v>33</v>
      </c>
      <c r="D9386" t="s">
        <v>647</v>
      </c>
      <c r="E9386">
        <v>3.8199999999999998E-2</v>
      </c>
    </row>
    <row r="9387" spans="1:5">
      <c r="A9387">
        <v>2019</v>
      </c>
      <c r="B9387" t="s">
        <v>420</v>
      </c>
      <c r="C9387" t="s">
        <v>8</v>
      </c>
      <c r="D9387" t="s">
        <v>647</v>
      </c>
      <c r="E9387">
        <v>5.1999999999999998E-2</v>
      </c>
    </row>
    <row r="9388" spans="1:5">
      <c r="A9388">
        <v>2019</v>
      </c>
      <c r="B9388" t="s">
        <v>438</v>
      </c>
      <c r="C9388" t="s">
        <v>52</v>
      </c>
      <c r="D9388" t="s">
        <v>647</v>
      </c>
      <c r="E9388">
        <v>4.8500000000000001E-2</v>
      </c>
    </row>
    <row r="9389" spans="1:5">
      <c r="A9389">
        <v>2019</v>
      </c>
      <c r="B9389" t="s">
        <v>429</v>
      </c>
      <c r="C9389" t="s">
        <v>30</v>
      </c>
      <c r="D9389" t="s">
        <v>647</v>
      </c>
      <c r="E9389">
        <v>4.1099999999999998E-2</v>
      </c>
    </row>
    <row r="9390" spans="1:5">
      <c r="A9390">
        <v>2019</v>
      </c>
      <c r="B9390" t="s">
        <v>433</v>
      </c>
      <c r="C9390" t="s">
        <v>42</v>
      </c>
      <c r="D9390" t="s">
        <v>647</v>
      </c>
      <c r="E9390">
        <v>3.6700000000000003E-2</v>
      </c>
    </row>
    <row r="9391" spans="1:5">
      <c r="A9391">
        <v>2019</v>
      </c>
      <c r="B9391" t="s">
        <v>422</v>
      </c>
      <c r="C9391" t="s">
        <v>15</v>
      </c>
      <c r="D9391" t="s">
        <v>647</v>
      </c>
      <c r="E9391">
        <v>4.7899999999999998E-2</v>
      </c>
    </row>
    <row r="9392" spans="1:5">
      <c r="A9392">
        <v>2019</v>
      </c>
      <c r="B9392" t="s">
        <v>435</v>
      </c>
      <c r="C9392" t="s">
        <v>48</v>
      </c>
      <c r="D9392" t="s">
        <v>647</v>
      </c>
      <c r="E9392">
        <v>4.0500000000000001E-2</v>
      </c>
    </row>
    <row r="9393" spans="1:5">
      <c r="A9393">
        <v>2019</v>
      </c>
      <c r="B9393" t="s">
        <v>436</v>
      </c>
      <c r="C9393" t="s">
        <v>49</v>
      </c>
      <c r="D9393" t="s">
        <v>647</v>
      </c>
      <c r="E9393">
        <v>7.0000000000000007E-2</v>
      </c>
    </row>
    <row r="9394" spans="1:5">
      <c r="A9394">
        <v>2019</v>
      </c>
      <c r="B9394" t="s">
        <v>439</v>
      </c>
      <c r="C9394" t="s">
        <v>53</v>
      </c>
      <c r="D9394" t="s">
        <v>647</v>
      </c>
      <c r="E9394">
        <v>4.19E-2</v>
      </c>
    </row>
    <row r="9395" spans="1:5">
      <c r="A9395">
        <v>2019</v>
      </c>
      <c r="B9395" t="s">
        <v>431</v>
      </c>
      <c r="C9395" t="s">
        <v>36</v>
      </c>
      <c r="D9395" t="s">
        <v>647</v>
      </c>
      <c r="E9395">
        <v>3.3300000000000003E-2</v>
      </c>
    </row>
    <row r="9396" spans="1:5">
      <c r="A9396">
        <v>2018</v>
      </c>
      <c r="B9396" t="s">
        <v>424</v>
      </c>
      <c r="C9396" t="s">
        <v>21</v>
      </c>
      <c r="D9396" t="s">
        <v>647</v>
      </c>
      <c r="E9396">
        <v>6.5299999999999997E-2</v>
      </c>
    </row>
    <row r="9397" spans="1:5">
      <c r="A9397">
        <v>2018</v>
      </c>
      <c r="B9397" t="s">
        <v>420</v>
      </c>
      <c r="C9397" t="s">
        <v>8</v>
      </c>
      <c r="D9397" t="s">
        <v>647</v>
      </c>
      <c r="E9397">
        <v>5.2499999999999998E-2</v>
      </c>
    </row>
    <row r="9398" spans="1:5">
      <c r="A9398">
        <v>2018</v>
      </c>
      <c r="B9398" t="s">
        <v>426</v>
      </c>
      <c r="C9398" t="s">
        <v>427</v>
      </c>
      <c r="D9398" t="s">
        <v>647</v>
      </c>
      <c r="E9398">
        <v>5.1499999999999997E-2</v>
      </c>
    </row>
    <row r="9399" spans="1:5">
      <c r="A9399">
        <v>2018</v>
      </c>
      <c r="B9399" t="s">
        <v>433</v>
      </c>
      <c r="C9399" t="s">
        <v>42</v>
      </c>
      <c r="D9399" t="s">
        <v>647</v>
      </c>
      <c r="E9399">
        <v>3.6999999999999998E-2</v>
      </c>
    </row>
    <row r="9400" spans="1:5">
      <c r="A9400">
        <v>2018</v>
      </c>
      <c r="B9400" t="s">
        <v>421</v>
      </c>
      <c r="C9400" t="s">
        <v>13</v>
      </c>
      <c r="D9400" t="s">
        <v>647</v>
      </c>
      <c r="E9400">
        <v>3.9399999999999998E-2</v>
      </c>
    </row>
    <row r="9401" spans="1:5">
      <c r="A9401">
        <v>2018</v>
      </c>
      <c r="B9401" t="s">
        <v>435</v>
      </c>
      <c r="C9401" t="s">
        <v>48</v>
      </c>
      <c r="D9401" t="s">
        <v>647</v>
      </c>
      <c r="E9401">
        <v>4.1099999999999998E-2</v>
      </c>
    </row>
    <row r="9402" spans="1:5">
      <c r="A9402">
        <v>2018</v>
      </c>
      <c r="B9402" t="s">
        <v>428</v>
      </c>
      <c r="C9402" t="s">
        <v>27</v>
      </c>
      <c r="D9402" t="s">
        <v>647</v>
      </c>
      <c r="E9402">
        <v>3.3099999999999997E-2</v>
      </c>
    </row>
    <row r="9403" spans="1:5">
      <c r="A9403">
        <v>2018</v>
      </c>
      <c r="B9403" t="s">
        <v>423</v>
      </c>
      <c r="C9403" t="s">
        <v>18</v>
      </c>
      <c r="D9403" t="s">
        <v>647</v>
      </c>
      <c r="E9403">
        <v>4.24E-2</v>
      </c>
    </row>
    <row r="9404" spans="1:5">
      <c r="A9404">
        <v>2018</v>
      </c>
      <c r="B9404" t="s">
        <v>430</v>
      </c>
      <c r="C9404" t="s">
        <v>33</v>
      </c>
      <c r="D9404" t="s">
        <v>647</v>
      </c>
      <c r="E9404">
        <v>3.7999999999999999E-2</v>
      </c>
    </row>
    <row r="9405" spans="1:5">
      <c r="A9405">
        <v>2018</v>
      </c>
      <c r="B9405" t="s">
        <v>431</v>
      </c>
      <c r="C9405" t="s">
        <v>36</v>
      </c>
      <c r="D9405" t="s">
        <v>647</v>
      </c>
      <c r="E9405">
        <v>3.3000000000000002E-2</v>
      </c>
    </row>
    <row r="9406" spans="1:5">
      <c r="A9406">
        <v>2018</v>
      </c>
      <c r="B9406" t="s">
        <v>438</v>
      </c>
      <c r="C9406" t="s">
        <v>52</v>
      </c>
      <c r="D9406" t="s">
        <v>647</v>
      </c>
      <c r="E9406">
        <v>4.5900000000000003E-2</v>
      </c>
    </row>
    <row r="9407" spans="1:5">
      <c r="A9407">
        <v>2018</v>
      </c>
      <c r="B9407" t="s">
        <v>422</v>
      </c>
      <c r="C9407" t="s">
        <v>15</v>
      </c>
      <c r="D9407" t="s">
        <v>647</v>
      </c>
      <c r="E9407">
        <v>5.1200000000000002E-2</v>
      </c>
    </row>
    <row r="9408" spans="1:5">
      <c r="A9408">
        <v>2018</v>
      </c>
      <c r="B9408" t="s">
        <v>436</v>
      </c>
      <c r="C9408" t="s">
        <v>49</v>
      </c>
      <c r="D9408" t="s">
        <v>647</v>
      </c>
      <c r="E9408">
        <v>7.0999999999999994E-2</v>
      </c>
    </row>
    <row r="9409" spans="1:5">
      <c r="A9409">
        <v>2018</v>
      </c>
      <c r="B9409" t="s">
        <v>439</v>
      </c>
      <c r="C9409" t="s">
        <v>53</v>
      </c>
      <c r="D9409" t="s">
        <v>647</v>
      </c>
      <c r="E9409">
        <v>4.02E-2</v>
      </c>
    </row>
    <row r="9410" spans="1:5">
      <c r="A9410">
        <v>2018</v>
      </c>
      <c r="B9410" t="s">
        <v>437</v>
      </c>
      <c r="C9410" t="s">
        <v>51</v>
      </c>
      <c r="D9410" t="s">
        <v>647</v>
      </c>
      <c r="E9410">
        <v>3.2599999999999997E-2</v>
      </c>
    </row>
    <row r="9411" spans="1:5">
      <c r="A9411">
        <v>2018</v>
      </c>
      <c r="B9411" t="s">
        <v>434</v>
      </c>
      <c r="C9411" t="s">
        <v>45</v>
      </c>
      <c r="D9411" t="s">
        <v>647</v>
      </c>
      <c r="E9411">
        <v>2.1299999999999999E-2</v>
      </c>
    </row>
    <row r="9412" spans="1:5">
      <c r="A9412">
        <v>2018</v>
      </c>
      <c r="B9412" t="s">
        <v>429</v>
      </c>
      <c r="C9412" t="s">
        <v>30</v>
      </c>
      <c r="D9412" t="s">
        <v>647</v>
      </c>
      <c r="E9412">
        <v>3.9899999999999998E-2</v>
      </c>
    </row>
    <row r="9413" spans="1:5">
      <c r="A9413">
        <v>2018</v>
      </c>
      <c r="B9413" t="s">
        <v>425</v>
      </c>
      <c r="C9413" t="s">
        <v>24</v>
      </c>
      <c r="D9413" t="s">
        <v>647</v>
      </c>
      <c r="E9413">
        <v>3.4200000000000001E-2</v>
      </c>
    </row>
    <row r="9414" spans="1:5">
      <c r="A9414">
        <v>2018</v>
      </c>
      <c r="B9414" t="s">
        <v>432</v>
      </c>
      <c r="C9414" t="s">
        <v>39</v>
      </c>
      <c r="D9414" t="s">
        <v>647</v>
      </c>
      <c r="E9414">
        <v>5.4300000000000001E-2</v>
      </c>
    </row>
    <row r="9415" spans="1:5">
      <c r="A9415">
        <v>2023</v>
      </c>
      <c r="B9415" t="s">
        <v>424</v>
      </c>
      <c r="C9415" t="s">
        <v>21</v>
      </c>
      <c r="D9415" t="s">
        <v>647</v>
      </c>
      <c r="E9415">
        <v>6.4899999999999999E-2</v>
      </c>
    </row>
    <row r="9416" spans="1:5">
      <c r="A9416">
        <v>2023</v>
      </c>
      <c r="B9416" t="s">
        <v>432</v>
      </c>
      <c r="C9416" t="s">
        <v>39</v>
      </c>
      <c r="D9416" t="s">
        <v>647</v>
      </c>
      <c r="E9416">
        <v>5.1499999999999997E-2</v>
      </c>
    </row>
    <row r="9417" spans="1:5">
      <c r="A9417">
        <v>2023</v>
      </c>
      <c r="B9417" t="s">
        <v>421</v>
      </c>
      <c r="C9417" t="s">
        <v>13</v>
      </c>
      <c r="D9417" t="s">
        <v>647</v>
      </c>
      <c r="E9417">
        <v>4.2000000000000003E-2</v>
      </c>
    </row>
    <row r="9418" spans="1:5">
      <c r="A9418">
        <v>2023</v>
      </c>
      <c r="B9418" t="s">
        <v>430</v>
      </c>
      <c r="C9418" t="s">
        <v>33</v>
      </c>
      <c r="D9418" t="s">
        <v>647</v>
      </c>
      <c r="E9418">
        <v>2.5600000000000001E-2</v>
      </c>
    </row>
    <row r="9419" spans="1:5">
      <c r="A9419">
        <v>2023</v>
      </c>
      <c r="B9419" t="s">
        <v>435</v>
      </c>
      <c r="C9419" t="s">
        <v>48</v>
      </c>
      <c r="D9419" t="s">
        <v>647</v>
      </c>
      <c r="E9419">
        <v>3.3099999999999997E-2</v>
      </c>
    </row>
    <row r="9420" spans="1:5">
      <c r="A9420">
        <v>2023</v>
      </c>
      <c r="B9420" t="s">
        <v>436</v>
      </c>
      <c r="C9420" t="s">
        <v>49</v>
      </c>
      <c r="D9420" t="s">
        <v>647</v>
      </c>
      <c r="E9420">
        <v>6.6699999999999995E-2</v>
      </c>
    </row>
    <row r="9421" spans="1:5">
      <c r="A9421">
        <v>2023</v>
      </c>
      <c r="B9421" t="s">
        <v>429</v>
      </c>
      <c r="C9421" t="s">
        <v>30</v>
      </c>
      <c r="D9421" t="s">
        <v>647</v>
      </c>
      <c r="E9421">
        <v>4.1399999999999999E-2</v>
      </c>
    </row>
    <row r="9422" spans="1:5">
      <c r="A9422">
        <v>2023</v>
      </c>
      <c r="B9422" t="s">
        <v>420</v>
      </c>
      <c r="C9422" t="s">
        <v>8</v>
      </c>
      <c r="D9422" t="s">
        <v>647</v>
      </c>
      <c r="E9422">
        <v>5.2499999999999998E-2</v>
      </c>
    </row>
    <row r="9423" spans="1:5">
      <c r="A9423">
        <v>2023</v>
      </c>
      <c r="B9423" t="s">
        <v>439</v>
      </c>
      <c r="C9423" t="s">
        <v>53</v>
      </c>
      <c r="D9423" t="s">
        <v>647</v>
      </c>
      <c r="E9423">
        <v>5.0299999999999997E-2</v>
      </c>
    </row>
    <row r="9424" spans="1:5">
      <c r="A9424">
        <v>2023</v>
      </c>
      <c r="B9424" t="s">
        <v>437</v>
      </c>
      <c r="C9424" t="s">
        <v>51</v>
      </c>
      <c r="D9424" t="s">
        <v>647</v>
      </c>
      <c r="E9424">
        <v>3.1800000000000002E-2</v>
      </c>
    </row>
    <row r="9425" spans="1:5">
      <c r="A9425">
        <v>2023</v>
      </c>
      <c r="B9425" t="s">
        <v>438</v>
      </c>
      <c r="C9425" t="s">
        <v>52</v>
      </c>
      <c r="D9425" t="s">
        <v>647</v>
      </c>
      <c r="E9425">
        <v>3.7699999999999997E-2</v>
      </c>
    </row>
    <row r="9426" spans="1:5">
      <c r="A9426">
        <v>2023</v>
      </c>
      <c r="B9426" t="s">
        <v>426</v>
      </c>
      <c r="C9426" t="s">
        <v>427</v>
      </c>
      <c r="D9426" t="s">
        <v>647</v>
      </c>
      <c r="E9426">
        <v>4.6699999999999998E-2</v>
      </c>
    </row>
    <row r="9427" spans="1:5">
      <c r="A9427">
        <v>2023</v>
      </c>
      <c r="B9427" t="s">
        <v>434</v>
      </c>
      <c r="C9427" t="s">
        <v>45</v>
      </c>
      <c r="D9427" t="s">
        <v>647</v>
      </c>
      <c r="E9427">
        <v>2.3800000000000002E-2</v>
      </c>
    </row>
    <row r="9428" spans="1:5">
      <c r="A9428">
        <v>2023</v>
      </c>
      <c r="B9428" t="s">
        <v>425</v>
      </c>
      <c r="C9428" t="s">
        <v>24</v>
      </c>
      <c r="D9428" t="s">
        <v>647</v>
      </c>
      <c r="E9428">
        <v>2.8199999999999999E-2</v>
      </c>
    </row>
    <row r="9429" spans="1:5">
      <c r="A9429">
        <v>2023</v>
      </c>
      <c r="B9429" t="s">
        <v>422</v>
      </c>
      <c r="C9429" t="s">
        <v>15</v>
      </c>
      <c r="D9429" t="s">
        <v>647</v>
      </c>
      <c r="E9429">
        <v>5.4100000000000002E-2</v>
      </c>
    </row>
    <row r="9430" spans="1:5">
      <c r="A9430">
        <v>2024</v>
      </c>
      <c r="B9430" t="s">
        <v>430</v>
      </c>
      <c r="C9430" t="s">
        <v>33</v>
      </c>
      <c r="D9430" t="s">
        <v>647</v>
      </c>
      <c r="E9430">
        <v>2.6499999999999999E-2</v>
      </c>
    </row>
    <row r="9431" spans="1:5">
      <c r="A9431">
        <v>2024</v>
      </c>
      <c r="B9431" t="s">
        <v>428</v>
      </c>
      <c r="C9431" t="s">
        <v>27</v>
      </c>
      <c r="D9431" t="s">
        <v>647</v>
      </c>
      <c r="E9431">
        <v>2.4E-2</v>
      </c>
    </row>
    <row r="9432" spans="1:5">
      <c r="A9432">
        <v>2024</v>
      </c>
      <c r="B9432" t="s">
        <v>422</v>
      </c>
      <c r="C9432" t="s">
        <v>15</v>
      </c>
      <c r="D9432" t="s">
        <v>647</v>
      </c>
      <c r="E9432">
        <v>5.4899999999999997E-2</v>
      </c>
    </row>
    <row r="9433" spans="1:5">
      <c r="A9433">
        <v>2024</v>
      </c>
      <c r="B9433" t="s">
        <v>425</v>
      </c>
      <c r="C9433" t="s">
        <v>24</v>
      </c>
      <c r="D9433" t="s">
        <v>647</v>
      </c>
      <c r="E9433">
        <v>2.8400000000000002E-2</v>
      </c>
    </row>
    <row r="9434" spans="1:5">
      <c r="A9434">
        <v>2024</v>
      </c>
      <c r="B9434" t="s">
        <v>438</v>
      </c>
      <c r="C9434" t="s">
        <v>52</v>
      </c>
      <c r="D9434" t="s">
        <v>647</v>
      </c>
      <c r="E9434">
        <v>2.86E-2</v>
      </c>
    </row>
    <row r="9435" spans="1:5">
      <c r="A9435">
        <v>2024</v>
      </c>
      <c r="B9435" t="s">
        <v>420</v>
      </c>
      <c r="C9435" t="s">
        <v>8</v>
      </c>
      <c r="D9435" t="s">
        <v>647</v>
      </c>
      <c r="E9435">
        <v>5.21E-2</v>
      </c>
    </row>
    <row r="9436" spans="1:5">
      <c r="A9436">
        <v>2024</v>
      </c>
      <c r="B9436" t="s">
        <v>423</v>
      </c>
      <c r="C9436" t="s">
        <v>18</v>
      </c>
      <c r="D9436" t="s">
        <v>647</v>
      </c>
      <c r="E9436">
        <v>3.09E-2</v>
      </c>
    </row>
    <row r="9437" spans="1:5">
      <c r="A9437">
        <v>2024</v>
      </c>
      <c r="B9437" t="s">
        <v>421</v>
      </c>
      <c r="C9437" t="s">
        <v>13</v>
      </c>
      <c r="D9437" t="s">
        <v>647</v>
      </c>
      <c r="E9437">
        <v>0.04</v>
      </c>
    </row>
    <row r="9438" spans="1:5">
      <c r="A9438">
        <v>2024</v>
      </c>
      <c r="B9438" t="s">
        <v>429</v>
      </c>
      <c r="C9438" t="s">
        <v>30</v>
      </c>
      <c r="D9438" t="s">
        <v>647</v>
      </c>
      <c r="E9438">
        <v>4.2200000000000001E-2</v>
      </c>
    </row>
    <row r="9439" spans="1:5">
      <c r="A9439">
        <v>2024</v>
      </c>
      <c r="B9439" t="s">
        <v>431</v>
      </c>
      <c r="C9439" t="s">
        <v>36</v>
      </c>
      <c r="D9439" t="s">
        <v>647</v>
      </c>
      <c r="E9439">
        <v>2.3800000000000002E-2</v>
      </c>
    </row>
    <row r="9440" spans="1:5">
      <c r="A9440">
        <v>2024</v>
      </c>
      <c r="B9440" t="s">
        <v>434</v>
      </c>
      <c r="C9440" t="s">
        <v>45</v>
      </c>
      <c r="D9440" t="s">
        <v>647</v>
      </c>
      <c r="E9440">
        <v>2.3800000000000002E-2</v>
      </c>
    </row>
    <row r="9441" spans="1:5">
      <c r="A9441">
        <v>2024</v>
      </c>
      <c r="B9441" t="s">
        <v>437</v>
      </c>
      <c r="C9441" t="s">
        <v>51</v>
      </c>
      <c r="D9441" t="s">
        <v>647</v>
      </c>
      <c r="E9441">
        <v>3.0800000000000001E-2</v>
      </c>
    </row>
    <row r="9442" spans="1:5">
      <c r="A9442">
        <v>2024</v>
      </c>
      <c r="B9442" t="s">
        <v>436</v>
      </c>
      <c r="C9442" t="s">
        <v>49</v>
      </c>
      <c r="D9442" t="s">
        <v>647</v>
      </c>
      <c r="E9442">
        <v>6.13E-2</v>
      </c>
    </row>
    <row r="9443" spans="1:5">
      <c r="A9443">
        <v>2024</v>
      </c>
      <c r="B9443" t="s">
        <v>439</v>
      </c>
      <c r="C9443" t="s">
        <v>53</v>
      </c>
      <c r="D9443" t="s">
        <v>647</v>
      </c>
      <c r="E9443">
        <v>4.4600000000000001E-2</v>
      </c>
    </row>
    <row r="9444" spans="1:5">
      <c r="A9444">
        <v>2024</v>
      </c>
      <c r="B9444" t="s">
        <v>433</v>
      </c>
      <c r="C9444" t="s">
        <v>42</v>
      </c>
      <c r="D9444" t="s">
        <v>647</v>
      </c>
      <c r="E9444">
        <v>2.9399999999999999E-2</v>
      </c>
    </row>
    <row r="9445" spans="1:5">
      <c r="A9445">
        <v>2023</v>
      </c>
      <c r="B9445" t="s">
        <v>431</v>
      </c>
      <c r="C9445" t="s">
        <v>36</v>
      </c>
      <c r="D9445" t="s">
        <v>648</v>
      </c>
      <c r="E9445">
        <v>4.5499999999999999E-2</v>
      </c>
    </row>
    <row r="9446" spans="1:5">
      <c r="A9446">
        <v>2023</v>
      </c>
      <c r="B9446" t="s">
        <v>433</v>
      </c>
      <c r="C9446" t="s">
        <v>42</v>
      </c>
      <c r="D9446" t="s">
        <v>648</v>
      </c>
      <c r="E9446">
        <v>1.9599999999999999E-2</v>
      </c>
    </row>
    <row r="9447" spans="1:5">
      <c r="A9447">
        <v>2023</v>
      </c>
      <c r="B9447" t="s">
        <v>423</v>
      </c>
      <c r="C9447" t="s">
        <v>18</v>
      </c>
      <c r="D9447" t="s">
        <v>648</v>
      </c>
      <c r="E9447">
        <v>3.6400000000000002E-2</v>
      </c>
    </row>
    <row r="9448" spans="1:5">
      <c r="A9448">
        <v>2023</v>
      </c>
      <c r="B9448" t="s">
        <v>428</v>
      </c>
      <c r="C9448" t="s">
        <v>27</v>
      </c>
      <c r="D9448" t="s">
        <v>648</v>
      </c>
      <c r="E9448">
        <v>3.6299999999999999E-2</v>
      </c>
    </row>
    <row r="9449" spans="1:5">
      <c r="A9449">
        <v>2024</v>
      </c>
      <c r="B9449" t="s">
        <v>424</v>
      </c>
      <c r="C9449" t="s">
        <v>21</v>
      </c>
      <c r="D9449" t="s">
        <v>648</v>
      </c>
      <c r="E9449">
        <v>3.3599999999999998E-2</v>
      </c>
    </row>
    <row r="9450" spans="1:5">
      <c r="A9450">
        <v>2024</v>
      </c>
      <c r="B9450" t="s">
        <v>432</v>
      </c>
      <c r="C9450" t="s">
        <v>39</v>
      </c>
      <c r="D9450" t="s">
        <v>648</v>
      </c>
      <c r="E9450">
        <v>3.3099999999999997E-2</v>
      </c>
    </row>
    <row r="9451" spans="1:5">
      <c r="A9451">
        <v>2024</v>
      </c>
      <c r="B9451" t="s">
        <v>435</v>
      </c>
      <c r="C9451" t="s">
        <v>48</v>
      </c>
      <c r="D9451" t="s">
        <v>648</v>
      </c>
      <c r="E9451">
        <v>4.0500000000000001E-2</v>
      </c>
    </row>
    <row r="9452" spans="1:5">
      <c r="A9452">
        <v>2024</v>
      </c>
      <c r="B9452" t="s">
        <v>426</v>
      </c>
      <c r="C9452" t="s">
        <v>427</v>
      </c>
      <c r="D9452" t="s">
        <v>648</v>
      </c>
      <c r="E9452">
        <v>4.9500000000000002E-2</v>
      </c>
    </row>
    <row r="9453" spans="1:5">
      <c r="A9453">
        <v>2021</v>
      </c>
      <c r="B9453" t="s">
        <v>437</v>
      </c>
      <c r="C9453" t="s">
        <v>51</v>
      </c>
      <c r="D9453" t="s">
        <v>648</v>
      </c>
      <c r="E9453">
        <v>1.6199999999999999E-2</v>
      </c>
    </row>
    <row r="9454" spans="1:5">
      <c r="A9454">
        <v>2021</v>
      </c>
      <c r="B9454" t="s">
        <v>434</v>
      </c>
      <c r="C9454" t="s">
        <v>45</v>
      </c>
      <c r="D9454" t="s">
        <v>648</v>
      </c>
      <c r="E9454">
        <v>2.1700000000000001E-2</v>
      </c>
    </row>
    <row r="9455" spans="1:5">
      <c r="A9455">
        <v>2021</v>
      </c>
      <c r="B9455" t="s">
        <v>438</v>
      </c>
      <c r="C9455" t="s">
        <v>52</v>
      </c>
      <c r="D9455" t="s">
        <v>648</v>
      </c>
      <c r="E9455">
        <v>1.9199999999999998E-2</v>
      </c>
    </row>
    <row r="9456" spans="1:5">
      <c r="A9456">
        <v>2021</v>
      </c>
      <c r="B9456" t="s">
        <v>425</v>
      </c>
      <c r="C9456" t="s">
        <v>24</v>
      </c>
      <c r="D9456" t="s">
        <v>648</v>
      </c>
      <c r="E9456">
        <v>2.8199999999999999E-2</v>
      </c>
    </row>
    <row r="9457" spans="1:5">
      <c r="A9457">
        <v>2021</v>
      </c>
      <c r="B9457" t="s">
        <v>423</v>
      </c>
      <c r="C9457" t="s">
        <v>18</v>
      </c>
      <c r="D9457" t="s">
        <v>648</v>
      </c>
      <c r="E9457">
        <v>2.9899999999999999E-2</v>
      </c>
    </row>
    <row r="9458" spans="1:5">
      <c r="A9458">
        <v>2021</v>
      </c>
      <c r="B9458" t="s">
        <v>420</v>
      </c>
      <c r="C9458" t="s">
        <v>8</v>
      </c>
      <c r="D9458" t="s">
        <v>648</v>
      </c>
      <c r="E9458">
        <v>2.0400000000000001E-2</v>
      </c>
    </row>
    <row r="9459" spans="1:5">
      <c r="A9459">
        <v>2022</v>
      </c>
      <c r="B9459" t="s">
        <v>425</v>
      </c>
      <c r="C9459" t="s">
        <v>24</v>
      </c>
      <c r="D9459" t="s">
        <v>648</v>
      </c>
      <c r="E9459">
        <v>3.5700000000000003E-2</v>
      </c>
    </row>
    <row r="9460" spans="1:5">
      <c r="A9460">
        <v>2022</v>
      </c>
      <c r="B9460" t="s">
        <v>422</v>
      </c>
      <c r="C9460" t="s">
        <v>15</v>
      </c>
      <c r="D9460" t="s">
        <v>648</v>
      </c>
      <c r="E9460">
        <v>3.0800000000000001E-2</v>
      </c>
    </row>
    <row r="9461" spans="1:5">
      <c r="A9461">
        <v>2022</v>
      </c>
      <c r="B9461" t="s">
        <v>437</v>
      </c>
      <c r="C9461" t="s">
        <v>51</v>
      </c>
      <c r="D9461" t="s">
        <v>648</v>
      </c>
      <c r="E9461">
        <v>1.9199999999999998E-2</v>
      </c>
    </row>
    <row r="9462" spans="1:5">
      <c r="A9462">
        <v>2022</v>
      </c>
      <c r="B9462" t="s">
        <v>426</v>
      </c>
      <c r="C9462" t="s">
        <v>427</v>
      </c>
      <c r="D9462" t="s">
        <v>648</v>
      </c>
      <c r="E9462">
        <v>3.3799999999999997E-2</v>
      </c>
    </row>
    <row r="9463" spans="1:5">
      <c r="A9463">
        <v>2022</v>
      </c>
      <c r="B9463" t="s">
        <v>428</v>
      </c>
      <c r="C9463" t="s">
        <v>27</v>
      </c>
      <c r="D9463" t="s">
        <v>648</v>
      </c>
      <c r="E9463">
        <v>2.3800000000000002E-2</v>
      </c>
    </row>
    <row r="9464" spans="1:5">
      <c r="A9464">
        <v>2022</v>
      </c>
      <c r="B9464" t="s">
        <v>435</v>
      </c>
      <c r="C9464" t="s">
        <v>48</v>
      </c>
      <c r="D9464" t="s">
        <v>648</v>
      </c>
      <c r="E9464">
        <v>3.27E-2</v>
      </c>
    </row>
    <row r="9465" spans="1:5">
      <c r="A9465">
        <v>2022</v>
      </c>
      <c r="B9465" t="s">
        <v>423</v>
      </c>
      <c r="C9465" t="s">
        <v>18</v>
      </c>
      <c r="D9465" t="s">
        <v>648</v>
      </c>
      <c r="E9465">
        <v>3.49E-2</v>
      </c>
    </row>
    <row r="9466" spans="1:5">
      <c r="A9466">
        <v>2022</v>
      </c>
      <c r="B9466" t="s">
        <v>430</v>
      </c>
      <c r="C9466" t="s">
        <v>33</v>
      </c>
      <c r="D9466" t="s">
        <v>648</v>
      </c>
      <c r="E9466">
        <v>3.1800000000000002E-2</v>
      </c>
    </row>
    <row r="9467" spans="1:5">
      <c r="A9467">
        <v>2022</v>
      </c>
      <c r="B9467" t="s">
        <v>436</v>
      </c>
      <c r="C9467" t="s">
        <v>49</v>
      </c>
      <c r="D9467" t="s">
        <v>648</v>
      </c>
      <c r="E9467">
        <v>2.7300000000000001E-2</v>
      </c>
    </row>
    <row r="9468" spans="1:5">
      <c r="A9468">
        <v>2022</v>
      </c>
      <c r="B9468" t="s">
        <v>439</v>
      </c>
      <c r="C9468" t="s">
        <v>53</v>
      </c>
      <c r="D9468" t="s">
        <v>648</v>
      </c>
      <c r="E9468">
        <v>2.47E-2</v>
      </c>
    </row>
    <row r="9469" spans="1:5">
      <c r="A9469">
        <v>2022</v>
      </c>
      <c r="B9469" t="s">
        <v>433</v>
      </c>
      <c r="C9469" t="s">
        <v>42</v>
      </c>
      <c r="D9469" t="s">
        <v>648</v>
      </c>
      <c r="E9469">
        <v>1.9400000000000001E-2</v>
      </c>
    </row>
    <row r="9470" spans="1:5">
      <c r="A9470">
        <v>2022</v>
      </c>
      <c r="B9470" t="s">
        <v>434</v>
      </c>
      <c r="C9470" t="s">
        <v>45</v>
      </c>
      <c r="D9470" t="s">
        <v>648</v>
      </c>
      <c r="E9470">
        <v>2.2700000000000001E-2</v>
      </c>
    </row>
    <row r="9471" spans="1:5">
      <c r="A9471">
        <v>2022</v>
      </c>
      <c r="B9471" t="s">
        <v>432</v>
      </c>
      <c r="C9471" t="s">
        <v>39</v>
      </c>
      <c r="D9471" t="s">
        <v>648</v>
      </c>
      <c r="E9471">
        <v>2.7199999999999998E-2</v>
      </c>
    </row>
    <row r="9472" spans="1:5">
      <c r="A9472">
        <v>2021</v>
      </c>
      <c r="B9472" t="s">
        <v>426</v>
      </c>
      <c r="C9472" t="s">
        <v>427</v>
      </c>
      <c r="D9472" t="s">
        <v>648</v>
      </c>
      <c r="E9472">
        <v>3.9199999999999999E-2</v>
      </c>
    </row>
    <row r="9473" spans="1:5">
      <c r="A9473">
        <v>2021</v>
      </c>
      <c r="B9473" t="s">
        <v>422</v>
      </c>
      <c r="C9473" t="s">
        <v>15</v>
      </c>
      <c r="D9473" t="s">
        <v>648</v>
      </c>
      <c r="E9473">
        <v>3.04E-2</v>
      </c>
    </row>
    <row r="9474" spans="1:5">
      <c r="A9474">
        <v>2021</v>
      </c>
      <c r="B9474" t="s">
        <v>432</v>
      </c>
      <c r="C9474" t="s">
        <v>39</v>
      </c>
      <c r="D9474" t="s">
        <v>648</v>
      </c>
      <c r="E9474">
        <v>2.4299999999999999E-2</v>
      </c>
    </row>
    <row r="9475" spans="1:5">
      <c r="A9475">
        <v>2021</v>
      </c>
      <c r="B9475" t="s">
        <v>424</v>
      </c>
      <c r="C9475" t="s">
        <v>21</v>
      </c>
      <c r="D9475" t="s">
        <v>648</v>
      </c>
      <c r="E9475">
        <v>2.1000000000000001E-2</v>
      </c>
    </row>
    <row r="9476" spans="1:5">
      <c r="A9476">
        <v>2021</v>
      </c>
      <c r="B9476" t="s">
        <v>433</v>
      </c>
      <c r="C9476" t="s">
        <v>42</v>
      </c>
      <c r="D9476" t="s">
        <v>648</v>
      </c>
      <c r="E9476">
        <v>9.4999999999999998E-3</v>
      </c>
    </row>
    <row r="9477" spans="1:5">
      <c r="A9477">
        <v>2021</v>
      </c>
      <c r="B9477" t="s">
        <v>421</v>
      </c>
      <c r="C9477" t="s">
        <v>13</v>
      </c>
      <c r="D9477" t="s">
        <v>648</v>
      </c>
      <c r="E9477">
        <v>1.9400000000000001E-2</v>
      </c>
    </row>
    <row r="9478" spans="1:5">
      <c r="A9478">
        <v>2022</v>
      </c>
      <c r="B9478" t="s">
        <v>424</v>
      </c>
      <c r="C9478" t="s">
        <v>21</v>
      </c>
      <c r="D9478" t="s">
        <v>648</v>
      </c>
      <c r="E9478">
        <v>2.53E-2</v>
      </c>
    </row>
    <row r="9479" spans="1:5">
      <c r="A9479">
        <v>2022</v>
      </c>
      <c r="B9479" t="s">
        <v>431</v>
      </c>
      <c r="C9479" t="s">
        <v>36</v>
      </c>
      <c r="D9479" t="s">
        <v>648</v>
      </c>
      <c r="E9479">
        <v>4.4900000000000002E-2</v>
      </c>
    </row>
    <row r="9480" spans="1:5">
      <c r="A9480">
        <v>2022</v>
      </c>
      <c r="B9480" t="s">
        <v>421</v>
      </c>
      <c r="C9480" t="s">
        <v>13</v>
      </c>
      <c r="D9480" t="s">
        <v>648</v>
      </c>
      <c r="E9480">
        <v>2.12E-2</v>
      </c>
    </row>
    <row r="9481" spans="1:5">
      <c r="A9481">
        <v>2021</v>
      </c>
      <c r="B9481" t="s">
        <v>436</v>
      </c>
      <c r="C9481" t="s">
        <v>49</v>
      </c>
      <c r="D9481" t="s">
        <v>648</v>
      </c>
      <c r="E9481">
        <v>2.4199999999999999E-2</v>
      </c>
    </row>
    <row r="9482" spans="1:5">
      <c r="A9482">
        <v>2021</v>
      </c>
      <c r="B9482" t="s">
        <v>439</v>
      </c>
      <c r="C9482" t="s">
        <v>53</v>
      </c>
      <c r="D9482" t="s">
        <v>648</v>
      </c>
      <c r="E9482">
        <v>1.8800000000000001E-2</v>
      </c>
    </row>
    <row r="9483" spans="1:5">
      <c r="A9483">
        <v>2021</v>
      </c>
      <c r="B9483" t="s">
        <v>435</v>
      </c>
      <c r="C9483" t="s">
        <v>48</v>
      </c>
      <c r="D9483" t="s">
        <v>648</v>
      </c>
      <c r="E9483">
        <v>2.7199999999999998E-2</v>
      </c>
    </row>
    <row r="9484" spans="1:5">
      <c r="A9484">
        <v>2021</v>
      </c>
      <c r="B9484" t="s">
        <v>430</v>
      </c>
      <c r="C9484" t="s">
        <v>33</v>
      </c>
      <c r="D9484" t="s">
        <v>648</v>
      </c>
      <c r="E9484">
        <v>2.6100000000000002E-2</v>
      </c>
    </row>
    <row r="9485" spans="1:5">
      <c r="A9485">
        <v>2021</v>
      </c>
      <c r="B9485" t="s">
        <v>429</v>
      </c>
      <c r="C9485" t="s">
        <v>30</v>
      </c>
      <c r="D9485" t="s">
        <v>648</v>
      </c>
      <c r="E9485">
        <v>3.2599999999999997E-2</v>
      </c>
    </row>
    <row r="9486" spans="1:5">
      <c r="A9486">
        <v>2021</v>
      </c>
      <c r="B9486" t="s">
        <v>428</v>
      </c>
      <c r="C9486" t="s">
        <v>27</v>
      </c>
      <c r="D9486" t="s">
        <v>648</v>
      </c>
      <c r="E9486">
        <v>1.9800000000000002E-2</v>
      </c>
    </row>
    <row r="9487" spans="1:5">
      <c r="A9487">
        <v>2021</v>
      </c>
      <c r="B9487" t="s">
        <v>431</v>
      </c>
      <c r="C9487" t="s">
        <v>36</v>
      </c>
      <c r="D9487" t="s">
        <v>648</v>
      </c>
      <c r="E9487">
        <v>4.4400000000000002E-2</v>
      </c>
    </row>
    <row r="9488" spans="1:5">
      <c r="A9488">
        <v>2022</v>
      </c>
      <c r="B9488" t="s">
        <v>438</v>
      </c>
      <c r="C9488" t="s">
        <v>52</v>
      </c>
      <c r="D9488" t="s">
        <v>648</v>
      </c>
      <c r="E9488">
        <v>1.9E-2</v>
      </c>
    </row>
    <row r="9489" spans="1:5">
      <c r="A9489">
        <v>2022</v>
      </c>
      <c r="B9489" t="s">
        <v>429</v>
      </c>
      <c r="C9489" t="s">
        <v>30</v>
      </c>
      <c r="D9489" t="s">
        <v>648</v>
      </c>
      <c r="E9489">
        <v>3.5499999999999997E-2</v>
      </c>
    </row>
    <row r="9490" spans="1:5">
      <c r="A9490">
        <v>2022</v>
      </c>
      <c r="B9490" t="s">
        <v>420</v>
      </c>
      <c r="C9490" t="s">
        <v>8</v>
      </c>
      <c r="D9490" t="s">
        <v>648</v>
      </c>
      <c r="E9490">
        <v>2.2499999999999999E-2</v>
      </c>
    </row>
    <row r="9491" spans="1:5">
      <c r="A9491">
        <v>2020</v>
      </c>
      <c r="B9491" t="s">
        <v>422</v>
      </c>
      <c r="C9491" t="s">
        <v>15</v>
      </c>
      <c r="D9491" t="s">
        <v>648</v>
      </c>
      <c r="E9491">
        <v>2.92E-2</v>
      </c>
    </row>
    <row r="9492" spans="1:5">
      <c r="A9492">
        <v>2020</v>
      </c>
      <c r="B9492" t="s">
        <v>425</v>
      </c>
      <c r="C9492" t="s">
        <v>24</v>
      </c>
      <c r="D9492" t="s">
        <v>648</v>
      </c>
      <c r="E9492">
        <v>3.4700000000000002E-2</v>
      </c>
    </row>
    <row r="9493" spans="1:5">
      <c r="A9493">
        <v>2020</v>
      </c>
      <c r="B9493" t="s">
        <v>431</v>
      </c>
      <c r="C9493" t="s">
        <v>36</v>
      </c>
      <c r="D9493" t="s">
        <v>648</v>
      </c>
      <c r="E9493">
        <v>3.3300000000000003E-2</v>
      </c>
    </row>
    <row r="9494" spans="1:5">
      <c r="A9494">
        <v>2020</v>
      </c>
      <c r="B9494" t="s">
        <v>423</v>
      </c>
      <c r="C9494" t="s">
        <v>18</v>
      </c>
      <c r="D9494" t="s">
        <v>648</v>
      </c>
      <c r="E9494">
        <v>3.5700000000000003E-2</v>
      </c>
    </row>
    <row r="9495" spans="1:5">
      <c r="A9495">
        <v>2020</v>
      </c>
      <c r="B9495" t="s">
        <v>421</v>
      </c>
      <c r="C9495" t="s">
        <v>13</v>
      </c>
      <c r="D9495" t="s">
        <v>648</v>
      </c>
      <c r="E9495">
        <v>1.84E-2</v>
      </c>
    </row>
    <row r="9496" spans="1:5">
      <c r="A9496">
        <v>2020</v>
      </c>
      <c r="B9496" t="s">
        <v>438</v>
      </c>
      <c r="C9496" t="s">
        <v>52</v>
      </c>
      <c r="D9496" t="s">
        <v>648</v>
      </c>
      <c r="E9496">
        <v>1.9199999999999998E-2</v>
      </c>
    </row>
    <row r="9497" spans="1:5">
      <c r="A9497">
        <v>2020</v>
      </c>
      <c r="B9497" t="s">
        <v>436</v>
      </c>
      <c r="C9497" t="s">
        <v>49</v>
      </c>
      <c r="D9497" t="s">
        <v>648</v>
      </c>
      <c r="E9497">
        <v>2.3099999999999999E-2</v>
      </c>
    </row>
    <row r="9498" spans="1:5">
      <c r="A9498">
        <v>2020</v>
      </c>
      <c r="B9498" t="s">
        <v>426</v>
      </c>
      <c r="C9498" t="s">
        <v>427</v>
      </c>
      <c r="D9498" t="s">
        <v>648</v>
      </c>
      <c r="E9498">
        <v>3.9300000000000002E-2</v>
      </c>
    </row>
    <row r="9499" spans="1:5">
      <c r="A9499">
        <v>2020</v>
      </c>
      <c r="B9499" t="s">
        <v>424</v>
      </c>
      <c r="C9499" t="s">
        <v>21</v>
      </c>
      <c r="D9499" t="s">
        <v>648</v>
      </c>
      <c r="E9499">
        <v>2.3199999999999998E-2</v>
      </c>
    </row>
    <row r="9500" spans="1:5">
      <c r="A9500">
        <v>2020</v>
      </c>
      <c r="B9500" t="s">
        <v>432</v>
      </c>
      <c r="C9500" t="s">
        <v>39</v>
      </c>
      <c r="D9500" t="s">
        <v>648</v>
      </c>
      <c r="E9500">
        <v>2.3699999999999999E-2</v>
      </c>
    </row>
    <row r="9501" spans="1:5">
      <c r="A9501">
        <v>2020</v>
      </c>
      <c r="B9501" t="s">
        <v>439</v>
      </c>
      <c r="C9501" t="s">
        <v>53</v>
      </c>
      <c r="D9501" t="s">
        <v>648</v>
      </c>
      <c r="E9501">
        <v>1.8499999999999999E-2</v>
      </c>
    </row>
    <row r="9502" spans="1:5">
      <c r="A9502">
        <v>2020</v>
      </c>
      <c r="B9502" t="s">
        <v>428</v>
      </c>
      <c r="C9502" t="s">
        <v>27</v>
      </c>
      <c r="D9502" t="s">
        <v>648</v>
      </c>
      <c r="E9502">
        <v>2.3599999999999999E-2</v>
      </c>
    </row>
    <row r="9503" spans="1:5">
      <c r="A9503">
        <v>2020</v>
      </c>
      <c r="B9503" t="s">
        <v>429</v>
      </c>
      <c r="C9503" t="s">
        <v>30</v>
      </c>
      <c r="D9503" t="s">
        <v>648</v>
      </c>
      <c r="E9503">
        <v>3.27E-2</v>
      </c>
    </row>
    <row r="9504" spans="1:5">
      <c r="A9504">
        <v>2020</v>
      </c>
      <c r="B9504" t="s">
        <v>430</v>
      </c>
      <c r="C9504" t="s">
        <v>33</v>
      </c>
      <c r="D9504" t="s">
        <v>648</v>
      </c>
      <c r="E9504">
        <v>1.9400000000000001E-2</v>
      </c>
    </row>
    <row r="9505" spans="1:5">
      <c r="A9505">
        <v>2020</v>
      </c>
      <c r="B9505" t="s">
        <v>433</v>
      </c>
      <c r="C9505" t="s">
        <v>42</v>
      </c>
      <c r="D9505" t="s">
        <v>648</v>
      </c>
      <c r="E9505">
        <v>9.2999999999999992E-3</v>
      </c>
    </row>
    <row r="9506" spans="1:5">
      <c r="A9506">
        <v>2020</v>
      </c>
      <c r="B9506" t="s">
        <v>420</v>
      </c>
      <c r="C9506" t="s">
        <v>8</v>
      </c>
      <c r="D9506" t="s">
        <v>648</v>
      </c>
      <c r="E9506">
        <v>1.83E-2</v>
      </c>
    </row>
    <row r="9507" spans="1:5">
      <c r="A9507">
        <v>2020</v>
      </c>
      <c r="B9507" t="s">
        <v>434</v>
      </c>
      <c r="C9507" t="s">
        <v>45</v>
      </c>
      <c r="D9507" t="s">
        <v>648</v>
      </c>
      <c r="E9507">
        <v>2.1700000000000001E-2</v>
      </c>
    </row>
    <row r="9508" spans="1:5">
      <c r="A9508">
        <v>2020</v>
      </c>
      <c r="B9508" t="s">
        <v>435</v>
      </c>
      <c r="C9508" t="s">
        <v>48</v>
      </c>
      <c r="D9508" t="s">
        <v>648</v>
      </c>
      <c r="E9508">
        <v>2.6100000000000002E-2</v>
      </c>
    </row>
    <row r="9509" spans="1:5">
      <c r="A9509">
        <v>2020</v>
      </c>
      <c r="B9509" t="s">
        <v>437</v>
      </c>
      <c r="C9509" t="s">
        <v>51</v>
      </c>
      <c r="D9509" t="s">
        <v>648</v>
      </c>
      <c r="E9509">
        <v>1.47E-2</v>
      </c>
    </row>
    <row r="9510" spans="1:5">
      <c r="A9510">
        <v>2019</v>
      </c>
      <c r="B9510" t="s">
        <v>432</v>
      </c>
      <c r="C9510" t="s">
        <v>39</v>
      </c>
      <c r="D9510" t="s">
        <v>648</v>
      </c>
      <c r="E9510">
        <v>2.0799999999999999E-2</v>
      </c>
    </row>
    <row r="9511" spans="1:5">
      <c r="A9511">
        <v>2019</v>
      </c>
      <c r="B9511" t="s">
        <v>426</v>
      </c>
      <c r="C9511" t="s">
        <v>427</v>
      </c>
      <c r="D9511" t="s">
        <v>648</v>
      </c>
      <c r="E9511">
        <v>4.2299999999999997E-2</v>
      </c>
    </row>
    <row r="9512" spans="1:5">
      <c r="A9512">
        <v>2019</v>
      </c>
      <c r="B9512" t="s">
        <v>421</v>
      </c>
      <c r="C9512" t="s">
        <v>13</v>
      </c>
      <c r="D9512" t="s">
        <v>648</v>
      </c>
      <c r="E9512">
        <v>1.78E-2</v>
      </c>
    </row>
    <row r="9513" spans="1:5">
      <c r="A9513">
        <v>2019</v>
      </c>
      <c r="B9513" t="s">
        <v>424</v>
      </c>
      <c r="C9513" t="s">
        <v>21</v>
      </c>
      <c r="D9513" t="s">
        <v>648</v>
      </c>
      <c r="E9513">
        <v>2.24E-2</v>
      </c>
    </row>
    <row r="9514" spans="1:5">
      <c r="A9514">
        <v>2019</v>
      </c>
      <c r="B9514" t="s">
        <v>423</v>
      </c>
      <c r="C9514" t="s">
        <v>18</v>
      </c>
      <c r="D9514" t="s">
        <v>648</v>
      </c>
      <c r="E9514">
        <v>4.2200000000000001E-2</v>
      </c>
    </row>
    <row r="9515" spans="1:5">
      <c r="A9515">
        <v>2019</v>
      </c>
      <c r="B9515" t="s">
        <v>434</v>
      </c>
      <c r="C9515" t="s">
        <v>45</v>
      </c>
      <c r="D9515" t="s">
        <v>648</v>
      </c>
      <c r="E9515">
        <v>2.0799999999999999E-2</v>
      </c>
    </row>
    <row r="9516" spans="1:5">
      <c r="A9516">
        <v>2019</v>
      </c>
      <c r="B9516" t="s">
        <v>428</v>
      </c>
      <c r="C9516" t="s">
        <v>27</v>
      </c>
      <c r="D9516" t="s">
        <v>648</v>
      </c>
      <c r="E9516">
        <v>2.76E-2</v>
      </c>
    </row>
    <row r="9517" spans="1:5">
      <c r="A9517">
        <v>2019</v>
      </c>
      <c r="B9517" t="s">
        <v>437</v>
      </c>
      <c r="C9517" t="s">
        <v>51</v>
      </c>
      <c r="D9517" t="s">
        <v>648</v>
      </c>
      <c r="E9517">
        <v>1.6199999999999999E-2</v>
      </c>
    </row>
    <row r="9518" spans="1:5">
      <c r="A9518">
        <v>2019</v>
      </c>
      <c r="B9518" t="s">
        <v>425</v>
      </c>
      <c r="C9518" t="s">
        <v>24</v>
      </c>
      <c r="D9518" t="s">
        <v>648</v>
      </c>
      <c r="E9518">
        <v>3.4200000000000001E-2</v>
      </c>
    </row>
    <row r="9519" spans="1:5">
      <c r="A9519">
        <v>2019</v>
      </c>
      <c r="B9519" t="s">
        <v>430</v>
      </c>
      <c r="C9519" t="s">
        <v>33</v>
      </c>
      <c r="D9519" t="s">
        <v>648</v>
      </c>
      <c r="E9519">
        <v>1.9099999999999999E-2</v>
      </c>
    </row>
    <row r="9520" spans="1:5">
      <c r="A9520">
        <v>2019</v>
      </c>
      <c r="B9520" t="s">
        <v>420</v>
      </c>
      <c r="C9520" t="s">
        <v>8</v>
      </c>
      <c r="D9520" t="s">
        <v>648</v>
      </c>
      <c r="E9520">
        <v>1.9900000000000001E-2</v>
      </c>
    </row>
    <row r="9521" spans="1:5">
      <c r="A9521">
        <v>2019</v>
      </c>
      <c r="B9521" t="s">
        <v>438</v>
      </c>
      <c r="C9521" t="s">
        <v>52</v>
      </c>
      <c r="D9521" t="s">
        <v>648</v>
      </c>
      <c r="E9521">
        <v>1.9400000000000001E-2</v>
      </c>
    </row>
    <row r="9522" spans="1:5">
      <c r="A9522">
        <v>2019</v>
      </c>
      <c r="B9522" t="s">
        <v>429</v>
      </c>
      <c r="C9522" t="s">
        <v>30</v>
      </c>
      <c r="D9522" t="s">
        <v>648</v>
      </c>
      <c r="E9522">
        <v>3.2099999999999997E-2</v>
      </c>
    </row>
    <row r="9523" spans="1:5">
      <c r="A9523">
        <v>2019</v>
      </c>
      <c r="B9523" t="s">
        <v>433</v>
      </c>
      <c r="C9523" t="s">
        <v>42</v>
      </c>
      <c r="D9523" t="s">
        <v>648</v>
      </c>
      <c r="E9523">
        <v>9.1999999999999998E-3</v>
      </c>
    </row>
    <row r="9524" spans="1:5">
      <c r="A9524">
        <v>2019</v>
      </c>
      <c r="B9524" t="s">
        <v>422</v>
      </c>
      <c r="C9524" t="s">
        <v>15</v>
      </c>
      <c r="D9524" t="s">
        <v>648</v>
      </c>
      <c r="E9524">
        <v>2.87E-2</v>
      </c>
    </row>
    <row r="9525" spans="1:5">
      <c r="A9525">
        <v>2019</v>
      </c>
      <c r="B9525" t="s">
        <v>435</v>
      </c>
      <c r="C9525" t="s">
        <v>48</v>
      </c>
      <c r="D9525" t="s">
        <v>648</v>
      </c>
      <c r="E9525">
        <v>2.0299999999999999E-2</v>
      </c>
    </row>
    <row r="9526" spans="1:5">
      <c r="A9526">
        <v>2019</v>
      </c>
      <c r="B9526" t="s">
        <v>436</v>
      </c>
      <c r="C9526" t="s">
        <v>49</v>
      </c>
      <c r="D9526" t="s">
        <v>648</v>
      </c>
      <c r="E9526">
        <v>0.02</v>
      </c>
    </row>
    <row r="9527" spans="1:5">
      <c r="A9527">
        <v>2019</v>
      </c>
      <c r="B9527" t="s">
        <v>439</v>
      </c>
      <c r="C9527" t="s">
        <v>53</v>
      </c>
      <c r="D9527" t="s">
        <v>648</v>
      </c>
      <c r="E9527">
        <v>1.7999999999999999E-2</v>
      </c>
    </row>
    <row r="9528" spans="1:5">
      <c r="A9528">
        <v>2019</v>
      </c>
      <c r="B9528" t="s">
        <v>431</v>
      </c>
      <c r="C9528" t="s">
        <v>36</v>
      </c>
      <c r="D9528" t="s">
        <v>648</v>
      </c>
      <c r="E9528">
        <v>3.3300000000000003E-2</v>
      </c>
    </row>
    <row r="9529" spans="1:5">
      <c r="A9529">
        <v>2018</v>
      </c>
      <c r="B9529" t="s">
        <v>424</v>
      </c>
      <c r="C9529" t="s">
        <v>21</v>
      </c>
      <c r="D9529" t="s">
        <v>648</v>
      </c>
      <c r="E9529">
        <v>2.6499999999999999E-2</v>
      </c>
    </row>
    <row r="9530" spans="1:5">
      <c r="A9530">
        <v>2018</v>
      </c>
      <c r="B9530" t="s">
        <v>420</v>
      </c>
      <c r="C9530" t="s">
        <v>8</v>
      </c>
      <c r="D9530" t="s">
        <v>648</v>
      </c>
      <c r="E9530">
        <v>1.9099999999999999E-2</v>
      </c>
    </row>
    <row r="9531" spans="1:5">
      <c r="A9531">
        <v>2018</v>
      </c>
      <c r="B9531" t="s">
        <v>426</v>
      </c>
      <c r="C9531" t="s">
        <v>427</v>
      </c>
      <c r="D9531" t="s">
        <v>648</v>
      </c>
      <c r="E9531">
        <v>3.6400000000000002E-2</v>
      </c>
    </row>
    <row r="9532" spans="1:5">
      <c r="A9532">
        <v>2018</v>
      </c>
      <c r="B9532" t="s">
        <v>433</v>
      </c>
      <c r="C9532" t="s">
        <v>42</v>
      </c>
      <c r="D9532" t="s">
        <v>648</v>
      </c>
      <c r="E9532">
        <v>1.8499999999999999E-2</v>
      </c>
    </row>
    <row r="9533" spans="1:5">
      <c r="A9533">
        <v>2018</v>
      </c>
      <c r="B9533" t="s">
        <v>421</v>
      </c>
      <c r="C9533" t="s">
        <v>13</v>
      </c>
      <c r="D9533" t="s">
        <v>648</v>
      </c>
      <c r="E9533">
        <v>1.7600000000000001E-2</v>
      </c>
    </row>
    <row r="9534" spans="1:5">
      <c r="A9534">
        <v>2018</v>
      </c>
      <c r="B9534" t="s">
        <v>435</v>
      </c>
      <c r="C9534" t="s">
        <v>48</v>
      </c>
      <c r="D9534" t="s">
        <v>648</v>
      </c>
      <c r="E9534">
        <v>2.0500000000000001E-2</v>
      </c>
    </row>
    <row r="9535" spans="1:5">
      <c r="A9535">
        <v>2018</v>
      </c>
      <c r="B9535" t="s">
        <v>428</v>
      </c>
      <c r="C9535" t="s">
        <v>27</v>
      </c>
      <c r="D9535" t="s">
        <v>648</v>
      </c>
      <c r="E9535">
        <v>2.4799999999999999E-2</v>
      </c>
    </row>
    <row r="9536" spans="1:5">
      <c r="A9536">
        <v>2018</v>
      </c>
      <c r="B9536" t="s">
        <v>423</v>
      </c>
      <c r="C9536" t="s">
        <v>18</v>
      </c>
      <c r="D9536" t="s">
        <v>648</v>
      </c>
      <c r="E9536">
        <v>3.6400000000000002E-2</v>
      </c>
    </row>
    <row r="9537" spans="1:5">
      <c r="A9537">
        <v>2018</v>
      </c>
      <c r="B9537" t="s">
        <v>430</v>
      </c>
      <c r="C9537" t="s">
        <v>33</v>
      </c>
      <c r="D9537" t="s">
        <v>648</v>
      </c>
      <c r="E9537">
        <v>2.53E-2</v>
      </c>
    </row>
    <row r="9538" spans="1:5">
      <c r="A9538">
        <v>2018</v>
      </c>
      <c r="B9538" t="s">
        <v>431</v>
      </c>
      <c r="C9538" t="s">
        <v>36</v>
      </c>
      <c r="D9538" t="s">
        <v>648</v>
      </c>
      <c r="E9538">
        <v>3.3000000000000002E-2</v>
      </c>
    </row>
    <row r="9539" spans="1:5">
      <c r="A9539">
        <v>2018</v>
      </c>
      <c r="B9539" t="s">
        <v>438</v>
      </c>
      <c r="C9539" t="s">
        <v>52</v>
      </c>
      <c r="D9539" t="s">
        <v>648</v>
      </c>
      <c r="E9539">
        <v>1.83E-2</v>
      </c>
    </row>
    <row r="9540" spans="1:5">
      <c r="A9540">
        <v>2018</v>
      </c>
      <c r="B9540" t="s">
        <v>422</v>
      </c>
      <c r="C9540" t="s">
        <v>15</v>
      </c>
      <c r="D9540" t="s">
        <v>648</v>
      </c>
      <c r="E9540">
        <v>2.98E-2</v>
      </c>
    </row>
    <row r="9541" spans="1:5">
      <c r="A9541">
        <v>2018</v>
      </c>
      <c r="B9541" t="s">
        <v>436</v>
      </c>
      <c r="C9541" t="s">
        <v>49</v>
      </c>
      <c r="D9541" t="s">
        <v>648</v>
      </c>
      <c r="E9541">
        <v>2.07E-2</v>
      </c>
    </row>
    <row r="9542" spans="1:5">
      <c r="A9542">
        <v>2018</v>
      </c>
      <c r="B9542" t="s">
        <v>439</v>
      </c>
      <c r="C9542" t="s">
        <v>53</v>
      </c>
      <c r="D9542" t="s">
        <v>648</v>
      </c>
      <c r="E9542">
        <v>1.72E-2</v>
      </c>
    </row>
    <row r="9543" spans="1:5">
      <c r="A9543">
        <v>2018</v>
      </c>
      <c r="B9543" t="s">
        <v>437</v>
      </c>
      <c r="C9543" t="s">
        <v>51</v>
      </c>
      <c r="D9543" t="s">
        <v>648</v>
      </c>
      <c r="E9543">
        <v>1.4800000000000001E-2</v>
      </c>
    </row>
    <row r="9544" spans="1:5">
      <c r="A9544">
        <v>2018</v>
      </c>
      <c r="B9544" t="s">
        <v>434</v>
      </c>
      <c r="C9544" t="s">
        <v>45</v>
      </c>
      <c r="D9544" t="s">
        <v>648</v>
      </c>
      <c r="E9544">
        <v>2.1299999999999999E-2</v>
      </c>
    </row>
    <row r="9545" spans="1:5">
      <c r="A9545">
        <v>2018</v>
      </c>
      <c r="B9545" t="s">
        <v>429</v>
      </c>
      <c r="C9545" t="s">
        <v>30</v>
      </c>
      <c r="D9545" t="s">
        <v>648</v>
      </c>
      <c r="E9545">
        <v>3.3500000000000002E-2</v>
      </c>
    </row>
    <row r="9546" spans="1:5">
      <c r="A9546">
        <v>2018</v>
      </c>
      <c r="B9546" t="s">
        <v>425</v>
      </c>
      <c r="C9546" t="s">
        <v>24</v>
      </c>
      <c r="D9546" t="s">
        <v>648</v>
      </c>
      <c r="E9546">
        <v>2.7400000000000001E-2</v>
      </c>
    </row>
    <row r="9547" spans="1:5">
      <c r="A9547">
        <v>2018</v>
      </c>
      <c r="B9547" t="s">
        <v>432</v>
      </c>
      <c r="C9547" t="s">
        <v>39</v>
      </c>
      <c r="D9547" t="s">
        <v>648</v>
      </c>
      <c r="E9547">
        <v>2.3300000000000001E-2</v>
      </c>
    </row>
    <row r="9548" spans="1:5">
      <c r="A9548">
        <v>2023</v>
      </c>
      <c r="B9548" t="s">
        <v>424</v>
      </c>
      <c r="C9548" t="s">
        <v>21</v>
      </c>
      <c r="D9548" t="s">
        <v>648</v>
      </c>
      <c r="E9548">
        <v>3.1399999999999997E-2</v>
      </c>
    </row>
    <row r="9549" spans="1:5">
      <c r="A9549">
        <v>2023</v>
      </c>
      <c r="B9549" t="s">
        <v>432</v>
      </c>
      <c r="C9549" t="s">
        <v>39</v>
      </c>
      <c r="D9549" t="s">
        <v>648</v>
      </c>
      <c r="E9549">
        <v>2.98E-2</v>
      </c>
    </row>
    <row r="9550" spans="1:5">
      <c r="A9550">
        <v>2023</v>
      </c>
      <c r="B9550" t="s">
        <v>421</v>
      </c>
      <c r="C9550" t="s">
        <v>13</v>
      </c>
      <c r="D9550" t="s">
        <v>648</v>
      </c>
      <c r="E9550">
        <v>2.4E-2</v>
      </c>
    </row>
    <row r="9551" spans="1:5">
      <c r="A9551">
        <v>2023</v>
      </c>
      <c r="B9551" t="s">
        <v>430</v>
      </c>
      <c r="C9551" t="s">
        <v>33</v>
      </c>
      <c r="D9551" t="s">
        <v>648</v>
      </c>
      <c r="E9551">
        <v>3.2099999999999997E-2</v>
      </c>
    </row>
    <row r="9552" spans="1:5">
      <c r="A9552">
        <v>2023</v>
      </c>
      <c r="B9552" t="s">
        <v>435</v>
      </c>
      <c r="C9552" t="s">
        <v>48</v>
      </c>
      <c r="D9552" t="s">
        <v>648</v>
      </c>
      <c r="E9552">
        <v>3.9699999999999999E-2</v>
      </c>
    </row>
    <row r="9553" spans="1:5">
      <c r="A9553">
        <v>2023</v>
      </c>
      <c r="B9553" t="s">
        <v>436</v>
      </c>
      <c r="C9553" t="s">
        <v>49</v>
      </c>
      <c r="D9553" t="s">
        <v>648</v>
      </c>
      <c r="E9553">
        <v>2.9700000000000001E-2</v>
      </c>
    </row>
    <row r="9554" spans="1:5">
      <c r="A9554">
        <v>2023</v>
      </c>
      <c r="B9554" t="s">
        <v>429</v>
      </c>
      <c r="C9554" t="s">
        <v>30</v>
      </c>
      <c r="D9554" t="s">
        <v>648</v>
      </c>
      <c r="E9554">
        <v>4.1399999999999999E-2</v>
      </c>
    </row>
    <row r="9555" spans="1:5">
      <c r="A9555">
        <v>2023</v>
      </c>
      <c r="B9555" t="s">
        <v>420</v>
      </c>
      <c r="C9555" t="s">
        <v>8</v>
      </c>
      <c r="D9555" t="s">
        <v>648</v>
      </c>
      <c r="E9555">
        <v>2.6700000000000002E-2</v>
      </c>
    </row>
    <row r="9556" spans="1:5">
      <c r="A9556">
        <v>2023</v>
      </c>
      <c r="B9556" t="s">
        <v>439</v>
      </c>
      <c r="C9556" t="s">
        <v>53</v>
      </c>
      <c r="D9556" t="s">
        <v>648</v>
      </c>
      <c r="E9556">
        <v>3.1399999999999997E-2</v>
      </c>
    </row>
    <row r="9557" spans="1:5">
      <c r="A9557">
        <v>2023</v>
      </c>
      <c r="B9557" t="s">
        <v>437</v>
      </c>
      <c r="C9557" t="s">
        <v>51</v>
      </c>
      <c r="D9557" t="s">
        <v>648</v>
      </c>
      <c r="E9557">
        <v>2.7199999999999998E-2</v>
      </c>
    </row>
    <row r="9558" spans="1:5">
      <c r="A9558">
        <v>2023</v>
      </c>
      <c r="B9558" t="s">
        <v>438</v>
      </c>
      <c r="C9558" t="s">
        <v>52</v>
      </c>
      <c r="D9558" t="s">
        <v>648</v>
      </c>
      <c r="E9558">
        <v>2.8299999999999999E-2</v>
      </c>
    </row>
    <row r="9559" spans="1:5">
      <c r="A9559">
        <v>2023</v>
      </c>
      <c r="B9559" t="s">
        <v>426</v>
      </c>
      <c r="C9559" t="s">
        <v>427</v>
      </c>
      <c r="D9559" t="s">
        <v>648</v>
      </c>
      <c r="E9559">
        <v>4.36E-2</v>
      </c>
    </row>
    <row r="9560" spans="1:5">
      <c r="A9560">
        <v>2023</v>
      </c>
      <c r="B9560" t="s">
        <v>434</v>
      </c>
      <c r="C9560" t="s">
        <v>45</v>
      </c>
      <c r="D9560" t="s">
        <v>648</v>
      </c>
      <c r="E9560">
        <v>2.3800000000000002E-2</v>
      </c>
    </row>
    <row r="9561" spans="1:5">
      <c r="A9561">
        <v>2023</v>
      </c>
      <c r="B9561" t="s">
        <v>425</v>
      </c>
      <c r="C9561" t="s">
        <v>24</v>
      </c>
      <c r="D9561" t="s">
        <v>648</v>
      </c>
      <c r="E9561">
        <v>3.5200000000000002E-2</v>
      </c>
    </row>
    <row r="9562" spans="1:5">
      <c r="A9562">
        <v>2023</v>
      </c>
      <c r="B9562" t="s">
        <v>422</v>
      </c>
      <c r="C9562" t="s">
        <v>15</v>
      </c>
      <c r="D9562" t="s">
        <v>648</v>
      </c>
      <c r="E9562">
        <v>3.56E-2</v>
      </c>
    </row>
    <row r="9563" spans="1:5">
      <c r="A9563">
        <v>2024</v>
      </c>
      <c r="B9563" t="s">
        <v>430</v>
      </c>
      <c r="C9563" t="s">
        <v>33</v>
      </c>
      <c r="D9563" t="s">
        <v>648</v>
      </c>
      <c r="E9563">
        <v>3.3099999999999997E-2</v>
      </c>
    </row>
    <row r="9564" spans="1:5">
      <c r="A9564">
        <v>2024</v>
      </c>
      <c r="B9564" t="s">
        <v>428</v>
      </c>
      <c r="C9564" t="s">
        <v>27</v>
      </c>
      <c r="D9564" t="s">
        <v>648</v>
      </c>
      <c r="E9564">
        <v>3.5999999999999997E-2</v>
      </c>
    </row>
    <row r="9565" spans="1:5">
      <c r="A9565">
        <v>2024</v>
      </c>
      <c r="B9565" t="s">
        <v>422</v>
      </c>
      <c r="C9565" t="s">
        <v>15</v>
      </c>
      <c r="D9565" t="s">
        <v>648</v>
      </c>
      <c r="E9565">
        <v>3.9899999999999998E-2</v>
      </c>
    </row>
    <row r="9566" spans="1:5">
      <c r="A9566">
        <v>2024</v>
      </c>
      <c r="B9566" t="s">
        <v>425</v>
      </c>
      <c r="C9566" t="s">
        <v>24</v>
      </c>
      <c r="D9566" t="s">
        <v>648</v>
      </c>
      <c r="E9566">
        <v>4.2599999999999999E-2</v>
      </c>
    </row>
    <row r="9567" spans="1:5">
      <c r="A9567">
        <v>2024</v>
      </c>
      <c r="B9567" t="s">
        <v>438</v>
      </c>
      <c r="C9567" t="s">
        <v>52</v>
      </c>
      <c r="D9567" t="s">
        <v>648</v>
      </c>
      <c r="E9567">
        <v>2.86E-2</v>
      </c>
    </row>
    <row r="9568" spans="1:5">
      <c r="A9568">
        <v>2024</v>
      </c>
      <c r="B9568" t="s">
        <v>420</v>
      </c>
      <c r="C9568" t="s">
        <v>8</v>
      </c>
      <c r="D9568" t="s">
        <v>648</v>
      </c>
      <c r="E9568">
        <v>2.75E-2</v>
      </c>
    </row>
    <row r="9569" spans="1:5">
      <c r="A9569">
        <v>2024</v>
      </c>
      <c r="B9569" t="s">
        <v>423</v>
      </c>
      <c r="C9569" t="s">
        <v>18</v>
      </c>
      <c r="D9569" t="s">
        <v>648</v>
      </c>
      <c r="E9569">
        <v>4.3200000000000002E-2</v>
      </c>
    </row>
    <row r="9570" spans="1:5">
      <c r="A9570">
        <v>2024</v>
      </c>
      <c r="B9570" t="s">
        <v>421</v>
      </c>
      <c r="C9570" t="s">
        <v>13</v>
      </c>
      <c r="D9570" t="s">
        <v>648</v>
      </c>
      <c r="E9570">
        <v>2.4299999999999999E-2</v>
      </c>
    </row>
    <row r="9571" spans="1:5">
      <c r="A9571">
        <v>2024</v>
      </c>
      <c r="B9571" t="s">
        <v>429</v>
      </c>
      <c r="C9571" t="s">
        <v>30</v>
      </c>
      <c r="D9571" t="s">
        <v>648</v>
      </c>
      <c r="E9571">
        <v>4.4900000000000002E-2</v>
      </c>
    </row>
    <row r="9572" spans="1:5">
      <c r="A9572">
        <v>2024</v>
      </c>
      <c r="B9572" t="s">
        <v>431</v>
      </c>
      <c r="C9572" t="s">
        <v>36</v>
      </c>
      <c r="D9572" t="s">
        <v>648</v>
      </c>
      <c r="E9572">
        <v>4.7600000000000003E-2</v>
      </c>
    </row>
    <row r="9573" spans="1:5">
      <c r="A9573">
        <v>2024</v>
      </c>
      <c r="B9573" t="s">
        <v>434</v>
      </c>
      <c r="C9573" t="s">
        <v>45</v>
      </c>
      <c r="D9573" t="s">
        <v>648</v>
      </c>
      <c r="E9573">
        <v>2.3800000000000002E-2</v>
      </c>
    </row>
    <row r="9574" spans="1:5">
      <c r="A9574">
        <v>2024</v>
      </c>
      <c r="B9574" t="s">
        <v>437</v>
      </c>
      <c r="C9574" t="s">
        <v>51</v>
      </c>
      <c r="D9574" t="s">
        <v>648</v>
      </c>
      <c r="E9574">
        <v>2.93E-2</v>
      </c>
    </row>
    <row r="9575" spans="1:5">
      <c r="A9575">
        <v>2024</v>
      </c>
      <c r="B9575" t="s">
        <v>436</v>
      </c>
      <c r="C9575" t="s">
        <v>49</v>
      </c>
      <c r="D9575" t="s">
        <v>648</v>
      </c>
      <c r="E9575">
        <v>3.2199999999999999E-2</v>
      </c>
    </row>
    <row r="9576" spans="1:5">
      <c r="A9576">
        <v>2024</v>
      </c>
      <c r="B9576" t="s">
        <v>439</v>
      </c>
      <c r="C9576" t="s">
        <v>53</v>
      </c>
      <c r="D9576" t="s">
        <v>648</v>
      </c>
      <c r="E9576">
        <v>3.8199999999999998E-2</v>
      </c>
    </row>
    <row r="9577" spans="1:5">
      <c r="A9577">
        <v>2024</v>
      </c>
      <c r="B9577" t="s">
        <v>433</v>
      </c>
      <c r="C9577" t="s">
        <v>42</v>
      </c>
      <c r="D9577" t="s">
        <v>648</v>
      </c>
      <c r="E9577">
        <v>1.9599999999999999E-2</v>
      </c>
    </row>
    <row r="9578" spans="1:5">
      <c r="A9578">
        <v>2023</v>
      </c>
      <c r="B9578" t="s">
        <v>431</v>
      </c>
      <c r="C9578" t="s">
        <v>36</v>
      </c>
      <c r="D9578" t="s">
        <v>649</v>
      </c>
      <c r="E9578">
        <v>0.3523</v>
      </c>
    </row>
    <row r="9579" spans="1:5">
      <c r="A9579">
        <v>2023</v>
      </c>
      <c r="B9579" t="s">
        <v>433</v>
      </c>
      <c r="C9579" t="s">
        <v>42</v>
      </c>
      <c r="D9579" t="s">
        <v>649</v>
      </c>
      <c r="E9579">
        <v>0.17649999999999999</v>
      </c>
    </row>
    <row r="9580" spans="1:5">
      <c r="A9580">
        <v>2023</v>
      </c>
      <c r="B9580" t="s">
        <v>423</v>
      </c>
      <c r="C9580" t="s">
        <v>18</v>
      </c>
      <c r="D9580" t="s">
        <v>649</v>
      </c>
      <c r="E9580">
        <v>0.34549999999999997</v>
      </c>
    </row>
    <row r="9581" spans="1:5">
      <c r="A9581">
        <v>2023</v>
      </c>
      <c r="B9581" t="s">
        <v>428</v>
      </c>
      <c r="C9581" t="s">
        <v>27</v>
      </c>
      <c r="D9581" t="s">
        <v>649</v>
      </c>
      <c r="E9581">
        <v>0.3347</v>
      </c>
    </row>
    <row r="9582" spans="1:5">
      <c r="A9582">
        <v>2024</v>
      </c>
      <c r="B9582" t="s">
        <v>424</v>
      </c>
      <c r="C9582" t="s">
        <v>21</v>
      </c>
      <c r="D9582" t="s">
        <v>649</v>
      </c>
      <c r="E9582">
        <v>0.30880000000000002</v>
      </c>
    </row>
    <row r="9583" spans="1:5">
      <c r="A9583">
        <v>2024</v>
      </c>
      <c r="B9583" t="s">
        <v>432</v>
      </c>
      <c r="C9583" t="s">
        <v>39</v>
      </c>
      <c r="D9583" t="s">
        <v>649</v>
      </c>
      <c r="E9583">
        <v>0.3251</v>
      </c>
    </row>
    <row r="9584" spans="1:5">
      <c r="A9584">
        <v>2024</v>
      </c>
      <c r="B9584" t="s">
        <v>435</v>
      </c>
      <c r="C9584" t="s">
        <v>48</v>
      </c>
      <c r="D9584" t="s">
        <v>649</v>
      </c>
      <c r="E9584">
        <v>0.47299999999999998</v>
      </c>
    </row>
    <row r="9585" spans="1:5">
      <c r="A9585">
        <v>2024</v>
      </c>
      <c r="B9585" t="s">
        <v>426</v>
      </c>
      <c r="C9585" t="s">
        <v>427</v>
      </c>
      <c r="D9585" t="s">
        <v>649</v>
      </c>
      <c r="E9585">
        <v>0.48920000000000002</v>
      </c>
    </row>
    <row r="9586" spans="1:5">
      <c r="A9586">
        <v>2021</v>
      </c>
      <c r="B9586" t="s">
        <v>437</v>
      </c>
      <c r="C9586" t="s">
        <v>51</v>
      </c>
      <c r="D9586" t="s">
        <v>649</v>
      </c>
      <c r="E9586">
        <v>0.17549999999999999</v>
      </c>
    </row>
    <row r="9587" spans="1:5">
      <c r="A9587">
        <v>2021</v>
      </c>
      <c r="B9587" t="s">
        <v>434</v>
      </c>
      <c r="C9587" t="s">
        <v>45</v>
      </c>
      <c r="D9587" t="s">
        <v>649</v>
      </c>
      <c r="E9587">
        <v>0.30430000000000001</v>
      </c>
    </row>
    <row r="9588" spans="1:5">
      <c r="A9588">
        <v>2021</v>
      </c>
      <c r="B9588" t="s">
        <v>438</v>
      </c>
      <c r="C9588" t="s">
        <v>52</v>
      </c>
      <c r="D9588" t="s">
        <v>649</v>
      </c>
      <c r="E9588">
        <v>0.375</v>
      </c>
    </row>
    <row r="9589" spans="1:5">
      <c r="A9589">
        <v>2021</v>
      </c>
      <c r="B9589" t="s">
        <v>425</v>
      </c>
      <c r="C9589" t="s">
        <v>24</v>
      </c>
      <c r="D9589" t="s">
        <v>649</v>
      </c>
      <c r="E9589">
        <v>0.2676</v>
      </c>
    </row>
    <row r="9590" spans="1:5">
      <c r="A9590">
        <v>2021</v>
      </c>
      <c r="B9590" t="s">
        <v>423</v>
      </c>
      <c r="C9590" t="s">
        <v>18</v>
      </c>
      <c r="D9590" t="s">
        <v>649</v>
      </c>
      <c r="E9590">
        <v>0.34129999999999999</v>
      </c>
    </row>
    <row r="9591" spans="1:5">
      <c r="A9591">
        <v>2021</v>
      </c>
      <c r="B9591" t="s">
        <v>420</v>
      </c>
      <c r="C9591" t="s">
        <v>8</v>
      </c>
      <c r="D9591" t="s">
        <v>649</v>
      </c>
      <c r="E9591">
        <v>0.26889999999999997</v>
      </c>
    </row>
    <row r="9592" spans="1:5">
      <c r="A9592">
        <v>2022</v>
      </c>
      <c r="B9592" t="s">
        <v>425</v>
      </c>
      <c r="C9592" t="s">
        <v>24</v>
      </c>
      <c r="D9592" t="s">
        <v>649</v>
      </c>
      <c r="E9592">
        <v>0.23569999999999999</v>
      </c>
    </row>
    <row r="9593" spans="1:5">
      <c r="A9593">
        <v>2022</v>
      </c>
      <c r="B9593" t="s">
        <v>422</v>
      </c>
      <c r="C9593" t="s">
        <v>15</v>
      </c>
      <c r="D9593" t="s">
        <v>649</v>
      </c>
      <c r="E9593">
        <v>0.2833</v>
      </c>
    </row>
    <row r="9594" spans="1:5">
      <c r="A9594">
        <v>2022</v>
      </c>
      <c r="B9594" t="s">
        <v>437</v>
      </c>
      <c r="C9594" t="s">
        <v>51</v>
      </c>
      <c r="D9594" t="s">
        <v>649</v>
      </c>
      <c r="E9594">
        <v>0.1507</v>
      </c>
    </row>
    <row r="9595" spans="1:5">
      <c r="A9595">
        <v>2022</v>
      </c>
      <c r="B9595" t="s">
        <v>426</v>
      </c>
      <c r="C9595" t="s">
        <v>427</v>
      </c>
      <c r="D9595" t="s">
        <v>649</v>
      </c>
      <c r="E9595">
        <v>0.4677</v>
      </c>
    </row>
    <row r="9596" spans="1:5">
      <c r="A9596">
        <v>2022</v>
      </c>
      <c r="B9596" t="s">
        <v>428</v>
      </c>
      <c r="C9596" t="s">
        <v>27</v>
      </c>
      <c r="D9596" t="s">
        <v>649</v>
      </c>
      <c r="E9596">
        <v>0.30159999999999998</v>
      </c>
    </row>
    <row r="9597" spans="1:5">
      <c r="A9597">
        <v>2022</v>
      </c>
      <c r="B9597" t="s">
        <v>435</v>
      </c>
      <c r="C9597" t="s">
        <v>48</v>
      </c>
      <c r="D9597" t="s">
        <v>649</v>
      </c>
      <c r="E9597">
        <v>0.43140000000000001</v>
      </c>
    </row>
    <row r="9598" spans="1:5">
      <c r="A9598">
        <v>2022</v>
      </c>
      <c r="B9598" t="s">
        <v>423</v>
      </c>
      <c r="C9598" t="s">
        <v>18</v>
      </c>
      <c r="D9598" t="s">
        <v>649</v>
      </c>
      <c r="E9598">
        <v>0.29649999999999999</v>
      </c>
    </row>
    <row r="9599" spans="1:5">
      <c r="A9599">
        <v>2022</v>
      </c>
      <c r="B9599" t="s">
        <v>430</v>
      </c>
      <c r="C9599" t="s">
        <v>33</v>
      </c>
      <c r="D9599" t="s">
        <v>649</v>
      </c>
      <c r="E9599">
        <v>0.38219999999999998</v>
      </c>
    </row>
    <row r="9600" spans="1:5">
      <c r="A9600">
        <v>2022</v>
      </c>
      <c r="B9600" t="s">
        <v>436</v>
      </c>
      <c r="C9600" t="s">
        <v>49</v>
      </c>
      <c r="D9600" t="s">
        <v>649</v>
      </c>
      <c r="E9600">
        <v>0.2505</v>
      </c>
    </row>
    <row r="9601" spans="1:5">
      <c r="A9601">
        <v>2022</v>
      </c>
      <c r="B9601" t="s">
        <v>439</v>
      </c>
      <c r="C9601" t="s">
        <v>53</v>
      </c>
      <c r="D9601" t="s">
        <v>649</v>
      </c>
      <c r="E9601">
        <v>0.25929999999999997</v>
      </c>
    </row>
    <row r="9602" spans="1:5">
      <c r="A9602">
        <v>2022</v>
      </c>
      <c r="B9602" t="s">
        <v>433</v>
      </c>
      <c r="C9602" t="s">
        <v>42</v>
      </c>
      <c r="D9602" t="s">
        <v>649</v>
      </c>
      <c r="E9602">
        <v>0.14560000000000001</v>
      </c>
    </row>
    <row r="9603" spans="1:5">
      <c r="A9603">
        <v>2022</v>
      </c>
      <c r="B9603" t="s">
        <v>434</v>
      </c>
      <c r="C9603" t="s">
        <v>45</v>
      </c>
      <c r="D9603" t="s">
        <v>649</v>
      </c>
      <c r="E9603">
        <v>0.2727</v>
      </c>
    </row>
    <row r="9604" spans="1:5">
      <c r="A9604">
        <v>2022</v>
      </c>
      <c r="B9604" t="s">
        <v>432</v>
      </c>
      <c r="C9604" t="s">
        <v>39</v>
      </c>
      <c r="D9604" t="s">
        <v>649</v>
      </c>
      <c r="E9604">
        <v>0.29349999999999998</v>
      </c>
    </row>
    <row r="9605" spans="1:5">
      <c r="A9605">
        <v>2021</v>
      </c>
      <c r="B9605" t="s">
        <v>426</v>
      </c>
      <c r="C9605" t="s">
        <v>427</v>
      </c>
      <c r="D9605" t="s">
        <v>649</v>
      </c>
      <c r="E9605">
        <v>0.497</v>
      </c>
    </row>
    <row r="9606" spans="1:5">
      <c r="A9606">
        <v>2021</v>
      </c>
      <c r="B9606" t="s">
        <v>422</v>
      </c>
      <c r="C9606" t="s">
        <v>15</v>
      </c>
      <c r="D9606" t="s">
        <v>649</v>
      </c>
      <c r="E9606">
        <v>0.29649999999999999</v>
      </c>
    </row>
    <row r="9607" spans="1:5">
      <c r="A9607">
        <v>2021</v>
      </c>
      <c r="B9607" t="s">
        <v>432</v>
      </c>
      <c r="C9607" t="s">
        <v>39</v>
      </c>
      <c r="D9607" t="s">
        <v>649</v>
      </c>
      <c r="E9607">
        <v>0.3135</v>
      </c>
    </row>
    <row r="9608" spans="1:5">
      <c r="A9608">
        <v>2021</v>
      </c>
      <c r="B9608" t="s">
        <v>424</v>
      </c>
      <c r="C9608" t="s">
        <v>21</v>
      </c>
      <c r="D9608" t="s">
        <v>649</v>
      </c>
      <c r="E9608">
        <v>0.30249999999999999</v>
      </c>
    </row>
    <row r="9609" spans="1:5">
      <c r="A9609">
        <v>2021</v>
      </c>
      <c r="B9609" t="s">
        <v>433</v>
      </c>
      <c r="C9609" t="s">
        <v>42</v>
      </c>
      <c r="D9609" t="s">
        <v>649</v>
      </c>
      <c r="E9609">
        <v>0.18099999999999999</v>
      </c>
    </row>
    <row r="9610" spans="1:5">
      <c r="A9610">
        <v>2021</v>
      </c>
      <c r="B9610" t="s">
        <v>421</v>
      </c>
      <c r="C9610" t="s">
        <v>13</v>
      </c>
      <c r="D9610" t="s">
        <v>649</v>
      </c>
      <c r="E9610">
        <v>0.2152</v>
      </c>
    </row>
    <row r="9611" spans="1:5">
      <c r="A9611">
        <v>2022</v>
      </c>
      <c r="B9611" t="s">
        <v>424</v>
      </c>
      <c r="C9611" t="s">
        <v>21</v>
      </c>
      <c r="D9611" t="s">
        <v>649</v>
      </c>
      <c r="E9611">
        <v>0.27850000000000003</v>
      </c>
    </row>
    <row r="9612" spans="1:5">
      <c r="A9612">
        <v>2022</v>
      </c>
      <c r="B9612" t="s">
        <v>431</v>
      </c>
      <c r="C9612" t="s">
        <v>36</v>
      </c>
      <c r="D9612" t="s">
        <v>649</v>
      </c>
      <c r="E9612">
        <v>0.3034</v>
      </c>
    </row>
    <row r="9613" spans="1:5">
      <c r="A9613">
        <v>2022</v>
      </c>
      <c r="B9613" t="s">
        <v>421</v>
      </c>
      <c r="C9613" t="s">
        <v>13</v>
      </c>
      <c r="D9613" t="s">
        <v>649</v>
      </c>
      <c r="E9613">
        <v>0.19639999999999999</v>
      </c>
    </row>
    <row r="9614" spans="1:5">
      <c r="A9614">
        <v>2021</v>
      </c>
      <c r="B9614" t="s">
        <v>436</v>
      </c>
      <c r="C9614" t="s">
        <v>49</v>
      </c>
      <c r="D9614" t="s">
        <v>649</v>
      </c>
      <c r="E9614">
        <v>0.2833</v>
      </c>
    </row>
    <row r="9615" spans="1:5">
      <c r="A9615">
        <v>2021</v>
      </c>
      <c r="B9615" t="s">
        <v>439</v>
      </c>
      <c r="C9615" t="s">
        <v>53</v>
      </c>
      <c r="D9615" t="s">
        <v>649</v>
      </c>
      <c r="E9615">
        <v>0.28129999999999999</v>
      </c>
    </row>
    <row r="9616" spans="1:5">
      <c r="A9616">
        <v>2021</v>
      </c>
      <c r="B9616" t="s">
        <v>435</v>
      </c>
      <c r="C9616" t="s">
        <v>48</v>
      </c>
      <c r="D9616" t="s">
        <v>649</v>
      </c>
      <c r="E9616">
        <v>0.44219999999999998</v>
      </c>
    </row>
    <row r="9617" spans="1:5">
      <c r="A9617">
        <v>2021</v>
      </c>
      <c r="B9617" t="s">
        <v>430</v>
      </c>
      <c r="C9617" t="s">
        <v>33</v>
      </c>
      <c r="D9617" t="s">
        <v>649</v>
      </c>
      <c r="E9617">
        <v>0.47060000000000002</v>
      </c>
    </row>
    <row r="9618" spans="1:5">
      <c r="A9618">
        <v>2021</v>
      </c>
      <c r="B9618" t="s">
        <v>429</v>
      </c>
      <c r="C9618" t="s">
        <v>30</v>
      </c>
      <c r="D9618" t="s">
        <v>649</v>
      </c>
      <c r="E9618">
        <v>0.35549999999999998</v>
      </c>
    </row>
    <row r="9619" spans="1:5">
      <c r="A9619">
        <v>2021</v>
      </c>
      <c r="B9619" t="s">
        <v>428</v>
      </c>
      <c r="C9619" t="s">
        <v>27</v>
      </c>
      <c r="D9619" t="s">
        <v>649</v>
      </c>
      <c r="E9619">
        <v>0.3478</v>
      </c>
    </row>
    <row r="9620" spans="1:5">
      <c r="A9620">
        <v>2021</v>
      </c>
      <c r="B9620" t="s">
        <v>431</v>
      </c>
      <c r="C9620" t="s">
        <v>36</v>
      </c>
      <c r="D9620" t="s">
        <v>649</v>
      </c>
      <c r="E9620">
        <v>0.31109999999999999</v>
      </c>
    </row>
    <row r="9621" spans="1:5">
      <c r="A9621">
        <v>2022</v>
      </c>
      <c r="B9621" t="s">
        <v>438</v>
      </c>
      <c r="C9621" t="s">
        <v>52</v>
      </c>
      <c r="D9621" t="s">
        <v>649</v>
      </c>
      <c r="E9621">
        <v>0.35239999999999999</v>
      </c>
    </row>
    <row r="9622" spans="1:5">
      <c r="A9622">
        <v>2022</v>
      </c>
      <c r="B9622" t="s">
        <v>429</v>
      </c>
      <c r="C9622" t="s">
        <v>30</v>
      </c>
      <c r="D9622" t="s">
        <v>649</v>
      </c>
      <c r="E9622">
        <v>0.3206</v>
      </c>
    </row>
    <row r="9623" spans="1:5">
      <c r="A9623">
        <v>2022</v>
      </c>
      <c r="B9623" t="s">
        <v>420</v>
      </c>
      <c r="C9623" t="s">
        <v>8</v>
      </c>
      <c r="D9623" t="s">
        <v>649</v>
      </c>
      <c r="E9623">
        <v>0.2495</v>
      </c>
    </row>
    <row r="9624" spans="1:5">
      <c r="A9624">
        <v>2020</v>
      </c>
      <c r="B9624" t="s">
        <v>422</v>
      </c>
      <c r="C9624" t="s">
        <v>15</v>
      </c>
      <c r="D9624" t="s">
        <v>649</v>
      </c>
      <c r="E9624">
        <v>0.27829999999999999</v>
      </c>
    </row>
    <row r="9625" spans="1:5">
      <c r="A9625">
        <v>2020</v>
      </c>
      <c r="B9625" t="s">
        <v>425</v>
      </c>
      <c r="C9625" t="s">
        <v>24</v>
      </c>
      <c r="D9625" t="s">
        <v>649</v>
      </c>
      <c r="E9625">
        <v>0.27079999999999999</v>
      </c>
    </row>
    <row r="9626" spans="1:5">
      <c r="A9626">
        <v>2020</v>
      </c>
      <c r="B9626" t="s">
        <v>431</v>
      </c>
      <c r="C9626" t="s">
        <v>36</v>
      </c>
      <c r="D9626" t="s">
        <v>649</v>
      </c>
      <c r="E9626">
        <v>0.3</v>
      </c>
    </row>
    <row r="9627" spans="1:5">
      <c r="A9627">
        <v>2020</v>
      </c>
      <c r="B9627" t="s">
        <v>423</v>
      </c>
      <c r="C9627" t="s">
        <v>18</v>
      </c>
      <c r="D9627" t="s">
        <v>649</v>
      </c>
      <c r="E9627">
        <v>0.3155</v>
      </c>
    </row>
    <row r="9628" spans="1:5">
      <c r="A9628">
        <v>2020</v>
      </c>
      <c r="B9628" t="s">
        <v>421</v>
      </c>
      <c r="C9628" t="s">
        <v>13</v>
      </c>
      <c r="D9628" t="s">
        <v>649</v>
      </c>
      <c r="E9628">
        <v>0.20250000000000001</v>
      </c>
    </row>
    <row r="9629" spans="1:5">
      <c r="A9629">
        <v>2020</v>
      </c>
      <c r="B9629" t="s">
        <v>438</v>
      </c>
      <c r="C9629" t="s">
        <v>52</v>
      </c>
      <c r="D9629" t="s">
        <v>649</v>
      </c>
      <c r="E9629">
        <v>0.3846</v>
      </c>
    </row>
    <row r="9630" spans="1:5">
      <c r="A9630">
        <v>2020</v>
      </c>
      <c r="B9630" t="s">
        <v>436</v>
      </c>
      <c r="C9630" t="s">
        <v>49</v>
      </c>
      <c r="D9630" t="s">
        <v>649</v>
      </c>
      <c r="E9630">
        <v>0.25979999999999998</v>
      </c>
    </row>
    <row r="9631" spans="1:5">
      <c r="A9631">
        <v>2020</v>
      </c>
      <c r="B9631" t="s">
        <v>426</v>
      </c>
      <c r="C9631" t="s">
        <v>427</v>
      </c>
      <c r="D9631" t="s">
        <v>649</v>
      </c>
      <c r="E9631">
        <v>0.4924</v>
      </c>
    </row>
    <row r="9632" spans="1:5">
      <c r="A9632">
        <v>2020</v>
      </c>
      <c r="B9632" t="s">
        <v>424</v>
      </c>
      <c r="C9632" t="s">
        <v>21</v>
      </c>
      <c r="D9632" t="s">
        <v>649</v>
      </c>
      <c r="E9632">
        <v>0.28839999999999999</v>
      </c>
    </row>
    <row r="9633" spans="1:5">
      <c r="A9633">
        <v>2020</v>
      </c>
      <c r="B9633" t="s">
        <v>432</v>
      </c>
      <c r="C9633" t="s">
        <v>39</v>
      </c>
      <c r="D9633" t="s">
        <v>649</v>
      </c>
      <c r="E9633">
        <v>0.30609999999999998</v>
      </c>
    </row>
    <row r="9634" spans="1:5">
      <c r="A9634">
        <v>2020</v>
      </c>
      <c r="B9634" t="s">
        <v>439</v>
      </c>
      <c r="C9634" t="s">
        <v>53</v>
      </c>
      <c r="D9634" t="s">
        <v>649</v>
      </c>
      <c r="E9634">
        <v>0.24690000000000001</v>
      </c>
    </row>
    <row r="9635" spans="1:5">
      <c r="A9635">
        <v>2020</v>
      </c>
      <c r="B9635" t="s">
        <v>428</v>
      </c>
      <c r="C9635" t="s">
        <v>27</v>
      </c>
      <c r="D9635" t="s">
        <v>649</v>
      </c>
      <c r="E9635">
        <v>0.311</v>
      </c>
    </row>
    <row r="9636" spans="1:5">
      <c r="A9636">
        <v>2020</v>
      </c>
      <c r="B9636" t="s">
        <v>429</v>
      </c>
      <c r="C9636" t="s">
        <v>30</v>
      </c>
      <c r="D9636" t="s">
        <v>649</v>
      </c>
      <c r="E9636">
        <v>0.33989999999999998</v>
      </c>
    </row>
    <row r="9637" spans="1:5">
      <c r="A9637">
        <v>2020</v>
      </c>
      <c r="B9637" t="s">
        <v>430</v>
      </c>
      <c r="C9637" t="s">
        <v>33</v>
      </c>
      <c r="D9637" t="s">
        <v>649</v>
      </c>
      <c r="E9637">
        <v>0.43869999999999998</v>
      </c>
    </row>
    <row r="9638" spans="1:5">
      <c r="A9638">
        <v>2020</v>
      </c>
      <c r="B9638" t="s">
        <v>433</v>
      </c>
      <c r="C9638" t="s">
        <v>42</v>
      </c>
      <c r="D9638" t="s">
        <v>649</v>
      </c>
      <c r="E9638">
        <v>0.16669999999999999</v>
      </c>
    </row>
    <row r="9639" spans="1:5">
      <c r="A9639">
        <v>2020</v>
      </c>
      <c r="B9639" t="s">
        <v>420</v>
      </c>
      <c r="C9639" t="s">
        <v>8</v>
      </c>
      <c r="D9639" t="s">
        <v>649</v>
      </c>
      <c r="E9639">
        <v>0.25790000000000002</v>
      </c>
    </row>
    <row r="9640" spans="1:5">
      <c r="A9640">
        <v>2020</v>
      </c>
      <c r="B9640" t="s">
        <v>434</v>
      </c>
      <c r="C9640" t="s">
        <v>45</v>
      </c>
      <c r="D9640" t="s">
        <v>649</v>
      </c>
      <c r="E9640">
        <v>0.28260000000000002</v>
      </c>
    </row>
    <row r="9641" spans="1:5">
      <c r="A9641">
        <v>2020</v>
      </c>
      <c r="B9641" t="s">
        <v>435</v>
      </c>
      <c r="C9641" t="s">
        <v>48</v>
      </c>
      <c r="D9641" t="s">
        <v>649</v>
      </c>
      <c r="E9641">
        <v>0.42480000000000001</v>
      </c>
    </row>
    <row r="9642" spans="1:5">
      <c r="A9642">
        <v>2020</v>
      </c>
      <c r="B9642" t="s">
        <v>437</v>
      </c>
      <c r="C9642" t="s">
        <v>51</v>
      </c>
      <c r="D9642" t="s">
        <v>649</v>
      </c>
      <c r="E9642">
        <v>0.16489999999999999</v>
      </c>
    </row>
    <row r="9643" spans="1:5">
      <c r="A9643">
        <v>2019</v>
      </c>
      <c r="B9643" t="s">
        <v>432</v>
      </c>
      <c r="C9643" t="s">
        <v>39</v>
      </c>
      <c r="D9643" t="s">
        <v>649</v>
      </c>
      <c r="E9643">
        <v>0.3039</v>
      </c>
    </row>
    <row r="9644" spans="1:5">
      <c r="A9644">
        <v>2019</v>
      </c>
      <c r="B9644" t="s">
        <v>426</v>
      </c>
      <c r="C9644" t="s">
        <v>427</v>
      </c>
      <c r="D9644" t="s">
        <v>649</v>
      </c>
      <c r="E9644">
        <v>0.4743</v>
      </c>
    </row>
    <row r="9645" spans="1:5">
      <c r="A9645">
        <v>2019</v>
      </c>
      <c r="B9645" t="s">
        <v>421</v>
      </c>
      <c r="C9645" t="s">
        <v>13</v>
      </c>
      <c r="D9645" t="s">
        <v>649</v>
      </c>
      <c r="E9645">
        <v>0.20369999999999999</v>
      </c>
    </row>
    <row r="9646" spans="1:5">
      <c r="A9646">
        <v>2019</v>
      </c>
      <c r="B9646" t="s">
        <v>424</v>
      </c>
      <c r="C9646" t="s">
        <v>21</v>
      </c>
      <c r="D9646" t="s">
        <v>649</v>
      </c>
      <c r="E9646">
        <v>0.28920000000000001</v>
      </c>
    </row>
    <row r="9647" spans="1:5">
      <c r="A9647">
        <v>2019</v>
      </c>
      <c r="B9647" t="s">
        <v>423</v>
      </c>
      <c r="C9647" t="s">
        <v>18</v>
      </c>
      <c r="D9647" t="s">
        <v>649</v>
      </c>
      <c r="E9647">
        <v>0.32529999999999998</v>
      </c>
    </row>
    <row r="9648" spans="1:5">
      <c r="A9648">
        <v>2019</v>
      </c>
      <c r="B9648" t="s">
        <v>434</v>
      </c>
      <c r="C9648" t="s">
        <v>45</v>
      </c>
      <c r="D9648" t="s">
        <v>649</v>
      </c>
      <c r="E9648">
        <v>0.22919999999999999</v>
      </c>
    </row>
    <row r="9649" spans="1:5">
      <c r="A9649">
        <v>2019</v>
      </c>
      <c r="B9649" t="s">
        <v>428</v>
      </c>
      <c r="C9649" t="s">
        <v>27</v>
      </c>
      <c r="D9649" t="s">
        <v>649</v>
      </c>
      <c r="E9649">
        <v>0.31890000000000002</v>
      </c>
    </row>
    <row r="9650" spans="1:5">
      <c r="A9650">
        <v>2019</v>
      </c>
      <c r="B9650" t="s">
        <v>437</v>
      </c>
      <c r="C9650" t="s">
        <v>51</v>
      </c>
      <c r="D9650" t="s">
        <v>649</v>
      </c>
      <c r="E9650">
        <v>0.17030000000000001</v>
      </c>
    </row>
    <row r="9651" spans="1:5">
      <c r="A9651">
        <v>2019</v>
      </c>
      <c r="B9651" t="s">
        <v>425</v>
      </c>
      <c r="C9651" t="s">
        <v>24</v>
      </c>
      <c r="D9651" t="s">
        <v>649</v>
      </c>
      <c r="E9651">
        <v>0.24660000000000001</v>
      </c>
    </row>
    <row r="9652" spans="1:5">
      <c r="A9652">
        <v>2019</v>
      </c>
      <c r="B9652" t="s">
        <v>430</v>
      </c>
      <c r="C9652" t="s">
        <v>33</v>
      </c>
      <c r="D9652" t="s">
        <v>649</v>
      </c>
      <c r="E9652">
        <v>0.42680000000000001</v>
      </c>
    </row>
    <row r="9653" spans="1:5">
      <c r="A9653">
        <v>2019</v>
      </c>
      <c r="B9653" t="s">
        <v>420</v>
      </c>
      <c r="C9653" t="s">
        <v>8</v>
      </c>
      <c r="D9653" t="s">
        <v>649</v>
      </c>
      <c r="E9653">
        <v>0.25540000000000002</v>
      </c>
    </row>
    <row r="9654" spans="1:5">
      <c r="A9654">
        <v>2019</v>
      </c>
      <c r="B9654" t="s">
        <v>438</v>
      </c>
      <c r="C9654" t="s">
        <v>52</v>
      </c>
      <c r="D9654" t="s">
        <v>649</v>
      </c>
      <c r="E9654">
        <v>0.35920000000000002</v>
      </c>
    </row>
    <row r="9655" spans="1:5">
      <c r="A9655">
        <v>2019</v>
      </c>
      <c r="B9655" t="s">
        <v>429</v>
      </c>
      <c r="C9655" t="s">
        <v>30</v>
      </c>
      <c r="D9655" t="s">
        <v>649</v>
      </c>
      <c r="E9655">
        <v>0.32479999999999998</v>
      </c>
    </row>
    <row r="9656" spans="1:5">
      <c r="A9656">
        <v>2019</v>
      </c>
      <c r="B9656" t="s">
        <v>433</v>
      </c>
      <c r="C9656" t="s">
        <v>42</v>
      </c>
      <c r="D9656" t="s">
        <v>649</v>
      </c>
      <c r="E9656">
        <v>0.156</v>
      </c>
    </row>
    <row r="9657" spans="1:5">
      <c r="A9657">
        <v>2019</v>
      </c>
      <c r="B9657" t="s">
        <v>422</v>
      </c>
      <c r="C9657" t="s">
        <v>15</v>
      </c>
      <c r="D9657" t="s">
        <v>649</v>
      </c>
      <c r="E9657">
        <v>0.27429999999999999</v>
      </c>
    </row>
    <row r="9658" spans="1:5">
      <c r="A9658">
        <v>2019</v>
      </c>
      <c r="B9658" t="s">
        <v>435</v>
      </c>
      <c r="C9658" t="s">
        <v>48</v>
      </c>
      <c r="D9658" t="s">
        <v>649</v>
      </c>
      <c r="E9658">
        <v>0.43240000000000001</v>
      </c>
    </row>
    <row r="9659" spans="1:5">
      <c r="A9659">
        <v>2019</v>
      </c>
      <c r="B9659" t="s">
        <v>436</v>
      </c>
      <c r="C9659" t="s">
        <v>49</v>
      </c>
      <c r="D9659" t="s">
        <v>649</v>
      </c>
      <c r="E9659">
        <v>0.25</v>
      </c>
    </row>
    <row r="9660" spans="1:5">
      <c r="A9660">
        <v>2019</v>
      </c>
      <c r="B9660" t="s">
        <v>439</v>
      </c>
      <c r="C9660" t="s">
        <v>53</v>
      </c>
      <c r="D9660" t="s">
        <v>649</v>
      </c>
      <c r="E9660">
        <v>0.2455</v>
      </c>
    </row>
    <row r="9661" spans="1:5">
      <c r="A9661">
        <v>2019</v>
      </c>
      <c r="B9661" t="s">
        <v>431</v>
      </c>
      <c r="C9661" t="s">
        <v>36</v>
      </c>
      <c r="D9661" t="s">
        <v>649</v>
      </c>
      <c r="E9661">
        <v>0.28889999999999999</v>
      </c>
    </row>
    <row r="9662" spans="1:5">
      <c r="A9662">
        <v>2018</v>
      </c>
      <c r="B9662" t="s">
        <v>424</v>
      </c>
      <c r="C9662" t="s">
        <v>21</v>
      </c>
      <c r="D9662" t="s">
        <v>649</v>
      </c>
      <c r="E9662">
        <v>0.31630000000000003</v>
      </c>
    </row>
    <row r="9663" spans="1:5">
      <c r="A9663">
        <v>2018</v>
      </c>
      <c r="B9663" t="s">
        <v>420</v>
      </c>
      <c r="C9663" t="s">
        <v>8</v>
      </c>
      <c r="D9663" t="s">
        <v>649</v>
      </c>
      <c r="E9663">
        <v>0.26740000000000003</v>
      </c>
    </row>
    <row r="9664" spans="1:5">
      <c r="A9664">
        <v>2018</v>
      </c>
      <c r="B9664" t="s">
        <v>426</v>
      </c>
      <c r="C9664" t="s">
        <v>427</v>
      </c>
      <c r="D9664" t="s">
        <v>649</v>
      </c>
      <c r="E9664">
        <v>0.4879</v>
      </c>
    </row>
    <row r="9665" spans="1:5">
      <c r="A9665">
        <v>2018</v>
      </c>
      <c r="B9665" t="s">
        <v>433</v>
      </c>
      <c r="C9665" t="s">
        <v>42</v>
      </c>
      <c r="D9665" t="s">
        <v>649</v>
      </c>
      <c r="E9665">
        <v>0.1759</v>
      </c>
    </row>
    <row r="9666" spans="1:5">
      <c r="A9666">
        <v>2018</v>
      </c>
      <c r="B9666" t="s">
        <v>421</v>
      </c>
      <c r="C9666" t="s">
        <v>13</v>
      </c>
      <c r="D9666" t="s">
        <v>649</v>
      </c>
      <c r="E9666">
        <v>0.2112</v>
      </c>
    </row>
    <row r="9667" spans="1:5">
      <c r="A9667">
        <v>2018</v>
      </c>
      <c r="B9667" t="s">
        <v>435</v>
      </c>
      <c r="C9667" t="s">
        <v>48</v>
      </c>
      <c r="D9667" t="s">
        <v>649</v>
      </c>
      <c r="E9667">
        <v>0.47260000000000002</v>
      </c>
    </row>
    <row r="9668" spans="1:5">
      <c r="A9668">
        <v>2018</v>
      </c>
      <c r="B9668" t="s">
        <v>428</v>
      </c>
      <c r="C9668" t="s">
        <v>27</v>
      </c>
      <c r="D9668" t="s">
        <v>649</v>
      </c>
      <c r="E9668">
        <v>0.33879999999999999</v>
      </c>
    </row>
    <row r="9669" spans="1:5">
      <c r="A9669">
        <v>2018</v>
      </c>
      <c r="B9669" t="s">
        <v>423</v>
      </c>
      <c r="C9669" t="s">
        <v>18</v>
      </c>
      <c r="D9669" t="s">
        <v>649</v>
      </c>
      <c r="E9669">
        <v>0.33939999999999998</v>
      </c>
    </row>
    <row r="9670" spans="1:5">
      <c r="A9670">
        <v>2018</v>
      </c>
      <c r="B9670" t="s">
        <v>430</v>
      </c>
      <c r="C9670" t="s">
        <v>33</v>
      </c>
      <c r="D9670" t="s">
        <v>649</v>
      </c>
      <c r="E9670">
        <v>0.42409999999999998</v>
      </c>
    </row>
    <row r="9671" spans="1:5">
      <c r="A9671">
        <v>2018</v>
      </c>
      <c r="B9671" t="s">
        <v>431</v>
      </c>
      <c r="C9671" t="s">
        <v>36</v>
      </c>
      <c r="D9671" t="s">
        <v>649</v>
      </c>
      <c r="E9671">
        <v>0.32969999999999999</v>
      </c>
    </row>
    <row r="9672" spans="1:5">
      <c r="A9672">
        <v>2018</v>
      </c>
      <c r="B9672" t="s">
        <v>438</v>
      </c>
      <c r="C9672" t="s">
        <v>52</v>
      </c>
      <c r="D9672" t="s">
        <v>649</v>
      </c>
      <c r="E9672">
        <v>0.36699999999999999</v>
      </c>
    </row>
    <row r="9673" spans="1:5">
      <c r="A9673">
        <v>2018</v>
      </c>
      <c r="B9673" t="s">
        <v>422</v>
      </c>
      <c r="C9673" t="s">
        <v>15</v>
      </c>
      <c r="D9673" t="s">
        <v>649</v>
      </c>
      <c r="E9673">
        <v>0.2833</v>
      </c>
    </row>
    <row r="9674" spans="1:5">
      <c r="A9674">
        <v>2018</v>
      </c>
      <c r="B9674" t="s">
        <v>436</v>
      </c>
      <c r="C9674" t="s">
        <v>49</v>
      </c>
      <c r="D9674" t="s">
        <v>649</v>
      </c>
      <c r="E9674">
        <v>0.26529999999999998</v>
      </c>
    </row>
    <row r="9675" spans="1:5">
      <c r="A9675">
        <v>2018</v>
      </c>
      <c r="B9675" t="s">
        <v>439</v>
      </c>
      <c r="C9675" t="s">
        <v>53</v>
      </c>
      <c r="D9675" t="s">
        <v>649</v>
      </c>
      <c r="E9675">
        <v>0.26440000000000002</v>
      </c>
    </row>
    <row r="9676" spans="1:5">
      <c r="A9676">
        <v>2018</v>
      </c>
      <c r="B9676" t="s">
        <v>437</v>
      </c>
      <c r="C9676" t="s">
        <v>51</v>
      </c>
      <c r="D9676" t="s">
        <v>649</v>
      </c>
      <c r="E9676">
        <v>0.17480000000000001</v>
      </c>
    </row>
    <row r="9677" spans="1:5">
      <c r="A9677">
        <v>2018</v>
      </c>
      <c r="B9677" t="s">
        <v>434</v>
      </c>
      <c r="C9677" t="s">
        <v>45</v>
      </c>
      <c r="D9677" t="s">
        <v>649</v>
      </c>
      <c r="E9677">
        <v>0.2979</v>
      </c>
    </row>
    <row r="9678" spans="1:5">
      <c r="A9678">
        <v>2018</v>
      </c>
      <c r="B9678" t="s">
        <v>429</v>
      </c>
      <c r="C9678" t="s">
        <v>30</v>
      </c>
      <c r="D9678" t="s">
        <v>649</v>
      </c>
      <c r="E9678">
        <v>0.34150000000000003</v>
      </c>
    </row>
    <row r="9679" spans="1:5">
      <c r="A9679">
        <v>2018</v>
      </c>
      <c r="B9679" t="s">
        <v>425</v>
      </c>
      <c r="C9679" t="s">
        <v>24</v>
      </c>
      <c r="D9679" t="s">
        <v>649</v>
      </c>
      <c r="E9679">
        <v>0.26029999999999998</v>
      </c>
    </row>
    <row r="9680" spans="1:5">
      <c r="A9680">
        <v>2018</v>
      </c>
      <c r="B9680" t="s">
        <v>432</v>
      </c>
      <c r="C9680" t="s">
        <v>39</v>
      </c>
      <c r="D9680" t="s">
        <v>649</v>
      </c>
      <c r="E9680">
        <v>0.3049</v>
      </c>
    </row>
    <row r="9681" spans="1:5">
      <c r="A9681">
        <v>2023</v>
      </c>
      <c r="B9681" t="s">
        <v>424</v>
      </c>
      <c r="C9681" t="s">
        <v>21</v>
      </c>
      <c r="D9681" t="s">
        <v>649</v>
      </c>
      <c r="E9681">
        <v>0.30959999999999999</v>
      </c>
    </row>
    <row r="9682" spans="1:5">
      <c r="A9682">
        <v>2023</v>
      </c>
      <c r="B9682" t="s">
        <v>432</v>
      </c>
      <c r="C9682" t="s">
        <v>39</v>
      </c>
      <c r="D9682" t="s">
        <v>649</v>
      </c>
      <c r="E9682">
        <v>0.33879999999999999</v>
      </c>
    </row>
    <row r="9683" spans="1:5">
      <c r="A9683">
        <v>2023</v>
      </c>
      <c r="B9683" t="s">
        <v>421</v>
      </c>
      <c r="C9683" t="s">
        <v>13</v>
      </c>
      <c r="D9683" t="s">
        <v>649</v>
      </c>
      <c r="E9683">
        <v>0.22040000000000001</v>
      </c>
    </row>
    <row r="9684" spans="1:5">
      <c r="A9684">
        <v>2023</v>
      </c>
      <c r="B9684" t="s">
        <v>430</v>
      </c>
      <c r="C9684" t="s">
        <v>33</v>
      </c>
      <c r="D9684" t="s">
        <v>649</v>
      </c>
      <c r="E9684">
        <v>0.42949999999999999</v>
      </c>
    </row>
    <row r="9685" spans="1:5">
      <c r="A9685">
        <v>2023</v>
      </c>
      <c r="B9685" t="s">
        <v>435</v>
      </c>
      <c r="C9685" t="s">
        <v>48</v>
      </c>
      <c r="D9685" t="s">
        <v>649</v>
      </c>
      <c r="E9685">
        <v>0.46360000000000001</v>
      </c>
    </row>
    <row r="9686" spans="1:5">
      <c r="A9686">
        <v>2023</v>
      </c>
      <c r="B9686" t="s">
        <v>436</v>
      </c>
      <c r="C9686" t="s">
        <v>49</v>
      </c>
      <c r="D9686" t="s">
        <v>649</v>
      </c>
      <c r="E9686">
        <v>0.27279999999999999</v>
      </c>
    </row>
    <row r="9687" spans="1:5">
      <c r="A9687">
        <v>2023</v>
      </c>
      <c r="B9687" t="s">
        <v>429</v>
      </c>
      <c r="C9687" t="s">
        <v>30</v>
      </c>
      <c r="D9687" t="s">
        <v>649</v>
      </c>
      <c r="E9687">
        <v>0.3543</v>
      </c>
    </row>
    <row r="9688" spans="1:5">
      <c r="A9688">
        <v>2023</v>
      </c>
      <c r="B9688" t="s">
        <v>420</v>
      </c>
      <c r="C9688" t="s">
        <v>8</v>
      </c>
      <c r="D9688" t="s">
        <v>649</v>
      </c>
      <c r="E9688">
        <v>0.2772</v>
      </c>
    </row>
    <row r="9689" spans="1:5">
      <c r="A9689">
        <v>2023</v>
      </c>
      <c r="B9689" t="s">
        <v>439</v>
      </c>
      <c r="C9689" t="s">
        <v>53</v>
      </c>
      <c r="D9689" t="s">
        <v>649</v>
      </c>
      <c r="E9689">
        <v>0.29559999999999997</v>
      </c>
    </row>
    <row r="9690" spans="1:5">
      <c r="A9690">
        <v>2023</v>
      </c>
      <c r="B9690" t="s">
        <v>437</v>
      </c>
      <c r="C9690" t="s">
        <v>51</v>
      </c>
      <c r="D9690" t="s">
        <v>649</v>
      </c>
      <c r="E9690">
        <v>0.18</v>
      </c>
    </row>
    <row r="9691" spans="1:5">
      <c r="A9691">
        <v>2023</v>
      </c>
      <c r="B9691" t="s">
        <v>438</v>
      </c>
      <c r="C9691" t="s">
        <v>52</v>
      </c>
      <c r="D9691" t="s">
        <v>649</v>
      </c>
      <c r="E9691">
        <v>0.37740000000000001</v>
      </c>
    </row>
    <row r="9692" spans="1:5">
      <c r="A9692">
        <v>2023</v>
      </c>
      <c r="B9692" t="s">
        <v>426</v>
      </c>
      <c r="C9692" t="s">
        <v>427</v>
      </c>
      <c r="D9692" t="s">
        <v>649</v>
      </c>
      <c r="E9692">
        <v>0.50470000000000004</v>
      </c>
    </row>
    <row r="9693" spans="1:5">
      <c r="A9693">
        <v>2023</v>
      </c>
      <c r="B9693" t="s">
        <v>434</v>
      </c>
      <c r="C9693" t="s">
        <v>45</v>
      </c>
      <c r="D9693" t="s">
        <v>649</v>
      </c>
      <c r="E9693">
        <v>0.3095</v>
      </c>
    </row>
    <row r="9694" spans="1:5">
      <c r="A9694">
        <v>2023</v>
      </c>
      <c r="B9694" t="s">
        <v>425</v>
      </c>
      <c r="C9694" t="s">
        <v>24</v>
      </c>
      <c r="D9694" t="s">
        <v>649</v>
      </c>
      <c r="E9694">
        <v>0.27460000000000001</v>
      </c>
    </row>
    <row r="9695" spans="1:5">
      <c r="A9695">
        <v>2023</v>
      </c>
      <c r="B9695" t="s">
        <v>422</v>
      </c>
      <c r="C9695" t="s">
        <v>15</v>
      </c>
      <c r="D9695" t="s">
        <v>649</v>
      </c>
      <c r="E9695">
        <v>0.31940000000000002</v>
      </c>
    </row>
    <row r="9696" spans="1:5">
      <c r="A9696">
        <v>2024</v>
      </c>
      <c r="B9696" t="s">
        <v>430</v>
      </c>
      <c r="C9696" t="s">
        <v>33</v>
      </c>
      <c r="D9696" t="s">
        <v>649</v>
      </c>
      <c r="E9696">
        <v>0.42380000000000001</v>
      </c>
    </row>
    <row r="9697" spans="1:5">
      <c r="A9697">
        <v>2024</v>
      </c>
      <c r="B9697" t="s">
        <v>428</v>
      </c>
      <c r="C9697" t="s">
        <v>27</v>
      </c>
      <c r="D9697" t="s">
        <v>649</v>
      </c>
      <c r="E9697">
        <v>0.33600000000000002</v>
      </c>
    </row>
    <row r="9698" spans="1:5">
      <c r="A9698">
        <v>2024</v>
      </c>
      <c r="B9698" t="s">
        <v>422</v>
      </c>
      <c r="C9698" t="s">
        <v>15</v>
      </c>
      <c r="D9698" t="s">
        <v>649</v>
      </c>
      <c r="E9698">
        <v>0.31919999999999998</v>
      </c>
    </row>
    <row r="9699" spans="1:5">
      <c r="A9699">
        <v>2024</v>
      </c>
      <c r="B9699" t="s">
        <v>425</v>
      </c>
      <c r="C9699" t="s">
        <v>24</v>
      </c>
      <c r="D9699" t="s">
        <v>649</v>
      </c>
      <c r="E9699">
        <v>0.26240000000000002</v>
      </c>
    </row>
    <row r="9700" spans="1:5">
      <c r="A9700">
        <v>2024</v>
      </c>
      <c r="B9700" t="s">
        <v>438</v>
      </c>
      <c r="C9700" t="s">
        <v>52</v>
      </c>
      <c r="D9700" t="s">
        <v>649</v>
      </c>
      <c r="E9700">
        <v>0.38100000000000001</v>
      </c>
    </row>
    <row r="9701" spans="1:5">
      <c r="A9701">
        <v>2024</v>
      </c>
      <c r="B9701" t="s">
        <v>420</v>
      </c>
      <c r="C9701" t="s">
        <v>8</v>
      </c>
      <c r="D9701" t="s">
        <v>649</v>
      </c>
      <c r="E9701">
        <v>0.27629999999999999</v>
      </c>
    </row>
    <row r="9702" spans="1:5">
      <c r="A9702">
        <v>2024</v>
      </c>
      <c r="B9702" t="s">
        <v>423</v>
      </c>
      <c r="C9702" t="s">
        <v>18</v>
      </c>
      <c r="D9702" t="s">
        <v>649</v>
      </c>
      <c r="E9702">
        <v>0.37040000000000001</v>
      </c>
    </row>
    <row r="9703" spans="1:5">
      <c r="A9703">
        <v>2024</v>
      </c>
      <c r="B9703" t="s">
        <v>421</v>
      </c>
      <c r="C9703" t="s">
        <v>13</v>
      </c>
      <c r="D9703" t="s">
        <v>649</v>
      </c>
      <c r="E9703">
        <v>0.21629999999999999</v>
      </c>
    </row>
    <row r="9704" spans="1:5">
      <c r="A9704">
        <v>2024</v>
      </c>
      <c r="B9704" t="s">
        <v>429</v>
      </c>
      <c r="C9704" t="s">
        <v>30</v>
      </c>
      <c r="D9704" t="s">
        <v>649</v>
      </c>
      <c r="E9704">
        <v>0.36599999999999999</v>
      </c>
    </row>
    <row r="9705" spans="1:5">
      <c r="A9705">
        <v>2024</v>
      </c>
      <c r="B9705" t="s">
        <v>431</v>
      </c>
      <c r="C9705" t="s">
        <v>36</v>
      </c>
      <c r="D9705" t="s">
        <v>649</v>
      </c>
      <c r="E9705">
        <v>0.32140000000000002</v>
      </c>
    </row>
    <row r="9706" spans="1:5">
      <c r="A9706">
        <v>2024</v>
      </c>
      <c r="B9706" t="s">
        <v>434</v>
      </c>
      <c r="C9706" t="s">
        <v>45</v>
      </c>
      <c r="D9706" t="s">
        <v>649</v>
      </c>
      <c r="E9706">
        <v>0.33329999999999999</v>
      </c>
    </row>
    <row r="9707" spans="1:5">
      <c r="A9707">
        <v>2024</v>
      </c>
      <c r="B9707" t="s">
        <v>437</v>
      </c>
      <c r="C9707" t="s">
        <v>51</v>
      </c>
      <c r="D9707" t="s">
        <v>649</v>
      </c>
      <c r="E9707">
        <v>0.18640000000000001</v>
      </c>
    </row>
    <row r="9708" spans="1:5">
      <c r="A9708">
        <v>2024</v>
      </c>
      <c r="B9708" t="s">
        <v>436</v>
      </c>
      <c r="C9708" t="s">
        <v>49</v>
      </c>
      <c r="D9708" t="s">
        <v>649</v>
      </c>
      <c r="E9708">
        <v>0.2752</v>
      </c>
    </row>
    <row r="9709" spans="1:5">
      <c r="A9709">
        <v>2024</v>
      </c>
      <c r="B9709" t="s">
        <v>439</v>
      </c>
      <c r="C9709" t="s">
        <v>53</v>
      </c>
      <c r="D9709" t="s">
        <v>649</v>
      </c>
      <c r="E9709">
        <v>0.30570000000000003</v>
      </c>
    </row>
    <row r="9710" spans="1:5">
      <c r="A9710">
        <v>2024</v>
      </c>
      <c r="B9710" t="s">
        <v>433</v>
      </c>
      <c r="C9710" t="s">
        <v>42</v>
      </c>
      <c r="D9710" t="s">
        <v>649</v>
      </c>
      <c r="E9710">
        <v>0.17649999999999999</v>
      </c>
    </row>
    <row r="9711" spans="1:5">
      <c r="A9711">
        <v>2023</v>
      </c>
      <c r="B9711" t="s">
        <v>431</v>
      </c>
      <c r="C9711" t="s">
        <v>36</v>
      </c>
      <c r="D9711" t="s">
        <v>650</v>
      </c>
      <c r="E9711">
        <v>0.29549999999999998</v>
      </c>
    </row>
    <row r="9712" spans="1:5">
      <c r="A9712">
        <v>2023</v>
      </c>
      <c r="B9712" t="s">
        <v>433</v>
      </c>
      <c r="C9712" t="s">
        <v>42</v>
      </c>
      <c r="D9712" t="s">
        <v>650</v>
      </c>
      <c r="E9712">
        <v>0.22550000000000001</v>
      </c>
    </row>
    <row r="9713" spans="1:5">
      <c r="A9713">
        <v>2023</v>
      </c>
      <c r="B9713" t="s">
        <v>423</v>
      </c>
      <c r="C9713" t="s">
        <v>18</v>
      </c>
      <c r="D9713" t="s">
        <v>650</v>
      </c>
      <c r="E9713">
        <v>0.36359999999999998</v>
      </c>
    </row>
    <row r="9714" spans="1:5">
      <c r="A9714">
        <v>2023</v>
      </c>
      <c r="B9714" t="s">
        <v>428</v>
      </c>
      <c r="C9714" t="s">
        <v>27</v>
      </c>
      <c r="D9714" t="s">
        <v>650</v>
      </c>
      <c r="E9714">
        <v>0.3226</v>
      </c>
    </row>
    <row r="9715" spans="1:5">
      <c r="A9715">
        <v>2024</v>
      </c>
      <c r="B9715" t="s">
        <v>424</v>
      </c>
      <c r="C9715" t="s">
        <v>21</v>
      </c>
      <c r="D9715" t="s">
        <v>650</v>
      </c>
      <c r="E9715">
        <v>0.3508</v>
      </c>
    </row>
    <row r="9716" spans="1:5">
      <c r="A9716">
        <v>2024</v>
      </c>
      <c r="B9716" t="s">
        <v>432</v>
      </c>
      <c r="C9716" t="s">
        <v>39</v>
      </c>
      <c r="D9716" t="s">
        <v>650</v>
      </c>
      <c r="E9716">
        <v>0.36359999999999998</v>
      </c>
    </row>
    <row r="9717" spans="1:5">
      <c r="A9717">
        <v>2024</v>
      </c>
      <c r="B9717" t="s">
        <v>435</v>
      </c>
      <c r="C9717" t="s">
        <v>48</v>
      </c>
      <c r="D9717" t="s">
        <v>650</v>
      </c>
      <c r="E9717">
        <v>0.34460000000000002</v>
      </c>
    </row>
    <row r="9718" spans="1:5">
      <c r="A9718">
        <v>2024</v>
      </c>
      <c r="B9718" t="s">
        <v>426</v>
      </c>
      <c r="C9718" t="s">
        <v>427</v>
      </c>
      <c r="D9718" t="s">
        <v>650</v>
      </c>
      <c r="E9718">
        <v>0.43030000000000002</v>
      </c>
    </row>
    <row r="9719" spans="1:5">
      <c r="A9719">
        <v>2021</v>
      </c>
      <c r="B9719" t="s">
        <v>437</v>
      </c>
      <c r="C9719" t="s">
        <v>51</v>
      </c>
      <c r="D9719" t="s">
        <v>650</v>
      </c>
      <c r="E9719">
        <v>0.27139999999999997</v>
      </c>
    </row>
    <row r="9720" spans="1:5">
      <c r="A9720">
        <v>2021</v>
      </c>
      <c r="B9720" t="s">
        <v>434</v>
      </c>
      <c r="C9720" t="s">
        <v>45</v>
      </c>
      <c r="D9720" t="s">
        <v>650</v>
      </c>
      <c r="E9720">
        <v>0.3261</v>
      </c>
    </row>
    <row r="9721" spans="1:5">
      <c r="A9721">
        <v>2021</v>
      </c>
      <c r="B9721" t="s">
        <v>438</v>
      </c>
      <c r="C9721" t="s">
        <v>52</v>
      </c>
      <c r="D9721" t="s">
        <v>650</v>
      </c>
      <c r="E9721">
        <v>0.34620000000000001</v>
      </c>
    </row>
    <row r="9722" spans="1:5">
      <c r="A9722">
        <v>2021</v>
      </c>
      <c r="B9722" t="s">
        <v>425</v>
      </c>
      <c r="C9722" t="s">
        <v>24</v>
      </c>
      <c r="D9722" t="s">
        <v>650</v>
      </c>
      <c r="E9722">
        <v>0.32390000000000002</v>
      </c>
    </row>
    <row r="9723" spans="1:5">
      <c r="A9723">
        <v>2021</v>
      </c>
      <c r="B9723" t="s">
        <v>423</v>
      </c>
      <c r="C9723" t="s">
        <v>18</v>
      </c>
      <c r="D9723" t="s">
        <v>650</v>
      </c>
      <c r="E9723">
        <v>0.38919999999999999</v>
      </c>
    </row>
    <row r="9724" spans="1:5">
      <c r="A9724">
        <v>2021</v>
      </c>
      <c r="B9724" t="s">
        <v>420</v>
      </c>
      <c r="C9724" t="s">
        <v>8</v>
      </c>
      <c r="D9724" t="s">
        <v>650</v>
      </c>
      <c r="E9724">
        <v>0.37380000000000002</v>
      </c>
    </row>
    <row r="9725" spans="1:5">
      <c r="A9725">
        <v>2022</v>
      </c>
      <c r="B9725" t="s">
        <v>425</v>
      </c>
      <c r="C9725" t="s">
        <v>24</v>
      </c>
      <c r="D9725" t="s">
        <v>650</v>
      </c>
      <c r="E9725">
        <v>0.31430000000000002</v>
      </c>
    </row>
    <row r="9726" spans="1:5">
      <c r="A9726">
        <v>2022</v>
      </c>
      <c r="B9726" t="s">
        <v>422</v>
      </c>
      <c r="C9726" t="s">
        <v>15</v>
      </c>
      <c r="D9726" t="s">
        <v>650</v>
      </c>
      <c r="E9726">
        <v>0.36449999999999999</v>
      </c>
    </row>
    <row r="9727" spans="1:5">
      <c r="A9727">
        <v>2022</v>
      </c>
      <c r="B9727" t="s">
        <v>437</v>
      </c>
      <c r="C9727" t="s">
        <v>51</v>
      </c>
      <c r="D9727" t="s">
        <v>650</v>
      </c>
      <c r="E9727">
        <v>0.25109999999999999</v>
      </c>
    </row>
    <row r="9728" spans="1:5">
      <c r="A9728">
        <v>2022</v>
      </c>
      <c r="B9728" t="s">
        <v>426</v>
      </c>
      <c r="C9728" t="s">
        <v>427</v>
      </c>
      <c r="D9728" t="s">
        <v>650</v>
      </c>
      <c r="E9728">
        <v>0.48309999999999997</v>
      </c>
    </row>
    <row r="9729" spans="1:5">
      <c r="A9729">
        <v>2022</v>
      </c>
      <c r="B9729" t="s">
        <v>428</v>
      </c>
      <c r="C9729" t="s">
        <v>27</v>
      </c>
      <c r="D9729" t="s">
        <v>650</v>
      </c>
      <c r="E9729">
        <v>0.34129999999999999</v>
      </c>
    </row>
    <row r="9730" spans="1:5">
      <c r="A9730">
        <v>2022</v>
      </c>
      <c r="B9730" t="s">
        <v>435</v>
      </c>
      <c r="C9730" t="s">
        <v>48</v>
      </c>
      <c r="D9730" t="s">
        <v>650</v>
      </c>
      <c r="E9730">
        <v>0.3725</v>
      </c>
    </row>
    <row r="9731" spans="1:5">
      <c r="A9731">
        <v>2022</v>
      </c>
      <c r="B9731" t="s">
        <v>423</v>
      </c>
      <c r="C9731" t="s">
        <v>18</v>
      </c>
      <c r="D9731" t="s">
        <v>650</v>
      </c>
      <c r="E9731">
        <v>0.36049999999999999</v>
      </c>
    </row>
    <row r="9732" spans="1:5">
      <c r="A9732">
        <v>2022</v>
      </c>
      <c r="B9732" t="s">
        <v>430</v>
      </c>
      <c r="C9732" t="s">
        <v>33</v>
      </c>
      <c r="D9732" t="s">
        <v>650</v>
      </c>
      <c r="E9732">
        <v>0.38219999999999998</v>
      </c>
    </row>
    <row r="9733" spans="1:5">
      <c r="A9733">
        <v>2022</v>
      </c>
      <c r="B9733" t="s">
        <v>436</v>
      </c>
      <c r="C9733" t="s">
        <v>49</v>
      </c>
      <c r="D9733" t="s">
        <v>650</v>
      </c>
      <c r="E9733">
        <v>0.37780000000000002</v>
      </c>
    </row>
    <row r="9734" spans="1:5">
      <c r="A9734">
        <v>2022</v>
      </c>
      <c r="B9734" t="s">
        <v>439</v>
      </c>
      <c r="C9734" t="s">
        <v>53</v>
      </c>
      <c r="D9734" t="s">
        <v>650</v>
      </c>
      <c r="E9734">
        <v>0.27779999999999999</v>
      </c>
    </row>
    <row r="9735" spans="1:5">
      <c r="A9735">
        <v>2022</v>
      </c>
      <c r="B9735" t="s">
        <v>433</v>
      </c>
      <c r="C9735" t="s">
        <v>42</v>
      </c>
      <c r="D9735" t="s">
        <v>650</v>
      </c>
      <c r="E9735">
        <v>0.19420000000000001</v>
      </c>
    </row>
    <row r="9736" spans="1:5">
      <c r="A9736">
        <v>2022</v>
      </c>
      <c r="B9736" t="s">
        <v>434</v>
      </c>
      <c r="C9736" t="s">
        <v>45</v>
      </c>
      <c r="D9736" t="s">
        <v>650</v>
      </c>
      <c r="E9736">
        <v>0.36359999999999998</v>
      </c>
    </row>
    <row r="9737" spans="1:5">
      <c r="A9737">
        <v>2022</v>
      </c>
      <c r="B9737" t="s">
        <v>432</v>
      </c>
      <c r="C9737" t="s">
        <v>39</v>
      </c>
      <c r="D9737" t="s">
        <v>650</v>
      </c>
      <c r="E9737">
        <v>0.4239</v>
      </c>
    </row>
    <row r="9738" spans="1:5">
      <c r="A9738">
        <v>2021</v>
      </c>
      <c r="B9738" t="s">
        <v>426</v>
      </c>
      <c r="C9738" t="s">
        <v>427</v>
      </c>
      <c r="D9738" t="s">
        <v>650</v>
      </c>
      <c r="E9738">
        <v>0.50600000000000001</v>
      </c>
    </row>
    <row r="9739" spans="1:5">
      <c r="A9739">
        <v>2021</v>
      </c>
      <c r="B9739" t="s">
        <v>422</v>
      </c>
      <c r="C9739" t="s">
        <v>15</v>
      </c>
      <c r="D9739" t="s">
        <v>650</v>
      </c>
      <c r="E9739">
        <v>0.35360000000000003</v>
      </c>
    </row>
    <row r="9740" spans="1:5">
      <c r="A9740">
        <v>2021</v>
      </c>
      <c r="B9740" t="s">
        <v>432</v>
      </c>
      <c r="C9740" t="s">
        <v>39</v>
      </c>
      <c r="D9740" t="s">
        <v>650</v>
      </c>
      <c r="E9740">
        <v>0.41349999999999998</v>
      </c>
    </row>
    <row r="9741" spans="1:5">
      <c r="A9741">
        <v>2021</v>
      </c>
      <c r="B9741" t="s">
        <v>424</v>
      </c>
      <c r="C9741" t="s">
        <v>21</v>
      </c>
      <c r="D9741" t="s">
        <v>650</v>
      </c>
      <c r="E9741">
        <v>0.40550000000000003</v>
      </c>
    </row>
    <row r="9742" spans="1:5">
      <c r="A9742">
        <v>2021</v>
      </c>
      <c r="B9742" t="s">
        <v>433</v>
      </c>
      <c r="C9742" t="s">
        <v>42</v>
      </c>
      <c r="D9742" t="s">
        <v>650</v>
      </c>
      <c r="E9742">
        <v>0.219</v>
      </c>
    </row>
    <row r="9743" spans="1:5">
      <c r="A9743">
        <v>2021</v>
      </c>
      <c r="B9743" t="s">
        <v>421</v>
      </c>
      <c r="C9743" t="s">
        <v>13</v>
      </c>
      <c r="D9743" t="s">
        <v>650</v>
      </c>
      <c r="E9743">
        <v>0.29870000000000002</v>
      </c>
    </row>
    <row r="9744" spans="1:5">
      <c r="A9744">
        <v>2022</v>
      </c>
      <c r="B9744" t="s">
        <v>424</v>
      </c>
      <c r="C9744" t="s">
        <v>21</v>
      </c>
      <c r="D9744" t="s">
        <v>650</v>
      </c>
      <c r="E9744">
        <v>0.38190000000000002</v>
      </c>
    </row>
    <row r="9745" spans="1:5">
      <c r="A9745">
        <v>2022</v>
      </c>
      <c r="B9745" t="s">
        <v>431</v>
      </c>
      <c r="C9745" t="s">
        <v>36</v>
      </c>
      <c r="D9745" t="s">
        <v>650</v>
      </c>
      <c r="E9745">
        <v>0.3483</v>
      </c>
    </row>
    <row r="9746" spans="1:5">
      <c r="A9746">
        <v>2022</v>
      </c>
      <c r="B9746" t="s">
        <v>421</v>
      </c>
      <c r="C9746" t="s">
        <v>13</v>
      </c>
      <c r="D9746" t="s">
        <v>650</v>
      </c>
      <c r="E9746">
        <v>0.29210000000000003</v>
      </c>
    </row>
    <row r="9747" spans="1:5">
      <c r="A9747">
        <v>2021</v>
      </c>
      <c r="B9747" t="s">
        <v>436</v>
      </c>
      <c r="C9747" t="s">
        <v>49</v>
      </c>
      <c r="D9747" t="s">
        <v>650</v>
      </c>
      <c r="E9747">
        <v>0.4022</v>
      </c>
    </row>
    <row r="9748" spans="1:5">
      <c r="A9748">
        <v>2021</v>
      </c>
      <c r="B9748" t="s">
        <v>439</v>
      </c>
      <c r="C9748" t="s">
        <v>53</v>
      </c>
      <c r="D9748" t="s">
        <v>650</v>
      </c>
      <c r="E9748">
        <v>0.3</v>
      </c>
    </row>
    <row r="9749" spans="1:5">
      <c r="A9749">
        <v>2021</v>
      </c>
      <c r="B9749" t="s">
        <v>435</v>
      </c>
      <c r="C9749" t="s">
        <v>48</v>
      </c>
      <c r="D9749" t="s">
        <v>650</v>
      </c>
      <c r="E9749">
        <v>0.40139999999999998</v>
      </c>
    </row>
    <row r="9750" spans="1:5">
      <c r="A9750">
        <v>2021</v>
      </c>
      <c r="B9750" t="s">
        <v>430</v>
      </c>
      <c r="C9750" t="s">
        <v>33</v>
      </c>
      <c r="D9750" t="s">
        <v>650</v>
      </c>
      <c r="E9750">
        <v>0.41830000000000001</v>
      </c>
    </row>
    <row r="9751" spans="1:5">
      <c r="A9751">
        <v>2021</v>
      </c>
      <c r="B9751" t="s">
        <v>429</v>
      </c>
      <c r="C9751" t="s">
        <v>30</v>
      </c>
      <c r="D9751" t="s">
        <v>650</v>
      </c>
      <c r="E9751">
        <v>0.38669999999999999</v>
      </c>
    </row>
    <row r="9752" spans="1:5">
      <c r="A9752">
        <v>2021</v>
      </c>
      <c r="B9752" t="s">
        <v>428</v>
      </c>
      <c r="C9752" t="s">
        <v>27</v>
      </c>
      <c r="D9752" t="s">
        <v>650</v>
      </c>
      <c r="E9752">
        <v>0.36759999999999998</v>
      </c>
    </row>
    <row r="9753" spans="1:5">
      <c r="A9753">
        <v>2021</v>
      </c>
      <c r="B9753" t="s">
        <v>431</v>
      </c>
      <c r="C9753" t="s">
        <v>36</v>
      </c>
      <c r="D9753" t="s">
        <v>650</v>
      </c>
      <c r="E9753">
        <v>0.35560000000000003</v>
      </c>
    </row>
    <row r="9754" spans="1:5">
      <c r="A9754">
        <v>2022</v>
      </c>
      <c r="B9754" t="s">
        <v>438</v>
      </c>
      <c r="C9754" t="s">
        <v>52</v>
      </c>
      <c r="D9754" t="s">
        <v>650</v>
      </c>
      <c r="E9754">
        <v>0.33329999999999999</v>
      </c>
    </row>
    <row r="9755" spans="1:5">
      <c r="A9755">
        <v>2022</v>
      </c>
      <c r="B9755" t="s">
        <v>429</v>
      </c>
      <c r="C9755" t="s">
        <v>30</v>
      </c>
      <c r="D9755" t="s">
        <v>650</v>
      </c>
      <c r="E9755">
        <v>0.3745</v>
      </c>
    </row>
    <row r="9756" spans="1:5">
      <c r="A9756">
        <v>2022</v>
      </c>
      <c r="B9756" t="s">
        <v>420</v>
      </c>
      <c r="C9756" t="s">
        <v>8</v>
      </c>
      <c r="D9756" t="s">
        <v>650</v>
      </c>
      <c r="E9756">
        <v>0.3513</v>
      </c>
    </row>
    <row r="9757" spans="1:5">
      <c r="A9757">
        <v>2020</v>
      </c>
      <c r="B9757" t="s">
        <v>422</v>
      </c>
      <c r="C9757" t="s">
        <v>15</v>
      </c>
      <c r="D9757" t="s">
        <v>650</v>
      </c>
      <c r="E9757">
        <v>0.38519999999999999</v>
      </c>
    </row>
    <row r="9758" spans="1:5">
      <c r="A9758">
        <v>2020</v>
      </c>
      <c r="B9758" t="s">
        <v>425</v>
      </c>
      <c r="C9758" t="s">
        <v>24</v>
      </c>
      <c r="D9758" t="s">
        <v>650</v>
      </c>
      <c r="E9758">
        <v>0.34720000000000001</v>
      </c>
    </row>
    <row r="9759" spans="1:5">
      <c r="A9759">
        <v>2020</v>
      </c>
      <c r="B9759" t="s">
        <v>431</v>
      </c>
      <c r="C9759" t="s">
        <v>36</v>
      </c>
      <c r="D9759" t="s">
        <v>650</v>
      </c>
      <c r="E9759">
        <v>0.32219999999999999</v>
      </c>
    </row>
    <row r="9760" spans="1:5">
      <c r="A9760">
        <v>2020</v>
      </c>
      <c r="B9760" t="s">
        <v>423</v>
      </c>
      <c r="C9760" t="s">
        <v>18</v>
      </c>
      <c r="D9760" t="s">
        <v>650</v>
      </c>
      <c r="E9760">
        <v>0.375</v>
      </c>
    </row>
    <row r="9761" spans="1:5">
      <c r="A9761">
        <v>2020</v>
      </c>
      <c r="B9761" t="s">
        <v>421</v>
      </c>
      <c r="C9761" t="s">
        <v>13</v>
      </c>
      <c r="D9761" t="s">
        <v>650</v>
      </c>
      <c r="E9761">
        <v>0.3105</v>
      </c>
    </row>
    <row r="9762" spans="1:5">
      <c r="A9762">
        <v>2020</v>
      </c>
      <c r="B9762" t="s">
        <v>438</v>
      </c>
      <c r="C9762" t="s">
        <v>52</v>
      </c>
      <c r="D9762" t="s">
        <v>650</v>
      </c>
      <c r="E9762">
        <v>0.375</v>
      </c>
    </row>
    <row r="9763" spans="1:5">
      <c r="A9763">
        <v>2020</v>
      </c>
      <c r="B9763" t="s">
        <v>436</v>
      </c>
      <c r="C9763" t="s">
        <v>49</v>
      </c>
      <c r="D9763" t="s">
        <v>650</v>
      </c>
      <c r="E9763">
        <v>0.42630000000000001</v>
      </c>
    </row>
    <row r="9764" spans="1:5">
      <c r="A9764">
        <v>2020</v>
      </c>
      <c r="B9764" t="s">
        <v>426</v>
      </c>
      <c r="C9764" t="s">
        <v>427</v>
      </c>
      <c r="D9764" t="s">
        <v>650</v>
      </c>
      <c r="E9764">
        <v>0.50449999999999995</v>
      </c>
    </row>
    <row r="9765" spans="1:5">
      <c r="A9765">
        <v>2020</v>
      </c>
      <c r="B9765" t="s">
        <v>424</v>
      </c>
      <c r="C9765" t="s">
        <v>21</v>
      </c>
      <c r="D9765" t="s">
        <v>650</v>
      </c>
      <c r="E9765">
        <v>0.43790000000000001</v>
      </c>
    </row>
    <row r="9766" spans="1:5">
      <c r="A9766">
        <v>2020</v>
      </c>
      <c r="B9766" t="s">
        <v>432</v>
      </c>
      <c r="C9766" t="s">
        <v>39</v>
      </c>
      <c r="D9766" t="s">
        <v>650</v>
      </c>
      <c r="E9766">
        <v>0.45119999999999999</v>
      </c>
    </row>
    <row r="9767" spans="1:5">
      <c r="A9767">
        <v>2020</v>
      </c>
      <c r="B9767" t="s">
        <v>439</v>
      </c>
      <c r="C9767" t="s">
        <v>53</v>
      </c>
      <c r="D9767" t="s">
        <v>650</v>
      </c>
      <c r="E9767">
        <v>0.30249999999999999</v>
      </c>
    </row>
    <row r="9768" spans="1:5">
      <c r="A9768">
        <v>2020</v>
      </c>
      <c r="B9768" t="s">
        <v>428</v>
      </c>
      <c r="C9768" t="s">
        <v>27</v>
      </c>
      <c r="D9768" t="s">
        <v>650</v>
      </c>
      <c r="E9768">
        <v>0.40160000000000001</v>
      </c>
    </row>
    <row r="9769" spans="1:5">
      <c r="A9769">
        <v>2020</v>
      </c>
      <c r="B9769" t="s">
        <v>429</v>
      </c>
      <c r="C9769" t="s">
        <v>30</v>
      </c>
      <c r="D9769" t="s">
        <v>650</v>
      </c>
      <c r="E9769">
        <v>0.4052</v>
      </c>
    </row>
    <row r="9770" spans="1:5">
      <c r="A9770">
        <v>2020</v>
      </c>
      <c r="B9770" t="s">
        <v>430</v>
      </c>
      <c r="C9770" t="s">
        <v>33</v>
      </c>
      <c r="D9770" t="s">
        <v>650</v>
      </c>
      <c r="E9770">
        <v>0.37419999999999998</v>
      </c>
    </row>
    <row r="9771" spans="1:5">
      <c r="A9771">
        <v>2020</v>
      </c>
      <c r="B9771" t="s">
        <v>433</v>
      </c>
      <c r="C9771" t="s">
        <v>42</v>
      </c>
      <c r="D9771" t="s">
        <v>650</v>
      </c>
      <c r="E9771">
        <v>0.25929999999999997</v>
      </c>
    </row>
    <row r="9772" spans="1:5">
      <c r="A9772">
        <v>2020</v>
      </c>
      <c r="B9772" t="s">
        <v>420</v>
      </c>
      <c r="C9772" t="s">
        <v>8</v>
      </c>
      <c r="D9772" t="s">
        <v>650</v>
      </c>
      <c r="E9772">
        <v>0.38400000000000001</v>
      </c>
    </row>
    <row r="9773" spans="1:5">
      <c r="A9773">
        <v>2020</v>
      </c>
      <c r="B9773" t="s">
        <v>434</v>
      </c>
      <c r="C9773" t="s">
        <v>45</v>
      </c>
      <c r="D9773" t="s">
        <v>650</v>
      </c>
      <c r="E9773">
        <v>0.3478</v>
      </c>
    </row>
    <row r="9774" spans="1:5">
      <c r="A9774">
        <v>2020</v>
      </c>
      <c r="B9774" t="s">
        <v>435</v>
      </c>
      <c r="C9774" t="s">
        <v>48</v>
      </c>
      <c r="D9774" t="s">
        <v>650</v>
      </c>
      <c r="E9774">
        <v>0.43790000000000001</v>
      </c>
    </row>
    <row r="9775" spans="1:5">
      <c r="A9775">
        <v>2020</v>
      </c>
      <c r="B9775" t="s">
        <v>437</v>
      </c>
      <c r="C9775" t="s">
        <v>51</v>
      </c>
      <c r="D9775" t="s">
        <v>650</v>
      </c>
      <c r="E9775">
        <v>0.28720000000000001</v>
      </c>
    </row>
    <row r="9776" spans="1:5">
      <c r="A9776">
        <v>2019</v>
      </c>
      <c r="B9776" t="s">
        <v>432</v>
      </c>
      <c r="C9776" t="s">
        <v>39</v>
      </c>
      <c r="D9776" t="s">
        <v>650</v>
      </c>
      <c r="E9776">
        <v>0.44419999999999998</v>
      </c>
    </row>
    <row r="9777" spans="1:5">
      <c r="A9777">
        <v>2019</v>
      </c>
      <c r="B9777" t="s">
        <v>426</v>
      </c>
      <c r="C9777" t="s">
        <v>427</v>
      </c>
      <c r="D9777" t="s">
        <v>650</v>
      </c>
      <c r="E9777">
        <v>0.50760000000000005</v>
      </c>
    </row>
    <row r="9778" spans="1:5">
      <c r="A9778">
        <v>2019</v>
      </c>
      <c r="B9778" t="s">
        <v>421</v>
      </c>
      <c r="C9778" t="s">
        <v>13</v>
      </c>
      <c r="D9778" t="s">
        <v>650</v>
      </c>
      <c r="E9778">
        <v>0.317</v>
      </c>
    </row>
    <row r="9779" spans="1:5">
      <c r="A9779">
        <v>2019</v>
      </c>
      <c r="B9779" t="s">
        <v>424</v>
      </c>
      <c r="C9779" t="s">
        <v>21</v>
      </c>
      <c r="D9779" t="s">
        <v>650</v>
      </c>
      <c r="E9779">
        <v>0.4481</v>
      </c>
    </row>
    <row r="9780" spans="1:5">
      <c r="A9780">
        <v>2019</v>
      </c>
      <c r="B9780" t="s">
        <v>423</v>
      </c>
      <c r="C9780" t="s">
        <v>18</v>
      </c>
      <c r="D9780" t="s">
        <v>650</v>
      </c>
      <c r="E9780">
        <v>0.39760000000000001</v>
      </c>
    </row>
    <row r="9781" spans="1:5">
      <c r="A9781">
        <v>2019</v>
      </c>
      <c r="B9781" t="s">
        <v>434</v>
      </c>
      <c r="C9781" t="s">
        <v>45</v>
      </c>
      <c r="D9781" t="s">
        <v>650</v>
      </c>
      <c r="E9781">
        <v>0.35420000000000001</v>
      </c>
    </row>
    <row r="9782" spans="1:5">
      <c r="A9782">
        <v>2019</v>
      </c>
      <c r="B9782" t="s">
        <v>428</v>
      </c>
      <c r="C9782" t="s">
        <v>27</v>
      </c>
      <c r="D9782" t="s">
        <v>650</v>
      </c>
      <c r="E9782">
        <v>0.43309999999999998</v>
      </c>
    </row>
    <row r="9783" spans="1:5">
      <c r="A9783">
        <v>2019</v>
      </c>
      <c r="B9783" t="s">
        <v>437</v>
      </c>
      <c r="C9783" t="s">
        <v>51</v>
      </c>
      <c r="D9783" t="s">
        <v>650</v>
      </c>
      <c r="E9783">
        <v>0.29070000000000001</v>
      </c>
    </row>
    <row r="9784" spans="1:5">
      <c r="A9784">
        <v>2019</v>
      </c>
      <c r="B9784" t="s">
        <v>425</v>
      </c>
      <c r="C9784" t="s">
        <v>24</v>
      </c>
      <c r="D9784" t="s">
        <v>650</v>
      </c>
      <c r="E9784">
        <v>0.3493</v>
      </c>
    </row>
    <row r="9785" spans="1:5">
      <c r="A9785">
        <v>2019</v>
      </c>
      <c r="B9785" t="s">
        <v>430</v>
      </c>
      <c r="C9785" t="s">
        <v>33</v>
      </c>
      <c r="D9785" t="s">
        <v>650</v>
      </c>
      <c r="E9785">
        <v>0.4204</v>
      </c>
    </row>
    <row r="9786" spans="1:5">
      <c r="A9786">
        <v>2019</v>
      </c>
      <c r="B9786" t="s">
        <v>420</v>
      </c>
      <c r="C9786" t="s">
        <v>8</v>
      </c>
      <c r="D9786" t="s">
        <v>650</v>
      </c>
      <c r="E9786">
        <v>0.37280000000000002</v>
      </c>
    </row>
    <row r="9787" spans="1:5">
      <c r="A9787">
        <v>2019</v>
      </c>
      <c r="B9787" t="s">
        <v>438</v>
      </c>
      <c r="C9787" t="s">
        <v>52</v>
      </c>
      <c r="D9787" t="s">
        <v>650</v>
      </c>
      <c r="E9787">
        <v>0.37859999999999999</v>
      </c>
    </row>
    <row r="9788" spans="1:5">
      <c r="A9788">
        <v>2019</v>
      </c>
      <c r="B9788" t="s">
        <v>429</v>
      </c>
      <c r="C9788" t="s">
        <v>30</v>
      </c>
      <c r="D9788" t="s">
        <v>650</v>
      </c>
      <c r="E9788">
        <v>0.3992</v>
      </c>
    </row>
    <row r="9789" spans="1:5">
      <c r="A9789">
        <v>2019</v>
      </c>
      <c r="B9789" t="s">
        <v>433</v>
      </c>
      <c r="C9789" t="s">
        <v>42</v>
      </c>
      <c r="D9789" t="s">
        <v>650</v>
      </c>
      <c r="E9789">
        <v>0.23849999999999999</v>
      </c>
    </row>
    <row r="9790" spans="1:5">
      <c r="A9790">
        <v>2019</v>
      </c>
      <c r="B9790" t="s">
        <v>422</v>
      </c>
      <c r="C9790" t="s">
        <v>15</v>
      </c>
      <c r="D9790" t="s">
        <v>650</v>
      </c>
      <c r="E9790">
        <v>0.37840000000000001</v>
      </c>
    </row>
    <row r="9791" spans="1:5">
      <c r="A9791">
        <v>2019</v>
      </c>
      <c r="B9791" t="s">
        <v>435</v>
      </c>
      <c r="C9791" t="s">
        <v>48</v>
      </c>
      <c r="D9791" t="s">
        <v>650</v>
      </c>
      <c r="E9791">
        <v>0.42570000000000002</v>
      </c>
    </row>
    <row r="9792" spans="1:5">
      <c r="A9792">
        <v>2019</v>
      </c>
      <c r="B9792" t="s">
        <v>436</v>
      </c>
      <c r="C9792" t="s">
        <v>49</v>
      </c>
      <c r="D9792" t="s">
        <v>650</v>
      </c>
      <c r="E9792">
        <v>0.44</v>
      </c>
    </row>
    <row r="9793" spans="1:5">
      <c r="A9793">
        <v>2019</v>
      </c>
      <c r="B9793" t="s">
        <v>439</v>
      </c>
      <c r="C9793" t="s">
        <v>53</v>
      </c>
      <c r="D9793" t="s">
        <v>650</v>
      </c>
      <c r="E9793">
        <v>0.27539999999999998</v>
      </c>
    </row>
    <row r="9794" spans="1:5">
      <c r="A9794">
        <v>2019</v>
      </c>
      <c r="B9794" t="s">
        <v>431</v>
      </c>
      <c r="C9794" t="s">
        <v>36</v>
      </c>
      <c r="D9794" t="s">
        <v>650</v>
      </c>
      <c r="E9794">
        <v>0.32219999999999999</v>
      </c>
    </row>
    <row r="9795" spans="1:5">
      <c r="A9795">
        <v>2018</v>
      </c>
      <c r="B9795" t="s">
        <v>424</v>
      </c>
      <c r="C9795" t="s">
        <v>21</v>
      </c>
      <c r="D9795" t="s">
        <v>650</v>
      </c>
      <c r="E9795">
        <v>0.46529999999999999</v>
      </c>
    </row>
    <row r="9796" spans="1:5">
      <c r="A9796">
        <v>2018</v>
      </c>
      <c r="B9796" t="s">
        <v>420</v>
      </c>
      <c r="C9796" t="s">
        <v>8</v>
      </c>
      <c r="D9796" t="s">
        <v>650</v>
      </c>
      <c r="E9796">
        <v>0.39350000000000002</v>
      </c>
    </row>
    <row r="9797" spans="1:5">
      <c r="A9797">
        <v>2018</v>
      </c>
      <c r="B9797" t="s">
        <v>426</v>
      </c>
      <c r="C9797" t="s">
        <v>427</v>
      </c>
      <c r="D9797" t="s">
        <v>650</v>
      </c>
      <c r="E9797">
        <v>0.55149999999999999</v>
      </c>
    </row>
    <row r="9798" spans="1:5">
      <c r="A9798">
        <v>2018</v>
      </c>
      <c r="B9798" t="s">
        <v>433</v>
      </c>
      <c r="C9798" t="s">
        <v>42</v>
      </c>
      <c r="D9798" t="s">
        <v>650</v>
      </c>
      <c r="E9798">
        <v>0.27779999999999999</v>
      </c>
    </row>
    <row r="9799" spans="1:5">
      <c r="A9799">
        <v>2018</v>
      </c>
      <c r="B9799" t="s">
        <v>421</v>
      </c>
      <c r="C9799" t="s">
        <v>13</v>
      </c>
      <c r="D9799" t="s">
        <v>650</v>
      </c>
      <c r="E9799">
        <v>0.33110000000000001</v>
      </c>
    </row>
    <row r="9800" spans="1:5">
      <c r="A9800">
        <v>2018</v>
      </c>
      <c r="B9800" t="s">
        <v>435</v>
      </c>
      <c r="C9800" t="s">
        <v>48</v>
      </c>
      <c r="D9800" t="s">
        <v>650</v>
      </c>
      <c r="E9800">
        <v>0.44519999999999998</v>
      </c>
    </row>
    <row r="9801" spans="1:5">
      <c r="A9801">
        <v>2018</v>
      </c>
      <c r="B9801" t="s">
        <v>428</v>
      </c>
      <c r="C9801" t="s">
        <v>27</v>
      </c>
      <c r="D9801" t="s">
        <v>650</v>
      </c>
      <c r="E9801">
        <v>0.438</v>
      </c>
    </row>
    <row r="9802" spans="1:5">
      <c r="A9802">
        <v>2018</v>
      </c>
      <c r="B9802" t="s">
        <v>423</v>
      </c>
      <c r="C9802" t="s">
        <v>18</v>
      </c>
      <c r="D9802" t="s">
        <v>650</v>
      </c>
      <c r="E9802">
        <v>0.40610000000000002</v>
      </c>
    </row>
    <row r="9803" spans="1:5">
      <c r="A9803">
        <v>2018</v>
      </c>
      <c r="B9803" t="s">
        <v>430</v>
      </c>
      <c r="C9803" t="s">
        <v>33</v>
      </c>
      <c r="D9803" t="s">
        <v>650</v>
      </c>
      <c r="E9803">
        <v>0.43669999999999998</v>
      </c>
    </row>
    <row r="9804" spans="1:5">
      <c r="A9804">
        <v>2018</v>
      </c>
      <c r="B9804" t="s">
        <v>431</v>
      </c>
      <c r="C9804" t="s">
        <v>36</v>
      </c>
      <c r="D9804" t="s">
        <v>650</v>
      </c>
      <c r="E9804">
        <v>0.32969999999999999</v>
      </c>
    </row>
    <row r="9805" spans="1:5">
      <c r="A9805">
        <v>2018</v>
      </c>
      <c r="B9805" t="s">
        <v>438</v>
      </c>
      <c r="C9805" t="s">
        <v>52</v>
      </c>
      <c r="D9805" t="s">
        <v>650</v>
      </c>
      <c r="E9805">
        <v>0.4128</v>
      </c>
    </row>
    <row r="9806" spans="1:5">
      <c r="A9806">
        <v>2018</v>
      </c>
      <c r="B9806" t="s">
        <v>422</v>
      </c>
      <c r="C9806" t="s">
        <v>15</v>
      </c>
      <c r="D9806" t="s">
        <v>650</v>
      </c>
      <c r="E9806">
        <v>0.40949999999999998</v>
      </c>
    </row>
    <row r="9807" spans="1:5">
      <c r="A9807">
        <v>2018</v>
      </c>
      <c r="B9807" t="s">
        <v>436</v>
      </c>
      <c r="C9807" t="s">
        <v>49</v>
      </c>
      <c r="D9807" t="s">
        <v>650</v>
      </c>
      <c r="E9807">
        <v>0.45860000000000001</v>
      </c>
    </row>
    <row r="9808" spans="1:5">
      <c r="A9808">
        <v>2018</v>
      </c>
      <c r="B9808" t="s">
        <v>439</v>
      </c>
      <c r="C9808" t="s">
        <v>53</v>
      </c>
      <c r="D9808" t="s">
        <v>650</v>
      </c>
      <c r="E9808">
        <v>0.28739999999999999</v>
      </c>
    </row>
    <row r="9809" spans="1:5">
      <c r="A9809">
        <v>2018</v>
      </c>
      <c r="B9809" t="s">
        <v>437</v>
      </c>
      <c r="C9809" t="s">
        <v>51</v>
      </c>
      <c r="D9809" t="s">
        <v>650</v>
      </c>
      <c r="E9809">
        <v>0.29630000000000001</v>
      </c>
    </row>
    <row r="9810" spans="1:5">
      <c r="A9810">
        <v>2018</v>
      </c>
      <c r="B9810" t="s">
        <v>434</v>
      </c>
      <c r="C9810" t="s">
        <v>45</v>
      </c>
      <c r="D9810" t="s">
        <v>650</v>
      </c>
      <c r="E9810">
        <v>0.31909999999999999</v>
      </c>
    </row>
    <row r="9811" spans="1:5">
      <c r="A9811">
        <v>2018</v>
      </c>
      <c r="B9811" t="s">
        <v>429</v>
      </c>
      <c r="C9811" t="s">
        <v>30</v>
      </c>
      <c r="D9811" t="s">
        <v>650</v>
      </c>
      <c r="E9811">
        <v>0.42009999999999997</v>
      </c>
    </row>
    <row r="9812" spans="1:5">
      <c r="A9812">
        <v>2018</v>
      </c>
      <c r="B9812" t="s">
        <v>425</v>
      </c>
      <c r="C9812" t="s">
        <v>24</v>
      </c>
      <c r="D9812" t="s">
        <v>650</v>
      </c>
      <c r="E9812">
        <v>0.37669999999999998</v>
      </c>
    </row>
    <row r="9813" spans="1:5">
      <c r="A9813">
        <v>2018</v>
      </c>
      <c r="B9813" t="s">
        <v>432</v>
      </c>
      <c r="C9813" t="s">
        <v>39</v>
      </c>
      <c r="D9813" t="s">
        <v>650</v>
      </c>
      <c r="E9813">
        <v>0.45989999999999998</v>
      </c>
    </row>
    <row r="9814" spans="1:5">
      <c r="A9814">
        <v>2023</v>
      </c>
      <c r="B9814" t="s">
        <v>424</v>
      </c>
      <c r="C9814" t="s">
        <v>21</v>
      </c>
      <c r="D9814" t="s">
        <v>650</v>
      </c>
      <c r="E9814">
        <v>0.37030000000000002</v>
      </c>
    </row>
    <row r="9815" spans="1:5">
      <c r="A9815">
        <v>2023</v>
      </c>
      <c r="B9815" t="s">
        <v>432</v>
      </c>
      <c r="C9815" t="s">
        <v>39</v>
      </c>
      <c r="D9815" t="s">
        <v>650</v>
      </c>
      <c r="E9815">
        <v>0.41189999999999999</v>
      </c>
    </row>
    <row r="9816" spans="1:5">
      <c r="A9816">
        <v>2023</v>
      </c>
      <c r="B9816" t="s">
        <v>421</v>
      </c>
      <c r="C9816" t="s">
        <v>13</v>
      </c>
      <c r="D9816" t="s">
        <v>650</v>
      </c>
      <c r="E9816">
        <v>0.2787</v>
      </c>
    </row>
    <row r="9817" spans="1:5">
      <c r="A9817">
        <v>2023</v>
      </c>
      <c r="B9817" t="s">
        <v>430</v>
      </c>
      <c r="C9817" t="s">
        <v>33</v>
      </c>
      <c r="D9817" t="s">
        <v>650</v>
      </c>
      <c r="E9817">
        <v>0.31409999999999999</v>
      </c>
    </row>
    <row r="9818" spans="1:5">
      <c r="A9818">
        <v>2023</v>
      </c>
      <c r="B9818" t="s">
        <v>435</v>
      </c>
      <c r="C9818" t="s">
        <v>48</v>
      </c>
      <c r="D9818" t="s">
        <v>650</v>
      </c>
      <c r="E9818">
        <v>0.34439999999999998</v>
      </c>
    </row>
    <row r="9819" spans="1:5">
      <c r="A9819">
        <v>2023</v>
      </c>
      <c r="B9819" t="s">
        <v>436</v>
      </c>
      <c r="C9819" t="s">
        <v>49</v>
      </c>
      <c r="D9819" t="s">
        <v>650</v>
      </c>
      <c r="E9819">
        <v>0.36820000000000003</v>
      </c>
    </row>
    <row r="9820" spans="1:5">
      <c r="A9820">
        <v>2023</v>
      </c>
      <c r="B9820" t="s">
        <v>429</v>
      </c>
      <c r="C9820" t="s">
        <v>30</v>
      </c>
      <c r="D9820" t="s">
        <v>650</v>
      </c>
      <c r="E9820">
        <v>0.36630000000000001</v>
      </c>
    </row>
    <row r="9821" spans="1:5">
      <c r="A9821">
        <v>2023</v>
      </c>
      <c r="B9821" t="s">
        <v>420</v>
      </c>
      <c r="C9821" t="s">
        <v>8</v>
      </c>
      <c r="D9821" t="s">
        <v>650</v>
      </c>
      <c r="E9821">
        <v>0.3347</v>
      </c>
    </row>
    <row r="9822" spans="1:5">
      <c r="A9822">
        <v>2023</v>
      </c>
      <c r="B9822" t="s">
        <v>439</v>
      </c>
      <c r="C9822" t="s">
        <v>53</v>
      </c>
      <c r="D9822" t="s">
        <v>650</v>
      </c>
      <c r="E9822">
        <v>0.27039999999999997</v>
      </c>
    </row>
    <row r="9823" spans="1:5">
      <c r="A9823">
        <v>2023</v>
      </c>
      <c r="B9823" t="s">
        <v>437</v>
      </c>
      <c r="C9823" t="s">
        <v>51</v>
      </c>
      <c r="D9823" t="s">
        <v>650</v>
      </c>
      <c r="E9823">
        <v>0.23599999999999999</v>
      </c>
    </row>
    <row r="9824" spans="1:5">
      <c r="A9824">
        <v>2023</v>
      </c>
      <c r="B9824" t="s">
        <v>438</v>
      </c>
      <c r="C9824" t="s">
        <v>52</v>
      </c>
      <c r="D9824" t="s">
        <v>650</v>
      </c>
      <c r="E9824">
        <v>0.31130000000000002</v>
      </c>
    </row>
    <row r="9825" spans="1:5">
      <c r="A9825">
        <v>2023</v>
      </c>
      <c r="B9825" t="s">
        <v>426</v>
      </c>
      <c r="C9825" t="s">
        <v>427</v>
      </c>
      <c r="D9825" t="s">
        <v>650</v>
      </c>
      <c r="E9825">
        <v>0.44550000000000001</v>
      </c>
    </row>
    <row r="9826" spans="1:5">
      <c r="A9826">
        <v>2023</v>
      </c>
      <c r="B9826" t="s">
        <v>434</v>
      </c>
      <c r="C9826" t="s">
        <v>45</v>
      </c>
      <c r="D9826" t="s">
        <v>650</v>
      </c>
      <c r="E9826">
        <v>0.35709999999999997</v>
      </c>
    </row>
    <row r="9827" spans="1:5">
      <c r="A9827">
        <v>2023</v>
      </c>
      <c r="B9827" t="s">
        <v>425</v>
      </c>
      <c r="C9827" t="s">
        <v>24</v>
      </c>
      <c r="D9827" t="s">
        <v>650</v>
      </c>
      <c r="E9827">
        <v>0.30990000000000001</v>
      </c>
    </row>
    <row r="9828" spans="1:5">
      <c r="A9828">
        <v>2023</v>
      </c>
      <c r="B9828" t="s">
        <v>422</v>
      </c>
      <c r="C9828" t="s">
        <v>15</v>
      </c>
      <c r="D9828" t="s">
        <v>650</v>
      </c>
      <c r="E9828">
        <v>0.34639999999999999</v>
      </c>
    </row>
    <row r="9829" spans="1:5">
      <c r="A9829">
        <v>2024</v>
      </c>
      <c r="B9829" t="s">
        <v>430</v>
      </c>
      <c r="C9829" t="s">
        <v>33</v>
      </c>
      <c r="D9829" t="s">
        <v>650</v>
      </c>
      <c r="E9829">
        <v>0.31130000000000002</v>
      </c>
    </row>
    <row r="9830" spans="1:5">
      <c r="A9830">
        <v>2024</v>
      </c>
      <c r="B9830" t="s">
        <v>428</v>
      </c>
      <c r="C9830" t="s">
        <v>27</v>
      </c>
      <c r="D9830" t="s">
        <v>650</v>
      </c>
      <c r="E9830">
        <v>0.34799999999999998</v>
      </c>
    </row>
    <row r="9831" spans="1:5">
      <c r="A9831">
        <v>2024</v>
      </c>
      <c r="B9831" t="s">
        <v>422</v>
      </c>
      <c r="C9831" t="s">
        <v>15</v>
      </c>
      <c r="D9831" t="s">
        <v>650</v>
      </c>
      <c r="E9831">
        <v>0.33169999999999999</v>
      </c>
    </row>
    <row r="9832" spans="1:5">
      <c r="A9832">
        <v>2024</v>
      </c>
      <c r="B9832" t="s">
        <v>425</v>
      </c>
      <c r="C9832" t="s">
        <v>24</v>
      </c>
      <c r="D9832" t="s">
        <v>650</v>
      </c>
      <c r="E9832">
        <v>0.31909999999999999</v>
      </c>
    </row>
    <row r="9833" spans="1:5">
      <c r="A9833">
        <v>2024</v>
      </c>
      <c r="B9833" t="s">
        <v>438</v>
      </c>
      <c r="C9833" t="s">
        <v>52</v>
      </c>
      <c r="D9833" t="s">
        <v>650</v>
      </c>
      <c r="E9833">
        <v>0.33329999999999999</v>
      </c>
    </row>
    <row r="9834" spans="1:5">
      <c r="A9834">
        <v>2024</v>
      </c>
      <c r="B9834" t="s">
        <v>420</v>
      </c>
      <c r="C9834" t="s">
        <v>8</v>
      </c>
      <c r="D9834" t="s">
        <v>650</v>
      </c>
      <c r="E9834">
        <v>0.32740000000000002</v>
      </c>
    </row>
    <row r="9835" spans="1:5">
      <c r="A9835">
        <v>2024</v>
      </c>
      <c r="B9835" t="s">
        <v>423</v>
      </c>
      <c r="C9835" t="s">
        <v>18</v>
      </c>
      <c r="D9835" t="s">
        <v>650</v>
      </c>
      <c r="E9835">
        <v>0.32719999999999999</v>
      </c>
    </row>
    <row r="9836" spans="1:5">
      <c r="A9836">
        <v>2024</v>
      </c>
      <c r="B9836" t="s">
        <v>421</v>
      </c>
      <c r="C9836" t="s">
        <v>13</v>
      </c>
      <c r="D9836" t="s">
        <v>650</v>
      </c>
      <c r="E9836">
        <v>0.27539999999999998</v>
      </c>
    </row>
    <row r="9837" spans="1:5">
      <c r="A9837">
        <v>2024</v>
      </c>
      <c r="B9837" t="s">
        <v>429</v>
      </c>
      <c r="C9837" t="s">
        <v>30</v>
      </c>
      <c r="D9837" t="s">
        <v>650</v>
      </c>
      <c r="E9837">
        <v>0.36330000000000001</v>
      </c>
    </row>
    <row r="9838" spans="1:5">
      <c r="A9838">
        <v>2024</v>
      </c>
      <c r="B9838" t="s">
        <v>431</v>
      </c>
      <c r="C9838" t="s">
        <v>36</v>
      </c>
      <c r="D9838" t="s">
        <v>650</v>
      </c>
      <c r="E9838">
        <v>0.27379999999999999</v>
      </c>
    </row>
    <row r="9839" spans="1:5">
      <c r="A9839">
        <v>2024</v>
      </c>
      <c r="B9839" t="s">
        <v>434</v>
      </c>
      <c r="C9839" t="s">
        <v>45</v>
      </c>
      <c r="D9839" t="s">
        <v>650</v>
      </c>
      <c r="E9839">
        <v>0.28570000000000001</v>
      </c>
    </row>
    <row r="9840" spans="1:5">
      <c r="A9840">
        <v>2024</v>
      </c>
      <c r="B9840" t="s">
        <v>437</v>
      </c>
      <c r="C9840" t="s">
        <v>51</v>
      </c>
      <c r="D9840" t="s">
        <v>650</v>
      </c>
      <c r="E9840">
        <v>0.22650000000000001</v>
      </c>
    </row>
    <row r="9841" spans="1:5">
      <c r="A9841">
        <v>2024</v>
      </c>
      <c r="B9841" t="s">
        <v>436</v>
      </c>
      <c r="C9841" t="s">
        <v>49</v>
      </c>
      <c r="D9841" t="s">
        <v>650</v>
      </c>
      <c r="E9841">
        <v>0.35720000000000002</v>
      </c>
    </row>
    <row r="9842" spans="1:5">
      <c r="A9842">
        <v>2024</v>
      </c>
      <c r="B9842" t="s">
        <v>439</v>
      </c>
      <c r="C9842" t="s">
        <v>53</v>
      </c>
      <c r="D9842" t="s">
        <v>650</v>
      </c>
      <c r="E9842">
        <v>0.2611</v>
      </c>
    </row>
    <row r="9843" spans="1:5">
      <c r="A9843">
        <v>2024</v>
      </c>
      <c r="B9843" t="s">
        <v>433</v>
      </c>
      <c r="C9843" t="s">
        <v>42</v>
      </c>
      <c r="D9843" t="s">
        <v>650</v>
      </c>
      <c r="E9843">
        <v>0.2157</v>
      </c>
    </row>
    <row r="9844" spans="1:5">
      <c r="A9844">
        <v>2023</v>
      </c>
      <c r="B9844" t="s">
        <v>431</v>
      </c>
      <c r="C9844" t="s">
        <v>36</v>
      </c>
      <c r="D9844" t="s">
        <v>651</v>
      </c>
      <c r="E9844">
        <v>0.1023</v>
      </c>
    </row>
    <row r="9845" spans="1:5">
      <c r="A9845">
        <v>2023</v>
      </c>
      <c r="B9845" t="s">
        <v>433</v>
      </c>
      <c r="C9845" t="s">
        <v>42</v>
      </c>
      <c r="D9845" t="s">
        <v>651</v>
      </c>
      <c r="E9845">
        <v>7.8399999999999997E-2</v>
      </c>
    </row>
    <row r="9846" spans="1:5">
      <c r="A9846">
        <v>2023</v>
      </c>
      <c r="B9846" t="s">
        <v>423</v>
      </c>
      <c r="C9846" t="s">
        <v>18</v>
      </c>
      <c r="D9846" t="s">
        <v>651</v>
      </c>
      <c r="E9846">
        <v>0.15759999999999999</v>
      </c>
    </row>
    <row r="9847" spans="1:5">
      <c r="A9847">
        <v>2023</v>
      </c>
      <c r="B9847" t="s">
        <v>428</v>
      </c>
      <c r="C9847" t="s">
        <v>27</v>
      </c>
      <c r="D9847" t="s">
        <v>651</v>
      </c>
      <c r="E9847">
        <v>0.1573</v>
      </c>
    </row>
    <row r="9848" spans="1:5">
      <c r="A9848">
        <v>2024</v>
      </c>
      <c r="B9848" t="s">
        <v>424</v>
      </c>
      <c r="C9848" t="s">
        <v>21</v>
      </c>
      <c r="D9848" t="s">
        <v>651</v>
      </c>
      <c r="E9848">
        <v>0.13450000000000001</v>
      </c>
    </row>
    <row r="9849" spans="1:5">
      <c r="A9849">
        <v>2024</v>
      </c>
      <c r="B9849" t="s">
        <v>432</v>
      </c>
      <c r="C9849" t="s">
        <v>39</v>
      </c>
      <c r="D9849" t="s">
        <v>651</v>
      </c>
      <c r="E9849">
        <v>0.12670000000000001</v>
      </c>
    </row>
    <row r="9850" spans="1:5">
      <c r="A9850">
        <v>2024</v>
      </c>
      <c r="B9850" t="s">
        <v>435</v>
      </c>
      <c r="C9850" t="s">
        <v>48</v>
      </c>
      <c r="D9850" t="s">
        <v>651</v>
      </c>
      <c r="E9850">
        <v>0.1419</v>
      </c>
    </row>
    <row r="9851" spans="1:5">
      <c r="A9851">
        <v>2024</v>
      </c>
      <c r="B9851" t="s">
        <v>426</v>
      </c>
      <c r="C9851" t="s">
        <v>427</v>
      </c>
      <c r="D9851" t="s">
        <v>651</v>
      </c>
      <c r="E9851">
        <v>0.13619999999999999</v>
      </c>
    </row>
    <row r="9852" spans="1:5">
      <c r="A9852">
        <v>2021</v>
      </c>
      <c r="B9852" t="s">
        <v>437</v>
      </c>
      <c r="C9852" t="s">
        <v>51</v>
      </c>
      <c r="D9852" t="s">
        <v>651</v>
      </c>
      <c r="E9852">
        <v>0.1106</v>
      </c>
    </row>
    <row r="9853" spans="1:5">
      <c r="A9853">
        <v>2021</v>
      </c>
      <c r="B9853" t="s">
        <v>434</v>
      </c>
      <c r="C9853" t="s">
        <v>45</v>
      </c>
      <c r="D9853" t="s">
        <v>651</v>
      </c>
      <c r="E9853">
        <v>8.6999999999999994E-2</v>
      </c>
    </row>
    <row r="9854" spans="1:5">
      <c r="A9854">
        <v>2021</v>
      </c>
      <c r="B9854" t="s">
        <v>438</v>
      </c>
      <c r="C9854" t="s">
        <v>52</v>
      </c>
      <c r="D9854" t="s">
        <v>651</v>
      </c>
      <c r="E9854">
        <v>0.1731</v>
      </c>
    </row>
    <row r="9855" spans="1:5">
      <c r="A9855">
        <v>2021</v>
      </c>
      <c r="B9855" t="s">
        <v>425</v>
      </c>
      <c r="C9855" t="s">
        <v>24</v>
      </c>
      <c r="D9855" t="s">
        <v>651</v>
      </c>
      <c r="E9855">
        <v>0.11269999999999999</v>
      </c>
    </row>
    <row r="9856" spans="1:5">
      <c r="A9856">
        <v>2021</v>
      </c>
      <c r="B9856" t="s">
        <v>423</v>
      </c>
      <c r="C9856" t="s">
        <v>18</v>
      </c>
      <c r="D9856" t="s">
        <v>651</v>
      </c>
      <c r="E9856">
        <v>0.1497</v>
      </c>
    </row>
    <row r="9857" spans="1:5">
      <c r="A9857">
        <v>2021</v>
      </c>
      <c r="B9857" t="s">
        <v>420</v>
      </c>
      <c r="C9857" t="s">
        <v>8</v>
      </c>
      <c r="D9857" t="s">
        <v>651</v>
      </c>
      <c r="E9857">
        <v>0.10970000000000001</v>
      </c>
    </row>
    <row r="9858" spans="1:5">
      <c r="A9858">
        <v>2022</v>
      </c>
      <c r="B9858" t="s">
        <v>425</v>
      </c>
      <c r="C9858" t="s">
        <v>24</v>
      </c>
      <c r="D9858" t="s">
        <v>651</v>
      </c>
      <c r="E9858">
        <v>0.1429</v>
      </c>
    </row>
    <row r="9859" spans="1:5">
      <c r="A9859">
        <v>2022</v>
      </c>
      <c r="B9859" t="s">
        <v>422</v>
      </c>
      <c r="C9859" t="s">
        <v>15</v>
      </c>
      <c r="D9859" t="s">
        <v>651</v>
      </c>
      <c r="E9859">
        <v>0.14530000000000001</v>
      </c>
    </row>
    <row r="9860" spans="1:5">
      <c r="A9860">
        <v>2022</v>
      </c>
      <c r="B9860" t="s">
        <v>437</v>
      </c>
      <c r="C9860" t="s">
        <v>51</v>
      </c>
      <c r="D9860" t="s">
        <v>651</v>
      </c>
      <c r="E9860">
        <v>0.1241</v>
      </c>
    </row>
    <row r="9861" spans="1:5">
      <c r="A9861">
        <v>2022</v>
      </c>
      <c r="B9861" t="s">
        <v>426</v>
      </c>
      <c r="C9861" t="s">
        <v>427</v>
      </c>
      <c r="D9861" t="s">
        <v>651</v>
      </c>
      <c r="E9861">
        <v>0.15379999999999999</v>
      </c>
    </row>
    <row r="9862" spans="1:5">
      <c r="A9862">
        <v>2022</v>
      </c>
      <c r="B9862" t="s">
        <v>428</v>
      </c>
      <c r="C9862" t="s">
        <v>27</v>
      </c>
      <c r="D9862" t="s">
        <v>651</v>
      </c>
      <c r="E9862">
        <v>0.13489999999999999</v>
      </c>
    </row>
    <row r="9863" spans="1:5">
      <c r="A9863">
        <v>2022</v>
      </c>
      <c r="B9863" t="s">
        <v>435</v>
      </c>
      <c r="C9863" t="s">
        <v>48</v>
      </c>
      <c r="D9863" t="s">
        <v>651</v>
      </c>
      <c r="E9863">
        <v>0.15029999999999999</v>
      </c>
    </row>
    <row r="9864" spans="1:5">
      <c r="A9864">
        <v>2022</v>
      </c>
      <c r="B9864" t="s">
        <v>423</v>
      </c>
      <c r="C9864" t="s">
        <v>18</v>
      </c>
      <c r="D9864" t="s">
        <v>651</v>
      </c>
      <c r="E9864">
        <v>0.1744</v>
      </c>
    </row>
    <row r="9865" spans="1:5">
      <c r="A9865">
        <v>2022</v>
      </c>
      <c r="B9865" t="s">
        <v>430</v>
      </c>
      <c r="C9865" t="s">
        <v>33</v>
      </c>
      <c r="D9865" t="s">
        <v>651</v>
      </c>
      <c r="E9865">
        <v>0.1656</v>
      </c>
    </row>
    <row r="9866" spans="1:5">
      <c r="A9866">
        <v>2022</v>
      </c>
      <c r="B9866" t="s">
        <v>436</v>
      </c>
      <c r="C9866" t="s">
        <v>49</v>
      </c>
      <c r="D9866" t="s">
        <v>651</v>
      </c>
      <c r="E9866">
        <v>0.1343</v>
      </c>
    </row>
    <row r="9867" spans="1:5">
      <c r="A9867">
        <v>2022</v>
      </c>
      <c r="B9867" t="s">
        <v>439</v>
      </c>
      <c r="C9867" t="s">
        <v>53</v>
      </c>
      <c r="D9867" t="s">
        <v>651</v>
      </c>
      <c r="E9867">
        <v>0.1358</v>
      </c>
    </row>
    <row r="9868" spans="1:5">
      <c r="A9868">
        <v>2022</v>
      </c>
      <c r="B9868" t="s">
        <v>433</v>
      </c>
      <c r="C9868" t="s">
        <v>42</v>
      </c>
      <c r="D9868" t="s">
        <v>651</v>
      </c>
      <c r="E9868">
        <v>9.7100000000000006E-2</v>
      </c>
    </row>
    <row r="9869" spans="1:5">
      <c r="A9869">
        <v>2022</v>
      </c>
      <c r="B9869" t="s">
        <v>434</v>
      </c>
      <c r="C9869" t="s">
        <v>45</v>
      </c>
      <c r="D9869" t="s">
        <v>651</v>
      </c>
      <c r="E9869">
        <v>0.13639999999999999</v>
      </c>
    </row>
    <row r="9870" spans="1:5">
      <c r="A9870">
        <v>2022</v>
      </c>
      <c r="B9870" t="s">
        <v>432</v>
      </c>
      <c r="C9870" t="s">
        <v>39</v>
      </c>
      <c r="D9870" t="s">
        <v>651</v>
      </c>
      <c r="E9870">
        <v>0.1196</v>
      </c>
    </row>
    <row r="9871" spans="1:5">
      <c r="A9871">
        <v>2021</v>
      </c>
      <c r="B9871" t="s">
        <v>426</v>
      </c>
      <c r="C9871" t="s">
        <v>427</v>
      </c>
      <c r="D9871" t="s">
        <v>651</v>
      </c>
      <c r="E9871">
        <v>0.11749999999999999</v>
      </c>
    </row>
    <row r="9872" spans="1:5">
      <c r="A9872">
        <v>2021</v>
      </c>
      <c r="B9872" t="s">
        <v>422</v>
      </c>
      <c r="C9872" t="s">
        <v>15</v>
      </c>
      <c r="D9872" t="s">
        <v>651</v>
      </c>
      <c r="E9872">
        <v>0.12520000000000001</v>
      </c>
    </row>
    <row r="9873" spans="1:5">
      <c r="A9873">
        <v>2021</v>
      </c>
      <c r="B9873" t="s">
        <v>432</v>
      </c>
      <c r="C9873" t="s">
        <v>39</v>
      </c>
      <c r="D9873" t="s">
        <v>651</v>
      </c>
      <c r="E9873">
        <v>0.1108</v>
      </c>
    </row>
    <row r="9874" spans="1:5">
      <c r="A9874">
        <v>2021</v>
      </c>
      <c r="B9874" t="s">
        <v>424</v>
      </c>
      <c r="C9874" t="s">
        <v>21</v>
      </c>
      <c r="D9874" t="s">
        <v>651</v>
      </c>
      <c r="E9874">
        <v>0.1113</v>
      </c>
    </row>
    <row r="9875" spans="1:5">
      <c r="A9875">
        <v>2021</v>
      </c>
      <c r="B9875" t="s">
        <v>433</v>
      </c>
      <c r="C9875" t="s">
        <v>42</v>
      </c>
      <c r="D9875" t="s">
        <v>651</v>
      </c>
      <c r="E9875">
        <v>0.1048</v>
      </c>
    </row>
    <row r="9876" spans="1:5">
      <c r="A9876">
        <v>2021</v>
      </c>
      <c r="B9876" t="s">
        <v>421</v>
      </c>
      <c r="C9876" t="s">
        <v>13</v>
      </c>
      <c r="D9876" t="s">
        <v>651</v>
      </c>
      <c r="E9876">
        <v>0.1004</v>
      </c>
    </row>
    <row r="9877" spans="1:5">
      <c r="A9877">
        <v>2022</v>
      </c>
      <c r="B9877" t="s">
        <v>424</v>
      </c>
      <c r="C9877" t="s">
        <v>21</v>
      </c>
      <c r="D9877" t="s">
        <v>651</v>
      </c>
      <c r="E9877">
        <v>0.1371</v>
      </c>
    </row>
    <row r="9878" spans="1:5">
      <c r="A9878">
        <v>2022</v>
      </c>
      <c r="B9878" t="s">
        <v>431</v>
      </c>
      <c r="C9878" t="s">
        <v>36</v>
      </c>
      <c r="D9878" t="s">
        <v>651</v>
      </c>
      <c r="E9878">
        <v>0.1236</v>
      </c>
    </row>
    <row r="9879" spans="1:5">
      <c r="A9879">
        <v>2022</v>
      </c>
      <c r="B9879" t="s">
        <v>421</v>
      </c>
      <c r="C9879" t="s">
        <v>13</v>
      </c>
      <c r="D9879" t="s">
        <v>651</v>
      </c>
      <c r="E9879">
        <v>0.1118</v>
      </c>
    </row>
    <row r="9880" spans="1:5">
      <c r="A9880">
        <v>2021</v>
      </c>
      <c r="B9880" t="s">
        <v>436</v>
      </c>
      <c r="C9880" t="s">
        <v>49</v>
      </c>
      <c r="D9880" t="s">
        <v>651</v>
      </c>
      <c r="E9880">
        <v>0.1169</v>
      </c>
    </row>
    <row r="9881" spans="1:5">
      <c r="A9881">
        <v>2021</v>
      </c>
      <c r="B9881" t="s">
        <v>439</v>
      </c>
      <c r="C9881" t="s">
        <v>53</v>
      </c>
      <c r="D9881" t="s">
        <v>651</v>
      </c>
      <c r="E9881">
        <v>0.1125</v>
      </c>
    </row>
    <row r="9882" spans="1:5">
      <c r="A9882">
        <v>2021</v>
      </c>
      <c r="B9882" t="s">
        <v>435</v>
      </c>
      <c r="C9882" t="s">
        <v>48</v>
      </c>
      <c r="D9882" t="s">
        <v>651</v>
      </c>
      <c r="E9882">
        <v>0.12239999999999999</v>
      </c>
    </row>
    <row r="9883" spans="1:5">
      <c r="A9883">
        <v>2021</v>
      </c>
      <c r="B9883" t="s">
        <v>430</v>
      </c>
      <c r="C9883" t="s">
        <v>33</v>
      </c>
      <c r="D9883" t="s">
        <v>651</v>
      </c>
      <c r="E9883">
        <v>0.1176</v>
      </c>
    </row>
    <row r="9884" spans="1:5">
      <c r="A9884">
        <v>2021</v>
      </c>
      <c r="B9884" t="s">
        <v>429</v>
      </c>
      <c r="C9884" t="s">
        <v>30</v>
      </c>
      <c r="D9884" t="s">
        <v>651</v>
      </c>
      <c r="E9884">
        <v>0.1419</v>
      </c>
    </row>
    <row r="9885" spans="1:5">
      <c r="A9885">
        <v>2021</v>
      </c>
      <c r="B9885" t="s">
        <v>428</v>
      </c>
      <c r="C9885" t="s">
        <v>27</v>
      </c>
      <c r="D9885" t="s">
        <v>651</v>
      </c>
      <c r="E9885">
        <v>0.13439999999999999</v>
      </c>
    </row>
    <row r="9886" spans="1:5">
      <c r="A9886">
        <v>2021</v>
      </c>
      <c r="B9886" t="s">
        <v>431</v>
      </c>
      <c r="C9886" t="s">
        <v>36</v>
      </c>
      <c r="D9886" t="s">
        <v>651</v>
      </c>
      <c r="E9886">
        <v>0.1222</v>
      </c>
    </row>
    <row r="9887" spans="1:5">
      <c r="A9887">
        <v>2022</v>
      </c>
      <c r="B9887" t="s">
        <v>438</v>
      </c>
      <c r="C9887" t="s">
        <v>52</v>
      </c>
      <c r="D9887" t="s">
        <v>651</v>
      </c>
      <c r="E9887">
        <v>0.1333</v>
      </c>
    </row>
    <row r="9888" spans="1:5">
      <c r="A9888">
        <v>2022</v>
      </c>
      <c r="B9888" t="s">
        <v>429</v>
      </c>
      <c r="C9888" t="s">
        <v>30</v>
      </c>
      <c r="D9888" t="s">
        <v>651</v>
      </c>
      <c r="E9888">
        <v>0.15770000000000001</v>
      </c>
    </row>
    <row r="9889" spans="1:5">
      <c r="A9889">
        <v>2022</v>
      </c>
      <c r="B9889" t="s">
        <v>420</v>
      </c>
      <c r="C9889" t="s">
        <v>8</v>
      </c>
      <c r="D9889" t="s">
        <v>651</v>
      </c>
      <c r="E9889">
        <v>0.12130000000000001</v>
      </c>
    </row>
    <row r="9890" spans="1:5">
      <c r="A9890">
        <v>2020</v>
      </c>
      <c r="B9890" t="s">
        <v>422</v>
      </c>
      <c r="C9890" t="s">
        <v>15</v>
      </c>
      <c r="D9890" t="s">
        <v>651</v>
      </c>
      <c r="E9890">
        <v>0.15429999999999999</v>
      </c>
    </row>
    <row r="9891" spans="1:5">
      <c r="A9891">
        <v>2020</v>
      </c>
      <c r="B9891" t="s">
        <v>425</v>
      </c>
      <c r="C9891" t="s">
        <v>24</v>
      </c>
      <c r="D9891" t="s">
        <v>651</v>
      </c>
      <c r="E9891">
        <v>0.13189999999999999</v>
      </c>
    </row>
    <row r="9892" spans="1:5">
      <c r="A9892">
        <v>2020</v>
      </c>
      <c r="B9892" t="s">
        <v>431</v>
      </c>
      <c r="C9892" t="s">
        <v>36</v>
      </c>
      <c r="D9892" t="s">
        <v>651</v>
      </c>
      <c r="E9892">
        <v>0.1333</v>
      </c>
    </row>
    <row r="9893" spans="1:5">
      <c r="A9893">
        <v>2020</v>
      </c>
      <c r="B9893" t="s">
        <v>423</v>
      </c>
      <c r="C9893" t="s">
        <v>18</v>
      </c>
      <c r="D9893" t="s">
        <v>651</v>
      </c>
      <c r="E9893">
        <v>0.16669999999999999</v>
      </c>
    </row>
    <row r="9894" spans="1:5">
      <c r="A9894">
        <v>2020</v>
      </c>
      <c r="B9894" t="s">
        <v>421</v>
      </c>
      <c r="C9894" t="s">
        <v>13</v>
      </c>
      <c r="D9894" t="s">
        <v>651</v>
      </c>
      <c r="E9894">
        <v>0.1205</v>
      </c>
    </row>
    <row r="9895" spans="1:5">
      <c r="A9895">
        <v>2020</v>
      </c>
      <c r="B9895" t="s">
        <v>438</v>
      </c>
      <c r="C9895" t="s">
        <v>52</v>
      </c>
      <c r="D9895" t="s">
        <v>651</v>
      </c>
      <c r="E9895">
        <v>0.14419999999999999</v>
      </c>
    </row>
    <row r="9896" spans="1:5">
      <c r="A9896">
        <v>2020</v>
      </c>
      <c r="B9896" t="s">
        <v>436</v>
      </c>
      <c r="C9896" t="s">
        <v>49</v>
      </c>
      <c r="D9896" t="s">
        <v>651</v>
      </c>
      <c r="E9896">
        <v>0.12939999999999999</v>
      </c>
    </row>
    <row r="9897" spans="1:5">
      <c r="A9897">
        <v>2020</v>
      </c>
      <c r="B9897" t="s">
        <v>426</v>
      </c>
      <c r="C9897" t="s">
        <v>427</v>
      </c>
      <c r="D9897" t="s">
        <v>651</v>
      </c>
      <c r="E9897">
        <v>0.13600000000000001</v>
      </c>
    </row>
    <row r="9898" spans="1:5">
      <c r="A9898">
        <v>2020</v>
      </c>
      <c r="B9898" t="s">
        <v>424</v>
      </c>
      <c r="C9898" t="s">
        <v>21</v>
      </c>
      <c r="D9898" t="s">
        <v>651</v>
      </c>
      <c r="E9898">
        <v>0.12</v>
      </c>
    </row>
    <row r="9899" spans="1:5">
      <c r="A9899">
        <v>2020</v>
      </c>
      <c r="B9899" t="s">
        <v>432</v>
      </c>
      <c r="C9899" t="s">
        <v>39</v>
      </c>
      <c r="D9899" t="s">
        <v>651</v>
      </c>
      <c r="E9899">
        <v>0.1187</v>
      </c>
    </row>
    <row r="9900" spans="1:5">
      <c r="A9900">
        <v>2020</v>
      </c>
      <c r="B9900" t="s">
        <v>439</v>
      </c>
      <c r="C9900" t="s">
        <v>53</v>
      </c>
      <c r="D9900" t="s">
        <v>651</v>
      </c>
      <c r="E9900">
        <v>0.15429999999999999</v>
      </c>
    </row>
    <row r="9901" spans="1:5">
      <c r="A9901">
        <v>2020</v>
      </c>
      <c r="B9901" t="s">
        <v>428</v>
      </c>
      <c r="C9901" t="s">
        <v>27</v>
      </c>
      <c r="D9901" t="s">
        <v>651</v>
      </c>
      <c r="E9901">
        <v>0.16930000000000001</v>
      </c>
    </row>
    <row r="9902" spans="1:5">
      <c r="A9902">
        <v>2020</v>
      </c>
      <c r="B9902" t="s">
        <v>429</v>
      </c>
      <c r="C9902" t="s">
        <v>30</v>
      </c>
      <c r="D9902" t="s">
        <v>651</v>
      </c>
      <c r="E9902">
        <v>0.15160000000000001</v>
      </c>
    </row>
    <row r="9903" spans="1:5">
      <c r="A9903">
        <v>2020</v>
      </c>
      <c r="B9903" t="s">
        <v>430</v>
      </c>
      <c r="C9903" t="s">
        <v>33</v>
      </c>
      <c r="D9903" t="s">
        <v>651</v>
      </c>
      <c r="E9903">
        <v>0.129</v>
      </c>
    </row>
    <row r="9904" spans="1:5">
      <c r="A9904">
        <v>2020</v>
      </c>
      <c r="B9904" t="s">
        <v>433</v>
      </c>
      <c r="C9904" t="s">
        <v>42</v>
      </c>
      <c r="D9904" t="s">
        <v>651</v>
      </c>
      <c r="E9904">
        <v>7.4099999999999999E-2</v>
      </c>
    </row>
    <row r="9905" spans="1:5">
      <c r="A9905">
        <v>2020</v>
      </c>
      <c r="B9905" t="s">
        <v>420</v>
      </c>
      <c r="C9905" t="s">
        <v>8</v>
      </c>
      <c r="D9905" t="s">
        <v>651</v>
      </c>
      <c r="E9905">
        <v>0.11360000000000001</v>
      </c>
    </row>
    <row r="9906" spans="1:5">
      <c r="A9906">
        <v>2020</v>
      </c>
      <c r="B9906" t="s">
        <v>434</v>
      </c>
      <c r="C9906" t="s">
        <v>45</v>
      </c>
      <c r="D9906" t="s">
        <v>651</v>
      </c>
      <c r="E9906">
        <v>0.1087</v>
      </c>
    </row>
    <row r="9907" spans="1:5">
      <c r="A9907">
        <v>2020</v>
      </c>
      <c r="B9907" t="s">
        <v>435</v>
      </c>
      <c r="C9907" t="s">
        <v>48</v>
      </c>
      <c r="D9907" t="s">
        <v>651</v>
      </c>
      <c r="E9907">
        <v>0.15690000000000001</v>
      </c>
    </row>
    <row r="9908" spans="1:5">
      <c r="A9908">
        <v>2020</v>
      </c>
      <c r="B9908" t="s">
        <v>437</v>
      </c>
      <c r="C9908" t="s">
        <v>51</v>
      </c>
      <c r="D9908" t="s">
        <v>651</v>
      </c>
      <c r="E9908">
        <v>0.109</v>
      </c>
    </row>
    <row r="9909" spans="1:5">
      <c r="A9909">
        <v>2019</v>
      </c>
      <c r="B9909" t="s">
        <v>432</v>
      </c>
      <c r="C9909" t="s">
        <v>39</v>
      </c>
      <c r="D9909" t="s">
        <v>651</v>
      </c>
      <c r="E9909">
        <v>0.1221</v>
      </c>
    </row>
    <row r="9910" spans="1:5">
      <c r="A9910">
        <v>2019</v>
      </c>
      <c r="B9910" t="s">
        <v>426</v>
      </c>
      <c r="C9910" t="s">
        <v>427</v>
      </c>
      <c r="D9910" t="s">
        <v>651</v>
      </c>
      <c r="E9910">
        <v>0.13900000000000001</v>
      </c>
    </row>
    <row r="9911" spans="1:5">
      <c r="A9911">
        <v>2019</v>
      </c>
      <c r="B9911" t="s">
        <v>421</v>
      </c>
      <c r="C9911" t="s">
        <v>13</v>
      </c>
      <c r="D9911" t="s">
        <v>651</v>
      </c>
      <c r="E9911">
        <v>0.1133</v>
      </c>
    </row>
    <row r="9912" spans="1:5">
      <c r="A9912">
        <v>2019</v>
      </c>
      <c r="B9912" t="s">
        <v>424</v>
      </c>
      <c r="C9912" t="s">
        <v>21</v>
      </c>
      <c r="D9912" t="s">
        <v>651</v>
      </c>
      <c r="E9912">
        <v>0.1222</v>
      </c>
    </row>
    <row r="9913" spans="1:5">
      <c r="A9913">
        <v>2019</v>
      </c>
      <c r="B9913" t="s">
        <v>423</v>
      </c>
      <c r="C9913" t="s">
        <v>18</v>
      </c>
      <c r="D9913" t="s">
        <v>651</v>
      </c>
      <c r="E9913">
        <v>0.15659999999999999</v>
      </c>
    </row>
    <row r="9914" spans="1:5">
      <c r="A9914">
        <v>2019</v>
      </c>
      <c r="B9914" t="s">
        <v>434</v>
      </c>
      <c r="C9914" t="s">
        <v>45</v>
      </c>
      <c r="D9914" t="s">
        <v>651</v>
      </c>
      <c r="E9914">
        <v>0.125</v>
      </c>
    </row>
    <row r="9915" spans="1:5">
      <c r="A9915">
        <v>2019</v>
      </c>
      <c r="B9915" t="s">
        <v>428</v>
      </c>
      <c r="C9915" t="s">
        <v>27</v>
      </c>
      <c r="D9915" t="s">
        <v>651</v>
      </c>
      <c r="E9915">
        <v>0.16539999999999999</v>
      </c>
    </row>
    <row r="9916" spans="1:5">
      <c r="A9916">
        <v>2019</v>
      </c>
      <c r="B9916" t="s">
        <v>437</v>
      </c>
      <c r="C9916" t="s">
        <v>51</v>
      </c>
      <c r="D9916" t="s">
        <v>651</v>
      </c>
      <c r="E9916">
        <v>0.1145</v>
      </c>
    </row>
    <row r="9917" spans="1:5">
      <c r="A9917">
        <v>2019</v>
      </c>
      <c r="B9917" t="s">
        <v>425</v>
      </c>
      <c r="C9917" t="s">
        <v>24</v>
      </c>
      <c r="D9917" t="s">
        <v>651</v>
      </c>
      <c r="E9917">
        <v>0.13700000000000001</v>
      </c>
    </row>
    <row r="9918" spans="1:5">
      <c r="A9918">
        <v>2019</v>
      </c>
      <c r="B9918" t="s">
        <v>430</v>
      </c>
      <c r="C9918" t="s">
        <v>33</v>
      </c>
      <c r="D9918" t="s">
        <v>651</v>
      </c>
      <c r="E9918">
        <v>0.1338</v>
      </c>
    </row>
    <row r="9919" spans="1:5">
      <c r="A9919">
        <v>2019</v>
      </c>
      <c r="B9919" t="s">
        <v>420</v>
      </c>
      <c r="C9919" t="s">
        <v>8</v>
      </c>
      <c r="D9919" t="s">
        <v>651</v>
      </c>
      <c r="E9919">
        <v>0.123</v>
      </c>
    </row>
    <row r="9920" spans="1:5">
      <c r="A9920">
        <v>2019</v>
      </c>
      <c r="B9920" t="s">
        <v>438</v>
      </c>
      <c r="C9920" t="s">
        <v>52</v>
      </c>
      <c r="D9920" t="s">
        <v>651</v>
      </c>
      <c r="E9920">
        <v>0.16500000000000001</v>
      </c>
    </row>
    <row r="9921" spans="1:5">
      <c r="A9921">
        <v>2019</v>
      </c>
      <c r="B9921" t="s">
        <v>429</v>
      </c>
      <c r="C9921" t="s">
        <v>30</v>
      </c>
      <c r="D9921" t="s">
        <v>651</v>
      </c>
      <c r="E9921">
        <v>0.1656</v>
      </c>
    </row>
    <row r="9922" spans="1:5">
      <c r="A9922">
        <v>2019</v>
      </c>
      <c r="B9922" t="s">
        <v>433</v>
      </c>
      <c r="C9922" t="s">
        <v>42</v>
      </c>
      <c r="D9922" t="s">
        <v>651</v>
      </c>
      <c r="E9922">
        <v>9.1700000000000004E-2</v>
      </c>
    </row>
    <row r="9923" spans="1:5">
      <c r="A9923">
        <v>2019</v>
      </c>
      <c r="B9923" t="s">
        <v>422</v>
      </c>
      <c r="C9923" t="s">
        <v>15</v>
      </c>
      <c r="D9923" t="s">
        <v>651</v>
      </c>
      <c r="E9923">
        <v>0.1341</v>
      </c>
    </row>
    <row r="9924" spans="1:5">
      <c r="A9924">
        <v>2019</v>
      </c>
      <c r="B9924" t="s">
        <v>435</v>
      </c>
      <c r="C9924" t="s">
        <v>48</v>
      </c>
      <c r="D9924" t="s">
        <v>651</v>
      </c>
      <c r="E9924">
        <v>0.12839999999999999</v>
      </c>
    </row>
    <row r="9925" spans="1:5">
      <c r="A9925">
        <v>2019</v>
      </c>
      <c r="B9925" t="s">
        <v>436</v>
      </c>
      <c r="C9925" t="s">
        <v>49</v>
      </c>
      <c r="D9925" t="s">
        <v>651</v>
      </c>
      <c r="E9925">
        <v>0.13300000000000001</v>
      </c>
    </row>
    <row r="9926" spans="1:5">
      <c r="A9926">
        <v>2019</v>
      </c>
      <c r="B9926" t="s">
        <v>439</v>
      </c>
      <c r="C9926" t="s">
        <v>53</v>
      </c>
      <c r="D9926" t="s">
        <v>651</v>
      </c>
      <c r="E9926">
        <v>0.14369999999999999</v>
      </c>
    </row>
    <row r="9927" spans="1:5">
      <c r="A9927">
        <v>2019</v>
      </c>
      <c r="B9927" t="s">
        <v>431</v>
      </c>
      <c r="C9927" t="s">
        <v>36</v>
      </c>
      <c r="D9927" t="s">
        <v>651</v>
      </c>
      <c r="E9927">
        <v>0.1333</v>
      </c>
    </row>
    <row r="9928" spans="1:5">
      <c r="A9928">
        <v>2018</v>
      </c>
      <c r="B9928" t="s">
        <v>424</v>
      </c>
      <c r="C9928" t="s">
        <v>21</v>
      </c>
      <c r="D9928" t="s">
        <v>651</v>
      </c>
      <c r="E9928">
        <v>0.11020000000000001</v>
      </c>
    </row>
    <row r="9929" spans="1:5">
      <c r="A9929">
        <v>2018</v>
      </c>
      <c r="B9929" t="s">
        <v>420</v>
      </c>
      <c r="C9929" t="s">
        <v>8</v>
      </c>
      <c r="D9929" t="s">
        <v>651</v>
      </c>
      <c r="E9929">
        <v>0.1032</v>
      </c>
    </row>
    <row r="9930" spans="1:5">
      <c r="A9930">
        <v>2018</v>
      </c>
      <c r="B9930" t="s">
        <v>426</v>
      </c>
      <c r="C9930" t="s">
        <v>427</v>
      </c>
      <c r="D9930" t="s">
        <v>651</v>
      </c>
      <c r="E9930">
        <v>0.1303</v>
      </c>
    </row>
    <row r="9931" spans="1:5">
      <c r="A9931">
        <v>2018</v>
      </c>
      <c r="B9931" t="s">
        <v>433</v>
      </c>
      <c r="C9931" t="s">
        <v>42</v>
      </c>
      <c r="D9931" t="s">
        <v>651</v>
      </c>
      <c r="E9931">
        <v>7.4099999999999999E-2</v>
      </c>
    </row>
    <row r="9932" spans="1:5">
      <c r="A9932">
        <v>2018</v>
      </c>
      <c r="B9932" t="s">
        <v>421</v>
      </c>
      <c r="C9932" t="s">
        <v>13</v>
      </c>
      <c r="D9932" t="s">
        <v>651</v>
      </c>
      <c r="E9932">
        <v>0.1048</v>
      </c>
    </row>
    <row r="9933" spans="1:5">
      <c r="A9933">
        <v>2018</v>
      </c>
      <c r="B9933" t="s">
        <v>435</v>
      </c>
      <c r="C9933" t="s">
        <v>48</v>
      </c>
      <c r="D9933" t="s">
        <v>651</v>
      </c>
      <c r="E9933">
        <v>0.1164</v>
      </c>
    </row>
    <row r="9934" spans="1:5">
      <c r="A9934">
        <v>2018</v>
      </c>
      <c r="B9934" t="s">
        <v>428</v>
      </c>
      <c r="C9934" t="s">
        <v>27</v>
      </c>
      <c r="D9934" t="s">
        <v>651</v>
      </c>
      <c r="E9934">
        <v>0.13220000000000001</v>
      </c>
    </row>
    <row r="9935" spans="1:5">
      <c r="A9935">
        <v>2018</v>
      </c>
      <c r="B9935" t="s">
        <v>423</v>
      </c>
      <c r="C9935" t="s">
        <v>18</v>
      </c>
      <c r="D9935" t="s">
        <v>651</v>
      </c>
      <c r="E9935">
        <v>0.15759999999999999</v>
      </c>
    </row>
    <row r="9936" spans="1:5">
      <c r="A9936">
        <v>2018</v>
      </c>
      <c r="B9936" t="s">
        <v>430</v>
      </c>
      <c r="C9936" t="s">
        <v>33</v>
      </c>
      <c r="D9936" t="s">
        <v>651</v>
      </c>
      <c r="E9936">
        <v>0.12659999999999999</v>
      </c>
    </row>
    <row r="9937" spans="1:5">
      <c r="A9937">
        <v>2018</v>
      </c>
      <c r="B9937" t="s">
        <v>431</v>
      </c>
      <c r="C9937" t="s">
        <v>36</v>
      </c>
      <c r="D9937" t="s">
        <v>651</v>
      </c>
      <c r="E9937">
        <v>9.8900000000000002E-2</v>
      </c>
    </row>
    <row r="9938" spans="1:5">
      <c r="A9938">
        <v>2018</v>
      </c>
      <c r="B9938" t="s">
        <v>438</v>
      </c>
      <c r="C9938" t="s">
        <v>52</v>
      </c>
      <c r="D9938" t="s">
        <v>651</v>
      </c>
      <c r="E9938">
        <v>0.14680000000000001</v>
      </c>
    </row>
    <row r="9939" spans="1:5">
      <c r="A9939">
        <v>2018</v>
      </c>
      <c r="B9939" t="s">
        <v>422</v>
      </c>
      <c r="C9939" t="s">
        <v>15</v>
      </c>
      <c r="D9939" t="s">
        <v>651</v>
      </c>
      <c r="E9939">
        <v>0.12139999999999999</v>
      </c>
    </row>
    <row r="9940" spans="1:5">
      <c r="A9940">
        <v>2018</v>
      </c>
      <c r="B9940" t="s">
        <v>436</v>
      </c>
      <c r="C9940" t="s">
        <v>49</v>
      </c>
      <c r="D9940" t="s">
        <v>651</v>
      </c>
      <c r="E9940">
        <v>0.1114</v>
      </c>
    </row>
    <row r="9941" spans="1:5">
      <c r="A9941">
        <v>2018</v>
      </c>
      <c r="B9941" t="s">
        <v>439</v>
      </c>
      <c r="C9941" t="s">
        <v>53</v>
      </c>
      <c r="D9941" t="s">
        <v>651</v>
      </c>
      <c r="E9941">
        <v>0.1207</v>
      </c>
    </row>
    <row r="9942" spans="1:5">
      <c r="A9942">
        <v>2018</v>
      </c>
      <c r="B9942" t="s">
        <v>437</v>
      </c>
      <c r="C9942" t="s">
        <v>51</v>
      </c>
      <c r="D9942" t="s">
        <v>651</v>
      </c>
      <c r="E9942">
        <v>0.1007</v>
      </c>
    </row>
    <row r="9943" spans="1:5">
      <c r="A9943">
        <v>2018</v>
      </c>
      <c r="B9943" t="s">
        <v>434</v>
      </c>
      <c r="C9943" t="s">
        <v>45</v>
      </c>
      <c r="D9943" t="s">
        <v>651</v>
      </c>
      <c r="E9943">
        <v>0.10639999999999999</v>
      </c>
    </row>
    <row r="9944" spans="1:5">
      <c r="A9944">
        <v>2018</v>
      </c>
      <c r="B9944" t="s">
        <v>429</v>
      </c>
      <c r="C9944" t="s">
        <v>30</v>
      </c>
      <c r="D9944" t="s">
        <v>651</v>
      </c>
      <c r="E9944">
        <v>0.13789999999999999</v>
      </c>
    </row>
    <row r="9945" spans="1:5">
      <c r="A9945">
        <v>2018</v>
      </c>
      <c r="B9945" t="s">
        <v>425</v>
      </c>
      <c r="C9945" t="s">
        <v>24</v>
      </c>
      <c r="D9945" t="s">
        <v>651</v>
      </c>
      <c r="E9945">
        <v>0.12330000000000001</v>
      </c>
    </row>
    <row r="9946" spans="1:5">
      <c r="A9946">
        <v>2018</v>
      </c>
      <c r="B9946" t="s">
        <v>432</v>
      </c>
      <c r="C9946" t="s">
        <v>39</v>
      </c>
      <c r="D9946" t="s">
        <v>651</v>
      </c>
      <c r="E9946">
        <v>0.1163</v>
      </c>
    </row>
    <row r="9947" spans="1:5">
      <c r="A9947">
        <v>2023</v>
      </c>
      <c r="B9947" t="s">
        <v>424</v>
      </c>
      <c r="C9947" t="s">
        <v>21</v>
      </c>
      <c r="D9947" t="s">
        <v>651</v>
      </c>
      <c r="E9947">
        <v>0.12970000000000001</v>
      </c>
    </row>
    <row r="9948" spans="1:5">
      <c r="A9948">
        <v>2023</v>
      </c>
      <c r="B9948" t="s">
        <v>432</v>
      </c>
      <c r="C9948" t="s">
        <v>39</v>
      </c>
      <c r="D9948" t="s">
        <v>651</v>
      </c>
      <c r="E9948">
        <v>0.122</v>
      </c>
    </row>
    <row r="9949" spans="1:5">
      <c r="A9949">
        <v>2023</v>
      </c>
      <c r="B9949" t="s">
        <v>421</v>
      </c>
      <c r="C9949" t="s">
        <v>13</v>
      </c>
      <c r="D9949" t="s">
        <v>651</v>
      </c>
      <c r="E9949">
        <v>0.1012</v>
      </c>
    </row>
    <row r="9950" spans="1:5">
      <c r="A9950">
        <v>2023</v>
      </c>
      <c r="B9950" t="s">
        <v>430</v>
      </c>
      <c r="C9950" t="s">
        <v>33</v>
      </c>
      <c r="D9950" t="s">
        <v>651</v>
      </c>
      <c r="E9950">
        <v>0.1026</v>
      </c>
    </row>
    <row r="9951" spans="1:5">
      <c r="A9951">
        <v>2023</v>
      </c>
      <c r="B9951" t="s">
        <v>435</v>
      </c>
      <c r="C9951" t="s">
        <v>48</v>
      </c>
      <c r="D9951" t="s">
        <v>651</v>
      </c>
      <c r="E9951">
        <v>0.1457</v>
      </c>
    </row>
    <row r="9952" spans="1:5">
      <c r="A9952">
        <v>2023</v>
      </c>
      <c r="B9952" t="s">
        <v>436</v>
      </c>
      <c r="C9952" t="s">
        <v>49</v>
      </c>
      <c r="D9952" t="s">
        <v>651</v>
      </c>
      <c r="E9952">
        <v>0.1241</v>
      </c>
    </row>
    <row r="9953" spans="1:5">
      <c r="A9953">
        <v>2023</v>
      </c>
      <c r="B9953" t="s">
        <v>429</v>
      </c>
      <c r="C9953" t="s">
        <v>30</v>
      </c>
      <c r="D9953" t="s">
        <v>651</v>
      </c>
      <c r="E9953">
        <v>0.1457</v>
      </c>
    </row>
    <row r="9954" spans="1:5">
      <c r="A9954">
        <v>2023</v>
      </c>
      <c r="B9954" t="s">
        <v>420</v>
      </c>
      <c r="C9954" t="s">
        <v>8</v>
      </c>
      <c r="D9954" t="s">
        <v>651</v>
      </c>
      <c r="E9954">
        <v>0.104</v>
      </c>
    </row>
    <row r="9955" spans="1:5">
      <c r="A9955">
        <v>2023</v>
      </c>
      <c r="B9955" t="s">
        <v>439</v>
      </c>
      <c r="C9955" t="s">
        <v>53</v>
      </c>
      <c r="D9955" t="s">
        <v>651</v>
      </c>
      <c r="E9955">
        <v>0.1132</v>
      </c>
    </row>
    <row r="9956" spans="1:5">
      <c r="A9956">
        <v>2023</v>
      </c>
      <c r="B9956" t="s">
        <v>437</v>
      </c>
      <c r="C9956" t="s">
        <v>51</v>
      </c>
      <c r="D9956" t="s">
        <v>651</v>
      </c>
      <c r="E9956">
        <v>0.112</v>
      </c>
    </row>
    <row r="9957" spans="1:5">
      <c r="A9957">
        <v>2023</v>
      </c>
      <c r="B9957" t="s">
        <v>438</v>
      </c>
      <c r="C9957" t="s">
        <v>52</v>
      </c>
      <c r="D9957" t="s">
        <v>651</v>
      </c>
      <c r="E9957">
        <v>0.14149999999999999</v>
      </c>
    </row>
    <row r="9958" spans="1:5">
      <c r="A9958">
        <v>2023</v>
      </c>
      <c r="B9958" t="s">
        <v>426</v>
      </c>
      <c r="C9958" t="s">
        <v>427</v>
      </c>
      <c r="D9958" t="s">
        <v>651</v>
      </c>
      <c r="E9958">
        <v>0.1246</v>
      </c>
    </row>
    <row r="9959" spans="1:5">
      <c r="A9959">
        <v>2023</v>
      </c>
      <c r="B9959" t="s">
        <v>434</v>
      </c>
      <c r="C9959" t="s">
        <v>45</v>
      </c>
      <c r="D9959" t="s">
        <v>651</v>
      </c>
      <c r="E9959">
        <v>9.5200000000000007E-2</v>
      </c>
    </row>
    <row r="9960" spans="1:5">
      <c r="A9960">
        <v>2023</v>
      </c>
      <c r="B9960" t="s">
        <v>425</v>
      </c>
      <c r="C9960" t="s">
        <v>24</v>
      </c>
      <c r="D9960" t="s">
        <v>651</v>
      </c>
      <c r="E9960">
        <v>0.1268</v>
      </c>
    </row>
    <row r="9961" spans="1:5">
      <c r="A9961">
        <v>2023</v>
      </c>
      <c r="B9961" t="s">
        <v>422</v>
      </c>
      <c r="C9961" t="s">
        <v>15</v>
      </c>
      <c r="D9961" t="s">
        <v>651</v>
      </c>
      <c r="E9961">
        <v>0.13020000000000001</v>
      </c>
    </row>
    <row r="9962" spans="1:5">
      <c r="A9962">
        <v>2024</v>
      </c>
      <c r="B9962" t="s">
        <v>430</v>
      </c>
      <c r="C9962" t="s">
        <v>33</v>
      </c>
      <c r="D9962" t="s">
        <v>651</v>
      </c>
      <c r="E9962">
        <v>0.1192</v>
      </c>
    </row>
    <row r="9963" spans="1:5">
      <c r="A9963">
        <v>2024</v>
      </c>
      <c r="B9963" t="s">
        <v>428</v>
      </c>
      <c r="C9963" t="s">
        <v>27</v>
      </c>
      <c r="D9963" t="s">
        <v>651</v>
      </c>
      <c r="E9963">
        <v>0.16</v>
      </c>
    </row>
    <row r="9964" spans="1:5">
      <c r="A9964">
        <v>2024</v>
      </c>
      <c r="B9964" t="s">
        <v>422</v>
      </c>
      <c r="C9964" t="s">
        <v>15</v>
      </c>
      <c r="D9964" t="s">
        <v>651</v>
      </c>
      <c r="E9964">
        <v>0.1421</v>
      </c>
    </row>
    <row r="9965" spans="1:5">
      <c r="A9965">
        <v>2024</v>
      </c>
      <c r="B9965" t="s">
        <v>425</v>
      </c>
      <c r="C9965" t="s">
        <v>24</v>
      </c>
      <c r="D9965" t="s">
        <v>651</v>
      </c>
      <c r="E9965">
        <v>0.1489</v>
      </c>
    </row>
    <row r="9966" spans="1:5">
      <c r="A9966">
        <v>2024</v>
      </c>
      <c r="B9966" t="s">
        <v>438</v>
      </c>
      <c r="C9966" t="s">
        <v>52</v>
      </c>
      <c r="D9966" t="s">
        <v>651</v>
      </c>
      <c r="E9966">
        <v>0.12379999999999999</v>
      </c>
    </row>
    <row r="9967" spans="1:5">
      <c r="A9967">
        <v>2024</v>
      </c>
      <c r="B9967" t="s">
        <v>420</v>
      </c>
      <c r="C9967" t="s">
        <v>8</v>
      </c>
      <c r="D9967" t="s">
        <v>651</v>
      </c>
      <c r="E9967">
        <v>0.11310000000000001</v>
      </c>
    </row>
    <row r="9968" spans="1:5">
      <c r="A9968">
        <v>2024</v>
      </c>
      <c r="B9968" t="s">
        <v>423</v>
      </c>
      <c r="C9968" t="s">
        <v>18</v>
      </c>
      <c r="D9968" t="s">
        <v>651</v>
      </c>
      <c r="E9968">
        <v>0.14199999999999999</v>
      </c>
    </row>
    <row r="9969" spans="1:5">
      <c r="A9969">
        <v>2024</v>
      </c>
      <c r="B9969" t="s">
        <v>421</v>
      </c>
      <c r="C9969" t="s">
        <v>13</v>
      </c>
      <c r="D9969" t="s">
        <v>651</v>
      </c>
      <c r="E9969">
        <v>0.1069</v>
      </c>
    </row>
    <row r="9970" spans="1:5">
      <c r="A9970">
        <v>2024</v>
      </c>
      <c r="B9970" t="s">
        <v>429</v>
      </c>
      <c r="C9970" t="s">
        <v>30</v>
      </c>
      <c r="D9970" t="s">
        <v>651</v>
      </c>
      <c r="E9970">
        <v>0.14829999999999999</v>
      </c>
    </row>
    <row r="9971" spans="1:5">
      <c r="A9971">
        <v>2024</v>
      </c>
      <c r="B9971" t="s">
        <v>431</v>
      </c>
      <c r="C9971" t="s">
        <v>36</v>
      </c>
      <c r="D9971" t="s">
        <v>651</v>
      </c>
      <c r="E9971">
        <v>0.11899999999999999</v>
      </c>
    </row>
    <row r="9972" spans="1:5">
      <c r="A9972">
        <v>2024</v>
      </c>
      <c r="B9972" t="s">
        <v>434</v>
      </c>
      <c r="C9972" t="s">
        <v>45</v>
      </c>
      <c r="D9972" t="s">
        <v>651</v>
      </c>
      <c r="E9972">
        <v>9.5200000000000007E-2</v>
      </c>
    </row>
    <row r="9973" spans="1:5">
      <c r="A9973">
        <v>2024</v>
      </c>
      <c r="B9973" t="s">
        <v>437</v>
      </c>
      <c r="C9973" t="s">
        <v>51</v>
      </c>
      <c r="D9973" t="s">
        <v>651</v>
      </c>
      <c r="E9973">
        <v>0.114</v>
      </c>
    </row>
    <row r="9974" spans="1:5">
      <c r="A9974">
        <v>2024</v>
      </c>
      <c r="B9974" t="s">
        <v>436</v>
      </c>
      <c r="C9974" t="s">
        <v>49</v>
      </c>
      <c r="D9974" t="s">
        <v>651</v>
      </c>
      <c r="E9974">
        <v>0.1173</v>
      </c>
    </row>
    <row r="9975" spans="1:5">
      <c r="A9975">
        <v>2024</v>
      </c>
      <c r="B9975" t="s">
        <v>439</v>
      </c>
      <c r="C9975" t="s">
        <v>53</v>
      </c>
      <c r="D9975" t="s">
        <v>651</v>
      </c>
      <c r="E9975">
        <v>0.1338</v>
      </c>
    </row>
    <row r="9976" spans="1:5">
      <c r="A9976">
        <v>2024</v>
      </c>
      <c r="B9976" t="s">
        <v>433</v>
      </c>
      <c r="C9976" t="s">
        <v>42</v>
      </c>
      <c r="D9976" t="s">
        <v>651</v>
      </c>
      <c r="E9976">
        <v>8.8200000000000001E-2</v>
      </c>
    </row>
    <row r="9977" spans="1:5">
      <c r="A9977">
        <v>2023</v>
      </c>
      <c r="B9977" t="s">
        <v>431</v>
      </c>
      <c r="C9977" t="s">
        <v>36</v>
      </c>
      <c r="D9977" t="s">
        <v>652</v>
      </c>
      <c r="E9977">
        <v>0.34089999999999998</v>
      </c>
    </row>
    <row r="9978" spans="1:5">
      <c r="A9978">
        <v>2023</v>
      </c>
      <c r="B9978" t="s">
        <v>433</v>
      </c>
      <c r="C9978" t="s">
        <v>42</v>
      </c>
      <c r="D9978" t="s">
        <v>652</v>
      </c>
      <c r="E9978">
        <v>0.1961</v>
      </c>
    </row>
    <row r="9979" spans="1:5">
      <c r="A9979">
        <v>2023</v>
      </c>
      <c r="B9979" t="s">
        <v>423</v>
      </c>
      <c r="C9979" t="s">
        <v>18</v>
      </c>
      <c r="D9979" t="s">
        <v>652</v>
      </c>
      <c r="E9979">
        <v>0.33329999999999999</v>
      </c>
    </row>
    <row r="9980" spans="1:5">
      <c r="A9980">
        <v>2023</v>
      </c>
      <c r="B9980" t="s">
        <v>428</v>
      </c>
      <c r="C9980" t="s">
        <v>27</v>
      </c>
      <c r="D9980" t="s">
        <v>652</v>
      </c>
      <c r="E9980">
        <v>0.3226</v>
      </c>
    </row>
    <row r="9981" spans="1:5">
      <c r="A9981">
        <v>2024</v>
      </c>
      <c r="B9981" t="s">
        <v>424</v>
      </c>
      <c r="C9981" t="s">
        <v>21</v>
      </c>
      <c r="D9981" t="s">
        <v>652</v>
      </c>
      <c r="E9981">
        <v>0.27939999999999998</v>
      </c>
    </row>
    <row r="9982" spans="1:5">
      <c r="A9982">
        <v>2024</v>
      </c>
      <c r="B9982" t="s">
        <v>432</v>
      </c>
      <c r="C9982" t="s">
        <v>39</v>
      </c>
      <c r="D9982" t="s">
        <v>652</v>
      </c>
      <c r="E9982">
        <v>0.27550000000000002</v>
      </c>
    </row>
    <row r="9983" spans="1:5">
      <c r="A9983">
        <v>2024</v>
      </c>
      <c r="B9983" t="s">
        <v>435</v>
      </c>
      <c r="C9983" t="s">
        <v>48</v>
      </c>
      <c r="D9983" t="s">
        <v>652</v>
      </c>
      <c r="E9983">
        <v>0.35809999999999997</v>
      </c>
    </row>
    <row r="9984" spans="1:5">
      <c r="A9984">
        <v>2024</v>
      </c>
      <c r="B9984" t="s">
        <v>426</v>
      </c>
      <c r="C9984" t="s">
        <v>427</v>
      </c>
      <c r="D9984" t="s">
        <v>652</v>
      </c>
      <c r="E9984">
        <v>0.3498</v>
      </c>
    </row>
    <row r="9985" spans="1:5">
      <c r="A9985">
        <v>2021</v>
      </c>
      <c r="B9985" t="s">
        <v>437</v>
      </c>
      <c r="C9985" t="s">
        <v>51</v>
      </c>
      <c r="D9985" t="s">
        <v>652</v>
      </c>
      <c r="E9985">
        <v>0.2286</v>
      </c>
    </row>
    <row r="9986" spans="1:5">
      <c r="A9986">
        <v>2021</v>
      </c>
      <c r="B9986" t="s">
        <v>434</v>
      </c>
      <c r="C9986" t="s">
        <v>45</v>
      </c>
      <c r="D9986" t="s">
        <v>652</v>
      </c>
      <c r="E9986">
        <v>0.21740000000000001</v>
      </c>
    </row>
    <row r="9987" spans="1:5">
      <c r="A9987">
        <v>2021</v>
      </c>
      <c r="B9987" t="s">
        <v>438</v>
      </c>
      <c r="C9987" t="s">
        <v>52</v>
      </c>
      <c r="D9987" t="s">
        <v>652</v>
      </c>
      <c r="E9987">
        <v>0.3654</v>
      </c>
    </row>
    <row r="9988" spans="1:5">
      <c r="A9988">
        <v>2021</v>
      </c>
      <c r="B9988" t="s">
        <v>425</v>
      </c>
      <c r="C9988" t="s">
        <v>24</v>
      </c>
      <c r="D9988" t="s">
        <v>652</v>
      </c>
      <c r="E9988">
        <v>0.2606</v>
      </c>
    </row>
    <row r="9989" spans="1:5">
      <c r="A9989">
        <v>2021</v>
      </c>
      <c r="B9989" t="s">
        <v>423</v>
      </c>
      <c r="C9989" t="s">
        <v>18</v>
      </c>
      <c r="D9989" t="s">
        <v>652</v>
      </c>
      <c r="E9989">
        <v>0.3054</v>
      </c>
    </row>
    <row r="9990" spans="1:5">
      <c r="A9990">
        <v>2021</v>
      </c>
      <c r="B9990" t="s">
        <v>420</v>
      </c>
      <c r="C9990" t="s">
        <v>8</v>
      </c>
      <c r="D9990" t="s">
        <v>652</v>
      </c>
      <c r="E9990">
        <v>0.24660000000000001</v>
      </c>
    </row>
    <row r="9991" spans="1:5">
      <c r="A9991">
        <v>2022</v>
      </c>
      <c r="B9991" t="s">
        <v>425</v>
      </c>
      <c r="C9991" t="s">
        <v>24</v>
      </c>
      <c r="D9991" t="s">
        <v>652</v>
      </c>
      <c r="E9991">
        <v>0.27139999999999997</v>
      </c>
    </row>
    <row r="9992" spans="1:5">
      <c r="A9992">
        <v>2022</v>
      </c>
      <c r="B9992" t="s">
        <v>422</v>
      </c>
      <c r="C9992" t="s">
        <v>15</v>
      </c>
      <c r="D9992" t="s">
        <v>652</v>
      </c>
      <c r="E9992">
        <v>0.3054</v>
      </c>
    </row>
    <row r="9993" spans="1:5">
      <c r="A9993">
        <v>2022</v>
      </c>
      <c r="B9993" t="s">
        <v>437</v>
      </c>
      <c r="C9993" t="s">
        <v>51</v>
      </c>
      <c r="D9993" t="s">
        <v>652</v>
      </c>
      <c r="E9993">
        <v>0.23930000000000001</v>
      </c>
    </row>
    <row r="9994" spans="1:5">
      <c r="A9994">
        <v>2022</v>
      </c>
      <c r="B9994" t="s">
        <v>426</v>
      </c>
      <c r="C9994" t="s">
        <v>427</v>
      </c>
      <c r="D9994" t="s">
        <v>652</v>
      </c>
      <c r="E9994">
        <v>0.36620000000000003</v>
      </c>
    </row>
    <row r="9995" spans="1:5">
      <c r="A9995">
        <v>2022</v>
      </c>
      <c r="B9995" t="s">
        <v>428</v>
      </c>
      <c r="C9995" t="s">
        <v>27</v>
      </c>
      <c r="D9995" t="s">
        <v>652</v>
      </c>
      <c r="E9995">
        <v>0.3135</v>
      </c>
    </row>
    <row r="9996" spans="1:5">
      <c r="A9996">
        <v>2022</v>
      </c>
      <c r="B9996" t="s">
        <v>435</v>
      </c>
      <c r="C9996" t="s">
        <v>48</v>
      </c>
      <c r="D9996" t="s">
        <v>652</v>
      </c>
      <c r="E9996">
        <v>0.32679999999999998</v>
      </c>
    </row>
    <row r="9997" spans="1:5">
      <c r="A9997">
        <v>2022</v>
      </c>
      <c r="B9997" t="s">
        <v>423</v>
      </c>
      <c r="C9997" t="s">
        <v>18</v>
      </c>
      <c r="D9997" t="s">
        <v>652</v>
      </c>
      <c r="E9997">
        <v>0.33139999999999997</v>
      </c>
    </row>
    <row r="9998" spans="1:5">
      <c r="A9998">
        <v>2022</v>
      </c>
      <c r="B9998" t="s">
        <v>430</v>
      </c>
      <c r="C9998" t="s">
        <v>33</v>
      </c>
      <c r="D9998" t="s">
        <v>652</v>
      </c>
      <c r="E9998">
        <v>0.33760000000000001</v>
      </c>
    </row>
    <row r="9999" spans="1:5">
      <c r="A9999">
        <v>2022</v>
      </c>
      <c r="B9999" t="s">
        <v>436</v>
      </c>
      <c r="C9999" t="s">
        <v>49</v>
      </c>
      <c r="D9999" t="s">
        <v>652</v>
      </c>
      <c r="E9999">
        <v>0.26669999999999999</v>
      </c>
    </row>
    <row r="10000" spans="1:5">
      <c r="A10000">
        <v>2022</v>
      </c>
      <c r="B10000" t="s">
        <v>439</v>
      </c>
      <c r="C10000" t="s">
        <v>53</v>
      </c>
      <c r="D10000" t="s">
        <v>652</v>
      </c>
      <c r="E10000">
        <v>0.30859999999999999</v>
      </c>
    </row>
    <row r="10001" spans="1:5">
      <c r="A10001">
        <v>2022</v>
      </c>
      <c r="B10001" t="s">
        <v>433</v>
      </c>
      <c r="C10001" t="s">
        <v>42</v>
      </c>
      <c r="D10001" t="s">
        <v>652</v>
      </c>
      <c r="E10001">
        <v>0.1845</v>
      </c>
    </row>
    <row r="10002" spans="1:5">
      <c r="A10002">
        <v>2022</v>
      </c>
      <c r="B10002" t="s">
        <v>434</v>
      </c>
      <c r="C10002" t="s">
        <v>45</v>
      </c>
      <c r="D10002" t="s">
        <v>652</v>
      </c>
      <c r="E10002">
        <v>0.25</v>
      </c>
    </row>
    <row r="10003" spans="1:5">
      <c r="A10003">
        <v>2022</v>
      </c>
      <c r="B10003" t="s">
        <v>432</v>
      </c>
      <c r="C10003" t="s">
        <v>39</v>
      </c>
      <c r="D10003" t="s">
        <v>652</v>
      </c>
      <c r="E10003">
        <v>0.2772</v>
      </c>
    </row>
    <row r="10004" spans="1:5">
      <c r="A10004">
        <v>2021</v>
      </c>
      <c r="B10004" t="s">
        <v>426</v>
      </c>
      <c r="C10004" t="s">
        <v>427</v>
      </c>
      <c r="D10004" t="s">
        <v>652</v>
      </c>
      <c r="E10004">
        <v>0.34039999999999998</v>
      </c>
    </row>
    <row r="10005" spans="1:5">
      <c r="A10005">
        <v>2021</v>
      </c>
      <c r="B10005" t="s">
        <v>422</v>
      </c>
      <c r="C10005" t="s">
        <v>15</v>
      </c>
      <c r="D10005" t="s">
        <v>652</v>
      </c>
      <c r="E10005">
        <v>0.29770000000000002</v>
      </c>
    </row>
    <row r="10006" spans="1:5">
      <c r="A10006">
        <v>2021</v>
      </c>
      <c r="B10006" t="s">
        <v>432</v>
      </c>
      <c r="C10006" t="s">
        <v>39</v>
      </c>
      <c r="D10006" t="s">
        <v>652</v>
      </c>
      <c r="E10006">
        <v>0.26219999999999999</v>
      </c>
    </row>
    <row r="10007" spans="1:5">
      <c r="A10007">
        <v>2021</v>
      </c>
      <c r="B10007" t="s">
        <v>424</v>
      </c>
      <c r="C10007" t="s">
        <v>21</v>
      </c>
      <c r="D10007" t="s">
        <v>652</v>
      </c>
      <c r="E10007">
        <v>0.25629999999999997</v>
      </c>
    </row>
    <row r="10008" spans="1:5">
      <c r="A10008">
        <v>2021</v>
      </c>
      <c r="B10008" t="s">
        <v>433</v>
      </c>
      <c r="C10008" t="s">
        <v>42</v>
      </c>
      <c r="D10008" t="s">
        <v>652</v>
      </c>
      <c r="E10008">
        <v>0.2286</v>
      </c>
    </row>
    <row r="10009" spans="1:5">
      <c r="A10009">
        <v>2021</v>
      </c>
      <c r="B10009" t="s">
        <v>421</v>
      </c>
      <c r="C10009" t="s">
        <v>13</v>
      </c>
      <c r="D10009" t="s">
        <v>652</v>
      </c>
      <c r="E10009">
        <v>0.22950000000000001</v>
      </c>
    </row>
    <row r="10010" spans="1:5">
      <c r="A10010">
        <v>2022</v>
      </c>
      <c r="B10010" t="s">
        <v>424</v>
      </c>
      <c r="C10010" t="s">
        <v>21</v>
      </c>
      <c r="D10010" t="s">
        <v>652</v>
      </c>
      <c r="E10010">
        <v>0.27</v>
      </c>
    </row>
    <row r="10011" spans="1:5">
      <c r="A10011">
        <v>2022</v>
      </c>
      <c r="B10011" t="s">
        <v>431</v>
      </c>
      <c r="C10011" t="s">
        <v>36</v>
      </c>
      <c r="D10011" t="s">
        <v>652</v>
      </c>
      <c r="E10011">
        <v>0.29210000000000003</v>
      </c>
    </row>
    <row r="10012" spans="1:5">
      <c r="A10012">
        <v>2022</v>
      </c>
      <c r="B10012" t="s">
        <v>421</v>
      </c>
      <c r="C10012" t="s">
        <v>13</v>
      </c>
      <c r="D10012" t="s">
        <v>652</v>
      </c>
      <c r="E10012">
        <v>0.2379</v>
      </c>
    </row>
    <row r="10013" spans="1:5">
      <c r="A10013">
        <v>2021</v>
      </c>
      <c r="B10013" t="s">
        <v>436</v>
      </c>
      <c r="C10013" t="s">
        <v>49</v>
      </c>
      <c r="D10013" t="s">
        <v>652</v>
      </c>
      <c r="E10013">
        <v>0.254</v>
      </c>
    </row>
    <row r="10014" spans="1:5">
      <c r="A10014">
        <v>2021</v>
      </c>
      <c r="B10014" t="s">
        <v>439</v>
      </c>
      <c r="C10014" t="s">
        <v>53</v>
      </c>
      <c r="D10014" t="s">
        <v>652</v>
      </c>
      <c r="E10014">
        <v>0.30630000000000002</v>
      </c>
    </row>
    <row r="10015" spans="1:5">
      <c r="A10015">
        <v>2021</v>
      </c>
      <c r="B10015" t="s">
        <v>435</v>
      </c>
      <c r="C10015" t="s">
        <v>48</v>
      </c>
      <c r="D10015" t="s">
        <v>652</v>
      </c>
      <c r="E10015">
        <v>0.32650000000000001</v>
      </c>
    </row>
    <row r="10016" spans="1:5">
      <c r="A10016">
        <v>2021</v>
      </c>
      <c r="B10016" t="s">
        <v>430</v>
      </c>
      <c r="C10016" t="s">
        <v>33</v>
      </c>
      <c r="D10016" t="s">
        <v>652</v>
      </c>
      <c r="E10016">
        <v>0.33329999999999999</v>
      </c>
    </row>
    <row r="10017" spans="1:5">
      <c r="A10017">
        <v>2021</v>
      </c>
      <c r="B10017" t="s">
        <v>429</v>
      </c>
      <c r="C10017" t="s">
        <v>30</v>
      </c>
      <c r="D10017" t="s">
        <v>652</v>
      </c>
      <c r="E10017">
        <v>0.32550000000000001</v>
      </c>
    </row>
    <row r="10018" spans="1:5">
      <c r="A10018">
        <v>2021</v>
      </c>
      <c r="B10018" t="s">
        <v>428</v>
      </c>
      <c r="C10018" t="s">
        <v>27</v>
      </c>
      <c r="D10018" t="s">
        <v>652</v>
      </c>
      <c r="E10018">
        <v>0.31619999999999998</v>
      </c>
    </row>
    <row r="10019" spans="1:5">
      <c r="A10019">
        <v>2021</v>
      </c>
      <c r="B10019" t="s">
        <v>431</v>
      </c>
      <c r="C10019" t="s">
        <v>36</v>
      </c>
      <c r="D10019" t="s">
        <v>652</v>
      </c>
      <c r="E10019">
        <v>0.28889999999999999</v>
      </c>
    </row>
    <row r="10020" spans="1:5">
      <c r="A10020">
        <v>2022</v>
      </c>
      <c r="B10020" t="s">
        <v>438</v>
      </c>
      <c r="C10020" t="s">
        <v>52</v>
      </c>
      <c r="D10020" t="s">
        <v>652</v>
      </c>
      <c r="E10020">
        <v>0.33329999999999999</v>
      </c>
    </row>
    <row r="10021" spans="1:5">
      <c r="A10021">
        <v>2022</v>
      </c>
      <c r="B10021" t="s">
        <v>429</v>
      </c>
      <c r="C10021" t="s">
        <v>30</v>
      </c>
      <c r="D10021" t="s">
        <v>652</v>
      </c>
      <c r="E10021">
        <v>0.33510000000000001</v>
      </c>
    </row>
    <row r="10022" spans="1:5">
      <c r="A10022">
        <v>2022</v>
      </c>
      <c r="B10022" t="s">
        <v>420</v>
      </c>
      <c r="C10022" t="s">
        <v>8</v>
      </c>
      <c r="D10022" t="s">
        <v>652</v>
      </c>
      <c r="E10022">
        <v>0.25829999999999997</v>
      </c>
    </row>
    <row r="10023" spans="1:5">
      <c r="A10023">
        <v>2020</v>
      </c>
      <c r="B10023" t="s">
        <v>422</v>
      </c>
      <c r="C10023" t="s">
        <v>15</v>
      </c>
      <c r="D10023" t="s">
        <v>652</v>
      </c>
      <c r="E10023">
        <v>0.28310000000000002</v>
      </c>
    </row>
    <row r="10024" spans="1:5">
      <c r="A10024">
        <v>2020</v>
      </c>
      <c r="B10024" t="s">
        <v>425</v>
      </c>
      <c r="C10024" t="s">
        <v>24</v>
      </c>
      <c r="D10024" t="s">
        <v>652</v>
      </c>
      <c r="E10024">
        <v>0.25</v>
      </c>
    </row>
    <row r="10025" spans="1:5">
      <c r="A10025">
        <v>2020</v>
      </c>
      <c r="B10025" t="s">
        <v>431</v>
      </c>
      <c r="C10025" t="s">
        <v>36</v>
      </c>
      <c r="D10025" t="s">
        <v>652</v>
      </c>
      <c r="E10025">
        <v>0.3</v>
      </c>
    </row>
    <row r="10026" spans="1:5">
      <c r="A10026">
        <v>2020</v>
      </c>
      <c r="B10026" t="s">
        <v>423</v>
      </c>
      <c r="C10026" t="s">
        <v>18</v>
      </c>
      <c r="D10026" t="s">
        <v>652</v>
      </c>
      <c r="E10026">
        <v>0.3155</v>
      </c>
    </row>
    <row r="10027" spans="1:5">
      <c r="A10027">
        <v>2020</v>
      </c>
      <c r="B10027" t="s">
        <v>421</v>
      </c>
      <c r="C10027" t="s">
        <v>13</v>
      </c>
      <c r="D10027" t="s">
        <v>652</v>
      </c>
      <c r="E10027">
        <v>0.23180000000000001</v>
      </c>
    </row>
    <row r="10028" spans="1:5">
      <c r="A10028">
        <v>2020</v>
      </c>
      <c r="B10028" t="s">
        <v>438</v>
      </c>
      <c r="C10028" t="s">
        <v>52</v>
      </c>
      <c r="D10028" t="s">
        <v>652</v>
      </c>
      <c r="E10028">
        <v>0.35580000000000001</v>
      </c>
    </row>
    <row r="10029" spans="1:5">
      <c r="A10029">
        <v>2020</v>
      </c>
      <c r="B10029" t="s">
        <v>436</v>
      </c>
      <c r="C10029" t="s">
        <v>49</v>
      </c>
      <c r="D10029" t="s">
        <v>652</v>
      </c>
      <c r="E10029">
        <v>0.2467</v>
      </c>
    </row>
    <row r="10030" spans="1:5">
      <c r="A10030">
        <v>2020</v>
      </c>
      <c r="B10030" t="s">
        <v>426</v>
      </c>
      <c r="C10030" t="s">
        <v>427</v>
      </c>
      <c r="D10030" t="s">
        <v>652</v>
      </c>
      <c r="E10030">
        <v>0.32629999999999998</v>
      </c>
    </row>
    <row r="10031" spans="1:5">
      <c r="A10031">
        <v>2020</v>
      </c>
      <c r="B10031" t="s">
        <v>424</v>
      </c>
      <c r="C10031" t="s">
        <v>21</v>
      </c>
      <c r="D10031" t="s">
        <v>652</v>
      </c>
      <c r="E10031">
        <v>0.25679999999999997</v>
      </c>
    </row>
    <row r="10032" spans="1:5">
      <c r="A10032">
        <v>2020</v>
      </c>
      <c r="B10032" t="s">
        <v>432</v>
      </c>
      <c r="C10032" t="s">
        <v>39</v>
      </c>
      <c r="D10032" t="s">
        <v>652</v>
      </c>
      <c r="E10032">
        <v>0.26910000000000001</v>
      </c>
    </row>
    <row r="10033" spans="1:5">
      <c r="A10033">
        <v>2020</v>
      </c>
      <c r="B10033" t="s">
        <v>439</v>
      </c>
      <c r="C10033" t="s">
        <v>53</v>
      </c>
      <c r="D10033" t="s">
        <v>652</v>
      </c>
      <c r="E10033">
        <v>0.29630000000000001</v>
      </c>
    </row>
    <row r="10034" spans="1:5">
      <c r="A10034">
        <v>2020</v>
      </c>
      <c r="B10034" t="s">
        <v>428</v>
      </c>
      <c r="C10034" t="s">
        <v>27</v>
      </c>
      <c r="D10034" t="s">
        <v>652</v>
      </c>
      <c r="E10034">
        <v>0.30709999999999998</v>
      </c>
    </row>
    <row r="10035" spans="1:5">
      <c r="A10035">
        <v>2020</v>
      </c>
      <c r="B10035" t="s">
        <v>429</v>
      </c>
      <c r="C10035" t="s">
        <v>30</v>
      </c>
      <c r="D10035" t="s">
        <v>652</v>
      </c>
      <c r="E10035">
        <v>0.32290000000000002</v>
      </c>
    </row>
    <row r="10036" spans="1:5">
      <c r="A10036">
        <v>2020</v>
      </c>
      <c r="B10036" t="s">
        <v>430</v>
      </c>
      <c r="C10036" t="s">
        <v>33</v>
      </c>
      <c r="D10036" t="s">
        <v>652</v>
      </c>
      <c r="E10036">
        <v>0.32900000000000001</v>
      </c>
    </row>
    <row r="10037" spans="1:5">
      <c r="A10037">
        <v>2020</v>
      </c>
      <c r="B10037" t="s">
        <v>433</v>
      </c>
      <c r="C10037" t="s">
        <v>42</v>
      </c>
      <c r="D10037" t="s">
        <v>652</v>
      </c>
      <c r="E10037">
        <v>0.22220000000000001</v>
      </c>
    </row>
    <row r="10038" spans="1:5">
      <c r="A10038">
        <v>2020</v>
      </c>
      <c r="B10038" t="s">
        <v>420</v>
      </c>
      <c r="C10038" t="s">
        <v>8</v>
      </c>
      <c r="D10038" t="s">
        <v>652</v>
      </c>
      <c r="E10038">
        <v>0.24060000000000001</v>
      </c>
    </row>
    <row r="10039" spans="1:5">
      <c r="A10039">
        <v>2020</v>
      </c>
      <c r="B10039" t="s">
        <v>434</v>
      </c>
      <c r="C10039" t="s">
        <v>45</v>
      </c>
      <c r="D10039" t="s">
        <v>652</v>
      </c>
      <c r="E10039">
        <v>0.28260000000000002</v>
      </c>
    </row>
    <row r="10040" spans="1:5">
      <c r="A10040">
        <v>2020</v>
      </c>
      <c r="B10040" t="s">
        <v>435</v>
      </c>
      <c r="C10040" t="s">
        <v>48</v>
      </c>
      <c r="D10040" t="s">
        <v>652</v>
      </c>
      <c r="E10040">
        <v>0.30070000000000002</v>
      </c>
    </row>
    <row r="10041" spans="1:5">
      <c r="A10041">
        <v>2020</v>
      </c>
      <c r="B10041" t="s">
        <v>437</v>
      </c>
      <c r="C10041" t="s">
        <v>51</v>
      </c>
      <c r="D10041" t="s">
        <v>652</v>
      </c>
      <c r="E10041">
        <v>0.2268</v>
      </c>
    </row>
    <row r="10042" spans="1:5">
      <c r="A10042">
        <v>2019</v>
      </c>
      <c r="B10042" t="s">
        <v>432</v>
      </c>
      <c r="C10042" t="s">
        <v>39</v>
      </c>
      <c r="D10042" t="s">
        <v>652</v>
      </c>
      <c r="E10042">
        <v>0.2545</v>
      </c>
    </row>
    <row r="10043" spans="1:5">
      <c r="A10043">
        <v>2019</v>
      </c>
      <c r="B10043" t="s">
        <v>426</v>
      </c>
      <c r="C10043" t="s">
        <v>427</v>
      </c>
      <c r="D10043" t="s">
        <v>652</v>
      </c>
      <c r="E10043">
        <v>0.32329999999999998</v>
      </c>
    </row>
    <row r="10044" spans="1:5">
      <c r="A10044">
        <v>2019</v>
      </c>
      <c r="B10044" t="s">
        <v>421</v>
      </c>
      <c r="C10044" t="s">
        <v>13</v>
      </c>
      <c r="D10044" t="s">
        <v>652</v>
      </c>
      <c r="E10044">
        <v>0.2291</v>
      </c>
    </row>
    <row r="10045" spans="1:5">
      <c r="A10045">
        <v>2019</v>
      </c>
      <c r="B10045" t="s">
        <v>424</v>
      </c>
      <c r="C10045" t="s">
        <v>21</v>
      </c>
      <c r="D10045" t="s">
        <v>652</v>
      </c>
      <c r="E10045">
        <v>0.25659999999999999</v>
      </c>
    </row>
    <row r="10046" spans="1:5">
      <c r="A10046">
        <v>2019</v>
      </c>
      <c r="B10046" t="s">
        <v>423</v>
      </c>
      <c r="C10046" t="s">
        <v>18</v>
      </c>
      <c r="D10046" t="s">
        <v>652</v>
      </c>
      <c r="E10046">
        <v>0.33129999999999998</v>
      </c>
    </row>
    <row r="10047" spans="1:5">
      <c r="A10047">
        <v>2019</v>
      </c>
      <c r="B10047" t="s">
        <v>434</v>
      </c>
      <c r="C10047" t="s">
        <v>45</v>
      </c>
      <c r="D10047" t="s">
        <v>652</v>
      </c>
      <c r="E10047">
        <v>0.25</v>
      </c>
    </row>
    <row r="10048" spans="1:5">
      <c r="A10048">
        <v>2019</v>
      </c>
      <c r="B10048" t="s">
        <v>428</v>
      </c>
      <c r="C10048" t="s">
        <v>27</v>
      </c>
      <c r="D10048" t="s">
        <v>652</v>
      </c>
      <c r="E10048">
        <v>0.32279999999999998</v>
      </c>
    </row>
    <row r="10049" spans="1:5">
      <c r="A10049">
        <v>2019</v>
      </c>
      <c r="B10049" t="s">
        <v>437</v>
      </c>
      <c r="C10049" t="s">
        <v>51</v>
      </c>
      <c r="D10049" t="s">
        <v>652</v>
      </c>
      <c r="E10049">
        <v>0.22320000000000001</v>
      </c>
    </row>
    <row r="10050" spans="1:5">
      <c r="A10050">
        <v>2019</v>
      </c>
      <c r="B10050" t="s">
        <v>425</v>
      </c>
      <c r="C10050" t="s">
        <v>24</v>
      </c>
      <c r="D10050" t="s">
        <v>652</v>
      </c>
      <c r="E10050">
        <v>0.26029999999999998</v>
      </c>
    </row>
    <row r="10051" spans="1:5">
      <c r="A10051">
        <v>2019</v>
      </c>
      <c r="B10051" t="s">
        <v>430</v>
      </c>
      <c r="C10051" t="s">
        <v>33</v>
      </c>
      <c r="D10051" t="s">
        <v>652</v>
      </c>
      <c r="E10051">
        <v>0.35670000000000002</v>
      </c>
    </row>
    <row r="10052" spans="1:5">
      <c r="A10052">
        <v>2019</v>
      </c>
      <c r="B10052" t="s">
        <v>420</v>
      </c>
      <c r="C10052" t="s">
        <v>8</v>
      </c>
      <c r="D10052" t="s">
        <v>652</v>
      </c>
      <c r="E10052">
        <v>0.24879999999999999</v>
      </c>
    </row>
    <row r="10053" spans="1:5">
      <c r="A10053">
        <v>2019</v>
      </c>
      <c r="B10053" t="s">
        <v>438</v>
      </c>
      <c r="C10053" t="s">
        <v>52</v>
      </c>
      <c r="D10053" t="s">
        <v>652</v>
      </c>
      <c r="E10053">
        <v>0.35920000000000002</v>
      </c>
    </row>
    <row r="10054" spans="1:5">
      <c r="A10054">
        <v>2019</v>
      </c>
      <c r="B10054" t="s">
        <v>429</v>
      </c>
      <c r="C10054" t="s">
        <v>30</v>
      </c>
      <c r="D10054" t="s">
        <v>652</v>
      </c>
      <c r="E10054">
        <v>0.32350000000000001</v>
      </c>
    </row>
    <row r="10055" spans="1:5">
      <c r="A10055">
        <v>2019</v>
      </c>
      <c r="B10055" t="s">
        <v>433</v>
      </c>
      <c r="C10055" t="s">
        <v>42</v>
      </c>
      <c r="D10055" t="s">
        <v>652</v>
      </c>
      <c r="E10055">
        <v>0.22939999999999999</v>
      </c>
    </row>
    <row r="10056" spans="1:5">
      <c r="A10056">
        <v>2019</v>
      </c>
      <c r="B10056" t="s">
        <v>422</v>
      </c>
      <c r="C10056" t="s">
        <v>15</v>
      </c>
      <c r="D10056" t="s">
        <v>652</v>
      </c>
      <c r="E10056">
        <v>0.27660000000000001</v>
      </c>
    </row>
    <row r="10057" spans="1:5">
      <c r="A10057">
        <v>2019</v>
      </c>
      <c r="B10057" t="s">
        <v>435</v>
      </c>
      <c r="C10057" t="s">
        <v>48</v>
      </c>
      <c r="D10057" t="s">
        <v>652</v>
      </c>
      <c r="E10057">
        <v>0.32429999999999998</v>
      </c>
    </row>
    <row r="10058" spans="1:5">
      <c r="A10058">
        <v>2019</v>
      </c>
      <c r="B10058" t="s">
        <v>436</v>
      </c>
      <c r="C10058" t="s">
        <v>49</v>
      </c>
      <c r="D10058" t="s">
        <v>652</v>
      </c>
      <c r="E10058">
        <v>0.246</v>
      </c>
    </row>
    <row r="10059" spans="1:5">
      <c r="A10059">
        <v>2019</v>
      </c>
      <c r="B10059" t="s">
        <v>439</v>
      </c>
      <c r="C10059" t="s">
        <v>53</v>
      </c>
      <c r="D10059" t="s">
        <v>652</v>
      </c>
      <c r="E10059">
        <v>0.2994</v>
      </c>
    </row>
    <row r="10060" spans="1:5">
      <c r="A10060">
        <v>2019</v>
      </c>
      <c r="B10060" t="s">
        <v>431</v>
      </c>
      <c r="C10060" t="s">
        <v>36</v>
      </c>
      <c r="D10060" t="s">
        <v>652</v>
      </c>
      <c r="E10060">
        <v>0.33329999999999999</v>
      </c>
    </row>
    <row r="10061" spans="1:5">
      <c r="A10061">
        <v>2018</v>
      </c>
      <c r="B10061" t="s">
        <v>424</v>
      </c>
      <c r="C10061" t="s">
        <v>21</v>
      </c>
      <c r="D10061" t="s">
        <v>652</v>
      </c>
      <c r="E10061">
        <v>0.19800000000000001</v>
      </c>
    </row>
    <row r="10062" spans="1:5">
      <c r="A10062">
        <v>2018</v>
      </c>
      <c r="B10062" t="s">
        <v>420</v>
      </c>
      <c r="C10062" t="s">
        <v>8</v>
      </c>
      <c r="D10062" t="s">
        <v>652</v>
      </c>
      <c r="E10062">
        <v>0.17860000000000001</v>
      </c>
    </row>
    <row r="10063" spans="1:5">
      <c r="A10063">
        <v>2018</v>
      </c>
      <c r="B10063" t="s">
        <v>426</v>
      </c>
      <c r="C10063" t="s">
        <v>427</v>
      </c>
      <c r="D10063" t="s">
        <v>652</v>
      </c>
      <c r="E10063">
        <v>0.2545</v>
      </c>
    </row>
    <row r="10064" spans="1:5">
      <c r="A10064">
        <v>2018</v>
      </c>
      <c r="B10064" t="s">
        <v>433</v>
      </c>
      <c r="C10064" t="s">
        <v>42</v>
      </c>
      <c r="D10064" t="s">
        <v>652</v>
      </c>
      <c r="E10064">
        <v>0.1389</v>
      </c>
    </row>
    <row r="10065" spans="1:5">
      <c r="A10065">
        <v>2018</v>
      </c>
      <c r="B10065" t="s">
        <v>421</v>
      </c>
      <c r="C10065" t="s">
        <v>13</v>
      </c>
      <c r="D10065" t="s">
        <v>652</v>
      </c>
      <c r="E10065">
        <v>0.1651</v>
      </c>
    </row>
    <row r="10066" spans="1:5">
      <c r="A10066">
        <v>2018</v>
      </c>
      <c r="B10066" t="s">
        <v>435</v>
      </c>
      <c r="C10066" t="s">
        <v>48</v>
      </c>
      <c r="D10066" t="s">
        <v>652</v>
      </c>
      <c r="E10066">
        <v>0.28079999999999999</v>
      </c>
    </row>
    <row r="10067" spans="1:5">
      <c r="A10067">
        <v>2018</v>
      </c>
      <c r="B10067" t="s">
        <v>428</v>
      </c>
      <c r="C10067" t="s">
        <v>27</v>
      </c>
      <c r="D10067" t="s">
        <v>652</v>
      </c>
      <c r="E10067">
        <v>0.24379999999999999</v>
      </c>
    </row>
    <row r="10068" spans="1:5">
      <c r="A10068">
        <v>2018</v>
      </c>
      <c r="B10068" t="s">
        <v>423</v>
      </c>
      <c r="C10068" t="s">
        <v>18</v>
      </c>
      <c r="D10068" t="s">
        <v>652</v>
      </c>
      <c r="E10068">
        <v>0.26669999999999999</v>
      </c>
    </row>
    <row r="10069" spans="1:5">
      <c r="A10069">
        <v>2018</v>
      </c>
      <c r="B10069" t="s">
        <v>430</v>
      </c>
      <c r="C10069" t="s">
        <v>33</v>
      </c>
      <c r="D10069" t="s">
        <v>652</v>
      </c>
      <c r="E10069">
        <v>0.27850000000000003</v>
      </c>
    </row>
    <row r="10070" spans="1:5">
      <c r="A10070">
        <v>2018</v>
      </c>
      <c r="B10070" t="s">
        <v>431</v>
      </c>
      <c r="C10070" t="s">
        <v>36</v>
      </c>
      <c r="D10070" t="s">
        <v>652</v>
      </c>
      <c r="E10070">
        <v>0.2198</v>
      </c>
    </row>
    <row r="10071" spans="1:5">
      <c r="A10071">
        <v>2018</v>
      </c>
      <c r="B10071" t="s">
        <v>438</v>
      </c>
      <c r="C10071" t="s">
        <v>52</v>
      </c>
      <c r="D10071" t="s">
        <v>652</v>
      </c>
      <c r="E10071">
        <v>0.2752</v>
      </c>
    </row>
    <row r="10072" spans="1:5">
      <c r="A10072">
        <v>2018</v>
      </c>
      <c r="B10072" t="s">
        <v>422</v>
      </c>
      <c r="C10072" t="s">
        <v>15</v>
      </c>
      <c r="D10072" t="s">
        <v>652</v>
      </c>
      <c r="E10072">
        <v>0.1976</v>
      </c>
    </row>
    <row r="10073" spans="1:5">
      <c r="A10073">
        <v>2018</v>
      </c>
      <c r="B10073" t="s">
        <v>436</v>
      </c>
      <c r="C10073" t="s">
        <v>49</v>
      </c>
      <c r="D10073" t="s">
        <v>652</v>
      </c>
      <c r="E10073">
        <v>0.1893</v>
      </c>
    </row>
    <row r="10074" spans="1:5">
      <c r="A10074">
        <v>2018</v>
      </c>
      <c r="B10074" t="s">
        <v>439</v>
      </c>
      <c r="C10074" t="s">
        <v>53</v>
      </c>
      <c r="D10074" t="s">
        <v>652</v>
      </c>
      <c r="E10074">
        <v>0.21260000000000001</v>
      </c>
    </row>
    <row r="10075" spans="1:5">
      <c r="A10075">
        <v>2018</v>
      </c>
      <c r="B10075" t="s">
        <v>437</v>
      </c>
      <c r="C10075" t="s">
        <v>51</v>
      </c>
      <c r="D10075" t="s">
        <v>652</v>
      </c>
      <c r="E10075">
        <v>0.1467</v>
      </c>
    </row>
    <row r="10076" spans="1:5">
      <c r="A10076">
        <v>2018</v>
      </c>
      <c r="B10076" t="s">
        <v>434</v>
      </c>
      <c r="C10076" t="s">
        <v>45</v>
      </c>
      <c r="D10076" t="s">
        <v>652</v>
      </c>
      <c r="E10076">
        <v>0.1915</v>
      </c>
    </row>
    <row r="10077" spans="1:5">
      <c r="A10077">
        <v>2018</v>
      </c>
      <c r="B10077" t="s">
        <v>429</v>
      </c>
      <c r="C10077" t="s">
        <v>30</v>
      </c>
      <c r="D10077" t="s">
        <v>652</v>
      </c>
      <c r="E10077">
        <v>0.24479999999999999</v>
      </c>
    </row>
    <row r="10078" spans="1:5">
      <c r="A10078">
        <v>2018</v>
      </c>
      <c r="B10078" t="s">
        <v>425</v>
      </c>
      <c r="C10078" t="s">
        <v>24</v>
      </c>
      <c r="D10078" t="s">
        <v>652</v>
      </c>
      <c r="E10078">
        <v>0.1918</v>
      </c>
    </row>
    <row r="10079" spans="1:5">
      <c r="A10079">
        <v>2018</v>
      </c>
      <c r="B10079" t="s">
        <v>432</v>
      </c>
      <c r="C10079" t="s">
        <v>39</v>
      </c>
      <c r="D10079" t="s">
        <v>652</v>
      </c>
      <c r="E10079">
        <v>0.2016</v>
      </c>
    </row>
    <row r="10080" spans="1:5">
      <c r="A10080">
        <v>2023</v>
      </c>
      <c r="B10080" t="s">
        <v>424</v>
      </c>
      <c r="C10080" t="s">
        <v>21</v>
      </c>
      <c r="D10080" t="s">
        <v>652</v>
      </c>
      <c r="E10080">
        <v>0.26779999999999998</v>
      </c>
    </row>
    <row r="10081" spans="1:5">
      <c r="A10081">
        <v>2023</v>
      </c>
      <c r="B10081" t="s">
        <v>432</v>
      </c>
      <c r="C10081" t="s">
        <v>39</v>
      </c>
      <c r="D10081" t="s">
        <v>652</v>
      </c>
      <c r="E10081">
        <v>0.27639999999999998</v>
      </c>
    </row>
    <row r="10082" spans="1:5">
      <c r="A10082">
        <v>2023</v>
      </c>
      <c r="B10082" t="s">
        <v>421</v>
      </c>
      <c r="C10082" t="s">
        <v>13</v>
      </c>
      <c r="D10082" t="s">
        <v>652</v>
      </c>
      <c r="E10082">
        <v>0.22900000000000001</v>
      </c>
    </row>
    <row r="10083" spans="1:5">
      <c r="A10083">
        <v>2023</v>
      </c>
      <c r="B10083" t="s">
        <v>430</v>
      </c>
      <c r="C10083" t="s">
        <v>33</v>
      </c>
      <c r="D10083" t="s">
        <v>652</v>
      </c>
      <c r="E10083">
        <v>0.32050000000000001</v>
      </c>
    </row>
    <row r="10084" spans="1:5">
      <c r="A10084">
        <v>2023</v>
      </c>
      <c r="B10084" t="s">
        <v>435</v>
      </c>
      <c r="C10084" t="s">
        <v>48</v>
      </c>
      <c r="D10084" t="s">
        <v>652</v>
      </c>
      <c r="E10084">
        <v>0.34439999999999998</v>
      </c>
    </row>
    <row r="10085" spans="1:5">
      <c r="A10085">
        <v>2023</v>
      </c>
      <c r="B10085" t="s">
        <v>436</v>
      </c>
      <c r="C10085" t="s">
        <v>49</v>
      </c>
      <c r="D10085" t="s">
        <v>652</v>
      </c>
      <c r="E10085">
        <v>0.25130000000000002</v>
      </c>
    </row>
    <row r="10086" spans="1:5">
      <c r="A10086">
        <v>2023</v>
      </c>
      <c r="B10086" t="s">
        <v>429</v>
      </c>
      <c r="C10086" t="s">
        <v>30</v>
      </c>
      <c r="D10086" t="s">
        <v>652</v>
      </c>
      <c r="E10086">
        <v>0.32890000000000003</v>
      </c>
    </row>
    <row r="10087" spans="1:5">
      <c r="A10087">
        <v>2023</v>
      </c>
      <c r="B10087" t="s">
        <v>420</v>
      </c>
      <c r="C10087" t="s">
        <v>8</v>
      </c>
      <c r="D10087" t="s">
        <v>652</v>
      </c>
      <c r="E10087">
        <v>0.2535</v>
      </c>
    </row>
    <row r="10088" spans="1:5">
      <c r="A10088">
        <v>2023</v>
      </c>
      <c r="B10088" t="s">
        <v>439</v>
      </c>
      <c r="C10088" t="s">
        <v>53</v>
      </c>
      <c r="D10088" t="s">
        <v>652</v>
      </c>
      <c r="E10088">
        <v>0.30819999999999997</v>
      </c>
    </row>
    <row r="10089" spans="1:5">
      <c r="A10089">
        <v>2023</v>
      </c>
      <c r="B10089" t="s">
        <v>437</v>
      </c>
      <c r="C10089" t="s">
        <v>51</v>
      </c>
      <c r="D10089" t="s">
        <v>652</v>
      </c>
      <c r="E10089">
        <v>0.22389999999999999</v>
      </c>
    </row>
    <row r="10090" spans="1:5">
      <c r="A10090">
        <v>2023</v>
      </c>
      <c r="B10090" t="s">
        <v>438</v>
      </c>
      <c r="C10090" t="s">
        <v>52</v>
      </c>
      <c r="D10090" t="s">
        <v>652</v>
      </c>
      <c r="E10090">
        <v>0.37740000000000001</v>
      </c>
    </row>
    <row r="10091" spans="1:5">
      <c r="A10091">
        <v>2023</v>
      </c>
      <c r="B10091" t="s">
        <v>426</v>
      </c>
      <c r="C10091" t="s">
        <v>427</v>
      </c>
      <c r="D10091" t="s">
        <v>652</v>
      </c>
      <c r="E10091">
        <v>0.3427</v>
      </c>
    </row>
    <row r="10092" spans="1:5">
      <c r="A10092">
        <v>2023</v>
      </c>
      <c r="B10092" t="s">
        <v>434</v>
      </c>
      <c r="C10092" t="s">
        <v>45</v>
      </c>
      <c r="D10092" t="s">
        <v>652</v>
      </c>
      <c r="E10092">
        <v>0.28570000000000001</v>
      </c>
    </row>
    <row r="10093" spans="1:5">
      <c r="A10093">
        <v>2023</v>
      </c>
      <c r="B10093" t="s">
        <v>425</v>
      </c>
      <c r="C10093" t="s">
        <v>24</v>
      </c>
      <c r="D10093" t="s">
        <v>652</v>
      </c>
      <c r="E10093">
        <v>0.2535</v>
      </c>
    </row>
    <row r="10094" spans="1:5">
      <c r="A10094">
        <v>2023</v>
      </c>
      <c r="B10094" t="s">
        <v>422</v>
      </c>
      <c r="C10094" t="s">
        <v>15</v>
      </c>
      <c r="D10094" t="s">
        <v>652</v>
      </c>
      <c r="E10094">
        <v>0.3034</v>
      </c>
    </row>
    <row r="10095" spans="1:5">
      <c r="A10095">
        <v>2024</v>
      </c>
      <c r="B10095" t="s">
        <v>430</v>
      </c>
      <c r="C10095" t="s">
        <v>33</v>
      </c>
      <c r="D10095" t="s">
        <v>652</v>
      </c>
      <c r="E10095">
        <v>0.35099999999999998</v>
      </c>
    </row>
    <row r="10096" spans="1:5">
      <c r="A10096">
        <v>2024</v>
      </c>
      <c r="B10096" t="s">
        <v>428</v>
      </c>
      <c r="C10096" t="s">
        <v>27</v>
      </c>
      <c r="D10096" t="s">
        <v>652</v>
      </c>
      <c r="E10096">
        <v>0.32400000000000001</v>
      </c>
    </row>
    <row r="10097" spans="1:5">
      <c r="A10097">
        <v>2024</v>
      </c>
      <c r="B10097" t="s">
        <v>422</v>
      </c>
      <c r="C10097" t="s">
        <v>15</v>
      </c>
      <c r="D10097" t="s">
        <v>652</v>
      </c>
      <c r="E10097">
        <v>0.30420000000000003</v>
      </c>
    </row>
    <row r="10098" spans="1:5">
      <c r="A10098">
        <v>2024</v>
      </c>
      <c r="B10098" t="s">
        <v>425</v>
      </c>
      <c r="C10098" t="s">
        <v>24</v>
      </c>
      <c r="D10098" t="s">
        <v>652</v>
      </c>
      <c r="E10098">
        <v>0.26950000000000002</v>
      </c>
    </row>
    <row r="10099" spans="1:5">
      <c r="A10099">
        <v>2024</v>
      </c>
      <c r="B10099" t="s">
        <v>438</v>
      </c>
      <c r="C10099" t="s">
        <v>52</v>
      </c>
      <c r="D10099" t="s">
        <v>652</v>
      </c>
      <c r="E10099">
        <v>0.3619</v>
      </c>
    </row>
    <row r="10100" spans="1:5">
      <c r="A10100">
        <v>2024</v>
      </c>
      <c r="B10100" t="s">
        <v>420</v>
      </c>
      <c r="C10100" t="s">
        <v>8</v>
      </c>
      <c r="D10100" t="s">
        <v>652</v>
      </c>
      <c r="E10100">
        <v>0.26450000000000001</v>
      </c>
    </row>
    <row r="10101" spans="1:5">
      <c r="A10101">
        <v>2024</v>
      </c>
      <c r="B10101" t="s">
        <v>423</v>
      </c>
      <c r="C10101" t="s">
        <v>18</v>
      </c>
      <c r="D10101" t="s">
        <v>652</v>
      </c>
      <c r="E10101">
        <v>0.35189999999999999</v>
      </c>
    </row>
    <row r="10102" spans="1:5">
      <c r="A10102">
        <v>2024</v>
      </c>
      <c r="B10102" t="s">
        <v>421</v>
      </c>
      <c r="C10102" t="s">
        <v>13</v>
      </c>
      <c r="D10102" t="s">
        <v>652</v>
      </c>
      <c r="E10102">
        <v>0.2276</v>
      </c>
    </row>
    <row r="10103" spans="1:5">
      <c r="A10103">
        <v>2024</v>
      </c>
      <c r="B10103" t="s">
        <v>429</v>
      </c>
      <c r="C10103" t="s">
        <v>30</v>
      </c>
      <c r="D10103" t="s">
        <v>652</v>
      </c>
      <c r="E10103">
        <v>0.33329999999999999</v>
      </c>
    </row>
    <row r="10104" spans="1:5">
      <c r="A10104">
        <v>2024</v>
      </c>
      <c r="B10104" t="s">
        <v>431</v>
      </c>
      <c r="C10104" t="s">
        <v>36</v>
      </c>
      <c r="D10104" t="s">
        <v>652</v>
      </c>
      <c r="E10104">
        <v>0.29759999999999998</v>
      </c>
    </row>
    <row r="10105" spans="1:5">
      <c r="A10105">
        <v>2024</v>
      </c>
      <c r="B10105" t="s">
        <v>434</v>
      </c>
      <c r="C10105" t="s">
        <v>45</v>
      </c>
      <c r="D10105" t="s">
        <v>652</v>
      </c>
      <c r="E10105">
        <v>0.33329999999999999</v>
      </c>
    </row>
    <row r="10106" spans="1:5">
      <c r="A10106">
        <v>2024</v>
      </c>
      <c r="B10106" t="s">
        <v>437</v>
      </c>
      <c r="C10106" t="s">
        <v>51</v>
      </c>
      <c r="D10106" t="s">
        <v>652</v>
      </c>
      <c r="E10106">
        <v>0.2296</v>
      </c>
    </row>
    <row r="10107" spans="1:5">
      <c r="A10107">
        <v>2024</v>
      </c>
      <c r="B10107" t="s">
        <v>436</v>
      </c>
      <c r="C10107" t="s">
        <v>49</v>
      </c>
      <c r="D10107" t="s">
        <v>652</v>
      </c>
      <c r="E10107">
        <v>0.25750000000000001</v>
      </c>
    </row>
    <row r="10108" spans="1:5">
      <c r="A10108">
        <v>2024</v>
      </c>
      <c r="B10108" t="s">
        <v>439</v>
      </c>
      <c r="C10108" t="s">
        <v>53</v>
      </c>
      <c r="D10108" t="s">
        <v>652</v>
      </c>
      <c r="E10108">
        <v>0.31209999999999999</v>
      </c>
    </row>
    <row r="10109" spans="1:5">
      <c r="A10109">
        <v>2024</v>
      </c>
      <c r="B10109" t="s">
        <v>433</v>
      </c>
      <c r="C10109" t="s">
        <v>42</v>
      </c>
      <c r="D10109" t="s">
        <v>652</v>
      </c>
      <c r="E10109">
        <v>0.2157</v>
      </c>
    </row>
    <row r="10110" spans="1:5">
      <c r="A10110">
        <v>2023</v>
      </c>
      <c r="B10110" t="s">
        <v>431</v>
      </c>
      <c r="C10110" t="s">
        <v>36</v>
      </c>
      <c r="D10110" t="s">
        <v>653</v>
      </c>
      <c r="E10110">
        <v>7.9500000000000001E-2</v>
      </c>
    </row>
    <row r="10111" spans="1:5">
      <c r="A10111">
        <v>2023</v>
      </c>
      <c r="B10111" t="s">
        <v>433</v>
      </c>
      <c r="C10111" t="s">
        <v>42</v>
      </c>
      <c r="D10111" t="s">
        <v>653</v>
      </c>
      <c r="E10111">
        <v>1.9599999999999999E-2</v>
      </c>
    </row>
    <row r="10112" spans="1:5">
      <c r="A10112">
        <v>2023</v>
      </c>
      <c r="B10112" t="s">
        <v>423</v>
      </c>
      <c r="C10112" t="s">
        <v>18</v>
      </c>
      <c r="D10112" t="s">
        <v>653</v>
      </c>
      <c r="E10112">
        <v>7.8799999999999995E-2</v>
      </c>
    </row>
    <row r="10113" spans="1:5">
      <c r="A10113">
        <v>2023</v>
      </c>
      <c r="B10113" t="s">
        <v>428</v>
      </c>
      <c r="C10113" t="s">
        <v>27</v>
      </c>
      <c r="D10113" t="s">
        <v>653</v>
      </c>
      <c r="E10113">
        <v>7.2599999999999998E-2</v>
      </c>
    </row>
    <row r="10114" spans="1:5">
      <c r="A10114">
        <v>2024</v>
      </c>
      <c r="B10114" t="s">
        <v>424</v>
      </c>
      <c r="C10114" t="s">
        <v>21</v>
      </c>
      <c r="D10114" t="s">
        <v>653</v>
      </c>
      <c r="E10114">
        <v>9.0300000000000005E-2</v>
      </c>
    </row>
    <row r="10115" spans="1:5">
      <c r="A10115">
        <v>2024</v>
      </c>
      <c r="B10115" t="s">
        <v>432</v>
      </c>
      <c r="C10115" t="s">
        <v>39</v>
      </c>
      <c r="D10115" t="s">
        <v>653</v>
      </c>
      <c r="E10115">
        <v>8.8200000000000001E-2</v>
      </c>
    </row>
    <row r="10116" spans="1:5">
      <c r="A10116">
        <v>2024</v>
      </c>
      <c r="B10116" t="s">
        <v>435</v>
      </c>
      <c r="C10116" t="s">
        <v>48</v>
      </c>
      <c r="D10116" t="s">
        <v>653</v>
      </c>
      <c r="E10116">
        <v>0.1351</v>
      </c>
    </row>
    <row r="10117" spans="1:5">
      <c r="A10117">
        <v>2024</v>
      </c>
      <c r="B10117" t="s">
        <v>426</v>
      </c>
      <c r="C10117" t="s">
        <v>427</v>
      </c>
      <c r="D10117" t="s">
        <v>653</v>
      </c>
      <c r="E10117">
        <v>0.2477</v>
      </c>
    </row>
    <row r="10118" spans="1:5">
      <c r="A10118">
        <v>2021</v>
      </c>
      <c r="B10118" t="s">
        <v>437</v>
      </c>
      <c r="C10118" t="s">
        <v>51</v>
      </c>
      <c r="D10118" t="s">
        <v>653</v>
      </c>
      <c r="E10118">
        <v>3.2399999999999998E-2</v>
      </c>
    </row>
    <row r="10119" spans="1:5">
      <c r="A10119">
        <v>2021</v>
      </c>
      <c r="B10119" t="s">
        <v>434</v>
      </c>
      <c r="C10119" t="s">
        <v>45</v>
      </c>
      <c r="D10119" t="s">
        <v>653</v>
      </c>
      <c r="E10119">
        <v>4.3499999999999997E-2</v>
      </c>
    </row>
    <row r="10120" spans="1:5">
      <c r="A10120">
        <v>2021</v>
      </c>
      <c r="B10120" t="s">
        <v>438</v>
      </c>
      <c r="C10120" t="s">
        <v>52</v>
      </c>
      <c r="D10120" t="s">
        <v>653</v>
      </c>
      <c r="E10120">
        <v>0.10580000000000001</v>
      </c>
    </row>
    <row r="10121" spans="1:5">
      <c r="A10121">
        <v>2021</v>
      </c>
      <c r="B10121" t="s">
        <v>425</v>
      </c>
      <c r="C10121" t="s">
        <v>24</v>
      </c>
      <c r="D10121" t="s">
        <v>653</v>
      </c>
      <c r="E10121">
        <v>7.0400000000000004E-2</v>
      </c>
    </row>
    <row r="10122" spans="1:5">
      <c r="A10122">
        <v>2021</v>
      </c>
      <c r="B10122" t="s">
        <v>423</v>
      </c>
      <c r="C10122" t="s">
        <v>18</v>
      </c>
      <c r="D10122" t="s">
        <v>653</v>
      </c>
      <c r="E10122">
        <v>8.3799999999999999E-2</v>
      </c>
    </row>
    <row r="10123" spans="1:5">
      <c r="A10123">
        <v>2021</v>
      </c>
      <c r="B10123" t="s">
        <v>420</v>
      </c>
      <c r="C10123" t="s">
        <v>8</v>
      </c>
      <c r="D10123" t="s">
        <v>653</v>
      </c>
      <c r="E10123">
        <v>7.8600000000000003E-2</v>
      </c>
    </row>
    <row r="10124" spans="1:5">
      <c r="A10124">
        <v>2022</v>
      </c>
      <c r="B10124" t="s">
        <v>425</v>
      </c>
      <c r="C10124" t="s">
        <v>24</v>
      </c>
      <c r="D10124" t="s">
        <v>653</v>
      </c>
      <c r="E10124">
        <v>6.4299999999999996E-2</v>
      </c>
    </row>
    <row r="10125" spans="1:5">
      <c r="A10125">
        <v>2022</v>
      </c>
      <c r="B10125" t="s">
        <v>422</v>
      </c>
      <c r="C10125" t="s">
        <v>15</v>
      </c>
      <c r="D10125" t="s">
        <v>653</v>
      </c>
      <c r="E10125">
        <v>8.6199999999999999E-2</v>
      </c>
    </row>
    <row r="10126" spans="1:5">
      <c r="A10126">
        <v>2022</v>
      </c>
      <c r="B10126" t="s">
        <v>437</v>
      </c>
      <c r="C10126" t="s">
        <v>51</v>
      </c>
      <c r="D10126" t="s">
        <v>653</v>
      </c>
      <c r="E10126">
        <v>3.1E-2</v>
      </c>
    </row>
    <row r="10127" spans="1:5">
      <c r="A10127">
        <v>2022</v>
      </c>
      <c r="B10127" t="s">
        <v>426</v>
      </c>
      <c r="C10127" t="s">
        <v>427</v>
      </c>
      <c r="D10127" t="s">
        <v>653</v>
      </c>
      <c r="E10127">
        <v>0.26150000000000001</v>
      </c>
    </row>
    <row r="10128" spans="1:5">
      <c r="A10128">
        <v>2022</v>
      </c>
      <c r="B10128" t="s">
        <v>428</v>
      </c>
      <c r="C10128" t="s">
        <v>27</v>
      </c>
      <c r="D10128" t="s">
        <v>653</v>
      </c>
      <c r="E10128">
        <v>7.1400000000000005E-2</v>
      </c>
    </row>
    <row r="10129" spans="1:5">
      <c r="A10129">
        <v>2022</v>
      </c>
      <c r="B10129" t="s">
        <v>435</v>
      </c>
      <c r="C10129" t="s">
        <v>48</v>
      </c>
      <c r="D10129" t="s">
        <v>653</v>
      </c>
      <c r="E10129">
        <v>0.14380000000000001</v>
      </c>
    </row>
    <row r="10130" spans="1:5">
      <c r="A10130">
        <v>2022</v>
      </c>
      <c r="B10130" t="s">
        <v>423</v>
      </c>
      <c r="C10130" t="s">
        <v>18</v>
      </c>
      <c r="D10130" t="s">
        <v>653</v>
      </c>
      <c r="E10130">
        <v>9.2999999999999999E-2</v>
      </c>
    </row>
    <row r="10131" spans="1:5">
      <c r="A10131">
        <v>2022</v>
      </c>
      <c r="B10131" t="s">
        <v>430</v>
      </c>
      <c r="C10131" t="s">
        <v>33</v>
      </c>
      <c r="D10131" t="s">
        <v>653</v>
      </c>
      <c r="E10131">
        <v>0.1019</v>
      </c>
    </row>
    <row r="10132" spans="1:5">
      <c r="A10132">
        <v>2022</v>
      </c>
      <c r="B10132" t="s">
        <v>436</v>
      </c>
      <c r="C10132" t="s">
        <v>49</v>
      </c>
      <c r="D10132" t="s">
        <v>653</v>
      </c>
      <c r="E10132">
        <v>6.9699999999999998E-2</v>
      </c>
    </row>
    <row r="10133" spans="1:5">
      <c r="A10133">
        <v>2022</v>
      </c>
      <c r="B10133" t="s">
        <v>439</v>
      </c>
      <c r="C10133" t="s">
        <v>53</v>
      </c>
      <c r="D10133" t="s">
        <v>653</v>
      </c>
      <c r="E10133">
        <v>5.5599999999999997E-2</v>
      </c>
    </row>
    <row r="10134" spans="1:5">
      <c r="A10134">
        <v>2022</v>
      </c>
      <c r="B10134" t="s">
        <v>433</v>
      </c>
      <c r="C10134" t="s">
        <v>42</v>
      </c>
      <c r="D10134" t="s">
        <v>653</v>
      </c>
      <c r="E10134">
        <v>2.9100000000000001E-2</v>
      </c>
    </row>
    <row r="10135" spans="1:5">
      <c r="A10135">
        <v>2022</v>
      </c>
      <c r="B10135" t="s">
        <v>434</v>
      </c>
      <c r="C10135" t="s">
        <v>45</v>
      </c>
      <c r="D10135" t="s">
        <v>653</v>
      </c>
      <c r="E10135">
        <v>6.8199999999999997E-2</v>
      </c>
    </row>
    <row r="10136" spans="1:5">
      <c r="A10136">
        <v>2022</v>
      </c>
      <c r="B10136" t="s">
        <v>432</v>
      </c>
      <c r="C10136" t="s">
        <v>39</v>
      </c>
      <c r="D10136" t="s">
        <v>653</v>
      </c>
      <c r="E10136">
        <v>7.8799999999999995E-2</v>
      </c>
    </row>
    <row r="10137" spans="1:5">
      <c r="A10137">
        <v>2021</v>
      </c>
      <c r="B10137" t="s">
        <v>426</v>
      </c>
      <c r="C10137" t="s">
        <v>427</v>
      </c>
      <c r="D10137" t="s">
        <v>653</v>
      </c>
      <c r="E10137">
        <v>0.253</v>
      </c>
    </row>
    <row r="10138" spans="1:5">
      <c r="A10138">
        <v>2021</v>
      </c>
      <c r="B10138" t="s">
        <v>422</v>
      </c>
      <c r="C10138" t="s">
        <v>15</v>
      </c>
      <c r="D10138" t="s">
        <v>653</v>
      </c>
      <c r="E10138">
        <v>8.9899999999999994E-2</v>
      </c>
    </row>
    <row r="10139" spans="1:5">
      <c r="A10139">
        <v>2021</v>
      </c>
      <c r="B10139" t="s">
        <v>432</v>
      </c>
      <c r="C10139" t="s">
        <v>39</v>
      </c>
      <c r="D10139" t="s">
        <v>653</v>
      </c>
      <c r="E10139">
        <v>8.6499999999999994E-2</v>
      </c>
    </row>
    <row r="10140" spans="1:5">
      <c r="A10140">
        <v>2021</v>
      </c>
      <c r="B10140" t="s">
        <v>424</v>
      </c>
      <c r="C10140" t="s">
        <v>21</v>
      </c>
      <c r="D10140" t="s">
        <v>653</v>
      </c>
      <c r="E10140">
        <v>9.2399999999999996E-2</v>
      </c>
    </row>
    <row r="10141" spans="1:5">
      <c r="A10141">
        <v>2021</v>
      </c>
      <c r="B10141" t="s">
        <v>433</v>
      </c>
      <c r="C10141" t="s">
        <v>42</v>
      </c>
      <c r="D10141" t="s">
        <v>653</v>
      </c>
      <c r="E10141">
        <v>2.86E-2</v>
      </c>
    </row>
    <row r="10142" spans="1:5">
      <c r="A10142">
        <v>2021</v>
      </c>
      <c r="B10142" t="s">
        <v>421</v>
      </c>
      <c r="C10142" t="s">
        <v>13</v>
      </c>
      <c r="D10142" t="s">
        <v>653</v>
      </c>
      <c r="E10142">
        <v>4.4699999999999997E-2</v>
      </c>
    </row>
    <row r="10143" spans="1:5">
      <c r="A10143">
        <v>2022</v>
      </c>
      <c r="B10143" t="s">
        <v>424</v>
      </c>
      <c r="C10143" t="s">
        <v>21</v>
      </c>
      <c r="D10143" t="s">
        <v>653</v>
      </c>
      <c r="E10143">
        <v>9.0700000000000003E-2</v>
      </c>
    </row>
    <row r="10144" spans="1:5">
      <c r="A10144">
        <v>2022</v>
      </c>
      <c r="B10144" t="s">
        <v>431</v>
      </c>
      <c r="C10144" t="s">
        <v>36</v>
      </c>
      <c r="D10144" t="s">
        <v>653</v>
      </c>
      <c r="E10144">
        <v>8.9899999999999994E-2</v>
      </c>
    </row>
    <row r="10145" spans="1:5">
      <c r="A10145">
        <v>2022</v>
      </c>
      <c r="B10145" t="s">
        <v>421</v>
      </c>
      <c r="C10145" t="s">
        <v>13</v>
      </c>
      <c r="D10145" t="s">
        <v>653</v>
      </c>
      <c r="E10145">
        <v>4.2299999999999997E-2</v>
      </c>
    </row>
    <row r="10146" spans="1:5">
      <c r="A10146">
        <v>2021</v>
      </c>
      <c r="B10146" t="s">
        <v>436</v>
      </c>
      <c r="C10146" t="s">
        <v>49</v>
      </c>
      <c r="D10146" t="s">
        <v>653</v>
      </c>
      <c r="E10146">
        <v>7.46E-2</v>
      </c>
    </row>
    <row r="10147" spans="1:5">
      <c r="A10147">
        <v>2021</v>
      </c>
      <c r="B10147" t="s">
        <v>439</v>
      </c>
      <c r="C10147" t="s">
        <v>53</v>
      </c>
      <c r="D10147" t="s">
        <v>653</v>
      </c>
      <c r="E10147">
        <v>0.05</v>
      </c>
    </row>
    <row r="10148" spans="1:5">
      <c r="A10148">
        <v>2021</v>
      </c>
      <c r="B10148" t="s">
        <v>435</v>
      </c>
      <c r="C10148" t="s">
        <v>48</v>
      </c>
      <c r="D10148" t="s">
        <v>653</v>
      </c>
      <c r="E10148">
        <v>0.1497</v>
      </c>
    </row>
    <row r="10149" spans="1:5">
      <c r="A10149">
        <v>2021</v>
      </c>
      <c r="B10149" t="s">
        <v>430</v>
      </c>
      <c r="C10149" t="s">
        <v>33</v>
      </c>
      <c r="D10149" t="s">
        <v>653</v>
      </c>
      <c r="E10149">
        <v>0.15029999999999999</v>
      </c>
    </row>
    <row r="10150" spans="1:5">
      <c r="A10150">
        <v>2021</v>
      </c>
      <c r="B10150" t="s">
        <v>429</v>
      </c>
      <c r="C10150" t="s">
        <v>30</v>
      </c>
      <c r="D10150" t="s">
        <v>653</v>
      </c>
      <c r="E10150">
        <v>0.11459999999999999</v>
      </c>
    </row>
    <row r="10151" spans="1:5">
      <c r="A10151">
        <v>2021</v>
      </c>
      <c r="B10151" t="s">
        <v>428</v>
      </c>
      <c r="C10151" t="s">
        <v>27</v>
      </c>
      <c r="D10151" t="s">
        <v>653</v>
      </c>
      <c r="E10151">
        <v>7.9100000000000004E-2</v>
      </c>
    </row>
    <row r="10152" spans="1:5">
      <c r="A10152">
        <v>2021</v>
      </c>
      <c r="B10152" t="s">
        <v>431</v>
      </c>
      <c r="C10152" t="s">
        <v>36</v>
      </c>
      <c r="D10152" t="s">
        <v>653</v>
      </c>
      <c r="E10152">
        <v>7.7799999999999994E-2</v>
      </c>
    </row>
    <row r="10153" spans="1:5">
      <c r="A10153">
        <v>2022</v>
      </c>
      <c r="B10153" t="s">
        <v>438</v>
      </c>
      <c r="C10153" t="s">
        <v>52</v>
      </c>
      <c r="D10153" t="s">
        <v>653</v>
      </c>
      <c r="E10153">
        <v>9.5200000000000007E-2</v>
      </c>
    </row>
    <row r="10154" spans="1:5">
      <c r="A10154">
        <v>2022</v>
      </c>
      <c r="B10154" t="s">
        <v>429</v>
      </c>
      <c r="C10154" t="s">
        <v>30</v>
      </c>
      <c r="D10154" t="s">
        <v>653</v>
      </c>
      <c r="E10154">
        <v>0.113</v>
      </c>
    </row>
    <row r="10155" spans="1:5">
      <c r="A10155">
        <v>2022</v>
      </c>
      <c r="B10155" t="s">
        <v>420</v>
      </c>
      <c r="C10155" t="s">
        <v>8</v>
      </c>
      <c r="D10155" t="s">
        <v>653</v>
      </c>
      <c r="E10155">
        <v>7.5300000000000006E-2</v>
      </c>
    </row>
    <row r="10156" spans="1:5">
      <c r="A10156">
        <v>2020</v>
      </c>
      <c r="B10156" t="s">
        <v>422</v>
      </c>
      <c r="C10156" t="s">
        <v>15</v>
      </c>
      <c r="D10156" t="s">
        <v>653</v>
      </c>
      <c r="E10156">
        <v>9.7199999999999995E-2</v>
      </c>
    </row>
    <row r="10157" spans="1:5">
      <c r="A10157">
        <v>2020</v>
      </c>
      <c r="B10157" t="s">
        <v>425</v>
      </c>
      <c r="C10157" t="s">
        <v>24</v>
      </c>
      <c r="D10157" t="s">
        <v>653</v>
      </c>
      <c r="E10157">
        <v>7.6399999999999996E-2</v>
      </c>
    </row>
    <row r="10158" spans="1:5">
      <c r="A10158">
        <v>2020</v>
      </c>
      <c r="B10158" t="s">
        <v>431</v>
      </c>
      <c r="C10158" t="s">
        <v>36</v>
      </c>
      <c r="D10158" t="s">
        <v>653</v>
      </c>
      <c r="E10158">
        <v>8.8900000000000007E-2</v>
      </c>
    </row>
    <row r="10159" spans="1:5">
      <c r="A10159">
        <v>2020</v>
      </c>
      <c r="B10159" t="s">
        <v>423</v>
      </c>
      <c r="C10159" t="s">
        <v>18</v>
      </c>
      <c r="D10159" t="s">
        <v>653</v>
      </c>
      <c r="E10159">
        <v>8.3299999999999999E-2</v>
      </c>
    </row>
    <row r="10160" spans="1:5">
      <c r="A10160">
        <v>2020</v>
      </c>
      <c r="B10160" t="s">
        <v>421</v>
      </c>
      <c r="C10160" t="s">
        <v>13</v>
      </c>
      <c r="D10160" t="s">
        <v>653</v>
      </c>
      <c r="E10160">
        <v>5.0999999999999997E-2</v>
      </c>
    </row>
    <row r="10161" spans="1:5">
      <c r="A10161">
        <v>2020</v>
      </c>
      <c r="B10161" t="s">
        <v>438</v>
      </c>
      <c r="C10161" t="s">
        <v>52</v>
      </c>
      <c r="D10161" t="s">
        <v>653</v>
      </c>
      <c r="E10161">
        <v>0.1154</v>
      </c>
    </row>
    <row r="10162" spans="1:5">
      <c r="A10162">
        <v>2020</v>
      </c>
      <c r="B10162" t="s">
        <v>436</v>
      </c>
      <c r="C10162" t="s">
        <v>49</v>
      </c>
      <c r="D10162" t="s">
        <v>653</v>
      </c>
      <c r="E10162">
        <v>7.8200000000000006E-2</v>
      </c>
    </row>
    <row r="10163" spans="1:5">
      <c r="A10163">
        <v>2020</v>
      </c>
      <c r="B10163" t="s">
        <v>426</v>
      </c>
      <c r="C10163" t="s">
        <v>427</v>
      </c>
      <c r="D10163" t="s">
        <v>653</v>
      </c>
      <c r="E10163">
        <v>0.2477</v>
      </c>
    </row>
    <row r="10164" spans="1:5">
      <c r="A10164">
        <v>2020</v>
      </c>
      <c r="B10164" t="s">
        <v>424</v>
      </c>
      <c r="C10164" t="s">
        <v>21</v>
      </c>
      <c r="D10164" t="s">
        <v>653</v>
      </c>
      <c r="E10164">
        <v>0.1053</v>
      </c>
    </row>
    <row r="10165" spans="1:5">
      <c r="A10165">
        <v>2020</v>
      </c>
      <c r="B10165" t="s">
        <v>432</v>
      </c>
      <c r="C10165" t="s">
        <v>39</v>
      </c>
      <c r="D10165" t="s">
        <v>653</v>
      </c>
      <c r="E10165">
        <v>8.4400000000000003E-2</v>
      </c>
    </row>
    <row r="10166" spans="1:5">
      <c r="A10166">
        <v>2020</v>
      </c>
      <c r="B10166" t="s">
        <v>439</v>
      </c>
      <c r="C10166" t="s">
        <v>53</v>
      </c>
      <c r="D10166" t="s">
        <v>653</v>
      </c>
      <c r="E10166">
        <v>5.5599999999999997E-2</v>
      </c>
    </row>
    <row r="10167" spans="1:5">
      <c r="A10167">
        <v>2020</v>
      </c>
      <c r="B10167" t="s">
        <v>428</v>
      </c>
      <c r="C10167" t="s">
        <v>27</v>
      </c>
      <c r="D10167" t="s">
        <v>653</v>
      </c>
      <c r="E10167">
        <v>8.2699999999999996E-2</v>
      </c>
    </row>
    <row r="10168" spans="1:5">
      <c r="A10168">
        <v>2020</v>
      </c>
      <c r="B10168" t="s">
        <v>429</v>
      </c>
      <c r="C10168" t="s">
        <v>30</v>
      </c>
      <c r="D10168" t="s">
        <v>653</v>
      </c>
      <c r="E10168">
        <v>0.1163</v>
      </c>
    </row>
    <row r="10169" spans="1:5">
      <c r="A10169">
        <v>2020</v>
      </c>
      <c r="B10169" t="s">
        <v>430</v>
      </c>
      <c r="C10169" t="s">
        <v>33</v>
      </c>
      <c r="D10169" t="s">
        <v>653</v>
      </c>
      <c r="E10169">
        <v>0.13550000000000001</v>
      </c>
    </row>
    <row r="10170" spans="1:5">
      <c r="A10170">
        <v>2020</v>
      </c>
      <c r="B10170" t="s">
        <v>433</v>
      </c>
      <c r="C10170" t="s">
        <v>42</v>
      </c>
      <c r="D10170" t="s">
        <v>653</v>
      </c>
      <c r="E10170">
        <v>3.6999999999999998E-2</v>
      </c>
    </row>
    <row r="10171" spans="1:5">
      <c r="A10171">
        <v>2020</v>
      </c>
      <c r="B10171" t="s">
        <v>420</v>
      </c>
      <c r="C10171" t="s">
        <v>8</v>
      </c>
      <c r="D10171" t="s">
        <v>653</v>
      </c>
      <c r="E10171">
        <v>7.8899999999999998E-2</v>
      </c>
    </row>
    <row r="10172" spans="1:5">
      <c r="A10172">
        <v>2020</v>
      </c>
      <c r="B10172" t="s">
        <v>434</v>
      </c>
      <c r="C10172" t="s">
        <v>45</v>
      </c>
      <c r="D10172" t="s">
        <v>653</v>
      </c>
      <c r="E10172">
        <v>6.5199999999999994E-2</v>
      </c>
    </row>
    <row r="10173" spans="1:5">
      <c r="A10173">
        <v>2020</v>
      </c>
      <c r="B10173" t="s">
        <v>435</v>
      </c>
      <c r="C10173" t="s">
        <v>48</v>
      </c>
      <c r="D10173" t="s">
        <v>653</v>
      </c>
      <c r="E10173">
        <v>0.16339999999999999</v>
      </c>
    </row>
    <row r="10174" spans="1:5">
      <c r="A10174">
        <v>2020</v>
      </c>
      <c r="B10174" t="s">
        <v>437</v>
      </c>
      <c r="C10174" t="s">
        <v>51</v>
      </c>
      <c r="D10174" t="s">
        <v>653</v>
      </c>
      <c r="E10174">
        <v>3.6799999999999999E-2</v>
      </c>
    </row>
    <row r="10175" spans="1:5">
      <c r="A10175">
        <v>2019</v>
      </c>
      <c r="B10175" t="s">
        <v>432</v>
      </c>
      <c r="C10175" t="s">
        <v>39</v>
      </c>
      <c r="D10175" t="s">
        <v>653</v>
      </c>
      <c r="E10175">
        <v>7.5300000000000006E-2</v>
      </c>
    </row>
    <row r="10176" spans="1:5">
      <c r="A10176">
        <v>2019</v>
      </c>
      <c r="B10176" t="s">
        <v>426</v>
      </c>
      <c r="C10176" t="s">
        <v>427</v>
      </c>
      <c r="D10176" t="s">
        <v>653</v>
      </c>
      <c r="E10176">
        <v>0.2296</v>
      </c>
    </row>
    <row r="10177" spans="1:5">
      <c r="A10177">
        <v>2019</v>
      </c>
      <c r="B10177" t="s">
        <v>421</v>
      </c>
      <c r="C10177" t="s">
        <v>13</v>
      </c>
      <c r="D10177" t="s">
        <v>653</v>
      </c>
      <c r="E10177">
        <v>4.65E-2</v>
      </c>
    </row>
    <row r="10178" spans="1:5">
      <c r="A10178">
        <v>2019</v>
      </c>
      <c r="B10178" t="s">
        <v>424</v>
      </c>
      <c r="C10178" t="s">
        <v>21</v>
      </c>
      <c r="D10178" t="s">
        <v>653</v>
      </c>
      <c r="E10178">
        <v>0.1018</v>
      </c>
    </row>
    <row r="10179" spans="1:5">
      <c r="A10179">
        <v>2019</v>
      </c>
      <c r="B10179" t="s">
        <v>423</v>
      </c>
      <c r="C10179" t="s">
        <v>18</v>
      </c>
      <c r="D10179" t="s">
        <v>653</v>
      </c>
      <c r="E10179">
        <v>9.64E-2</v>
      </c>
    </row>
    <row r="10180" spans="1:5">
      <c r="A10180">
        <v>2019</v>
      </c>
      <c r="B10180" t="s">
        <v>434</v>
      </c>
      <c r="C10180" t="s">
        <v>45</v>
      </c>
      <c r="D10180" t="s">
        <v>653</v>
      </c>
      <c r="E10180">
        <v>2.0799999999999999E-2</v>
      </c>
    </row>
    <row r="10181" spans="1:5">
      <c r="A10181">
        <v>2019</v>
      </c>
      <c r="B10181" t="s">
        <v>428</v>
      </c>
      <c r="C10181" t="s">
        <v>27</v>
      </c>
      <c r="D10181" t="s">
        <v>653</v>
      </c>
      <c r="E10181">
        <v>7.4800000000000005E-2</v>
      </c>
    </row>
    <row r="10182" spans="1:5">
      <c r="A10182">
        <v>2019</v>
      </c>
      <c r="B10182" t="s">
        <v>437</v>
      </c>
      <c r="C10182" t="s">
        <v>51</v>
      </c>
      <c r="D10182" t="s">
        <v>653</v>
      </c>
      <c r="E10182">
        <v>3.3799999999999997E-2</v>
      </c>
    </row>
    <row r="10183" spans="1:5">
      <c r="A10183">
        <v>2019</v>
      </c>
      <c r="B10183" t="s">
        <v>425</v>
      </c>
      <c r="C10183" t="s">
        <v>24</v>
      </c>
      <c r="D10183" t="s">
        <v>653</v>
      </c>
      <c r="E10183">
        <v>8.2199999999999995E-2</v>
      </c>
    </row>
    <row r="10184" spans="1:5">
      <c r="A10184">
        <v>2019</v>
      </c>
      <c r="B10184" t="s">
        <v>430</v>
      </c>
      <c r="C10184" t="s">
        <v>33</v>
      </c>
      <c r="D10184" t="s">
        <v>653</v>
      </c>
      <c r="E10184">
        <v>0.12740000000000001</v>
      </c>
    </row>
    <row r="10185" spans="1:5">
      <c r="A10185">
        <v>2019</v>
      </c>
      <c r="B10185" t="s">
        <v>420</v>
      </c>
      <c r="C10185" t="s">
        <v>8</v>
      </c>
      <c r="D10185" t="s">
        <v>653</v>
      </c>
      <c r="E10185">
        <v>7.1900000000000006E-2</v>
      </c>
    </row>
    <row r="10186" spans="1:5">
      <c r="A10186">
        <v>2019</v>
      </c>
      <c r="B10186" t="s">
        <v>438</v>
      </c>
      <c r="C10186" t="s">
        <v>52</v>
      </c>
      <c r="D10186" t="s">
        <v>653</v>
      </c>
      <c r="E10186">
        <v>0.12620000000000001</v>
      </c>
    </row>
    <row r="10187" spans="1:5">
      <c r="A10187">
        <v>2019</v>
      </c>
      <c r="B10187" t="s">
        <v>429</v>
      </c>
      <c r="C10187" t="s">
        <v>30</v>
      </c>
      <c r="D10187" t="s">
        <v>653</v>
      </c>
      <c r="E10187">
        <v>0.1104</v>
      </c>
    </row>
    <row r="10188" spans="1:5">
      <c r="A10188">
        <v>2019</v>
      </c>
      <c r="B10188" t="s">
        <v>433</v>
      </c>
      <c r="C10188" t="s">
        <v>42</v>
      </c>
      <c r="D10188" t="s">
        <v>653</v>
      </c>
      <c r="E10188">
        <v>2.75E-2</v>
      </c>
    </row>
    <row r="10189" spans="1:5">
      <c r="A10189">
        <v>2019</v>
      </c>
      <c r="B10189" t="s">
        <v>422</v>
      </c>
      <c r="C10189" t="s">
        <v>15</v>
      </c>
      <c r="D10189" t="s">
        <v>653</v>
      </c>
      <c r="E10189">
        <v>8.9800000000000005E-2</v>
      </c>
    </row>
    <row r="10190" spans="1:5">
      <c r="A10190">
        <v>2019</v>
      </c>
      <c r="B10190" t="s">
        <v>435</v>
      </c>
      <c r="C10190" t="s">
        <v>48</v>
      </c>
      <c r="D10190" t="s">
        <v>653</v>
      </c>
      <c r="E10190">
        <v>0.12839999999999999</v>
      </c>
    </row>
    <row r="10191" spans="1:5">
      <c r="A10191">
        <v>2019</v>
      </c>
      <c r="B10191" t="s">
        <v>436</v>
      </c>
      <c r="C10191" t="s">
        <v>49</v>
      </c>
      <c r="D10191" t="s">
        <v>653</v>
      </c>
      <c r="E10191">
        <v>7.0000000000000007E-2</v>
      </c>
    </row>
    <row r="10192" spans="1:5">
      <c r="A10192">
        <v>2019</v>
      </c>
      <c r="B10192" t="s">
        <v>439</v>
      </c>
      <c r="C10192" t="s">
        <v>53</v>
      </c>
      <c r="D10192" t="s">
        <v>653</v>
      </c>
      <c r="E10192">
        <v>3.5900000000000001E-2</v>
      </c>
    </row>
    <row r="10193" spans="1:5">
      <c r="A10193">
        <v>2019</v>
      </c>
      <c r="B10193" t="s">
        <v>431</v>
      </c>
      <c r="C10193" t="s">
        <v>36</v>
      </c>
      <c r="D10193" t="s">
        <v>653</v>
      </c>
      <c r="E10193">
        <v>8.8900000000000007E-2</v>
      </c>
    </row>
    <row r="10194" spans="1:5">
      <c r="A10194">
        <v>2018</v>
      </c>
      <c r="B10194" t="s">
        <v>424</v>
      </c>
      <c r="C10194" t="s">
        <v>21</v>
      </c>
      <c r="D10194" t="s">
        <v>653</v>
      </c>
      <c r="E10194">
        <v>0.11020000000000001</v>
      </c>
    </row>
    <row r="10195" spans="1:5">
      <c r="A10195">
        <v>2018</v>
      </c>
      <c r="B10195" t="s">
        <v>420</v>
      </c>
      <c r="C10195" t="s">
        <v>8</v>
      </c>
      <c r="D10195" t="s">
        <v>653</v>
      </c>
      <c r="E10195">
        <v>7.8299999999999995E-2</v>
      </c>
    </row>
    <row r="10196" spans="1:5">
      <c r="A10196">
        <v>2018</v>
      </c>
      <c r="B10196" t="s">
        <v>426</v>
      </c>
      <c r="C10196" t="s">
        <v>427</v>
      </c>
      <c r="D10196" t="s">
        <v>653</v>
      </c>
      <c r="E10196">
        <v>0.2273</v>
      </c>
    </row>
    <row r="10197" spans="1:5">
      <c r="A10197">
        <v>2018</v>
      </c>
      <c r="B10197" t="s">
        <v>433</v>
      </c>
      <c r="C10197" t="s">
        <v>42</v>
      </c>
      <c r="D10197" t="s">
        <v>653</v>
      </c>
      <c r="E10197">
        <v>2.7799999999999998E-2</v>
      </c>
    </row>
    <row r="10198" spans="1:5">
      <c r="A10198">
        <v>2018</v>
      </c>
      <c r="B10198" t="s">
        <v>421</v>
      </c>
      <c r="C10198" t="s">
        <v>13</v>
      </c>
      <c r="D10198" t="s">
        <v>653</v>
      </c>
      <c r="E10198">
        <v>5.0299999999999997E-2</v>
      </c>
    </row>
    <row r="10199" spans="1:5">
      <c r="A10199">
        <v>2018</v>
      </c>
      <c r="B10199" t="s">
        <v>435</v>
      </c>
      <c r="C10199" t="s">
        <v>48</v>
      </c>
      <c r="D10199" t="s">
        <v>653</v>
      </c>
      <c r="E10199">
        <v>0.13700000000000001</v>
      </c>
    </row>
    <row r="10200" spans="1:5">
      <c r="A10200">
        <v>2018</v>
      </c>
      <c r="B10200" t="s">
        <v>428</v>
      </c>
      <c r="C10200" t="s">
        <v>27</v>
      </c>
      <c r="D10200" t="s">
        <v>653</v>
      </c>
      <c r="E10200">
        <v>7.4399999999999994E-2</v>
      </c>
    </row>
    <row r="10201" spans="1:5">
      <c r="A10201">
        <v>2018</v>
      </c>
      <c r="B10201" t="s">
        <v>423</v>
      </c>
      <c r="C10201" t="s">
        <v>18</v>
      </c>
      <c r="D10201" t="s">
        <v>653</v>
      </c>
      <c r="E10201">
        <v>7.8799999999999995E-2</v>
      </c>
    </row>
    <row r="10202" spans="1:5">
      <c r="A10202">
        <v>2018</v>
      </c>
      <c r="B10202" t="s">
        <v>430</v>
      </c>
      <c r="C10202" t="s">
        <v>33</v>
      </c>
      <c r="D10202" t="s">
        <v>653</v>
      </c>
      <c r="E10202">
        <v>0.12659999999999999</v>
      </c>
    </row>
    <row r="10203" spans="1:5">
      <c r="A10203">
        <v>2018</v>
      </c>
      <c r="B10203" t="s">
        <v>431</v>
      </c>
      <c r="C10203" t="s">
        <v>36</v>
      </c>
      <c r="D10203" t="s">
        <v>653</v>
      </c>
      <c r="E10203">
        <v>8.7900000000000006E-2</v>
      </c>
    </row>
    <row r="10204" spans="1:5">
      <c r="A10204">
        <v>2018</v>
      </c>
      <c r="B10204" t="s">
        <v>438</v>
      </c>
      <c r="C10204" t="s">
        <v>52</v>
      </c>
      <c r="D10204" t="s">
        <v>653</v>
      </c>
      <c r="E10204">
        <v>0.12839999999999999</v>
      </c>
    </row>
    <row r="10205" spans="1:5">
      <c r="A10205">
        <v>2018</v>
      </c>
      <c r="B10205" t="s">
        <v>422</v>
      </c>
      <c r="C10205" t="s">
        <v>15</v>
      </c>
      <c r="D10205" t="s">
        <v>653</v>
      </c>
      <c r="E10205">
        <v>8.9300000000000004E-2</v>
      </c>
    </row>
    <row r="10206" spans="1:5">
      <c r="A10206">
        <v>2018</v>
      </c>
      <c r="B10206" t="s">
        <v>436</v>
      </c>
      <c r="C10206" t="s">
        <v>49</v>
      </c>
      <c r="D10206" t="s">
        <v>653</v>
      </c>
      <c r="E10206">
        <v>6.6100000000000006E-2</v>
      </c>
    </row>
    <row r="10207" spans="1:5">
      <c r="A10207">
        <v>2018</v>
      </c>
      <c r="B10207" t="s">
        <v>439</v>
      </c>
      <c r="C10207" t="s">
        <v>53</v>
      </c>
      <c r="D10207" t="s">
        <v>653</v>
      </c>
      <c r="E10207">
        <v>5.1700000000000003E-2</v>
      </c>
    </row>
    <row r="10208" spans="1:5">
      <c r="A10208">
        <v>2018</v>
      </c>
      <c r="B10208" t="s">
        <v>437</v>
      </c>
      <c r="C10208" t="s">
        <v>51</v>
      </c>
      <c r="D10208" t="s">
        <v>653</v>
      </c>
      <c r="E10208">
        <v>3.56E-2</v>
      </c>
    </row>
    <row r="10209" spans="1:5">
      <c r="A10209">
        <v>2018</v>
      </c>
      <c r="B10209" t="s">
        <v>434</v>
      </c>
      <c r="C10209" t="s">
        <v>45</v>
      </c>
      <c r="D10209" t="s">
        <v>653</v>
      </c>
      <c r="E10209">
        <v>4.2599999999999999E-2</v>
      </c>
    </row>
    <row r="10210" spans="1:5">
      <c r="A10210">
        <v>2018</v>
      </c>
      <c r="B10210" t="s">
        <v>429</v>
      </c>
      <c r="C10210" t="s">
        <v>30</v>
      </c>
      <c r="D10210" t="s">
        <v>653</v>
      </c>
      <c r="E10210">
        <v>0.11210000000000001</v>
      </c>
    </row>
    <row r="10211" spans="1:5">
      <c r="A10211">
        <v>2018</v>
      </c>
      <c r="B10211" t="s">
        <v>425</v>
      </c>
      <c r="C10211" t="s">
        <v>24</v>
      </c>
      <c r="D10211" t="s">
        <v>653</v>
      </c>
      <c r="E10211">
        <v>8.2199999999999995E-2</v>
      </c>
    </row>
    <row r="10212" spans="1:5">
      <c r="A10212">
        <v>2018</v>
      </c>
      <c r="B10212" t="s">
        <v>432</v>
      </c>
      <c r="C10212" t="s">
        <v>39</v>
      </c>
      <c r="D10212" t="s">
        <v>653</v>
      </c>
      <c r="E10212">
        <v>7.2400000000000006E-2</v>
      </c>
    </row>
    <row r="10213" spans="1:5">
      <c r="A10213">
        <v>2023</v>
      </c>
      <c r="B10213" t="s">
        <v>424</v>
      </c>
      <c r="C10213" t="s">
        <v>21</v>
      </c>
      <c r="D10213" t="s">
        <v>653</v>
      </c>
      <c r="E10213">
        <v>0.09</v>
      </c>
    </row>
    <row r="10214" spans="1:5">
      <c r="A10214">
        <v>2023</v>
      </c>
      <c r="B10214" t="s">
        <v>432</v>
      </c>
      <c r="C10214" t="s">
        <v>39</v>
      </c>
      <c r="D10214" t="s">
        <v>653</v>
      </c>
      <c r="E10214">
        <v>8.4000000000000005E-2</v>
      </c>
    </row>
    <row r="10215" spans="1:5">
      <c r="A10215">
        <v>2023</v>
      </c>
      <c r="B10215" t="s">
        <v>421</v>
      </c>
      <c r="C10215" t="s">
        <v>13</v>
      </c>
      <c r="D10215" t="s">
        <v>653</v>
      </c>
      <c r="E10215">
        <v>4.4600000000000001E-2</v>
      </c>
    </row>
    <row r="10216" spans="1:5">
      <c r="A10216">
        <v>2023</v>
      </c>
      <c r="B10216" t="s">
        <v>430</v>
      </c>
      <c r="C10216" t="s">
        <v>33</v>
      </c>
      <c r="D10216" t="s">
        <v>653</v>
      </c>
      <c r="E10216">
        <v>9.6199999999999994E-2</v>
      </c>
    </row>
    <row r="10217" spans="1:5">
      <c r="A10217">
        <v>2023</v>
      </c>
      <c r="B10217" t="s">
        <v>435</v>
      </c>
      <c r="C10217" t="s">
        <v>48</v>
      </c>
      <c r="D10217" t="s">
        <v>653</v>
      </c>
      <c r="E10217">
        <v>0.1457</v>
      </c>
    </row>
    <row r="10218" spans="1:5">
      <c r="A10218">
        <v>2023</v>
      </c>
      <c r="B10218" t="s">
        <v>436</v>
      </c>
      <c r="C10218" t="s">
        <v>49</v>
      </c>
      <c r="D10218" t="s">
        <v>653</v>
      </c>
      <c r="E10218">
        <v>6.3600000000000004E-2</v>
      </c>
    </row>
    <row r="10219" spans="1:5">
      <c r="A10219">
        <v>2023</v>
      </c>
      <c r="B10219" t="s">
        <v>429</v>
      </c>
      <c r="C10219" t="s">
        <v>30</v>
      </c>
      <c r="D10219" t="s">
        <v>653</v>
      </c>
      <c r="E10219">
        <v>0.107</v>
      </c>
    </row>
    <row r="10220" spans="1:5">
      <c r="A10220">
        <v>2023</v>
      </c>
      <c r="B10220" t="s">
        <v>420</v>
      </c>
      <c r="C10220" t="s">
        <v>8</v>
      </c>
      <c r="D10220" t="s">
        <v>653</v>
      </c>
      <c r="E10220">
        <v>6.83E-2</v>
      </c>
    </row>
    <row r="10221" spans="1:5">
      <c r="A10221">
        <v>2023</v>
      </c>
      <c r="B10221" t="s">
        <v>439</v>
      </c>
      <c r="C10221" t="s">
        <v>53</v>
      </c>
      <c r="D10221" t="s">
        <v>653</v>
      </c>
      <c r="E10221">
        <v>6.2899999999999998E-2</v>
      </c>
    </row>
    <row r="10222" spans="1:5">
      <c r="A10222">
        <v>2023</v>
      </c>
      <c r="B10222" t="s">
        <v>437</v>
      </c>
      <c r="C10222" t="s">
        <v>51</v>
      </c>
      <c r="D10222" t="s">
        <v>653</v>
      </c>
      <c r="E10222">
        <v>2.87E-2</v>
      </c>
    </row>
    <row r="10223" spans="1:5">
      <c r="A10223">
        <v>2023</v>
      </c>
      <c r="B10223" t="s">
        <v>438</v>
      </c>
      <c r="C10223" t="s">
        <v>52</v>
      </c>
      <c r="D10223" t="s">
        <v>653</v>
      </c>
      <c r="E10223">
        <v>9.4299999999999995E-2</v>
      </c>
    </row>
    <row r="10224" spans="1:5">
      <c r="A10224">
        <v>2023</v>
      </c>
      <c r="B10224" t="s">
        <v>426</v>
      </c>
      <c r="C10224" t="s">
        <v>427</v>
      </c>
      <c r="D10224" t="s">
        <v>653</v>
      </c>
      <c r="E10224">
        <v>0.25230000000000002</v>
      </c>
    </row>
    <row r="10225" spans="1:5">
      <c r="A10225">
        <v>2023</v>
      </c>
      <c r="B10225" t="s">
        <v>434</v>
      </c>
      <c r="C10225" t="s">
        <v>45</v>
      </c>
      <c r="D10225" t="s">
        <v>653</v>
      </c>
      <c r="E10225">
        <v>7.1400000000000005E-2</v>
      </c>
    </row>
    <row r="10226" spans="1:5">
      <c r="A10226">
        <v>2023</v>
      </c>
      <c r="B10226" t="s">
        <v>425</v>
      </c>
      <c r="C10226" t="s">
        <v>24</v>
      </c>
      <c r="D10226" t="s">
        <v>653</v>
      </c>
      <c r="E10226">
        <v>7.0400000000000004E-2</v>
      </c>
    </row>
    <row r="10227" spans="1:5">
      <c r="A10227">
        <v>2023</v>
      </c>
      <c r="B10227" t="s">
        <v>422</v>
      </c>
      <c r="C10227" t="s">
        <v>15</v>
      </c>
      <c r="D10227" t="s">
        <v>653</v>
      </c>
      <c r="E10227">
        <v>8.5999999999999993E-2</v>
      </c>
    </row>
    <row r="10228" spans="1:5">
      <c r="A10228">
        <v>2024</v>
      </c>
      <c r="B10228" t="s">
        <v>430</v>
      </c>
      <c r="C10228" t="s">
        <v>33</v>
      </c>
      <c r="D10228" t="s">
        <v>653</v>
      </c>
      <c r="E10228">
        <v>0.1192</v>
      </c>
    </row>
    <row r="10229" spans="1:5">
      <c r="A10229">
        <v>2024</v>
      </c>
      <c r="B10229" t="s">
        <v>428</v>
      </c>
      <c r="C10229" t="s">
        <v>27</v>
      </c>
      <c r="D10229" t="s">
        <v>653</v>
      </c>
      <c r="E10229">
        <v>6.8000000000000005E-2</v>
      </c>
    </row>
    <row r="10230" spans="1:5">
      <c r="A10230">
        <v>2024</v>
      </c>
      <c r="B10230" t="s">
        <v>422</v>
      </c>
      <c r="C10230" t="s">
        <v>15</v>
      </c>
      <c r="D10230" t="s">
        <v>653</v>
      </c>
      <c r="E10230">
        <v>7.8600000000000003E-2</v>
      </c>
    </row>
    <row r="10231" spans="1:5">
      <c r="A10231">
        <v>2024</v>
      </c>
      <c r="B10231" t="s">
        <v>425</v>
      </c>
      <c r="C10231" t="s">
        <v>24</v>
      </c>
      <c r="D10231" t="s">
        <v>653</v>
      </c>
      <c r="E10231">
        <v>7.8E-2</v>
      </c>
    </row>
    <row r="10232" spans="1:5">
      <c r="A10232">
        <v>2024</v>
      </c>
      <c r="B10232" t="s">
        <v>438</v>
      </c>
      <c r="C10232" t="s">
        <v>52</v>
      </c>
      <c r="D10232" t="s">
        <v>653</v>
      </c>
      <c r="E10232">
        <v>9.5200000000000007E-2</v>
      </c>
    </row>
    <row r="10233" spans="1:5">
      <c r="A10233">
        <v>2024</v>
      </c>
      <c r="B10233" t="s">
        <v>420</v>
      </c>
      <c r="C10233" t="s">
        <v>8</v>
      </c>
      <c r="D10233" t="s">
        <v>653</v>
      </c>
      <c r="E10233">
        <v>7.0800000000000002E-2</v>
      </c>
    </row>
    <row r="10234" spans="1:5">
      <c r="A10234">
        <v>2024</v>
      </c>
      <c r="B10234" t="s">
        <v>423</v>
      </c>
      <c r="C10234" t="s">
        <v>18</v>
      </c>
      <c r="D10234" t="s">
        <v>653</v>
      </c>
      <c r="E10234">
        <v>6.7900000000000002E-2</v>
      </c>
    </row>
    <row r="10235" spans="1:5">
      <c r="A10235">
        <v>2024</v>
      </c>
      <c r="B10235" t="s">
        <v>421</v>
      </c>
      <c r="C10235" t="s">
        <v>13</v>
      </c>
      <c r="D10235" t="s">
        <v>653</v>
      </c>
      <c r="E10235">
        <v>4.4299999999999999E-2</v>
      </c>
    </row>
    <row r="10236" spans="1:5">
      <c r="A10236">
        <v>2024</v>
      </c>
      <c r="B10236" t="s">
        <v>429</v>
      </c>
      <c r="C10236" t="s">
        <v>30</v>
      </c>
      <c r="D10236" t="s">
        <v>653</v>
      </c>
      <c r="E10236">
        <v>0.1075</v>
      </c>
    </row>
    <row r="10237" spans="1:5">
      <c r="A10237">
        <v>2024</v>
      </c>
      <c r="B10237" t="s">
        <v>431</v>
      </c>
      <c r="C10237" t="s">
        <v>36</v>
      </c>
      <c r="D10237" t="s">
        <v>653</v>
      </c>
      <c r="E10237">
        <v>8.3299999999999999E-2</v>
      </c>
    </row>
    <row r="10238" spans="1:5">
      <c r="A10238">
        <v>2024</v>
      </c>
      <c r="B10238" t="s">
        <v>434</v>
      </c>
      <c r="C10238" t="s">
        <v>45</v>
      </c>
      <c r="D10238" t="s">
        <v>653</v>
      </c>
      <c r="E10238">
        <v>4.7600000000000003E-2</v>
      </c>
    </row>
    <row r="10239" spans="1:5">
      <c r="A10239">
        <v>2024</v>
      </c>
      <c r="B10239" t="s">
        <v>437</v>
      </c>
      <c r="C10239" t="s">
        <v>51</v>
      </c>
      <c r="D10239" t="s">
        <v>653</v>
      </c>
      <c r="E10239">
        <v>3.39E-2</v>
      </c>
    </row>
    <row r="10240" spans="1:5">
      <c r="A10240">
        <v>2024</v>
      </c>
      <c r="B10240" t="s">
        <v>436</v>
      </c>
      <c r="C10240" t="s">
        <v>49</v>
      </c>
      <c r="D10240" t="s">
        <v>653</v>
      </c>
      <c r="E10240">
        <v>6.4399999999999999E-2</v>
      </c>
    </row>
    <row r="10241" spans="1:5">
      <c r="A10241">
        <v>2024</v>
      </c>
      <c r="B10241" t="s">
        <v>439</v>
      </c>
      <c r="C10241" t="s">
        <v>53</v>
      </c>
      <c r="D10241" t="s">
        <v>653</v>
      </c>
      <c r="E10241">
        <v>6.3700000000000007E-2</v>
      </c>
    </row>
    <row r="10242" spans="1:5">
      <c r="A10242">
        <v>2024</v>
      </c>
      <c r="B10242" t="s">
        <v>433</v>
      </c>
      <c r="C10242" t="s">
        <v>42</v>
      </c>
      <c r="D10242" t="s">
        <v>653</v>
      </c>
      <c r="E10242">
        <v>9.7999999999999997E-3</v>
      </c>
    </row>
    <row r="10243" spans="1:5">
      <c r="A10243">
        <v>2023</v>
      </c>
      <c r="B10243" t="s">
        <v>431</v>
      </c>
      <c r="C10243" t="s">
        <v>36</v>
      </c>
      <c r="D10243" t="s">
        <v>654</v>
      </c>
      <c r="E10243">
        <v>0.15909999999999999</v>
      </c>
    </row>
    <row r="10244" spans="1:5">
      <c r="A10244">
        <v>2023</v>
      </c>
      <c r="B10244" t="s">
        <v>433</v>
      </c>
      <c r="C10244" t="s">
        <v>42</v>
      </c>
      <c r="D10244" t="s">
        <v>654</v>
      </c>
      <c r="E10244">
        <v>0.2157</v>
      </c>
    </row>
    <row r="10245" spans="1:5">
      <c r="A10245">
        <v>2023</v>
      </c>
      <c r="B10245" t="s">
        <v>423</v>
      </c>
      <c r="C10245" t="s">
        <v>18</v>
      </c>
      <c r="D10245" t="s">
        <v>654</v>
      </c>
      <c r="E10245">
        <v>0.17580000000000001</v>
      </c>
    </row>
    <row r="10246" spans="1:5">
      <c r="A10246">
        <v>2023</v>
      </c>
      <c r="B10246" t="s">
        <v>428</v>
      </c>
      <c r="C10246" t="s">
        <v>27</v>
      </c>
      <c r="D10246" t="s">
        <v>654</v>
      </c>
      <c r="E10246">
        <v>0.1331</v>
      </c>
    </row>
    <row r="10247" spans="1:5">
      <c r="A10247">
        <v>2024</v>
      </c>
      <c r="B10247" t="s">
        <v>424</v>
      </c>
      <c r="C10247" t="s">
        <v>21</v>
      </c>
      <c r="D10247" t="s">
        <v>654</v>
      </c>
      <c r="E10247">
        <v>0.22689999999999999</v>
      </c>
    </row>
    <row r="10248" spans="1:5">
      <c r="A10248">
        <v>2024</v>
      </c>
      <c r="B10248" t="s">
        <v>432</v>
      </c>
      <c r="C10248" t="s">
        <v>39</v>
      </c>
      <c r="D10248" t="s">
        <v>654</v>
      </c>
      <c r="E10248">
        <v>0.2039</v>
      </c>
    </row>
    <row r="10249" spans="1:5">
      <c r="A10249">
        <v>2024</v>
      </c>
      <c r="B10249" t="s">
        <v>435</v>
      </c>
      <c r="C10249" t="s">
        <v>48</v>
      </c>
      <c r="D10249" t="s">
        <v>654</v>
      </c>
      <c r="E10249">
        <v>0.1216</v>
      </c>
    </row>
    <row r="10250" spans="1:5">
      <c r="A10250">
        <v>2024</v>
      </c>
      <c r="B10250" t="s">
        <v>426</v>
      </c>
      <c r="C10250" t="s">
        <v>427</v>
      </c>
      <c r="D10250" t="s">
        <v>654</v>
      </c>
      <c r="E10250">
        <v>0.18890000000000001</v>
      </c>
    </row>
    <row r="10251" spans="1:5">
      <c r="A10251">
        <v>2021</v>
      </c>
      <c r="B10251" t="s">
        <v>437</v>
      </c>
      <c r="C10251" t="s">
        <v>51</v>
      </c>
      <c r="D10251" t="s">
        <v>654</v>
      </c>
      <c r="E10251">
        <v>0.1799</v>
      </c>
    </row>
    <row r="10252" spans="1:5">
      <c r="A10252">
        <v>2021</v>
      </c>
      <c r="B10252" t="s">
        <v>434</v>
      </c>
      <c r="C10252" t="s">
        <v>45</v>
      </c>
      <c r="D10252" t="s">
        <v>654</v>
      </c>
      <c r="E10252">
        <v>0.21740000000000001</v>
      </c>
    </row>
    <row r="10253" spans="1:5">
      <c r="A10253">
        <v>2021</v>
      </c>
      <c r="B10253" t="s">
        <v>438</v>
      </c>
      <c r="C10253" t="s">
        <v>52</v>
      </c>
      <c r="D10253" t="s">
        <v>654</v>
      </c>
      <c r="E10253">
        <v>0.1827</v>
      </c>
    </row>
    <row r="10254" spans="1:5">
      <c r="A10254">
        <v>2021</v>
      </c>
      <c r="B10254" t="s">
        <v>425</v>
      </c>
      <c r="C10254" t="s">
        <v>24</v>
      </c>
      <c r="D10254" t="s">
        <v>654</v>
      </c>
      <c r="E10254">
        <v>0.16900000000000001</v>
      </c>
    </row>
    <row r="10255" spans="1:5">
      <c r="A10255">
        <v>2021</v>
      </c>
      <c r="B10255" t="s">
        <v>423</v>
      </c>
      <c r="C10255" t="s">
        <v>18</v>
      </c>
      <c r="D10255" t="s">
        <v>654</v>
      </c>
      <c r="E10255">
        <v>0.17960000000000001</v>
      </c>
    </row>
    <row r="10256" spans="1:5">
      <c r="A10256">
        <v>2021</v>
      </c>
      <c r="B10256" t="s">
        <v>420</v>
      </c>
      <c r="C10256" t="s">
        <v>8</v>
      </c>
      <c r="D10256" t="s">
        <v>654</v>
      </c>
      <c r="E10256">
        <v>0.2359</v>
      </c>
    </row>
    <row r="10257" spans="1:5">
      <c r="A10257">
        <v>2022</v>
      </c>
      <c r="B10257" t="s">
        <v>425</v>
      </c>
      <c r="C10257" t="s">
        <v>24</v>
      </c>
      <c r="D10257" t="s">
        <v>654</v>
      </c>
      <c r="E10257">
        <v>0.1714</v>
      </c>
    </row>
    <row r="10258" spans="1:5">
      <c r="A10258">
        <v>2022</v>
      </c>
      <c r="B10258" t="s">
        <v>422</v>
      </c>
      <c r="C10258" t="s">
        <v>15</v>
      </c>
      <c r="D10258" t="s">
        <v>654</v>
      </c>
      <c r="E10258">
        <v>0.22040000000000001</v>
      </c>
    </row>
    <row r="10259" spans="1:5">
      <c r="A10259">
        <v>2022</v>
      </c>
      <c r="B10259" t="s">
        <v>437</v>
      </c>
      <c r="C10259" t="s">
        <v>51</v>
      </c>
      <c r="D10259" t="s">
        <v>654</v>
      </c>
      <c r="E10259">
        <v>0.18609999999999999</v>
      </c>
    </row>
    <row r="10260" spans="1:5">
      <c r="A10260">
        <v>2022</v>
      </c>
      <c r="B10260" t="s">
        <v>426</v>
      </c>
      <c r="C10260" t="s">
        <v>427</v>
      </c>
      <c r="D10260" t="s">
        <v>654</v>
      </c>
      <c r="E10260">
        <v>0.18459999999999999</v>
      </c>
    </row>
    <row r="10261" spans="1:5">
      <c r="A10261">
        <v>2022</v>
      </c>
      <c r="B10261" t="s">
        <v>428</v>
      </c>
      <c r="C10261" t="s">
        <v>27</v>
      </c>
      <c r="D10261" t="s">
        <v>654</v>
      </c>
      <c r="E10261">
        <v>0.13489999999999999</v>
      </c>
    </row>
    <row r="10262" spans="1:5">
      <c r="A10262">
        <v>2022</v>
      </c>
      <c r="B10262" t="s">
        <v>435</v>
      </c>
      <c r="C10262" t="s">
        <v>48</v>
      </c>
      <c r="D10262" t="s">
        <v>654</v>
      </c>
      <c r="E10262">
        <v>0.15029999999999999</v>
      </c>
    </row>
    <row r="10263" spans="1:5">
      <c r="A10263">
        <v>2022</v>
      </c>
      <c r="B10263" t="s">
        <v>423</v>
      </c>
      <c r="C10263" t="s">
        <v>18</v>
      </c>
      <c r="D10263" t="s">
        <v>654</v>
      </c>
      <c r="E10263">
        <v>0.1802</v>
      </c>
    </row>
    <row r="10264" spans="1:5">
      <c r="A10264">
        <v>2022</v>
      </c>
      <c r="B10264" t="s">
        <v>430</v>
      </c>
      <c r="C10264" t="s">
        <v>33</v>
      </c>
      <c r="D10264" t="s">
        <v>654</v>
      </c>
      <c r="E10264">
        <v>0.15290000000000001</v>
      </c>
    </row>
    <row r="10265" spans="1:5">
      <c r="A10265">
        <v>2022</v>
      </c>
      <c r="B10265" t="s">
        <v>436</v>
      </c>
      <c r="C10265" t="s">
        <v>49</v>
      </c>
      <c r="D10265" t="s">
        <v>654</v>
      </c>
      <c r="E10265">
        <v>0.2626</v>
      </c>
    </row>
    <row r="10266" spans="1:5">
      <c r="A10266">
        <v>2022</v>
      </c>
      <c r="B10266" t="s">
        <v>439</v>
      </c>
      <c r="C10266" t="s">
        <v>53</v>
      </c>
      <c r="D10266" t="s">
        <v>654</v>
      </c>
      <c r="E10266">
        <v>0.19139999999999999</v>
      </c>
    </row>
    <row r="10267" spans="1:5">
      <c r="A10267">
        <v>2022</v>
      </c>
      <c r="B10267" t="s">
        <v>433</v>
      </c>
      <c r="C10267" t="s">
        <v>42</v>
      </c>
      <c r="D10267" t="s">
        <v>654</v>
      </c>
      <c r="E10267">
        <v>0.2233</v>
      </c>
    </row>
    <row r="10268" spans="1:5">
      <c r="A10268">
        <v>2022</v>
      </c>
      <c r="B10268" t="s">
        <v>434</v>
      </c>
      <c r="C10268" t="s">
        <v>45</v>
      </c>
      <c r="D10268" t="s">
        <v>654</v>
      </c>
      <c r="E10268">
        <v>0.18179999999999999</v>
      </c>
    </row>
    <row r="10269" spans="1:5">
      <c r="A10269">
        <v>2022</v>
      </c>
      <c r="B10269" t="s">
        <v>432</v>
      </c>
      <c r="C10269" t="s">
        <v>39</v>
      </c>
      <c r="D10269" t="s">
        <v>654</v>
      </c>
      <c r="E10269">
        <v>0.22550000000000001</v>
      </c>
    </row>
    <row r="10270" spans="1:5">
      <c r="A10270">
        <v>2021</v>
      </c>
      <c r="B10270" t="s">
        <v>426</v>
      </c>
      <c r="C10270" t="s">
        <v>427</v>
      </c>
      <c r="D10270" t="s">
        <v>654</v>
      </c>
      <c r="E10270">
        <v>0.1958</v>
      </c>
    </row>
    <row r="10271" spans="1:5">
      <c r="A10271">
        <v>2021</v>
      </c>
      <c r="B10271" t="s">
        <v>422</v>
      </c>
      <c r="C10271" t="s">
        <v>15</v>
      </c>
      <c r="D10271" t="s">
        <v>654</v>
      </c>
      <c r="E10271">
        <v>0.21870000000000001</v>
      </c>
    </row>
    <row r="10272" spans="1:5">
      <c r="A10272">
        <v>2021</v>
      </c>
      <c r="B10272" t="s">
        <v>432</v>
      </c>
      <c r="C10272" t="s">
        <v>39</v>
      </c>
      <c r="D10272" t="s">
        <v>654</v>
      </c>
      <c r="E10272">
        <v>0.22700000000000001</v>
      </c>
    </row>
    <row r="10273" spans="1:5">
      <c r="A10273">
        <v>2021</v>
      </c>
      <c r="B10273" t="s">
        <v>424</v>
      </c>
      <c r="C10273" t="s">
        <v>21</v>
      </c>
      <c r="D10273" t="s">
        <v>654</v>
      </c>
      <c r="E10273">
        <v>0.2374</v>
      </c>
    </row>
    <row r="10274" spans="1:5">
      <c r="A10274">
        <v>2021</v>
      </c>
      <c r="B10274" t="s">
        <v>433</v>
      </c>
      <c r="C10274" t="s">
        <v>42</v>
      </c>
      <c r="D10274" t="s">
        <v>654</v>
      </c>
      <c r="E10274">
        <v>0.2286</v>
      </c>
    </row>
    <row r="10275" spans="1:5">
      <c r="A10275">
        <v>2021</v>
      </c>
      <c r="B10275" t="s">
        <v>421</v>
      </c>
      <c r="C10275" t="s">
        <v>13</v>
      </c>
      <c r="D10275" t="s">
        <v>654</v>
      </c>
      <c r="E10275">
        <v>0.21859999999999999</v>
      </c>
    </row>
    <row r="10276" spans="1:5">
      <c r="A10276">
        <v>2022</v>
      </c>
      <c r="B10276" t="s">
        <v>424</v>
      </c>
      <c r="C10276" t="s">
        <v>21</v>
      </c>
      <c r="D10276" t="s">
        <v>654</v>
      </c>
      <c r="E10276">
        <v>0.2384</v>
      </c>
    </row>
    <row r="10277" spans="1:5">
      <c r="A10277">
        <v>2022</v>
      </c>
      <c r="B10277" t="s">
        <v>431</v>
      </c>
      <c r="C10277" t="s">
        <v>36</v>
      </c>
      <c r="D10277" t="s">
        <v>654</v>
      </c>
      <c r="E10277">
        <v>0.14610000000000001</v>
      </c>
    </row>
    <row r="10278" spans="1:5">
      <c r="A10278">
        <v>2022</v>
      </c>
      <c r="B10278" t="s">
        <v>421</v>
      </c>
      <c r="C10278" t="s">
        <v>13</v>
      </c>
      <c r="D10278" t="s">
        <v>654</v>
      </c>
      <c r="E10278">
        <v>0.2185</v>
      </c>
    </row>
    <row r="10279" spans="1:5">
      <c r="A10279">
        <v>2021</v>
      </c>
      <c r="B10279" t="s">
        <v>436</v>
      </c>
      <c r="C10279" t="s">
        <v>49</v>
      </c>
      <c r="D10279" t="s">
        <v>654</v>
      </c>
      <c r="E10279">
        <v>0.2671</v>
      </c>
    </row>
    <row r="10280" spans="1:5">
      <c r="A10280">
        <v>2021</v>
      </c>
      <c r="B10280" t="s">
        <v>439</v>
      </c>
      <c r="C10280" t="s">
        <v>53</v>
      </c>
      <c r="D10280" t="s">
        <v>654</v>
      </c>
      <c r="E10280">
        <v>0.1875</v>
      </c>
    </row>
    <row r="10281" spans="1:5">
      <c r="A10281">
        <v>2021</v>
      </c>
      <c r="B10281" t="s">
        <v>435</v>
      </c>
      <c r="C10281" t="s">
        <v>48</v>
      </c>
      <c r="D10281" t="s">
        <v>654</v>
      </c>
      <c r="E10281">
        <v>0.1633</v>
      </c>
    </row>
    <row r="10282" spans="1:5">
      <c r="A10282">
        <v>2021</v>
      </c>
      <c r="B10282" t="s">
        <v>430</v>
      </c>
      <c r="C10282" t="s">
        <v>33</v>
      </c>
      <c r="D10282" t="s">
        <v>654</v>
      </c>
      <c r="E10282">
        <v>0.16339999999999999</v>
      </c>
    </row>
    <row r="10283" spans="1:5">
      <c r="A10283">
        <v>2021</v>
      </c>
      <c r="B10283" t="s">
        <v>429</v>
      </c>
      <c r="C10283" t="s">
        <v>30</v>
      </c>
      <c r="D10283" t="s">
        <v>654</v>
      </c>
      <c r="E10283">
        <v>0.19400000000000001</v>
      </c>
    </row>
    <row r="10284" spans="1:5">
      <c r="A10284">
        <v>2021</v>
      </c>
      <c r="B10284" t="s">
        <v>428</v>
      </c>
      <c r="C10284" t="s">
        <v>27</v>
      </c>
      <c r="D10284" t="s">
        <v>654</v>
      </c>
      <c r="E10284">
        <v>0.14230000000000001</v>
      </c>
    </row>
    <row r="10285" spans="1:5">
      <c r="A10285">
        <v>2021</v>
      </c>
      <c r="B10285" t="s">
        <v>431</v>
      </c>
      <c r="C10285" t="s">
        <v>36</v>
      </c>
      <c r="D10285" t="s">
        <v>654</v>
      </c>
      <c r="E10285">
        <v>0.17780000000000001</v>
      </c>
    </row>
    <row r="10286" spans="1:5">
      <c r="A10286">
        <v>2022</v>
      </c>
      <c r="B10286" t="s">
        <v>438</v>
      </c>
      <c r="C10286" t="s">
        <v>52</v>
      </c>
      <c r="D10286" t="s">
        <v>654</v>
      </c>
      <c r="E10286">
        <v>0.1714</v>
      </c>
    </row>
    <row r="10287" spans="1:5">
      <c r="A10287">
        <v>2022</v>
      </c>
      <c r="B10287" t="s">
        <v>429</v>
      </c>
      <c r="C10287" t="s">
        <v>30</v>
      </c>
      <c r="D10287" t="s">
        <v>654</v>
      </c>
      <c r="E10287">
        <v>0.19320000000000001</v>
      </c>
    </row>
    <row r="10288" spans="1:5">
      <c r="A10288">
        <v>2022</v>
      </c>
      <c r="B10288" t="s">
        <v>420</v>
      </c>
      <c r="C10288" t="s">
        <v>8</v>
      </c>
      <c r="D10288" t="s">
        <v>654</v>
      </c>
      <c r="E10288">
        <v>0.2329</v>
      </c>
    </row>
    <row r="10289" spans="1:5">
      <c r="A10289">
        <v>2020</v>
      </c>
      <c r="B10289" t="s">
        <v>422</v>
      </c>
      <c r="C10289" t="s">
        <v>15</v>
      </c>
      <c r="D10289" t="s">
        <v>654</v>
      </c>
      <c r="E10289">
        <v>0.22109999999999999</v>
      </c>
    </row>
    <row r="10290" spans="1:5">
      <c r="A10290">
        <v>2020</v>
      </c>
      <c r="B10290" t="s">
        <v>425</v>
      </c>
      <c r="C10290" t="s">
        <v>24</v>
      </c>
      <c r="D10290" t="s">
        <v>654</v>
      </c>
      <c r="E10290">
        <v>0.18060000000000001</v>
      </c>
    </row>
    <row r="10291" spans="1:5">
      <c r="A10291">
        <v>2020</v>
      </c>
      <c r="B10291" t="s">
        <v>431</v>
      </c>
      <c r="C10291" t="s">
        <v>36</v>
      </c>
      <c r="D10291" t="s">
        <v>654</v>
      </c>
      <c r="E10291">
        <v>0.17780000000000001</v>
      </c>
    </row>
    <row r="10292" spans="1:5">
      <c r="A10292">
        <v>2020</v>
      </c>
      <c r="B10292" t="s">
        <v>423</v>
      </c>
      <c r="C10292" t="s">
        <v>18</v>
      </c>
      <c r="D10292" t="s">
        <v>654</v>
      </c>
      <c r="E10292">
        <v>0.17860000000000001</v>
      </c>
    </row>
    <row r="10293" spans="1:5">
      <c r="A10293">
        <v>2020</v>
      </c>
      <c r="B10293" t="s">
        <v>421</v>
      </c>
      <c r="C10293" t="s">
        <v>13</v>
      </c>
      <c r="D10293" t="s">
        <v>654</v>
      </c>
      <c r="E10293">
        <v>0.2167</v>
      </c>
    </row>
    <row r="10294" spans="1:5">
      <c r="A10294">
        <v>2020</v>
      </c>
      <c r="B10294" t="s">
        <v>438</v>
      </c>
      <c r="C10294" t="s">
        <v>52</v>
      </c>
      <c r="D10294" t="s">
        <v>654</v>
      </c>
      <c r="E10294">
        <v>0.1731</v>
      </c>
    </row>
    <row r="10295" spans="1:5">
      <c r="A10295">
        <v>2020</v>
      </c>
      <c r="B10295" t="s">
        <v>436</v>
      </c>
      <c r="C10295" t="s">
        <v>49</v>
      </c>
      <c r="D10295" t="s">
        <v>654</v>
      </c>
      <c r="E10295">
        <v>0.27679999999999999</v>
      </c>
    </row>
    <row r="10296" spans="1:5">
      <c r="A10296">
        <v>2020</v>
      </c>
      <c r="B10296" t="s">
        <v>426</v>
      </c>
      <c r="C10296" t="s">
        <v>427</v>
      </c>
      <c r="D10296" t="s">
        <v>654</v>
      </c>
      <c r="E10296">
        <v>0.19339999999999999</v>
      </c>
    </row>
    <row r="10297" spans="1:5">
      <c r="A10297">
        <v>2020</v>
      </c>
      <c r="B10297" t="s">
        <v>424</v>
      </c>
      <c r="C10297" t="s">
        <v>21</v>
      </c>
      <c r="D10297" t="s">
        <v>654</v>
      </c>
      <c r="E10297">
        <v>0.24210000000000001</v>
      </c>
    </row>
    <row r="10298" spans="1:5">
      <c r="A10298">
        <v>2020</v>
      </c>
      <c r="B10298" t="s">
        <v>432</v>
      </c>
      <c r="C10298" t="s">
        <v>39</v>
      </c>
      <c r="D10298" t="s">
        <v>654</v>
      </c>
      <c r="E10298">
        <v>0.219</v>
      </c>
    </row>
    <row r="10299" spans="1:5">
      <c r="A10299">
        <v>2020</v>
      </c>
      <c r="B10299" t="s">
        <v>439</v>
      </c>
      <c r="C10299" t="s">
        <v>53</v>
      </c>
      <c r="D10299" t="s">
        <v>654</v>
      </c>
      <c r="E10299">
        <v>0.19750000000000001</v>
      </c>
    </row>
    <row r="10300" spans="1:5">
      <c r="A10300">
        <v>2020</v>
      </c>
      <c r="B10300" t="s">
        <v>428</v>
      </c>
      <c r="C10300" t="s">
        <v>27</v>
      </c>
      <c r="D10300" t="s">
        <v>654</v>
      </c>
      <c r="E10300">
        <v>0.14960000000000001</v>
      </c>
    </row>
    <row r="10301" spans="1:5">
      <c r="A10301">
        <v>2020</v>
      </c>
      <c r="B10301" t="s">
        <v>429</v>
      </c>
      <c r="C10301" t="s">
        <v>30</v>
      </c>
      <c r="D10301" t="s">
        <v>654</v>
      </c>
      <c r="E10301">
        <v>0.19220000000000001</v>
      </c>
    </row>
    <row r="10302" spans="1:5">
      <c r="A10302">
        <v>2020</v>
      </c>
      <c r="B10302" t="s">
        <v>430</v>
      </c>
      <c r="C10302" t="s">
        <v>33</v>
      </c>
      <c r="D10302" t="s">
        <v>654</v>
      </c>
      <c r="E10302">
        <v>0.15479999999999999</v>
      </c>
    </row>
    <row r="10303" spans="1:5">
      <c r="A10303">
        <v>2020</v>
      </c>
      <c r="B10303" t="s">
        <v>433</v>
      </c>
      <c r="C10303" t="s">
        <v>42</v>
      </c>
      <c r="D10303" t="s">
        <v>654</v>
      </c>
      <c r="E10303">
        <v>0.21299999999999999</v>
      </c>
    </row>
    <row r="10304" spans="1:5">
      <c r="A10304">
        <v>2020</v>
      </c>
      <c r="B10304" t="s">
        <v>420</v>
      </c>
      <c r="C10304" t="s">
        <v>8</v>
      </c>
      <c r="D10304" t="s">
        <v>654</v>
      </c>
      <c r="E10304">
        <v>0.23580000000000001</v>
      </c>
    </row>
    <row r="10305" spans="1:5">
      <c r="A10305">
        <v>2020</v>
      </c>
      <c r="B10305" t="s">
        <v>434</v>
      </c>
      <c r="C10305" t="s">
        <v>45</v>
      </c>
      <c r="D10305" t="s">
        <v>654</v>
      </c>
      <c r="E10305">
        <v>0.19570000000000001</v>
      </c>
    </row>
    <row r="10306" spans="1:5">
      <c r="A10306">
        <v>2020</v>
      </c>
      <c r="B10306" t="s">
        <v>435</v>
      </c>
      <c r="C10306" t="s">
        <v>48</v>
      </c>
      <c r="D10306" t="s">
        <v>654</v>
      </c>
      <c r="E10306">
        <v>0.17649999999999999</v>
      </c>
    </row>
    <row r="10307" spans="1:5">
      <c r="A10307">
        <v>2020</v>
      </c>
      <c r="B10307" t="s">
        <v>437</v>
      </c>
      <c r="C10307" t="s">
        <v>51</v>
      </c>
      <c r="D10307" t="s">
        <v>654</v>
      </c>
      <c r="E10307">
        <v>0.1797</v>
      </c>
    </row>
    <row r="10308" spans="1:5">
      <c r="A10308">
        <v>2019</v>
      </c>
      <c r="B10308" t="s">
        <v>432</v>
      </c>
      <c r="C10308" t="s">
        <v>39</v>
      </c>
      <c r="D10308" t="s">
        <v>654</v>
      </c>
      <c r="E10308">
        <v>0.20780000000000001</v>
      </c>
    </row>
    <row r="10309" spans="1:5">
      <c r="A10309">
        <v>2019</v>
      </c>
      <c r="B10309" t="s">
        <v>426</v>
      </c>
      <c r="C10309" t="s">
        <v>427</v>
      </c>
      <c r="D10309" t="s">
        <v>654</v>
      </c>
      <c r="E10309">
        <v>0.19339999999999999</v>
      </c>
    </row>
    <row r="10310" spans="1:5">
      <c r="A10310">
        <v>2019</v>
      </c>
      <c r="B10310" t="s">
        <v>421</v>
      </c>
      <c r="C10310" t="s">
        <v>13</v>
      </c>
      <c r="D10310" t="s">
        <v>654</v>
      </c>
      <c r="E10310">
        <v>0.21809999999999999</v>
      </c>
    </row>
    <row r="10311" spans="1:5">
      <c r="A10311">
        <v>2019</v>
      </c>
      <c r="B10311" t="s">
        <v>424</v>
      </c>
      <c r="C10311" t="s">
        <v>21</v>
      </c>
      <c r="D10311" t="s">
        <v>654</v>
      </c>
      <c r="E10311">
        <v>0.24030000000000001</v>
      </c>
    </row>
    <row r="10312" spans="1:5">
      <c r="A10312">
        <v>2019</v>
      </c>
      <c r="B10312" t="s">
        <v>423</v>
      </c>
      <c r="C10312" t="s">
        <v>18</v>
      </c>
      <c r="D10312" t="s">
        <v>654</v>
      </c>
      <c r="E10312">
        <v>0.1928</v>
      </c>
    </row>
    <row r="10313" spans="1:5">
      <c r="A10313">
        <v>2019</v>
      </c>
      <c r="B10313" t="s">
        <v>434</v>
      </c>
      <c r="C10313" t="s">
        <v>45</v>
      </c>
      <c r="D10313" t="s">
        <v>654</v>
      </c>
      <c r="E10313">
        <v>0.16669999999999999</v>
      </c>
    </row>
    <row r="10314" spans="1:5">
      <c r="A10314">
        <v>2019</v>
      </c>
      <c r="B10314" t="s">
        <v>428</v>
      </c>
      <c r="C10314" t="s">
        <v>27</v>
      </c>
      <c r="D10314" t="s">
        <v>654</v>
      </c>
      <c r="E10314">
        <v>0.14960000000000001</v>
      </c>
    </row>
    <row r="10315" spans="1:5">
      <c r="A10315">
        <v>2019</v>
      </c>
      <c r="B10315" t="s">
        <v>437</v>
      </c>
      <c r="C10315" t="s">
        <v>51</v>
      </c>
      <c r="D10315" t="s">
        <v>654</v>
      </c>
      <c r="E10315">
        <v>0.18210000000000001</v>
      </c>
    </row>
    <row r="10316" spans="1:5">
      <c r="A10316">
        <v>2019</v>
      </c>
      <c r="B10316" t="s">
        <v>425</v>
      </c>
      <c r="C10316" t="s">
        <v>24</v>
      </c>
      <c r="D10316" t="s">
        <v>654</v>
      </c>
      <c r="E10316">
        <v>0.17810000000000001</v>
      </c>
    </row>
    <row r="10317" spans="1:5">
      <c r="A10317">
        <v>2019</v>
      </c>
      <c r="B10317" t="s">
        <v>430</v>
      </c>
      <c r="C10317" t="s">
        <v>33</v>
      </c>
      <c r="D10317" t="s">
        <v>654</v>
      </c>
      <c r="E10317">
        <v>0.15920000000000001</v>
      </c>
    </row>
    <row r="10318" spans="1:5">
      <c r="A10318">
        <v>2019</v>
      </c>
      <c r="B10318" t="s">
        <v>420</v>
      </c>
      <c r="C10318" t="s">
        <v>8</v>
      </c>
      <c r="D10318" t="s">
        <v>654</v>
      </c>
      <c r="E10318">
        <v>0.2356</v>
      </c>
    </row>
    <row r="10319" spans="1:5">
      <c r="A10319">
        <v>2019</v>
      </c>
      <c r="B10319" t="s">
        <v>438</v>
      </c>
      <c r="C10319" t="s">
        <v>52</v>
      </c>
      <c r="D10319" t="s">
        <v>654</v>
      </c>
      <c r="E10319">
        <v>0.17480000000000001</v>
      </c>
    </row>
    <row r="10320" spans="1:5">
      <c r="A10320">
        <v>2019</v>
      </c>
      <c r="B10320" t="s">
        <v>429</v>
      </c>
      <c r="C10320" t="s">
        <v>30</v>
      </c>
      <c r="D10320" t="s">
        <v>654</v>
      </c>
      <c r="E10320">
        <v>0.19</v>
      </c>
    </row>
    <row r="10321" spans="1:5">
      <c r="A10321">
        <v>2019</v>
      </c>
      <c r="B10321" t="s">
        <v>433</v>
      </c>
      <c r="C10321" t="s">
        <v>42</v>
      </c>
      <c r="D10321" t="s">
        <v>654</v>
      </c>
      <c r="E10321">
        <v>0.21099999999999999</v>
      </c>
    </row>
    <row r="10322" spans="1:5">
      <c r="A10322">
        <v>2019</v>
      </c>
      <c r="B10322" t="s">
        <v>422</v>
      </c>
      <c r="C10322" t="s">
        <v>15</v>
      </c>
      <c r="D10322" t="s">
        <v>654</v>
      </c>
      <c r="E10322">
        <v>0.21920000000000001</v>
      </c>
    </row>
    <row r="10323" spans="1:5">
      <c r="A10323">
        <v>2019</v>
      </c>
      <c r="B10323" t="s">
        <v>435</v>
      </c>
      <c r="C10323" t="s">
        <v>48</v>
      </c>
      <c r="D10323" t="s">
        <v>654</v>
      </c>
      <c r="E10323">
        <v>0.18920000000000001</v>
      </c>
    </row>
    <row r="10324" spans="1:5">
      <c r="A10324">
        <v>2019</v>
      </c>
      <c r="B10324" t="s">
        <v>436</v>
      </c>
      <c r="C10324" t="s">
        <v>49</v>
      </c>
      <c r="D10324" t="s">
        <v>654</v>
      </c>
      <c r="E10324">
        <v>0.27500000000000002</v>
      </c>
    </row>
    <row r="10325" spans="1:5">
      <c r="A10325">
        <v>2019</v>
      </c>
      <c r="B10325" t="s">
        <v>439</v>
      </c>
      <c r="C10325" t="s">
        <v>53</v>
      </c>
      <c r="D10325" t="s">
        <v>654</v>
      </c>
      <c r="E10325">
        <v>0.20960000000000001</v>
      </c>
    </row>
    <row r="10326" spans="1:5">
      <c r="A10326">
        <v>2019</v>
      </c>
      <c r="B10326" t="s">
        <v>431</v>
      </c>
      <c r="C10326" t="s">
        <v>36</v>
      </c>
      <c r="D10326" t="s">
        <v>654</v>
      </c>
      <c r="E10326">
        <v>0.17780000000000001</v>
      </c>
    </row>
    <row r="10327" spans="1:5">
      <c r="A10327">
        <v>2018</v>
      </c>
      <c r="B10327" t="s">
        <v>424</v>
      </c>
      <c r="C10327" t="s">
        <v>21</v>
      </c>
      <c r="D10327" t="s">
        <v>654</v>
      </c>
      <c r="E10327">
        <v>0.2429</v>
      </c>
    </row>
    <row r="10328" spans="1:5">
      <c r="A10328">
        <v>2018</v>
      </c>
      <c r="B10328" t="s">
        <v>420</v>
      </c>
      <c r="C10328" t="s">
        <v>8</v>
      </c>
      <c r="D10328" t="s">
        <v>654</v>
      </c>
      <c r="E10328">
        <v>0.2397</v>
      </c>
    </row>
    <row r="10329" spans="1:5">
      <c r="A10329">
        <v>2018</v>
      </c>
      <c r="B10329" t="s">
        <v>426</v>
      </c>
      <c r="C10329" t="s">
        <v>427</v>
      </c>
      <c r="D10329" t="s">
        <v>654</v>
      </c>
      <c r="E10329">
        <v>0.20300000000000001</v>
      </c>
    </row>
    <row r="10330" spans="1:5">
      <c r="A10330">
        <v>2018</v>
      </c>
      <c r="B10330" t="s">
        <v>433</v>
      </c>
      <c r="C10330" t="s">
        <v>42</v>
      </c>
      <c r="D10330" t="s">
        <v>654</v>
      </c>
      <c r="E10330">
        <v>0.22220000000000001</v>
      </c>
    </row>
    <row r="10331" spans="1:5">
      <c r="A10331">
        <v>2018</v>
      </c>
      <c r="B10331" t="s">
        <v>421</v>
      </c>
      <c r="C10331" t="s">
        <v>13</v>
      </c>
      <c r="D10331" t="s">
        <v>654</v>
      </c>
      <c r="E10331">
        <v>0.22209999999999999</v>
      </c>
    </row>
    <row r="10332" spans="1:5">
      <c r="A10332">
        <v>2018</v>
      </c>
      <c r="B10332" t="s">
        <v>435</v>
      </c>
      <c r="C10332" t="s">
        <v>48</v>
      </c>
      <c r="D10332" t="s">
        <v>654</v>
      </c>
      <c r="E10332">
        <v>0.18490000000000001</v>
      </c>
    </row>
    <row r="10333" spans="1:5">
      <c r="A10333">
        <v>2018</v>
      </c>
      <c r="B10333" t="s">
        <v>428</v>
      </c>
      <c r="C10333" t="s">
        <v>27</v>
      </c>
      <c r="D10333" t="s">
        <v>654</v>
      </c>
      <c r="E10333">
        <v>0.157</v>
      </c>
    </row>
    <row r="10334" spans="1:5">
      <c r="A10334">
        <v>2018</v>
      </c>
      <c r="B10334" t="s">
        <v>423</v>
      </c>
      <c r="C10334" t="s">
        <v>18</v>
      </c>
      <c r="D10334" t="s">
        <v>654</v>
      </c>
      <c r="E10334">
        <v>0.19389999999999999</v>
      </c>
    </row>
    <row r="10335" spans="1:5">
      <c r="A10335">
        <v>2018</v>
      </c>
      <c r="B10335" t="s">
        <v>430</v>
      </c>
      <c r="C10335" t="s">
        <v>33</v>
      </c>
      <c r="D10335" t="s">
        <v>654</v>
      </c>
      <c r="E10335">
        <v>0.15820000000000001</v>
      </c>
    </row>
    <row r="10336" spans="1:5">
      <c r="A10336">
        <v>2018</v>
      </c>
      <c r="B10336" t="s">
        <v>431</v>
      </c>
      <c r="C10336" t="s">
        <v>36</v>
      </c>
      <c r="D10336" t="s">
        <v>654</v>
      </c>
      <c r="E10336">
        <v>0.18679999999999999</v>
      </c>
    </row>
    <row r="10337" spans="1:5">
      <c r="A10337">
        <v>2018</v>
      </c>
      <c r="B10337" t="s">
        <v>438</v>
      </c>
      <c r="C10337" t="s">
        <v>52</v>
      </c>
      <c r="D10337" t="s">
        <v>654</v>
      </c>
      <c r="E10337">
        <v>0.1835</v>
      </c>
    </row>
    <row r="10338" spans="1:5">
      <c r="A10338">
        <v>2018</v>
      </c>
      <c r="B10338" t="s">
        <v>422</v>
      </c>
      <c r="C10338" t="s">
        <v>15</v>
      </c>
      <c r="D10338" t="s">
        <v>654</v>
      </c>
      <c r="E10338">
        <v>0.22140000000000001</v>
      </c>
    </row>
    <row r="10339" spans="1:5">
      <c r="A10339">
        <v>2018</v>
      </c>
      <c r="B10339" t="s">
        <v>436</v>
      </c>
      <c r="C10339" t="s">
        <v>49</v>
      </c>
      <c r="D10339" t="s">
        <v>654</v>
      </c>
      <c r="E10339">
        <v>0.27510000000000001</v>
      </c>
    </row>
    <row r="10340" spans="1:5">
      <c r="A10340">
        <v>2018</v>
      </c>
      <c r="B10340" t="s">
        <v>439</v>
      </c>
      <c r="C10340" t="s">
        <v>53</v>
      </c>
      <c r="D10340" t="s">
        <v>654</v>
      </c>
      <c r="E10340">
        <v>0.2069</v>
      </c>
    </row>
    <row r="10341" spans="1:5">
      <c r="A10341">
        <v>2018</v>
      </c>
      <c r="B10341" t="s">
        <v>437</v>
      </c>
      <c r="C10341" t="s">
        <v>51</v>
      </c>
      <c r="D10341" t="s">
        <v>654</v>
      </c>
      <c r="E10341">
        <v>0.1837</v>
      </c>
    </row>
    <row r="10342" spans="1:5">
      <c r="A10342">
        <v>2018</v>
      </c>
      <c r="B10342" t="s">
        <v>434</v>
      </c>
      <c r="C10342" t="s">
        <v>45</v>
      </c>
      <c r="D10342" t="s">
        <v>654</v>
      </c>
      <c r="E10342">
        <v>0.17019999999999999</v>
      </c>
    </row>
    <row r="10343" spans="1:5">
      <c r="A10343">
        <v>2018</v>
      </c>
      <c r="B10343" t="s">
        <v>429</v>
      </c>
      <c r="C10343" t="s">
        <v>30</v>
      </c>
      <c r="D10343" t="s">
        <v>654</v>
      </c>
      <c r="E10343">
        <v>0.192</v>
      </c>
    </row>
    <row r="10344" spans="1:5">
      <c r="A10344">
        <v>2018</v>
      </c>
      <c r="B10344" t="s">
        <v>425</v>
      </c>
      <c r="C10344" t="s">
        <v>24</v>
      </c>
      <c r="D10344" t="s">
        <v>654</v>
      </c>
      <c r="E10344">
        <v>0.1918</v>
      </c>
    </row>
    <row r="10345" spans="1:5">
      <c r="A10345">
        <v>2018</v>
      </c>
      <c r="B10345" t="s">
        <v>432</v>
      </c>
      <c r="C10345" t="s">
        <v>39</v>
      </c>
      <c r="D10345" t="s">
        <v>654</v>
      </c>
      <c r="E10345">
        <v>0.22220000000000001</v>
      </c>
    </row>
    <row r="10346" spans="1:5">
      <c r="A10346">
        <v>2023</v>
      </c>
      <c r="B10346" t="s">
        <v>424</v>
      </c>
      <c r="C10346" t="s">
        <v>21</v>
      </c>
      <c r="D10346" t="s">
        <v>654</v>
      </c>
      <c r="E10346">
        <v>0.23430000000000001</v>
      </c>
    </row>
    <row r="10347" spans="1:5">
      <c r="A10347">
        <v>2023</v>
      </c>
      <c r="B10347" t="s">
        <v>432</v>
      </c>
      <c r="C10347" t="s">
        <v>39</v>
      </c>
      <c r="D10347" t="s">
        <v>654</v>
      </c>
      <c r="E10347">
        <v>0.2114</v>
      </c>
    </row>
    <row r="10348" spans="1:5">
      <c r="A10348">
        <v>2023</v>
      </c>
      <c r="B10348" t="s">
        <v>421</v>
      </c>
      <c r="C10348" t="s">
        <v>13</v>
      </c>
      <c r="D10348" t="s">
        <v>654</v>
      </c>
      <c r="E10348">
        <v>0.21779999999999999</v>
      </c>
    </row>
    <row r="10349" spans="1:5">
      <c r="A10349">
        <v>2023</v>
      </c>
      <c r="B10349" t="s">
        <v>430</v>
      </c>
      <c r="C10349" t="s">
        <v>33</v>
      </c>
      <c r="D10349" t="s">
        <v>654</v>
      </c>
      <c r="E10349">
        <v>0.1474</v>
      </c>
    </row>
    <row r="10350" spans="1:5">
      <c r="A10350">
        <v>2023</v>
      </c>
      <c r="B10350" t="s">
        <v>435</v>
      </c>
      <c r="C10350" t="s">
        <v>48</v>
      </c>
      <c r="D10350" t="s">
        <v>654</v>
      </c>
      <c r="E10350">
        <v>0.1391</v>
      </c>
    </row>
    <row r="10351" spans="1:5">
      <c r="A10351">
        <v>2023</v>
      </c>
      <c r="B10351" t="s">
        <v>436</v>
      </c>
      <c r="C10351" t="s">
        <v>49</v>
      </c>
      <c r="D10351" t="s">
        <v>654</v>
      </c>
      <c r="E10351">
        <v>0.25640000000000002</v>
      </c>
    </row>
    <row r="10352" spans="1:5">
      <c r="A10352">
        <v>2023</v>
      </c>
      <c r="B10352" t="s">
        <v>429</v>
      </c>
      <c r="C10352" t="s">
        <v>30</v>
      </c>
      <c r="D10352" t="s">
        <v>654</v>
      </c>
      <c r="E10352">
        <v>0.19120000000000001</v>
      </c>
    </row>
    <row r="10353" spans="1:5">
      <c r="A10353">
        <v>2023</v>
      </c>
      <c r="B10353" t="s">
        <v>420</v>
      </c>
      <c r="C10353" t="s">
        <v>8</v>
      </c>
      <c r="D10353" t="s">
        <v>654</v>
      </c>
      <c r="E10353">
        <v>0.22969999999999999</v>
      </c>
    </row>
    <row r="10354" spans="1:5">
      <c r="A10354">
        <v>2023</v>
      </c>
      <c r="B10354" t="s">
        <v>439</v>
      </c>
      <c r="C10354" t="s">
        <v>53</v>
      </c>
      <c r="D10354" t="s">
        <v>654</v>
      </c>
      <c r="E10354">
        <v>0.18870000000000001</v>
      </c>
    </row>
    <row r="10355" spans="1:5">
      <c r="A10355">
        <v>2023</v>
      </c>
      <c r="B10355" t="s">
        <v>437</v>
      </c>
      <c r="C10355" t="s">
        <v>51</v>
      </c>
      <c r="D10355" t="s">
        <v>654</v>
      </c>
      <c r="E10355">
        <v>0.18609999999999999</v>
      </c>
    </row>
    <row r="10356" spans="1:5">
      <c r="A10356">
        <v>2023</v>
      </c>
      <c r="B10356" t="s">
        <v>438</v>
      </c>
      <c r="C10356" t="s">
        <v>52</v>
      </c>
      <c r="D10356" t="s">
        <v>654</v>
      </c>
      <c r="E10356">
        <v>0.1792</v>
      </c>
    </row>
    <row r="10357" spans="1:5">
      <c r="A10357">
        <v>2023</v>
      </c>
      <c r="B10357" t="s">
        <v>426</v>
      </c>
      <c r="C10357" t="s">
        <v>427</v>
      </c>
      <c r="D10357" t="s">
        <v>654</v>
      </c>
      <c r="E10357">
        <v>0.19</v>
      </c>
    </row>
    <row r="10358" spans="1:5">
      <c r="A10358">
        <v>2023</v>
      </c>
      <c r="B10358" t="s">
        <v>434</v>
      </c>
      <c r="C10358" t="s">
        <v>45</v>
      </c>
      <c r="D10358" t="s">
        <v>654</v>
      </c>
      <c r="E10358">
        <v>0.21429999999999999</v>
      </c>
    </row>
    <row r="10359" spans="1:5">
      <c r="A10359">
        <v>2023</v>
      </c>
      <c r="B10359" t="s">
        <v>425</v>
      </c>
      <c r="C10359" t="s">
        <v>24</v>
      </c>
      <c r="D10359" t="s">
        <v>654</v>
      </c>
      <c r="E10359">
        <v>0.16900000000000001</v>
      </c>
    </row>
    <row r="10360" spans="1:5">
      <c r="A10360">
        <v>2023</v>
      </c>
      <c r="B10360" t="s">
        <v>422</v>
      </c>
      <c r="C10360" t="s">
        <v>15</v>
      </c>
      <c r="D10360" t="s">
        <v>654</v>
      </c>
      <c r="E10360">
        <v>0.21740000000000001</v>
      </c>
    </row>
    <row r="10361" spans="1:5">
      <c r="A10361">
        <v>2024</v>
      </c>
      <c r="B10361" t="s">
        <v>430</v>
      </c>
      <c r="C10361" t="s">
        <v>33</v>
      </c>
      <c r="D10361" t="s">
        <v>654</v>
      </c>
      <c r="E10361">
        <v>0.1457</v>
      </c>
    </row>
    <row r="10362" spans="1:5">
      <c r="A10362">
        <v>2024</v>
      </c>
      <c r="B10362" t="s">
        <v>428</v>
      </c>
      <c r="C10362" t="s">
        <v>27</v>
      </c>
      <c r="D10362" t="s">
        <v>654</v>
      </c>
      <c r="E10362">
        <v>0.128</v>
      </c>
    </row>
    <row r="10363" spans="1:5">
      <c r="A10363">
        <v>2024</v>
      </c>
      <c r="B10363" t="s">
        <v>422</v>
      </c>
      <c r="C10363" t="s">
        <v>15</v>
      </c>
      <c r="D10363" t="s">
        <v>654</v>
      </c>
      <c r="E10363">
        <v>0.21820000000000001</v>
      </c>
    </row>
    <row r="10364" spans="1:5">
      <c r="A10364">
        <v>2024</v>
      </c>
      <c r="B10364" t="s">
        <v>425</v>
      </c>
      <c r="C10364" t="s">
        <v>24</v>
      </c>
      <c r="D10364" t="s">
        <v>654</v>
      </c>
      <c r="E10364">
        <v>0.156</v>
      </c>
    </row>
    <row r="10365" spans="1:5">
      <c r="A10365">
        <v>2024</v>
      </c>
      <c r="B10365" t="s">
        <v>438</v>
      </c>
      <c r="C10365" t="s">
        <v>52</v>
      </c>
      <c r="D10365" t="s">
        <v>654</v>
      </c>
      <c r="E10365">
        <v>0.16189999999999999</v>
      </c>
    </row>
    <row r="10366" spans="1:5">
      <c r="A10366">
        <v>2024</v>
      </c>
      <c r="B10366" t="s">
        <v>420</v>
      </c>
      <c r="C10366" t="s">
        <v>8</v>
      </c>
      <c r="D10366" t="s">
        <v>654</v>
      </c>
      <c r="E10366">
        <v>0.2281</v>
      </c>
    </row>
    <row r="10367" spans="1:5">
      <c r="A10367">
        <v>2024</v>
      </c>
      <c r="B10367" t="s">
        <v>423</v>
      </c>
      <c r="C10367" t="s">
        <v>18</v>
      </c>
      <c r="D10367" t="s">
        <v>654</v>
      </c>
      <c r="E10367">
        <v>0.1605</v>
      </c>
    </row>
    <row r="10368" spans="1:5">
      <c r="A10368">
        <v>2024</v>
      </c>
      <c r="B10368" t="s">
        <v>421</v>
      </c>
      <c r="C10368" t="s">
        <v>13</v>
      </c>
      <c r="D10368" t="s">
        <v>654</v>
      </c>
      <c r="E10368">
        <v>0.21199999999999999</v>
      </c>
    </row>
    <row r="10369" spans="1:5">
      <c r="A10369">
        <v>2024</v>
      </c>
      <c r="B10369" t="s">
        <v>429</v>
      </c>
      <c r="C10369" t="s">
        <v>30</v>
      </c>
      <c r="D10369" t="s">
        <v>654</v>
      </c>
      <c r="E10369">
        <v>0.1918</v>
      </c>
    </row>
    <row r="10370" spans="1:5">
      <c r="A10370">
        <v>2024</v>
      </c>
      <c r="B10370" t="s">
        <v>431</v>
      </c>
      <c r="C10370" t="s">
        <v>36</v>
      </c>
      <c r="D10370" t="s">
        <v>654</v>
      </c>
      <c r="E10370">
        <v>0.15479999999999999</v>
      </c>
    </row>
    <row r="10371" spans="1:5">
      <c r="A10371">
        <v>2024</v>
      </c>
      <c r="B10371" t="s">
        <v>434</v>
      </c>
      <c r="C10371" t="s">
        <v>45</v>
      </c>
      <c r="D10371" t="s">
        <v>654</v>
      </c>
      <c r="E10371">
        <v>0.1905</v>
      </c>
    </row>
    <row r="10372" spans="1:5">
      <c r="A10372">
        <v>2024</v>
      </c>
      <c r="B10372" t="s">
        <v>437</v>
      </c>
      <c r="C10372" t="s">
        <v>51</v>
      </c>
      <c r="D10372" t="s">
        <v>654</v>
      </c>
      <c r="E10372">
        <v>0.18029999999999999</v>
      </c>
    </row>
    <row r="10373" spans="1:5">
      <c r="A10373">
        <v>2024</v>
      </c>
      <c r="B10373" t="s">
        <v>436</v>
      </c>
      <c r="C10373" t="s">
        <v>49</v>
      </c>
      <c r="D10373" t="s">
        <v>654</v>
      </c>
      <c r="E10373">
        <v>0.25030000000000002</v>
      </c>
    </row>
    <row r="10374" spans="1:5">
      <c r="A10374">
        <v>2024</v>
      </c>
      <c r="B10374" t="s">
        <v>439</v>
      </c>
      <c r="C10374" t="s">
        <v>53</v>
      </c>
      <c r="D10374" t="s">
        <v>654</v>
      </c>
      <c r="E10374">
        <v>0.1656</v>
      </c>
    </row>
    <row r="10375" spans="1:5">
      <c r="A10375">
        <v>2024</v>
      </c>
      <c r="B10375" t="s">
        <v>433</v>
      </c>
      <c r="C10375" t="s">
        <v>42</v>
      </c>
      <c r="D10375" t="s">
        <v>654</v>
      </c>
      <c r="E10375">
        <v>0.2059</v>
      </c>
    </row>
    <row r="10376" spans="1:5">
      <c r="A10376">
        <v>2023</v>
      </c>
      <c r="B10376" t="s">
        <v>431</v>
      </c>
      <c r="C10376" t="s">
        <v>36</v>
      </c>
      <c r="D10376" t="s">
        <v>655</v>
      </c>
      <c r="E10376">
        <v>1</v>
      </c>
    </row>
    <row r="10377" spans="1:5">
      <c r="A10377">
        <v>2023</v>
      </c>
      <c r="B10377" t="s">
        <v>433</v>
      </c>
      <c r="C10377" t="s">
        <v>42</v>
      </c>
      <c r="D10377" t="s">
        <v>655</v>
      </c>
      <c r="E10377">
        <v>1</v>
      </c>
    </row>
    <row r="10378" spans="1:5">
      <c r="A10378">
        <v>2023</v>
      </c>
      <c r="B10378" t="s">
        <v>423</v>
      </c>
      <c r="C10378" t="s">
        <v>18</v>
      </c>
      <c r="D10378" t="s">
        <v>655</v>
      </c>
      <c r="E10378">
        <v>1</v>
      </c>
    </row>
    <row r="10379" spans="1:5">
      <c r="A10379">
        <v>2023</v>
      </c>
      <c r="B10379" t="s">
        <v>428</v>
      </c>
      <c r="C10379" t="s">
        <v>27</v>
      </c>
      <c r="D10379" t="s">
        <v>655</v>
      </c>
      <c r="E10379">
        <v>1</v>
      </c>
    </row>
    <row r="10380" spans="1:5">
      <c r="A10380">
        <v>2024</v>
      </c>
      <c r="B10380" t="s">
        <v>424</v>
      </c>
      <c r="C10380" t="s">
        <v>21</v>
      </c>
      <c r="D10380" t="s">
        <v>655</v>
      </c>
      <c r="E10380">
        <v>1</v>
      </c>
    </row>
    <row r="10381" spans="1:5">
      <c r="A10381">
        <v>2024</v>
      </c>
      <c r="B10381" t="s">
        <v>432</v>
      </c>
      <c r="C10381" t="s">
        <v>39</v>
      </c>
      <c r="D10381" t="s">
        <v>655</v>
      </c>
      <c r="E10381">
        <v>1</v>
      </c>
    </row>
    <row r="10382" spans="1:5">
      <c r="A10382">
        <v>2024</v>
      </c>
      <c r="B10382" t="s">
        <v>435</v>
      </c>
      <c r="C10382" t="s">
        <v>48</v>
      </c>
      <c r="D10382" t="s">
        <v>655</v>
      </c>
      <c r="E10382">
        <v>1</v>
      </c>
    </row>
    <row r="10383" spans="1:5">
      <c r="A10383">
        <v>2024</v>
      </c>
      <c r="B10383" t="s">
        <v>426</v>
      </c>
      <c r="C10383" t="s">
        <v>427</v>
      </c>
      <c r="D10383" t="s">
        <v>655</v>
      </c>
      <c r="E10383">
        <v>1</v>
      </c>
    </row>
    <row r="10384" spans="1:5">
      <c r="A10384">
        <v>2021</v>
      </c>
      <c r="B10384" t="s">
        <v>437</v>
      </c>
      <c r="C10384" t="s">
        <v>51</v>
      </c>
      <c r="D10384" t="s">
        <v>655</v>
      </c>
      <c r="E10384">
        <v>1</v>
      </c>
    </row>
    <row r="10385" spans="1:5">
      <c r="A10385">
        <v>2021</v>
      </c>
      <c r="B10385" t="s">
        <v>434</v>
      </c>
      <c r="C10385" t="s">
        <v>45</v>
      </c>
      <c r="D10385" t="s">
        <v>655</v>
      </c>
      <c r="E10385">
        <v>1</v>
      </c>
    </row>
    <row r="10386" spans="1:5">
      <c r="A10386">
        <v>2021</v>
      </c>
      <c r="B10386" t="s">
        <v>438</v>
      </c>
      <c r="C10386" t="s">
        <v>52</v>
      </c>
      <c r="D10386" t="s">
        <v>655</v>
      </c>
      <c r="E10386">
        <v>1</v>
      </c>
    </row>
    <row r="10387" spans="1:5">
      <c r="A10387">
        <v>2021</v>
      </c>
      <c r="B10387" t="s">
        <v>425</v>
      </c>
      <c r="C10387" t="s">
        <v>24</v>
      </c>
      <c r="D10387" t="s">
        <v>655</v>
      </c>
      <c r="E10387">
        <v>1</v>
      </c>
    </row>
    <row r="10388" spans="1:5">
      <c r="A10388">
        <v>2021</v>
      </c>
      <c r="B10388" t="s">
        <v>423</v>
      </c>
      <c r="C10388" t="s">
        <v>18</v>
      </c>
      <c r="D10388" t="s">
        <v>655</v>
      </c>
      <c r="E10388">
        <v>1</v>
      </c>
    </row>
    <row r="10389" spans="1:5">
      <c r="A10389">
        <v>2021</v>
      </c>
      <c r="B10389" t="s">
        <v>420</v>
      </c>
      <c r="C10389" t="s">
        <v>8</v>
      </c>
      <c r="D10389" t="s">
        <v>655</v>
      </c>
      <c r="E10389">
        <v>1</v>
      </c>
    </row>
    <row r="10390" spans="1:5">
      <c r="A10390">
        <v>2022</v>
      </c>
      <c r="B10390" t="s">
        <v>425</v>
      </c>
      <c r="C10390" t="s">
        <v>24</v>
      </c>
      <c r="D10390" t="s">
        <v>655</v>
      </c>
      <c r="E10390">
        <v>1</v>
      </c>
    </row>
    <row r="10391" spans="1:5">
      <c r="A10391">
        <v>2022</v>
      </c>
      <c r="B10391" t="s">
        <v>422</v>
      </c>
      <c r="C10391" t="s">
        <v>15</v>
      </c>
      <c r="D10391" t="s">
        <v>655</v>
      </c>
      <c r="E10391">
        <v>1</v>
      </c>
    </row>
    <row r="10392" spans="1:5">
      <c r="A10392">
        <v>2022</v>
      </c>
      <c r="B10392" t="s">
        <v>437</v>
      </c>
      <c r="C10392" t="s">
        <v>51</v>
      </c>
      <c r="D10392" t="s">
        <v>655</v>
      </c>
      <c r="E10392">
        <v>1</v>
      </c>
    </row>
    <row r="10393" spans="1:5">
      <c r="A10393">
        <v>2022</v>
      </c>
      <c r="B10393" t="s">
        <v>426</v>
      </c>
      <c r="C10393" t="s">
        <v>427</v>
      </c>
      <c r="D10393" t="s">
        <v>655</v>
      </c>
      <c r="E10393">
        <v>1</v>
      </c>
    </row>
    <row r="10394" spans="1:5">
      <c r="A10394">
        <v>2022</v>
      </c>
      <c r="B10394" t="s">
        <v>428</v>
      </c>
      <c r="C10394" t="s">
        <v>27</v>
      </c>
      <c r="D10394" t="s">
        <v>655</v>
      </c>
      <c r="E10394">
        <v>1</v>
      </c>
    </row>
    <row r="10395" spans="1:5">
      <c r="A10395">
        <v>2022</v>
      </c>
      <c r="B10395" t="s">
        <v>435</v>
      </c>
      <c r="C10395" t="s">
        <v>48</v>
      </c>
      <c r="D10395" t="s">
        <v>655</v>
      </c>
      <c r="E10395">
        <v>1</v>
      </c>
    </row>
    <row r="10396" spans="1:5">
      <c r="A10396">
        <v>2022</v>
      </c>
      <c r="B10396" t="s">
        <v>423</v>
      </c>
      <c r="C10396" t="s">
        <v>18</v>
      </c>
      <c r="D10396" t="s">
        <v>655</v>
      </c>
      <c r="E10396">
        <v>1</v>
      </c>
    </row>
    <row r="10397" spans="1:5">
      <c r="A10397">
        <v>2022</v>
      </c>
      <c r="B10397" t="s">
        <v>430</v>
      </c>
      <c r="C10397" t="s">
        <v>33</v>
      </c>
      <c r="D10397" t="s">
        <v>655</v>
      </c>
      <c r="E10397">
        <v>1</v>
      </c>
    </row>
    <row r="10398" spans="1:5">
      <c r="A10398">
        <v>2022</v>
      </c>
      <c r="B10398" t="s">
        <v>436</v>
      </c>
      <c r="C10398" t="s">
        <v>49</v>
      </c>
      <c r="D10398" t="s">
        <v>655</v>
      </c>
      <c r="E10398">
        <v>1</v>
      </c>
    </row>
    <row r="10399" spans="1:5">
      <c r="A10399">
        <v>2022</v>
      </c>
      <c r="B10399" t="s">
        <v>439</v>
      </c>
      <c r="C10399" t="s">
        <v>53</v>
      </c>
      <c r="D10399" t="s">
        <v>655</v>
      </c>
      <c r="E10399">
        <v>1</v>
      </c>
    </row>
    <row r="10400" spans="1:5">
      <c r="A10400">
        <v>2022</v>
      </c>
      <c r="B10400" t="s">
        <v>433</v>
      </c>
      <c r="C10400" t="s">
        <v>42</v>
      </c>
      <c r="D10400" t="s">
        <v>655</v>
      </c>
      <c r="E10400">
        <v>1</v>
      </c>
    </row>
    <row r="10401" spans="1:5">
      <c r="A10401">
        <v>2022</v>
      </c>
      <c r="B10401" t="s">
        <v>434</v>
      </c>
      <c r="C10401" t="s">
        <v>45</v>
      </c>
      <c r="D10401" t="s">
        <v>655</v>
      </c>
      <c r="E10401">
        <v>1</v>
      </c>
    </row>
    <row r="10402" spans="1:5">
      <c r="A10402">
        <v>2022</v>
      </c>
      <c r="B10402" t="s">
        <v>432</v>
      </c>
      <c r="C10402" t="s">
        <v>39</v>
      </c>
      <c r="D10402" t="s">
        <v>655</v>
      </c>
      <c r="E10402">
        <v>1</v>
      </c>
    </row>
    <row r="10403" spans="1:5">
      <c r="A10403">
        <v>2021</v>
      </c>
      <c r="B10403" t="s">
        <v>426</v>
      </c>
      <c r="C10403" t="s">
        <v>427</v>
      </c>
      <c r="D10403" t="s">
        <v>655</v>
      </c>
      <c r="E10403">
        <v>1</v>
      </c>
    </row>
    <row r="10404" spans="1:5">
      <c r="A10404">
        <v>2021</v>
      </c>
      <c r="B10404" t="s">
        <v>422</v>
      </c>
      <c r="C10404" t="s">
        <v>15</v>
      </c>
      <c r="D10404" t="s">
        <v>655</v>
      </c>
      <c r="E10404">
        <v>1</v>
      </c>
    </row>
    <row r="10405" spans="1:5">
      <c r="A10405">
        <v>2021</v>
      </c>
      <c r="B10405" t="s">
        <v>432</v>
      </c>
      <c r="C10405" t="s">
        <v>39</v>
      </c>
      <c r="D10405" t="s">
        <v>655</v>
      </c>
      <c r="E10405">
        <v>1</v>
      </c>
    </row>
    <row r="10406" spans="1:5">
      <c r="A10406">
        <v>2021</v>
      </c>
      <c r="B10406" t="s">
        <v>424</v>
      </c>
      <c r="C10406" t="s">
        <v>21</v>
      </c>
      <c r="D10406" t="s">
        <v>655</v>
      </c>
      <c r="E10406">
        <v>1</v>
      </c>
    </row>
    <row r="10407" spans="1:5">
      <c r="A10407">
        <v>2021</v>
      </c>
      <c r="B10407" t="s">
        <v>433</v>
      </c>
      <c r="C10407" t="s">
        <v>42</v>
      </c>
      <c r="D10407" t="s">
        <v>655</v>
      </c>
      <c r="E10407">
        <v>1</v>
      </c>
    </row>
    <row r="10408" spans="1:5">
      <c r="A10408">
        <v>2021</v>
      </c>
      <c r="B10408" t="s">
        <v>421</v>
      </c>
      <c r="C10408" t="s">
        <v>13</v>
      </c>
      <c r="D10408" t="s">
        <v>655</v>
      </c>
      <c r="E10408">
        <v>1</v>
      </c>
    </row>
    <row r="10409" spans="1:5">
      <c r="A10409">
        <v>2022</v>
      </c>
      <c r="B10409" t="s">
        <v>424</v>
      </c>
      <c r="C10409" t="s">
        <v>21</v>
      </c>
      <c r="D10409" t="s">
        <v>655</v>
      </c>
      <c r="E10409">
        <v>1</v>
      </c>
    </row>
    <row r="10410" spans="1:5">
      <c r="A10410">
        <v>2022</v>
      </c>
      <c r="B10410" t="s">
        <v>431</v>
      </c>
      <c r="C10410" t="s">
        <v>36</v>
      </c>
      <c r="D10410" t="s">
        <v>655</v>
      </c>
      <c r="E10410">
        <v>1</v>
      </c>
    </row>
    <row r="10411" spans="1:5">
      <c r="A10411">
        <v>2022</v>
      </c>
      <c r="B10411" t="s">
        <v>421</v>
      </c>
      <c r="C10411" t="s">
        <v>13</v>
      </c>
      <c r="D10411" t="s">
        <v>655</v>
      </c>
      <c r="E10411">
        <v>1</v>
      </c>
    </row>
    <row r="10412" spans="1:5">
      <c r="A10412">
        <v>2021</v>
      </c>
      <c r="B10412" t="s">
        <v>436</v>
      </c>
      <c r="C10412" t="s">
        <v>49</v>
      </c>
      <c r="D10412" t="s">
        <v>655</v>
      </c>
      <c r="E10412">
        <v>1</v>
      </c>
    </row>
    <row r="10413" spans="1:5">
      <c r="A10413">
        <v>2021</v>
      </c>
      <c r="B10413" t="s">
        <v>439</v>
      </c>
      <c r="C10413" t="s">
        <v>53</v>
      </c>
      <c r="D10413" t="s">
        <v>655</v>
      </c>
      <c r="E10413">
        <v>1</v>
      </c>
    </row>
    <row r="10414" spans="1:5">
      <c r="A10414">
        <v>2021</v>
      </c>
      <c r="B10414" t="s">
        <v>435</v>
      </c>
      <c r="C10414" t="s">
        <v>48</v>
      </c>
      <c r="D10414" t="s">
        <v>655</v>
      </c>
      <c r="E10414">
        <v>1</v>
      </c>
    </row>
    <row r="10415" spans="1:5">
      <c r="A10415">
        <v>2021</v>
      </c>
      <c r="B10415" t="s">
        <v>430</v>
      </c>
      <c r="C10415" t="s">
        <v>33</v>
      </c>
      <c r="D10415" t="s">
        <v>655</v>
      </c>
      <c r="E10415">
        <v>1</v>
      </c>
    </row>
    <row r="10416" spans="1:5">
      <c r="A10416">
        <v>2021</v>
      </c>
      <c r="B10416" t="s">
        <v>429</v>
      </c>
      <c r="C10416" t="s">
        <v>30</v>
      </c>
      <c r="D10416" t="s">
        <v>655</v>
      </c>
      <c r="E10416">
        <v>1</v>
      </c>
    </row>
    <row r="10417" spans="1:5">
      <c r="A10417">
        <v>2021</v>
      </c>
      <c r="B10417" t="s">
        <v>428</v>
      </c>
      <c r="C10417" t="s">
        <v>27</v>
      </c>
      <c r="D10417" t="s">
        <v>655</v>
      </c>
      <c r="E10417">
        <v>1</v>
      </c>
    </row>
    <row r="10418" spans="1:5">
      <c r="A10418">
        <v>2021</v>
      </c>
      <c r="B10418" t="s">
        <v>431</v>
      </c>
      <c r="C10418" t="s">
        <v>36</v>
      </c>
      <c r="D10418" t="s">
        <v>655</v>
      </c>
      <c r="E10418">
        <v>1</v>
      </c>
    </row>
    <row r="10419" spans="1:5">
      <c r="A10419">
        <v>2022</v>
      </c>
      <c r="B10419" t="s">
        <v>438</v>
      </c>
      <c r="C10419" t="s">
        <v>52</v>
      </c>
      <c r="D10419" t="s">
        <v>655</v>
      </c>
      <c r="E10419">
        <v>1</v>
      </c>
    </row>
    <row r="10420" spans="1:5">
      <c r="A10420">
        <v>2022</v>
      </c>
      <c r="B10420" t="s">
        <v>429</v>
      </c>
      <c r="C10420" t="s">
        <v>30</v>
      </c>
      <c r="D10420" t="s">
        <v>655</v>
      </c>
      <c r="E10420">
        <v>1</v>
      </c>
    </row>
    <row r="10421" spans="1:5">
      <c r="A10421">
        <v>2022</v>
      </c>
      <c r="B10421" t="s">
        <v>420</v>
      </c>
      <c r="C10421" t="s">
        <v>8</v>
      </c>
      <c r="D10421" t="s">
        <v>655</v>
      </c>
      <c r="E10421">
        <v>1</v>
      </c>
    </row>
    <row r="10422" spans="1:5">
      <c r="A10422">
        <v>2020</v>
      </c>
      <c r="B10422" t="s">
        <v>422</v>
      </c>
      <c r="C10422" t="s">
        <v>15</v>
      </c>
      <c r="D10422" t="s">
        <v>655</v>
      </c>
      <c r="E10422">
        <v>1</v>
      </c>
    </row>
    <row r="10423" spans="1:5">
      <c r="A10423">
        <v>2020</v>
      </c>
      <c r="B10423" t="s">
        <v>425</v>
      </c>
      <c r="C10423" t="s">
        <v>24</v>
      </c>
      <c r="D10423" t="s">
        <v>655</v>
      </c>
      <c r="E10423">
        <v>1</v>
      </c>
    </row>
    <row r="10424" spans="1:5">
      <c r="A10424">
        <v>2020</v>
      </c>
      <c r="B10424" t="s">
        <v>431</v>
      </c>
      <c r="C10424" t="s">
        <v>36</v>
      </c>
      <c r="D10424" t="s">
        <v>655</v>
      </c>
      <c r="E10424">
        <v>1</v>
      </c>
    </row>
    <row r="10425" spans="1:5">
      <c r="A10425">
        <v>2020</v>
      </c>
      <c r="B10425" t="s">
        <v>423</v>
      </c>
      <c r="C10425" t="s">
        <v>18</v>
      </c>
      <c r="D10425" t="s">
        <v>655</v>
      </c>
      <c r="E10425">
        <v>1</v>
      </c>
    </row>
    <row r="10426" spans="1:5">
      <c r="A10426">
        <v>2020</v>
      </c>
      <c r="B10426" t="s">
        <v>421</v>
      </c>
      <c r="C10426" t="s">
        <v>13</v>
      </c>
      <c r="D10426" t="s">
        <v>655</v>
      </c>
      <c r="E10426">
        <v>1</v>
      </c>
    </row>
    <row r="10427" spans="1:5">
      <c r="A10427">
        <v>2020</v>
      </c>
      <c r="B10427" t="s">
        <v>438</v>
      </c>
      <c r="C10427" t="s">
        <v>52</v>
      </c>
      <c r="D10427" t="s">
        <v>655</v>
      </c>
      <c r="E10427">
        <v>1</v>
      </c>
    </row>
    <row r="10428" spans="1:5">
      <c r="A10428">
        <v>2020</v>
      </c>
      <c r="B10428" t="s">
        <v>436</v>
      </c>
      <c r="C10428" t="s">
        <v>49</v>
      </c>
      <c r="D10428" t="s">
        <v>655</v>
      </c>
      <c r="E10428">
        <v>1</v>
      </c>
    </row>
    <row r="10429" spans="1:5">
      <c r="A10429">
        <v>2020</v>
      </c>
      <c r="B10429" t="s">
        <v>426</v>
      </c>
      <c r="C10429" t="s">
        <v>427</v>
      </c>
      <c r="D10429" t="s">
        <v>655</v>
      </c>
      <c r="E10429">
        <v>1</v>
      </c>
    </row>
    <row r="10430" spans="1:5">
      <c r="A10430">
        <v>2020</v>
      </c>
      <c r="B10430" t="s">
        <v>424</v>
      </c>
      <c r="C10430" t="s">
        <v>21</v>
      </c>
      <c r="D10430" t="s">
        <v>655</v>
      </c>
      <c r="E10430">
        <v>1</v>
      </c>
    </row>
    <row r="10431" spans="1:5">
      <c r="A10431">
        <v>2020</v>
      </c>
      <c r="B10431" t="s">
        <v>432</v>
      </c>
      <c r="C10431" t="s">
        <v>39</v>
      </c>
      <c r="D10431" t="s">
        <v>655</v>
      </c>
      <c r="E10431">
        <v>1</v>
      </c>
    </row>
    <row r="10432" spans="1:5">
      <c r="A10432">
        <v>2020</v>
      </c>
      <c r="B10432" t="s">
        <v>439</v>
      </c>
      <c r="C10432" t="s">
        <v>53</v>
      </c>
      <c r="D10432" t="s">
        <v>655</v>
      </c>
      <c r="E10432">
        <v>1</v>
      </c>
    </row>
    <row r="10433" spans="1:5">
      <c r="A10433">
        <v>2020</v>
      </c>
      <c r="B10433" t="s">
        <v>428</v>
      </c>
      <c r="C10433" t="s">
        <v>27</v>
      </c>
      <c r="D10433" t="s">
        <v>655</v>
      </c>
      <c r="E10433">
        <v>1</v>
      </c>
    </row>
    <row r="10434" spans="1:5">
      <c r="A10434">
        <v>2020</v>
      </c>
      <c r="B10434" t="s">
        <v>429</v>
      </c>
      <c r="C10434" t="s">
        <v>30</v>
      </c>
      <c r="D10434" t="s">
        <v>655</v>
      </c>
      <c r="E10434">
        <v>1</v>
      </c>
    </row>
    <row r="10435" spans="1:5">
      <c r="A10435">
        <v>2020</v>
      </c>
      <c r="B10435" t="s">
        <v>430</v>
      </c>
      <c r="C10435" t="s">
        <v>33</v>
      </c>
      <c r="D10435" t="s">
        <v>655</v>
      </c>
      <c r="E10435">
        <v>1</v>
      </c>
    </row>
    <row r="10436" spans="1:5">
      <c r="A10436">
        <v>2020</v>
      </c>
      <c r="B10436" t="s">
        <v>433</v>
      </c>
      <c r="C10436" t="s">
        <v>42</v>
      </c>
      <c r="D10436" t="s">
        <v>655</v>
      </c>
      <c r="E10436">
        <v>1</v>
      </c>
    </row>
    <row r="10437" spans="1:5">
      <c r="A10437">
        <v>2020</v>
      </c>
      <c r="B10437" t="s">
        <v>420</v>
      </c>
      <c r="C10437" t="s">
        <v>8</v>
      </c>
      <c r="D10437" t="s">
        <v>655</v>
      </c>
      <c r="E10437">
        <v>1</v>
      </c>
    </row>
    <row r="10438" spans="1:5">
      <c r="A10438">
        <v>2020</v>
      </c>
      <c r="B10438" t="s">
        <v>434</v>
      </c>
      <c r="C10438" t="s">
        <v>45</v>
      </c>
      <c r="D10438" t="s">
        <v>655</v>
      </c>
      <c r="E10438">
        <v>1</v>
      </c>
    </row>
    <row r="10439" spans="1:5">
      <c r="A10439">
        <v>2020</v>
      </c>
      <c r="B10439" t="s">
        <v>435</v>
      </c>
      <c r="C10439" t="s">
        <v>48</v>
      </c>
      <c r="D10439" t="s">
        <v>655</v>
      </c>
      <c r="E10439">
        <v>1</v>
      </c>
    </row>
    <row r="10440" spans="1:5">
      <c r="A10440">
        <v>2020</v>
      </c>
      <c r="B10440" t="s">
        <v>437</v>
      </c>
      <c r="C10440" t="s">
        <v>51</v>
      </c>
      <c r="D10440" t="s">
        <v>655</v>
      </c>
      <c r="E10440">
        <v>1</v>
      </c>
    </row>
    <row r="10441" spans="1:5">
      <c r="A10441">
        <v>2019</v>
      </c>
      <c r="B10441" t="s">
        <v>432</v>
      </c>
      <c r="C10441" t="s">
        <v>39</v>
      </c>
      <c r="D10441" t="s">
        <v>655</v>
      </c>
      <c r="E10441">
        <v>1</v>
      </c>
    </row>
    <row r="10442" spans="1:5">
      <c r="A10442">
        <v>2019</v>
      </c>
      <c r="B10442" t="s">
        <v>426</v>
      </c>
      <c r="C10442" t="s">
        <v>427</v>
      </c>
      <c r="D10442" t="s">
        <v>655</v>
      </c>
      <c r="E10442">
        <v>1</v>
      </c>
    </row>
    <row r="10443" spans="1:5">
      <c r="A10443">
        <v>2019</v>
      </c>
      <c r="B10443" t="s">
        <v>421</v>
      </c>
      <c r="C10443" t="s">
        <v>13</v>
      </c>
      <c r="D10443" t="s">
        <v>655</v>
      </c>
      <c r="E10443">
        <v>1</v>
      </c>
    </row>
    <row r="10444" spans="1:5">
      <c r="A10444">
        <v>2019</v>
      </c>
      <c r="B10444" t="s">
        <v>424</v>
      </c>
      <c r="C10444" t="s">
        <v>21</v>
      </c>
      <c r="D10444" t="s">
        <v>655</v>
      </c>
      <c r="E10444">
        <v>1</v>
      </c>
    </row>
    <row r="10445" spans="1:5">
      <c r="A10445">
        <v>2019</v>
      </c>
      <c r="B10445" t="s">
        <v>423</v>
      </c>
      <c r="C10445" t="s">
        <v>18</v>
      </c>
      <c r="D10445" t="s">
        <v>655</v>
      </c>
      <c r="E10445">
        <v>1</v>
      </c>
    </row>
    <row r="10446" spans="1:5">
      <c r="A10446">
        <v>2019</v>
      </c>
      <c r="B10446" t="s">
        <v>434</v>
      </c>
      <c r="C10446" t="s">
        <v>45</v>
      </c>
      <c r="D10446" t="s">
        <v>655</v>
      </c>
      <c r="E10446">
        <v>1</v>
      </c>
    </row>
    <row r="10447" spans="1:5">
      <c r="A10447">
        <v>2019</v>
      </c>
      <c r="B10447" t="s">
        <v>428</v>
      </c>
      <c r="C10447" t="s">
        <v>27</v>
      </c>
      <c r="D10447" t="s">
        <v>655</v>
      </c>
      <c r="E10447">
        <v>1</v>
      </c>
    </row>
    <row r="10448" spans="1:5">
      <c r="A10448">
        <v>2019</v>
      </c>
      <c r="B10448" t="s">
        <v>437</v>
      </c>
      <c r="C10448" t="s">
        <v>51</v>
      </c>
      <c r="D10448" t="s">
        <v>655</v>
      </c>
      <c r="E10448">
        <v>1</v>
      </c>
    </row>
    <row r="10449" spans="1:5">
      <c r="A10449">
        <v>2019</v>
      </c>
      <c r="B10449" t="s">
        <v>425</v>
      </c>
      <c r="C10449" t="s">
        <v>24</v>
      </c>
      <c r="D10449" t="s">
        <v>655</v>
      </c>
      <c r="E10449">
        <v>1</v>
      </c>
    </row>
    <row r="10450" spans="1:5">
      <c r="A10450">
        <v>2019</v>
      </c>
      <c r="B10450" t="s">
        <v>430</v>
      </c>
      <c r="C10450" t="s">
        <v>33</v>
      </c>
      <c r="D10450" t="s">
        <v>655</v>
      </c>
      <c r="E10450">
        <v>1</v>
      </c>
    </row>
    <row r="10451" spans="1:5">
      <c r="A10451">
        <v>2019</v>
      </c>
      <c r="B10451" t="s">
        <v>420</v>
      </c>
      <c r="C10451" t="s">
        <v>8</v>
      </c>
      <c r="D10451" t="s">
        <v>655</v>
      </c>
      <c r="E10451">
        <v>1</v>
      </c>
    </row>
    <row r="10452" spans="1:5">
      <c r="A10452">
        <v>2019</v>
      </c>
      <c r="B10452" t="s">
        <v>438</v>
      </c>
      <c r="C10452" t="s">
        <v>52</v>
      </c>
      <c r="D10452" t="s">
        <v>655</v>
      </c>
      <c r="E10452">
        <v>1</v>
      </c>
    </row>
    <row r="10453" spans="1:5">
      <c r="A10453">
        <v>2019</v>
      </c>
      <c r="B10453" t="s">
        <v>429</v>
      </c>
      <c r="C10453" t="s">
        <v>30</v>
      </c>
      <c r="D10453" t="s">
        <v>655</v>
      </c>
      <c r="E10453">
        <v>1</v>
      </c>
    </row>
    <row r="10454" spans="1:5">
      <c r="A10454">
        <v>2019</v>
      </c>
      <c r="B10454" t="s">
        <v>433</v>
      </c>
      <c r="C10454" t="s">
        <v>42</v>
      </c>
      <c r="D10454" t="s">
        <v>655</v>
      </c>
      <c r="E10454">
        <v>1</v>
      </c>
    </row>
    <row r="10455" spans="1:5">
      <c r="A10455">
        <v>2019</v>
      </c>
      <c r="B10455" t="s">
        <v>422</v>
      </c>
      <c r="C10455" t="s">
        <v>15</v>
      </c>
      <c r="D10455" t="s">
        <v>655</v>
      </c>
      <c r="E10455">
        <v>1</v>
      </c>
    </row>
    <row r="10456" spans="1:5">
      <c r="A10456">
        <v>2019</v>
      </c>
      <c r="B10456" t="s">
        <v>435</v>
      </c>
      <c r="C10456" t="s">
        <v>48</v>
      </c>
      <c r="D10456" t="s">
        <v>655</v>
      </c>
      <c r="E10456">
        <v>1</v>
      </c>
    </row>
    <row r="10457" spans="1:5">
      <c r="A10457">
        <v>2019</v>
      </c>
      <c r="B10457" t="s">
        <v>436</v>
      </c>
      <c r="C10457" t="s">
        <v>49</v>
      </c>
      <c r="D10457" t="s">
        <v>655</v>
      </c>
      <c r="E10457">
        <v>1</v>
      </c>
    </row>
    <row r="10458" spans="1:5">
      <c r="A10458">
        <v>2019</v>
      </c>
      <c r="B10458" t="s">
        <v>439</v>
      </c>
      <c r="C10458" t="s">
        <v>53</v>
      </c>
      <c r="D10458" t="s">
        <v>655</v>
      </c>
      <c r="E10458">
        <v>1</v>
      </c>
    </row>
    <row r="10459" spans="1:5">
      <c r="A10459">
        <v>2019</v>
      </c>
      <c r="B10459" t="s">
        <v>431</v>
      </c>
      <c r="C10459" t="s">
        <v>36</v>
      </c>
      <c r="D10459" t="s">
        <v>655</v>
      </c>
      <c r="E10459">
        <v>1</v>
      </c>
    </row>
    <row r="10460" spans="1:5">
      <c r="A10460">
        <v>2018</v>
      </c>
      <c r="B10460" t="s">
        <v>424</v>
      </c>
      <c r="C10460" t="s">
        <v>21</v>
      </c>
      <c r="D10460" t="s">
        <v>655</v>
      </c>
      <c r="E10460">
        <v>1</v>
      </c>
    </row>
    <row r="10461" spans="1:5">
      <c r="A10461">
        <v>2018</v>
      </c>
      <c r="B10461" t="s">
        <v>420</v>
      </c>
      <c r="C10461" t="s">
        <v>8</v>
      </c>
      <c r="D10461" t="s">
        <v>655</v>
      </c>
      <c r="E10461">
        <v>1</v>
      </c>
    </row>
    <row r="10462" spans="1:5">
      <c r="A10462">
        <v>2018</v>
      </c>
      <c r="B10462" t="s">
        <v>426</v>
      </c>
      <c r="C10462" t="s">
        <v>427</v>
      </c>
      <c r="D10462" t="s">
        <v>655</v>
      </c>
      <c r="E10462">
        <v>1</v>
      </c>
    </row>
    <row r="10463" spans="1:5">
      <c r="A10463">
        <v>2018</v>
      </c>
      <c r="B10463" t="s">
        <v>433</v>
      </c>
      <c r="C10463" t="s">
        <v>42</v>
      </c>
      <c r="D10463" t="s">
        <v>655</v>
      </c>
      <c r="E10463">
        <v>1</v>
      </c>
    </row>
    <row r="10464" spans="1:5">
      <c r="A10464">
        <v>2018</v>
      </c>
      <c r="B10464" t="s">
        <v>421</v>
      </c>
      <c r="C10464" t="s">
        <v>13</v>
      </c>
      <c r="D10464" t="s">
        <v>655</v>
      </c>
      <c r="E10464">
        <v>1</v>
      </c>
    </row>
    <row r="10465" spans="1:5">
      <c r="A10465">
        <v>2018</v>
      </c>
      <c r="B10465" t="s">
        <v>435</v>
      </c>
      <c r="C10465" t="s">
        <v>48</v>
      </c>
      <c r="D10465" t="s">
        <v>655</v>
      </c>
      <c r="E10465">
        <v>1</v>
      </c>
    </row>
    <row r="10466" spans="1:5">
      <c r="A10466">
        <v>2018</v>
      </c>
      <c r="B10466" t="s">
        <v>428</v>
      </c>
      <c r="C10466" t="s">
        <v>27</v>
      </c>
      <c r="D10466" t="s">
        <v>655</v>
      </c>
      <c r="E10466">
        <v>1</v>
      </c>
    </row>
    <row r="10467" spans="1:5">
      <c r="A10467">
        <v>2018</v>
      </c>
      <c r="B10467" t="s">
        <v>423</v>
      </c>
      <c r="C10467" t="s">
        <v>18</v>
      </c>
      <c r="D10467" t="s">
        <v>655</v>
      </c>
      <c r="E10467">
        <v>1</v>
      </c>
    </row>
    <row r="10468" spans="1:5">
      <c r="A10468">
        <v>2018</v>
      </c>
      <c r="B10468" t="s">
        <v>430</v>
      </c>
      <c r="C10468" t="s">
        <v>33</v>
      </c>
      <c r="D10468" t="s">
        <v>655</v>
      </c>
      <c r="E10468">
        <v>1</v>
      </c>
    </row>
    <row r="10469" spans="1:5">
      <c r="A10469">
        <v>2018</v>
      </c>
      <c r="B10469" t="s">
        <v>431</v>
      </c>
      <c r="C10469" t="s">
        <v>36</v>
      </c>
      <c r="D10469" t="s">
        <v>655</v>
      </c>
      <c r="E10469">
        <v>1</v>
      </c>
    </row>
    <row r="10470" spans="1:5">
      <c r="A10470">
        <v>2018</v>
      </c>
      <c r="B10470" t="s">
        <v>438</v>
      </c>
      <c r="C10470" t="s">
        <v>52</v>
      </c>
      <c r="D10470" t="s">
        <v>655</v>
      </c>
      <c r="E10470">
        <v>1</v>
      </c>
    </row>
    <row r="10471" spans="1:5">
      <c r="A10471">
        <v>2018</v>
      </c>
      <c r="B10471" t="s">
        <v>422</v>
      </c>
      <c r="C10471" t="s">
        <v>15</v>
      </c>
      <c r="D10471" t="s">
        <v>655</v>
      </c>
      <c r="E10471">
        <v>1</v>
      </c>
    </row>
    <row r="10472" spans="1:5">
      <c r="A10472">
        <v>2018</v>
      </c>
      <c r="B10472" t="s">
        <v>436</v>
      </c>
      <c r="C10472" t="s">
        <v>49</v>
      </c>
      <c r="D10472" t="s">
        <v>655</v>
      </c>
      <c r="E10472">
        <v>1</v>
      </c>
    </row>
    <row r="10473" spans="1:5">
      <c r="A10473">
        <v>2018</v>
      </c>
      <c r="B10473" t="s">
        <v>439</v>
      </c>
      <c r="C10473" t="s">
        <v>53</v>
      </c>
      <c r="D10473" t="s">
        <v>655</v>
      </c>
      <c r="E10473">
        <v>1</v>
      </c>
    </row>
    <row r="10474" spans="1:5">
      <c r="A10474">
        <v>2018</v>
      </c>
      <c r="B10474" t="s">
        <v>437</v>
      </c>
      <c r="C10474" t="s">
        <v>51</v>
      </c>
      <c r="D10474" t="s">
        <v>655</v>
      </c>
      <c r="E10474">
        <v>1</v>
      </c>
    </row>
    <row r="10475" spans="1:5">
      <c r="A10475">
        <v>2018</v>
      </c>
      <c r="B10475" t="s">
        <v>434</v>
      </c>
      <c r="C10475" t="s">
        <v>45</v>
      </c>
      <c r="D10475" t="s">
        <v>655</v>
      </c>
      <c r="E10475">
        <v>1</v>
      </c>
    </row>
    <row r="10476" spans="1:5">
      <c r="A10476">
        <v>2018</v>
      </c>
      <c r="B10476" t="s">
        <v>429</v>
      </c>
      <c r="C10476" t="s">
        <v>30</v>
      </c>
      <c r="D10476" t="s">
        <v>655</v>
      </c>
      <c r="E10476">
        <v>1</v>
      </c>
    </row>
    <row r="10477" spans="1:5">
      <c r="A10477">
        <v>2018</v>
      </c>
      <c r="B10477" t="s">
        <v>425</v>
      </c>
      <c r="C10477" t="s">
        <v>24</v>
      </c>
      <c r="D10477" t="s">
        <v>655</v>
      </c>
      <c r="E10477">
        <v>1</v>
      </c>
    </row>
    <row r="10478" spans="1:5">
      <c r="A10478">
        <v>2018</v>
      </c>
      <c r="B10478" t="s">
        <v>432</v>
      </c>
      <c r="C10478" t="s">
        <v>39</v>
      </c>
      <c r="D10478" t="s">
        <v>655</v>
      </c>
      <c r="E10478">
        <v>1</v>
      </c>
    </row>
    <row r="10479" spans="1:5">
      <c r="A10479">
        <v>2023</v>
      </c>
      <c r="B10479" t="s">
        <v>424</v>
      </c>
      <c r="C10479" t="s">
        <v>21</v>
      </c>
      <c r="D10479" t="s">
        <v>655</v>
      </c>
      <c r="E10479">
        <v>1</v>
      </c>
    </row>
    <row r="10480" spans="1:5">
      <c r="A10480">
        <v>2023</v>
      </c>
      <c r="B10480" t="s">
        <v>432</v>
      </c>
      <c r="C10480" t="s">
        <v>39</v>
      </c>
      <c r="D10480" t="s">
        <v>655</v>
      </c>
      <c r="E10480">
        <v>1</v>
      </c>
    </row>
    <row r="10481" spans="1:5">
      <c r="A10481">
        <v>2023</v>
      </c>
      <c r="B10481" t="s">
        <v>421</v>
      </c>
      <c r="C10481" t="s">
        <v>13</v>
      </c>
      <c r="D10481" t="s">
        <v>655</v>
      </c>
      <c r="E10481">
        <v>1</v>
      </c>
    </row>
    <row r="10482" spans="1:5">
      <c r="A10482">
        <v>2023</v>
      </c>
      <c r="B10482" t="s">
        <v>430</v>
      </c>
      <c r="C10482" t="s">
        <v>33</v>
      </c>
      <c r="D10482" t="s">
        <v>655</v>
      </c>
      <c r="E10482">
        <v>1</v>
      </c>
    </row>
    <row r="10483" spans="1:5">
      <c r="A10483">
        <v>2023</v>
      </c>
      <c r="B10483" t="s">
        <v>435</v>
      </c>
      <c r="C10483" t="s">
        <v>48</v>
      </c>
      <c r="D10483" t="s">
        <v>655</v>
      </c>
      <c r="E10483">
        <v>1</v>
      </c>
    </row>
    <row r="10484" spans="1:5">
      <c r="A10484">
        <v>2023</v>
      </c>
      <c r="B10484" t="s">
        <v>436</v>
      </c>
      <c r="C10484" t="s">
        <v>49</v>
      </c>
      <c r="D10484" t="s">
        <v>655</v>
      </c>
      <c r="E10484">
        <v>1</v>
      </c>
    </row>
    <row r="10485" spans="1:5">
      <c r="A10485">
        <v>2023</v>
      </c>
      <c r="B10485" t="s">
        <v>429</v>
      </c>
      <c r="C10485" t="s">
        <v>30</v>
      </c>
      <c r="D10485" t="s">
        <v>655</v>
      </c>
      <c r="E10485">
        <v>1</v>
      </c>
    </row>
    <row r="10486" spans="1:5">
      <c r="A10486">
        <v>2023</v>
      </c>
      <c r="B10486" t="s">
        <v>420</v>
      </c>
      <c r="C10486" t="s">
        <v>8</v>
      </c>
      <c r="D10486" t="s">
        <v>655</v>
      </c>
      <c r="E10486">
        <v>1</v>
      </c>
    </row>
    <row r="10487" spans="1:5">
      <c r="A10487">
        <v>2023</v>
      </c>
      <c r="B10487" t="s">
        <v>439</v>
      </c>
      <c r="C10487" t="s">
        <v>53</v>
      </c>
      <c r="D10487" t="s">
        <v>655</v>
      </c>
      <c r="E10487">
        <v>1</v>
      </c>
    </row>
    <row r="10488" spans="1:5">
      <c r="A10488">
        <v>2023</v>
      </c>
      <c r="B10488" t="s">
        <v>437</v>
      </c>
      <c r="C10488" t="s">
        <v>51</v>
      </c>
      <c r="D10488" t="s">
        <v>655</v>
      </c>
      <c r="E10488">
        <v>1</v>
      </c>
    </row>
    <row r="10489" spans="1:5">
      <c r="A10489">
        <v>2023</v>
      </c>
      <c r="B10489" t="s">
        <v>438</v>
      </c>
      <c r="C10489" t="s">
        <v>52</v>
      </c>
      <c r="D10489" t="s">
        <v>655</v>
      </c>
      <c r="E10489">
        <v>1</v>
      </c>
    </row>
    <row r="10490" spans="1:5">
      <c r="A10490">
        <v>2023</v>
      </c>
      <c r="B10490" t="s">
        <v>426</v>
      </c>
      <c r="C10490" t="s">
        <v>427</v>
      </c>
      <c r="D10490" t="s">
        <v>655</v>
      </c>
      <c r="E10490">
        <v>1</v>
      </c>
    </row>
    <row r="10491" spans="1:5">
      <c r="A10491">
        <v>2023</v>
      </c>
      <c r="B10491" t="s">
        <v>434</v>
      </c>
      <c r="C10491" t="s">
        <v>45</v>
      </c>
      <c r="D10491" t="s">
        <v>655</v>
      </c>
      <c r="E10491">
        <v>1</v>
      </c>
    </row>
    <row r="10492" spans="1:5">
      <c r="A10492">
        <v>2023</v>
      </c>
      <c r="B10492" t="s">
        <v>425</v>
      </c>
      <c r="C10492" t="s">
        <v>24</v>
      </c>
      <c r="D10492" t="s">
        <v>655</v>
      </c>
      <c r="E10492">
        <v>1</v>
      </c>
    </row>
    <row r="10493" spans="1:5">
      <c r="A10493">
        <v>2023</v>
      </c>
      <c r="B10493" t="s">
        <v>422</v>
      </c>
      <c r="C10493" t="s">
        <v>15</v>
      </c>
      <c r="D10493" t="s">
        <v>655</v>
      </c>
      <c r="E10493">
        <v>1</v>
      </c>
    </row>
    <row r="10494" spans="1:5">
      <c r="A10494">
        <v>2024</v>
      </c>
      <c r="B10494" t="s">
        <v>430</v>
      </c>
      <c r="C10494" t="s">
        <v>33</v>
      </c>
      <c r="D10494" t="s">
        <v>655</v>
      </c>
      <c r="E10494">
        <v>1</v>
      </c>
    </row>
    <row r="10495" spans="1:5">
      <c r="A10495">
        <v>2024</v>
      </c>
      <c r="B10495" t="s">
        <v>428</v>
      </c>
      <c r="C10495" t="s">
        <v>27</v>
      </c>
      <c r="D10495" t="s">
        <v>655</v>
      </c>
      <c r="E10495">
        <v>1</v>
      </c>
    </row>
    <row r="10496" spans="1:5">
      <c r="A10496">
        <v>2024</v>
      </c>
      <c r="B10496" t="s">
        <v>422</v>
      </c>
      <c r="C10496" t="s">
        <v>15</v>
      </c>
      <c r="D10496" t="s">
        <v>655</v>
      </c>
      <c r="E10496">
        <v>1</v>
      </c>
    </row>
    <row r="10497" spans="1:5">
      <c r="A10497">
        <v>2024</v>
      </c>
      <c r="B10497" t="s">
        <v>425</v>
      </c>
      <c r="C10497" t="s">
        <v>24</v>
      </c>
      <c r="D10497" t="s">
        <v>655</v>
      </c>
      <c r="E10497">
        <v>1</v>
      </c>
    </row>
    <row r="10498" spans="1:5">
      <c r="A10498">
        <v>2024</v>
      </c>
      <c r="B10498" t="s">
        <v>438</v>
      </c>
      <c r="C10498" t="s">
        <v>52</v>
      </c>
      <c r="D10498" t="s">
        <v>655</v>
      </c>
      <c r="E10498">
        <v>1</v>
      </c>
    </row>
    <row r="10499" spans="1:5">
      <c r="A10499">
        <v>2024</v>
      </c>
      <c r="B10499" t="s">
        <v>420</v>
      </c>
      <c r="C10499" t="s">
        <v>8</v>
      </c>
      <c r="D10499" t="s">
        <v>655</v>
      </c>
      <c r="E10499">
        <v>1</v>
      </c>
    </row>
    <row r="10500" spans="1:5">
      <c r="A10500">
        <v>2024</v>
      </c>
      <c r="B10500" t="s">
        <v>423</v>
      </c>
      <c r="C10500" t="s">
        <v>18</v>
      </c>
      <c r="D10500" t="s">
        <v>655</v>
      </c>
      <c r="E10500">
        <v>1</v>
      </c>
    </row>
    <row r="10501" spans="1:5">
      <c r="A10501">
        <v>2024</v>
      </c>
      <c r="B10501" t="s">
        <v>421</v>
      </c>
      <c r="C10501" t="s">
        <v>13</v>
      </c>
      <c r="D10501" t="s">
        <v>655</v>
      </c>
      <c r="E10501">
        <v>1</v>
      </c>
    </row>
    <row r="10502" spans="1:5">
      <c r="A10502">
        <v>2024</v>
      </c>
      <c r="B10502" t="s">
        <v>429</v>
      </c>
      <c r="C10502" t="s">
        <v>30</v>
      </c>
      <c r="D10502" t="s">
        <v>655</v>
      </c>
      <c r="E10502">
        <v>1</v>
      </c>
    </row>
    <row r="10503" spans="1:5">
      <c r="A10503">
        <v>2024</v>
      </c>
      <c r="B10503" t="s">
        <v>431</v>
      </c>
      <c r="C10503" t="s">
        <v>36</v>
      </c>
      <c r="D10503" t="s">
        <v>655</v>
      </c>
      <c r="E10503">
        <v>1</v>
      </c>
    </row>
    <row r="10504" spans="1:5">
      <c r="A10504">
        <v>2024</v>
      </c>
      <c r="B10504" t="s">
        <v>434</v>
      </c>
      <c r="C10504" t="s">
        <v>45</v>
      </c>
      <c r="D10504" t="s">
        <v>655</v>
      </c>
      <c r="E10504">
        <v>1</v>
      </c>
    </row>
    <row r="10505" spans="1:5">
      <c r="A10505">
        <v>2024</v>
      </c>
      <c r="B10505" t="s">
        <v>437</v>
      </c>
      <c r="C10505" t="s">
        <v>51</v>
      </c>
      <c r="D10505" t="s">
        <v>655</v>
      </c>
      <c r="E10505">
        <v>1</v>
      </c>
    </row>
    <row r="10506" spans="1:5">
      <c r="A10506">
        <v>2024</v>
      </c>
      <c r="B10506" t="s">
        <v>436</v>
      </c>
      <c r="C10506" t="s">
        <v>49</v>
      </c>
      <c r="D10506" t="s">
        <v>655</v>
      </c>
      <c r="E10506">
        <v>1</v>
      </c>
    </row>
    <row r="10507" spans="1:5">
      <c r="A10507">
        <v>2024</v>
      </c>
      <c r="B10507" t="s">
        <v>439</v>
      </c>
      <c r="C10507" t="s">
        <v>53</v>
      </c>
      <c r="D10507" t="s">
        <v>655</v>
      </c>
      <c r="E10507">
        <v>1</v>
      </c>
    </row>
    <row r="10508" spans="1:5">
      <c r="A10508">
        <v>2024</v>
      </c>
      <c r="B10508" t="s">
        <v>433</v>
      </c>
      <c r="C10508" t="s">
        <v>42</v>
      </c>
      <c r="D10508" t="s">
        <v>655</v>
      </c>
      <c r="E10508">
        <v>1</v>
      </c>
    </row>
    <row r="10509" spans="1:5">
      <c r="A10509">
        <v>2023</v>
      </c>
      <c r="B10509" t="s">
        <v>431</v>
      </c>
      <c r="C10509" t="s">
        <v>36</v>
      </c>
      <c r="D10509" t="s">
        <v>656</v>
      </c>
      <c r="E10509">
        <v>5</v>
      </c>
    </row>
    <row r="10510" spans="1:5">
      <c r="A10510">
        <v>2023</v>
      </c>
      <c r="B10510" t="s">
        <v>433</v>
      </c>
      <c r="C10510" t="s">
        <v>42</v>
      </c>
      <c r="D10510" t="s">
        <v>656</v>
      </c>
      <c r="E10510">
        <v>0</v>
      </c>
    </row>
    <row r="10511" spans="1:5">
      <c r="A10511">
        <v>2023</v>
      </c>
      <c r="B10511" t="s">
        <v>423</v>
      </c>
      <c r="C10511" t="s">
        <v>18</v>
      </c>
      <c r="D10511" t="s">
        <v>656</v>
      </c>
      <c r="E10511">
        <v>0</v>
      </c>
    </row>
    <row r="10512" spans="1:5">
      <c r="A10512">
        <v>2023</v>
      </c>
      <c r="B10512" t="s">
        <v>428</v>
      </c>
      <c r="C10512" t="s">
        <v>27</v>
      </c>
      <c r="D10512" t="s">
        <v>656</v>
      </c>
      <c r="E10512">
        <v>10</v>
      </c>
    </row>
    <row r="10513" spans="1:5">
      <c r="A10513">
        <v>2024</v>
      </c>
      <c r="B10513" t="s">
        <v>424</v>
      </c>
      <c r="C10513" t="s">
        <v>21</v>
      </c>
      <c r="D10513" t="s">
        <v>656</v>
      </c>
      <c r="E10513">
        <v>25</v>
      </c>
    </row>
    <row r="10514" spans="1:5">
      <c r="A10514">
        <v>2024</v>
      </c>
      <c r="B10514" t="s">
        <v>432</v>
      </c>
      <c r="C10514" t="s">
        <v>39</v>
      </c>
      <c r="D10514" t="s">
        <v>656</v>
      </c>
      <c r="E10514">
        <v>10</v>
      </c>
    </row>
    <row r="10515" spans="1:5">
      <c r="A10515">
        <v>2024</v>
      </c>
      <c r="B10515" t="s">
        <v>435</v>
      </c>
      <c r="C10515" t="s">
        <v>48</v>
      </c>
      <c r="D10515" t="s">
        <v>656</v>
      </c>
      <c r="E10515">
        <v>10</v>
      </c>
    </row>
    <row r="10516" spans="1:5">
      <c r="A10516">
        <v>2024</v>
      </c>
      <c r="B10516" t="s">
        <v>426</v>
      </c>
      <c r="C10516" t="s">
        <v>427</v>
      </c>
      <c r="D10516" t="s">
        <v>656</v>
      </c>
      <c r="E10516">
        <v>25</v>
      </c>
    </row>
    <row r="10517" spans="1:5">
      <c r="A10517">
        <v>2021</v>
      </c>
      <c r="B10517" t="s">
        <v>437</v>
      </c>
      <c r="C10517" t="s">
        <v>51</v>
      </c>
      <c r="D10517" t="s">
        <v>656</v>
      </c>
      <c r="E10517">
        <v>10</v>
      </c>
    </row>
    <row r="10518" spans="1:5">
      <c r="A10518">
        <v>2021</v>
      </c>
      <c r="B10518" t="s">
        <v>434</v>
      </c>
      <c r="C10518" t="s">
        <v>45</v>
      </c>
      <c r="D10518" t="s">
        <v>656</v>
      </c>
      <c r="E10518">
        <v>0</v>
      </c>
    </row>
    <row r="10519" spans="1:5">
      <c r="A10519">
        <v>2021</v>
      </c>
      <c r="B10519" t="s">
        <v>438</v>
      </c>
      <c r="C10519" t="s">
        <v>52</v>
      </c>
      <c r="D10519" t="s">
        <v>656</v>
      </c>
      <c r="E10519">
        <v>10</v>
      </c>
    </row>
    <row r="10520" spans="1:5">
      <c r="A10520">
        <v>2021</v>
      </c>
      <c r="B10520" t="s">
        <v>425</v>
      </c>
      <c r="C10520" t="s">
        <v>24</v>
      </c>
      <c r="D10520" t="s">
        <v>656</v>
      </c>
      <c r="E10520">
        <v>0</v>
      </c>
    </row>
    <row r="10521" spans="1:5">
      <c r="A10521">
        <v>2021</v>
      </c>
      <c r="B10521" t="s">
        <v>423</v>
      </c>
      <c r="C10521" t="s">
        <v>18</v>
      </c>
      <c r="D10521" t="s">
        <v>656</v>
      </c>
      <c r="E10521">
        <v>5</v>
      </c>
    </row>
    <row r="10522" spans="1:5">
      <c r="A10522">
        <v>2021</v>
      </c>
      <c r="B10522" t="s">
        <v>420</v>
      </c>
      <c r="C10522" t="s">
        <v>8</v>
      </c>
      <c r="D10522" t="s">
        <v>656</v>
      </c>
      <c r="E10522">
        <v>35</v>
      </c>
    </row>
    <row r="10523" spans="1:5">
      <c r="A10523">
        <v>2022</v>
      </c>
      <c r="B10523" t="s">
        <v>425</v>
      </c>
      <c r="C10523" t="s">
        <v>24</v>
      </c>
      <c r="D10523" t="s">
        <v>656</v>
      </c>
      <c r="E10523">
        <v>0</v>
      </c>
    </row>
    <row r="10524" spans="1:5">
      <c r="A10524">
        <v>2022</v>
      </c>
      <c r="B10524" t="s">
        <v>422</v>
      </c>
      <c r="C10524" t="s">
        <v>15</v>
      </c>
      <c r="D10524" t="s">
        <v>656</v>
      </c>
      <c r="E10524">
        <v>30</v>
      </c>
    </row>
    <row r="10525" spans="1:5">
      <c r="A10525">
        <v>2022</v>
      </c>
      <c r="B10525" t="s">
        <v>437</v>
      </c>
      <c r="C10525" t="s">
        <v>51</v>
      </c>
      <c r="D10525" t="s">
        <v>656</v>
      </c>
      <c r="E10525">
        <v>5</v>
      </c>
    </row>
    <row r="10526" spans="1:5">
      <c r="A10526">
        <v>2022</v>
      </c>
      <c r="B10526" t="s">
        <v>426</v>
      </c>
      <c r="C10526" t="s">
        <v>427</v>
      </c>
      <c r="D10526" t="s">
        <v>656</v>
      </c>
      <c r="E10526">
        <v>20</v>
      </c>
    </row>
    <row r="10527" spans="1:5">
      <c r="A10527">
        <v>2022</v>
      </c>
      <c r="B10527" t="s">
        <v>428</v>
      </c>
      <c r="C10527" t="s">
        <v>27</v>
      </c>
      <c r="D10527" t="s">
        <v>656</v>
      </c>
      <c r="E10527">
        <v>15</v>
      </c>
    </row>
    <row r="10528" spans="1:5">
      <c r="A10528">
        <v>2022</v>
      </c>
      <c r="B10528" t="s">
        <v>435</v>
      </c>
      <c r="C10528" t="s">
        <v>48</v>
      </c>
      <c r="D10528" t="s">
        <v>656</v>
      </c>
      <c r="E10528">
        <v>10</v>
      </c>
    </row>
    <row r="10529" spans="1:5">
      <c r="A10529">
        <v>2022</v>
      </c>
      <c r="B10529" t="s">
        <v>423</v>
      </c>
      <c r="C10529" t="s">
        <v>18</v>
      </c>
      <c r="D10529" t="s">
        <v>656</v>
      </c>
      <c r="E10529">
        <v>5</v>
      </c>
    </row>
    <row r="10530" spans="1:5">
      <c r="A10530">
        <v>2022</v>
      </c>
      <c r="B10530" t="s">
        <v>430</v>
      </c>
      <c r="C10530" t="s">
        <v>33</v>
      </c>
      <c r="D10530" t="s">
        <v>656</v>
      </c>
      <c r="E10530">
        <v>5</v>
      </c>
    </row>
    <row r="10531" spans="1:5">
      <c r="A10531">
        <v>2022</v>
      </c>
      <c r="B10531" t="s">
        <v>436</v>
      </c>
      <c r="C10531" t="s">
        <v>49</v>
      </c>
      <c r="D10531" t="s">
        <v>656</v>
      </c>
      <c r="E10531">
        <v>35</v>
      </c>
    </row>
    <row r="10532" spans="1:5">
      <c r="A10532">
        <v>2022</v>
      </c>
      <c r="B10532" t="s">
        <v>439</v>
      </c>
      <c r="C10532" t="s">
        <v>53</v>
      </c>
      <c r="D10532" t="s">
        <v>656</v>
      </c>
      <c r="E10532">
        <v>10</v>
      </c>
    </row>
    <row r="10533" spans="1:5">
      <c r="A10533">
        <v>2022</v>
      </c>
      <c r="B10533" t="s">
        <v>433</v>
      </c>
      <c r="C10533" t="s">
        <v>42</v>
      </c>
      <c r="D10533" t="s">
        <v>656</v>
      </c>
      <c r="E10533">
        <v>5</v>
      </c>
    </row>
    <row r="10534" spans="1:5">
      <c r="A10534">
        <v>2022</v>
      </c>
      <c r="B10534" t="s">
        <v>434</v>
      </c>
      <c r="C10534" t="s">
        <v>45</v>
      </c>
      <c r="D10534" t="s">
        <v>656</v>
      </c>
      <c r="E10534">
        <v>0</v>
      </c>
    </row>
    <row r="10535" spans="1:5">
      <c r="A10535">
        <v>2022</v>
      </c>
      <c r="B10535" t="s">
        <v>432</v>
      </c>
      <c r="C10535" t="s">
        <v>39</v>
      </c>
      <c r="D10535" t="s">
        <v>656</v>
      </c>
      <c r="E10535">
        <v>15</v>
      </c>
    </row>
    <row r="10536" spans="1:5">
      <c r="A10536">
        <v>2021</v>
      </c>
      <c r="B10536" t="s">
        <v>426</v>
      </c>
      <c r="C10536" t="s">
        <v>427</v>
      </c>
      <c r="D10536" t="s">
        <v>656</v>
      </c>
      <c r="E10536">
        <v>15</v>
      </c>
    </row>
    <row r="10537" spans="1:5">
      <c r="A10537">
        <v>2021</v>
      </c>
      <c r="B10537" t="s">
        <v>422</v>
      </c>
      <c r="C10537" t="s">
        <v>15</v>
      </c>
      <c r="D10537" t="s">
        <v>656</v>
      </c>
      <c r="E10537">
        <v>30</v>
      </c>
    </row>
    <row r="10538" spans="1:5">
      <c r="A10538">
        <v>2021</v>
      </c>
      <c r="B10538" t="s">
        <v>432</v>
      </c>
      <c r="C10538" t="s">
        <v>39</v>
      </c>
      <c r="D10538" t="s">
        <v>656</v>
      </c>
      <c r="E10538">
        <v>15</v>
      </c>
    </row>
    <row r="10539" spans="1:5">
      <c r="A10539">
        <v>2021</v>
      </c>
      <c r="B10539" t="s">
        <v>424</v>
      </c>
      <c r="C10539" t="s">
        <v>21</v>
      </c>
      <c r="D10539" t="s">
        <v>656</v>
      </c>
      <c r="E10539">
        <v>20</v>
      </c>
    </row>
    <row r="10540" spans="1:5">
      <c r="A10540">
        <v>2021</v>
      </c>
      <c r="B10540" t="s">
        <v>433</v>
      </c>
      <c r="C10540" t="s">
        <v>42</v>
      </c>
      <c r="D10540" t="s">
        <v>656</v>
      </c>
      <c r="E10540">
        <v>5</v>
      </c>
    </row>
    <row r="10541" spans="1:5">
      <c r="A10541">
        <v>2021</v>
      </c>
      <c r="B10541" t="s">
        <v>421</v>
      </c>
      <c r="C10541" t="s">
        <v>13</v>
      </c>
      <c r="D10541" t="s">
        <v>656</v>
      </c>
      <c r="E10541">
        <v>30</v>
      </c>
    </row>
    <row r="10542" spans="1:5">
      <c r="A10542">
        <v>2022</v>
      </c>
      <c r="B10542" t="s">
        <v>424</v>
      </c>
      <c r="C10542" t="s">
        <v>21</v>
      </c>
      <c r="D10542" t="s">
        <v>656</v>
      </c>
      <c r="E10542">
        <v>20</v>
      </c>
    </row>
    <row r="10543" spans="1:5">
      <c r="A10543">
        <v>2022</v>
      </c>
      <c r="B10543" t="s">
        <v>431</v>
      </c>
      <c r="C10543" t="s">
        <v>36</v>
      </c>
      <c r="D10543" t="s">
        <v>656</v>
      </c>
      <c r="E10543">
        <v>0</v>
      </c>
    </row>
    <row r="10544" spans="1:5">
      <c r="A10544">
        <v>2022</v>
      </c>
      <c r="B10544" t="s">
        <v>421</v>
      </c>
      <c r="C10544" t="s">
        <v>13</v>
      </c>
      <c r="D10544" t="s">
        <v>656</v>
      </c>
      <c r="E10544">
        <v>25</v>
      </c>
    </row>
    <row r="10545" spans="1:5">
      <c r="A10545">
        <v>2021</v>
      </c>
      <c r="B10545" t="s">
        <v>436</v>
      </c>
      <c r="C10545" t="s">
        <v>49</v>
      </c>
      <c r="D10545" t="s">
        <v>656</v>
      </c>
      <c r="E10545">
        <v>50</v>
      </c>
    </row>
    <row r="10546" spans="1:5">
      <c r="A10546">
        <v>2021</v>
      </c>
      <c r="B10546" t="s">
        <v>439</v>
      </c>
      <c r="C10546" t="s">
        <v>53</v>
      </c>
      <c r="D10546" t="s">
        <v>656</v>
      </c>
      <c r="E10546">
        <v>5</v>
      </c>
    </row>
    <row r="10547" spans="1:5">
      <c r="A10547">
        <v>2021</v>
      </c>
      <c r="B10547" t="s">
        <v>435</v>
      </c>
      <c r="C10547" t="s">
        <v>48</v>
      </c>
      <c r="D10547" t="s">
        <v>656</v>
      </c>
      <c r="E10547">
        <v>10</v>
      </c>
    </row>
    <row r="10548" spans="1:5">
      <c r="A10548">
        <v>2021</v>
      </c>
      <c r="B10548" t="s">
        <v>430</v>
      </c>
      <c r="C10548" t="s">
        <v>33</v>
      </c>
      <c r="D10548" t="s">
        <v>656</v>
      </c>
      <c r="E10548">
        <v>15</v>
      </c>
    </row>
    <row r="10549" spans="1:5">
      <c r="A10549">
        <v>2021</v>
      </c>
      <c r="B10549" t="s">
        <v>429</v>
      </c>
      <c r="C10549" t="s">
        <v>30</v>
      </c>
      <c r="D10549" t="s">
        <v>656</v>
      </c>
      <c r="E10549">
        <v>35</v>
      </c>
    </row>
    <row r="10550" spans="1:5">
      <c r="A10550">
        <v>2021</v>
      </c>
      <c r="B10550" t="s">
        <v>428</v>
      </c>
      <c r="C10550" t="s">
        <v>27</v>
      </c>
      <c r="D10550" t="s">
        <v>656</v>
      </c>
      <c r="E10550">
        <v>10</v>
      </c>
    </row>
    <row r="10551" spans="1:5">
      <c r="A10551">
        <v>2021</v>
      </c>
      <c r="B10551" t="s">
        <v>431</v>
      </c>
      <c r="C10551" t="s">
        <v>36</v>
      </c>
      <c r="D10551" t="s">
        <v>656</v>
      </c>
      <c r="E10551">
        <v>5</v>
      </c>
    </row>
    <row r="10552" spans="1:5">
      <c r="A10552">
        <v>2022</v>
      </c>
      <c r="B10552" t="s">
        <v>438</v>
      </c>
      <c r="C10552" t="s">
        <v>52</v>
      </c>
      <c r="D10552" t="s">
        <v>656</v>
      </c>
      <c r="E10552">
        <v>10</v>
      </c>
    </row>
    <row r="10553" spans="1:5">
      <c r="A10553">
        <v>2022</v>
      </c>
      <c r="B10553" t="s">
        <v>429</v>
      </c>
      <c r="C10553" t="s">
        <v>30</v>
      </c>
      <c r="D10553" t="s">
        <v>656</v>
      </c>
      <c r="E10553">
        <v>35</v>
      </c>
    </row>
    <row r="10554" spans="1:5">
      <c r="A10554">
        <v>2022</v>
      </c>
      <c r="B10554" t="s">
        <v>420</v>
      </c>
      <c r="C10554" t="s">
        <v>8</v>
      </c>
      <c r="D10554" t="s">
        <v>656</v>
      </c>
      <c r="E10554">
        <v>35</v>
      </c>
    </row>
    <row r="10555" spans="1:5">
      <c r="A10555">
        <v>2020</v>
      </c>
      <c r="B10555" t="s">
        <v>422</v>
      </c>
      <c r="C10555" t="s">
        <v>15</v>
      </c>
      <c r="D10555" t="s">
        <v>656</v>
      </c>
      <c r="E10555">
        <v>30</v>
      </c>
    </row>
    <row r="10556" spans="1:5">
      <c r="A10556">
        <v>2020</v>
      </c>
      <c r="B10556" t="s">
        <v>425</v>
      </c>
      <c r="C10556" t="s">
        <v>24</v>
      </c>
      <c r="D10556" t="s">
        <v>656</v>
      </c>
      <c r="E10556">
        <v>5</v>
      </c>
    </row>
    <row r="10557" spans="1:5">
      <c r="A10557">
        <v>2020</v>
      </c>
      <c r="B10557" t="s">
        <v>431</v>
      </c>
      <c r="C10557" t="s">
        <v>36</v>
      </c>
      <c r="D10557" t="s">
        <v>656</v>
      </c>
      <c r="E10557">
        <v>5</v>
      </c>
    </row>
    <row r="10558" spans="1:5">
      <c r="A10558">
        <v>2020</v>
      </c>
      <c r="B10558" t="s">
        <v>423</v>
      </c>
      <c r="C10558" t="s">
        <v>18</v>
      </c>
      <c r="D10558" t="s">
        <v>656</v>
      </c>
      <c r="E10558">
        <v>10</v>
      </c>
    </row>
    <row r="10559" spans="1:5">
      <c r="A10559">
        <v>2020</v>
      </c>
      <c r="B10559" t="s">
        <v>421</v>
      </c>
      <c r="C10559" t="s">
        <v>13</v>
      </c>
      <c r="D10559" t="s">
        <v>656</v>
      </c>
      <c r="E10559">
        <v>35</v>
      </c>
    </row>
    <row r="10560" spans="1:5">
      <c r="A10560">
        <v>2020</v>
      </c>
      <c r="B10560" t="s">
        <v>438</v>
      </c>
      <c r="C10560" t="s">
        <v>52</v>
      </c>
      <c r="D10560" t="s">
        <v>656</v>
      </c>
      <c r="E10560">
        <v>5</v>
      </c>
    </row>
    <row r="10561" spans="1:5">
      <c r="A10561">
        <v>2020</v>
      </c>
      <c r="B10561" t="s">
        <v>436</v>
      </c>
      <c r="C10561" t="s">
        <v>49</v>
      </c>
      <c r="D10561" t="s">
        <v>656</v>
      </c>
      <c r="E10561">
        <v>45</v>
      </c>
    </row>
    <row r="10562" spans="1:5">
      <c r="A10562">
        <v>2020</v>
      </c>
      <c r="B10562" t="s">
        <v>426</v>
      </c>
      <c r="C10562" t="s">
        <v>427</v>
      </c>
      <c r="D10562" t="s">
        <v>656</v>
      </c>
      <c r="E10562">
        <v>20</v>
      </c>
    </row>
    <row r="10563" spans="1:5">
      <c r="A10563">
        <v>2020</v>
      </c>
      <c r="B10563" t="s">
        <v>424</v>
      </c>
      <c r="C10563" t="s">
        <v>21</v>
      </c>
      <c r="D10563" t="s">
        <v>656</v>
      </c>
      <c r="E10563">
        <v>20</v>
      </c>
    </row>
    <row r="10564" spans="1:5">
      <c r="A10564">
        <v>2020</v>
      </c>
      <c r="B10564" t="s">
        <v>432</v>
      </c>
      <c r="C10564" t="s">
        <v>39</v>
      </c>
      <c r="D10564" t="s">
        <v>656</v>
      </c>
      <c r="E10564">
        <v>15</v>
      </c>
    </row>
    <row r="10565" spans="1:5">
      <c r="A10565">
        <v>2020</v>
      </c>
      <c r="B10565" t="s">
        <v>439</v>
      </c>
      <c r="C10565" t="s">
        <v>53</v>
      </c>
      <c r="D10565" t="s">
        <v>656</v>
      </c>
      <c r="E10565">
        <v>5</v>
      </c>
    </row>
    <row r="10566" spans="1:5">
      <c r="A10566">
        <v>2020</v>
      </c>
      <c r="B10566" t="s">
        <v>428</v>
      </c>
      <c r="C10566" t="s">
        <v>27</v>
      </c>
      <c r="D10566" t="s">
        <v>656</v>
      </c>
      <c r="E10566">
        <v>10</v>
      </c>
    </row>
    <row r="10567" spans="1:5">
      <c r="A10567">
        <v>2020</v>
      </c>
      <c r="B10567" t="s">
        <v>429</v>
      </c>
      <c r="C10567" t="s">
        <v>30</v>
      </c>
      <c r="D10567" t="s">
        <v>656</v>
      </c>
      <c r="E10567">
        <v>45</v>
      </c>
    </row>
    <row r="10568" spans="1:5">
      <c r="A10568">
        <v>2020</v>
      </c>
      <c r="B10568" t="s">
        <v>430</v>
      </c>
      <c r="C10568" t="s">
        <v>33</v>
      </c>
      <c r="D10568" t="s">
        <v>656</v>
      </c>
      <c r="E10568">
        <v>10</v>
      </c>
    </row>
    <row r="10569" spans="1:5">
      <c r="A10569">
        <v>2020</v>
      </c>
      <c r="B10569" t="s">
        <v>433</v>
      </c>
      <c r="C10569" t="s">
        <v>42</v>
      </c>
      <c r="D10569" t="s">
        <v>656</v>
      </c>
      <c r="E10569">
        <v>0</v>
      </c>
    </row>
    <row r="10570" spans="1:5">
      <c r="A10570">
        <v>2020</v>
      </c>
      <c r="B10570" t="s">
        <v>420</v>
      </c>
      <c r="C10570" t="s">
        <v>8</v>
      </c>
      <c r="D10570" t="s">
        <v>656</v>
      </c>
      <c r="E10570">
        <v>50</v>
      </c>
    </row>
    <row r="10571" spans="1:5">
      <c r="A10571">
        <v>2020</v>
      </c>
      <c r="B10571" t="s">
        <v>434</v>
      </c>
      <c r="C10571" t="s">
        <v>45</v>
      </c>
      <c r="D10571" t="s">
        <v>656</v>
      </c>
      <c r="E10571">
        <v>5</v>
      </c>
    </row>
    <row r="10572" spans="1:5">
      <c r="A10572">
        <v>2020</v>
      </c>
      <c r="B10572" t="s">
        <v>435</v>
      </c>
      <c r="C10572" t="s">
        <v>48</v>
      </c>
      <c r="D10572" t="s">
        <v>656</v>
      </c>
      <c r="E10572">
        <v>10</v>
      </c>
    </row>
    <row r="10573" spans="1:5">
      <c r="A10573">
        <v>2020</v>
      </c>
      <c r="B10573" t="s">
        <v>437</v>
      </c>
      <c r="C10573" t="s">
        <v>51</v>
      </c>
      <c r="D10573" t="s">
        <v>656</v>
      </c>
      <c r="E10573">
        <v>10</v>
      </c>
    </row>
    <row r="10574" spans="1:5">
      <c r="A10574">
        <v>2019</v>
      </c>
      <c r="B10574" t="s">
        <v>432</v>
      </c>
      <c r="C10574" t="s">
        <v>39</v>
      </c>
      <c r="D10574" t="s">
        <v>656</v>
      </c>
      <c r="E10574">
        <v>15</v>
      </c>
    </row>
    <row r="10575" spans="1:5">
      <c r="A10575">
        <v>2019</v>
      </c>
      <c r="B10575" t="s">
        <v>426</v>
      </c>
      <c r="C10575" t="s">
        <v>427</v>
      </c>
      <c r="D10575" t="s">
        <v>656</v>
      </c>
      <c r="E10575">
        <v>20</v>
      </c>
    </row>
    <row r="10576" spans="1:5">
      <c r="A10576">
        <v>2019</v>
      </c>
      <c r="B10576" t="s">
        <v>421</v>
      </c>
      <c r="C10576" t="s">
        <v>13</v>
      </c>
      <c r="D10576" t="s">
        <v>656</v>
      </c>
      <c r="E10576">
        <v>45</v>
      </c>
    </row>
    <row r="10577" spans="1:5">
      <c r="A10577">
        <v>2019</v>
      </c>
      <c r="B10577" t="s">
        <v>424</v>
      </c>
      <c r="C10577" t="s">
        <v>21</v>
      </c>
      <c r="D10577" t="s">
        <v>656</v>
      </c>
      <c r="E10577">
        <v>35</v>
      </c>
    </row>
    <row r="10578" spans="1:5">
      <c r="A10578">
        <v>2019</v>
      </c>
      <c r="B10578" t="s">
        <v>423</v>
      </c>
      <c r="C10578" t="s">
        <v>18</v>
      </c>
      <c r="D10578" t="s">
        <v>656</v>
      </c>
      <c r="E10578">
        <v>10</v>
      </c>
    </row>
    <row r="10579" spans="1:5">
      <c r="A10579">
        <v>2019</v>
      </c>
      <c r="B10579" t="s">
        <v>434</v>
      </c>
      <c r="C10579" t="s">
        <v>45</v>
      </c>
      <c r="D10579" t="s">
        <v>656</v>
      </c>
      <c r="E10579">
        <v>5</v>
      </c>
    </row>
    <row r="10580" spans="1:5">
      <c r="A10580">
        <v>2019</v>
      </c>
      <c r="B10580" t="s">
        <v>428</v>
      </c>
      <c r="C10580" t="s">
        <v>27</v>
      </c>
      <c r="D10580" t="s">
        <v>656</v>
      </c>
      <c r="E10580">
        <v>15</v>
      </c>
    </row>
    <row r="10581" spans="1:5">
      <c r="A10581">
        <v>2019</v>
      </c>
      <c r="B10581" t="s">
        <v>437</v>
      </c>
      <c r="C10581" t="s">
        <v>51</v>
      </c>
      <c r="D10581" t="s">
        <v>656</v>
      </c>
      <c r="E10581">
        <v>15</v>
      </c>
    </row>
    <row r="10582" spans="1:5">
      <c r="A10582">
        <v>2019</v>
      </c>
      <c r="B10582" t="s">
        <v>425</v>
      </c>
      <c r="C10582" t="s">
        <v>24</v>
      </c>
      <c r="D10582" t="s">
        <v>656</v>
      </c>
      <c r="E10582">
        <v>5</v>
      </c>
    </row>
    <row r="10583" spans="1:5">
      <c r="A10583">
        <v>2019</v>
      </c>
      <c r="B10583" t="s">
        <v>430</v>
      </c>
      <c r="C10583" t="s">
        <v>33</v>
      </c>
      <c r="D10583" t="s">
        <v>656</v>
      </c>
      <c r="E10583">
        <v>10</v>
      </c>
    </row>
    <row r="10584" spans="1:5">
      <c r="A10584">
        <v>2019</v>
      </c>
      <c r="B10584" t="s">
        <v>420</v>
      </c>
      <c r="C10584" t="s">
        <v>8</v>
      </c>
      <c r="D10584" t="s">
        <v>656</v>
      </c>
      <c r="E10584">
        <v>40</v>
      </c>
    </row>
    <row r="10585" spans="1:5">
      <c r="A10585">
        <v>2019</v>
      </c>
      <c r="B10585" t="s">
        <v>438</v>
      </c>
      <c r="C10585" t="s">
        <v>52</v>
      </c>
      <c r="D10585" t="s">
        <v>656</v>
      </c>
      <c r="E10585">
        <v>5</v>
      </c>
    </row>
    <row r="10586" spans="1:5">
      <c r="A10586">
        <v>2019</v>
      </c>
      <c r="B10586" t="s">
        <v>429</v>
      </c>
      <c r="C10586" t="s">
        <v>30</v>
      </c>
      <c r="D10586" t="s">
        <v>656</v>
      </c>
      <c r="E10586">
        <v>30</v>
      </c>
    </row>
    <row r="10587" spans="1:5">
      <c r="A10587">
        <v>2019</v>
      </c>
      <c r="B10587" t="s">
        <v>433</v>
      </c>
      <c r="C10587" t="s">
        <v>42</v>
      </c>
      <c r="D10587" t="s">
        <v>656</v>
      </c>
      <c r="E10587">
        <v>5</v>
      </c>
    </row>
    <row r="10588" spans="1:5">
      <c r="A10588">
        <v>2019</v>
      </c>
      <c r="B10588" t="s">
        <v>422</v>
      </c>
      <c r="C10588" t="s">
        <v>15</v>
      </c>
      <c r="D10588" t="s">
        <v>656</v>
      </c>
      <c r="E10588">
        <v>20</v>
      </c>
    </row>
    <row r="10589" spans="1:5">
      <c r="A10589">
        <v>2019</v>
      </c>
      <c r="B10589" t="s">
        <v>435</v>
      </c>
      <c r="C10589" t="s">
        <v>48</v>
      </c>
      <c r="D10589" t="s">
        <v>656</v>
      </c>
      <c r="E10589">
        <v>10</v>
      </c>
    </row>
    <row r="10590" spans="1:5">
      <c r="A10590">
        <v>2019</v>
      </c>
      <c r="B10590" t="s">
        <v>436</v>
      </c>
      <c r="C10590" t="s">
        <v>49</v>
      </c>
      <c r="D10590" t="s">
        <v>656</v>
      </c>
      <c r="E10590">
        <v>45</v>
      </c>
    </row>
    <row r="10591" spans="1:5">
      <c r="A10591">
        <v>2019</v>
      </c>
      <c r="B10591" t="s">
        <v>439</v>
      </c>
      <c r="C10591" t="s">
        <v>53</v>
      </c>
      <c r="D10591" t="s">
        <v>656</v>
      </c>
      <c r="E10591">
        <v>5</v>
      </c>
    </row>
    <row r="10592" spans="1:5">
      <c r="A10592">
        <v>2019</v>
      </c>
      <c r="B10592" t="s">
        <v>431</v>
      </c>
      <c r="C10592" t="s">
        <v>36</v>
      </c>
      <c r="D10592" t="s">
        <v>656</v>
      </c>
      <c r="E10592">
        <v>0</v>
      </c>
    </row>
    <row r="10593" spans="1:5">
      <c r="A10593">
        <v>2018</v>
      </c>
      <c r="B10593" t="s">
        <v>424</v>
      </c>
      <c r="C10593" t="s">
        <v>21</v>
      </c>
      <c r="D10593" t="s">
        <v>656</v>
      </c>
      <c r="E10593">
        <v>20</v>
      </c>
    </row>
    <row r="10594" spans="1:5">
      <c r="A10594">
        <v>2018</v>
      </c>
      <c r="B10594" t="s">
        <v>420</v>
      </c>
      <c r="C10594" t="s">
        <v>8</v>
      </c>
      <c r="D10594" t="s">
        <v>656</v>
      </c>
      <c r="E10594">
        <v>25</v>
      </c>
    </row>
    <row r="10595" spans="1:5">
      <c r="A10595">
        <v>2018</v>
      </c>
      <c r="B10595" t="s">
        <v>426</v>
      </c>
      <c r="C10595" t="s">
        <v>427</v>
      </c>
      <c r="D10595" t="s">
        <v>656</v>
      </c>
      <c r="E10595">
        <v>20</v>
      </c>
    </row>
    <row r="10596" spans="1:5">
      <c r="A10596">
        <v>2018</v>
      </c>
      <c r="B10596" t="s">
        <v>433</v>
      </c>
      <c r="C10596" t="s">
        <v>42</v>
      </c>
      <c r="D10596" t="s">
        <v>656</v>
      </c>
      <c r="E10596">
        <v>0</v>
      </c>
    </row>
    <row r="10597" spans="1:5">
      <c r="A10597">
        <v>2018</v>
      </c>
      <c r="B10597" t="s">
        <v>421</v>
      </c>
      <c r="C10597" t="s">
        <v>13</v>
      </c>
      <c r="D10597" t="s">
        <v>656</v>
      </c>
      <c r="E10597">
        <v>30</v>
      </c>
    </row>
    <row r="10598" spans="1:5">
      <c r="A10598">
        <v>2018</v>
      </c>
      <c r="B10598" t="s">
        <v>435</v>
      </c>
      <c r="C10598" t="s">
        <v>48</v>
      </c>
      <c r="D10598" t="s">
        <v>656</v>
      </c>
      <c r="E10598">
        <v>5</v>
      </c>
    </row>
    <row r="10599" spans="1:5">
      <c r="A10599">
        <v>2018</v>
      </c>
      <c r="B10599" t="s">
        <v>428</v>
      </c>
      <c r="C10599" t="s">
        <v>27</v>
      </c>
      <c r="D10599" t="s">
        <v>656</v>
      </c>
      <c r="E10599">
        <v>5</v>
      </c>
    </row>
    <row r="10600" spans="1:5">
      <c r="A10600">
        <v>2018</v>
      </c>
      <c r="B10600" t="s">
        <v>423</v>
      </c>
      <c r="C10600" t="s">
        <v>18</v>
      </c>
      <c r="D10600" t="s">
        <v>656</v>
      </c>
      <c r="E10600">
        <v>5</v>
      </c>
    </row>
    <row r="10601" spans="1:5">
      <c r="A10601">
        <v>2018</v>
      </c>
      <c r="B10601" t="s">
        <v>430</v>
      </c>
      <c r="C10601" t="s">
        <v>33</v>
      </c>
      <c r="D10601" t="s">
        <v>656</v>
      </c>
      <c r="E10601">
        <v>10</v>
      </c>
    </row>
    <row r="10602" spans="1:5">
      <c r="A10602">
        <v>2018</v>
      </c>
      <c r="B10602" t="s">
        <v>431</v>
      </c>
      <c r="C10602" t="s">
        <v>36</v>
      </c>
      <c r="D10602" t="s">
        <v>656</v>
      </c>
      <c r="E10602">
        <v>5</v>
      </c>
    </row>
    <row r="10603" spans="1:5">
      <c r="A10603">
        <v>2018</v>
      </c>
      <c r="B10603" t="s">
        <v>438</v>
      </c>
      <c r="C10603" t="s">
        <v>52</v>
      </c>
      <c r="D10603" t="s">
        <v>656</v>
      </c>
      <c r="E10603">
        <v>10</v>
      </c>
    </row>
    <row r="10604" spans="1:5">
      <c r="A10604">
        <v>2018</v>
      </c>
      <c r="B10604" t="s">
        <v>422</v>
      </c>
      <c r="C10604" t="s">
        <v>15</v>
      </c>
      <c r="D10604" t="s">
        <v>656</v>
      </c>
      <c r="E10604">
        <v>25</v>
      </c>
    </row>
    <row r="10605" spans="1:5">
      <c r="A10605">
        <v>2018</v>
      </c>
      <c r="B10605" t="s">
        <v>436</v>
      </c>
      <c r="C10605" t="s">
        <v>49</v>
      </c>
      <c r="D10605" t="s">
        <v>656</v>
      </c>
      <c r="E10605">
        <v>35</v>
      </c>
    </row>
    <row r="10606" spans="1:5">
      <c r="A10606">
        <v>2018</v>
      </c>
      <c r="B10606" t="s">
        <v>439</v>
      </c>
      <c r="C10606" t="s">
        <v>53</v>
      </c>
      <c r="D10606" t="s">
        <v>656</v>
      </c>
      <c r="E10606">
        <v>10</v>
      </c>
    </row>
    <row r="10607" spans="1:5">
      <c r="A10607">
        <v>2018</v>
      </c>
      <c r="B10607" t="s">
        <v>437</v>
      </c>
      <c r="C10607" t="s">
        <v>51</v>
      </c>
      <c r="D10607" t="s">
        <v>656</v>
      </c>
      <c r="E10607">
        <v>5</v>
      </c>
    </row>
    <row r="10608" spans="1:5">
      <c r="A10608">
        <v>2018</v>
      </c>
      <c r="B10608" t="s">
        <v>434</v>
      </c>
      <c r="C10608" t="s">
        <v>45</v>
      </c>
      <c r="D10608" t="s">
        <v>656</v>
      </c>
      <c r="E10608">
        <v>5</v>
      </c>
    </row>
    <row r="10609" spans="1:5">
      <c r="A10609">
        <v>2018</v>
      </c>
      <c r="B10609" t="s">
        <v>429</v>
      </c>
      <c r="C10609" t="s">
        <v>30</v>
      </c>
      <c r="D10609" t="s">
        <v>656</v>
      </c>
      <c r="E10609">
        <v>35</v>
      </c>
    </row>
    <row r="10610" spans="1:5">
      <c r="A10610">
        <v>2018</v>
      </c>
      <c r="B10610" t="s">
        <v>425</v>
      </c>
      <c r="C10610" t="s">
        <v>24</v>
      </c>
      <c r="D10610" t="s">
        <v>656</v>
      </c>
      <c r="E10610">
        <v>5</v>
      </c>
    </row>
    <row r="10611" spans="1:5">
      <c r="A10611">
        <v>2018</v>
      </c>
      <c r="B10611" t="s">
        <v>432</v>
      </c>
      <c r="C10611" t="s">
        <v>39</v>
      </c>
      <c r="D10611" t="s">
        <v>656</v>
      </c>
      <c r="E10611">
        <v>15</v>
      </c>
    </row>
    <row r="10612" spans="1:5">
      <c r="A10612">
        <v>2023</v>
      </c>
      <c r="B10612" t="s">
        <v>424</v>
      </c>
      <c r="C10612" t="s">
        <v>21</v>
      </c>
      <c r="D10612" t="s">
        <v>656</v>
      </c>
      <c r="E10612">
        <v>35</v>
      </c>
    </row>
    <row r="10613" spans="1:5">
      <c r="A10613">
        <v>2023</v>
      </c>
      <c r="B10613" t="s">
        <v>432</v>
      </c>
      <c r="C10613" t="s">
        <v>39</v>
      </c>
      <c r="D10613" t="s">
        <v>656</v>
      </c>
      <c r="E10613">
        <v>25</v>
      </c>
    </row>
    <row r="10614" spans="1:5">
      <c r="A10614">
        <v>2023</v>
      </c>
      <c r="B10614" t="s">
        <v>421</v>
      </c>
      <c r="C10614" t="s">
        <v>13</v>
      </c>
      <c r="D10614" t="s">
        <v>656</v>
      </c>
      <c r="E10614">
        <v>20</v>
      </c>
    </row>
    <row r="10615" spans="1:5">
      <c r="A10615">
        <v>2023</v>
      </c>
      <c r="B10615" t="s">
        <v>430</v>
      </c>
      <c r="C10615" t="s">
        <v>33</v>
      </c>
      <c r="D10615" t="s">
        <v>656</v>
      </c>
      <c r="E10615">
        <v>5</v>
      </c>
    </row>
    <row r="10616" spans="1:5">
      <c r="A10616">
        <v>2023</v>
      </c>
      <c r="B10616" t="s">
        <v>435</v>
      </c>
      <c r="C10616" t="s">
        <v>48</v>
      </c>
      <c r="D10616" t="s">
        <v>656</v>
      </c>
      <c r="E10616">
        <v>15</v>
      </c>
    </row>
    <row r="10617" spans="1:5">
      <c r="A10617">
        <v>2023</v>
      </c>
      <c r="B10617" t="s">
        <v>436</v>
      </c>
      <c r="C10617" t="s">
        <v>49</v>
      </c>
      <c r="D10617" t="s">
        <v>656</v>
      </c>
      <c r="E10617">
        <v>30</v>
      </c>
    </row>
    <row r="10618" spans="1:5">
      <c r="A10618">
        <v>2023</v>
      </c>
      <c r="B10618" t="s">
        <v>429</v>
      </c>
      <c r="C10618" t="s">
        <v>30</v>
      </c>
      <c r="D10618" t="s">
        <v>656</v>
      </c>
      <c r="E10618">
        <v>40</v>
      </c>
    </row>
    <row r="10619" spans="1:5">
      <c r="A10619">
        <v>2023</v>
      </c>
      <c r="B10619" t="s">
        <v>420</v>
      </c>
      <c r="C10619" t="s">
        <v>8</v>
      </c>
      <c r="D10619" t="s">
        <v>656</v>
      </c>
      <c r="E10619">
        <v>35</v>
      </c>
    </row>
    <row r="10620" spans="1:5">
      <c r="A10620">
        <v>2023</v>
      </c>
      <c r="B10620" t="s">
        <v>439</v>
      </c>
      <c r="C10620" t="s">
        <v>53</v>
      </c>
      <c r="D10620" t="s">
        <v>656</v>
      </c>
      <c r="E10620">
        <v>5</v>
      </c>
    </row>
    <row r="10621" spans="1:5">
      <c r="A10621">
        <v>2023</v>
      </c>
      <c r="B10621" t="s">
        <v>437</v>
      </c>
      <c r="C10621" t="s">
        <v>51</v>
      </c>
      <c r="D10621" t="s">
        <v>656</v>
      </c>
      <c r="E10621">
        <v>10</v>
      </c>
    </row>
    <row r="10622" spans="1:5">
      <c r="A10622">
        <v>2023</v>
      </c>
      <c r="B10622" t="s">
        <v>438</v>
      </c>
      <c r="C10622" t="s">
        <v>52</v>
      </c>
      <c r="D10622" t="s">
        <v>656</v>
      </c>
      <c r="E10622">
        <v>5</v>
      </c>
    </row>
    <row r="10623" spans="1:5">
      <c r="A10623">
        <v>2023</v>
      </c>
      <c r="B10623" t="s">
        <v>426</v>
      </c>
      <c r="C10623" t="s">
        <v>427</v>
      </c>
      <c r="D10623" t="s">
        <v>656</v>
      </c>
      <c r="E10623">
        <v>25</v>
      </c>
    </row>
    <row r="10624" spans="1:5">
      <c r="A10624">
        <v>2023</v>
      </c>
      <c r="B10624" t="s">
        <v>434</v>
      </c>
      <c r="C10624" t="s">
        <v>45</v>
      </c>
      <c r="D10624" t="s">
        <v>656</v>
      </c>
      <c r="E10624">
        <v>0</v>
      </c>
    </row>
    <row r="10625" spans="1:5">
      <c r="A10625">
        <v>2023</v>
      </c>
      <c r="B10625" t="s">
        <v>425</v>
      </c>
      <c r="C10625" t="s">
        <v>24</v>
      </c>
      <c r="D10625" t="s">
        <v>656</v>
      </c>
      <c r="E10625">
        <v>10</v>
      </c>
    </row>
    <row r="10626" spans="1:5">
      <c r="A10626">
        <v>2023</v>
      </c>
      <c r="B10626" t="s">
        <v>422</v>
      </c>
      <c r="C10626" t="s">
        <v>15</v>
      </c>
      <c r="D10626" t="s">
        <v>656</v>
      </c>
      <c r="E10626">
        <v>35</v>
      </c>
    </row>
    <row r="10627" spans="1:5">
      <c r="A10627">
        <v>2024</v>
      </c>
      <c r="B10627" t="s">
        <v>430</v>
      </c>
      <c r="C10627" t="s">
        <v>33</v>
      </c>
      <c r="D10627" t="s">
        <v>656</v>
      </c>
      <c r="E10627">
        <v>5</v>
      </c>
    </row>
    <row r="10628" spans="1:5">
      <c r="A10628">
        <v>2024</v>
      </c>
      <c r="B10628" t="s">
        <v>428</v>
      </c>
      <c r="C10628" t="s">
        <v>27</v>
      </c>
      <c r="D10628" t="s">
        <v>656</v>
      </c>
      <c r="E10628">
        <v>15</v>
      </c>
    </row>
    <row r="10629" spans="1:5">
      <c r="A10629">
        <v>2024</v>
      </c>
      <c r="B10629" t="s">
        <v>422</v>
      </c>
      <c r="C10629" t="s">
        <v>15</v>
      </c>
      <c r="D10629" t="s">
        <v>656</v>
      </c>
      <c r="E10629">
        <v>25</v>
      </c>
    </row>
    <row r="10630" spans="1:5">
      <c r="A10630">
        <v>2024</v>
      </c>
      <c r="B10630" t="s">
        <v>425</v>
      </c>
      <c r="C10630" t="s">
        <v>24</v>
      </c>
      <c r="D10630" t="s">
        <v>656</v>
      </c>
      <c r="E10630">
        <v>5</v>
      </c>
    </row>
    <row r="10631" spans="1:5">
      <c r="A10631">
        <v>2024</v>
      </c>
      <c r="B10631" t="s">
        <v>438</v>
      </c>
      <c r="C10631" t="s">
        <v>52</v>
      </c>
      <c r="D10631" t="s">
        <v>656</v>
      </c>
      <c r="E10631">
        <v>5</v>
      </c>
    </row>
    <row r="10632" spans="1:5">
      <c r="A10632">
        <v>2024</v>
      </c>
      <c r="B10632" t="s">
        <v>420</v>
      </c>
      <c r="C10632" t="s">
        <v>8</v>
      </c>
      <c r="D10632" t="s">
        <v>656</v>
      </c>
      <c r="E10632">
        <v>30</v>
      </c>
    </row>
    <row r="10633" spans="1:5">
      <c r="A10633">
        <v>2024</v>
      </c>
      <c r="B10633" t="s">
        <v>423</v>
      </c>
      <c r="C10633" t="s">
        <v>18</v>
      </c>
      <c r="D10633" t="s">
        <v>656</v>
      </c>
      <c r="E10633">
        <v>0</v>
      </c>
    </row>
    <row r="10634" spans="1:5">
      <c r="A10634">
        <v>2024</v>
      </c>
      <c r="B10634" t="s">
        <v>421</v>
      </c>
      <c r="C10634" t="s">
        <v>13</v>
      </c>
      <c r="D10634" t="s">
        <v>656</v>
      </c>
      <c r="E10634">
        <v>25</v>
      </c>
    </row>
    <row r="10635" spans="1:5">
      <c r="A10635">
        <v>2024</v>
      </c>
      <c r="B10635" t="s">
        <v>429</v>
      </c>
      <c r="C10635" t="s">
        <v>30</v>
      </c>
      <c r="D10635" t="s">
        <v>656</v>
      </c>
      <c r="E10635">
        <v>35</v>
      </c>
    </row>
    <row r="10636" spans="1:5">
      <c r="A10636">
        <v>2024</v>
      </c>
      <c r="B10636" t="s">
        <v>431</v>
      </c>
      <c r="C10636" t="s">
        <v>36</v>
      </c>
      <c r="D10636" t="s">
        <v>656</v>
      </c>
      <c r="E10636">
        <v>5</v>
      </c>
    </row>
    <row r="10637" spans="1:5">
      <c r="A10637">
        <v>2024</v>
      </c>
      <c r="B10637" t="s">
        <v>434</v>
      </c>
      <c r="C10637" t="s">
        <v>45</v>
      </c>
      <c r="D10637" t="s">
        <v>656</v>
      </c>
      <c r="E10637">
        <v>0</v>
      </c>
    </row>
    <row r="10638" spans="1:5">
      <c r="A10638">
        <v>2024</v>
      </c>
      <c r="B10638" t="s">
        <v>437</v>
      </c>
      <c r="C10638" t="s">
        <v>51</v>
      </c>
      <c r="D10638" t="s">
        <v>656</v>
      </c>
      <c r="E10638">
        <v>5</v>
      </c>
    </row>
    <row r="10639" spans="1:5">
      <c r="A10639">
        <v>2024</v>
      </c>
      <c r="B10639" t="s">
        <v>436</v>
      </c>
      <c r="C10639" t="s">
        <v>49</v>
      </c>
      <c r="D10639" t="s">
        <v>656</v>
      </c>
      <c r="E10639">
        <v>35</v>
      </c>
    </row>
    <row r="10640" spans="1:5">
      <c r="A10640">
        <v>2024</v>
      </c>
      <c r="B10640" t="s">
        <v>439</v>
      </c>
      <c r="C10640" t="s">
        <v>53</v>
      </c>
      <c r="D10640" t="s">
        <v>656</v>
      </c>
      <c r="E10640">
        <v>5</v>
      </c>
    </row>
    <row r="10641" spans="1:5">
      <c r="A10641">
        <v>2024</v>
      </c>
      <c r="B10641" t="s">
        <v>433</v>
      </c>
      <c r="C10641" t="s">
        <v>42</v>
      </c>
      <c r="D10641" t="s">
        <v>656</v>
      </c>
      <c r="E10641">
        <v>0</v>
      </c>
    </row>
    <row r="10642" spans="1:5">
      <c r="A10642">
        <v>2023</v>
      </c>
      <c r="B10642" t="s">
        <v>431</v>
      </c>
      <c r="C10642" t="s">
        <v>36</v>
      </c>
      <c r="D10642" t="s">
        <v>657</v>
      </c>
      <c r="E10642">
        <v>35</v>
      </c>
    </row>
    <row r="10643" spans="1:5">
      <c r="A10643">
        <v>2023</v>
      </c>
      <c r="B10643" t="s">
        <v>433</v>
      </c>
      <c r="C10643" t="s">
        <v>42</v>
      </c>
      <c r="D10643" t="s">
        <v>657</v>
      </c>
      <c r="E10643">
        <v>15</v>
      </c>
    </row>
    <row r="10644" spans="1:5">
      <c r="A10644">
        <v>2023</v>
      </c>
      <c r="B10644" t="s">
        <v>423</v>
      </c>
      <c r="C10644" t="s">
        <v>18</v>
      </c>
      <c r="D10644" t="s">
        <v>657</v>
      </c>
      <c r="E10644">
        <v>40</v>
      </c>
    </row>
    <row r="10645" spans="1:5">
      <c r="A10645">
        <v>2023</v>
      </c>
      <c r="B10645" t="s">
        <v>428</v>
      </c>
      <c r="C10645" t="s">
        <v>27</v>
      </c>
      <c r="D10645" t="s">
        <v>657</v>
      </c>
      <c r="E10645">
        <v>70</v>
      </c>
    </row>
    <row r="10646" spans="1:5">
      <c r="A10646">
        <v>2024</v>
      </c>
      <c r="B10646" t="s">
        <v>424</v>
      </c>
      <c r="C10646" t="s">
        <v>21</v>
      </c>
      <c r="D10646" t="s">
        <v>657</v>
      </c>
      <c r="E10646">
        <v>135</v>
      </c>
    </row>
    <row r="10647" spans="1:5">
      <c r="A10647">
        <v>2024</v>
      </c>
      <c r="B10647" t="s">
        <v>432</v>
      </c>
      <c r="C10647" t="s">
        <v>39</v>
      </c>
      <c r="D10647" t="s">
        <v>657</v>
      </c>
      <c r="E10647">
        <v>115</v>
      </c>
    </row>
    <row r="10648" spans="1:5">
      <c r="A10648">
        <v>2024</v>
      </c>
      <c r="B10648" t="s">
        <v>435</v>
      </c>
      <c r="C10648" t="s">
        <v>48</v>
      </c>
      <c r="D10648" t="s">
        <v>657</v>
      </c>
      <c r="E10648">
        <v>50</v>
      </c>
    </row>
    <row r="10649" spans="1:5">
      <c r="A10649">
        <v>2024</v>
      </c>
      <c r="B10649" t="s">
        <v>426</v>
      </c>
      <c r="C10649" t="s">
        <v>427</v>
      </c>
      <c r="D10649" t="s">
        <v>657</v>
      </c>
      <c r="E10649">
        <v>140</v>
      </c>
    </row>
    <row r="10650" spans="1:5">
      <c r="A10650">
        <v>2021</v>
      </c>
      <c r="B10650" t="s">
        <v>437</v>
      </c>
      <c r="C10650" t="s">
        <v>51</v>
      </c>
      <c r="D10650" t="s">
        <v>657</v>
      </c>
      <c r="E10650">
        <v>120</v>
      </c>
    </row>
    <row r="10651" spans="1:5">
      <c r="A10651">
        <v>2021</v>
      </c>
      <c r="B10651" t="s">
        <v>434</v>
      </c>
      <c r="C10651" t="s">
        <v>45</v>
      </c>
      <c r="D10651" t="s">
        <v>657</v>
      </c>
      <c r="E10651">
        <v>20</v>
      </c>
    </row>
    <row r="10652" spans="1:5">
      <c r="A10652">
        <v>2021</v>
      </c>
      <c r="B10652" t="s">
        <v>438</v>
      </c>
      <c r="C10652" t="s">
        <v>52</v>
      </c>
      <c r="D10652" t="s">
        <v>657</v>
      </c>
      <c r="E10652">
        <v>30</v>
      </c>
    </row>
    <row r="10653" spans="1:5">
      <c r="A10653">
        <v>2021</v>
      </c>
      <c r="B10653" t="s">
        <v>425</v>
      </c>
      <c r="C10653" t="s">
        <v>24</v>
      </c>
      <c r="D10653" t="s">
        <v>657</v>
      </c>
      <c r="E10653">
        <v>40</v>
      </c>
    </row>
    <row r="10654" spans="1:5">
      <c r="A10654">
        <v>2021</v>
      </c>
      <c r="B10654" t="s">
        <v>423</v>
      </c>
      <c r="C10654" t="s">
        <v>18</v>
      </c>
      <c r="D10654" t="s">
        <v>657</v>
      </c>
      <c r="E10654">
        <v>50</v>
      </c>
    </row>
    <row r="10655" spans="1:5">
      <c r="A10655">
        <v>2021</v>
      </c>
      <c r="B10655" t="s">
        <v>420</v>
      </c>
      <c r="C10655" t="s">
        <v>8</v>
      </c>
      <c r="D10655" t="s">
        <v>657</v>
      </c>
      <c r="E10655">
        <v>335</v>
      </c>
    </row>
    <row r="10656" spans="1:5">
      <c r="A10656">
        <v>2022</v>
      </c>
      <c r="B10656" t="s">
        <v>425</v>
      </c>
      <c r="C10656" t="s">
        <v>24</v>
      </c>
      <c r="D10656" t="s">
        <v>657</v>
      </c>
      <c r="E10656">
        <v>30</v>
      </c>
    </row>
    <row r="10657" spans="1:5">
      <c r="A10657">
        <v>2022</v>
      </c>
      <c r="B10657" t="s">
        <v>422</v>
      </c>
      <c r="C10657" t="s">
        <v>15</v>
      </c>
      <c r="D10657" t="s">
        <v>657</v>
      </c>
      <c r="E10657">
        <v>275</v>
      </c>
    </row>
    <row r="10658" spans="1:5">
      <c r="A10658">
        <v>2022</v>
      </c>
      <c r="B10658" t="s">
        <v>437</v>
      </c>
      <c r="C10658" t="s">
        <v>51</v>
      </c>
      <c r="D10658" t="s">
        <v>657</v>
      </c>
      <c r="E10658">
        <v>90</v>
      </c>
    </row>
    <row r="10659" spans="1:5">
      <c r="A10659">
        <v>2022</v>
      </c>
      <c r="B10659" t="s">
        <v>426</v>
      </c>
      <c r="C10659" t="s">
        <v>427</v>
      </c>
      <c r="D10659" t="s">
        <v>657</v>
      </c>
      <c r="E10659">
        <v>175</v>
      </c>
    </row>
    <row r="10660" spans="1:5">
      <c r="A10660">
        <v>2022</v>
      </c>
      <c r="B10660" t="s">
        <v>428</v>
      </c>
      <c r="C10660" t="s">
        <v>27</v>
      </c>
      <c r="D10660" t="s">
        <v>657</v>
      </c>
      <c r="E10660">
        <v>65</v>
      </c>
    </row>
    <row r="10661" spans="1:5">
      <c r="A10661">
        <v>2022</v>
      </c>
      <c r="B10661" t="s">
        <v>435</v>
      </c>
      <c r="C10661" t="s">
        <v>48</v>
      </c>
      <c r="D10661" t="s">
        <v>657</v>
      </c>
      <c r="E10661">
        <v>55</v>
      </c>
    </row>
    <row r="10662" spans="1:5">
      <c r="A10662">
        <v>2022</v>
      </c>
      <c r="B10662" t="s">
        <v>423</v>
      </c>
      <c r="C10662" t="s">
        <v>18</v>
      </c>
      <c r="D10662" t="s">
        <v>657</v>
      </c>
      <c r="E10662">
        <v>50</v>
      </c>
    </row>
    <row r="10663" spans="1:5">
      <c r="A10663">
        <v>2022</v>
      </c>
      <c r="B10663" t="s">
        <v>430</v>
      </c>
      <c r="C10663" t="s">
        <v>33</v>
      </c>
      <c r="D10663" t="s">
        <v>657</v>
      </c>
      <c r="E10663">
        <v>50</v>
      </c>
    </row>
    <row r="10664" spans="1:5">
      <c r="A10664">
        <v>2022</v>
      </c>
      <c r="B10664" t="s">
        <v>436</v>
      </c>
      <c r="C10664" t="s">
        <v>49</v>
      </c>
      <c r="D10664" t="s">
        <v>657</v>
      </c>
      <c r="E10664">
        <v>270</v>
      </c>
    </row>
    <row r="10665" spans="1:5">
      <c r="A10665">
        <v>2022</v>
      </c>
      <c r="B10665" t="s">
        <v>439</v>
      </c>
      <c r="C10665" t="s">
        <v>53</v>
      </c>
      <c r="D10665" t="s">
        <v>657</v>
      </c>
      <c r="E10665">
        <v>35</v>
      </c>
    </row>
    <row r="10666" spans="1:5">
      <c r="A10666">
        <v>2022</v>
      </c>
      <c r="B10666" t="s">
        <v>433</v>
      </c>
      <c r="C10666" t="s">
        <v>42</v>
      </c>
      <c r="D10666" t="s">
        <v>657</v>
      </c>
      <c r="E10666">
        <v>15</v>
      </c>
    </row>
    <row r="10667" spans="1:5">
      <c r="A10667">
        <v>2022</v>
      </c>
      <c r="B10667" t="s">
        <v>434</v>
      </c>
      <c r="C10667" t="s">
        <v>45</v>
      </c>
      <c r="D10667" t="s">
        <v>657</v>
      </c>
      <c r="E10667">
        <v>20</v>
      </c>
    </row>
    <row r="10668" spans="1:5">
      <c r="A10668">
        <v>2022</v>
      </c>
      <c r="B10668" t="s">
        <v>432</v>
      </c>
      <c r="C10668" t="s">
        <v>39</v>
      </c>
      <c r="D10668" t="s">
        <v>657</v>
      </c>
      <c r="E10668">
        <v>110</v>
      </c>
    </row>
    <row r="10669" spans="1:5">
      <c r="A10669">
        <v>2021</v>
      </c>
      <c r="B10669" t="s">
        <v>426</v>
      </c>
      <c r="C10669" t="s">
        <v>427</v>
      </c>
      <c r="D10669" t="s">
        <v>657</v>
      </c>
      <c r="E10669">
        <v>175</v>
      </c>
    </row>
    <row r="10670" spans="1:5">
      <c r="A10670">
        <v>2021</v>
      </c>
      <c r="B10670" t="s">
        <v>422</v>
      </c>
      <c r="C10670" t="s">
        <v>15</v>
      </c>
      <c r="D10670" t="s">
        <v>657</v>
      </c>
      <c r="E10670">
        <v>270</v>
      </c>
    </row>
    <row r="10671" spans="1:5">
      <c r="A10671">
        <v>2021</v>
      </c>
      <c r="B10671" t="s">
        <v>432</v>
      </c>
      <c r="C10671" t="s">
        <v>39</v>
      </c>
      <c r="D10671" t="s">
        <v>657</v>
      </c>
      <c r="E10671">
        <v>120</v>
      </c>
    </row>
    <row r="10672" spans="1:5">
      <c r="A10672">
        <v>2021</v>
      </c>
      <c r="B10672" t="s">
        <v>424</v>
      </c>
      <c r="C10672" t="s">
        <v>21</v>
      </c>
      <c r="D10672" t="s">
        <v>657</v>
      </c>
      <c r="E10672">
        <v>165</v>
      </c>
    </row>
    <row r="10673" spans="1:5">
      <c r="A10673">
        <v>2021</v>
      </c>
      <c r="B10673" t="s">
        <v>433</v>
      </c>
      <c r="C10673" t="s">
        <v>42</v>
      </c>
      <c r="D10673" t="s">
        <v>657</v>
      </c>
      <c r="E10673">
        <v>20</v>
      </c>
    </row>
    <row r="10674" spans="1:5">
      <c r="A10674">
        <v>2021</v>
      </c>
      <c r="B10674" t="s">
        <v>421</v>
      </c>
      <c r="C10674" t="s">
        <v>13</v>
      </c>
      <c r="D10674" t="s">
        <v>657</v>
      </c>
      <c r="E10674">
        <v>230</v>
      </c>
    </row>
    <row r="10675" spans="1:5">
      <c r="A10675">
        <v>2022</v>
      </c>
      <c r="B10675" t="s">
        <v>424</v>
      </c>
      <c r="C10675" t="s">
        <v>21</v>
      </c>
      <c r="D10675" t="s">
        <v>657</v>
      </c>
      <c r="E10675">
        <v>140</v>
      </c>
    </row>
    <row r="10676" spans="1:5">
      <c r="A10676">
        <v>2022</v>
      </c>
      <c r="B10676" t="s">
        <v>431</v>
      </c>
      <c r="C10676" t="s">
        <v>36</v>
      </c>
      <c r="D10676" t="s">
        <v>657</v>
      </c>
      <c r="E10676">
        <v>35</v>
      </c>
    </row>
    <row r="10677" spans="1:5">
      <c r="A10677">
        <v>2022</v>
      </c>
      <c r="B10677" t="s">
        <v>421</v>
      </c>
      <c r="C10677" t="s">
        <v>13</v>
      </c>
      <c r="D10677" t="s">
        <v>657</v>
      </c>
      <c r="E10677">
        <v>240</v>
      </c>
    </row>
    <row r="10678" spans="1:5">
      <c r="A10678">
        <v>2021</v>
      </c>
      <c r="B10678" t="s">
        <v>436</v>
      </c>
      <c r="C10678" t="s">
        <v>49</v>
      </c>
      <c r="D10678" t="s">
        <v>657</v>
      </c>
      <c r="E10678">
        <v>310</v>
      </c>
    </row>
    <row r="10679" spans="1:5">
      <c r="A10679">
        <v>2021</v>
      </c>
      <c r="B10679" t="s">
        <v>439</v>
      </c>
      <c r="C10679" t="s">
        <v>53</v>
      </c>
      <c r="D10679" t="s">
        <v>657</v>
      </c>
      <c r="E10679">
        <v>40</v>
      </c>
    </row>
    <row r="10680" spans="1:5">
      <c r="A10680">
        <v>2021</v>
      </c>
      <c r="B10680" t="s">
        <v>435</v>
      </c>
      <c r="C10680" t="s">
        <v>48</v>
      </c>
      <c r="D10680" t="s">
        <v>657</v>
      </c>
      <c r="E10680">
        <v>50</v>
      </c>
    </row>
    <row r="10681" spans="1:5">
      <c r="A10681">
        <v>2021</v>
      </c>
      <c r="B10681" t="s">
        <v>430</v>
      </c>
      <c r="C10681" t="s">
        <v>33</v>
      </c>
      <c r="D10681" t="s">
        <v>657</v>
      </c>
      <c r="E10681">
        <v>65</v>
      </c>
    </row>
    <row r="10682" spans="1:5">
      <c r="A10682">
        <v>2021</v>
      </c>
      <c r="B10682" t="s">
        <v>429</v>
      </c>
      <c r="C10682" t="s">
        <v>30</v>
      </c>
      <c r="D10682" t="s">
        <v>657</v>
      </c>
      <c r="E10682">
        <v>265</v>
      </c>
    </row>
    <row r="10683" spans="1:5">
      <c r="A10683">
        <v>2021</v>
      </c>
      <c r="B10683" t="s">
        <v>428</v>
      </c>
      <c r="C10683" t="s">
        <v>27</v>
      </c>
      <c r="D10683" t="s">
        <v>657</v>
      </c>
      <c r="E10683">
        <v>60</v>
      </c>
    </row>
    <row r="10684" spans="1:5">
      <c r="A10684">
        <v>2021</v>
      </c>
      <c r="B10684" t="s">
        <v>431</v>
      </c>
      <c r="C10684" t="s">
        <v>36</v>
      </c>
      <c r="D10684" t="s">
        <v>657</v>
      </c>
      <c r="E10684">
        <v>25</v>
      </c>
    </row>
    <row r="10685" spans="1:5">
      <c r="A10685">
        <v>2022</v>
      </c>
      <c r="B10685" t="s">
        <v>438</v>
      </c>
      <c r="C10685" t="s">
        <v>52</v>
      </c>
      <c r="D10685" t="s">
        <v>657</v>
      </c>
      <c r="E10685">
        <v>30</v>
      </c>
    </row>
    <row r="10686" spans="1:5">
      <c r="A10686">
        <v>2022</v>
      </c>
      <c r="B10686" t="s">
        <v>429</v>
      </c>
      <c r="C10686" t="s">
        <v>30</v>
      </c>
      <c r="D10686" t="s">
        <v>657</v>
      </c>
      <c r="E10686">
        <v>245</v>
      </c>
    </row>
    <row r="10687" spans="1:5">
      <c r="A10687">
        <v>2022</v>
      </c>
      <c r="B10687" t="s">
        <v>420</v>
      </c>
      <c r="C10687" t="s">
        <v>8</v>
      </c>
      <c r="D10687" t="s">
        <v>657</v>
      </c>
      <c r="E10687">
        <v>300</v>
      </c>
    </row>
    <row r="10688" spans="1:5">
      <c r="A10688">
        <v>2020</v>
      </c>
      <c r="B10688" t="s">
        <v>422</v>
      </c>
      <c r="C10688" t="s">
        <v>15</v>
      </c>
      <c r="D10688" t="s">
        <v>657</v>
      </c>
      <c r="E10688">
        <v>265</v>
      </c>
    </row>
    <row r="10689" spans="1:5">
      <c r="A10689">
        <v>2020</v>
      </c>
      <c r="B10689" t="s">
        <v>425</v>
      </c>
      <c r="C10689" t="s">
        <v>24</v>
      </c>
      <c r="D10689" t="s">
        <v>657</v>
      </c>
      <c r="E10689">
        <v>30</v>
      </c>
    </row>
    <row r="10690" spans="1:5">
      <c r="A10690">
        <v>2020</v>
      </c>
      <c r="B10690" t="s">
        <v>431</v>
      </c>
      <c r="C10690" t="s">
        <v>36</v>
      </c>
      <c r="D10690" t="s">
        <v>657</v>
      </c>
      <c r="E10690">
        <v>20</v>
      </c>
    </row>
    <row r="10691" spans="1:5">
      <c r="A10691">
        <v>2020</v>
      </c>
      <c r="B10691" t="s">
        <v>423</v>
      </c>
      <c r="C10691" t="s">
        <v>18</v>
      </c>
      <c r="D10691" t="s">
        <v>657</v>
      </c>
      <c r="E10691">
        <v>45</v>
      </c>
    </row>
    <row r="10692" spans="1:5">
      <c r="A10692">
        <v>2020</v>
      </c>
      <c r="B10692" t="s">
        <v>421</v>
      </c>
      <c r="C10692" t="s">
        <v>13</v>
      </c>
      <c r="D10692" t="s">
        <v>657</v>
      </c>
      <c r="E10692">
        <v>255</v>
      </c>
    </row>
    <row r="10693" spans="1:5">
      <c r="A10693">
        <v>2020</v>
      </c>
      <c r="B10693" t="s">
        <v>438</v>
      </c>
      <c r="C10693" t="s">
        <v>52</v>
      </c>
      <c r="D10693" t="s">
        <v>657</v>
      </c>
      <c r="E10693">
        <v>35</v>
      </c>
    </row>
    <row r="10694" spans="1:5">
      <c r="A10694">
        <v>2020</v>
      </c>
      <c r="B10694" t="s">
        <v>436</v>
      </c>
      <c r="C10694" t="s">
        <v>49</v>
      </c>
      <c r="D10694" t="s">
        <v>657</v>
      </c>
      <c r="E10694">
        <v>315</v>
      </c>
    </row>
    <row r="10695" spans="1:5">
      <c r="A10695">
        <v>2020</v>
      </c>
      <c r="B10695" t="s">
        <v>426</v>
      </c>
      <c r="C10695" t="s">
        <v>427</v>
      </c>
      <c r="D10695" t="s">
        <v>657</v>
      </c>
      <c r="E10695">
        <v>165</v>
      </c>
    </row>
    <row r="10696" spans="1:5">
      <c r="A10696">
        <v>2020</v>
      </c>
      <c r="B10696" t="s">
        <v>424</v>
      </c>
      <c r="C10696" t="s">
        <v>21</v>
      </c>
      <c r="D10696" t="s">
        <v>657</v>
      </c>
      <c r="E10696">
        <v>175</v>
      </c>
    </row>
    <row r="10697" spans="1:5">
      <c r="A10697">
        <v>2020</v>
      </c>
      <c r="B10697" t="s">
        <v>432</v>
      </c>
      <c r="C10697" t="s">
        <v>39</v>
      </c>
      <c r="D10697" t="s">
        <v>657</v>
      </c>
      <c r="E10697">
        <v>130</v>
      </c>
    </row>
    <row r="10698" spans="1:5">
      <c r="A10698">
        <v>2020</v>
      </c>
      <c r="B10698" t="s">
        <v>439</v>
      </c>
      <c r="C10698" t="s">
        <v>53</v>
      </c>
      <c r="D10698" t="s">
        <v>657</v>
      </c>
      <c r="E10698">
        <v>30</v>
      </c>
    </row>
    <row r="10699" spans="1:5">
      <c r="A10699">
        <v>2020</v>
      </c>
      <c r="B10699" t="s">
        <v>428</v>
      </c>
      <c r="C10699" t="s">
        <v>27</v>
      </c>
      <c r="D10699" t="s">
        <v>657</v>
      </c>
      <c r="E10699">
        <v>65</v>
      </c>
    </row>
    <row r="10700" spans="1:5">
      <c r="A10700">
        <v>2020</v>
      </c>
      <c r="B10700" t="s">
        <v>429</v>
      </c>
      <c r="C10700" t="s">
        <v>30</v>
      </c>
      <c r="D10700" t="s">
        <v>657</v>
      </c>
      <c r="E10700">
        <v>245</v>
      </c>
    </row>
    <row r="10701" spans="1:5">
      <c r="A10701">
        <v>2020</v>
      </c>
      <c r="B10701" t="s">
        <v>430</v>
      </c>
      <c r="C10701" t="s">
        <v>33</v>
      </c>
      <c r="D10701" t="s">
        <v>657</v>
      </c>
      <c r="E10701">
        <v>60</v>
      </c>
    </row>
    <row r="10702" spans="1:5">
      <c r="A10702">
        <v>2020</v>
      </c>
      <c r="B10702" t="s">
        <v>433</v>
      </c>
      <c r="C10702" t="s">
        <v>42</v>
      </c>
      <c r="D10702" t="s">
        <v>657</v>
      </c>
      <c r="E10702">
        <v>20</v>
      </c>
    </row>
    <row r="10703" spans="1:5">
      <c r="A10703">
        <v>2020</v>
      </c>
      <c r="B10703" t="s">
        <v>420</v>
      </c>
      <c r="C10703" t="s">
        <v>8</v>
      </c>
      <c r="D10703" t="s">
        <v>657</v>
      </c>
      <c r="E10703">
        <v>305</v>
      </c>
    </row>
    <row r="10704" spans="1:5">
      <c r="A10704">
        <v>2020</v>
      </c>
      <c r="B10704" t="s">
        <v>434</v>
      </c>
      <c r="C10704" t="s">
        <v>45</v>
      </c>
      <c r="D10704" t="s">
        <v>657</v>
      </c>
      <c r="E10704">
        <v>15</v>
      </c>
    </row>
    <row r="10705" spans="1:5">
      <c r="A10705">
        <v>2020</v>
      </c>
      <c r="B10705" t="s">
        <v>435</v>
      </c>
      <c r="C10705" t="s">
        <v>48</v>
      </c>
      <c r="D10705" t="s">
        <v>657</v>
      </c>
      <c r="E10705">
        <v>50</v>
      </c>
    </row>
    <row r="10706" spans="1:5">
      <c r="A10706">
        <v>2020</v>
      </c>
      <c r="B10706" t="s">
        <v>437</v>
      </c>
      <c r="C10706" t="s">
        <v>51</v>
      </c>
      <c r="D10706" t="s">
        <v>657</v>
      </c>
      <c r="E10706">
        <v>105</v>
      </c>
    </row>
    <row r="10707" spans="1:5">
      <c r="A10707">
        <v>2019</v>
      </c>
      <c r="B10707" t="s">
        <v>432</v>
      </c>
      <c r="C10707" t="s">
        <v>39</v>
      </c>
      <c r="D10707" t="s">
        <v>657</v>
      </c>
      <c r="E10707">
        <v>135</v>
      </c>
    </row>
    <row r="10708" spans="1:5">
      <c r="A10708">
        <v>2019</v>
      </c>
      <c r="B10708" t="s">
        <v>426</v>
      </c>
      <c r="C10708" t="s">
        <v>427</v>
      </c>
      <c r="D10708" t="s">
        <v>657</v>
      </c>
      <c r="E10708">
        <v>160</v>
      </c>
    </row>
    <row r="10709" spans="1:5">
      <c r="A10709">
        <v>2019</v>
      </c>
      <c r="B10709" t="s">
        <v>421</v>
      </c>
      <c r="C10709" t="s">
        <v>13</v>
      </c>
      <c r="D10709" t="s">
        <v>657</v>
      </c>
      <c r="E10709">
        <v>250</v>
      </c>
    </row>
    <row r="10710" spans="1:5">
      <c r="A10710">
        <v>2019</v>
      </c>
      <c r="B10710" t="s">
        <v>424</v>
      </c>
      <c r="C10710" t="s">
        <v>21</v>
      </c>
      <c r="D10710" t="s">
        <v>657</v>
      </c>
      <c r="E10710">
        <v>175</v>
      </c>
    </row>
    <row r="10711" spans="1:5">
      <c r="A10711">
        <v>2019</v>
      </c>
      <c r="B10711" t="s">
        <v>423</v>
      </c>
      <c r="C10711" t="s">
        <v>18</v>
      </c>
      <c r="D10711" t="s">
        <v>657</v>
      </c>
      <c r="E10711">
        <v>60</v>
      </c>
    </row>
    <row r="10712" spans="1:5">
      <c r="A10712">
        <v>2019</v>
      </c>
      <c r="B10712" t="s">
        <v>434</v>
      </c>
      <c r="C10712" t="s">
        <v>45</v>
      </c>
      <c r="D10712" t="s">
        <v>657</v>
      </c>
      <c r="E10712">
        <v>20</v>
      </c>
    </row>
    <row r="10713" spans="1:5">
      <c r="A10713">
        <v>2019</v>
      </c>
      <c r="B10713" t="s">
        <v>428</v>
      </c>
      <c r="C10713" t="s">
        <v>27</v>
      </c>
      <c r="D10713" t="s">
        <v>657</v>
      </c>
      <c r="E10713">
        <v>60</v>
      </c>
    </row>
    <row r="10714" spans="1:5">
      <c r="A10714">
        <v>2019</v>
      </c>
      <c r="B10714" t="s">
        <v>437</v>
      </c>
      <c r="C10714" t="s">
        <v>51</v>
      </c>
      <c r="D10714" t="s">
        <v>657</v>
      </c>
      <c r="E10714">
        <v>125</v>
      </c>
    </row>
    <row r="10715" spans="1:5">
      <c r="A10715">
        <v>2019</v>
      </c>
      <c r="B10715" t="s">
        <v>425</v>
      </c>
      <c r="C10715" t="s">
        <v>24</v>
      </c>
      <c r="D10715" t="s">
        <v>657</v>
      </c>
      <c r="E10715">
        <v>30</v>
      </c>
    </row>
    <row r="10716" spans="1:5">
      <c r="A10716">
        <v>2019</v>
      </c>
      <c r="B10716" t="s">
        <v>430</v>
      </c>
      <c r="C10716" t="s">
        <v>33</v>
      </c>
      <c r="D10716" t="s">
        <v>657</v>
      </c>
      <c r="E10716">
        <v>65</v>
      </c>
    </row>
    <row r="10717" spans="1:5">
      <c r="A10717">
        <v>2019</v>
      </c>
      <c r="B10717" t="s">
        <v>420</v>
      </c>
      <c r="C10717" t="s">
        <v>8</v>
      </c>
      <c r="D10717" t="s">
        <v>657</v>
      </c>
      <c r="E10717">
        <v>320</v>
      </c>
    </row>
    <row r="10718" spans="1:5">
      <c r="A10718">
        <v>2019</v>
      </c>
      <c r="B10718" t="s">
        <v>438</v>
      </c>
      <c r="C10718" t="s">
        <v>52</v>
      </c>
      <c r="D10718" t="s">
        <v>657</v>
      </c>
      <c r="E10718">
        <v>35</v>
      </c>
    </row>
    <row r="10719" spans="1:5">
      <c r="A10719">
        <v>2019</v>
      </c>
      <c r="B10719" t="s">
        <v>429</v>
      </c>
      <c r="C10719" t="s">
        <v>30</v>
      </c>
      <c r="D10719" t="s">
        <v>657</v>
      </c>
      <c r="E10719">
        <v>250</v>
      </c>
    </row>
    <row r="10720" spans="1:5">
      <c r="A10720">
        <v>2019</v>
      </c>
      <c r="B10720" t="s">
        <v>433</v>
      </c>
      <c r="C10720" t="s">
        <v>42</v>
      </c>
      <c r="D10720" t="s">
        <v>657</v>
      </c>
      <c r="E10720">
        <v>15</v>
      </c>
    </row>
    <row r="10721" spans="1:5">
      <c r="A10721">
        <v>2019</v>
      </c>
      <c r="B10721" t="s">
        <v>422</v>
      </c>
      <c r="C10721" t="s">
        <v>15</v>
      </c>
      <c r="D10721" t="s">
        <v>657</v>
      </c>
      <c r="E10721">
        <v>290</v>
      </c>
    </row>
    <row r="10722" spans="1:5">
      <c r="A10722">
        <v>2019</v>
      </c>
      <c r="B10722" t="s">
        <v>435</v>
      </c>
      <c r="C10722" t="s">
        <v>48</v>
      </c>
      <c r="D10722" t="s">
        <v>657</v>
      </c>
      <c r="E10722">
        <v>50</v>
      </c>
    </row>
    <row r="10723" spans="1:5">
      <c r="A10723">
        <v>2019</v>
      </c>
      <c r="B10723" t="s">
        <v>436</v>
      </c>
      <c r="C10723" t="s">
        <v>49</v>
      </c>
      <c r="D10723" t="s">
        <v>657</v>
      </c>
      <c r="E10723">
        <v>290</v>
      </c>
    </row>
    <row r="10724" spans="1:5">
      <c r="A10724">
        <v>2019</v>
      </c>
      <c r="B10724" t="s">
        <v>439</v>
      </c>
      <c r="C10724" t="s">
        <v>53</v>
      </c>
      <c r="D10724" t="s">
        <v>657</v>
      </c>
      <c r="E10724">
        <v>35</v>
      </c>
    </row>
    <row r="10725" spans="1:5">
      <c r="A10725">
        <v>2019</v>
      </c>
      <c r="B10725" t="s">
        <v>431</v>
      </c>
      <c r="C10725" t="s">
        <v>36</v>
      </c>
      <c r="D10725" t="s">
        <v>657</v>
      </c>
      <c r="E10725">
        <v>15</v>
      </c>
    </row>
    <row r="10726" spans="1:5">
      <c r="A10726">
        <v>2018</v>
      </c>
      <c r="B10726" t="s">
        <v>424</v>
      </c>
      <c r="C10726" t="s">
        <v>21</v>
      </c>
      <c r="D10726" t="s">
        <v>657</v>
      </c>
      <c r="E10726">
        <v>200</v>
      </c>
    </row>
    <row r="10727" spans="1:5">
      <c r="A10727">
        <v>2018</v>
      </c>
      <c r="B10727" t="s">
        <v>420</v>
      </c>
      <c r="C10727" t="s">
        <v>8</v>
      </c>
      <c r="D10727" t="s">
        <v>657</v>
      </c>
      <c r="E10727">
        <v>355</v>
      </c>
    </row>
    <row r="10728" spans="1:5">
      <c r="A10728">
        <v>2018</v>
      </c>
      <c r="B10728" t="s">
        <v>426</v>
      </c>
      <c r="C10728" t="s">
        <v>427</v>
      </c>
      <c r="D10728" t="s">
        <v>657</v>
      </c>
      <c r="E10728">
        <v>155</v>
      </c>
    </row>
    <row r="10729" spans="1:5">
      <c r="A10729">
        <v>2018</v>
      </c>
      <c r="B10729" t="s">
        <v>433</v>
      </c>
      <c r="C10729" t="s">
        <v>42</v>
      </c>
      <c r="D10729" t="s">
        <v>657</v>
      </c>
      <c r="E10729">
        <v>20</v>
      </c>
    </row>
    <row r="10730" spans="1:5">
      <c r="A10730">
        <v>2018</v>
      </c>
      <c r="B10730" t="s">
        <v>421</v>
      </c>
      <c r="C10730" t="s">
        <v>13</v>
      </c>
      <c r="D10730" t="s">
        <v>657</v>
      </c>
      <c r="E10730">
        <v>285</v>
      </c>
    </row>
    <row r="10731" spans="1:5">
      <c r="A10731">
        <v>2018</v>
      </c>
      <c r="B10731" t="s">
        <v>435</v>
      </c>
      <c r="C10731" t="s">
        <v>48</v>
      </c>
      <c r="D10731" t="s">
        <v>657</v>
      </c>
      <c r="E10731">
        <v>60</v>
      </c>
    </row>
    <row r="10732" spans="1:5">
      <c r="A10732">
        <v>2018</v>
      </c>
      <c r="B10732" t="s">
        <v>428</v>
      </c>
      <c r="C10732" t="s">
        <v>27</v>
      </c>
      <c r="D10732" t="s">
        <v>657</v>
      </c>
      <c r="E10732">
        <v>80</v>
      </c>
    </row>
    <row r="10733" spans="1:5">
      <c r="A10733">
        <v>2018</v>
      </c>
      <c r="B10733" t="s">
        <v>423</v>
      </c>
      <c r="C10733" t="s">
        <v>18</v>
      </c>
      <c r="D10733" t="s">
        <v>657</v>
      </c>
      <c r="E10733">
        <v>55</v>
      </c>
    </row>
    <row r="10734" spans="1:5">
      <c r="A10734">
        <v>2018</v>
      </c>
      <c r="B10734" t="s">
        <v>430</v>
      </c>
      <c r="C10734" t="s">
        <v>33</v>
      </c>
      <c r="D10734" t="s">
        <v>657</v>
      </c>
      <c r="E10734">
        <v>50</v>
      </c>
    </row>
    <row r="10735" spans="1:5">
      <c r="A10735">
        <v>2018</v>
      </c>
      <c r="B10735" t="s">
        <v>431</v>
      </c>
      <c r="C10735" t="s">
        <v>36</v>
      </c>
      <c r="D10735" t="s">
        <v>657</v>
      </c>
      <c r="E10735">
        <v>25</v>
      </c>
    </row>
    <row r="10736" spans="1:5">
      <c r="A10736">
        <v>2018</v>
      </c>
      <c r="B10736" t="s">
        <v>438</v>
      </c>
      <c r="C10736" t="s">
        <v>52</v>
      </c>
      <c r="D10736" t="s">
        <v>657</v>
      </c>
      <c r="E10736">
        <v>40</v>
      </c>
    </row>
    <row r="10737" spans="1:5">
      <c r="A10737">
        <v>2018</v>
      </c>
      <c r="B10737" t="s">
        <v>422</v>
      </c>
      <c r="C10737" t="s">
        <v>15</v>
      </c>
      <c r="D10737" t="s">
        <v>657</v>
      </c>
      <c r="E10737">
        <v>300</v>
      </c>
    </row>
    <row r="10738" spans="1:5">
      <c r="A10738">
        <v>2018</v>
      </c>
      <c r="B10738" t="s">
        <v>436</v>
      </c>
      <c r="C10738" t="s">
        <v>49</v>
      </c>
      <c r="D10738" t="s">
        <v>657</v>
      </c>
      <c r="E10738">
        <v>320</v>
      </c>
    </row>
    <row r="10739" spans="1:5">
      <c r="A10739">
        <v>2018</v>
      </c>
      <c r="B10739" t="s">
        <v>439</v>
      </c>
      <c r="C10739" t="s">
        <v>53</v>
      </c>
      <c r="D10739" t="s">
        <v>657</v>
      </c>
      <c r="E10739">
        <v>35</v>
      </c>
    </row>
    <row r="10740" spans="1:5">
      <c r="A10740">
        <v>2018</v>
      </c>
      <c r="B10740" t="s">
        <v>437</v>
      </c>
      <c r="C10740" t="s">
        <v>51</v>
      </c>
      <c r="D10740" t="s">
        <v>657</v>
      </c>
      <c r="E10740">
        <v>105</v>
      </c>
    </row>
    <row r="10741" spans="1:5">
      <c r="A10741">
        <v>2018</v>
      </c>
      <c r="B10741" t="s">
        <v>434</v>
      </c>
      <c r="C10741" t="s">
        <v>45</v>
      </c>
      <c r="D10741" t="s">
        <v>657</v>
      </c>
      <c r="E10741">
        <v>10</v>
      </c>
    </row>
    <row r="10742" spans="1:5">
      <c r="A10742">
        <v>2018</v>
      </c>
      <c r="B10742" t="s">
        <v>429</v>
      </c>
      <c r="C10742" t="s">
        <v>30</v>
      </c>
      <c r="D10742" t="s">
        <v>657</v>
      </c>
      <c r="E10742">
        <v>270</v>
      </c>
    </row>
    <row r="10743" spans="1:5">
      <c r="A10743">
        <v>2018</v>
      </c>
      <c r="B10743" t="s">
        <v>425</v>
      </c>
      <c r="C10743" t="s">
        <v>24</v>
      </c>
      <c r="D10743" t="s">
        <v>657</v>
      </c>
      <c r="E10743">
        <v>35</v>
      </c>
    </row>
    <row r="10744" spans="1:5">
      <c r="A10744">
        <v>2018</v>
      </c>
      <c r="B10744" t="s">
        <v>432</v>
      </c>
      <c r="C10744" t="s">
        <v>39</v>
      </c>
      <c r="D10744" t="s">
        <v>657</v>
      </c>
      <c r="E10744">
        <v>130</v>
      </c>
    </row>
    <row r="10745" spans="1:5">
      <c r="A10745">
        <v>2023</v>
      </c>
      <c r="B10745" t="s">
        <v>424</v>
      </c>
      <c r="C10745" t="s">
        <v>21</v>
      </c>
      <c r="D10745" t="s">
        <v>657</v>
      </c>
      <c r="E10745">
        <v>135</v>
      </c>
    </row>
    <row r="10746" spans="1:5">
      <c r="A10746">
        <v>2023</v>
      </c>
      <c r="B10746" t="s">
        <v>432</v>
      </c>
      <c r="C10746" t="s">
        <v>39</v>
      </c>
      <c r="D10746" t="s">
        <v>657</v>
      </c>
      <c r="E10746">
        <v>110</v>
      </c>
    </row>
    <row r="10747" spans="1:5">
      <c r="A10747">
        <v>2023</v>
      </c>
      <c r="B10747" t="s">
        <v>421</v>
      </c>
      <c r="C10747" t="s">
        <v>13</v>
      </c>
      <c r="D10747" t="s">
        <v>657</v>
      </c>
      <c r="E10747">
        <v>230</v>
      </c>
    </row>
    <row r="10748" spans="1:5">
      <c r="A10748">
        <v>2023</v>
      </c>
      <c r="B10748" t="s">
        <v>430</v>
      </c>
      <c r="C10748" t="s">
        <v>33</v>
      </c>
      <c r="D10748" t="s">
        <v>657</v>
      </c>
      <c r="E10748">
        <v>60</v>
      </c>
    </row>
    <row r="10749" spans="1:5">
      <c r="A10749">
        <v>2023</v>
      </c>
      <c r="B10749" t="s">
        <v>435</v>
      </c>
      <c r="C10749" t="s">
        <v>48</v>
      </c>
      <c r="D10749" t="s">
        <v>657</v>
      </c>
      <c r="E10749">
        <v>45</v>
      </c>
    </row>
    <row r="10750" spans="1:5">
      <c r="A10750">
        <v>2023</v>
      </c>
      <c r="B10750" t="s">
        <v>436</v>
      </c>
      <c r="C10750" t="s">
        <v>49</v>
      </c>
      <c r="D10750" t="s">
        <v>657</v>
      </c>
      <c r="E10750">
        <v>260</v>
      </c>
    </row>
    <row r="10751" spans="1:5">
      <c r="A10751">
        <v>2023</v>
      </c>
      <c r="B10751" t="s">
        <v>429</v>
      </c>
      <c r="C10751" t="s">
        <v>30</v>
      </c>
      <c r="D10751" t="s">
        <v>657</v>
      </c>
      <c r="E10751">
        <v>245</v>
      </c>
    </row>
    <row r="10752" spans="1:5">
      <c r="A10752">
        <v>2023</v>
      </c>
      <c r="B10752" t="s">
        <v>420</v>
      </c>
      <c r="C10752" t="s">
        <v>8</v>
      </c>
      <c r="D10752" t="s">
        <v>657</v>
      </c>
      <c r="E10752">
        <v>290</v>
      </c>
    </row>
    <row r="10753" spans="1:5">
      <c r="A10753">
        <v>2023</v>
      </c>
      <c r="B10753" t="s">
        <v>439</v>
      </c>
      <c r="C10753" t="s">
        <v>53</v>
      </c>
      <c r="D10753" t="s">
        <v>657</v>
      </c>
      <c r="E10753">
        <v>45</v>
      </c>
    </row>
    <row r="10754" spans="1:5">
      <c r="A10754">
        <v>2023</v>
      </c>
      <c r="B10754" t="s">
        <v>437</v>
      </c>
      <c r="C10754" t="s">
        <v>51</v>
      </c>
      <c r="D10754" t="s">
        <v>657</v>
      </c>
      <c r="E10754">
        <v>85</v>
      </c>
    </row>
    <row r="10755" spans="1:5">
      <c r="A10755">
        <v>2023</v>
      </c>
      <c r="B10755" t="s">
        <v>438</v>
      </c>
      <c r="C10755" t="s">
        <v>52</v>
      </c>
      <c r="D10755" t="s">
        <v>657</v>
      </c>
      <c r="E10755">
        <v>25</v>
      </c>
    </row>
    <row r="10756" spans="1:5">
      <c r="A10756">
        <v>2023</v>
      </c>
      <c r="B10756" t="s">
        <v>426</v>
      </c>
      <c r="C10756" t="s">
        <v>427</v>
      </c>
      <c r="D10756" t="s">
        <v>657</v>
      </c>
      <c r="E10756">
        <v>155</v>
      </c>
    </row>
    <row r="10757" spans="1:5">
      <c r="A10757">
        <v>2023</v>
      </c>
      <c r="B10757" t="s">
        <v>434</v>
      </c>
      <c r="C10757" t="s">
        <v>45</v>
      </c>
      <c r="D10757" t="s">
        <v>657</v>
      </c>
      <c r="E10757">
        <v>15</v>
      </c>
    </row>
    <row r="10758" spans="1:5">
      <c r="A10758">
        <v>2023</v>
      </c>
      <c r="B10758" t="s">
        <v>425</v>
      </c>
      <c r="C10758" t="s">
        <v>24</v>
      </c>
      <c r="D10758" t="s">
        <v>657</v>
      </c>
      <c r="E10758">
        <v>40</v>
      </c>
    </row>
    <row r="10759" spans="1:5">
      <c r="A10759">
        <v>2023</v>
      </c>
      <c r="B10759" t="s">
        <v>422</v>
      </c>
      <c r="C10759" t="s">
        <v>15</v>
      </c>
      <c r="D10759" t="s">
        <v>657</v>
      </c>
      <c r="E10759">
        <v>250</v>
      </c>
    </row>
    <row r="10760" spans="1:5">
      <c r="A10760">
        <v>2024</v>
      </c>
      <c r="B10760" t="s">
        <v>430</v>
      </c>
      <c r="C10760" t="s">
        <v>33</v>
      </c>
      <c r="D10760" t="s">
        <v>657</v>
      </c>
      <c r="E10760">
        <v>35</v>
      </c>
    </row>
    <row r="10761" spans="1:5">
      <c r="A10761">
        <v>2024</v>
      </c>
      <c r="B10761" t="s">
        <v>428</v>
      </c>
      <c r="C10761" t="s">
        <v>27</v>
      </c>
      <c r="D10761" t="s">
        <v>657</v>
      </c>
      <c r="E10761">
        <v>80</v>
      </c>
    </row>
    <row r="10762" spans="1:5">
      <c r="A10762">
        <v>2024</v>
      </c>
      <c r="B10762" t="s">
        <v>422</v>
      </c>
      <c r="C10762" t="s">
        <v>15</v>
      </c>
      <c r="D10762" t="s">
        <v>657</v>
      </c>
      <c r="E10762">
        <v>245</v>
      </c>
    </row>
    <row r="10763" spans="1:5">
      <c r="A10763">
        <v>2024</v>
      </c>
      <c r="B10763" t="s">
        <v>425</v>
      </c>
      <c r="C10763" t="s">
        <v>24</v>
      </c>
      <c r="D10763" t="s">
        <v>657</v>
      </c>
      <c r="E10763">
        <v>40</v>
      </c>
    </row>
    <row r="10764" spans="1:5">
      <c r="A10764">
        <v>2024</v>
      </c>
      <c r="B10764" t="s">
        <v>438</v>
      </c>
      <c r="C10764" t="s">
        <v>52</v>
      </c>
      <c r="D10764" t="s">
        <v>657</v>
      </c>
      <c r="E10764">
        <v>35</v>
      </c>
    </row>
    <row r="10765" spans="1:5">
      <c r="A10765">
        <v>2024</v>
      </c>
      <c r="B10765" t="s">
        <v>420</v>
      </c>
      <c r="C10765" t="s">
        <v>8</v>
      </c>
      <c r="D10765" t="s">
        <v>657</v>
      </c>
      <c r="E10765">
        <v>265</v>
      </c>
    </row>
    <row r="10766" spans="1:5">
      <c r="A10766">
        <v>2024</v>
      </c>
      <c r="B10766" t="s">
        <v>423</v>
      </c>
      <c r="C10766" t="s">
        <v>18</v>
      </c>
      <c r="D10766" t="s">
        <v>657</v>
      </c>
      <c r="E10766">
        <v>40</v>
      </c>
    </row>
    <row r="10767" spans="1:5">
      <c r="A10767">
        <v>2024</v>
      </c>
      <c r="B10767" t="s">
        <v>421</v>
      </c>
      <c r="C10767" t="s">
        <v>13</v>
      </c>
      <c r="D10767" t="s">
        <v>657</v>
      </c>
      <c r="E10767">
        <v>215</v>
      </c>
    </row>
    <row r="10768" spans="1:5">
      <c r="A10768">
        <v>2024</v>
      </c>
      <c r="B10768" t="s">
        <v>429</v>
      </c>
      <c r="C10768" t="s">
        <v>30</v>
      </c>
      <c r="D10768" t="s">
        <v>657</v>
      </c>
      <c r="E10768">
        <v>250</v>
      </c>
    </row>
    <row r="10769" spans="1:5">
      <c r="A10769">
        <v>2024</v>
      </c>
      <c r="B10769" t="s">
        <v>431</v>
      </c>
      <c r="C10769" t="s">
        <v>36</v>
      </c>
      <c r="D10769" t="s">
        <v>657</v>
      </c>
      <c r="E10769">
        <v>25</v>
      </c>
    </row>
    <row r="10770" spans="1:5">
      <c r="A10770">
        <v>2024</v>
      </c>
      <c r="B10770" t="s">
        <v>434</v>
      </c>
      <c r="C10770" t="s">
        <v>45</v>
      </c>
      <c r="D10770" t="s">
        <v>657</v>
      </c>
      <c r="E10770">
        <v>20</v>
      </c>
    </row>
    <row r="10771" spans="1:5">
      <c r="A10771">
        <v>2024</v>
      </c>
      <c r="B10771" t="s">
        <v>437</v>
      </c>
      <c r="C10771" t="s">
        <v>51</v>
      </c>
      <c r="D10771" t="s">
        <v>657</v>
      </c>
      <c r="E10771">
        <v>85</v>
      </c>
    </row>
    <row r="10772" spans="1:5">
      <c r="A10772">
        <v>2024</v>
      </c>
      <c r="B10772" t="s">
        <v>436</v>
      </c>
      <c r="C10772" t="s">
        <v>49</v>
      </c>
      <c r="D10772" t="s">
        <v>657</v>
      </c>
      <c r="E10772">
        <v>230</v>
      </c>
    </row>
    <row r="10773" spans="1:5">
      <c r="A10773">
        <v>2024</v>
      </c>
      <c r="B10773" t="s">
        <v>439</v>
      </c>
      <c r="C10773" t="s">
        <v>53</v>
      </c>
      <c r="D10773" t="s">
        <v>657</v>
      </c>
      <c r="E10773">
        <v>45</v>
      </c>
    </row>
    <row r="10774" spans="1:5">
      <c r="A10774">
        <v>2024</v>
      </c>
      <c r="B10774" t="s">
        <v>433</v>
      </c>
      <c r="C10774" t="s">
        <v>42</v>
      </c>
      <c r="D10774" t="s">
        <v>657</v>
      </c>
      <c r="E10774">
        <v>15</v>
      </c>
    </row>
    <row r="10775" spans="1:5">
      <c r="A10775">
        <v>2023</v>
      </c>
      <c r="B10775" t="s">
        <v>431</v>
      </c>
      <c r="C10775" t="s">
        <v>36</v>
      </c>
      <c r="D10775" t="s">
        <v>658</v>
      </c>
      <c r="E10775">
        <v>60</v>
      </c>
    </row>
    <row r="10776" spans="1:5">
      <c r="A10776">
        <v>2023</v>
      </c>
      <c r="B10776" t="s">
        <v>433</v>
      </c>
      <c r="C10776" t="s">
        <v>42</v>
      </c>
      <c r="D10776" t="s">
        <v>658</v>
      </c>
      <c r="E10776">
        <v>75</v>
      </c>
    </row>
    <row r="10777" spans="1:5">
      <c r="A10777">
        <v>2023</v>
      </c>
      <c r="B10777" t="s">
        <v>423</v>
      </c>
      <c r="C10777" t="s">
        <v>18</v>
      </c>
      <c r="D10777" t="s">
        <v>658</v>
      </c>
      <c r="E10777">
        <v>105</v>
      </c>
    </row>
    <row r="10778" spans="1:5">
      <c r="A10778">
        <v>2023</v>
      </c>
      <c r="B10778" t="s">
        <v>428</v>
      </c>
      <c r="C10778" t="s">
        <v>27</v>
      </c>
      <c r="D10778" t="s">
        <v>658</v>
      </c>
      <c r="E10778">
        <v>175</v>
      </c>
    </row>
    <row r="10779" spans="1:5">
      <c r="A10779">
        <v>2024</v>
      </c>
      <c r="B10779" t="s">
        <v>424</v>
      </c>
      <c r="C10779" t="s">
        <v>21</v>
      </c>
      <c r="D10779" t="s">
        <v>658</v>
      </c>
      <c r="E10779">
        <v>305</v>
      </c>
    </row>
    <row r="10780" spans="1:5">
      <c r="A10780">
        <v>2024</v>
      </c>
      <c r="B10780" t="s">
        <v>432</v>
      </c>
      <c r="C10780" t="s">
        <v>39</v>
      </c>
      <c r="D10780" t="s">
        <v>658</v>
      </c>
      <c r="E10780">
        <v>200</v>
      </c>
    </row>
    <row r="10781" spans="1:5">
      <c r="A10781">
        <v>2024</v>
      </c>
      <c r="B10781" t="s">
        <v>435</v>
      </c>
      <c r="C10781" t="s">
        <v>48</v>
      </c>
      <c r="D10781" t="s">
        <v>658</v>
      </c>
      <c r="E10781">
        <v>85</v>
      </c>
    </row>
    <row r="10782" spans="1:5">
      <c r="A10782">
        <v>2024</v>
      </c>
      <c r="B10782" t="s">
        <v>426</v>
      </c>
      <c r="C10782" t="s">
        <v>427</v>
      </c>
      <c r="D10782" t="s">
        <v>658</v>
      </c>
      <c r="E10782">
        <v>170</v>
      </c>
    </row>
    <row r="10783" spans="1:5">
      <c r="A10783">
        <v>2021</v>
      </c>
      <c r="B10783" t="s">
        <v>437</v>
      </c>
      <c r="C10783" t="s">
        <v>51</v>
      </c>
      <c r="D10783" t="s">
        <v>658</v>
      </c>
      <c r="E10783">
        <v>475</v>
      </c>
    </row>
    <row r="10784" spans="1:5">
      <c r="A10784">
        <v>2021</v>
      </c>
      <c r="B10784" t="s">
        <v>434</v>
      </c>
      <c r="C10784" t="s">
        <v>45</v>
      </c>
      <c r="D10784" t="s">
        <v>658</v>
      </c>
      <c r="E10784">
        <v>35</v>
      </c>
    </row>
    <row r="10785" spans="1:5">
      <c r="A10785">
        <v>2021</v>
      </c>
      <c r="B10785" t="s">
        <v>438</v>
      </c>
      <c r="C10785" t="s">
        <v>52</v>
      </c>
      <c r="D10785" t="s">
        <v>658</v>
      </c>
      <c r="E10785">
        <v>65</v>
      </c>
    </row>
    <row r="10786" spans="1:5">
      <c r="A10786">
        <v>2021</v>
      </c>
      <c r="B10786" t="s">
        <v>425</v>
      </c>
      <c r="C10786" t="s">
        <v>24</v>
      </c>
      <c r="D10786" t="s">
        <v>658</v>
      </c>
      <c r="E10786">
        <v>105</v>
      </c>
    </row>
    <row r="10787" spans="1:5">
      <c r="A10787">
        <v>2021</v>
      </c>
      <c r="B10787" t="s">
        <v>423</v>
      </c>
      <c r="C10787" t="s">
        <v>18</v>
      </c>
      <c r="D10787" t="s">
        <v>658</v>
      </c>
      <c r="E10787">
        <v>120</v>
      </c>
    </row>
    <row r="10788" spans="1:5">
      <c r="A10788">
        <v>2021</v>
      </c>
      <c r="B10788" t="s">
        <v>420</v>
      </c>
      <c r="C10788" t="s">
        <v>8</v>
      </c>
      <c r="D10788" t="s">
        <v>658</v>
      </c>
      <c r="E10788">
        <v>715</v>
      </c>
    </row>
    <row r="10789" spans="1:5">
      <c r="A10789">
        <v>2022</v>
      </c>
      <c r="B10789" t="s">
        <v>425</v>
      </c>
      <c r="C10789" t="s">
        <v>24</v>
      </c>
      <c r="D10789" t="s">
        <v>658</v>
      </c>
      <c r="E10789">
        <v>105</v>
      </c>
    </row>
    <row r="10790" spans="1:5">
      <c r="A10790">
        <v>2022</v>
      </c>
      <c r="B10790" t="s">
        <v>422</v>
      </c>
      <c r="C10790" t="s">
        <v>15</v>
      </c>
      <c r="D10790" t="s">
        <v>658</v>
      </c>
      <c r="E10790">
        <v>515</v>
      </c>
    </row>
    <row r="10791" spans="1:5">
      <c r="A10791">
        <v>2022</v>
      </c>
      <c r="B10791" t="s">
        <v>437</v>
      </c>
      <c r="C10791" t="s">
        <v>51</v>
      </c>
      <c r="D10791" t="s">
        <v>658</v>
      </c>
      <c r="E10791">
        <v>490</v>
      </c>
    </row>
    <row r="10792" spans="1:5">
      <c r="A10792">
        <v>2022</v>
      </c>
      <c r="B10792" t="s">
        <v>426</v>
      </c>
      <c r="C10792" t="s">
        <v>427</v>
      </c>
      <c r="D10792" t="s">
        <v>658</v>
      </c>
      <c r="E10792">
        <v>155</v>
      </c>
    </row>
    <row r="10793" spans="1:5">
      <c r="A10793">
        <v>2022</v>
      </c>
      <c r="B10793" t="s">
        <v>428</v>
      </c>
      <c r="C10793" t="s">
        <v>27</v>
      </c>
      <c r="D10793" t="s">
        <v>658</v>
      </c>
      <c r="E10793">
        <v>165</v>
      </c>
    </row>
    <row r="10794" spans="1:5">
      <c r="A10794">
        <v>2022</v>
      </c>
      <c r="B10794" t="s">
        <v>435</v>
      </c>
      <c r="C10794" t="s">
        <v>48</v>
      </c>
      <c r="D10794" t="s">
        <v>658</v>
      </c>
      <c r="E10794">
        <v>90</v>
      </c>
    </row>
    <row r="10795" spans="1:5">
      <c r="A10795">
        <v>2022</v>
      </c>
      <c r="B10795" t="s">
        <v>423</v>
      </c>
      <c r="C10795" t="s">
        <v>18</v>
      </c>
      <c r="D10795" t="s">
        <v>658</v>
      </c>
      <c r="E10795">
        <v>110</v>
      </c>
    </row>
    <row r="10796" spans="1:5">
      <c r="A10796">
        <v>2022</v>
      </c>
      <c r="B10796" t="s">
        <v>430</v>
      </c>
      <c r="C10796" t="s">
        <v>33</v>
      </c>
      <c r="D10796" t="s">
        <v>658</v>
      </c>
      <c r="E10796">
        <v>105</v>
      </c>
    </row>
    <row r="10797" spans="1:5">
      <c r="A10797">
        <v>2022</v>
      </c>
      <c r="B10797" t="s">
        <v>436</v>
      </c>
      <c r="C10797" t="s">
        <v>49</v>
      </c>
      <c r="D10797" t="s">
        <v>658</v>
      </c>
      <c r="E10797">
        <v>695</v>
      </c>
    </row>
    <row r="10798" spans="1:5">
      <c r="A10798">
        <v>2022</v>
      </c>
      <c r="B10798" t="s">
        <v>439</v>
      </c>
      <c r="C10798" t="s">
        <v>53</v>
      </c>
      <c r="D10798" t="s">
        <v>658</v>
      </c>
      <c r="E10798">
        <v>95</v>
      </c>
    </row>
    <row r="10799" spans="1:5">
      <c r="A10799">
        <v>2022</v>
      </c>
      <c r="B10799" t="s">
        <v>433</v>
      </c>
      <c r="C10799" t="s">
        <v>42</v>
      </c>
      <c r="D10799" t="s">
        <v>658</v>
      </c>
      <c r="E10799">
        <v>70</v>
      </c>
    </row>
    <row r="10800" spans="1:5">
      <c r="A10800">
        <v>2022</v>
      </c>
      <c r="B10800" t="s">
        <v>434</v>
      </c>
      <c r="C10800" t="s">
        <v>45</v>
      </c>
      <c r="D10800" t="s">
        <v>658</v>
      </c>
      <c r="E10800">
        <v>40</v>
      </c>
    </row>
    <row r="10801" spans="1:5">
      <c r="A10801">
        <v>2022</v>
      </c>
      <c r="B10801" t="s">
        <v>432</v>
      </c>
      <c r="C10801" t="s">
        <v>39</v>
      </c>
      <c r="D10801" t="s">
        <v>658</v>
      </c>
      <c r="E10801">
        <v>215</v>
      </c>
    </row>
    <row r="10802" spans="1:5">
      <c r="A10802">
        <v>2021</v>
      </c>
      <c r="B10802" t="s">
        <v>426</v>
      </c>
      <c r="C10802" t="s">
        <v>427</v>
      </c>
      <c r="D10802" t="s">
        <v>658</v>
      </c>
      <c r="E10802">
        <v>145</v>
      </c>
    </row>
    <row r="10803" spans="1:5">
      <c r="A10803">
        <v>2021</v>
      </c>
      <c r="B10803" t="s">
        <v>422</v>
      </c>
      <c r="C10803" t="s">
        <v>15</v>
      </c>
      <c r="D10803" t="s">
        <v>658</v>
      </c>
      <c r="E10803">
        <v>550</v>
      </c>
    </row>
    <row r="10804" spans="1:5">
      <c r="A10804">
        <v>2021</v>
      </c>
      <c r="B10804" t="s">
        <v>432</v>
      </c>
      <c r="C10804" t="s">
        <v>39</v>
      </c>
      <c r="D10804" t="s">
        <v>658</v>
      </c>
      <c r="E10804">
        <v>235</v>
      </c>
    </row>
    <row r="10805" spans="1:5">
      <c r="A10805">
        <v>2021</v>
      </c>
      <c r="B10805" t="s">
        <v>424</v>
      </c>
      <c r="C10805" t="s">
        <v>21</v>
      </c>
      <c r="D10805" t="s">
        <v>658</v>
      </c>
      <c r="E10805">
        <v>335</v>
      </c>
    </row>
    <row r="10806" spans="1:5">
      <c r="A10806">
        <v>2021</v>
      </c>
      <c r="B10806" t="s">
        <v>433</v>
      </c>
      <c r="C10806" t="s">
        <v>42</v>
      </c>
      <c r="D10806" t="s">
        <v>658</v>
      </c>
      <c r="E10806">
        <v>75</v>
      </c>
    </row>
    <row r="10807" spans="1:5">
      <c r="A10807">
        <v>2021</v>
      </c>
      <c r="B10807" t="s">
        <v>421</v>
      </c>
      <c r="C10807" t="s">
        <v>13</v>
      </c>
      <c r="D10807" t="s">
        <v>658</v>
      </c>
      <c r="E10807">
        <v>880</v>
      </c>
    </row>
    <row r="10808" spans="1:5">
      <c r="A10808">
        <v>2022</v>
      </c>
      <c r="B10808" t="s">
        <v>424</v>
      </c>
      <c r="C10808" t="s">
        <v>21</v>
      </c>
      <c r="D10808" t="s">
        <v>658</v>
      </c>
      <c r="E10808">
        <v>325</v>
      </c>
    </row>
    <row r="10809" spans="1:5">
      <c r="A10809">
        <v>2022</v>
      </c>
      <c r="B10809" t="s">
        <v>431</v>
      </c>
      <c r="C10809" t="s">
        <v>36</v>
      </c>
      <c r="D10809" t="s">
        <v>658</v>
      </c>
      <c r="E10809">
        <v>65</v>
      </c>
    </row>
    <row r="10810" spans="1:5">
      <c r="A10810">
        <v>2022</v>
      </c>
      <c r="B10810" t="s">
        <v>421</v>
      </c>
      <c r="C10810" t="s">
        <v>13</v>
      </c>
      <c r="D10810" t="s">
        <v>658</v>
      </c>
      <c r="E10810">
        <v>815</v>
      </c>
    </row>
    <row r="10811" spans="1:5">
      <c r="A10811">
        <v>2021</v>
      </c>
      <c r="B10811" t="s">
        <v>436</v>
      </c>
      <c r="C10811" t="s">
        <v>49</v>
      </c>
      <c r="D10811" t="s">
        <v>658</v>
      </c>
      <c r="E10811">
        <v>675</v>
      </c>
    </row>
    <row r="10812" spans="1:5">
      <c r="A10812">
        <v>2021</v>
      </c>
      <c r="B10812" t="s">
        <v>439</v>
      </c>
      <c r="C10812" t="s">
        <v>53</v>
      </c>
      <c r="D10812" t="s">
        <v>658</v>
      </c>
      <c r="E10812">
        <v>105</v>
      </c>
    </row>
    <row r="10813" spans="1:5">
      <c r="A10813">
        <v>2021</v>
      </c>
      <c r="B10813" t="s">
        <v>435</v>
      </c>
      <c r="C10813" t="s">
        <v>48</v>
      </c>
      <c r="D10813" t="s">
        <v>658</v>
      </c>
      <c r="E10813">
        <v>90</v>
      </c>
    </row>
    <row r="10814" spans="1:5">
      <c r="A10814">
        <v>2021</v>
      </c>
      <c r="B10814" t="s">
        <v>430</v>
      </c>
      <c r="C10814" t="s">
        <v>33</v>
      </c>
      <c r="D10814" t="s">
        <v>658</v>
      </c>
      <c r="E10814">
        <v>80</v>
      </c>
    </row>
    <row r="10815" spans="1:5">
      <c r="A10815">
        <v>2021</v>
      </c>
      <c r="B10815" t="s">
        <v>429</v>
      </c>
      <c r="C10815" t="s">
        <v>30</v>
      </c>
      <c r="D10815" t="s">
        <v>658</v>
      </c>
      <c r="E10815">
        <v>520</v>
      </c>
    </row>
    <row r="10816" spans="1:5">
      <c r="A10816">
        <v>2021</v>
      </c>
      <c r="B10816" t="s">
        <v>428</v>
      </c>
      <c r="C10816" t="s">
        <v>27</v>
      </c>
      <c r="D10816" t="s">
        <v>658</v>
      </c>
      <c r="E10816">
        <v>195</v>
      </c>
    </row>
    <row r="10817" spans="1:5">
      <c r="A10817">
        <v>2021</v>
      </c>
      <c r="B10817" t="s">
        <v>431</v>
      </c>
      <c r="C10817" t="s">
        <v>36</v>
      </c>
      <c r="D10817" t="s">
        <v>658</v>
      </c>
      <c r="E10817">
        <v>65</v>
      </c>
    </row>
    <row r="10818" spans="1:5">
      <c r="A10818">
        <v>2022</v>
      </c>
      <c r="B10818" t="s">
        <v>438</v>
      </c>
      <c r="C10818" t="s">
        <v>52</v>
      </c>
      <c r="D10818" t="s">
        <v>658</v>
      </c>
      <c r="E10818">
        <v>60</v>
      </c>
    </row>
    <row r="10819" spans="1:5">
      <c r="A10819">
        <v>2022</v>
      </c>
      <c r="B10819" t="s">
        <v>429</v>
      </c>
      <c r="C10819" t="s">
        <v>30</v>
      </c>
      <c r="D10819" t="s">
        <v>658</v>
      </c>
      <c r="E10819">
        <v>500</v>
      </c>
    </row>
    <row r="10820" spans="1:5">
      <c r="A10820">
        <v>2022</v>
      </c>
      <c r="B10820" t="s">
        <v>420</v>
      </c>
      <c r="C10820" t="s">
        <v>8</v>
      </c>
      <c r="D10820" t="s">
        <v>658</v>
      </c>
      <c r="E10820">
        <v>705</v>
      </c>
    </row>
    <row r="10821" spans="1:5">
      <c r="A10821">
        <v>2020</v>
      </c>
      <c r="B10821" t="s">
        <v>422</v>
      </c>
      <c r="C10821" t="s">
        <v>15</v>
      </c>
      <c r="D10821" t="s">
        <v>658</v>
      </c>
      <c r="E10821">
        <v>560</v>
      </c>
    </row>
    <row r="10822" spans="1:5">
      <c r="A10822">
        <v>2020</v>
      </c>
      <c r="B10822" t="s">
        <v>425</v>
      </c>
      <c r="C10822" t="s">
        <v>24</v>
      </c>
      <c r="D10822" t="s">
        <v>658</v>
      </c>
      <c r="E10822">
        <v>105</v>
      </c>
    </row>
    <row r="10823" spans="1:5">
      <c r="A10823">
        <v>2020</v>
      </c>
      <c r="B10823" t="s">
        <v>431</v>
      </c>
      <c r="C10823" t="s">
        <v>36</v>
      </c>
      <c r="D10823" t="s">
        <v>658</v>
      </c>
      <c r="E10823">
        <v>60</v>
      </c>
    </row>
    <row r="10824" spans="1:5">
      <c r="A10824">
        <v>2020</v>
      </c>
      <c r="B10824" t="s">
        <v>423</v>
      </c>
      <c r="C10824" t="s">
        <v>18</v>
      </c>
      <c r="D10824" t="s">
        <v>658</v>
      </c>
      <c r="E10824">
        <v>120</v>
      </c>
    </row>
    <row r="10825" spans="1:5">
      <c r="A10825">
        <v>2020</v>
      </c>
      <c r="B10825" t="s">
        <v>421</v>
      </c>
      <c r="C10825" t="s">
        <v>13</v>
      </c>
      <c r="D10825" t="s">
        <v>658</v>
      </c>
      <c r="E10825">
        <v>830</v>
      </c>
    </row>
    <row r="10826" spans="1:5">
      <c r="A10826">
        <v>2020</v>
      </c>
      <c r="B10826" t="s">
        <v>438</v>
      </c>
      <c r="C10826" t="s">
        <v>52</v>
      </c>
      <c r="D10826" t="s">
        <v>658</v>
      </c>
      <c r="E10826">
        <v>60</v>
      </c>
    </row>
    <row r="10827" spans="1:5">
      <c r="A10827">
        <v>2020</v>
      </c>
      <c r="B10827" t="s">
        <v>436</v>
      </c>
      <c r="C10827" t="s">
        <v>49</v>
      </c>
      <c r="D10827" t="s">
        <v>658</v>
      </c>
      <c r="E10827">
        <v>670</v>
      </c>
    </row>
    <row r="10828" spans="1:5">
      <c r="A10828">
        <v>2020</v>
      </c>
      <c r="B10828" t="s">
        <v>426</v>
      </c>
      <c r="C10828" t="s">
        <v>427</v>
      </c>
      <c r="D10828" t="s">
        <v>658</v>
      </c>
      <c r="E10828">
        <v>145</v>
      </c>
    </row>
    <row r="10829" spans="1:5">
      <c r="A10829">
        <v>2020</v>
      </c>
      <c r="B10829" t="s">
        <v>424</v>
      </c>
      <c r="C10829" t="s">
        <v>21</v>
      </c>
      <c r="D10829" t="s">
        <v>658</v>
      </c>
      <c r="E10829">
        <v>325</v>
      </c>
    </row>
    <row r="10830" spans="1:5">
      <c r="A10830">
        <v>2020</v>
      </c>
      <c r="B10830" t="s">
        <v>432</v>
      </c>
      <c r="C10830" t="s">
        <v>39</v>
      </c>
      <c r="D10830" t="s">
        <v>658</v>
      </c>
      <c r="E10830">
        <v>245</v>
      </c>
    </row>
    <row r="10831" spans="1:5">
      <c r="A10831">
        <v>2020</v>
      </c>
      <c r="B10831" t="s">
        <v>439</v>
      </c>
      <c r="C10831" t="s">
        <v>53</v>
      </c>
      <c r="D10831" t="s">
        <v>658</v>
      </c>
      <c r="E10831">
        <v>105</v>
      </c>
    </row>
    <row r="10832" spans="1:5">
      <c r="A10832">
        <v>2020</v>
      </c>
      <c r="B10832" t="s">
        <v>428</v>
      </c>
      <c r="C10832" t="s">
        <v>27</v>
      </c>
      <c r="D10832" t="s">
        <v>658</v>
      </c>
      <c r="E10832">
        <v>195</v>
      </c>
    </row>
    <row r="10833" spans="1:5">
      <c r="A10833">
        <v>2020</v>
      </c>
      <c r="B10833" t="s">
        <v>429</v>
      </c>
      <c r="C10833" t="s">
        <v>30</v>
      </c>
      <c r="D10833" t="s">
        <v>658</v>
      </c>
      <c r="E10833">
        <v>490</v>
      </c>
    </row>
    <row r="10834" spans="1:5">
      <c r="A10834">
        <v>2020</v>
      </c>
      <c r="B10834" t="s">
        <v>430</v>
      </c>
      <c r="C10834" t="s">
        <v>33</v>
      </c>
      <c r="D10834" t="s">
        <v>658</v>
      </c>
      <c r="E10834">
        <v>90</v>
      </c>
    </row>
    <row r="10835" spans="1:5">
      <c r="A10835">
        <v>2020</v>
      </c>
      <c r="B10835" t="s">
        <v>433</v>
      </c>
      <c r="C10835" t="s">
        <v>42</v>
      </c>
      <c r="D10835" t="s">
        <v>658</v>
      </c>
      <c r="E10835">
        <v>75</v>
      </c>
    </row>
    <row r="10836" spans="1:5">
      <c r="A10836">
        <v>2020</v>
      </c>
      <c r="B10836" t="s">
        <v>420</v>
      </c>
      <c r="C10836" t="s">
        <v>8</v>
      </c>
      <c r="D10836" t="s">
        <v>658</v>
      </c>
      <c r="E10836">
        <v>700</v>
      </c>
    </row>
    <row r="10837" spans="1:5">
      <c r="A10837">
        <v>2020</v>
      </c>
      <c r="B10837" t="s">
        <v>434</v>
      </c>
      <c r="C10837" t="s">
        <v>45</v>
      </c>
      <c r="D10837" t="s">
        <v>658</v>
      </c>
      <c r="E10837">
        <v>30</v>
      </c>
    </row>
    <row r="10838" spans="1:5">
      <c r="A10838">
        <v>2020</v>
      </c>
      <c r="B10838" t="s">
        <v>435</v>
      </c>
      <c r="C10838" t="s">
        <v>48</v>
      </c>
      <c r="D10838" t="s">
        <v>658</v>
      </c>
      <c r="E10838">
        <v>95</v>
      </c>
    </row>
    <row r="10839" spans="1:5">
      <c r="A10839">
        <v>2020</v>
      </c>
      <c r="B10839" t="s">
        <v>437</v>
      </c>
      <c r="C10839" t="s">
        <v>51</v>
      </c>
      <c r="D10839" t="s">
        <v>658</v>
      </c>
      <c r="E10839">
        <v>495</v>
      </c>
    </row>
    <row r="10840" spans="1:5">
      <c r="A10840">
        <v>2019</v>
      </c>
      <c r="B10840" t="s">
        <v>432</v>
      </c>
      <c r="C10840" t="s">
        <v>39</v>
      </c>
      <c r="D10840" t="s">
        <v>658</v>
      </c>
      <c r="E10840">
        <v>245</v>
      </c>
    </row>
    <row r="10841" spans="1:5">
      <c r="A10841">
        <v>2019</v>
      </c>
      <c r="B10841" t="s">
        <v>426</v>
      </c>
      <c r="C10841" t="s">
        <v>427</v>
      </c>
      <c r="D10841" t="s">
        <v>658</v>
      </c>
      <c r="E10841">
        <v>155</v>
      </c>
    </row>
    <row r="10842" spans="1:5">
      <c r="A10842">
        <v>2019</v>
      </c>
      <c r="B10842" t="s">
        <v>421</v>
      </c>
      <c r="C10842" t="s">
        <v>13</v>
      </c>
      <c r="D10842" t="s">
        <v>658</v>
      </c>
      <c r="E10842">
        <v>835</v>
      </c>
    </row>
    <row r="10843" spans="1:5">
      <c r="A10843">
        <v>2019</v>
      </c>
      <c r="B10843" t="s">
        <v>424</v>
      </c>
      <c r="C10843" t="s">
        <v>21</v>
      </c>
      <c r="D10843" t="s">
        <v>658</v>
      </c>
      <c r="E10843">
        <v>345</v>
      </c>
    </row>
    <row r="10844" spans="1:5">
      <c r="A10844">
        <v>2019</v>
      </c>
      <c r="B10844" t="s">
        <v>423</v>
      </c>
      <c r="C10844" t="s">
        <v>18</v>
      </c>
      <c r="D10844" t="s">
        <v>658</v>
      </c>
      <c r="E10844">
        <v>110</v>
      </c>
    </row>
    <row r="10845" spans="1:5">
      <c r="A10845">
        <v>2019</v>
      </c>
      <c r="B10845" t="s">
        <v>434</v>
      </c>
      <c r="C10845" t="s">
        <v>45</v>
      </c>
      <c r="D10845" t="s">
        <v>658</v>
      </c>
      <c r="E10845">
        <v>35</v>
      </c>
    </row>
    <row r="10846" spans="1:5">
      <c r="A10846">
        <v>2019</v>
      </c>
      <c r="B10846" t="s">
        <v>428</v>
      </c>
      <c r="C10846" t="s">
        <v>27</v>
      </c>
      <c r="D10846" t="s">
        <v>658</v>
      </c>
      <c r="E10846">
        <v>195</v>
      </c>
    </row>
    <row r="10847" spans="1:5">
      <c r="A10847">
        <v>2019</v>
      </c>
      <c r="B10847" t="s">
        <v>437</v>
      </c>
      <c r="C10847" t="s">
        <v>51</v>
      </c>
      <c r="D10847" t="s">
        <v>658</v>
      </c>
      <c r="E10847">
        <v>485</v>
      </c>
    </row>
    <row r="10848" spans="1:5">
      <c r="A10848">
        <v>2019</v>
      </c>
      <c r="B10848" t="s">
        <v>425</v>
      </c>
      <c r="C10848" t="s">
        <v>24</v>
      </c>
      <c r="D10848" t="s">
        <v>658</v>
      </c>
      <c r="E10848">
        <v>110</v>
      </c>
    </row>
    <row r="10849" spans="1:5">
      <c r="A10849">
        <v>2019</v>
      </c>
      <c r="B10849" t="s">
        <v>430</v>
      </c>
      <c r="C10849" t="s">
        <v>33</v>
      </c>
      <c r="D10849" t="s">
        <v>658</v>
      </c>
      <c r="E10849">
        <v>95</v>
      </c>
    </row>
    <row r="10850" spans="1:5">
      <c r="A10850">
        <v>2019</v>
      </c>
      <c r="B10850" t="s">
        <v>420</v>
      </c>
      <c r="C10850" t="s">
        <v>8</v>
      </c>
      <c r="D10850" t="s">
        <v>658</v>
      </c>
      <c r="E10850">
        <v>690</v>
      </c>
    </row>
    <row r="10851" spans="1:5">
      <c r="A10851">
        <v>2019</v>
      </c>
      <c r="B10851" t="s">
        <v>438</v>
      </c>
      <c r="C10851" t="s">
        <v>52</v>
      </c>
      <c r="D10851" t="s">
        <v>658</v>
      </c>
      <c r="E10851">
        <v>65</v>
      </c>
    </row>
    <row r="10852" spans="1:5">
      <c r="A10852">
        <v>2019</v>
      </c>
      <c r="B10852" t="s">
        <v>429</v>
      </c>
      <c r="C10852" t="s">
        <v>30</v>
      </c>
      <c r="D10852" t="s">
        <v>658</v>
      </c>
      <c r="E10852">
        <v>500</v>
      </c>
    </row>
    <row r="10853" spans="1:5">
      <c r="A10853">
        <v>2019</v>
      </c>
      <c r="B10853" t="s">
        <v>433</v>
      </c>
      <c r="C10853" t="s">
        <v>42</v>
      </c>
      <c r="D10853" t="s">
        <v>658</v>
      </c>
      <c r="E10853">
        <v>90</v>
      </c>
    </row>
    <row r="10854" spans="1:5">
      <c r="A10854">
        <v>2019</v>
      </c>
      <c r="B10854" t="s">
        <v>422</v>
      </c>
      <c r="C10854" t="s">
        <v>15</v>
      </c>
      <c r="D10854" t="s">
        <v>658</v>
      </c>
      <c r="E10854">
        <v>560</v>
      </c>
    </row>
    <row r="10855" spans="1:5">
      <c r="A10855">
        <v>2019</v>
      </c>
      <c r="B10855" t="s">
        <v>435</v>
      </c>
      <c r="C10855" t="s">
        <v>48</v>
      </c>
      <c r="D10855" t="s">
        <v>658</v>
      </c>
      <c r="E10855">
        <v>95</v>
      </c>
    </row>
    <row r="10856" spans="1:5">
      <c r="A10856">
        <v>2019</v>
      </c>
      <c r="B10856" t="s">
        <v>436</v>
      </c>
      <c r="C10856" t="s">
        <v>49</v>
      </c>
      <c r="D10856" t="s">
        <v>658</v>
      </c>
      <c r="E10856">
        <v>710</v>
      </c>
    </row>
    <row r="10857" spans="1:5">
      <c r="A10857">
        <v>2019</v>
      </c>
      <c r="B10857" t="s">
        <v>439</v>
      </c>
      <c r="C10857" t="s">
        <v>53</v>
      </c>
      <c r="D10857" t="s">
        <v>658</v>
      </c>
      <c r="E10857">
        <v>125</v>
      </c>
    </row>
    <row r="10858" spans="1:5">
      <c r="A10858">
        <v>2019</v>
      </c>
      <c r="B10858" t="s">
        <v>431</v>
      </c>
      <c r="C10858" t="s">
        <v>36</v>
      </c>
      <c r="D10858" t="s">
        <v>658</v>
      </c>
      <c r="E10858">
        <v>50</v>
      </c>
    </row>
    <row r="10859" spans="1:5">
      <c r="A10859">
        <v>2018</v>
      </c>
      <c r="B10859" t="s">
        <v>424</v>
      </c>
      <c r="C10859" t="s">
        <v>21</v>
      </c>
      <c r="D10859" t="s">
        <v>658</v>
      </c>
      <c r="E10859">
        <v>335</v>
      </c>
    </row>
    <row r="10860" spans="1:5">
      <c r="A10860">
        <v>2018</v>
      </c>
      <c r="B10860" t="s">
        <v>420</v>
      </c>
      <c r="C10860" t="s">
        <v>8</v>
      </c>
      <c r="D10860" t="s">
        <v>658</v>
      </c>
      <c r="E10860">
        <v>750</v>
      </c>
    </row>
    <row r="10861" spans="1:5">
      <c r="A10861">
        <v>2018</v>
      </c>
      <c r="B10861" t="s">
        <v>426</v>
      </c>
      <c r="C10861" t="s">
        <v>427</v>
      </c>
      <c r="D10861" t="s">
        <v>658</v>
      </c>
      <c r="E10861">
        <v>160</v>
      </c>
    </row>
    <row r="10862" spans="1:5">
      <c r="A10862">
        <v>2018</v>
      </c>
      <c r="B10862" t="s">
        <v>433</v>
      </c>
      <c r="C10862" t="s">
        <v>42</v>
      </c>
      <c r="D10862" t="s">
        <v>658</v>
      </c>
      <c r="E10862">
        <v>90</v>
      </c>
    </row>
    <row r="10863" spans="1:5">
      <c r="A10863">
        <v>2018</v>
      </c>
      <c r="B10863" t="s">
        <v>421</v>
      </c>
      <c r="C10863" t="s">
        <v>13</v>
      </c>
      <c r="D10863" t="s">
        <v>658</v>
      </c>
      <c r="E10863">
        <v>940</v>
      </c>
    </row>
    <row r="10864" spans="1:5">
      <c r="A10864">
        <v>2018</v>
      </c>
      <c r="B10864" t="s">
        <v>435</v>
      </c>
      <c r="C10864" t="s">
        <v>48</v>
      </c>
      <c r="D10864" t="s">
        <v>658</v>
      </c>
      <c r="E10864">
        <v>85</v>
      </c>
    </row>
    <row r="10865" spans="1:5">
      <c r="A10865">
        <v>2018</v>
      </c>
      <c r="B10865" t="s">
        <v>428</v>
      </c>
      <c r="C10865" t="s">
        <v>27</v>
      </c>
      <c r="D10865" t="s">
        <v>658</v>
      </c>
      <c r="E10865">
        <v>170</v>
      </c>
    </row>
    <row r="10866" spans="1:5">
      <c r="A10866">
        <v>2018</v>
      </c>
      <c r="B10866" t="s">
        <v>423</v>
      </c>
      <c r="C10866" t="s">
        <v>18</v>
      </c>
      <c r="D10866" t="s">
        <v>658</v>
      </c>
      <c r="E10866">
        <v>115</v>
      </c>
    </row>
    <row r="10867" spans="1:5">
      <c r="A10867">
        <v>2018</v>
      </c>
      <c r="B10867" t="s">
        <v>430</v>
      </c>
      <c r="C10867" t="s">
        <v>33</v>
      </c>
      <c r="D10867" t="s">
        <v>658</v>
      </c>
      <c r="E10867">
        <v>100</v>
      </c>
    </row>
    <row r="10868" spans="1:5">
      <c r="A10868">
        <v>2018</v>
      </c>
      <c r="B10868" t="s">
        <v>431</v>
      </c>
      <c r="C10868" t="s">
        <v>36</v>
      </c>
      <c r="D10868" t="s">
        <v>658</v>
      </c>
      <c r="E10868">
        <v>50</v>
      </c>
    </row>
    <row r="10869" spans="1:5">
      <c r="A10869">
        <v>2018</v>
      </c>
      <c r="B10869" t="s">
        <v>438</v>
      </c>
      <c r="C10869" t="s">
        <v>52</v>
      </c>
      <c r="D10869" t="s">
        <v>658</v>
      </c>
      <c r="E10869">
        <v>75</v>
      </c>
    </row>
    <row r="10870" spans="1:5">
      <c r="A10870">
        <v>2018</v>
      </c>
      <c r="B10870" t="s">
        <v>422</v>
      </c>
      <c r="C10870" t="s">
        <v>15</v>
      </c>
      <c r="D10870" t="s">
        <v>658</v>
      </c>
      <c r="E10870">
        <v>595</v>
      </c>
    </row>
    <row r="10871" spans="1:5">
      <c r="A10871">
        <v>2018</v>
      </c>
      <c r="B10871" t="s">
        <v>436</v>
      </c>
      <c r="C10871" t="s">
        <v>49</v>
      </c>
      <c r="D10871" t="s">
        <v>658</v>
      </c>
      <c r="E10871">
        <v>765</v>
      </c>
    </row>
    <row r="10872" spans="1:5">
      <c r="A10872">
        <v>2018</v>
      </c>
      <c r="B10872" t="s">
        <v>439</v>
      </c>
      <c r="C10872" t="s">
        <v>53</v>
      </c>
      <c r="D10872" t="s">
        <v>658</v>
      </c>
      <c r="E10872">
        <v>120</v>
      </c>
    </row>
    <row r="10873" spans="1:5">
      <c r="A10873">
        <v>2018</v>
      </c>
      <c r="B10873" t="s">
        <v>437</v>
      </c>
      <c r="C10873" t="s">
        <v>51</v>
      </c>
      <c r="D10873" t="s">
        <v>658</v>
      </c>
      <c r="E10873">
        <v>550</v>
      </c>
    </row>
    <row r="10874" spans="1:5">
      <c r="A10874">
        <v>2018</v>
      </c>
      <c r="B10874" t="s">
        <v>434</v>
      </c>
      <c r="C10874" t="s">
        <v>45</v>
      </c>
      <c r="D10874" t="s">
        <v>658</v>
      </c>
      <c r="E10874">
        <v>40</v>
      </c>
    </row>
    <row r="10875" spans="1:5">
      <c r="A10875">
        <v>2018</v>
      </c>
      <c r="B10875" t="s">
        <v>429</v>
      </c>
      <c r="C10875" t="s">
        <v>30</v>
      </c>
      <c r="D10875" t="s">
        <v>658</v>
      </c>
      <c r="E10875">
        <v>520</v>
      </c>
    </row>
    <row r="10876" spans="1:5">
      <c r="A10876">
        <v>2018</v>
      </c>
      <c r="B10876" t="s">
        <v>425</v>
      </c>
      <c r="C10876" t="s">
        <v>24</v>
      </c>
      <c r="D10876" t="s">
        <v>658</v>
      </c>
      <c r="E10876">
        <v>115</v>
      </c>
    </row>
    <row r="10877" spans="1:5">
      <c r="A10877">
        <v>2018</v>
      </c>
      <c r="B10877" t="s">
        <v>432</v>
      </c>
      <c r="C10877" t="s">
        <v>39</v>
      </c>
      <c r="D10877" t="s">
        <v>658</v>
      </c>
      <c r="E10877">
        <v>265</v>
      </c>
    </row>
    <row r="10878" spans="1:5">
      <c r="A10878">
        <v>2023</v>
      </c>
      <c r="B10878" t="s">
        <v>424</v>
      </c>
      <c r="C10878" t="s">
        <v>21</v>
      </c>
      <c r="D10878" t="s">
        <v>658</v>
      </c>
      <c r="E10878">
        <v>310</v>
      </c>
    </row>
    <row r="10879" spans="1:5">
      <c r="A10879">
        <v>2023</v>
      </c>
      <c r="B10879" t="s">
        <v>432</v>
      </c>
      <c r="C10879" t="s">
        <v>39</v>
      </c>
      <c r="D10879" t="s">
        <v>658</v>
      </c>
      <c r="E10879">
        <v>220</v>
      </c>
    </row>
    <row r="10880" spans="1:5">
      <c r="A10880">
        <v>2023</v>
      </c>
      <c r="B10880" t="s">
        <v>421</v>
      </c>
      <c r="C10880" t="s">
        <v>13</v>
      </c>
      <c r="D10880" t="s">
        <v>658</v>
      </c>
      <c r="E10880">
        <v>835</v>
      </c>
    </row>
    <row r="10881" spans="1:5">
      <c r="A10881">
        <v>2023</v>
      </c>
      <c r="B10881" t="s">
        <v>430</v>
      </c>
      <c r="C10881" t="s">
        <v>33</v>
      </c>
      <c r="D10881" t="s">
        <v>658</v>
      </c>
      <c r="E10881">
        <v>90</v>
      </c>
    </row>
    <row r="10882" spans="1:5">
      <c r="A10882">
        <v>2023</v>
      </c>
      <c r="B10882" t="s">
        <v>435</v>
      </c>
      <c r="C10882" t="s">
        <v>48</v>
      </c>
      <c r="D10882" t="s">
        <v>658</v>
      </c>
      <c r="E10882">
        <v>90</v>
      </c>
    </row>
    <row r="10883" spans="1:5">
      <c r="A10883">
        <v>2023</v>
      </c>
      <c r="B10883" t="s">
        <v>436</v>
      </c>
      <c r="C10883" t="s">
        <v>49</v>
      </c>
      <c r="D10883" t="s">
        <v>658</v>
      </c>
      <c r="E10883">
        <v>695</v>
      </c>
    </row>
    <row r="10884" spans="1:5">
      <c r="A10884">
        <v>2023</v>
      </c>
      <c r="B10884" t="s">
        <v>429</v>
      </c>
      <c r="C10884" t="s">
        <v>30</v>
      </c>
      <c r="D10884" t="s">
        <v>658</v>
      </c>
      <c r="E10884">
        <v>475</v>
      </c>
    </row>
    <row r="10885" spans="1:5">
      <c r="A10885">
        <v>2023</v>
      </c>
      <c r="B10885" t="s">
        <v>420</v>
      </c>
      <c r="C10885" t="s">
        <v>8</v>
      </c>
      <c r="D10885" t="s">
        <v>658</v>
      </c>
      <c r="E10885">
        <v>670</v>
      </c>
    </row>
    <row r="10886" spans="1:5">
      <c r="A10886">
        <v>2023</v>
      </c>
      <c r="B10886" t="s">
        <v>439</v>
      </c>
      <c r="C10886" t="s">
        <v>53</v>
      </c>
      <c r="D10886" t="s">
        <v>658</v>
      </c>
      <c r="E10886">
        <v>85</v>
      </c>
    </row>
    <row r="10887" spans="1:5">
      <c r="A10887">
        <v>2023</v>
      </c>
      <c r="B10887" t="s">
        <v>437</v>
      </c>
      <c r="C10887" t="s">
        <v>51</v>
      </c>
      <c r="D10887" t="s">
        <v>658</v>
      </c>
      <c r="E10887">
        <v>440</v>
      </c>
    </row>
    <row r="10888" spans="1:5">
      <c r="A10888">
        <v>2023</v>
      </c>
      <c r="B10888" t="s">
        <v>438</v>
      </c>
      <c r="C10888" t="s">
        <v>52</v>
      </c>
      <c r="D10888" t="s">
        <v>658</v>
      </c>
      <c r="E10888">
        <v>75</v>
      </c>
    </row>
    <row r="10889" spans="1:5">
      <c r="A10889">
        <v>2023</v>
      </c>
      <c r="B10889" t="s">
        <v>426</v>
      </c>
      <c r="C10889" t="s">
        <v>427</v>
      </c>
      <c r="D10889" t="s">
        <v>658</v>
      </c>
      <c r="E10889">
        <v>170</v>
      </c>
    </row>
    <row r="10890" spans="1:5">
      <c r="A10890">
        <v>2023</v>
      </c>
      <c r="B10890" t="s">
        <v>434</v>
      </c>
      <c r="C10890" t="s">
        <v>45</v>
      </c>
      <c r="D10890" t="s">
        <v>658</v>
      </c>
      <c r="E10890">
        <v>35</v>
      </c>
    </row>
    <row r="10891" spans="1:5">
      <c r="A10891">
        <v>2023</v>
      </c>
      <c r="B10891" t="s">
        <v>425</v>
      </c>
      <c r="C10891" t="s">
        <v>24</v>
      </c>
      <c r="D10891" t="s">
        <v>658</v>
      </c>
      <c r="E10891">
        <v>105</v>
      </c>
    </row>
    <row r="10892" spans="1:5">
      <c r="A10892">
        <v>2023</v>
      </c>
      <c r="B10892" t="s">
        <v>422</v>
      </c>
      <c r="C10892" t="s">
        <v>15</v>
      </c>
      <c r="D10892" t="s">
        <v>658</v>
      </c>
      <c r="E10892">
        <v>525</v>
      </c>
    </row>
    <row r="10893" spans="1:5">
      <c r="A10893">
        <v>2024</v>
      </c>
      <c r="B10893" t="s">
        <v>430</v>
      </c>
      <c r="C10893" t="s">
        <v>33</v>
      </c>
      <c r="D10893" t="s">
        <v>658</v>
      </c>
      <c r="E10893">
        <v>90</v>
      </c>
    </row>
    <row r="10894" spans="1:5">
      <c r="A10894">
        <v>2024</v>
      </c>
      <c r="B10894" t="s">
        <v>428</v>
      </c>
      <c r="C10894" t="s">
        <v>27</v>
      </c>
      <c r="D10894" t="s">
        <v>658</v>
      </c>
      <c r="E10894">
        <v>170</v>
      </c>
    </row>
    <row r="10895" spans="1:5">
      <c r="A10895">
        <v>2024</v>
      </c>
      <c r="B10895" t="s">
        <v>422</v>
      </c>
      <c r="C10895" t="s">
        <v>15</v>
      </c>
      <c r="D10895" t="s">
        <v>658</v>
      </c>
      <c r="E10895">
        <v>500</v>
      </c>
    </row>
    <row r="10896" spans="1:5">
      <c r="A10896">
        <v>2024</v>
      </c>
      <c r="B10896" t="s">
        <v>425</v>
      </c>
      <c r="C10896" t="s">
        <v>24</v>
      </c>
      <c r="D10896" t="s">
        <v>658</v>
      </c>
      <c r="E10896">
        <v>85</v>
      </c>
    </row>
    <row r="10897" spans="1:5">
      <c r="A10897">
        <v>2024</v>
      </c>
      <c r="B10897" t="s">
        <v>438</v>
      </c>
      <c r="C10897" t="s">
        <v>52</v>
      </c>
      <c r="D10897" t="s">
        <v>658</v>
      </c>
      <c r="E10897">
        <v>55</v>
      </c>
    </row>
    <row r="10898" spans="1:5">
      <c r="A10898">
        <v>2024</v>
      </c>
      <c r="B10898" t="s">
        <v>420</v>
      </c>
      <c r="C10898" t="s">
        <v>8</v>
      </c>
      <c r="D10898" t="s">
        <v>658</v>
      </c>
      <c r="E10898">
        <v>635</v>
      </c>
    </row>
    <row r="10899" spans="1:5">
      <c r="A10899">
        <v>2024</v>
      </c>
      <c r="B10899" t="s">
        <v>423</v>
      </c>
      <c r="C10899" t="s">
        <v>18</v>
      </c>
      <c r="D10899" t="s">
        <v>658</v>
      </c>
      <c r="E10899">
        <v>85</v>
      </c>
    </row>
    <row r="10900" spans="1:5">
      <c r="A10900">
        <v>2024</v>
      </c>
      <c r="B10900" t="s">
        <v>421</v>
      </c>
      <c r="C10900" t="s">
        <v>13</v>
      </c>
      <c r="D10900" t="s">
        <v>658</v>
      </c>
      <c r="E10900">
        <v>800</v>
      </c>
    </row>
    <row r="10901" spans="1:5">
      <c r="A10901">
        <v>2024</v>
      </c>
      <c r="B10901" t="s">
        <v>429</v>
      </c>
      <c r="C10901" t="s">
        <v>30</v>
      </c>
      <c r="D10901" t="s">
        <v>658</v>
      </c>
      <c r="E10901">
        <v>440</v>
      </c>
    </row>
    <row r="10902" spans="1:5">
      <c r="A10902">
        <v>2024</v>
      </c>
      <c r="B10902" t="s">
        <v>431</v>
      </c>
      <c r="C10902" t="s">
        <v>36</v>
      </c>
      <c r="D10902" t="s">
        <v>658</v>
      </c>
      <c r="E10902">
        <v>65</v>
      </c>
    </row>
    <row r="10903" spans="1:5">
      <c r="A10903">
        <v>2024</v>
      </c>
      <c r="B10903" t="s">
        <v>434</v>
      </c>
      <c r="C10903" t="s">
        <v>45</v>
      </c>
      <c r="D10903" t="s">
        <v>658</v>
      </c>
      <c r="E10903">
        <v>30</v>
      </c>
    </row>
    <row r="10904" spans="1:5">
      <c r="A10904">
        <v>2024</v>
      </c>
      <c r="B10904" t="s">
        <v>437</v>
      </c>
      <c r="C10904" t="s">
        <v>51</v>
      </c>
      <c r="D10904" t="s">
        <v>658</v>
      </c>
      <c r="E10904">
        <v>365</v>
      </c>
    </row>
    <row r="10905" spans="1:5">
      <c r="A10905">
        <v>2024</v>
      </c>
      <c r="B10905" t="s">
        <v>436</v>
      </c>
      <c r="C10905" t="s">
        <v>49</v>
      </c>
      <c r="D10905" t="s">
        <v>658</v>
      </c>
      <c r="E10905">
        <v>625</v>
      </c>
    </row>
    <row r="10906" spans="1:5">
      <c r="A10906">
        <v>2024</v>
      </c>
      <c r="B10906" t="s">
        <v>439</v>
      </c>
      <c r="C10906" t="s">
        <v>53</v>
      </c>
      <c r="D10906" t="s">
        <v>658</v>
      </c>
      <c r="E10906">
        <v>80</v>
      </c>
    </row>
    <row r="10907" spans="1:5">
      <c r="A10907">
        <v>2024</v>
      </c>
      <c r="B10907" t="s">
        <v>433</v>
      </c>
      <c r="C10907" t="s">
        <v>42</v>
      </c>
      <c r="D10907" t="s">
        <v>658</v>
      </c>
      <c r="E10907">
        <v>80</v>
      </c>
    </row>
    <row r="10908" spans="1:5">
      <c r="A10908">
        <v>2023</v>
      </c>
      <c r="B10908" t="s">
        <v>431</v>
      </c>
      <c r="C10908" t="s">
        <v>36</v>
      </c>
      <c r="D10908" t="s">
        <v>659</v>
      </c>
      <c r="E10908">
        <v>15</v>
      </c>
    </row>
    <row r="10909" spans="1:5">
      <c r="A10909">
        <v>2023</v>
      </c>
      <c r="B10909" t="s">
        <v>433</v>
      </c>
      <c r="C10909" t="s">
        <v>42</v>
      </c>
      <c r="D10909" t="s">
        <v>659</v>
      </c>
      <c r="E10909">
        <v>25</v>
      </c>
    </row>
    <row r="10910" spans="1:5">
      <c r="A10910">
        <v>2023</v>
      </c>
      <c r="B10910" t="s">
        <v>423</v>
      </c>
      <c r="C10910" t="s">
        <v>18</v>
      </c>
      <c r="D10910" t="s">
        <v>659</v>
      </c>
      <c r="E10910">
        <v>15</v>
      </c>
    </row>
    <row r="10911" spans="1:5">
      <c r="A10911">
        <v>2023</v>
      </c>
      <c r="B10911" t="s">
        <v>428</v>
      </c>
      <c r="C10911" t="s">
        <v>27</v>
      </c>
      <c r="D10911" t="s">
        <v>659</v>
      </c>
      <c r="E10911">
        <v>20</v>
      </c>
    </row>
    <row r="10912" spans="1:5">
      <c r="A10912">
        <v>2024</v>
      </c>
      <c r="B10912" t="s">
        <v>424</v>
      </c>
      <c r="C10912" t="s">
        <v>21</v>
      </c>
      <c r="D10912" t="s">
        <v>659</v>
      </c>
      <c r="E10912">
        <v>105</v>
      </c>
    </row>
    <row r="10913" spans="1:5">
      <c r="A10913">
        <v>2024</v>
      </c>
      <c r="B10913" t="s">
        <v>432</v>
      </c>
      <c r="C10913" t="s">
        <v>39</v>
      </c>
      <c r="D10913" t="s">
        <v>659</v>
      </c>
      <c r="E10913">
        <v>70</v>
      </c>
    </row>
    <row r="10914" spans="1:5">
      <c r="A10914">
        <v>2024</v>
      </c>
      <c r="B10914" t="s">
        <v>435</v>
      </c>
      <c r="C10914" t="s">
        <v>48</v>
      </c>
      <c r="D10914" t="s">
        <v>659</v>
      </c>
      <c r="E10914">
        <v>10</v>
      </c>
    </row>
    <row r="10915" spans="1:5">
      <c r="A10915">
        <v>2024</v>
      </c>
      <c r="B10915" t="s">
        <v>426</v>
      </c>
      <c r="C10915" t="s">
        <v>427</v>
      </c>
      <c r="D10915" t="s">
        <v>659</v>
      </c>
      <c r="E10915">
        <v>15</v>
      </c>
    </row>
    <row r="10916" spans="1:5">
      <c r="A10916">
        <v>2021</v>
      </c>
      <c r="B10916" t="s">
        <v>437</v>
      </c>
      <c r="C10916" t="s">
        <v>51</v>
      </c>
      <c r="D10916" t="s">
        <v>659</v>
      </c>
      <c r="E10916">
        <v>195</v>
      </c>
    </row>
    <row r="10917" spans="1:5">
      <c r="A10917">
        <v>2021</v>
      </c>
      <c r="B10917" t="s">
        <v>434</v>
      </c>
      <c r="C10917" t="s">
        <v>45</v>
      </c>
      <c r="D10917" t="s">
        <v>659</v>
      </c>
      <c r="E10917">
        <v>5</v>
      </c>
    </row>
    <row r="10918" spans="1:5">
      <c r="A10918">
        <v>2021</v>
      </c>
      <c r="B10918" t="s">
        <v>438</v>
      </c>
      <c r="C10918" t="s">
        <v>52</v>
      </c>
      <c r="D10918" t="s">
        <v>659</v>
      </c>
      <c r="E10918">
        <v>5</v>
      </c>
    </row>
    <row r="10919" spans="1:5">
      <c r="A10919">
        <v>2021</v>
      </c>
      <c r="B10919" t="s">
        <v>425</v>
      </c>
      <c r="C10919" t="s">
        <v>24</v>
      </c>
      <c r="D10919" t="s">
        <v>659</v>
      </c>
      <c r="E10919">
        <v>25</v>
      </c>
    </row>
    <row r="10920" spans="1:5">
      <c r="A10920">
        <v>2021</v>
      </c>
      <c r="B10920" t="s">
        <v>423</v>
      </c>
      <c r="C10920" t="s">
        <v>18</v>
      </c>
      <c r="D10920" t="s">
        <v>659</v>
      </c>
      <c r="E10920">
        <v>15</v>
      </c>
    </row>
    <row r="10921" spans="1:5">
      <c r="A10921">
        <v>2021</v>
      </c>
      <c r="B10921" t="s">
        <v>420</v>
      </c>
      <c r="C10921" t="s">
        <v>8</v>
      </c>
      <c r="D10921" t="s">
        <v>659</v>
      </c>
      <c r="E10921">
        <v>220</v>
      </c>
    </row>
    <row r="10922" spans="1:5">
      <c r="A10922">
        <v>2022</v>
      </c>
      <c r="B10922" t="s">
        <v>425</v>
      </c>
      <c r="C10922" t="s">
        <v>24</v>
      </c>
      <c r="D10922" t="s">
        <v>659</v>
      </c>
      <c r="E10922">
        <v>25</v>
      </c>
    </row>
    <row r="10923" spans="1:5">
      <c r="A10923">
        <v>2022</v>
      </c>
      <c r="B10923" t="s">
        <v>422</v>
      </c>
      <c r="C10923" t="s">
        <v>15</v>
      </c>
      <c r="D10923" t="s">
        <v>659</v>
      </c>
      <c r="E10923">
        <v>120</v>
      </c>
    </row>
    <row r="10924" spans="1:5">
      <c r="A10924">
        <v>2022</v>
      </c>
      <c r="B10924" t="s">
        <v>437</v>
      </c>
      <c r="C10924" t="s">
        <v>51</v>
      </c>
      <c r="D10924" t="s">
        <v>659</v>
      </c>
      <c r="E10924">
        <v>205</v>
      </c>
    </row>
    <row r="10925" spans="1:5">
      <c r="A10925">
        <v>2022</v>
      </c>
      <c r="B10925" t="s">
        <v>426</v>
      </c>
      <c r="C10925" t="s">
        <v>427</v>
      </c>
      <c r="D10925" t="s">
        <v>659</v>
      </c>
      <c r="E10925">
        <v>15</v>
      </c>
    </row>
    <row r="10926" spans="1:5">
      <c r="A10926">
        <v>2022</v>
      </c>
      <c r="B10926" t="s">
        <v>428</v>
      </c>
      <c r="C10926" t="s">
        <v>27</v>
      </c>
      <c r="D10926" t="s">
        <v>659</v>
      </c>
      <c r="E10926">
        <v>25</v>
      </c>
    </row>
    <row r="10927" spans="1:5">
      <c r="A10927">
        <v>2022</v>
      </c>
      <c r="B10927" t="s">
        <v>435</v>
      </c>
      <c r="C10927" t="s">
        <v>48</v>
      </c>
      <c r="D10927" t="s">
        <v>659</v>
      </c>
      <c r="E10927">
        <v>15</v>
      </c>
    </row>
    <row r="10928" spans="1:5">
      <c r="A10928">
        <v>2022</v>
      </c>
      <c r="B10928" t="s">
        <v>423</v>
      </c>
      <c r="C10928" t="s">
        <v>18</v>
      </c>
      <c r="D10928" t="s">
        <v>659</v>
      </c>
      <c r="E10928">
        <v>20</v>
      </c>
    </row>
    <row r="10929" spans="1:5">
      <c r="A10929">
        <v>2022</v>
      </c>
      <c r="B10929" t="s">
        <v>430</v>
      </c>
      <c r="C10929" t="s">
        <v>33</v>
      </c>
      <c r="D10929" t="s">
        <v>659</v>
      </c>
      <c r="E10929">
        <v>10</v>
      </c>
    </row>
    <row r="10930" spans="1:5">
      <c r="A10930">
        <v>2022</v>
      </c>
      <c r="B10930" t="s">
        <v>436</v>
      </c>
      <c r="C10930" t="s">
        <v>49</v>
      </c>
      <c r="D10930" t="s">
        <v>659</v>
      </c>
      <c r="E10930">
        <v>190</v>
      </c>
    </row>
    <row r="10931" spans="1:5">
      <c r="A10931">
        <v>2022</v>
      </c>
      <c r="B10931" t="s">
        <v>439</v>
      </c>
      <c r="C10931" t="s">
        <v>53</v>
      </c>
      <c r="D10931" t="s">
        <v>659</v>
      </c>
      <c r="E10931">
        <v>10</v>
      </c>
    </row>
    <row r="10932" spans="1:5">
      <c r="A10932">
        <v>2022</v>
      </c>
      <c r="B10932" t="s">
        <v>433</v>
      </c>
      <c r="C10932" t="s">
        <v>42</v>
      </c>
      <c r="D10932" t="s">
        <v>659</v>
      </c>
      <c r="E10932">
        <v>20</v>
      </c>
    </row>
    <row r="10933" spans="1:5">
      <c r="A10933">
        <v>2022</v>
      </c>
      <c r="B10933" t="s">
        <v>434</v>
      </c>
      <c r="C10933" t="s">
        <v>45</v>
      </c>
      <c r="D10933" t="s">
        <v>659</v>
      </c>
      <c r="E10933">
        <v>0</v>
      </c>
    </row>
    <row r="10934" spans="1:5">
      <c r="A10934">
        <v>2022</v>
      </c>
      <c r="B10934" t="s">
        <v>432</v>
      </c>
      <c r="C10934" t="s">
        <v>39</v>
      </c>
      <c r="D10934" t="s">
        <v>659</v>
      </c>
      <c r="E10934">
        <v>65</v>
      </c>
    </row>
    <row r="10935" spans="1:5">
      <c r="A10935">
        <v>2021</v>
      </c>
      <c r="B10935" t="s">
        <v>426</v>
      </c>
      <c r="C10935" t="s">
        <v>427</v>
      </c>
      <c r="D10935" t="s">
        <v>659</v>
      </c>
      <c r="E10935">
        <v>15</v>
      </c>
    </row>
    <row r="10936" spans="1:5">
      <c r="A10936">
        <v>2021</v>
      </c>
      <c r="B10936" t="s">
        <v>422</v>
      </c>
      <c r="C10936" t="s">
        <v>15</v>
      </c>
      <c r="D10936" t="s">
        <v>659</v>
      </c>
      <c r="E10936">
        <v>115</v>
      </c>
    </row>
    <row r="10937" spans="1:5">
      <c r="A10937">
        <v>2021</v>
      </c>
      <c r="B10937" t="s">
        <v>432</v>
      </c>
      <c r="C10937" t="s">
        <v>39</v>
      </c>
      <c r="D10937" t="s">
        <v>659</v>
      </c>
      <c r="E10937">
        <v>70</v>
      </c>
    </row>
    <row r="10938" spans="1:5">
      <c r="A10938">
        <v>2021</v>
      </c>
      <c r="B10938" t="s">
        <v>424</v>
      </c>
      <c r="C10938" t="s">
        <v>21</v>
      </c>
      <c r="D10938" t="s">
        <v>659</v>
      </c>
      <c r="E10938">
        <v>95</v>
      </c>
    </row>
    <row r="10939" spans="1:5">
      <c r="A10939">
        <v>2021</v>
      </c>
      <c r="B10939" t="s">
        <v>433</v>
      </c>
      <c r="C10939" t="s">
        <v>42</v>
      </c>
      <c r="D10939" t="s">
        <v>659</v>
      </c>
      <c r="E10939">
        <v>15</v>
      </c>
    </row>
    <row r="10940" spans="1:5">
      <c r="A10940">
        <v>2021</v>
      </c>
      <c r="B10940" t="s">
        <v>421</v>
      </c>
      <c r="C10940" t="s">
        <v>13</v>
      </c>
      <c r="D10940" t="s">
        <v>659</v>
      </c>
      <c r="E10940">
        <v>280</v>
      </c>
    </row>
    <row r="10941" spans="1:5">
      <c r="A10941">
        <v>2022</v>
      </c>
      <c r="B10941" t="s">
        <v>424</v>
      </c>
      <c r="C10941" t="s">
        <v>21</v>
      </c>
      <c r="D10941" t="s">
        <v>659</v>
      </c>
      <c r="E10941">
        <v>100</v>
      </c>
    </row>
    <row r="10942" spans="1:5">
      <c r="A10942">
        <v>2022</v>
      </c>
      <c r="B10942" t="s">
        <v>431</v>
      </c>
      <c r="C10942" t="s">
        <v>36</v>
      </c>
      <c r="D10942" t="s">
        <v>659</v>
      </c>
      <c r="E10942">
        <v>5</v>
      </c>
    </row>
    <row r="10943" spans="1:5">
      <c r="A10943">
        <v>2022</v>
      </c>
      <c r="B10943" t="s">
        <v>421</v>
      </c>
      <c r="C10943" t="s">
        <v>13</v>
      </c>
      <c r="D10943" t="s">
        <v>659</v>
      </c>
      <c r="E10943">
        <v>340</v>
      </c>
    </row>
    <row r="10944" spans="1:5">
      <c r="A10944">
        <v>2021</v>
      </c>
      <c r="B10944" t="s">
        <v>436</v>
      </c>
      <c r="C10944" t="s">
        <v>49</v>
      </c>
      <c r="D10944" t="s">
        <v>659</v>
      </c>
      <c r="E10944">
        <v>170</v>
      </c>
    </row>
    <row r="10945" spans="1:5">
      <c r="A10945">
        <v>2021</v>
      </c>
      <c r="B10945" t="s">
        <v>439</v>
      </c>
      <c r="C10945" t="s">
        <v>53</v>
      </c>
      <c r="D10945" t="s">
        <v>659</v>
      </c>
      <c r="E10945">
        <v>10</v>
      </c>
    </row>
    <row r="10946" spans="1:5">
      <c r="A10946">
        <v>2021</v>
      </c>
      <c r="B10946" t="s">
        <v>435</v>
      </c>
      <c r="C10946" t="s">
        <v>48</v>
      </c>
      <c r="D10946" t="s">
        <v>659</v>
      </c>
      <c r="E10946">
        <v>15</v>
      </c>
    </row>
    <row r="10947" spans="1:5">
      <c r="A10947">
        <v>2021</v>
      </c>
      <c r="B10947" t="s">
        <v>430</v>
      </c>
      <c r="C10947" t="s">
        <v>33</v>
      </c>
      <c r="D10947" t="s">
        <v>659</v>
      </c>
      <c r="E10947">
        <v>10</v>
      </c>
    </row>
    <row r="10948" spans="1:5">
      <c r="A10948">
        <v>2021</v>
      </c>
      <c r="B10948" t="s">
        <v>429</v>
      </c>
      <c r="C10948" t="s">
        <v>30</v>
      </c>
      <c r="D10948" t="s">
        <v>659</v>
      </c>
      <c r="E10948">
        <v>70</v>
      </c>
    </row>
    <row r="10949" spans="1:5">
      <c r="A10949">
        <v>2021</v>
      </c>
      <c r="B10949" t="s">
        <v>428</v>
      </c>
      <c r="C10949" t="s">
        <v>27</v>
      </c>
      <c r="D10949" t="s">
        <v>659</v>
      </c>
      <c r="E10949">
        <v>10</v>
      </c>
    </row>
    <row r="10950" spans="1:5">
      <c r="A10950">
        <v>2021</v>
      </c>
      <c r="B10950" t="s">
        <v>431</v>
      </c>
      <c r="C10950" t="s">
        <v>36</v>
      </c>
      <c r="D10950" t="s">
        <v>659</v>
      </c>
      <c r="E10950">
        <v>5</v>
      </c>
    </row>
    <row r="10951" spans="1:5">
      <c r="A10951">
        <v>2022</v>
      </c>
      <c r="B10951" t="s">
        <v>438</v>
      </c>
      <c r="C10951" t="s">
        <v>52</v>
      </c>
      <c r="D10951" t="s">
        <v>659</v>
      </c>
      <c r="E10951">
        <v>10</v>
      </c>
    </row>
    <row r="10952" spans="1:5">
      <c r="A10952">
        <v>2022</v>
      </c>
      <c r="B10952" t="s">
        <v>429</v>
      </c>
      <c r="C10952" t="s">
        <v>30</v>
      </c>
      <c r="D10952" t="s">
        <v>659</v>
      </c>
      <c r="E10952">
        <v>90</v>
      </c>
    </row>
    <row r="10953" spans="1:5">
      <c r="A10953">
        <v>2022</v>
      </c>
      <c r="B10953" t="s">
        <v>420</v>
      </c>
      <c r="C10953" t="s">
        <v>8</v>
      </c>
      <c r="D10953" t="s">
        <v>659</v>
      </c>
      <c r="E10953">
        <v>230</v>
      </c>
    </row>
    <row r="10954" spans="1:5">
      <c r="A10954">
        <v>2020</v>
      </c>
      <c r="B10954" t="s">
        <v>422</v>
      </c>
      <c r="C10954" t="s">
        <v>15</v>
      </c>
      <c r="D10954" t="s">
        <v>659</v>
      </c>
      <c r="E10954">
        <v>110</v>
      </c>
    </row>
    <row r="10955" spans="1:5">
      <c r="A10955">
        <v>2020</v>
      </c>
      <c r="B10955" t="s">
        <v>425</v>
      </c>
      <c r="C10955" t="s">
        <v>24</v>
      </c>
      <c r="D10955" t="s">
        <v>659</v>
      </c>
      <c r="E10955">
        <v>20</v>
      </c>
    </row>
    <row r="10956" spans="1:5">
      <c r="A10956">
        <v>2020</v>
      </c>
      <c r="B10956" t="s">
        <v>431</v>
      </c>
      <c r="C10956" t="s">
        <v>36</v>
      </c>
      <c r="D10956" t="s">
        <v>659</v>
      </c>
      <c r="E10956">
        <v>5</v>
      </c>
    </row>
    <row r="10957" spans="1:5">
      <c r="A10957">
        <v>2020</v>
      </c>
      <c r="B10957" t="s">
        <v>423</v>
      </c>
      <c r="C10957" t="s">
        <v>18</v>
      </c>
      <c r="D10957" t="s">
        <v>659</v>
      </c>
      <c r="E10957">
        <v>15</v>
      </c>
    </row>
    <row r="10958" spans="1:5">
      <c r="A10958">
        <v>2020</v>
      </c>
      <c r="B10958" t="s">
        <v>421</v>
      </c>
      <c r="C10958" t="s">
        <v>13</v>
      </c>
      <c r="D10958" t="s">
        <v>659</v>
      </c>
      <c r="E10958">
        <v>290</v>
      </c>
    </row>
    <row r="10959" spans="1:5">
      <c r="A10959">
        <v>2020</v>
      </c>
      <c r="B10959" t="s">
        <v>438</v>
      </c>
      <c r="C10959" t="s">
        <v>52</v>
      </c>
      <c r="D10959" t="s">
        <v>659</v>
      </c>
      <c r="E10959">
        <v>10</v>
      </c>
    </row>
    <row r="10960" spans="1:5">
      <c r="A10960">
        <v>2020</v>
      </c>
      <c r="B10960" t="s">
        <v>436</v>
      </c>
      <c r="C10960" t="s">
        <v>49</v>
      </c>
      <c r="D10960" t="s">
        <v>659</v>
      </c>
      <c r="E10960">
        <v>155</v>
      </c>
    </row>
    <row r="10961" spans="1:5">
      <c r="A10961">
        <v>2020</v>
      </c>
      <c r="B10961" t="s">
        <v>426</v>
      </c>
      <c r="C10961" t="s">
        <v>427</v>
      </c>
      <c r="D10961" t="s">
        <v>659</v>
      </c>
      <c r="E10961">
        <v>20</v>
      </c>
    </row>
    <row r="10962" spans="1:5">
      <c r="A10962">
        <v>2020</v>
      </c>
      <c r="B10962" t="s">
        <v>424</v>
      </c>
      <c r="C10962" t="s">
        <v>21</v>
      </c>
      <c r="D10962" t="s">
        <v>659</v>
      </c>
      <c r="E10962">
        <v>90</v>
      </c>
    </row>
    <row r="10963" spans="1:5">
      <c r="A10963">
        <v>2020</v>
      </c>
      <c r="B10963" t="s">
        <v>432</v>
      </c>
      <c r="C10963" t="s">
        <v>39</v>
      </c>
      <c r="D10963" t="s">
        <v>659</v>
      </c>
      <c r="E10963">
        <v>70</v>
      </c>
    </row>
    <row r="10964" spans="1:5">
      <c r="A10964">
        <v>2020</v>
      </c>
      <c r="B10964" t="s">
        <v>439</v>
      </c>
      <c r="C10964" t="s">
        <v>53</v>
      </c>
      <c r="D10964" t="s">
        <v>659</v>
      </c>
      <c r="E10964">
        <v>10</v>
      </c>
    </row>
    <row r="10965" spans="1:5">
      <c r="A10965">
        <v>2020</v>
      </c>
      <c r="B10965" t="s">
        <v>428</v>
      </c>
      <c r="C10965" t="s">
        <v>27</v>
      </c>
      <c r="D10965" t="s">
        <v>659</v>
      </c>
      <c r="E10965">
        <v>15</v>
      </c>
    </row>
    <row r="10966" spans="1:5">
      <c r="A10966">
        <v>2020</v>
      </c>
      <c r="B10966" t="s">
        <v>429</v>
      </c>
      <c r="C10966" t="s">
        <v>30</v>
      </c>
      <c r="D10966" t="s">
        <v>659</v>
      </c>
      <c r="E10966">
        <v>70</v>
      </c>
    </row>
    <row r="10967" spans="1:5">
      <c r="A10967">
        <v>2020</v>
      </c>
      <c r="B10967" t="s">
        <v>430</v>
      </c>
      <c r="C10967" t="s">
        <v>33</v>
      </c>
      <c r="D10967" t="s">
        <v>659</v>
      </c>
      <c r="E10967">
        <v>10</v>
      </c>
    </row>
    <row r="10968" spans="1:5">
      <c r="A10968">
        <v>2020</v>
      </c>
      <c r="B10968" t="s">
        <v>433</v>
      </c>
      <c r="C10968" t="s">
        <v>42</v>
      </c>
      <c r="D10968" t="s">
        <v>659</v>
      </c>
      <c r="E10968">
        <v>20</v>
      </c>
    </row>
    <row r="10969" spans="1:5">
      <c r="A10969">
        <v>2020</v>
      </c>
      <c r="B10969" t="s">
        <v>420</v>
      </c>
      <c r="C10969" t="s">
        <v>8</v>
      </c>
      <c r="D10969" t="s">
        <v>659</v>
      </c>
      <c r="E10969">
        <v>215</v>
      </c>
    </row>
    <row r="10970" spans="1:5">
      <c r="A10970">
        <v>2020</v>
      </c>
      <c r="B10970" t="s">
        <v>434</v>
      </c>
      <c r="C10970" t="s">
        <v>45</v>
      </c>
      <c r="D10970" t="s">
        <v>659</v>
      </c>
      <c r="E10970">
        <v>5</v>
      </c>
    </row>
    <row r="10971" spans="1:5">
      <c r="A10971">
        <v>2020</v>
      </c>
      <c r="B10971" t="s">
        <v>435</v>
      </c>
      <c r="C10971" t="s">
        <v>48</v>
      </c>
      <c r="D10971" t="s">
        <v>659</v>
      </c>
      <c r="E10971">
        <v>15</v>
      </c>
    </row>
    <row r="10972" spans="1:5">
      <c r="A10972">
        <v>2020</v>
      </c>
      <c r="B10972" t="s">
        <v>437</v>
      </c>
      <c r="C10972" t="s">
        <v>51</v>
      </c>
      <c r="D10972" t="s">
        <v>659</v>
      </c>
      <c r="E10972">
        <v>195</v>
      </c>
    </row>
    <row r="10973" spans="1:5">
      <c r="A10973">
        <v>2019</v>
      </c>
      <c r="B10973" t="s">
        <v>432</v>
      </c>
      <c r="C10973" t="s">
        <v>39</v>
      </c>
      <c r="D10973" t="s">
        <v>659</v>
      </c>
      <c r="E10973">
        <v>75</v>
      </c>
    </row>
    <row r="10974" spans="1:5">
      <c r="A10974">
        <v>2019</v>
      </c>
      <c r="B10974" t="s">
        <v>426</v>
      </c>
      <c r="C10974" t="s">
        <v>427</v>
      </c>
      <c r="D10974" t="s">
        <v>659</v>
      </c>
      <c r="E10974">
        <v>20</v>
      </c>
    </row>
    <row r="10975" spans="1:5">
      <c r="A10975">
        <v>2019</v>
      </c>
      <c r="B10975" t="s">
        <v>421</v>
      </c>
      <c r="C10975" t="s">
        <v>13</v>
      </c>
      <c r="D10975" t="s">
        <v>659</v>
      </c>
      <c r="E10975">
        <v>330</v>
      </c>
    </row>
    <row r="10976" spans="1:5">
      <c r="A10976">
        <v>2019</v>
      </c>
      <c r="B10976" t="s">
        <v>424</v>
      </c>
      <c r="C10976" t="s">
        <v>21</v>
      </c>
      <c r="D10976" t="s">
        <v>659</v>
      </c>
      <c r="E10976">
        <v>115</v>
      </c>
    </row>
    <row r="10977" spans="1:5">
      <c r="A10977">
        <v>2019</v>
      </c>
      <c r="B10977" t="s">
        <v>423</v>
      </c>
      <c r="C10977" t="s">
        <v>18</v>
      </c>
      <c r="D10977" t="s">
        <v>659</v>
      </c>
      <c r="E10977">
        <v>15</v>
      </c>
    </row>
    <row r="10978" spans="1:5">
      <c r="A10978">
        <v>2019</v>
      </c>
      <c r="B10978" t="s">
        <v>434</v>
      </c>
      <c r="C10978" t="s">
        <v>45</v>
      </c>
      <c r="D10978" t="s">
        <v>659</v>
      </c>
      <c r="E10978">
        <v>5</v>
      </c>
    </row>
    <row r="10979" spans="1:5">
      <c r="A10979">
        <v>2019</v>
      </c>
      <c r="B10979" t="s">
        <v>428</v>
      </c>
      <c r="C10979" t="s">
        <v>27</v>
      </c>
      <c r="D10979" t="s">
        <v>659</v>
      </c>
      <c r="E10979">
        <v>20</v>
      </c>
    </row>
    <row r="10980" spans="1:5">
      <c r="A10980">
        <v>2019</v>
      </c>
      <c r="B10980" t="s">
        <v>437</v>
      </c>
      <c r="C10980" t="s">
        <v>51</v>
      </c>
      <c r="D10980" t="s">
        <v>659</v>
      </c>
      <c r="E10980">
        <v>200</v>
      </c>
    </row>
    <row r="10981" spans="1:5">
      <c r="A10981">
        <v>2019</v>
      </c>
      <c r="B10981" t="s">
        <v>425</v>
      </c>
      <c r="C10981" t="s">
        <v>24</v>
      </c>
      <c r="D10981" t="s">
        <v>659</v>
      </c>
      <c r="E10981">
        <v>25</v>
      </c>
    </row>
    <row r="10982" spans="1:5">
      <c r="A10982">
        <v>2019</v>
      </c>
      <c r="B10982" t="s">
        <v>430</v>
      </c>
      <c r="C10982" t="s">
        <v>33</v>
      </c>
      <c r="D10982" t="s">
        <v>659</v>
      </c>
      <c r="E10982">
        <v>15</v>
      </c>
    </row>
    <row r="10983" spans="1:5">
      <c r="A10983">
        <v>2019</v>
      </c>
      <c r="B10983" t="s">
        <v>420</v>
      </c>
      <c r="C10983" t="s">
        <v>8</v>
      </c>
      <c r="D10983" t="s">
        <v>659</v>
      </c>
      <c r="E10983">
        <v>220</v>
      </c>
    </row>
    <row r="10984" spans="1:5">
      <c r="A10984">
        <v>2019</v>
      </c>
      <c r="B10984" t="s">
        <v>438</v>
      </c>
      <c r="C10984" t="s">
        <v>52</v>
      </c>
      <c r="D10984" t="s">
        <v>659</v>
      </c>
      <c r="E10984">
        <v>5</v>
      </c>
    </row>
    <row r="10985" spans="1:5">
      <c r="A10985">
        <v>2019</v>
      </c>
      <c r="B10985" t="s">
        <v>429</v>
      </c>
      <c r="C10985" t="s">
        <v>30</v>
      </c>
      <c r="D10985" t="s">
        <v>659</v>
      </c>
      <c r="E10985">
        <v>75</v>
      </c>
    </row>
    <row r="10986" spans="1:5">
      <c r="A10986">
        <v>2019</v>
      </c>
      <c r="B10986" t="s">
        <v>433</v>
      </c>
      <c r="C10986" t="s">
        <v>42</v>
      </c>
      <c r="D10986" t="s">
        <v>659</v>
      </c>
      <c r="E10986">
        <v>20</v>
      </c>
    </row>
    <row r="10987" spans="1:5">
      <c r="A10987">
        <v>2019</v>
      </c>
      <c r="B10987" t="s">
        <v>422</v>
      </c>
      <c r="C10987" t="s">
        <v>15</v>
      </c>
      <c r="D10987" t="s">
        <v>659</v>
      </c>
      <c r="E10987">
        <v>110</v>
      </c>
    </row>
    <row r="10988" spans="1:5">
      <c r="A10988">
        <v>2019</v>
      </c>
      <c r="B10988" t="s">
        <v>435</v>
      </c>
      <c r="C10988" t="s">
        <v>48</v>
      </c>
      <c r="D10988" t="s">
        <v>659</v>
      </c>
      <c r="E10988">
        <v>20</v>
      </c>
    </row>
    <row r="10989" spans="1:5">
      <c r="A10989">
        <v>2019</v>
      </c>
      <c r="B10989" t="s">
        <v>436</v>
      </c>
      <c r="C10989" t="s">
        <v>49</v>
      </c>
      <c r="D10989" t="s">
        <v>659</v>
      </c>
      <c r="E10989">
        <v>180</v>
      </c>
    </row>
    <row r="10990" spans="1:5">
      <c r="A10990">
        <v>2019</v>
      </c>
      <c r="B10990" t="s">
        <v>439</v>
      </c>
      <c r="C10990" t="s">
        <v>53</v>
      </c>
      <c r="D10990" t="s">
        <v>659</v>
      </c>
      <c r="E10990">
        <v>10</v>
      </c>
    </row>
    <row r="10991" spans="1:5">
      <c r="A10991">
        <v>2019</v>
      </c>
      <c r="B10991" t="s">
        <v>431</v>
      </c>
      <c r="C10991" t="s">
        <v>36</v>
      </c>
      <c r="D10991" t="s">
        <v>659</v>
      </c>
      <c r="E10991">
        <v>5</v>
      </c>
    </row>
    <row r="10992" spans="1:5">
      <c r="A10992">
        <v>2018</v>
      </c>
      <c r="B10992" t="s">
        <v>424</v>
      </c>
      <c r="C10992" t="s">
        <v>21</v>
      </c>
      <c r="D10992" t="s">
        <v>659</v>
      </c>
      <c r="E10992">
        <v>90</v>
      </c>
    </row>
    <row r="10993" spans="1:5">
      <c r="A10993">
        <v>2018</v>
      </c>
      <c r="B10993" t="s">
        <v>420</v>
      </c>
      <c r="C10993" t="s">
        <v>8</v>
      </c>
      <c r="D10993" t="s">
        <v>659</v>
      </c>
      <c r="E10993">
        <v>170</v>
      </c>
    </row>
    <row r="10994" spans="1:5">
      <c r="A10994">
        <v>2018</v>
      </c>
      <c r="B10994" t="s">
        <v>426</v>
      </c>
      <c r="C10994" t="s">
        <v>427</v>
      </c>
      <c r="D10994" t="s">
        <v>659</v>
      </c>
      <c r="E10994">
        <v>20</v>
      </c>
    </row>
    <row r="10995" spans="1:5">
      <c r="A10995">
        <v>2018</v>
      </c>
      <c r="B10995" t="s">
        <v>433</v>
      </c>
      <c r="C10995" t="s">
        <v>42</v>
      </c>
      <c r="D10995" t="s">
        <v>659</v>
      </c>
      <c r="E10995">
        <v>10</v>
      </c>
    </row>
    <row r="10996" spans="1:5">
      <c r="A10996">
        <v>2018</v>
      </c>
      <c r="B10996" t="s">
        <v>421</v>
      </c>
      <c r="C10996" t="s">
        <v>13</v>
      </c>
      <c r="D10996" t="s">
        <v>659</v>
      </c>
      <c r="E10996">
        <v>275</v>
      </c>
    </row>
    <row r="10997" spans="1:5">
      <c r="A10997">
        <v>2018</v>
      </c>
      <c r="B10997" t="s">
        <v>435</v>
      </c>
      <c r="C10997" t="s">
        <v>48</v>
      </c>
      <c r="D10997" t="s">
        <v>659</v>
      </c>
      <c r="E10997">
        <v>10</v>
      </c>
    </row>
    <row r="10998" spans="1:5">
      <c r="A10998">
        <v>2018</v>
      </c>
      <c r="B10998" t="s">
        <v>428</v>
      </c>
      <c r="C10998" t="s">
        <v>27</v>
      </c>
      <c r="D10998" t="s">
        <v>659</v>
      </c>
      <c r="E10998">
        <v>20</v>
      </c>
    </row>
    <row r="10999" spans="1:5">
      <c r="A10999">
        <v>2018</v>
      </c>
      <c r="B10999" t="s">
        <v>423</v>
      </c>
      <c r="C10999" t="s">
        <v>18</v>
      </c>
      <c r="D10999" t="s">
        <v>659</v>
      </c>
      <c r="E10999">
        <v>5</v>
      </c>
    </row>
    <row r="11000" spans="1:5">
      <c r="A11000">
        <v>2018</v>
      </c>
      <c r="B11000" t="s">
        <v>430</v>
      </c>
      <c r="C11000" t="s">
        <v>33</v>
      </c>
      <c r="D11000" t="s">
        <v>659</v>
      </c>
      <c r="E11000">
        <v>15</v>
      </c>
    </row>
    <row r="11001" spans="1:5">
      <c r="A11001">
        <v>2018</v>
      </c>
      <c r="B11001" t="s">
        <v>431</v>
      </c>
      <c r="C11001" t="s">
        <v>36</v>
      </c>
      <c r="D11001" t="s">
        <v>659</v>
      </c>
      <c r="E11001">
        <v>10</v>
      </c>
    </row>
    <row r="11002" spans="1:5">
      <c r="A11002">
        <v>2018</v>
      </c>
      <c r="B11002" t="s">
        <v>438</v>
      </c>
      <c r="C11002" t="s">
        <v>52</v>
      </c>
      <c r="D11002" t="s">
        <v>659</v>
      </c>
      <c r="E11002">
        <v>5</v>
      </c>
    </row>
    <row r="11003" spans="1:5">
      <c r="A11003">
        <v>2018</v>
      </c>
      <c r="B11003" t="s">
        <v>422</v>
      </c>
      <c r="C11003" t="s">
        <v>15</v>
      </c>
      <c r="D11003" t="s">
        <v>659</v>
      </c>
      <c r="E11003">
        <v>105</v>
      </c>
    </row>
    <row r="11004" spans="1:5">
      <c r="A11004">
        <v>2018</v>
      </c>
      <c r="B11004" t="s">
        <v>436</v>
      </c>
      <c r="C11004" t="s">
        <v>49</v>
      </c>
      <c r="D11004" t="s">
        <v>659</v>
      </c>
      <c r="E11004">
        <v>140</v>
      </c>
    </row>
    <row r="11005" spans="1:5">
      <c r="A11005">
        <v>2018</v>
      </c>
      <c r="B11005" t="s">
        <v>439</v>
      </c>
      <c r="C11005" t="s">
        <v>53</v>
      </c>
      <c r="D11005" t="s">
        <v>659</v>
      </c>
      <c r="E11005">
        <v>15</v>
      </c>
    </row>
    <row r="11006" spans="1:5">
      <c r="A11006">
        <v>2018</v>
      </c>
      <c r="B11006" t="s">
        <v>437</v>
      </c>
      <c r="C11006" t="s">
        <v>51</v>
      </c>
      <c r="D11006" t="s">
        <v>659</v>
      </c>
      <c r="E11006">
        <v>160</v>
      </c>
    </row>
    <row r="11007" spans="1:5">
      <c r="A11007">
        <v>2018</v>
      </c>
      <c r="B11007" t="s">
        <v>434</v>
      </c>
      <c r="C11007" t="s">
        <v>45</v>
      </c>
      <c r="D11007" t="s">
        <v>659</v>
      </c>
      <c r="E11007">
        <v>5</v>
      </c>
    </row>
    <row r="11008" spans="1:5">
      <c r="A11008">
        <v>2018</v>
      </c>
      <c r="B11008" t="s">
        <v>429</v>
      </c>
      <c r="C11008" t="s">
        <v>30</v>
      </c>
      <c r="D11008" t="s">
        <v>659</v>
      </c>
      <c r="E11008">
        <v>70</v>
      </c>
    </row>
    <row r="11009" spans="1:5">
      <c r="A11009">
        <v>2018</v>
      </c>
      <c r="B11009" t="s">
        <v>425</v>
      </c>
      <c r="C11009" t="s">
        <v>24</v>
      </c>
      <c r="D11009" t="s">
        <v>659</v>
      </c>
      <c r="E11009">
        <v>25</v>
      </c>
    </row>
    <row r="11010" spans="1:5">
      <c r="A11010">
        <v>2018</v>
      </c>
      <c r="B11010" t="s">
        <v>432</v>
      </c>
      <c r="C11010" t="s">
        <v>39</v>
      </c>
      <c r="D11010" t="s">
        <v>659</v>
      </c>
      <c r="E11010">
        <v>55</v>
      </c>
    </row>
    <row r="11011" spans="1:5">
      <c r="A11011">
        <v>2023</v>
      </c>
      <c r="B11011" t="s">
        <v>424</v>
      </c>
      <c r="C11011" t="s">
        <v>21</v>
      </c>
      <c r="D11011" t="s">
        <v>659</v>
      </c>
      <c r="E11011">
        <v>105</v>
      </c>
    </row>
    <row r="11012" spans="1:5">
      <c r="A11012">
        <v>2023</v>
      </c>
      <c r="B11012" t="s">
        <v>432</v>
      </c>
      <c r="C11012" t="s">
        <v>39</v>
      </c>
      <c r="D11012" t="s">
        <v>659</v>
      </c>
      <c r="E11012">
        <v>70</v>
      </c>
    </row>
    <row r="11013" spans="1:5">
      <c r="A11013">
        <v>2023</v>
      </c>
      <c r="B11013" t="s">
        <v>421</v>
      </c>
      <c r="C11013" t="s">
        <v>13</v>
      </c>
      <c r="D11013" t="s">
        <v>659</v>
      </c>
      <c r="E11013">
        <v>275</v>
      </c>
    </row>
    <row r="11014" spans="1:5">
      <c r="A11014">
        <v>2023</v>
      </c>
      <c r="B11014" t="s">
        <v>430</v>
      </c>
      <c r="C11014" t="s">
        <v>33</v>
      </c>
      <c r="D11014" t="s">
        <v>659</v>
      </c>
      <c r="E11014">
        <v>15</v>
      </c>
    </row>
    <row r="11015" spans="1:5">
      <c r="A11015">
        <v>2023</v>
      </c>
      <c r="B11015" t="s">
        <v>435</v>
      </c>
      <c r="C11015" t="s">
        <v>48</v>
      </c>
      <c r="D11015" t="s">
        <v>659</v>
      </c>
      <c r="E11015">
        <v>10</v>
      </c>
    </row>
    <row r="11016" spans="1:5">
      <c r="A11016">
        <v>2023</v>
      </c>
      <c r="B11016" t="s">
        <v>436</v>
      </c>
      <c r="C11016" t="s">
        <v>49</v>
      </c>
      <c r="D11016" t="s">
        <v>659</v>
      </c>
      <c r="E11016">
        <v>180</v>
      </c>
    </row>
    <row r="11017" spans="1:5">
      <c r="A11017">
        <v>2023</v>
      </c>
      <c r="B11017" t="s">
        <v>429</v>
      </c>
      <c r="C11017" t="s">
        <v>30</v>
      </c>
      <c r="D11017" t="s">
        <v>659</v>
      </c>
      <c r="E11017">
        <v>80</v>
      </c>
    </row>
    <row r="11018" spans="1:5">
      <c r="A11018">
        <v>2023</v>
      </c>
      <c r="B11018" t="s">
        <v>420</v>
      </c>
      <c r="C11018" t="s">
        <v>8</v>
      </c>
      <c r="D11018" t="s">
        <v>659</v>
      </c>
      <c r="E11018">
        <v>200</v>
      </c>
    </row>
    <row r="11019" spans="1:5">
      <c r="A11019">
        <v>2023</v>
      </c>
      <c r="B11019" t="s">
        <v>439</v>
      </c>
      <c r="C11019" t="s">
        <v>53</v>
      </c>
      <c r="D11019" t="s">
        <v>659</v>
      </c>
      <c r="E11019">
        <v>5</v>
      </c>
    </row>
    <row r="11020" spans="1:5">
      <c r="A11020">
        <v>2023</v>
      </c>
      <c r="B11020" t="s">
        <v>437</v>
      </c>
      <c r="C11020" t="s">
        <v>51</v>
      </c>
      <c r="D11020" t="s">
        <v>659</v>
      </c>
      <c r="E11020">
        <v>180</v>
      </c>
    </row>
    <row r="11021" spans="1:5">
      <c r="A11021">
        <v>2023</v>
      </c>
      <c r="B11021" t="s">
        <v>438</v>
      </c>
      <c r="C11021" t="s">
        <v>52</v>
      </c>
      <c r="D11021" t="s">
        <v>659</v>
      </c>
      <c r="E11021">
        <v>5</v>
      </c>
    </row>
    <row r="11022" spans="1:5">
      <c r="A11022">
        <v>2023</v>
      </c>
      <c r="B11022" t="s">
        <v>426</v>
      </c>
      <c r="C11022" t="s">
        <v>427</v>
      </c>
      <c r="D11022" t="s">
        <v>659</v>
      </c>
      <c r="E11022">
        <v>10</v>
      </c>
    </row>
    <row r="11023" spans="1:5">
      <c r="A11023">
        <v>2023</v>
      </c>
      <c r="B11023" t="s">
        <v>434</v>
      </c>
      <c r="C11023" t="s">
        <v>45</v>
      </c>
      <c r="D11023" t="s">
        <v>659</v>
      </c>
      <c r="E11023">
        <v>5</v>
      </c>
    </row>
    <row r="11024" spans="1:5">
      <c r="A11024">
        <v>2023</v>
      </c>
      <c r="B11024" t="s">
        <v>425</v>
      </c>
      <c r="C11024" t="s">
        <v>24</v>
      </c>
      <c r="D11024" t="s">
        <v>659</v>
      </c>
      <c r="E11024">
        <v>25</v>
      </c>
    </row>
    <row r="11025" spans="1:5">
      <c r="A11025">
        <v>2023</v>
      </c>
      <c r="B11025" t="s">
        <v>422</v>
      </c>
      <c r="C11025" t="s">
        <v>15</v>
      </c>
      <c r="D11025" t="s">
        <v>659</v>
      </c>
      <c r="E11025">
        <v>105</v>
      </c>
    </row>
    <row r="11026" spans="1:5">
      <c r="A11026">
        <v>2024</v>
      </c>
      <c r="B11026" t="s">
        <v>430</v>
      </c>
      <c r="C11026" t="s">
        <v>33</v>
      </c>
      <c r="D11026" t="s">
        <v>659</v>
      </c>
      <c r="E11026">
        <v>10</v>
      </c>
    </row>
    <row r="11027" spans="1:5">
      <c r="A11027">
        <v>2024</v>
      </c>
      <c r="B11027" t="s">
        <v>428</v>
      </c>
      <c r="C11027" t="s">
        <v>27</v>
      </c>
      <c r="D11027" t="s">
        <v>659</v>
      </c>
      <c r="E11027">
        <v>30</v>
      </c>
    </row>
    <row r="11028" spans="1:5">
      <c r="A11028">
        <v>2024</v>
      </c>
      <c r="B11028" t="s">
        <v>422</v>
      </c>
      <c r="C11028" t="s">
        <v>15</v>
      </c>
      <c r="D11028" t="s">
        <v>659</v>
      </c>
      <c r="E11028">
        <v>110</v>
      </c>
    </row>
    <row r="11029" spans="1:5">
      <c r="A11029">
        <v>2024</v>
      </c>
      <c r="B11029" t="s">
        <v>425</v>
      </c>
      <c r="C11029" t="s">
        <v>24</v>
      </c>
      <c r="D11029" t="s">
        <v>659</v>
      </c>
      <c r="E11029">
        <v>25</v>
      </c>
    </row>
    <row r="11030" spans="1:5">
      <c r="A11030">
        <v>2024</v>
      </c>
      <c r="B11030" t="s">
        <v>438</v>
      </c>
      <c r="C11030" t="s">
        <v>52</v>
      </c>
      <c r="D11030" t="s">
        <v>659</v>
      </c>
      <c r="E11030">
        <v>15</v>
      </c>
    </row>
    <row r="11031" spans="1:5">
      <c r="A11031">
        <v>2024</v>
      </c>
      <c r="B11031" t="s">
        <v>420</v>
      </c>
      <c r="C11031" t="s">
        <v>8</v>
      </c>
      <c r="D11031" t="s">
        <v>659</v>
      </c>
      <c r="E11031">
        <v>230</v>
      </c>
    </row>
    <row r="11032" spans="1:5">
      <c r="A11032">
        <v>2024</v>
      </c>
      <c r="B11032" t="s">
        <v>423</v>
      </c>
      <c r="C11032" t="s">
        <v>18</v>
      </c>
      <c r="D11032" t="s">
        <v>659</v>
      </c>
      <c r="E11032">
        <v>15</v>
      </c>
    </row>
    <row r="11033" spans="1:5">
      <c r="A11033">
        <v>2024</v>
      </c>
      <c r="B11033" t="s">
        <v>421</v>
      </c>
      <c r="C11033" t="s">
        <v>13</v>
      </c>
      <c r="D11033" t="s">
        <v>659</v>
      </c>
      <c r="E11033">
        <v>295</v>
      </c>
    </row>
    <row r="11034" spans="1:5">
      <c r="A11034">
        <v>2024</v>
      </c>
      <c r="B11034" t="s">
        <v>429</v>
      </c>
      <c r="C11034" t="s">
        <v>30</v>
      </c>
      <c r="D11034" t="s">
        <v>659</v>
      </c>
      <c r="E11034">
        <v>80</v>
      </c>
    </row>
    <row r="11035" spans="1:5">
      <c r="A11035">
        <v>2024</v>
      </c>
      <c r="B11035" t="s">
        <v>431</v>
      </c>
      <c r="C11035" t="s">
        <v>36</v>
      </c>
      <c r="D11035" t="s">
        <v>659</v>
      </c>
      <c r="E11035">
        <v>10</v>
      </c>
    </row>
    <row r="11036" spans="1:5">
      <c r="A11036">
        <v>2024</v>
      </c>
      <c r="B11036" t="s">
        <v>434</v>
      </c>
      <c r="C11036" t="s">
        <v>45</v>
      </c>
      <c r="D11036" t="s">
        <v>659</v>
      </c>
      <c r="E11036">
        <v>0</v>
      </c>
    </row>
    <row r="11037" spans="1:5">
      <c r="A11037">
        <v>2024</v>
      </c>
      <c r="B11037" t="s">
        <v>437</v>
      </c>
      <c r="C11037" t="s">
        <v>51</v>
      </c>
      <c r="D11037" t="s">
        <v>659</v>
      </c>
      <c r="E11037">
        <v>190</v>
      </c>
    </row>
    <row r="11038" spans="1:5">
      <c r="A11038">
        <v>2024</v>
      </c>
      <c r="B11038" t="s">
        <v>436</v>
      </c>
      <c r="C11038" t="s">
        <v>49</v>
      </c>
      <c r="D11038" t="s">
        <v>659</v>
      </c>
      <c r="E11038">
        <v>180</v>
      </c>
    </row>
    <row r="11039" spans="1:5">
      <c r="A11039">
        <v>2024</v>
      </c>
      <c r="B11039" t="s">
        <v>439</v>
      </c>
      <c r="C11039" t="s">
        <v>53</v>
      </c>
      <c r="D11039" t="s">
        <v>659</v>
      </c>
      <c r="E11039">
        <v>10</v>
      </c>
    </row>
    <row r="11040" spans="1:5">
      <c r="A11040">
        <v>2024</v>
      </c>
      <c r="B11040" t="s">
        <v>433</v>
      </c>
      <c r="C11040" t="s">
        <v>42</v>
      </c>
      <c r="D11040" t="s">
        <v>659</v>
      </c>
      <c r="E11040">
        <v>20</v>
      </c>
    </row>
    <row r="11041" spans="1:5">
      <c r="A11041">
        <v>2023</v>
      </c>
      <c r="B11041" t="s">
        <v>431</v>
      </c>
      <c r="C11041" t="s">
        <v>36</v>
      </c>
      <c r="D11041" t="s">
        <v>660</v>
      </c>
      <c r="E11041">
        <v>0</v>
      </c>
    </row>
    <row r="11042" spans="1:5">
      <c r="A11042">
        <v>2023</v>
      </c>
      <c r="B11042" t="s">
        <v>433</v>
      </c>
      <c r="C11042" t="s">
        <v>42</v>
      </c>
      <c r="D11042" t="s">
        <v>660</v>
      </c>
      <c r="E11042">
        <v>0</v>
      </c>
    </row>
    <row r="11043" spans="1:5">
      <c r="A11043">
        <v>2023</v>
      </c>
      <c r="B11043" t="s">
        <v>423</v>
      </c>
      <c r="C11043" t="s">
        <v>18</v>
      </c>
      <c r="D11043" t="s">
        <v>660</v>
      </c>
      <c r="E11043">
        <v>0</v>
      </c>
    </row>
    <row r="11044" spans="1:5">
      <c r="A11044">
        <v>2023</v>
      </c>
      <c r="B11044" t="s">
        <v>428</v>
      </c>
      <c r="C11044" t="s">
        <v>27</v>
      </c>
      <c r="D11044" t="s">
        <v>660</v>
      </c>
      <c r="E11044">
        <v>10</v>
      </c>
    </row>
    <row r="11045" spans="1:5">
      <c r="A11045">
        <v>2024</v>
      </c>
      <c r="B11045" t="s">
        <v>424</v>
      </c>
      <c r="C11045" t="s">
        <v>21</v>
      </c>
      <c r="D11045" t="s">
        <v>660</v>
      </c>
      <c r="E11045">
        <v>15</v>
      </c>
    </row>
    <row r="11046" spans="1:5">
      <c r="A11046">
        <v>2024</v>
      </c>
      <c r="B11046" t="s">
        <v>432</v>
      </c>
      <c r="C11046" t="s">
        <v>39</v>
      </c>
      <c r="D11046" t="s">
        <v>660</v>
      </c>
      <c r="E11046">
        <v>10</v>
      </c>
    </row>
    <row r="11047" spans="1:5">
      <c r="A11047">
        <v>2024</v>
      </c>
      <c r="B11047" t="s">
        <v>435</v>
      </c>
      <c r="C11047" t="s">
        <v>48</v>
      </c>
      <c r="D11047" t="s">
        <v>660</v>
      </c>
      <c r="E11047">
        <v>5</v>
      </c>
    </row>
    <row r="11048" spans="1:5">
      <c r="A11048">
        <v>2024</v>
      </c>
      <c r="B11048" t="s">
        <v>426</v>
      </c>
      <c r="C11048" t="s">
        <v>427</v>
      </c>
      <c r="D11048" t="s">
        <v>660</v>
      </c>
      <c r="E11048">
        <v>5</v>
      </c>
    </row>
    <row r="11049" spans="1:5">
      <c r="A11049">
        <v>2021</v>
      </c>
      <c r="B11049" t="s">
        <v>437</v>
      </c>
      <c r="C11049" t="s">
        <v>51</v>
      </c>
      <c r="D11049" t="s">
        <v>660</v>
      </c>
      <c r="E11049">
        <v>50</v>
      </c>
    </row>
    <row r="11050" spans="1:5">
      <c r="A11050">
        <v>2021</v>
      </c>
      <c r="B11050" t="s">
        <v>434</v>
      </c>
      <c r="C11050" t="s">
        <v>45</v>
      </c>
      <c r="D11050" t="s">
        <v>660</v>
      </c>
      <c r="E11050">
        <v>0</v>
      </c>
    </row>
    <row r="11051" spans="1:5">
      <c r="A11051">
        <v>2021</v>
      </c>
      <c r="B11051" t="s">
        <v>438</v>
      </c>
      <c r="C11051" t="s">
        <v>52</v>
      </c>
      <c r="D11051" t="s">
        <v>660</v>
      </c>
      <c r="E11051">
        <v>0</v>
      </c>
    </row>
    <row r="11052" spans="1:5">
      <c r="A11052">
        <v>2021</v>
      </c>
      <c r="B11052" t="s">
        <v>425</v>
      </c>
      <c r="C11052" t="s">
        <v>24</v>
      </c>
      <c r="D11052" t="s">
        <v>660</v>
      </c>
      <c r="E11052">
        <v>5</v>
      </c>
    </row>
    <row r="11053" spans="1:5">
      <c r="A11053">
        <v>2021</v>
      </c>
      <c r="B11053" t="s">
        <v>423</v>
      </c>
      <c r="C11053" t="s">
        <v>18</v>
      </c>
      <c r="D11053" t="s">
        <v>660</v>
      </c>
      <c r="E11053">
        <v>0</v>
      </c>
    </row>
    <row r="11054" spans="1:5">
      <c r="A11054">
        <v>2021</v>
      </c>
      <c r="B11054" t="s">
        <v>420</v>
      </c>
      <c r="C11054" t="s">
        <v>8</v>
      </c>
      <c r="D11054" t="s">
        <v>660</v>
      </c>
      <c r="E11054">
        <v>35</v>
      </c>
    </row>
    <row r="11055" spans="1:5">
      <c r="A11055">
        <v>2022</v>
      </c>
      <c r="B11055" t="s">
        <v>425</v>
      </c>
      <c r="C11055" t="s">
        <v>24</v>
      </c>
      <c r="D11055" t="s">
        <v>660</v>
      </c>
      <c r="E11055">
        <v>5</v>
      </c>
    </row>
    <row r="11056" spans="1:5">
      <c r="A11056">
        <v>2022</v>
      </c>
      <c r="B11056" t="s">
        <v>422</v>
      </c>
      <c r="C11056" t="s">
        <v>15</v>
      </c>
      <c r="D11056" t="s">
        <v>660</v>
      </c>
      <c r="E11056">
        <v>20</v>
      </c>
    </row>
    <row r="11057" spans="1:5">
      <c r="A11057">
        <v>2022</v>
      </c>
      <c r="B11057" t="s">
        <v>437</v>
      </c>
      <c r="C11057" t="s">
        <v>51</v>
      </c>
      <c r="D11057" t="s">
        <v>660</v>
      </c>
      <c r="E11057">
        <v>45</v>
      </c>
    </row>
    <row r="11058" spans="1:5">
      <c r="A11058">
        <v>2022</v>
      </c>
      <c r="B11058" t="s">
        <v>426</v>
      </c>
      <c r="C11058" t="s">
        <v>427</v>
      </c>
      <c r="D11058" t="s">
        <v>660</v>
      </c>
      <c r="E11058">
        <v>5</v>
      </c>
    </row>
    <row r="11059" spans="1:5">
      <c r="A11059">
        <v>2022</v>
      </c>
      <c r="B11059" t="s">
        <v>428</v>
      </c>
      <c r="C11059" t="s">
        <v>27</v>
      </c>
      <c r="D11059" t="s">
        <v>660</v>
      </c>
      <c r="E11059">
        <v>5</v>
      </c>
    </row>
    <row r="11060" spans="1:5">
      <c r="A11060">
        <v>2022</v>
      </c>
      <c r="B11060" t="s">
        <v>435</v>
      </c>
      <c r="C11060" t="s">
        <v>48</v>
      </c>
      <c r="D11060" t="s">
        <v>660</v>
      </c>
      <c r="E11060">
        <v>5</v>
      </c>
    </row>
    <row r="11061" spans="1:5">
      <c r="A11061">
        <v>2022</v>
      </c>
      <c r="B11061" t="s">
        <v>423</v>
      </c>
      <c r="C11061" t="s">
        <v>18</v>
      </c>
      <c r="D11061" t="s">
        <v>660</v>
      </c>
      <c r="E11061">
        <v>5</v>
      </c>
    </row>
    <row r="11062" spans="1:5">
      <c r="A11062">
        <v>2022</v>
      </c>
      <c r="B11062" t="s">
        <v>430</v>
      </c>
      <c r="C11062" t="s">
        <v>33</v>
      </c>
      <c r="D11062" t="s">
        <v>660</v>
      </c>
      <c r="E11062">
        <v>0</v>
      </c>
    </row>
    <row r="11063" spans="1:5">
      <c r="A11063">
        <v>2022</v>
      </c>
      <c r="B11063" t="s">
        <v>436</v>
      </c>
      <c r="C11063" t="s">
        <v>49</v>
      </c>
      <c r="D11063" t="s">
        <v>660</v>
      </c>
      <c r="E11063">
        <v>15</v>
      </c>
    </row>
    <row r="11064" spans="1:5">
      <c r="A11064">
        <v>2022</v>
      </c>
      <c r="B11064" t="s">
        <v>439</v>
      </c>
      <c r="C11064" t="s">
        <v>53</v>
      </c>
      <c r="D11064" t="s">
        <v>660</v>
      </c>
      <c r="E11064">
        <v>5</v>
      </c>
    </row>
    <row r="11065" spans="1:5">
      <c r="A11065">
        <v>2022</v>
      </c>
      <c r="B11065" t="s">
        <v>433</v>
      </c>
      <c r="C11065" t="s">
        <v>42</v>
      </c>
      <c r="D11065" t="s">
        <v>660</v>
      </c>
      <c r="E11065">
        <v>5</v>
      </c>
    </row>
    <row r="11066" spans="1:5">
      <c r="A11066">
        <v>2022</v>
      </c>
      <c r="B11066" t="s">
        <v>434</v>
      </c>
      <c r="C11066" t="s">
        <v>45</v>
      </c>
      <c r="D11066" t="s">
        <v>660</v>
      </c>
      <c r="E11066">
        <v>0</v>
      </c>
    </row>
    <row r="11067" spans="1:5">
      <c r="A11067">
        <v>2022</v>
      </c>
      <c r="B11067" t="s">
        <v>432</v>
      </c>
      <c r="C11067" t="s">
        <v>39</v>
      </c>
      <c r="D11067" t="s">
        <v>660</v>
      </c>
      <c r="E11067">
        <v>10</v>
      </c>
    </row>
    <row r="11068" spans="1:5">
      <c r="A11068">
        <v>2021</v>
      </c>
      <c r="B11068" t="s">
        <v>426</v>
      </c>
      <c r="C11068" t="s">
        <v>427</v>
      </c>
      <c r="D11068" t="s">
        <v>660</v>
      </c>
      <c r="E11068">
        <v>5</v>
      </c>
    </row>
    <row r="11069" spans="1:5">
      <c r="A11069">
        <v>2021</v>
      </c>
      <c r="B11069" t="s">
        <v>422</v>
      </c>
      <c r="C11069" t="s">
        <v>15</v>
      </c>
      <c r="D11069" t="s">
        <v>660</v>
      </c>
      <c r="E11069">
        <v>15</v>
      </c>
    </row>
    <row r="11070" spans="1:5">
      <c r="A11070">
        <v>2021</v>
      </c>
      <c r="B11070" t="s">
        <v>432</v>
      </c>
      <c r="C11070" t="s">
        <v>39</v>
      </c>
      <c r="D11070" t="s">
        <v>660</v>
      </c>
      <c r="E11070">
        <v>15</v>
      </c>
    </row>
    <row r="11071" spans="1:5">
      <c r="A11071">
        <v>2021</v>
      </c>
      <c r="B11071" t="s">
        <v>424</v>
      </c>
      <c r="C11071" t="s">
        <v>21</v>
      </c>
      <c r="D11071" t="s">
        <v>660</v>
      </c>
      <c r="E11071">
        <v>15</v>
      </c>
    </row>
    <row r="11072" spans="1:5">
      <c r="A11072">
        <v>2021</v>
      </c>
      <c r="B11072" t="s">
        <v>433</v>
      </c>
      <c r="C11072" t="s">
        <v>42</v>
      </c>
      <c r="D11072" t="s">
        <v>660</v>
      </c>
      <c r="E11072">
        <v>0</v>
      </c>
    </row>
    <row r="11073" spans="1:5">
      <c r="A11073">
        <v>2021</v>
      </c>
      <c r="B11073" t="s">
        <v>421</v>
      </c>
      <c r="C11073" t="s">
        <v>13</v>
      </c>
      <c r="D11073" t="s">
        <v>660</v>
      </c>
      <c r="E11073">
        <v>60</v>
      </c>
    </row>
    <row r="11074" spans="1:5">
      <c r="A11074">
        <v>2022</v>
      </c>
      <c r="B11074" t="s">
        <v>424</v>
      </c>
      <c r="C11074" t="s">
        <v>21</v>
      </c>
      <c r="D11074" t="s">
        <v>660</v>
      </c>
      <c r="E11074">
        <v>10</v>
      </c>
    </row>
    <row r="11075" spans="1:5">
      <c r="A11075">
        <v>2022</v>
      </c>
      <c r="B11075" t="s">
        <v>431</v>
      </c>
      <c r="C11075" t="s">
        <v>36</v>
      </c>
      <c r="D11075" t="s">
        <v>660</v>
      </c>
      <c r="E11075">
        <v>0</v>
      </c>
    </row>
    <row r="11076" spans="1:5">
      <c r="A11076">
        <v>2022</v>
      </c>
      <c r="B11076" t="s">
        <v>421</v>
      </c>
      <c r="C11076" t="s">
        <v>13</v>
      </c>
      <c r="D11076" t="s">
        <v>660</v>
      </c>
      <c r="E11076">
        <v>80</v>
      </c>
    </row>
    <row r="11077" spans="1:5">
      <c r="A11077">
        <v>2021</v>
      </c>
      <c r="B11077" t="s">
        <v>436</v>
      </c>
      <c r="C11077" t="s">
        <v>49</v>
      </c>
      <c r="D11077" t="s">
        <v>660</v>
      </c>
      <c r="E11077">
        <v>20</v>
      </c>
    </row>
    <row r="11078" spans="1:5">
      <c r="A11078">
        <v>2021</v>
      </c>
      <c r="B11078" t="s">
        <v>439</v>
      </c>
      <c r="C11078" t="s">
        <v>53</v>
      </c>
      <c r="D11078" t="s">
        <v>660</v>
      </c>
      <c r="E11078">
        <v>0</v>
      </c>
    </row>
    <row r="11079" spans="1:5">
      <c r="A11079">
        <v>2021</v>
      </c>
      <c r="B11079" t="s">
        <v>435</v>
      </c>
      <c r="C11079" t="s">
        <v>48</v>
      </c>
      <c r="D11079" t="s">
        <v>660</v>
      </c>
      <c r="E11079">
        <v>0</v>
      </c>
    </row>
    <row r="11080" spans="1:5">
      <c r="A11080">
        <v>2021</v>
      </c>
      <c r="B11080" t="s">
        <v>430</v>
      </c>
      <c r="C11080" t="s">
        <v>33</v>
      </c>
      <c r="D11080" t="s">
        <v>660</v>
      </c>
      <c r="E11080">
        <v>0</v>
      </c>
    </row>
    <row r="11081" spans="1:5">
      <c r="A11081">
        <v>2021</v>
      </c>
      <c r="B11081" t="s">
        <v>429</v>
      </c>
      <c r="C11081" t="s">
        <v>30</v>
      </c>
      <c r="D11081" t="s">
        <v>660</v>
      </c>
      <c r="E11081">
        <v>15</v>
      </c>
    </row>
    <row r="11082" spans="1:5">
      <c r="A11082">
        <v>2021</v>
      </c>
      <c r="B11082" t="s">
        <v>428</v>
      </c>
      <c r="C11082" t="s">
        <v>27</v>
      </c>
      <c r="D11082" t="s">
        <v>660</v>
      </c>
      <c r="E11082">
        <v>0</v>
      </c>
    </row>
    <row r="11083" spans="1:5">
      <c r="A11083">
        <v>2021</v>
      </c>
      <c r="B11083" t="s">
        <v>431</v>
      </c>
      <c r="C11083" t="s">
        <v>36</v>
      </c>
      <c r="D11083" t="s">
        <v>660</v>
      </c>
      <c r="E11083">
        <v>0</v>
      </c>
    </row>
    <row r="11084" spans="1:5">
      <c r="A11084">
        <v>2022</v>
      </c>
      <c r="B11084" t="s">
        <v>438</v>
      </c>
      <c r="C11084" t="s">
        <v>52</v>
      </c>
      <c r="D11084" t="s">
        <v>660</v>
      </c>
      <c r="E11084">
        <v>5</v>
      </c>
    </row>
    <row r="11085" spans="1:5">
      <c r="A11085">
        <v>2022</v>
      </c>
      <c r="B11085" t="s">
        <v>429</v>
      </c>
      <c r="C11085" t="s">
        <v>30</v>
      </c>
      <c r="D11085" t="s">
        <v>660</v>
      </c>
      <c r="E11085">
        <v>15</v>
      </c>
    </row>
    <row r="11086" spans="1:5">
      <c r="A11086">
        <v>2022</v>
      </c>
      <c r="B11086" t="s">
        <v>420</v>
      </c>
      <c r="C11086" t="s">
        <v>8</v>
      </c>
      <c r="D11086" t="s">
        <v>660</v>
      </c>
      <c r="E11086">
        <v>50</v>
      </c>
    </row>
    <row r="11087" spans="1:5">
      <c r="A11087">
        <v>2020</v>
      </c>
      <c r="B11087" t="s">
        <v>422</v>
      </c>
      <c r="C11087" t="s">
        <v>15</v>
      </c>
      <c r="D11087" t="s">
        <v>660</v>
      </c>
      <c r="E11087">
        <v>20</v>
      </c>
    </row>
    <row r="11088" spans="1:5">
      <c r="A11088">
        <v>2020</v>
      </c>
      <c r="B11088" t="s">
        <v>425</v>
      </c>
      <c r="C11088" t="s">
        <v>24</v>
      </c>
      <c r="D11088" t="s">
        <v>660</v>
      </c>
      <c r="E11088">
        <v>10</v>
      </c>
    </row>
    <row r="11089" spans="1:5">
      <c r="A11089">
        <v>2020</v>
      </c>
      <c r="B11089" t="s">
        <v>431</v>
      </c>
      <c r="C11089" t="s">
        <v>36</v>
      </c>
      <c r="D11089" t="s">
        <v>660</v>
      </c>
      <c r="E11089">
        <v>5</v>
      </c>
    </row>
    <row r="11090" spans="1:5">
      <c r="A11090">
        <v>2020</v>
      </c>
      <c r="B11090" t="s">
        <v>423</v>
      </c>
      <c r="C11090" t="s">
        <v>18</v>
      </c>
      <c r="D11090" t="s">
        <v>660</v>
      </c>
      <c r="E11090">
        <v>0</v>
      </c>
    </row>
    <row r="11091" spans="1:5">
      <c r="A11091">
        <v>2020</v>
      </c>
      <c r="B11091" t="s">
        <v>421</v>
      </c>
      <c r="C11091" t="s">
        <v>13</v>
      </c>
      <c r="D11091" t="s">
        <v>660</v>
      </c>
      <c r="E11091">
        <v>65</v>
      </c>
    </row>
    <row r="11092" spans="1:5">
      <c r="A11092">
        <v>2020</v>
      </c>
      <c r="B11092" t="s">
        <v>438</v>
      </c>
      <c r="C11092" t="s">
        <v>52</v>
      </c>
      <c r="D11092" t="s">
        <v>660</v>
      </c>
      <c r="E11092">
        <v>0</v>
      </c>
    </row>
    <row r="11093" spans="1:5">
      <c r="A11093">
        <v>2020</v>
      </c>
      <c r="B11093" t="s">
        <v>436</v>
      </c>
      <c r="C11093" t="s">
        <v>49</v>
      </c>
      <c r="D11093" t="s">
        <v>660</v>
      </c>
      <c r="E11093">
        <v>25</v>
      </c>
    </row>
    <row r="11094" spans="1:5">
      <c r="A11094">
        <v>2020</v>
      </c>
      <c r="B11094" t="s">
        <v>426</v>
      </c>
      <c r="C11094" t="s">
        <v>427</v>
      </c>
      <c r="D11094" t="s">
        <v>660</v>
      </c>
      <c r="E11094">
        <v>5</v>
      </c>
    </row>
    <row r="11095" spans="1:5">
      <c r="A11095">
        <v>2020</v>
      </c>
      <c r="B11095" t="s">
        <v>424</v>
      </c>
      <c r="C11095" t="s">
        <v>21</v>
      </c>
      <c r="D11095" t="s">
        <v>660</v>
      </c>
      <c r="E11095">
        <v>15</v>
      </c>
    </row>
    <row r="11096" spans="1:5">
      <c r="A11096">
        <v>2020</v>
      </c>
      <c r="B11096" t="s">
        <v>432</v>
      </c>
      <c r="C11096" t="s">
        <v>39</v>
      </c>
      <c r="D11096" t="s">
        <v>660</v>
      </c>
      <c r="E11096">
        <v>15</v>
      </c>
    </row>
    <row r="11097" spans="1:5">
      <c r="A11097">
        <v>2020</v>
      </c>
      <c r="B11097" t="s">
        <v>439</v>
      </c>
      <c r="C11097" t="s">
        <v>53</v>
      </c>
      <c r="D11097" t="s">
        <v>660</v>
      </c>
      <c r="E11097">
        <v>5</v>
      </c>
    </row>
    <row r="11098" spans="1:5">
      <c r="A11098">
        <v>2020</v>
      </c>
      <c r="B11098" t="s">
        <v>428</v>
      </c>
      <c r="C11098" t="s">
        <v>27</v>
      </c>
      <c r="D11098" t="s">
        <v>660</v>
      </c>
      <c r="E11098">
        <v>5</v>
      </c>
    </row>
    <row r="11099" spans="1:5">
      <c r="A11099">
        <v>2020</v>
      </c>
      <c r="B11099" t="s">
        <v>429</v>
      </c>
      <c r="C11099" t="s">
        <v>30</v>
      </c>
      <c r="D11099" t="s">
        <v>660</v>
      </c>
      <c r="E11099">
        <v>15</v>
      </c>
    </row>
    <row r="11100" spans="1:5">
      <c r="A11100">
        <v>2020</v>
      </c>
      <c r="B11100" t="s">
        <v>430</v>
      </c>
      <c r="C11100" t="s">
        <v>33</v>
      </c>
      <c r="D11100" t="s">
        <v>660</v>
      </c>
      <c r="E11100">
        <v>5</v>
      </c>
    </row>
    <row r="11101" spans="1:5">
      <c r="A11101">
        <v>2020</v>
      </c>
      <c r="B11101" t="s">
        <v>433</v>
      </c>
      <c r="C11101" t="s">
        <v>42</v>
      </c>
      <c r="D11101" t="s">
        <v>660</v>
      </c>
      <c r="E11101">
        <v>0</v>
      </c>
    </row>
    <row r="11102" spans="1:5">
      <c r="A11102">
        <v>2020</v>
      </c>
      <c r="B11102" t="s">
        <v>420</v>
      </c>
      <c r="C11102" t="s">
        <v>8</v>
      </c>
      <c r="D11102" t="s">
        <v>660</v>
      </c>
      <c r="E11102">
        <v>35</v>
      </c>
    </row>
    <row r="11103" spans="1:5">
      <c r="A11103">
        <v>2020</v>
      </c>
      <c r="B11103" t="s">
        <v>434</v>
      </c>
      <c r="C11103" t="s">
        <v>45</v>
      </c>
      <c r="D11103" t="s">
        <v>660</v>
      </c>
      <c r="E11103">
        <v>0</v>
      </c>
    </row>
    <row r="11104" spans="1:5">
      <c r="A11104">
        <v>2020</v>
      </c>
      <c r="B11104" t="s">
        <v>435</v>
      </c>
      <c r="C11104" t="s">
        <v>48</v>
      </c>
      <c r="D11104" t="s">
        <v>660</v>
      </c>
      <c r="E11104">
        <v>5</v>
      </c>
    </row>
    <row r="11105" spans="1:5">
      <c r="A11105">
        <v>2020</v>
      </c>
      <c r="B11105" t="s">
        <v>437</v>
      </c>
      <c r="C11105" t="s">
        <v>51</v>
      </c>
      <c r="D11105" t="s">
        <v>660</v>
      </c>
      <c r="E11105">
        <v>50</v>
      </c>
    </row>
    <row r="11106" spans="1:5">
      <c r="A11106">
        <v>2019</v>
      </c>
      <c r="B11106" t="s">
        <v>432</v>
      </c>
      <c r="C11106" t="s">
        <v>39</v>
      </c>
      <c r="D11106" t="s">
        <v>660</v>
      </c>
      <c r="E11106">
        <v>15</v>
      </c>
    </row>
    <row r="11107" spans="1:5">
      <c r="A11107">
        <v>2019</v>
      </c>
      <c r="B11107" t="s">
        <v>426</v>
      </c>
      <c r="C11107" t="s">
        <v>427</v>
      </c>
      <c r="D11107" t="s">
        <v>660</v>
      </c>
      <c r="E11107">
        <v>5</v>
      </c>
    </row>
    <row r="11108" spans="1:5">
      <c r="A11108">
        <v>2019</v>
      </c>
      <c r="B11108" t="s">
        <v>421</v>
      </c>
      <c r="C11108" t="s">
        <v>13</v>
      </c>
      <c r="D11108" t="s">
        <v>660</v>
      </c>
      <c r="E11108">
        <v>60</v>
      </c>
    </row>
    <row r="11109" spans="1:5">
      <c r="A11109">
        <v>2019</v>
      </c>
      <c r="B11109" t="s">
        <v>424</v>
      </c>
      <c r="C11109" t="s">
        <v>21</v>
      </c>
      <c r="D11109" t="s">
        <v>660</v>
      </c>
      <c r="E11109">
        <v>20</v>
      </c>
    </row>
    <row r="11110" spans="1:5">
      <c r="A11110">
        <v>2019</v>
      </c>
      <c r="B11110" t="s">
        <v>423</v>
      </c>
      <c r="C11110" t="s">
        <v>18</v>
      </c>
      <c r="D11110" t="s">
        <v>660</v>
      </c>
      <c r="E11110">
        <v>0</v>
      </c>
    </row>
    <row r="11111" spans="1:5">
      <c r="A11111">
        <v>2019</v>
      </c>
      <c r="B11111" t="s">
        <v>434</v>
      </c>
      <c r="C11111" t="s">
        <v>45</v>
      </c>
      <c r="D11111" t="s">
        <v>660</v>
      </c>
      <c r="E11111">
        <v>0</v>
      </c>
    </row>
    <row r="11112" spans="1:5">
      <c r="A11112">
        <v>2019</v>
      </c>
      <c r="B11112" t="s">
        <v>428</v>
      </c>
      <c r="C11112" t="s">
        <v>27</v>
      </c>
      <c r="D11112" t="s">
        <v>660</v>
      </c>
      <c r="E11112">
        <v>5</v>
      </c>
    </row>
    <row r="11113" spans="1:5">
      <c r="A11113">
        <v>2019</v>
      </c>
      <c r="B11113" t="s">
        <v>437</v>
      </c>
      <c r="C11113" t="s">
        <v>51</v>
      </c>
      <c r="D11113" t="s">
        <v>660</v>
      </c>
      <c r="E11113">
        <v>50</v>
      </c>
    </row>
    <row r="11114" spans="1:5">
      <c r="A11114">
        <v>2019</v>
      </c>
      <c r="B11114" t="s">
        <v>425</v>
      </c>
      <c r="C11114" t="s">
        <v>24</v>
      </c>
      <c r="D11114" t="s">
        <v>660</v>
      </c>
      <c r="E11114">
        <v>5</v>
      </c>
    </row>
    <row r="11115" spans="1:5">
      <c r="A11115">
        <v>2019</v>
      </c>
      <c r="B11115" t="s">
        <v>430</v>
      </c>
      <c r="C11115" t="s">
        <v>33</v>
      </c>
      <c r="D11115" t="s">
        <v>660</v>
      </c>
      <c r="E11115">
        <v>5</v>
      </c>
    </row>
    <row r="11116" spans="1:5">
      <c r="A11116">
        <v>2019</v>
      </c>
      <c r="B11116" t="s">
        <v>420</v>
      </c>
      <c r="C11116" t="s">
        <v>8</v>
      </c>
      <c r="D11116" t="s">
        <v>660</v>
      </c>
      <c r="E11116">
        <v>40</v>
      </c>
    </row>
    <row r="11117" spans="1:5">
      <c r="A11117">
        <v>2019</v>
      </c>
      <c r="B11117" t="s">
        <v>438</v>
      </c>
      <c r="C11117" t="s">
        <v>52</v>
      </c>
      <c r="D11117" t="s">
        <v>660</v>
      </c>
      <c r="E11117">
        <v>0</v>
      </c>
    </row>
    <row r="11118" spans="1:5">
      <c r="A11118">
        <v>2019</v>
      </c>
      <c r="B11118" t="s">
        <v>429</v>
      </c>
      <c r="C11118" t="s">
        <v>30</v>
      </c>
      <c r="D11118" t="s">
        <v>660</v>
      </c>
      <c r="E11118">
        <v>20</v>
      </c>
    </row>
    <row r="11119" spans="1:5">
      <c r="A11119">
        <v>2019</v>
      </c>
      <c r="B11119" t="s">
        <v>433</v>
      </c>
      <c r="C11119" t="s">
        <v>42</v>
      </c>
      <c r="D11119" t="s">
        <v>660</v>
      </c>
      <c r="E11119">
        <v>0</v>
      </c>
    </row>
    <row r="11120" spans="1:5">
      <c r="A11120">
        <v>2019</v>
      </c>
      <c r="B11120" t="s">
        <v>422</v>
      </c>
      <c r="C11120" t="s">
        <v>15</v>
      </c>
      <c r="D11120" t="s">
        <v>660</v>
      </c>
      <c r="E11120">
        <v>25</v>
      </c>
    </row>
    <row r="11121" spans="1:5">
      <c r="A11121">
        <v>2019</v>
      </c>
      <c r="B11121" t="s">
        <v>435</v>
      </c>
      <c r="C11121" t="s">
        <v>48</v>
      </c>
      <c r="D11121" t="s">
        <v>660</v>
      </c>
      <c r="E11121">
        <v>0</v>
      </c>
    </row>
    <row r="11122" spans="1:5">
      <c r="A11122">
        <v>2019</v>
      </c>
      <c r="B11122" t="s">
        <v>436</v>
      </c>
      <c r="C11122" t="s">
        <v>49</v>
      </c>
      <c r="D11122" t="s">
        <v>660</v>
      </c>
      <c r="E11122">
        <v>20</v>
      </c>
    </row>
    <row r="11123" spans="1:5">
      <c r="A11123">
        <v>2019</v>
      </c>
      <c r="B11123" t="s">
        <v>439</v>
      </c>
      <c r="C11123" t="s">
        <v>53</v>
      </c>
      <c r="D11123" t="s">
        <v>660</v>
      </c>
      <c r="E11123">
        <v>5</v>
      </c>
    </row>
    <row r="11124" spans="1:5">
      <c r="A11124">
        <v>2019</v>
      </c>
      <c r="B11124" t="s">
        <v>431</v>
      </c>
      <c r="C11124" t="s">
        <v>36</v>
      </c>
      <c r="D11124" t="s">
        <v>660</v>
      </c>
      <c r="E11124">
        <v>0</v>
      </c>
    </row>
    <row r="11125" spans="1:5">
      <c r="A11125">
        <v>2018</v>
      </c>
      <c r="B11125" t="s">
        <v>424</v>
      </c>
      <c r="C11125" t="s">
        <v>21</v>
      </c>
      <c r="D11125" t="s">
        <v>660</v>
      </c>
      <c r="E11125">
        <v>15</v>
      </c>
    </row>
    <row r="11126" spans="1:5">
      <c r="A11126">
        <v>2018</v>
      </c>
      <c r="B11126" t="s">
        <v>420</v>
      </c>
      <c r="C11126" t="s">
        <v>8</v>
      </c>
      <c r="D11126" t="s">
        <v>660</v>
      </c>
      <c r="E11126">
        <v>30</v>
      </c>
    </row>
    <row r="11127" spans="1:5">
      <c r="A11127">
        <v>2018</v>
      </c>
      <c r="B11127" t="s">
        <v>426</v>
      </c>
      <c r="C11127" t="s">
        <v>427</v>
      </c>
      <c r="D11127" t="s">
        <v>660</v>
      </c>
      <c r="E11127">
        <v>0</v>
      </c>
    </row>
    <row r="11128" spans="1:5">
      <c r="A11128">
        <v>2018</v>
      </c>
      <c r="B11128" t="s">
        <v>433</v>
      </c>
      <c r="C11128" t="s">
        <v>42</v>
      </c>
      <c r="D11128" t="s">
        <v>660</v>
      </c>
      <c r="E11128">
        <v>0</v>
      </c>
    </row>
    <row r="11129" spans="1:5">
      <c r="A11129">
        <v>2018</v>
      </c>
      <c r="B11129" t="s">
        <v>421</v>
      </c>
      <c r="C11129" t="s">
        <v>13</v>
      </c>
      <c r="D11129" t="s">
        <v>660</v>
      </c>
      <c r="E11129">
        <v>45</v>
      </c>
    </row>
    <row r="11130" spans="1:5">
      <c r="A11130">
        <v>2018</v>
      </c>
      <c r="B11130" t="s">
        <v>435</v>
      </c>
      <c r="C11130" t="s">
        <v>48</v>
      </c>
      <c r="D11130" t="s">
        <v>660</v>
      </c>
      <c r="E11130">
        <v>5</v>
      </c>
    </row>
    <row r="11131" spans="1:5">
      <c r="A11131">
        <v>2018</v>
      </c>
      <c r="B11131" t="s">
        <v>428</v>
      </c>
      <c r="C11131" t="s">
        <v>27</v>
      </c>
      <c r="D11131" t="s">
        <v>660</v>
      </c>
      <c r="E11131">
        <v>5</v>
      </c>
    </row>
    <row r="11132" spans="1:5">
      <c r="A11132">
        <v>2018</v>
      </c>
      <c r="B11132" t="s">
        <v>423</v>
      </c>
      <c r="C11132" t="s">
        <v>18</v>
      </c>
      <c r="D11132" t="s">
        <v>660</v>
      </c>
      <c r="E11132">
        <v>0</v>
      </c>
    </row>
    <row r="11133" spans="1:5">
      <c r="A11133">
        <v>2018</v>
      </c>
      <c r="B11133" t="s">
        <v>430</v>
      </c>
      <c r="C11133" t="s">
        <v>33</v>
      </c>
      <c r="D11133" t="s">
        <v>660</v>
      </c>
      <c r="E11133">
        <v>0</v>
      </c>
    </row>
    <row r="11134" spans="1:5">
      <c r="A11134">
        <v>2018</v>
      </c>
      <c r="B11134" t="s">
        <v>431</v>
      </c>
      <c r="C11134" t="s">
        <v>36</v>
      </c>
      <c r="D11134" t="s">
        <v>660</v>
      </c>
      <c r="E11134">
        <v>0</v>
      </c>
    </row>
    <row r="11135" spans="1:5">
      <c r="A11135">
        <v>2018</v>
      </c>
      <c r="B11135" t="s">
        <v>438</v>
      </c>
      <c r="C11135" t="s">
        <v>52</v>
      </c>
      <c r="D11135" t="s">
        <v>660</v>
      </c>
      <c r="E11135">
        <v>0</v>
      </c>
    </row>
    <row r="11136" spans="1:5">
      <c r="A11136">
        <v>2018</v>
      </c>
      <c r="B11136" t="s">
        <v>422</v>
      </c>
      <c r="C11136" t="s">
        <v>15</v>
      </c>
      <c r="D11136" t="s">
        <v>660</v>
      </c>
      <c r="E11136">
        <v>15</v>
      </c>
    </row>
    <row r="11137" spans="1:5">
      <c r="A11137">
        <v>2018</v>
      </c>
      <c r="B11137" t="s">
        <v>436</v>
      </c>
      <c r="C11137" t="s">
        <v>49</v>
      </c>
      <c r="D11137" t="s">
        <v>660</v>
      </c>
      <c r="E11137">
        <v>20</v>
      </c>
    </row>
    <row r="11138" spans="1:5">
      <c r="A11138">
        <v>2018</v>
      </c>
      <c r="B11138" t="s">
        <v>439</v>
      </c>
      <c r="C11138" t="s">
        <v>53</v>
      </c>
      <c r="D11138" t="s">
        <v>660</v>
      </c>
      <c r="E11138">
        <v>0</v>
      </c>
    </row>
    <row r="11139" spans="1:5">
      <c r="A11139">
        <v>2018</v>
      </c>
      <c r="B11139" t="s">
        <v>437</v>
      </c>
      <c r="C11139" t="s">
        <v>51</v>
      </c>
      <c r="D11139" t="s">
        <v>660</v>
      </c>
      <c r="E11139">
        <v>45</v>
      </c>
    </row>
    <row r="11140" spans="1:5">
      <c r="A11140">
        <v>2018</v>
      </c>
      <c r="B11140" t="s">
        <v>434</v>
      </c>
      <c r="C11140" t="s">
        <v>45</v>
      </c>
      <c r="D11140" t="s">
        <v>660</v>
      </c>
      <c r="E11140">
        <v>0</v>
      </c>
    </row>
    <row r="11141" spans="1:5">
      <c r="A11141">
        <v>2018</v>
      </c>
      <c r="B11141" t="s">
        <v>429</v>
      </c>
      <c r="C11141" t="s">
        <v>30</v>
      </c>
      <c r="D11141" t="s">
        <v>660</v>
      </c>
      <c r="E11141">
        <v>10</v>
      </c>
    </row>
    <row r="11142" spans="1:5">
      <c r="A11142">
        <v>2018</v>
      </c>
      <c r="B11142" t="s">
        <v>425</v>
      </c>
      <c r="C11142" t="s">
        <v>24</v>
      </c>
      <c r="D11142" t="s">
        <v>660</v>
      </c>
      <c r="E11142">
        <v>0</v>
      </c>
    </row>
    <row r="11143" spans="1:5">
      <c r="A11143">
        <v>2018</v>
      </c>
      <c r="B11143" t="s">
        <v>432</v>
      </c>
      <c r="C11143" t="s">
        <v>39</v>
      </c>
      <c r="D11143" t="s">
        <v>660</v>
      </c>
      <c r="E11143">
        <v>10</v>
      </c>
    </row>
    <row r="11144" spans="1:5">
      <c r="A11144">
        <v>2023</v>
      </c>
      <c r="B11144" t="s">
        <v>424</v>
      </c>
      <c r="C11144" t="s">
        <v>21</v>
      </c>
      <c r="D11144" t="s">
        <v>660</v>
      </c>
      <c r="E11144">
        <v>10</v>
      </c>
    </row>
    <row r="11145" spans="1:5">
      <c r="A11145">
        <v>2023</v>
      </c>
      <c r="B11145" t="s">
        <v>432</v>
      </c>
      <c r="C11145" t="s">
        <v>39</v>
      </c>
      <c r="D11145" t="s">
        <v>660</v>
      </c>
      <c r="E11145">
        <v>10</v>
      </c>
    </row>
    <row r="11146" spans="1:5">
      <c r="A11146">
        <v>2023</v>
      </c>
      <c r="B11146" t="s">
        <v>421</v>
      </c>
      <c r="C11146" t="s">
        <v>13</v>
      </c>
      <c r="D11146" t="s">
        <v>660</v>
      </c>
      <c r="E11146">
        <v>75</v>
      </c>
    </row>
    <row r="11147" spans="1:5">
      <c r="A11147">
        <v>2023</v>
      </c>
      <c r="B11147" t="s">
        <v>430</v>
      </c>
      <c r="C11147" t="s">
        <v>33</v>
      </c>
      <c r="D11147" t="s">
        <v>660</v>
      </c>
      <c r="E11147">
        <v>0</v>
      </c>
    </row>
    <row r="11148" spans="1:5">
      <c r="A11148">
        <v>2023</v>
      </c>
      <c r="B11148" t="s">
        <v>435</v>
      </c>
      <c r="C11148" t="s">
        <v>48</v>
      </c>
      <c r="D11148" t="s">
        <v>660</v>
      </c>
      <c r="E11148">
        <v>0</v>
      </c>
    </row>
    <row r="11149" spans="1:5">
      <c r="A11149">
        <v>2023</v>
      </c>
      <c r="B11149" t="s">
        <v>436</v>
      </c>
      <c r="C11149" t="s">
        <v>49</v>
      </c>
      <c r="D11149" t="s">
        <v>660</v>
      </c>
      <c r="E11149">
        <v>15</v>
      </c>
    </row>
    <row r="11150" spans="1:5">
      <c r="A11150">
        <v>2023</v>
      </c>
      <c r="B11150" t="s">
        <v>429</v>
      </c>
      <c r="C11150" t="s">
        <v>30</v>
      </c>
      <c r="D11150" t="s">
        <v>660</v>
      </c>
      <c r="E11150">
        <v>25</v>
      </c>
    </row>
    <row r="11151" spans="1:5">
      <c r="A11151">
        <v>2023</v>
      </c>
      <c r="B11151" t="s">
        <v>420</v>
      </c>
      <c r="C11151" t="s">
        <v>8</v>
      </c>
      <c r="D11151" t="s">
        <v>660</v>
      </c>
      <c r="E11151">
        <v>40</v>
      </c>
    </row>
    <row r="11152" spans="1:5">
      <c r="A11152">
        <v>2023</v>
      </c>
      <c r="B11152" t="s">
        <v>439</v>
      </c>
      <c r="C11152" t="s">
        <v>53</v>
      </c>
      <c r="D11152" t="s">
        <v>660</v>
      </c>
      <c r="E11152">
        <v>5</v>
      </c>
    </row>
    <row r="11153" spans="1:5">
      <c r="A11153">
        <v>2023</v>
      </c>
      <c r="B11153" t="s">
        <v>437</v>
      </c>
      <c r="C11153" t="s">
        <v>51</v>
      </c>
      <c r="D11153" t="s">
        <v>660</v>
      </c>
      <c r="E11153">
        <v>45</v>
      </c>
    </row>
    <row r="11154" spans="1:5">
      <c r="A11154">
        <v>2023</v>
      </c>
      <c r="B11154" t="s">
        <v>438</v>
      </c>
      <c r="C11154" t="s">
        <v>52</v>
      </c>
      <c r="D11154" t="s">
        <v>660</v>
      </c>
      <c r="E11154">
        <v>0</v>
      </c>
    </row>
    <row r="11155" spans="1:5">
      <c r="A11155">
        <v>2023</v>
      </c>
      <c r="B11155" t="s">
        <v>426</v>
      </c>
      <c r="C11155" t="s">
        <v>427</v>
      </c>
      <c r="D11155" t="s">
        <v>660</v>
      </c>
      <c r="E11155">
        <v>5</v>
      </c>
    </row>
    <row r="11156" spans="1:5">
      <c r="A11156">
        <v>2023</v>
      </c>
      <c r="B11156" t="s">
        <v>434</v>
      </c>
      <c r="C11156" t="s">
        <v>45</v>
      </c>
      <c r="D11156" t="s">
        <v>660</v>
      </c>
      <c r="E11156">
        <v>0</v>
      </c>
    </row>
    <row r="11157" spans="1:5">
      <c r="A11157">
        <v>2023</v>
      </c>
      <c r="B11157" t="s">
        <v>425</v>
      </c>
      <c r="C11157" t="s">
        <v>24</v>
      </c>
      <c r="D11157" t="s">
        <v>660</v>
      </c>
      <c r="E11157">
        <v>0</v>
      </c>
    </row>
    <row r="11158" spans="1:5">
      <c r="A11158">
        <v>2023</v>
      </c>
      <c r="B11158" t="s">
        <v>422</v>
      </c>
      <c r="C11158" t="s">
        <v>15</v>
      </c>
      <c r="D11158" t="s">
        <v>660</v>
      </c>
      <c r="E11158">
        <v>15</v>
      </c>
    </row>
    <row r="11159" spans="1:5">
      <c r="A11159">
        <v>2024</v>
      </c>
      <c r="B11159" t="s">
        <v>430</v>
      </c>
      <c r="C11159" t="s">
        <v>33</v>
      </c>
      <c r="D11159" t="s">
        <v>660</v>
      </c>
      <c r="E11159">
        <v>0</v>
      </c>
    </row>
    <row r="11160" spans="1:5">
      <c r="A11160">
        <v>2024</v>
      </c>
      <c r="B11160" t="s">
        <v>428</v>
      </c>
      <c r="C11160" t="s">
        <v>27</v>
      </c>
      <c r="D11160" t="s">
        <v>660</v>
      </c>
      <c r="E11160">
        <v>5</v>
      </c>
    </row>
    <row r="11161" spans="1:5">
      <c r="A11161">
        <v>2024</v>
      </c>
      <c r="B11161" t="s">
        <v>422</v>
      </c>
      <c r="C11161" t="s">
        <v>15</v>
      </c>
      <c r="D11161" t="s">
        <v>660</v>
      </c>
      <c r="E11161">
        <v>20</v>
      </c>
    </row>
    <row r="11162" spans="1:5">
      <c r="A11162">
        <v>2024</v>
      </c>
      <c r="B11162" t="s">
        <v>425</v>
      </c>
      <c r="C11162" t="s">
        <v>24</v>
      </c>
      <c r="D11162" t="s">
        <v>660</v>
      </c>
      <c r="E11162">
        <v>5</v>
      </c>
    </row>
    <row r="11163" spans="1:5">
      <c r="A11163">
        <v>2024</v>
      </c>
      <c r="B11163" t="s">
        <v>438</v>
      </c>
      <c r="C11163" t="s">
        <v>52</v>
      </c>
      <c r="D11163" t="s">
        <v>660</v>
      </c>
      <c r="E11163">
        <v>0</v>
      </c>
    </row>
    <row r="11164" spans="1:5">
      <c r="A11164">
        <v>2024</v>
      </c>
      <c r="B11164" t="s">
        <v>420</v>
      </c>
      <c r="C11164" t="s">
        <v>8</v>
      </c>
      <c r="D11164" t="s">
        <v>660</v>
      </c>
      <c r="E11164">
        <v>40</v>
      </c>
    </row>
    <row r="11165" spans="1:5">
      <c r="A11165">
        <v>2024</v>
      </c>
      <c r="B11165" t="s">
        <v>423</v>
      </c>
      <c r="C11165" t="s">
        <v>18</v>
      </c>
      <c r="D11165" t="s">
        <v>660</v>
      </c>
      <c r="E11165">
        <v>0</v>
      </c>
    </row>
    <row r="11166" spans="1:5">
      <c r="A11166">
        <v>2024</v>
      </c>
      <c r="B11166" t="s">
        <v>421</v>
      </c>
      <c r="C11166" t="s">
        <v>13</v>
      </c>
      <c r="D11166" t="s">
        <v>660</v>
      </c>
      <c r="E11166">
        <v>70</v>
      </c>
    </row>
    <row r="11167" spans="1:5">
      <c r="A11167">
        <v>2024</v>
      </c>
      <c r="B11167" t="s">
        <v>429</v>
      </c>
      <c r="C11167" t="s">
        <v>30</v>
      </c>
      <c r="D11167" t="s">
        <v>660</v>
      </c>
      <c r="E11167">
        <v>20</v>
      </c>
    </row>
    <row r="11168" spans="1:5">
      <c r="A11168">
        <v>2024</v>
      </c>
      <c r="B11168" t="s">
        <v>431</v>
      </c>
      <c r="C11168" t="s">
        <v>36</v>
      </c>
      <c r="D11168" t="s">
        <v>660</v>
      </c>
      <c r="E11168">
        <v>0</v>
      </c>
    </row>
    <row r="11169" spans="1:5">
      <c r="A11169">
        <v>2024</v>
      </c>
      <c r="B11169" t="s">
        <v>434</v>
      </c>
      <c r="C11169" t="s">
        <v>45</v>
      </c>
      <c r="D11169" t="s">
        <v>660</v>
      </c>
      <c r="E11169">
        <v>0</v>
      </c>
    </row>
    <row r="11170" spans="1:5">
      <c r="A11170">
        <v>2024</v>
      </c>
      <c r="B11170" t="s">
        <v>437</v>
      </c>
      <c r="C11170" t="s">
        <v>51</v>
      </c>
      <c r="D11170" t="s">
        <v>660</v>
      </c>
      <c r="E11170">
        <v>45</v>
      </c>
    </row>
    <row r="11171" spans="1:5">
      <c r="A11171">
        <v>2024</v>
      </c>
      <c r="B11171" t="s">
        <v>436</v>
      </c>
      <c r="C11171" t="s">
        <v>49</v>
      </c>
      <c r="D11171" t="s">
        <v>660</v>
      </c>
      <c r="E11171">
        <v>15</v>
      </c>
    </row>
    <row r="11172" spans="1:5">
      <c r="A11172">
        <v>2024</v>
      </c>
      <c r="B11172" t="s">
        <v>439</v>
      </c>
      <c r="C11172" t="s">
        <v>53</v>
      </c>
      <c r="D11172" t="s">
        <v>660</v>
      </c>
      <c r="E11172">
        <v>5</v>
      </c>
    </row>
    <row r="11173" spans="1:5">
      <c r="A11173">
        <v>2024</v>
      </c>
      <c r="B11173" t="s">
        <v>433</v>
      </c>
      <c r="C11173" t="s">
        <v>42</v>
      </c>
      <c r="D11173" t="s">
        <v>660</v>
      </c>
      <c r="E11173">
        <v>0</v>
      </c>
    </row>
    <row r="11174" spans="1:5">
      <c r="A11174">
        <v>2023</v>
      </c>
      <c r="B11174" t="s">
        <v>431</v>
      </c>
      <c r="C11174" t="s">
        <v>36</v>
      </c>
      <c r="D11174" t="s">
        <v>661</v>
      </c>
      <c r="E11174">
        <v>5</v>
      </c>
    </row>
    <row r="11175" spans="1:5">
      <c r="A11175">
        <v>2023</v>
      </c>
      <c r="B11175" t="s">
        <v>433</v>
      </c>
      <c r="C11175" t="s">
        <v>42</v>
      </c>
      <c r="D11175" t="s">
        <v>661</v>
      </c>
      <c r="E11175">
        <v>5</v>
      </c>
    </row>
    <row r="11176" spans="1:5">
      <c r="A11176">
        <v>2023</v>
      </c>
      <c r="B11176" t="s">
        <v>423</v>
      </c>
      <c r="C11176" t="s">
        <v>18</v>
      </c>
      <c r="D11176" t="s">
        <v>661</v>
      </c>
      <c r="E11176">
        <v>5</v>
      </c>
    </row>
    <row r="11177" spans="1:5">
      <c r="A11177">
        <v>2023</v>
      </c>
      <c r="B11177" t="s">
        <v>428</v>
      </c>
      <c r="C11177" t="s">
        <v>27</v>
      </c>
      <c r="D11177" t="s">
        <v>661</v>
      </c>
      <c r="E11177">
        <v>10</v>
      </c>
    </row>
    <row r="11178" spans="1:5">
      <c r="A11178">
        <v>2024</v>
      </c>
      <c r="B11178" t="s">
        <v>424</v>
      </c>
      <c r="C11178" t="s">
        <v>21</v>
      </c>
      <c r="D11178" t="s">
        <v>661</v>
      </c>
      <c r="E11178">
        <v>30</v>
      </c>
    </row>
    <row r="11179" spans="1:5">
      <c r="A11179">
        <v>2024</v>
      </c>
      <c r="B11179" t="s">
        <v>432</v>
      </c>
      <c r="C11179" t="s">
        <v>39</v>
      </c>
      <c r="D11179" t="s">
        <v>661</v>
      </c>
      <c r="E11179">
        <v>20</v>
      </c>
    </row>
    <row r="11180" spans="1:5">
      <c r="A11180">
        <v>2024</v>
      </c>
      <c r="B11180" t="s">
        <v>435</v>
      </c>
      <c r="C11180" t="s">
        <v>48</v>
      </c>
      <c r="D11180" t="s">
        <v>661</v>
      </c>
      <c r="E11180">
        <v>15</v>
      </c>
    </row>
    <row r="11181" spans="1:5">
      <c r="A11181">
        <v>2024</v>
      </c>
      <c r="B11181" t="s">
        <v>426</v>
      </c>
      <c r="C11181" t="s">
        <v>427</v>
      </c>
      <c r="D11181" t="s">
        <v>661</v>
      </c>
      <c r="E11181">
        <v>20</v>
      </c>
    </row>
    <row r="11182" spans="1:5">
      <c r="A11182">
        <v>2021</v>
      </c>
      <c r="B11182" t="s">
        <v>437</v>
      </c>
      <c r="C11182" t="s">
        <v>51</v>
      </c>
      <c r="D11182" t="s">
        <v>661</v>
      </c>
      <c r="E11182">
        <v>15</v>
      </c>
    </row>
    <row r="11183" spans="1:5">
      <c r="A11183">
        <v>2021</v>
      </c>
      <c r="B11183" t="s">
        <v>434</v>
      </c>
      <c r="C11183" t="s">
        <v>45</v>
      </c>
      <c r="D11183" t="s">
        <v>661</v>
      </c>
      <c r="E11183">
        <v>0</v>
      </c>
    </row>
    <row r="11184" spans="1:5">
      <c r="A11184">
        <v>2021</v>
      </c>
      <c r="B11184" t="s">
        <v>438</v>
      </c>
      <c r="C11184" t="s">
        <v>52</v>
      </c>
      <c r="D11184" t="s">
        <v>661</v>
      </c>
      <c r="E11184">
        <v>10</v>
      </c>
    </row>
    <row r="11185" spans="1:5">
      <c r="A11185">
        <v>2021</v>
      </c>
      <c r="B11185" t="s">
        <v>425</v>
      </c>
      <c r="C11185" t="s">
        <v>24</v>
      </c>
      <c r="D11185" t="s">
        <v>661</v>
      </c>
      <c r="E11185">
        <v>0</v>
      </c>
    </row>
    <row r="11186" spans="1:5">
      <c r="A11186">
        <v>2021</v>
      </c>
      <c r="B11186" t="s">
        <v>423</v>
      </c>
      <c r="C11186" t="s">
        <v>18</v>
      </c>
      <c r="D11186" t="s">
        <v>661</v>
      </c>
      <c r="E11186">
        <v>5</v>
      </c>
    </row>
    <row r="11187" spans="1:5">
      <c r="A11187">
        <v>2021</v>
      </c>
      <c r="B11187" t="s">
        <v>420</v>
      </c>
      <c r="C11187" t="s">
        <v>8</v>
      </c>
      <c r="D11187" t="s">
        <v>661</v>
      </c>
      <c r="E11187">
        <v>45</v>
      </c>
    </row>
    <row r="11188" spans="1:5">
      <c r="A11188">
        <v>2022</v>
      </c>
      <c r="B11188" t="s">
        <v>425</v>
      </c>
      <c r="C11188" t="s">
        <v>24</v>
      </c>
      <c r="D11188" t="s">
        <v>661</v>
      </c>
      <c r="E11188">
        <v>5</v>
      </c>
    </row>
    <row r="11189" spans="1:5">
      <c r="A11189">
        <v>2022</v>
      </c>
      <c r="B11189" t="s">
        <v>422</v>
      </c>
      <c r="C11189" t="s">
        <v>15</v>
      </c>
      <c r="D11189" t="s">
        <v>661</v>
      </c>
      <c r="E11189">
        <v>30</v>
      </c>
    </row>
    <row r="11190" spans="1:5">
      <c r="A11190">
        <v>2022</v>
      </c>
      <c r="B11190" t="s">
        <v>437</v>
      </c>
      <c r="C11190" t="s">
        <v>51</v>
      </c>
      <c r="D11190" t="s">
        <v>661</v>
      </c>
      <c r="E11190">
        <v>5</v>
      </c>
    </row>
    <row r="11191" spans="1:5">
      <c r="A11191">
        <v>2022</v>
      </c>
      <c r="B11191" t="s">
        <v>426</v>
      </c>
      <c r="C11191" t="s">
        <v>427</v>
      </c>
      <c r="D11191" t="s">
        <v>661</v>
      </c>
      <c r="E11191">
        <v>25</v>
      </c>
    </row>
    <row r="11192" spans="1:5">
      <c r="A11192">
        <v>2022</v>
      </c>
      <c r="B11192" t="s">
        <v>428</v>
      </c>
      <c r="C11192" t="s">
        <v>27</v>
      </c>
      <c r="D11192" t="s">
        <v>661</v>
      </c>
      <c r="E11192">
        <v>15</v>
      </c>
    </row>
    <row r="11193" spans="1:5">
      <c r="A11193">
        <v>2022</v>
      </c>
      <c r="B11193" t="s">
        <v>435</v>
      </c>
      <c r="C11193" t="s">
        <v>48</v>
      </c>
      <c r="D11193" t="s">
        <v>661</v>
      </c>
      <c r="E11193">
        <v>15</v>
      </c>
    </row>
    <row r="11194" spans="1:5">
      <c r="A11194">
        <v>2022</v>
      </c>
      <c r="B11194" t="s">
        <v>423</v>
      </c>
      <c r="C11194" t="s">
        <v>18</v>
      </c>
      <c r="D11194" t="s">
        <v>661</v>
      </c>
      <c r="E11194">
        <v>5</v>
      </c>
    </row>
    <row r="11195" spans="1:5">
      <c r="A11195">
        <v>2022</v>
      </c>
      <c r="B11195" t="s">
        <v>430</v>
      </c>
      <c r="C11195" t="s">
        <v>33</v>
      </c>
      <c r="D11195" t="s">
        <v>661</v>
      </c>
      <c r="E11195">
        <v>10</v>
      </c>
    </row>
    <row r="11196" spans="1:5">
      <c r="A11196">
        <v>2022</v>
      </c>
      <c r="B11196" t="s">
        <v>436</v>
      </c>
      <c r="C11196" t="s">
        <v>49</v>
      </c>
      <c r="D11196" t="s">
        <v>661</v>
      </c>
      <c r="E11196">
        <v>35</v>
      </c>
    </row>
    <row r="11197" spans="1:5">
      <c r="A11197">
        <v>2022</v>
      </c>
      <c r="B11197" t="s">
        <v>439</v>
      </c>
      <c r="C11197" t="s">
        <v>53</v>
      </c>
      <c r="D11197" t="s">
        <v>661</v>
      </c>
      <c r="E11197">
        <v>5</v>
      </c>
    </row>
    <row r="11198" spans="1:5">
      <c r="A11198">
        <v>2022</v>
      </c>
      <c r="B11198" t="s">
        <v>433</v>
      </c>
      <c r="C11198" t="s">
        <v>42</v>
      </c>
      <c r="D11198" t="s">
        <v>661</v>
      </c>
      <c r="E11198">
        <v>5</v>
      </c>
    </row>
    <row r="11199" spans="1:5">
      <c r="A11199">
        <v>2022</v>
      </c>
      <c r="B11199" t="s">
        <v>434</v>
      </c>
      <c r="C11199" t="s">
        <v>45</v>
      </c>
      <c r="D11199" t="s">
        <v>661</v>
      </c>
      <c r="E11199">
        <v>0</v>
      </c>
    </row>
    <row r="11200" spans="1:5">
      <c r="A11200">
        <v>2022</v>
      </c>
      <c r="B11200" t="s">
        <v>432</v>
      </c>
      <c r="C11200" t="s">
        <v>39</v>
      </c>
      <c r="D11200" t="s">
        <v>661</v>
      </c>
      <c r="E11200">
        <v>15</v>
      </c>
    </row>
    <row r="11201" spans="1:5">
      <c r="A11201">
        <v>2021</v>
      </c>
      <c r="B11201" t="s">
        <v>426</v>
      </c>
      <c r="C11201" t="s">
        <v>427</v>
      </c>
      <c r="D11201" t="s">
        <v>661</v>
      </c>
      <c r="E11201">
        <v>30</v>
      </c>
    </row>
    <row r="11202" spans="1:5">
      <c r="A11202">
        <v>2021</v>
      </c>
      <c r="B11202" t="s">
        <v>422</v>
      </c>
      <c r="C11202" t="s">
        <v>15</v>
      </c>
      <c r="D11202" t="s">
        <v>661</v>
      </c>
      <c r="E11202">
        <v>35</v>
      </c>
    </row>
    <row r="11203" spans="1:5">
      <c r="A11203">
        <v>2021</v>
      </c>
      <c r="B11203" t="s">
        <v>432</v>
      </c>
      <c r="C11203" t="s">
        <v>39</v>
      </c>
      <c r="D11203" t="s">
        <v>661</v>
      </c>
      <c r="E11203">
        <v>15</v>
      </c>
    </row>
    <row r="11204" spans="1:5">
      <c r="A11204">
        <v>2021</v>
      </c>
      <c r="B11204" t="s">
        <v>424</v>
      </c>
      <c r="C11204" t="s">
        <v>21</v>
      </c>
      <c r="D11204" t="s">
        <v>661</v>
      </c>
      <c r="E11204">
        <v>35</v>
      </c>
    </row>
    <row r="11205" spans="1:5">
      <c r="A11205">
        <v>2021</v>
      </c>
      <c r="B11205" t="s">
        <v>433</v>
      </c>
      <c r="C11205" t="s">
        <v>42</v>
      </c>
      <c r="D11205" t="s">
        <v>661</v>
      </c>
      <c r="E11205">
        <v>0</v>
      </c>
    </row>
    <row r="11206" spans="1:5">
      <c r="A11206">
        <v>2021</v>
      </c>
      <c r="B11206" t="s">
        <v>421</v>
      </c>
      <c r="C11206" t="s">
        <v>13</v>
      </c>
      <c r="D11206" t="s">
        <v>661</v>
      </c>
      <c r="E11206">
        <v>40</v>
      </c>
    </row>
    <row r="11207" spans="1:5">
      <c r="A11207">
        <v>2022</v>
      </c>
      <c r="B11207" t="s">
        <v>424</v>
      </c>
      <c r="C11207" t="s">
        <v>21</v>
      </c>
      <c r="D11207" t="s">
        <v>661</v>
      </c>
      <c r="E11207">
        <v>30</v>
      </c>
    </row>
    <row r="11208" spans="1:5">
      <c r="A11208">
        <v>2022</v>
      </c>
      <c r="B11208" t="s">
        <v>431</v>
      </c>
      <c r="C11208" t="s">
        <v>36</v>
      </c>
      <c r="D11208" t="s">
        <v>661</v>
      </c>
      <c r="E11208">
        <v>5</v>
      </c>
    </row>
    <row r="11209" spans="1:5">
      <c r="A11209">
        <v>2022</v>
      </c>
      <c r="B11209" t="s">
        <v>421</v>
      </c>
      <c r="C11209" t="s">
        <v>13</v>
      </c>
      <c r="D11209" t="s">
        <v>661</v>
      </c>
      <c r="E11209">
        <v>30</v>
      </c>
    </row>
    <row r="11210" spans="1:5">
      <c r="A11210">
        <v>2021</v>
      </c>
      <c r="B11210" t="s">
        <v>436</v>
      </c>
      <c r="C11210" t="s">
        <v>49</v>
      </c>
      <c r="D11210" t="s">
        <v>661</v>
      </c>
      <c r="E11210">
        <v>50</v>
      </c>
    </row>
    <row r="11211" spans="1:5">
      <c r="A11211">
        <v>2021</v>
      </c>
      <c r="B11211" t="s">
        <v>439</v>
      </c>
      <c r="C11211" t="s">
        <v>53</v>
      </c>
      <c r="D11211" t="s">
        <v>661</v>
      </c>
      <c r="E11211">
        <v>5</v>
      </c>
    </row>
    <row r="11212" spans="1:5">
      <c r="A11212">
        <v>2021</v>
      </c>
      <c r="B11212" t="s">
        <v>435</v>
      </c>
      <c r="C11212" t="s">
        <v>48</v>
      </c>
      <c r="D11212" t="s">
        <v>661</v>
      </c>
      <c r="E11212">
        <v>10</v>
      </c>
    </row>
    <row r="11213" spans="1:5">
      <c r="A11213">
        <v>2021</v>
      </c>
      <c r="B11213" t="s">
        <v>430</v>
      </c>
      <c r="C11213" t="s">
        <v>33</v>
      </c>
      <c r="D11213" t="s">
        <v>661</v>
      </c>
      <c r="E11213">
        <v>10</v>
      </c>
    </row>
    <row r="11214" spans="1:5">
      <c r="A11214">
        <v>2021</v>
      </c>
      <c r="B11214" t="s">
        <v>429</v>
      </c>
      <c r="C11214" t="s">
        <v>30</v>
      </c>
      <c r="D11214" t="s">
        <v>661</v>
      </c>
      <c r="E11214">
        <v>35</v>
      </c>
    </row>
    <row r="11215" spans="1:5">
      <c r="A11215">
        <v>2021</v>
      </c>
      <c r="B11215" t="s">
        <v>428</v>
      </c>
      <c r="C11215" t="s">
        <v>27</v>
      </c>
      <c r="D11215" t="s">
        <v>661</v>
      </c>
      <c r="E11215">
        <v>10</v>
      </c>
    </row>
    <row r="11216" spans="1:5">
      <c r="A11216">
        <v>2021</v>
      </c>
      <c r="B11216" t="s">
        <v>431</v>
      </c>
      <c r="C11216" t="s">
        <v>36</v>
      </c>
      <c r="D11216" t="s">
        <v>661</v>
      </c>
      <c r="E11216">
        <v>5</v>
      </c>
    </row>
    <row r="11217" spans="1:5">
      <c r="A11217">
        <v>2022</v>
      </c>
      <c r="B11217" t="s">
        <v>438</v>
      </c>
      <c r="C11217" t="s">
        <v>52</v>
      </c>
      <c r="D11217" t="s">
        <v>661</v>
      </c>
      <c r="E11217">
        <v>5</v>
      </c>
    </row>
    <row r="11218" spans="1:5">
      <c r="A11218">
        <v>2022</v>
      </c>
      <c r="B11218" t="s">
        <v>429</v>
      </c>
      <c r="C11218" t="s">
        <v>30</v>
      </c>
      <c r="D11218" t="s">
        <v>661</v>
      </c>
      <c r="E11218">
        <v>35</v>
      </c>
    </row>
    <row r="11219" spans="1:5">
      <c r="A11219">
        <v>2022</v>
      </c>
      <c r="B11219" t="s">
        <v>420</v>
      </c>
      <c r="C11219" t="s">
        <v>8</v>
      </c>
      <c r="D11219" t="s">
        <v>661</v>
      </c>
      <c r="E11219">
        <v>40</v>
      </c>
    </row>
    <row r="11220" spans="1:5">
      <c r="A11220">
        <v>2020</v>
      </c>
      <c r="B11220" t="s">
        <v>422</v>
      </c>
      <c r="C11220" t="s">
        <v>15</v>
      </c>
      <c r="D11220" t="s">
        <v>661</v>
      </c>
      <c r="E11220">
        <v>40</v>
      </c>
    </row>
    <row r="11221" spans="1:5">
      <c r="A11221">
        <v>2020</v>
      </c>
      <c r="B11221" t="s">
        <v>425</v>
      </c>
      <c r="C11221" t="s">
        <v>24</v>
      </c>
      <c r="D11221" t="s">
        <v>661</v>
      </c>
      <c r="E11221">
        <v>5</v>
      </c>
    </row>
    <row r="11222" spans="1:5">
      <c r="A11222">
        <v>2020</v>
      </c>
      <c r="B11222" t="s">
        <v>431</v>
      </c>
      <c r="C11222" t="s">
        <v>36</v>
      </c>
      <c r="D11222" t="s">
        <v>661</v>
      </c>
      <c r="E11222">
        <v>5</v>
      </c>
    </row>
    <row r="11223" spans="1:5">
      <c r="A11223">
        <v>2020</v>
      </c>
      <c r="B11223" t="s">
        <v>423</v>
      </c>
      <c r="C11223" t="s">
        <v>18</v>
      </c>
      <c r="D11223" t="s">
        <v>661</v>
      </c>
      <c r="E11223">
        <v>10</v>
      </c>
    </row>
    <row r="11224" spans="1:5">
      <c r="A11224">
        <v>2020</v>
      </c>
      <c r="B11224" t="s">
        <v>421</v>
      </c>
      <c r="C11224" t="s">
        <v>13</v>
      </c>
      <c r="D11224" t="s">
        <v>661</v>
      </c>
      <c r="E11224">
        <v>35</v>
      </c>
    </row>
    <row r="11225" spans="1:5">
      <c r="A11225">
        <v>2020</v>
      </c>
      <c r="B11225" t="s">
        <v>438</v>
      </c>
      <c r="C11225" t="s">
        <v>52</v>
      </c>
      <c r="D11225" t="s">
        <v>661</v>
      </c>
      <c r="E11225">
        <v>10</v>
      </c>
    </row>
    <row r="11226" spans="1:5">
      <c r="A11226">
        <v>2020</v>
      </c>
      <c r="B11226" t="s">
        <v>436</v>
      </c>
      <c r="C11226" t="s">
        <v>49</v>
      </c>
      <c r="D11226" t="s">
        <v>661</v>
      </c>
      <c r="E11226">
        <v>40</v>
      </c>
    </row>
    <row r="11227" spans="1:5">
      <c r="A11227">
        <v>2020</v>
      </c>
      <c r="B11227" t="s">
        <v>426</v>
      </c>
      <c r="C11227" t="s">
        <v>427</v>
      </c>
      <c r="D11227" t="s">
        <v>661</v>
      </c>
      <c r="E11227">
        <v>30</v>
      </c>
    </row>
    <row r="11228" spans="1:5">
      <c r="A11228">
        <v>2020</v>
      </c>
      <c r="B11228" t="s">
        <v>424</v>
      </c>
      <c r="C11228" t="s">
        <v>21</v>
      </c>
      <c r="D11228" t="s">
        <v>661</v>
      </c>
      <c r="E11228">
        <v>35</v>
      </c>
    </row>
    <row r="11229" spans="1:5">
      <c r="A11229">
        <v>2020</v>
      </c>
      <c r="B11229" t="s">
        <v>432</v>
      </c>
      <c r="C11229" t="s">
        <v>39</v>
      </c>
      <c r="D11229" t="s">
        <v>661</v>
      </c>
      <c r="E11229">
        <v>10</v>
      </c>
    </row>
    <row r="11230" spans="1:5">
      <c r="A11230">
        <v>2020</v>
      </c>
      <c r="B11230" t="s">
        <v>439</v>
      </c>
      <c r="C11230" t="s">
        <v>53</v>
      </c>
      <c r="D11230" t="s">
        <v>661</v>
      </c>
      <c r="E11230">
        <v>5</v>
      </c>
    </row>
    <row r="11231" spans="1:5">
      <c r="A11231">
        <v>2020</v>
      </c>
      <c r="B11231" t="s">
        <v>428</v>
      </c>
      <c r="C11231" t="s">
        <v>27</v>
      </c>
      <c r="D11231" t="s">
        <v>661</v>
      </c>
      <c r="E11231">
        <v>10</v>
      </c>
    </row>
    <row r="11232" spans="1:5">
      <c r="A11232">
        <v>2020</v>
      </c>
      <c r="B11232" t="s">
        <v>429</v>
      </c>
      <c r="C11232" t="s">
        <v>30</v>
      </c>
      <c r="D11232" t="s">
        <v>661</v>
      </c>
      <c r="E11232">
        <v>45</v>
      </c>
    </row>
    <row r="11233" spans="1:5">
      <c r="A11233">
        <v>2020</v>
      </c>
      <c r="B11233" t="s">
        <v>430</v>
      </c>
      <c r="C11233" t="s">
        <v>33</v>
      </c>
      <c r="D11233" t="s">
        <v>661</v>
      </c>
      <c r="E11233">
        <v>10</v>
      </c>
    </row>
    <row r="11234" spans="1:5">
      <c r="A11234">
        <v>2020</v>
      </c>
      <c r="B11234" t="s">
        <v>433</v>
      </c>
      <c r="C11234" t="s">
        <v>42</v>
      </c>
      <c r="D11234" t="s">
        <v>661</v>
      </c>
      <c r="E11234">
        <v>5</v>
      </c>
    </row>
    <row r="11235" spans="1:5">
      <c r="A11235">
        <v>2020</v>
      </c>
      <c r="B11235" t="s">
        <v>420</v>
      </c>
      <c r="C11235" t="s">
        <v>8</v>
      </c>
      <c r="D11235" t="s">
        <v>661</v>
      </c>
      <c r="E11235">
        <v>40</v>
      </c>
    </row>
    <row r="11236" spans="1:5">
      <c r="A11236">
        <v>2020</v>
      </c>
      <c r="B11236" t="s">
        <v>434</v>
      </c>
      <c r="C11236" t="s">
        <v>45</v>
      </c>
      <c r="D11236" t="s">
        <v>661</v>
      </c>
      <c r="E11236">
        <v>0</v>
      </c>
    </row>
    <row r="11237" spans="1:5">
      <c r="A11237">
        <v>2020</v>
      </c>
      <c r="B11237" t="s">
        <v>435</v>
      </c>
      <c r="C11237" t="s">
        <v>48</v>
      </c>
      <c r="D11237" t="s">
        <v>661</v>
      </c>
      <c r="E11237">
        <v>10</v>
      </c>
    </row>
    <row r="11238" spans="1:5">
      <c r="A11238">
        <v>2020</v>
      </c>
      <c r="B11238" t="s">
        <v>437</v>
      </c>
      <c r="C11238" t="s">
        <v>51</v>
      </c>
      <c r="D11238" t="s">
        <v>661</v>
      </c>
      <c r="E11238">
        <v>15</v>
      </c>
    </row>
    <row r="11239" spans="1:5">
      <c r="A11239">
        <v>2019</v>
      </c>
      <c r="B11239" t="s">
        <v>432</v>
      </c>
      <c r="C11239" t="s">
        <v>39</v>
      </c>
      <c r="D11239" t="s">
        <v>661</v>
      </c>
      <c r="E11239">
        <v>15</v>
      </c>
    </row>
    <row r="11240" spans="1:5">
      <c r="A11240">
        <v>2019</v>
      </c>
      <c r="B11240" t="s">
        <v>426</v>
      </c>
      <c r="C11240" t="s">
        <v>427</v>
      </c>
      <c r="D11240" t="s">
        <v>661</v>
      </c>
      <c r="E11240">
        <v>20</v>
      </c>
    </row>
    <row r="11241" spans="1:5">
      <c r="A11241">
        <v>2019</v>
      </c>
      <c r="B11241" t="s">
        <v>421</v>
      </c>
      <c r="C11241" t="s">
        <v>13</v>
      </c>
      <c r="D11241" t="s">
        <v>661</v>
      </c>
      <c r="E11241">
        <v>35</v>
      </c>
    </row>
    <row r="11242" spans="1:5">
      <c r="A11242">
        <v>2019</v>
      </c>
      <c r="B11242" t="s">
        <v>424</v>
      </c>
      <c r="C11242" t="s">
        <v>21</v>
      </c>
      <c r="D11242" t="s">
        <v>661</v>
      </c>
      <c r="E11242">
        <v>30</v>
      </c>
    </row>
    <row r="11243" spans="1:5">
      <c r="A11243">
        <v>2019</v>
      </c>
      <c r="B11243" t="s">
        <v>423</v>
      </c>
      <c r="C11243" t="s">
        <v>18</v>
      </c>
      <c r="D11243" t="s">
        <v>661</v>
      </c>
      <c r="E11243">
        <v>10</v>
      </c>
    </row>
    <row r="11244" spans="1:5">
      <c r="A11244">
        <v>2019</v>
      </c>
      <c r="B11244" t="s">
        <v>434</v>
      </c>
      <c r="C11244" t="s">
        <v>45</v>
      </c>
      <c r="D11244" t="s">
        <v>661</v>
      </c>
      <c r="E11244">
        <v>5</v>
      </c>
    </row>
    <row r="11245" spans="1:5">
      <c r="A11245">
        <v>2019</v>
      </c>
      <c r="B11245" t="s">
        <v>428</v>
      </c>
      <c r="C11245" t="s">
        <v>27</v>
      </c>
      <c r="D11245" t="s">
        <v>661</v>
      </c>
      <c r="E11245">
        <v>10</v>
      </c>
    </row>
    <row r="11246" spans="1:5">
      <c r="A11246">
        <v>2019</v>
      </c>
      <c r="B11246" t="s">
        <v>437</v>
      </c>
      <c r="C11246" t="s">
        <v>51</v>
      </c>
      <c r="D11246" t="s">
        <v>661</v>
      </c>
      <c r="E11246">
        <v>20</v>
      </c>
    </row>
    <row r="11247" spans="1:5">
      <c r="A11247">
        <v>2019</v>
      </c>
      <c r="B11247" t="s">
        <v>425</v>
      </c>
      <c r="C11247" t="s">
        <v>24</v>
      </c>
      <c r="D11247" t="s">
        <v>661</v>
      </c>
      <c r="E11247">
        <v>5</v>
      </c>
    </row>
    <row r="11248" spans="1:5">
      <c r="A11248">
        <v>2019</v>
      </c>
      <c r="B11248" t="s">
        <v>430</v>
      </c>
      <c r="C11248" t="s">
        <v>33</v>
      </c>
      <c r="D11248" t="s">
        <v>661</v>
      </c>
      <c r="E11248">
        <v>10</v>
      </c>
    </row>
    <row r="11249" spans="1:5">
      <c r="A11249">
        <v>2019</v>
      </c>
      <c r="B11249" t="s">
        <v>420</v>
      </c>
      <c r="C11249" t="s">
        <v>8</v>
      </c>
      <c r="D11249" t="s">
        <v>661</v>
      </c>
      <c r="E11249">
        <v>35</v>
      </c>
    </row>
    <row r="11250" spans="1:5">
      <c r="A11250">
        <v>2019</v>
      </c>
      <c r="B11250" t="s">
        <v>438</v>
      </c>
      <c r="C11250" t="s">
        <v>52</v>
      </c>
      <c r="D11250" t="s">
        <v>661</v>
      </c>
      <c r="E11250">
        <v>5</v>
      </c>
    </row>
    <row r="11251" spans="1:5">
      <c r="A11251">
        <v>2019</v>
      </c>
      <c r="B11251" t="s">
        <v>429</v>
      </c>
      <c r="C11251" t="s">
        <v>30</v>
      </c>
      <c r="D11251" t="s">
        <v>661</v>
      </c>
      <c r="E11251">
        <v>45</v>
      </c>
    </row>
    <row r="11252" spans="1:5">
      <c r="A11252">
        <v>2019</v>
      </c>
      <c r="B11252" t="s">
        <v>433</v>
      </c>
      <c r="C11252" t="s">
        <v>42</v>
      </c>
      <c r="D11252" t="s">
        <v>661</v>
      </c>
      <c r="E11252">
        <v>5</v>
      </c>
    </row>
    <row r="11253" spans="1:5">
      <c r="A11253">
        <v>2019</v>
      </c>
      <c r="B11253" t="s">
        <v>422</v>
      </c>
      <c r="C11253" t="s">
        <v>15</v>
      </c>
      <c r="D11253" t="s">
        <v>661</v>
      </c>
      <c r="E11253">
        <v>25</v>
      </c>
    </row>
    <row r="11254" spans="1:5">
      <c r="A11254">
        <v>2019</v>
      </c>
      <c r="B11254" t="s">
        <v>435</v>
      </c>
      <c r="C11254" t="s">
        <v>48</v>
      </c>
      <c r="D11254" t="s">
        <v>661</v>
      </c>
      <c r="E11254">
        <v>10</v>
      </c>
    </row>
    <row r="11255" spans="1:5">
      <c r="A11255">
        <v>2019</v>
      </c>
      <c r="B11255" t="s">
        <v>436</v>
      </c>
      <c r="C11255" t="s">
        <v>49</v>
      </c>
      <c r="D11255" t="s">
        <v>661</v>
      </c>
      <c r="E11255">
        <v>40</v>
      </c>
    </row>
    <row r="11256" spans="1:5">
      <c r="A11256">
        <v>2019</v>
      </c>
      <c r="B11256" t="s">
        <v>439</v>
      </c>
      <c r="C11256" t="s">
        <v>53</v>
      </c>
      <c r="D11256" t="s">
        <v>661</v>
      </c>
      <c r="E11256">
        <v>5</v>
      </c>
    </row>
    <row r="11257" spans="1:5">
      <c r="A11257">
        <v>2019</v>
      </c>
      <c r="B11257" t="s">
        <v>431</v>
      </c>
      <c r="C11257" t="s">
        <v>36</v>
      </c>
      <c r="D11257" t="s">
        <v>661</v>
      </c>
      <c r="E11257">
        <v>5</v>
      </c>
    </row>
    <row r="11258" spans="1:5">
      <c r="A11258">
        <v>2018</v>
      </c>
      <c r="B11258" t="s">
        <v>424</v>
      </c>
      <c r="C11258" t="s">
        <v>21</v>
      </c>
      <c r="D11258" t="s">
        <v>661</v>
      </c>
      <c r="E11258">
        <v>30</v>
      </c>
    </row>
    <row r="11259" spans="1:5">
      <c r="A11259">
        <v>2018</v>
      </c>
      <c r="B11259" t="s">
        <v>420</v>
      </c>
      <c r="C11259" t="s">
        <v>8</v>
      </c>
      <c r="D11259" t="s">
        <v>661</v>
      </c>
      <c r="E11259">
        <v>25</v>
      </c>
    </row>
    <row r="11260" spans="1:5">
      <c r="A11260">
        <v>2018</v>
      </c>
      <c r="B11260" t="s">
        <v>426</v>
      </c>
      <c r="C11260" t="s">
        <v>427</v>
      </c>
      <c r="D11260" t="s">
        <v>661</v>
      </c>
      <c r="E11260">
        <v>20</v>
      </c>
    </row>
    <row r="11261" spans="1:5">
      <c r="A11261">
        <v>2018</v>
      </c>
      <c r="B11261" t="s">
        <v>433</v>
      </c>
      <c r="C11261" t="s">
        <v>42</v>
      </c>
      <c r="D11261" t="s">
        <v>661</v>
      </c>
      <c r="E11261">
        <v>0</v>
      </c>
    </row>
    <row r="11262" spans="1:5">
      <c r="A11262">
        <v>2018</v>
      </c>
      <c r="B11262" t="s">
        <v>421</v>
      </c>
      <c r="C11262" t="s">
        <v>13</v>
      </c>
      <c r="D11262" t="s">
        <v>661</v>
      </c>
      <c r="E11262">
        <v>30</v>
      </c>
    </row>
    <row r="11263" spans="1:5">
      <c r="A11263">
        <v>2018</v>
      </c>
      <c r="B11263" t="s">
        <v>435</v>
      </c>
      <c r="C11263" t="s">
        <v>48</v>
      </c>
      <c r="D11263" t="s">
        <v>661</v>
      </c>
      <c r="E11263">
        <v>10</v>
      </c>
    </row>
    <row r="11264" spans="1:5">
      <c r="A11264">
        <v>2018</v>
      </c>
      <c r="B11264" t="s">
        <v>428</v>
      </c>
      <c r="C11264" t="s">
        <v>27</v>
      </c>
      <c r="D11264" t="s">
        <v>661</v>
      </c>
      <c r="E11264">
        <v>5</v>
      </c>
    </row>
    <row r="11265" spans="1:5">
      <c r="A11265">
        <v>2018</v>
      </c>
      <c r="B11265" t="s">
        <v>423</v>
      </c>
      <c r="C11265" t="s">
        <v>18</v>
      </c>
      <c r="D11265" t="s">
        <v>661</v>
      </c>
      <c r="E11265">
        <v>10</v>
      </c>
    </row>
    <row r="11266" spans="1:5">
      <c r="A11266">
        <v>2018</v>
      </c>
      <c r="B11266" t="s">
        <v>430</v>
      </c>
      <c r="C11266" t="s">
        <v>33</v>
      </c>
      <c r="D11266" t="s">
        <v>661</v>
      </c>
      <c r="E11266">
        <v>10</v>
      </c>
    </row>
    <row r="11267" spans="1:5">
      <c r="A11267">
        <v>2018</v>
      </c>
      <c r="B11267" t="s">
        <v>431</v>
      </c>
      <c r="C11267" t="s">
        <v>36</v>
      </c>
      <c r="D11267" t="s">
        <v>661</v>
      </c>
      <c r="E11267">
        <v>5</v>
      </c>
    </row>
    <row r="11268" spans="1:5">
      <c r="A11268">
        <v>2018</v>
      </c>
      <c r="B11268" t="s">
        <v>438</v>
      </c>
      <c r="C11268" t="s">
        <v>52</v>
      </c>
      <c r="D11268" t="s">
        <v>661</v>
      </c>
      <c r="E11268">
        <v>10</v>
      </c>
    </row>
    <row r="11269" spans="1:5">
      <c r="A11269">
        <v>2018</v>
      </c>
      <c r="B11269" t="s">
        <v>422</v>
      </c>
      <c r="C11269" t="s">
        <v>15</v>
      </c>
      <c r="D11269" t="s">
        <v>661</v>
      </c>
      <c r="E11269">
        <v>30</v>
      </c>
    </row>
    <row r="11270" spans="1:5">
      <c r="A11270">
        <v>2018</v>
      </c>
      <c r="B11270" t="s">
        <v>436</v>
      </c>
      <c r="C11270" t="s">
        <v>49</v>
      </c>
      <c r="D11270" t="s">
        <v>661</v>
      </c>
      <c r="E11270">
        <v>40</v>
      </c>
    </row>
    <row r="11271" spans="1:5">
      <c r="A11271">
        <v>2018</v>
      </c>
      <c r="B11271" t="s">
        <v>439</v>
      </c>
      <c r="C11271" t="s">
        <v>53</v>
      </c>
      <c r="D11271" t="s">
        <v>661</v>
      </c>
      <c r="E11271">
        <v>5</v>
      </c>
    </row>
    <row r="11272" spans="1:5">
      <c r="A11272">
        <v>2018</v>
      </c>
      <c r="B11272" t="s">
        <v>437</v>
      </c>
      <c r="C11272" t="s">
        <v>51</v>
      </c>
      <c r="D11272" t="s">
        <v>661</v>
      </c>
      <c r="E11272">
        <v>10</v>
      </c>
    </row>
    <row r="11273" spans="1:5">
      <c r="A11273">
        <v>2018</v>
      </c>
      <c r="B11273" t="s">
        <v>434</v>
      </c>
      <c r="C11273" t="s">
        <v>45</v>
      </c>
      <c r="D11273" t="s">
        <v>661</v>
      </c>
      <c r="E11273">
        <v>5</v>
      </c>
    </row>
    <row r="11274" spans="1:5">
      <c r="A11274">
        <v>2018</v>
      </c>
      <c r="B11274" t="s">
        <v>429</v>
      </c>
      <c r="C11274" t="s">
        <v>30</v>
      </c>
      <c r="D11274" t="s">
        <v>661</v>
      </c>
      <c r="E11274">
        <v>35</v>
      </c>
    </row>
    <row r="11275" spans="1:5">
      <c r="A11275">
        <v>2018</v>
      </c>
      <c r="B11275" t="s">
        <v>425</v>
      </c>
      <c r="C11275" t="s">
        <v>24</v>
      </c>
      <c r="D11275" t="s">
        <v>661</v>
      </c>
      <c r="E11275">
        <v>5</v>
      </c>
    </row>
    <row r="11276" spans="1:5">
      <c r="A11276">
        <v>2018</v>
      </c>
      <c r="B11276" t="s">
        <v>432</v>
      </c>
      <c r="C11276" t="s">
        <v>39</v>
      </c>
      <c r="D11276" t="s">
        <v>661</v>
      </c>
      <c r="E11276">
        <v>15</v>
      </c>
    </row>
    <row r="11277" spans="1:5">
      <c r="A11277">
        <v>2023</v>
      </c>
      <c r="B11277" t="s">
        <v>424</v>
      </c>
      <c r="C11277" t="s">
        <v>21</v>
      </c>
      <c r="D11277" t="s">
        <v>661</v>
      </c>
      <c r="E11277">
        <v>20</v>
      </c>
    </row>
    <row r="11278" spans="1:5">
      <c r="A11278">
        <v>2023</v>
      </c>
      <c r="B11278" t="s">
        <v>432</v>
      </c>
      <c r="C11278" t="s">
        <v>39</v>
      </c>
      <c r="D11278" t="s">
        <v>661</v>
      </c>
      <c r="E11278">
        <v>20</v>
      </c>
    </row>
    <row r="11279" spans="1:5">
      <c r="A11279">
        <v>2023</v>
      </c>
      <c r="B11279" t="s">
        <v>421</v>
      </c>
      <c r="C11279" t="s">
        <v>13</v>
      </c>
      <c r="D11279" t="s">
        <v>661</v>
      </c>
      <c r="E11279">
        <v>25</v>
      </c>
    </row>
    <row r="11280" spans="1:5">
      <c r="A11280">
        <v>2023</v>
      </c>
      <c r="B11280" t="s">
        <v>430</v>
      </c>
      <c r="C11280" t="s">
        <v>33</v>
      </c>
      <c r="D11280" t="s">
        <v>661</v>
      </c>
      <c r="E11280">
        <v>5</v>
      </c>
    </row>
    <row r="11281" spans="1:5">
      <c r="A11281">
        <v>2023</v>
      </c>
      <c r="B11281" t="s">
        <v>435</v>
      </c>
      <c r="C11281" t="s">
        <v>48</v>
      </c>
      <c r="D11281" t="s">
        <v>661</v>
      </c>
      <c r="E11281">
        <v>15</v>
      </c>
    </row>
    <row r="11282" spans="1:5">
      <c r="A11282">
        <v>2023</v>
      </c>
      <c r="B11282" t="s">
        <v>436</v>
      </c>
      <c r="C11282" t="s">
        <v>49</v>
      </c>
      <c r="D11282" t="s">
        <v>661</v>
      </c>
      <c r="E11282">
        <v>45</v>
      </c>
    </row>
    <row r="11283" spans="1:5">
      <c r="A11283">
        <v>2023</v>
      </c>
      <c r="B11283" t="s">
        <v>429</v>
      </c>
      <c r="C11283" t="s">
        <v>30</v>
      </c>
      <c r="D11283" t="s">
        <v>661</v>
      </c>
      <c r="E11283">
        <v>45</v>
      </c>
    </row>
    <row r="11284" spans="1:5">
      <c r="A11284">
        <v>2023</v>
      </c>
      <c r="B11284" t="s">
        <v>420</v>
      </c>
      <c r="C11284" t="s">
        <v>8</v>
      </c>
      <c r="D11284" t="s">
        <v>661</v>
      </c>
      <c r="E11284">
        <v>50</v>
      </c>
    </row>
    <row r="11285" spans="1:5">
      <c r="A11285">
        <v>2023</v>
      </c>
      <c r="B11285" t="s">
        <v>439</v>
      </c>
      <c r="C11285" t="s">
        <v>53</v>
      </c>
      <c r="D11285" t="s">
        <v>661</v>
      </c>
      <c r="E11285">
        <v>10</v>
      </c>
    </row>
    <row r="11286" spans="1:5">
      <c r="A11286">
        <v>2023</v>
      </c>
      <c r="B11286" t="s">
        <v>437</v>
      </c>
      <c r="C11286" t="s">
        <v>51</v>
      </c>
      <c r="D11286" t="s">
        <v>661</v>
      </c>
      <c r="E11286">
        <v>10</v>
      </c>
    </row>
    <row r="11287" spans="1:5">
      <c r="A11287">
        <v>2023</v>
      </c>
      <c r="B11287" t="s">
        <v>438</v>
      </c>
      <c r="C11287" t="s">
        <v>52</v>
      </c>
      <c r="D11287" t="s">
        <v>661</v>
      </c>
      <c r="E11287">
        <v>5</v>
      </c>
    </row>
    <row r="11288" spans="1:5">
      <c r="A11288">
        <v>2023</v>
      </c>
      <c r="B11288" t="s">
        <v>426</v>
      </c>
      <c r="C11288" t="s">
        <v>427</v>
      </c>
      <c r="D11288" t="s">
        <v>661</v>
      </c>
      <c r="E11288">
        <v>25</v>
      </c>
    </row>
    <row r="11289" spans="1:5">
      <c r="A11289">
        <v>2023</v>
      </c>
      <c r="B11289" t="s">
        <v>434</v>
      </c>
      <c r="C11289" t="s">
        <v>45</v>
      </c>
      <c r="D11289" t="s">
        <v>661</v>
      </c>
      <c r="E11289">
        <v>0</v>
      </c>
    </row>
    <row r="11290" spans="1:5">
      <c r="A11290">
        <v>2023</v>
      </c>
      <c r="B11290" t="s">
        <v>425</v>
      </c>
      <c r="C11290" t="s">
        <v>24</v>
      </c>
      <c r="D11290" t="s">
        <v>661</v>
      </c>
      <c r="E11290">
        <v>10</v>
      </c>
    </row>
    <row r="11291" spans="1:5">
      <c r="A11291">
        <v>2023</v>
      </c>
      <c r="B11291" t="s">
        <v>422</v>
      </c>
      <c r="C11291" t="s">
        <v>15</v>
      </c>
      <c r="D11291" t="s">
        <v>661</v>
      </c>
      <c r="E11291">
        <v>35</v>
      </c>
    </row>
    <row r="11292" spans="1:5">
      <c r="A11292">
        <v>2024</v>
      </c>
      <c r="B11292" t="s">
        <v>430</v>
      </c>
      <c r="C11292" t="s">
        <v>33</v>
      </c>
      <c r="D11292" t="s">
        <v>661</v>
      </c>
      <c r="E11292">
        <v>10</v>
      </c>
    </row>
    <row r="11293" spans="1:5">
      <c r="A11293">
        <v>2024</v>
      </c>
      <c r="B11293" t="s">
        <v>428</v>
      </c>
      <c r="C11293" t="s">
        <v>27</v>
      </c>
      <c r="D11293" t="s">
        <v>661</v>
      </c>
      <c r="E11293">
        <v>15</v>
      </c>
    </row>
    <row r="11294" spans="1:5">
      <c r="A11294">
        <v>2024</v>
      </c>
      <c r="B11294" t="s">
        <v>422</v>
      </c>
      <c r="C11294" t="s">
        <v>15</v>
      </c>
      <c r="D11294" t="s">
        <v>661</v>
      </c>
      <c r="E11294">
        <v>45</v>
      </c>
    </row>
    <row r="11295" spans="1:5">
      <c r="A11295">
        <v>2024</v>
      </c>
      <c r="B11295" t="s">
        <v>425</v>
      </c>
      <c r="C11295" t="s">
        <v>24</v>
      </c>
      <c r="D11295" t="s">
        <v>661</v>
      </c>
      <c r="E11295">
        <v>5</v>
      </c>
    </row>
    <row r="11296" spans="1:5">
      <c r="A11296">
        <v>2024</v>
      </c>
      <c r="B11296" t="s">
        <v>438</v>
      </c>
      <c r="C11296" t="s">
        <v>52</v>
      </c>
      <c r="D11296" t="s">
        <v>661</v>
      </c>
      <c r="E11296">
        <v>5</v>
      </c>
    </row>
    <row r="11297" spans="1:5">
      <c r="A11297">
        <v>2024</v>
      </c>
      <c r="B11297" t="s">
        <v>420</v>
      </c>
      <c r="C11297" t="s">
        <v>8</v>
      </c>
      <c r="D11297" t="s">
        <v>661</v>
      </c>
      <c r="E11297">
        <v>50</v>
      </c>
    </row>
    <row r="11298" spans="1:5">
      <c r="A11298">
        <v>2024</v>
      </c>
      <c r="B11298" t="s">
        <v>423</v>
      </c>
      <c r="C11298" t="s">
        <v>18</v>
      </c>
      <c r="D11298" t="s">
        <v>661</v>
      </c>
      <c r="E11298">
        <v>5</v>
      </c>
    </row>
    <row r="11299" spans="1:5">
      <c r="A11299">
        <v>2024</v>
      </c>
      <c r="B11299" t="s">
        <v>421</v>
      </c>
      <c r="C11299" t="s">
        <v>13</v>
      </c>
      <c r="D11299" t="s">
        <v>661</v>
      </c>
      <c r="E11299">
        <v>35</v>
      </c>
    </row>
    <row r="11300" spans="1:5">
      <c r="A11300">
        <v>2024</v>
      </c>
      <c r="B11300" t="s">
        <v>429</v>
      </c>
      <c r="C11300" t="s">
        <v>30</v>
      </c>
      <c r="D11300" t="s">
        <v>661</v>
      </c>
      <c r="E11300">
        <v>35</v>
      </c>
    </row>
    <row r="11301" spans="1:5">
      <c r="A11301">
        <v>2024</v>
      </c>
      <c r="B11301" t="s">
        <v>431</v>
      </c>
      <c r="C11301" t="s">
        <v>36</v>
      </c>
      <c r="D11301" t="s">
        <v>661</v>
      </c>
      <c r="E11301">
        <v>5</v>
      </c>
    </row>
    <row r="11302" spans="1:5">
      <c r="A11302">
        <v>2024</v>
      </c>
      <c r="B11302" t="s">
        <v>434</v>
      </c>
      <c r="C11302" t="s">
        <v>45</v>
      </c>
      <c r="D11302" t="s">
        <v>661</v>
      </c>
      <c r="E11302">
        <v>5</v>
      </c>
    </row>
    <row r="11303" spans="1:5">
      <c r="A11303">
        <v>2024</v>
      </c>
      <c r="B11303" t="s">
        <v>437</v>
      </c>
      <c r="C11303" t="s">
        <v>51</v>
      </c>
      <c r="D11303" t="s">
        <v>661</v>
      </c>
      <c r="E11303">
        <v>10</v>
      </c>
    </row>
    <row r="11304" spans="1:5">
      <c r="A11304">
        <v>2024</v>
      </c>
      <c r="B11304" t="s">
        <v>436</v>
      </c>
      <c r="C11304" t="s">
        <v>49</v>
      </c>
      <c r="D11304" t="s">
        <v>661</v>
      </c>
      <c r="E11304">
        <v>45</v>
      </c>
    </row>
    <row r="11305" spans="1:5">
      <c r="A11305">
        <v>2024</v>
      </c>
      <c r="B11305" t="s">
        <v>439</v>
      </c>
      <c r="C11305" t="s">
        <v>53</v>
      </c>
      <c r="D11305" t="s">
        <v>661</v>
      </c>
      <c r="E11305">
        <v>5</v>
      </c>
    </row>
    <row r="11306" spans="1:5">
      <c r="A11306">
        <v>2024</v>
      </c>
      <c r="B11306" t="s">
        <v>433</v>
      </c>
      <c r="C11306" t="s">
        <v>42</v>
      </c>
      <c r="D11306" t="s">
        <v>661</v>
      </c>
      <c r="E11306">
        <v>5</v>
      </c>
    </row>
    <row r="11307" spans="1:5">
      <c r="A11307">
        <v>2023</v>
      </c>
      <c r="B11307" t="s">
        <v>431</v>
      </c>
      <c r="C11307" t="s">
        <v>36</v>
      </c>
      <c r="D11307" t="s">
        <v>662</v>
      </c>
      <c r="E11307">
        <v>30</v>
      </c>
    </row>
    <row r="11308" spans="1:5">
      <c r="A11308">
        <v>2023</v>
      </c>
      <c r="B11308" t="s">
        <v>433</v>
      </c>
      <c r="C11308" t="s">
        <v>42</v>
      </c>
      <c r="D11308" t="s">
        <v>662</v>
      </c>
      <c r="E11308">
        <v>20</v>
      </c>
    </row>
    <row r="11309" spans="1:5">
      <c r="A11309">
        <v>2023</v>
      </c>
      <c r="B11309" t="s">
        <v>423</v>
      </c>
      <c r="C11309" t="s">
        <v>18</v>
      </c>
      <c r="D11309" t="s">
        <v>662</v>
      </c>
      <c r="E11309">
        <v>70</v>
      </c>
    </row>
    <row r="11310" spans="1:5">
      <c r="A11310">
        <v>2023</v>
      </c>
      <c r="B11310" t="s">
        <v>428</v>
      </c>
      <c r="C11310" t="s">
        <v>27</v>
      </c>
      <c r="D11310" t="s">
        <v>662</v>
      </c>
      <c r="E11310">
        <v>85</v>
      </c>
    </row>
    <row r="11311" spans="1:5">
      <c r="A11311">
        <v>2024</v>
      </c>
      <c r="B11311" t="s">
        <v>424</v>
      </c>
      <c r="C11311" t="s">
        <v>21</v>
      </c>
      <c r="D11311" t="s">
        <v>662</v>
      </c>
      <c r="E11311">
        <v>180</v>
      </c>
    </row>
    <row r="11312" spans="1:5">
      <c r="A11312">
        <v>2024</v>
      </c>
      <c r="B11312" t="s">
        <v>432</v>
      </c>
      <c r="C11312" t="s">
        <v>39</v>
      </c>
      <c r="D11312" t="s">
        <v>662</v>
      </c>
      <c r="E11312">
        <v>140</v>
      </c>
    </row>
    <row r="11313" spans="1:5">
      <c r="A11313">
        <v>2024</v>
      </c>
      <c r="B11313" t="s">
        <v>435</v>
      </c>
      <c r="C11313" t="s">
        <v>48</v>
      </c>
      <c r="D11313" t="s">
        <v>662</v>
      </c>
      <c r="E11313">
        <v>70</v>
      </c>
    </row>
    <row r="11314" spans="1:5">
      <c r="A11314">
        <v>2024</v>
      </c>
      <c r="B11314" t="s">
        <v>426</v>
      </c>
      <c r="C11314" t="s">
        <v>427</v>
      </c>
      <c r="D11314" t="s">
        <v>662</v>
      </c>
      <c r="E11314">
        <v>185</v>
      </c>
    </row>
    <row r="11315" spans="1:5">
      <c r="A11315">
        <v>2021</v>
      </c>
      <c r="B11315" t="s">
        <v>437</v>
      </c>
      <c r="C11315" t="s">
        <v>51</v>
      </c>
      <c r="D11315" t="s">
        <v>662</v>
      </c>
      <c r="E11315">
        <v>155</v>
      </c>
    </row>
    <row r="11316" spans="1:5">
      <c r="A11316">
        <v>2021</v>
      </c>
      <c r="B11316" t="s">
        <v>434</v>
      </c>
      <c r="C11316" t="s">
        <v>45</v>
      </c>
      <c r="D11316" t="s">
        <v>662</v>
      </c>
      <c r="E11316">
        <v>20</v>
      </c>
    </row>
    <row r="11317" spans="1:5">
      <c r="A11317">
        <v>2021</v>
      </c>
      <c r="B11317" t="s">
        <v>438</v>
      </c>
      <c r="C11317" t="s">
        <v>52</v>
      </c>
      <c r="D11317" t="s">
        <v>662</v>
      </c>
      <c r="E11317">
        <v>40</v>
      </c>
    </row>
    <row r="11318" spans="1:5">
      <c r="A11318">
        <v>2021</v>
      </c>
      <c r="B11318" t="s">
        <v>425</v>
      </c>
      <c r="C11318" t="s">
        <v>24</v>
      </c>
      <c r="D11318" t="s">
        <v>662</v>
      </c>
      <c r="E11318">
        <v>55</v>
      </c>
    </row>
    <row r="11319" spans="1:5">
      <c r="A11319">
        <v>2021</v>
      </c>
      <c r="B11319" t="s">
        <v>423</v>
      </c>
      <c r="C11319" t="s">
        <v>18</v>
      </c>
      <c r="D11319" t="s">
        <v>662</v>
      </c>
      <c r="E11319">
        <v>80</v>
      </c>
    </row>
    <row r="11320" spans="1:5">
      <c r="A11320">
        <v>2021</v>
      </c>
      <c r="B11320" t="s">
        <v>420</v>
      </c>
      <c r="C11320" t="s">
        <v>8</v>
      </c>
      <c r="D11320" t="s">
        <v>662</v>
      </c>
      <c r="E11320">
        <v>370</v>
      </c>
    </row>
    <row r="11321" spans="1:5">
      <c r="A11321">
        <v>2022</v>
      </c>
      <c r="B11321" t="s">
        <v>425</v>
      </c>
      <c r="C11321" t="s">
        <v>24</v>
      </c>
      <c r="D11321" t="s">
        <v>662</v>
      </c>
      <c r="E11321">
        <v>35</v>
      </c>
    </row>
    <row r="11322" spans="1:5">
      <c r="A11322">
        <v>2022</v>
      </c>
      <c r="B11322" t="s">
        <v>422</v>
      </c>
      <c r="C11322" t="s">
        <v>15</v>
      </c>
      <c r="D11322" t="s">
        <v>662</v>
      </c>
      <c r="E11322">
        <v>325</v>
      </c>
    </row>
    <row r="11323" spans="1:5">
      <c r="A11323">
        <v>2022</v>
      </c>
      <c r="B11323" t="s">
        <v>437</v>
      </c>
      <c r="C11323" t="s">
        <v>51</v>
      </c>
      <c r="D11323" t="s">
        <v>662</v>
      </c>
      <c r="E11323">
        <v>145</v>
      </c>
    </row>
    <row r="11324" spans="1:5">
      <c r="A11324">
        <v>2022</v>
      </c>
      <c r="B11324" t="s">
        <v>426</v>
      </c>
      <c r="C11324" t="s">
        <v>427</v>
      </c>
      <c r="D11324" t="s">
        <v>662</v>
      </c>
      <c r="E11324">
        <v>175</v>
      </c>
    </row>
    <row r="11325" spans="1:5">
      <c r="A11325">
        <v>2022</v>
      </c>
      <c r="B11325" t="s">
        <v>428</v>
      </c>
      <c r="C11325" t="s">
        <v>27</v>
      </c>
      <c r="D11325" t="s">
        <v>662</v>
      </c>
      <c r="E11325">
        <v>70</v>
      </c>
    </row>
    <row r="11326" spans="1:5">
      <c r="A11326">
        <v>2022</v>
      </c>
      <c r="B11326" t="s">
        <v>435</v>
      </c>
      <c r="C11326" t="s">
        <v>48</v>
      </c>
      <c r="D11326" t="s">
        <v>662</v>
      </c>
      <c r="E11326">
        <v>55</v>
      </c>
    </row>
    <row r="11327" spans="1:5">
      <c r="A11327">
        <v>2022</v>
      </c>
      <c r="B11327" t="s">
        <v>423</v>
      </c>
      <c r="C11327" t="s">
        <v>18</v>
      </c>
      <c r="D11327" t="s">
        <v>662</v>
      </c>
      <c r="E11327">
        <v>65</v>
      </c>
    </row>
    <row r="11328" spans="1:5">
      <c r="A11328">
        <v>2022</v>
      </c>
      <c r="B11328" t="s">
        <v>430</v>
      </c>
      <c r="C11328" t="s">
        <v>33</v>
      </c>
      <c r="D11328" t="s">
        <v>662</v>
      </c>
      <c r="E11328">
        <v>70</v>
      </c>
    </row>
    <row r="11329" spans="1:5">
      <c r="A11329">
        <v>2022</v>
      </c>
      <c r="B11329" t="s">
        <v>436</v>
      </c>
      <c r="C11329" t="s">
        <v>49</v>
      </c>
      <c r="D11329" t="s">
        <v>662</v>
      </c>
      <c r="E11329">
        <v>350</v>
      </c>
    </row>
    <row r="11330" spans="1:5">
      <c r="A11330">
        <v>2022</v>
      </c>
      <c r="B11330" t="s">
        <v>439</v>
      </c>
      <c r="C11330" t="s">
        <v>53</v>
      </c>
      <c r="D11330" t="s">
        <v>662</v>
      </c>
      <c r="E11330">
        <v>40</v>
      </c>
    </row>
    <row r="11331" spans="1:5">
      <c r="A11331">
        <v>2022</v>
      </c>
      <c r="B11331" t="s">
        <v>433</v>
      </c>
      <c r="C11331" t="s">
        <v>42</v>
      </c>
      <c r="D11331" t="s">
        <v>662</v>
      </c>
      <c r="E11331">
        <v>20</v>
      </c>
    </row>
    <row r="11332" spans="1:5">
      <c r="A11332">
        <v>2022</v>
      </c>
      <c r="B11332" t="s">
        <v>434</v>
      </c>
      <c r="C11332" t="s">
        <v>45</v>
      </c>
      <c r="D11332" t="s">
        <v>662</v>
      </c>
      <c r="E11332">
        <v>20</v>
      </c>
    </row>
    <row r="11333" spans="1:5">
      <c r="A11333">
        <v>2022</v>
      </c>
      <c r="B11333" t="s">
        <v>432</v>
      </c>
      <c r="C11333" t="s">
        <v>39</v>
      </c>
      <c r="D11333" t="s">
        <v>662</v>
      </c>
      <c r="E11333">
        <v>165</v>
      </c>
    </row>
    <row r="11334" spans="1:5">
      <c r="A11334">
        <v>2021</v>
      </c>
      <c r="B11334" t="s">
        <v>426</v>
      </c>
      <c r="C11334" t="s">
        <v>427</v>
      </c>
      <c r="D11334" t="s">
        <v>662</v>
      </c>
      <c r="E11334">
        <v>165</v>
      </c>
    </row>
    <row r="11335" spans="1:5">
      <c r="A11335">
        <v>2021</v>
      </c>
      <c r="B11335" t="s">
        <v>422</v>
      </c>
      <c r="C11335" t="s">
        <v>15</v>
      </c>
      <c r="D11335" t="s">
        <v>662</v>
      </c>
      <c r="E11335">
        <v>345</v>
      </c>
    </row>
    <row r="11336" spans="1:5">
      <c r="A11336">
        <v>2021</v>
      </c>
      <c r="B11336" t="s">
        <v>432</v>
      </c>
      <c r="C11336" t="s">
        <v>39</v>
      </c>
      <c r="D11336" t="s">
        <v>662</v>
      </c>
      <c r="E11336">
        <v>145</v>
      </c>
    </row>
    <row r="11337" spans="1:5">
      <c r="A11337">
        <v>2021</v>
      </c>
      <c r="B11337" t="s">
        <v>424</v>
      </c>
      <c r="C11337" t="s">
        <v>21</v>
      </c>
      <c r="D11337" t="s">
        <v>662</v>
      </c>
      <c r="E11337">
        <v>185</v>
      </c>
    </row>
    <row r="11338" spans="1:5">
      <c r="A11338">
        <v>2021</v>
      </c>
      <c r="B11338" t="s">
        <v>433</v>
      </c>
      <c r="C11338" t="s">
        <v>42</v>
      </c>
      <c r="D11338" t="s">
        <v>662</v>
      </c>
      <c r="E11338">
        <v>20</v>
      </c>
    </row>
    <row r="11339" spans="1:5">
      <c r="A11339">
        <v>2021</v>
      </c>
      <c r="B11339" t="s">
        <v>421</v>
      </c>
      <c r="C11339" t="s">
        <v>13</v>
      </c>
      <c r="D11339" t="s">
        <v>662</v>
      </c>
      <c r="E11339">
        <v>335</v>
      </c>
    </row>
    <row r="11340" spans="1:5">
      <c r="A11340">
        <v>2022</v>
      </c>
      <c r="B11340" t="s">
        <v>424</v>
      </c>
      <c r="C11340" t="s">
        <v>21</v>
      </c>
      <c r="D11340" t="s">
        <v>662</v>
      </c>
      <c r="E11340">
        <v>195</v>
      </c>
    </row>
    <row r="11341" spans="1:5">
      <c r="A11341">
        <v>2022</v>
      </c>
      <c r="B11341" t="s">
        <v>431</v>
      </c>
      <c r="C11341" t="s">
        <v>36</v>
      </c>
      <c r="D11341" t="s">
        <v>662</v>
      </c>
      <c r="E11341">
        <v>15</v>
      </c>
    </row>
    <row r="11342" spans="1:5">
      <c r="A11342">
        <v>2022</v>
      </c>
      <c r="B11342" t="s">
        <v>421</v>
      </c>
      <c r="C11342" t="s">
        <v>13</v>
      </c>
      <c r="D11342" t="s">
        <v>662</v>
      </c>
      <c r="E11342">
        <v>320</v>
      </c>
    </row>
    <row r="11343" spans="1:5">
      <c r="A11343">
        <v>2021</v>
      </c>
      <c r="B11343" t="s">
        <v>436</v>
      </c>
      <c r="C11343" t="s">
        <v>49</v>
      </c>
      <c r="D11343" t="s">
        <v>662</v>
      </c>
      <c r="E11343">
        <v>380</v>
      </c>
    </row>
    <row r="11344" spans="1:5">
      <c r="A11344">
        <v>2021</v>
      </c>
      <c r="B11344" t="s">
        <v>439</v>
      </c>
      <c r="C11344" t="s">
        <v>53</v>
      </c>
      <c r="D11344" t="s">
        <v>662</v>
      </c>
      <c r="E11344">
        <v>50</v>
      </c>
    </row>
    <row r="11345" spans="1:5">
      <c r="A11345">
        <v>2021</v>
      </c>
      <c r="B11345" t="s">
        <v>435</v>
      </c>
      <c r="C11345" t="s">
        <v>48</v>
      </c>
      <c r="D11345" t="s">
        <v>662</v>
      </c>
      <c r="E11345">
        <v>60</v>
      </c>
    </row>
    <row r="11346" spans="1:5">
      <c r="A11346">
        <v>2021</v>
      </c>
      <c r="B11346" t="s">
        <v>430</v>
      </c>
      <c r="C11346" t="s">
        <v>33</v>
      </c>
      <c r="D11346" t="s">
        <v>662</v>
      </c>
      <c r="E11346">
        <v>75</v>
      </c>
    </row>
    <row r="11347" spans="1:5">
      <c r="A11347">
        <v>2021</v>
      </c>
      <c r="B11347" t="s">
        <v>429</v>
      </c>
      <c r="C11347" t="s">
        <v>30</v>
      </c>
      <c r="D11347" t="s">
        <v>662</v>
      </c>
      <c r="E11347">
        <v>310</v>
      </c>
    </row>
    <row r="11348" spans="1:5">
      <c r="A11348">
        <v>2021</v>
      </c>
      <c r="B11348" t="s">
        <v>428</v>
      </c>
      <c r="C11348" t="s">
        <v>27</v>
      </c>
      <c r="D11348" t="s">
        <v>662</v>
      </c>
      <c r="E11348">
        <v>95</v>
      </c>
    </row>
    <row r="11349" spans="1:5">
      <c r="A11349">
        <v>2021</v>
      </c>
      <c r="B11349" t="s">
        <v>431</v>
      </c>
      <c r="C11349" t="s">
        <v>36</v>
      </c>
      <c r="D11349" t="s">
        <v>662</v>
      </c>
      <c r="E11349">
        <v>30</v>
      </c>
    </row>
    <row r="11350" spans="1:5">
      <c r="A11350">
        <v>2022</v>
      </c>
      <c r="B11350" t="s">
        <v>438</v>
      </c>
      <c r="C11350" t="s">
        <v>52</v>
      </c>
      <c r="D11350" t="s">
        <v>662</v>
      </c>
      <c r="E11350">
        <v>45</v>
      </c>
    </row>
    <row r="11351" spans="1:5">
      <c r="A11351">
        <v>2022</v>
      </c>
      <c r="B11351" t="s">
        <v>429</v>
      </c>
      <c r="C11351" t="s">
        <v>30</v>
      </c>
      <c r="D11351" t="s">
        <v>662</v>
      </c>
      <c r="E11351">
        <v>280</v>
      </c>
    </row>
    <row r="11352" spans="1:5">
      <c r="A11352">
        <v>2022</v>
      </c>
      <c r="B11352" t="s">
        <v>420</v>
      </c>
      <c r="C11352" t="s">
        <v>8</v>
      </c>
      <c r="D11352" t="s">
        <v>662</v>
      </c>
      <c r="E11352">
        <v>330</v>
      </c>
    </row>
    <row r="11353" spans="1:5">
      <c r="A11353">
        <v>2020</v>
      </c>
      <c r="B11353" t="s">
        <v>422</v>
      </c>
      <c r="C11353" t="s">
        <v>15</v>
      </c>
      <c r="D11353" t="s">
        <v>662</v>
      </c>
      <c r="E11353">
        <v>340</v>
      </c>
    </row>
    <row r="11354" spans="1:5">
      <c r="A11354">
        <v>2020</v>
      </c>
      <c r="B11354" t="s">
        <v>425</v>
      </c>
      <c r="C11354" t="s">
        <v>24</v>
      </c>
      <c r="D11354" t="s">
        <v>662</v>
      </c>
      <c r="E11354">
        <v>45</v>
      </c>
    </row>
    <row r="11355" spans="1:5">
      <c r="A11355">
        <v>2020</v>
      </c>
      <c r="B11355" t="s">
        <v>431</v>
      </c>
      <c r="C11355" t="s">
        <v>36</v>
      </c>
      <c r="D11355" t="s">
        <v>662</v>
      </c>
      <c r="E11355">
        <v>25</v>
      </c>
    </row>
    <row r="11356" spans="1:5">
      <c r="A11356">
        <v>2020</v>
      </c>
      <c r="B11356" t="s">
        <v>423</v>
      </c>
      <c r="C11356" t="s">
        <v>18</v>
      </c>
      <c r="D11356" t="s">
        <v>662</v>
      </c>
      <c r="E11356">
        <v>70</v>
      </c>
    </row>
    <row r="11357" spans="1:5">
      <c r="A11357">
        <v>2020</v>
      </c>
      <c r="B11357" t="s">
        <v>421</v>
      </c>
      <c r="C11357" t="s">
        <v>13</v>
      </c>
      <c r="D11357" t="s">
        <v>662</v>
      </c>
      <c r="E11357">
        <v>340</v>
      </c>
    </row>
    <row r="11358" spans="1:5">
      <c r="A11358">
        <v>2020</v>
      </c>
      <c r="B11358" t="s">
        <v>438</v>
      </c>
      <c r="C11358" t="s">
        <v>52</v>
      </c>
      <c r="D11358" t="s">
        <v>662</v>
      </c>
      <c r="E11358">
        <v>40</v>
      </c>
    </row>
    <row r="11359" spans="1:5">
      <c r="A11359">
        <v>2020</v>
      </c>
      <c r="B11359" t="s">
        <v>436</v>
      </c>
      <c r="C11359" t="s">
        <v>49</v>
      </c>
      <c r="D11359" t="s">
        <v>662</v>
      </c>
      <c r="E11359">
        <v>415</v>
      </c>
    </row>
    <row r="11360" spans="1:5">
      <c r="A11360">
        <v>2020</v>
      </c>
      <c r="B11360" t="s">
        <v>426</v>
      </c>
      <c r="C11360" t="s">
        <v>427</v>
      </c>
      <c r="D11360" t="s">
        <v>662</v>
      </c>
      <c r="E11360">
        <v>180</v>
      </c>
    </row>
    <row r="11361" spans="1:5">
      <c r="A11361">
        <v>2020</v>
      </c>
      <c r="B11361" t="s">
        <v>424</v>
      </c>
      <c r="C11361" t="s">
        <v>21</v>
      </c>
      <c r="D11361" t="s">
        <v>662</v>
      </c>
      <c r="E11361">
        <v>180</v>
      </c>
    </row>
    <row r="11362" spans="1:5">
      <c r="A11362">
        <v>2020</v>
      </c>
      <c r="B11362" t="s">
        <v>432</v>
      </c>
      <c r="C11362" t="s">
        <v>39</v>
      </c>
      <c r="D11362" t="s">
        <v>662</v>
      </c>
      <c r="E11362">
        <v>160</v>
      </c>
    </row>
    <row r="11363" spans="1:5">
      <c r="A11363">
        <v>2020</v>
      </c>
      <c r="B11363" t="s">
        <v>439</v>
      </c>
      <c r="C11363" t="s">
        <v>53</v>
      </c>
      <c r="D11363" t="s">
        <v>662</v>
      </c>
      <c r="E11363">
        <v>60</v>
      </c>
    </row>
    <row r="11364" spans="1:5">
      <c r="A11364">
        <v>2020</v>
      </c>
      <c r="B11364" t="s">
        <v>428</v>
      </c>
      <c r="C11364" t="s">
        <v>27</v>
      </c>
      <c r="D11364" t="s">
        <v>662</v>
      </c>
      <c r="E11364">
        <v>100</v>
      </c>
    </row>
    <row r="11365" spans="1:5">
      <c r="A11365">
        <v>2020</v>
      </c>
      <c r="B11365" t="s">
        <v>429</v>
      </c>
      <c r="C11365" t="s">
        <v>30</v>
      </c>
      <c r="D11365" t="s">
        <v>662</v>
      </c>
      <c r="E11365">
        <v>325</v>
      </c>
    </row>
    <row r="11366" spans="1:5">
      <c r="A11366">
        <v>2020</v>
      </c>
      <c r="B11366" t="s">
        <v>430</v>
      </c>
      <c r="C11366" t="s">
        <v>33</v>
      </c>
      <c r="D11366" t="s">
        <v>662</v>
      </c>
      <c r="E11366">
        <v>70</v>
      </c>
    </row>
    <row r="11367" spans="1:5">
      <c r="A11367">
        <v>2020</v>
      </c>
      <c r="B11367" t="s">
        <v>433</v>
      </c>
      <c r="C11367" t="s">
        <v>42</v>
      </c>
      <c r="D11367" t="s">
        <v>662</v>
      </c>
      <c r="E11367">
        <v>30</v>
      </c>
    </row>
    <row r="11368" spans="1:5">
      <c r="A11368">
        <v>2020</v>
      </c>
      <c r="B11368" t="s">
        <v>420</v>
      </c>
      <c r="C11368" t="s">
        <v>8</v>
      </c>
      <c r="D11368" t="s">
        <v>662</v>
      </c>
      <c r="E11368">
        <v>360</v>
      </c>
    </row>
    <row r="11369" spans="1:5">
      <c r="A11369">
        <v>2020</v>
      </c>
      <c r="B11369" t="s">
        <v>434</v>
      </c>
      <c r="C11369" t="s">
        <v>45</v>
      </c>
      <c r="D11369" t="s">
        <v>662</v>
      </c>
      <c r="E11369">
        <v>15</v>
      </c>
    </row>
    <row r="11370" spans="1:5">
      <c r="A11370">
        <v>2020</v>
      </c>
      <c r="B11370" t="s">
        <v>435</v>
      </c>
      <c r="C11370" t="s">
        <v>48</v>
      </c>
      <c r="D11370" t="s">
        <v>662</v>
      </c>
      <c r="E11370">
        <v>70</v>
      </c>
    </row>
    <row r="11371" spans="1:5">
      <c r="A11371">
        <v>2020</v>
      </c>
      <c r="B11371" t="s">
        <v>437</v>
      </c>
      <c r="C11371" t="s">
        <v>51</v>
      </c>
      <c r="D11371" t="s">
        <v>662</v>
      </c>
      <c r="E11371">
        <v>160</v>
      </c>
    </row>
    <row r="11372" spans="1:5">
      <c r="A11372">
        <v>2019</v>
      </c>
      <c r="B11372" t="s">
        <v>432</v>
      </c>
      <c r="C11372" t="s">
        <v>39</v>
      </c>
      <c r="D11372" t="s">
        <v>662</v>
      </c>
      <c r="E11372">
        <v>135</v>
      </c>
    </row>
    <row r="11373" spans="1:5">
      <c r="A11373">
        <v>2019</v>
      </c>
      <c r="B11373" t="s">
        <v>426</v>
      </c>
      <c r="C11373" t="s">
        <v>427</v>
      </c>
      <c r="D11373" t="s">
        <v>662</v>
      </c>
      <c r="E11373">
        <v>185</v>
      </c>
    </row>
    <row r="11374" spans="1:5">
      <c r="A11374">
        <v>2019</v>
      </c>
      <c r="B11374" t="s">
        <v>421</v>
      </c>
      <c r="C11374" t="s">
        <v>13</v>
      </c>
      <c r="D11374" t="s">
        <v>662</v>
      </c>
      <c r="E11374">
        <v>320</v>
      </c>
    </row>
    <row r="11375" spans="1:5">
      <c r="A11375">
        <v>2019</v>
      </c>
      <c r="B11375" t="s">
        <v>424</v>
      </c>
      <c r="C11375" t="s">
        <v>21</v>
      </c>
      <c r="D11375" t="s">
        <v>662</v>
      </c>
      <c r="E11375">
        <v>165</v>
      </c>
    </row>
    <row r="11376" spans="1:5">
      <c r="A11376">
        <v>2019</v>
      </c>
      <c r="B11376" t="s">
        <v>423</v>
      </c>
      <c r="C11376" t="s">
        <v>18</v>
      </c>
      <c r="D11376" t="s">
        <v>662</v>
      </c>
      <c r="E11376">
        <v>70</v>
      </c>
    </row>
    <row r="11377" spans="1:5">
      <c r="A11377">
        <v>2019</v>
      </c>
      <c r="B11377" t="s">
        <v>434</v>
      </c>
      <c r="C11377" t="s">
        <v>45</v>
      </c>
      <c r="D11377" t="s">
        <v>662</v>
      </c>
      <c r="E11377">
        <v>15</v>
      </c>
    </row>
    <row r="11378" spans="1:5">
      <c r="A11378">
        <v>2019</v>
      </c>
      <c r="B11378" t="s">
        <v>428</v>
      </c>
      <c r="C11378" t="s">
        <v>27</v>
      </c>
      <c r="D11378" t="s">
        <v>662</v>
      </c>
      <c r="E11378">
        <v>95</v>
      </c>
    </row>
    <row r="11379" spans="1:5">
      <c r="A11379">
        <v>2019</v>
      </c>
      <c r="B11379" t="s">
        <v>437</v>
      </c>
      <c r="C11379" t="s">
        <v>51</v>
      </c>
      <c r="D11379" t="s">
        <v>662</v>
      </c>
      <c r="E11379">
        <v>150</v>
      </c>
    </row>
    <row r="11380" spans="1:5">
      <c r="A11380">
        <v>2019</v>
      </c>
      <c r="B11380" t="s">
        <v>425</v>
      </c>
      <c r="C11380" t="s">
        <v>24</v>
      </c>
      <c r="D11380" t="s">
        <v>662</v>
      </c>
      <c r="E11380">
        <v>40</v>
      </c>
    </row>
    <row r="11381" spans="1:5">
      <c r="A11381">
        <v>2019</v>
      </c>
      <c r="B11381" t="s">
        <v>430</v>
      </c>
      <c r="C11381" t="s">
        <v>33</v>
      </c>
      <c r="D11381" t="s">
        <v>662</v>
      </c>
      <c r="E11381">
        <v>75</v>
      </c>
    </row>
    <row r="11382" spans="1:5">
      <c r="A11382">
        <v>2019</v>
      </c>
      <c r="B11382" t="s">
        <v>420</v>
      </c>
      <c r="C11382" t="s">
        <v>8</v>
      </c>
      <c r="D11382" t="s">
        <v>662</v>
      </c>
      <c r="E11382">
        <v>385</v>
      </c>
    </row>
    <row r="11383" spans="1:5">
      <c r="A11383">
        <v>2019</v>
      </c>
      <c r="B11383" t="s">
        <v>438</v>
      </c>
      <c r="C11383" t="s">
        <v>52</v>
      </c>
      <c r="D11383" t="s">
        <v>662</v>
      </c>
      <c r="E11383">
        <v>45</v>
      </c>
    </row>
    <row r="11384" spans="1:5">
      <c r="A11384">
        <v>2019</v>
      </c>
      <c r="B11384" t="s">
        <v>429</v>
      </c>
      <c r="C11384" t="s">
        <v>30</v>
      </c>
      <c r="D11384" t="s">
        <v>662</v>
      </c>
      <c r="E11384">
        <v>310</v>
      </c>
    </row>
    <row r="11385" spans="1:5">
      <c r="A11385">
        <v>2019</v>
      </c>
      <c r="B11385" t="s">
        <v>433</v>
      </c>
      <c r="C11385" t="s">
        <v>42</v>
      </c>
      <c r="D11385" t="s">
        <v>662</v>
      </c>
      <c r="E11385">
        <v>20</v>
      </c>
    </row>
    <row r="11386" spans="1:5">
      <c r="A11386">
        <v>2019</v>
      </c>
      <c r="B11386" t="s">
        <v>422</v>
      </c>
      <c r="C11386" t="s">
        <v>15</v>
      </c>
      <c r="D11386" t="s">
        <v>662</v>
      </c>
      <c r="E11386">
        <v>355</v>
      </c>
    </row>
    <row r="11387" spans="1:5">
      <c r="A11387">
        <v>2019</v>
      </c>
      <c r="B11387" t="s">
        <v>435</v>
      </c>
      <c r="C11387" t="s">
        <v>48</v>
      </c>
      <c r="D11387" t="s">
        <v>662</v>
      </c>
      <c r="E11387">
        <v>75</v>
      </c>
    </row>
    <row r="11388" spans="1:5">
      <c r="A11388">
        <v>2019</v>
      </c>
      <c r="B11388" t="s">
        <v>436</v>
      </c>
      <c r="C11388" t="s">
        <v>49</v>
      </c>
      <c r="D11388" t="s">
        <v>662</v>
      </c>
      <c r="E11388">
        <v>370</v>
      </c>
    </row>
    <row r="11389" spans="1:5">
      <c r="A11389">
        <v>2019</v>
      </c>
      <c r="B11389" t="s">
        <v>439</v>
      </c>
      <c r="C11389" t="s">
        <v>53</v>
      </c>
      <c r="D11389" t="s">
        <v>662</v>
      </c>
      <c r="E11389">
        <v>50</v>
      </c>
    </row>
    <row r="11390" spans="1:5">
      <c r="A11390">
        <v>2019</v>
      </c>
      <c r="B11390" t="s">
        <v>431</v>
      </c>
      <c r="C11390" t="s">
        <v>36</v>
      </c>
      <c r="D11390" t="s">
        <v>662</v>
      </c>
      <c r="E11390">
        <v>35</v>
      </c>
    </row>
    <row r="11391" spans="1:5">
      <c r="A11391">
        <v>2018</v>
      </c>
      <c r="B11391" t="s">
        <v>424</v>
      </c>
      <c r="C11391" t="s">
        <v>21</v>
      </c>
      <c r="D11391" t="s">
        <v>662</v>
      </c>
      <c r="E11391">
        <v>225</v>
      </c>
    </row>
    <row r="11392" spans="1:5">
      <c r="A11392">
        <v>2018</v>
      </c>
      <c r="B11392" t="s">
        <v>420</v>
      </c>
      <c r="C11392" t="s">
        <v>8</v>
      </c>
      <c r="D11392" t="s">
        <v>662</v>
      </c>
      <c r="E11392">
        <v>400</v>
      </c>
    </row>
    <row r="11393" spans="1:5">
      <c r="A11393">
        <v>2018</v>
      </c>
      <c r="B11393" t="s">
        <v>426</v>
      </c>
      <c r="C11393" t="s">
        <v>427</v>
      </c>
      <c r="D11393" t="s">
        <v>662</v>
      </c>
      <c r="E11393">
        <v>210</v>
      </c>
    </row>
    <row r="11394" spans="1:5">
      <c r="A11394">
        <v>2018</v>
      </c>
      <c r="B11394" t="s">
        <v>433</v>
      </c>
      <c r="C11394" t="s">
        <v>42</v>
      </c>
      <c r="D11394" t="s">
        <v>662</v>
      </c>
      <c r="E11394">
        <v>20</v>
      </c>
    </row>
    <row r="11395" spans="1:5">
      <c r="A11395">
        <v>2018</v>
      </c>
      <c r="B11395" t="s">
        <v>421</v>
      </c>
      <c r="C11395" t="s">
        <v>13</v>
      </c>
      <c r="D11395" t="s">
        <v>662</v>
      </c>
      <c r="E11395">
        <v>375</v>
      </c>
    </row>
    <row r="11396" spans="1:5">
      <c r="A11396">
        <v>2018</v>
      </c>
      <c r="B11396" t="s">
        <v>435</v>
      </c>
      <c r="C11396" t="s">
        <v>48</v>
      </c>
      <c r="D11396" t="s">
        <v>662</v>
      </c>
      <c r="E11396">
        <v>80</v>
      </c>
    </row>
    <row r="11397" spans="1:5">
      <c r="A11397">
        <v>2018</v>
      </c>
      <c r="B11397" t="s">
        <v>428</v>
      </c>
      <c r="C11397" t="s">
        <v>27</v>
      </c>
      <c r="D11397" t="s">
        <v>662</v>
      </c>
      <c r="E11397">
        <v>105</v>
      </c>
    </row>
    <row r="11398" spans="1:5">
      <c r="A11398">
        <v>2018</v>
      </c>
      <c r="B11398" t="s">
        <v>423</v>
      </c>
      <c r="C11398" t="s">
        <v>18</v>
      </c>
      <c r="D11398" t="s">
        <v>662</v>
      </c>
      <c r="E11398">
        <v>80</v>
      </c>
    </row>
    <row r="11399" spans="1:5">
      <c r="A11399">
        <v>2018</v>
      </c>
      <c r="B11399" t="s">
        <v>430</v>
      </c>
      <c r="C11399" t="s">
        <v>33</v>
      </c>
      <c r="D11399" t="s">
        <v>662</v>
      </c>
      <c r="E11399">
        <v>80</v>
      </c>
    </row>
    <row r="11400" spans="1:5">
      <c r="A11400">
        <v>2018</v>
      </c>
      <c r="B11400" t="s">
        <v>431</v>
      </c>
      <c r="C11400" t="s">
        <v>36</v>
      </c>
      <c r="D11400" t="s">
        <v>662</v>
      </c>
      <c r="E11400">
        <v>40</v>
      </c>
    </row>
    <row r="11401" spans="1:5">
      <c r="A11401">
        <v>2018</v>
      </c>
      <c r="B11401" t="s">
        <v>438</v>
      </c>
      <c r="C11401" t="s">
        <v>52</v>
      </c>
      <c r="D11401" t="s">
        <v>662</v>
      </c>
      <c r="E11401">
        <v>40</v>
      </c>
    </row>
    <row r="11402" spans="1:5">
      <c r="A11402">
        <v>2018</v>
      </c>
      <c r="B11402" t="s">
        <v>422</v>
      </c>
      <c r="C11402" t="s">
        <v>15</v>
      </c>
      <c r="D11402" t="s">
        <v>662</v>
      </c>
      <c r="E11402">
        <v>375</v>
      </c>
    </row>
    <row r="11403" spans="1:5">
      <c r="A11403">
        <v>2018</v>
      </c>
      <c r="B11403" t="s">
        <v>436</v>
      </c>
      <c r="C11403" t="s">
        <v>49</v>
      </c>
      <c r="D11403" t="s">
        <v>662</v>
      </c>
      <c r="E11403">
        <v>405</v>
      </c>
    </row>
    <row r="11404" spans="1:5">
      <c r="A11404">
        <v>2018</v>
      </c>
      <c r="B11404" t="s">
        <v>439</v>
      </c>
      <c r="C11404" t="s">
        <v>53</v>
      </c>
      <c r="D11404" t="s">
        <v>662</v>
      </c>
      <c r="E11404">
        <v>60</v>
      </c>
    </row>
    <row r="11405" spans="1:5">
      <c r="A11405">
        <v>2018</v>
      </c>
      <c r="B11405" t="s">
        <v>437</v>
      </c>
      <c r="C11405" t="s">
        <v>51</v>
      </c>
      <c r="D11405" t="s">
        <v>662</v>
      </c>
      <c r="E11405">
        <v>160</v>
      </c>
    </row>
    <row r="11406" spans="1:5">
      <c r="A11406">
        <v>2018</v>
      </c>
      <c r="B11406" t="s">
        <v>434</v>
      </c>
      <c r="C11406" t="s">
        <v>45</v>
      </c>
      <c r="D11406" t="s">
        <v>662</v>
      </c>
      <c r="E11406">
        <v>25</v>
      </c>
    </row>
    <row r="11407" spans="1:5">
      <c r="A11407">
        <v>2018</v>
      </c>
      <c r="B11407" t="s">
        <v>429</v>
      </c>
      <c r="C11407" t="s">
        <v>30</v>
      </c>
      <c r="D11407" t="s">
        <v>662</v>
      </c>
      <c r="E11407">
        <v>355</v>
      </c>
    </row>
    <row r="11408" spans="1:5">
      <c r="A11408">
        <v>2018</v>
      </c>
      <c r="B11408" t="s">
        <v>425</v>
      </c>
      <c r="C11408" t="s">
        <v>24</v>
      </c>
      <c r="D11408" t="s">
        <v>662</v>
      </c>
      <c r="E11408">
        <v>40</v>
      </c>
    </row>
    <row r="11409" spans="1:5">
      <c r="A11409">
        <v>2018</v>
      </c>
      <c r="B11409" t="s">
        <v>432</v>
      </c>
      <c r="C11409" t="s">
        <v>39</v>
      </c>
      <c r="D11409" t="s">
        <v>662</v>
      </c>
      <c r="E11409">
        <v>160</v>
      </c>
    </row>
    <row r="11410" spans="1:5">
      <c r="A11410">
        <v>2023</v>
      </c>
      <c r="B11410" t="s">
        <v>424</v>
      </c>
      <c r="C11410" t="s">
        <v>21</v>
      </c>
      <c r="D11410" t="s">
        <v>662</v>
      </c>
      <c r="E11410">
        <v>200</v>
      </c>
    </row>
    <row r="11411" spans="1:5">
      <c r="A11411">
        <v>2023</v>
      </c>
      <c r="B11411" t="s">
        <v>432</v>
      </c>
      <c r="C11411" t="s">
        <v>39</v>
      </c>
      <c r="D11411" t="s">
        <v>662</v>
      </c>
      <c r="E11411">
        <v>160</v>
      </c>
    </row>
    <row r="11412" spans="1:5">
      <c r="A11412">
        <v>2023</v>
      </c>
      <c r="B11412" t="s">
        <v>421</v>
      </c>
      <c r="C11412" t="s">
        <v>13</v>
      </c>
      <c r="D11412" t="s">
        <v>662</v>
      </c>
      <c r="E11412">
        <v>325</v>
      </c>
    </row>
    <row r="11413" spans="1:5">
      <c r="A11413">
        <v>2023</v>
      </c>
      <c r="B11413" t="s">
        <v>430</v>
      </c>
      <c r="C11413" t="s">
        <v>33</v>
      </c>
      <c r="D11413" t="s">
        <v>662</v>
      </c>
      <c r="E11413">
        <v>65</v>
      </c>
    </row>
    <row r="11414" spans="1:5">
      <c r="A11414">
        <v>2023</v>
      </c>
      <c r="B11414" t="s">
        <v>435</v>
      </c>
      <c r="C11414" t="s">
        <v>48</v>
      </c>
      <c r="D11414" t="s">
        <v>662</v>
      </c>
      <c r="E11414">
        <v>65</v>
      </c>
    </row>
    <row r="11415" spans="1:5">
      <c r="A11415">
        <v>2023</v>
      </c>
      <c r="B11415" t="s">
        <v>436</v>
      </c>
      <c r="C11415" t="s">
        <v>49</v>
      </c>
      <c r="D11415" t="s">
        <v>662</v>
      </c>
      <c r="E11415">
        <v>335</v>
      </c>
    </row>
    <row r="11416" spans="1:5">
      <c r="A11416">
        <v>2023</v>
      </c>
      <c r="B11416" t="s">
        <v>429</v>
      </c>
      <c r="C11416" t="s">
        <v>30</v>
      </c>
      <c r="D11416" t="s">
        <v>662</v>
      </c>
      <c r="E11416">
        <v>295</v>
      </c>
    </row>
    <row r="11417" spans="1:5">
      <c r="A11417">
        <v>2023</v>
      </c>
      <c r="B11417" t="s">
        <v>420</v>
      </c>
      <c r="C11417" t="s">
        <v>8</v>
      </c>
      <c r="D11417" t="s">
        <v>662</v>
      </c>
      <c r="E11417">
        <v>340</v>
      </c>
    </row>
    <row r="11418" spans="1:5">
      <c r="A11418">
        <v>2023</v>
      </c>
      <c r="B11418" t="s">
        <v>439</v>
      </c>
      <c r="C11418" t="s">
        <v>53</v>
      </c>
      <c r="D11418" t="s">
        <v>662</v>
      </c>
      <c r="E11418">
        <v>40</v>
      </c>
    </row>
    <row r="11419" spans="1:5">
      <c r="A11419">
        <v>2023</v>
      </c>
      <c r="B11419" t="s">
        <v>437</v>
      </c>
      <c r="C11419" t="s">
        <v>51</v>
      </c>
      <c r="D11419" t="s">
        <v>662</v>
      </c>
      <c r="E11419">
        <v>145</v>
      </c>
    </row>
    <row r="11420" spans="1:5">
      <c r="A11420">
        <v>2023</v>
      </c>
      <c r="B11420" t="s">
        <v>438</v>
      </c>
      <c r="C11420" t="s">
        <v>52</v>
      </c>
      <c r="D11420" t="s">
        <v>662</v>
      </c>
      <c r="E11420">
        <v>40</v>
      </c>
    </row>
    <row r="11421" spans="1:5">
      <c r="A11421">
        <v>2023</v>
      </c>
      <c r="B11421" t="s">
        <v>426</v>
      </c>
      <c r="C11421" t="s">
        <v>427</v>
      </c>
      <c r="D11421" t="s">
        <v>662</v>
      </c>
      <c r="E11421">
        <v>165</v>
      </c>
    </row>
    <row r="11422" spans="1:5">
      <c r="A11422">
        <v>2023</v>
      </c>
      <c r="B11422" t="s">
        <v>434</v>
      </c>
      <c r="C11422" t="s">
        <v>45</v>
      </c>
      <c r="D11422" t="s">
        <v>662</v>
      </c>
      <c r="E11422">
        <v>20</v>
      </c>
    </row>
    <row r="11423" spans="1:5">
      <c r="A11423">
        <v>2023</v>
      </c>
      <c r="B11423" t="s">
        <v>425</v>
      </c>
      <c r="C11423" t="s">
        <v>24</v>
      </c>
      <c r="D11423" t="s">
        <v>662</v>
      </c>
      <c r="E11423">
        <v>45</v>
      </c>
    </row>
    <row r="11424" spans="1:5">
      <c r="A11424">
        <v>2023</v>
      </c>
      <c r="B11424" t="s">
        <v>422</v>
      </c>
      <c r="C11424" t="s">
        <v>15</v>
      </c>
      <c r="D11424" t="s">
        <v>662</v>
      </c>
      <c r="E11424">
        <v>320</v>
      </c>
    </row>
    <row r="11425" spans="1:5">
      <c r="A11425">
        <v>2024</v>
      </c>
      <c r="B11425" t="s">
        <v>430</v>
      </c>
      <c r="C11425" t="s">
        <v>33</v>
      </c>
      <c r="D11425" t="s">
        <v>662</v>
      </c>
      <c r="E11425">
        <v>60</v>
      </c>
    </row>
    <row r="11426" spans="1:5">
      <c r="A11426">
        <v>2024</v>
      </c>
      <c r="B11426" t="s">
        <v>428</v>
      </c>
      <c r="C11426" t="s">
        <v>27</v>
      </c>
      <c r="D11426" t="s">
        <v>662</v>
      </c>
      <c r="E11426">
        <v>90</v>
      </c>
    </row>
    <row r="11427" spans="1:5">
      <c r="A11427">
        <v>2024</v>
      </c>
      <c r="B11427" t="s">
        <v>422</v>
      </c>
      <c r="C11427" t="s">
        <v>15</v>
      </c>
      <c r="D11427" t="s">
        <v>662</v>
      </c>
      <c r="E11427">
        <v>285</v>
      </c>
    </row>
    <row r="11428" spans="1:5">
      <c r="A11428">
        <v>2024</v>
      </c>
      <c r="B11428" t="s">
        <v>425</v>
      </c>
      <c r="C11428" t="s">
        <v>24</v>
      </c>
      <c r="D11428" t="s">
        <v>662</v>
      </c>
      <c r="E11428">
        <v>35</v>
      </c>
    </row>
    <row r="11429" spans="1:5">
      <c r="A11429">
        <v>2024</v>
      </c>
      <c r="B11429" t="s">
        <v>438</v>
      </c>
      <c r="C11429" t="s">
        <v>52</v>
      </c>
      <c r="D11429" t="s">
        <v>662</v>
      </c>
      <c r="E11429">
        <v>35</v>
      </c>
    </row>
    <row r="11430" spans="1:5">
      <c r="A11430">
        <v>2024</v>
      </c>
      <c r="B11430" t="s">
        <v>420</v>
      </c>
      <c r="C11430" t="s">
        <v>8</v>
      </c>
      <c r="D11430" t="s">
        <v>662</v>
      </c>
      <c r="E11430">
        <v>360</v>
      </c>
    </row>
    <row r="11431" spans="1:5">
      <c r="A11431">
        <v>2024</v>
      </c>
      <c r="B11431" t="s">
        <v>423</v>
      </c>
      <c r="C11431" t="s">
        <v>18</v>
      </c>
      <c r="D11431" t="s">
        <v>662</v>
      </c>
      <c r="E11431">
        <v>60</v>
      </c>
    </row>
    <row r="11432" spans="1:5">
      <c r="A11432">
        <v>2024</v>
      </c>
      <c r="B11432" t="s">
        <v>421</v>
      </c>
      <c r="C11432" t="s">
        <v>13</v>
      </c>
      <c r="D11432" t="s">
        <v>662</v>
      </c>
      <c r="E11432">
        <v>275</v>
      </c>
    </row>
    <row r="11433" spans="1:5">
      <c r="A11433">
        <v>2024</v>
      </c>
      <c r="B11433" t="s">
        <v>429</v>
      </c>
      <c r="C11433" t="s">
        <v>30</v>
      </c>
      <c r="D11433" t="s">
        <v>662</v>
      </c>
      <c r="E11433">
        <v>290</v>
      </c>
    </row>
    <row r="11434" spans="1:5">
      <c r="A11434">
        <v>2024</v>
      </c>
      <c r="B11434" t="s">
        <v>431</v>
      </c>
      <c r="C11434" t="s">
        <v>36</v>
      </c>
      <c r="D11434" t="s">
        <v>662</v>
      </c>
      <c r="E11434">
        <v>30</v>
      </c>
    </row>
    <row r="11435" spans="1:5">
      <c r="A11435">
        <v>2024</v>
      </c>
      <c r="B11435" t="s">
        <v>434</v>
      </c>
      <c r="C11435" t="s">
        <v>45</v>
      </c>
      <c r="D11435" t="s">
        <v>662</v>
      </c>
      <c r="E11435">
        <v>15</v>
      </c>
    </row>
    <row r="11436" spans="1:5">
      <c r="A11436">
        <v>2024</v>
      </c>
      <c r="B11436" t="s">
        <v>437</v>
      </c>
      <c r="C11436" t="s">
        <v>51</v>
      </c>
      <c r="D11436" t="s">
        <v>662</v>
      </c>
      <c r="E11436">
        <v>145</v>
      </c>
    </row>
    <row r="11437" spans="1:5">
      <c r="A11437">
        <v>2024</v>
      </c>
      <c r="B11437" t="s">
        <v>436</v>
      </c>
      <c r="C11437" t="s">
        <v>49</v>
      </c>
      <c r="D11437" t="s">
        <v>662</v>
      </c>
      <c r="E11437">
        <v>315</v>
      </c>
    </row>
    <row r="11438" spans="1:5">
      <c r="A11438">
        <v>2024</v>
      </c>
      <c r="B11438" t="s">
        <v>439</v>
      </c>
      <c r="C11438" t="s">
        <v>53</v>
      </c>
      <c r="D11438" t="s">
        <v>662</v>
      </c>
      <c r="E11438">
        <v>50</v>
      </c>
    </row>
    <row r="11439" spans="1:5">
      <c r="A11439">
        <v>2024</v>
      </c>
      <c r="B11439" t="s">
        <v>433</v>
      </c>
      <c r="C11439" t="s">
        <v>42</v>
      </c>
      <c r="D11439" t="s">
        <v>662</v>
      </c>
      <c r="E11439">
        <v>20</v>
      </c>
    </row>
    <row r="11440" spans="1:5">
      <c r="A11440">
        <v>2023</v>
      </c>
      <c r="B11440" t="s">
        <v>431</v>
      </c>
      <c r="C11440" t="s">
        <v>36</v>
      </c>
      <c r="D11440" t="s">
        <v>663</v>
      </c>
      <c r="E11440">
        <v>50</v>
      </c>
    </row>
    <row r="11441" spans="1:5">
      <c r="A11441">
        <v>2023</v>
      </c>
      <c r="B11441" t="s">
        <v>433</v>
      </c>
      <c r="C11441" t="s">
        <v>42</v>
      </c>
      <c r="D11441" t="s">
        <v>663</v>
      </c>
      <c r="E11441">
        <v>75</v>
      </c>
    </row>
    <row r="11442" spans="1:5">
      <c r="A11442">
        <v>2023</v>
      </c>
      <c r="B11442" t="s">
        <v>423</v>
      </c>
      <c r="C11442" t="s">
        <v>18</v>
      </c>
      <c r="D11442" t="s">
        <v>663</v>
      </c>
      <c r="E11442">
        <v>115</v>
      </c>
    </row>
    <row r="11443" spans="1:5">
      <c r="A11443">
        <v>2023</v>
      </c>
      <c r="B11443" t="s">
        <v>428</v>
      </c>
      <c r="C11443" t="s">
        <v>27</v>
      </c>
      <c r="D11443" t="s">
        <v>663</v>
      </c>
      <c r="E11443">
        <v>150</v>
      </c>
    </row>
    <row r="11444" spans="1:5">
      <c r="A11444">
        <v>2024</v>
      </c>
      <c r="B11444" t="s">
        <v>424</v>
      </c>
      <c r="C11444" t="s">
        <v>21</v>
      </c>
      <c r="D11444" t="s">
        <v>663</v>
      </c>
      <c r="E11444">
        <v>315</v>
      </c>
    </row>
    <row r="11445" spans="1:5">
      <c r="A11445">
        <v>2024</v>
      </c>
      <c r="B11445" t="s">
        <v>432</v>
      </c>
      <c r="C11445" t="s">
        <v>39</v>
      </c>
      <c r="D11445" t="s">
        <v>663</v>
      </c>
      <c r="E11445">
        <v>190</v>
      </c>
    </row>
    <row r="11446" spans="1:5">
      <c r="A11446">
        <v>2024</v>
      </c>
      <c r="B11446" t="s">
        <v>435</v>
      </c>
      <c r="C11446" t="s">
        <v>48</v>
      </c>
      <c r="D11446" t="s">
        <v>663</v>
      </c>
      <c r="E11446">
        <v>75</v>
      </c>
    </row>
    <row r="11447" spans="1:5">
      <c r="A11447">
        <v>2024</v>
      </c>
      <c r="B11447" t="s">
        <v>426</v>
      </c>
      <c r="C11447" t="s">
        <v>427</v>
      </c>
      <c r="D11447" t="s">
        <v>663</v>
      </c>
      <c r="E11447">
        <v>125</v>
      </c>
    </row>
    <row r="11448" spans="1:5">
      <c r="A11448">
        <v>2021</v>
      </c>
      <c r="B11448" t="s">
        <v>437</v>
      </c>
      <c r="C11448" t="s">
        <v>51</v>
      </c>
      <c r="D11448" t="s">
        <v>663</v>
      </c>
      <c r="E11448">
        <v>505</v>
      </c>
    </row>
    <row r="11449" spans="1:5">
      <c r="A11449">
        <v>2021</v>
      </c>
      <c r="B11449" t="s">
        <v>434</v>
      </c>
      <c r="C11449" t="s">
        <v>45</v>
      </c>
      <c r="D11449" t="s">
        <v>663</v>
      </c>
      <c r="E11449">
        <v>35</v>
      </c>
    </row>
    <row r="11450" spans="1:5">
      <c r="A11450">
        <v>2021</v>
      </c>
      <c r="B11450" t="s">
        <v>438</v>
      </c>
      <c r="C11450" t="s">
        <v>52</v>
      </c>
      <c r="D11450" t="s">
        <v>663</v>
      </c>
      <c r="E11450">
        <v>70</v>
      </c>
    </row>
    <row r="11451" spans="1:5">
      <c r="A11451">
        <v>2021</v>
      </c>
      <c r="B11451" t="s">
        <v>425</v>
      </c>
      <c r="C11451" t="s">
        <v>24</v>
      </c>
      <c r="D11451" t="s">
        <v>663</v>
      </c>
      <c r="E11451">
        <v>85</v>
      </c>
    </row>
    <row r="11452" spans="1:5">
      <c r="A11452">
        <v>2021</v>
      </c>
      <c r="B11452" t="s">
        <v>423</v>
      </c>
      <c r="C11452" t="s">
        <v>18</v>
      </c>
      <c r="D11452" t="s">
        <v>663</v>
      </c>
      <c r="E11452">
        <v>105</v>
      </c>
    </row>
    <row r="11453" spans="1:5">
      <c r="A11453">
        <v>2021</v>
      </c>
      <c r="B11453" t="s">
        <v>420</v>
      </c>
      <c r="C11453" t="s">
        <v>8</v>
      </c>
      <c r="D11453" t="s">
        <v>663</v>
      </c>
      <c r="E11453">
        <v>710</v>
      </c>
    </row>
    <row r="11454" spans="1:5">
      <c r="A11454">
        <v>2022</v>
      </c>
      <c r="B11454" t="s">
        <v>425</v>
      </c>
      <c r="C11454" t="s">
        <v>24</v>
      </c>
      <c r="D11454" t="s">
        <v>663</v>
      </c>
      <c r="E11454">
        <v>85</v>
      </c>
    </row>
    <row r="11455" spans="1:5">
      <c r="A11455">
        <v>2022</v>
      </c>
      <c r="B11455" t="s">
        <v>422</v>
      </c>
      <c r="C11455" t="s">
        <v>15</v>
      </c>
      <c r="D11455" t="s">
        <v>663</v>
      </c>
      <c r="E11455">
        <v>525</v>
      </c>
    </row>
    <row r="11456" spans="1:5">
      <c r="A11456">
        <v>2022</v>
      </c>
      <c r="B11456" t="s">
        <v>437</v>
      </c>
      <c r="C11456" t="s">
        <v>51</v>
      </c>
      <c r="D11456" t="s">
        <v>663</v>
      </c>
      <c r="E11456">
        <v>490</v>
      </c>
    </row>
    <row r="11457" spans="1:5">
      <c r="A11457">
        <v>2022</v>
      </c>
      <c r="B11457" t="s">
        <v>426</v>
      </c>
      <c r="C11457" t="s">
        <v>427</v>
      </c>
      <c r="D11457" t="s">
        <v>663</v>
      </c>
      <c r="E11457">
        <v>150</v>
      </c>
    </row>
    <row r="11458" spans="1:5">
      <c r="A11458">
        <v>2022</v>
      </c>
      <c r="B11458" t="s">
        <v>428</v>
      </c>
      <c r="C11458" t="s">
        <v>27</v>
      </c>
      <c r="D11458" t="s">
        <v>663</v>
      </c>
      <c r="E11458">
        <v>170</v>
      </c>
    </row>
    <row r="11459" spans="1:5">
      <c r="A11459">
        <v>2022</v>
      </c>
      <c r="B11459" t="s">
        <v>435</v>
      </c>
      <c r="C11459" t="s">
        <v>48</v>
      </c>
      <c r="D11459" t="s">
        <v>663</v>
      </c>
      <c r="E11459">
        <v>85</v>
      </c>
    </row>
    <row r="11460" spans="1:5">
      <c r="A11460">
        <v>2022</v>
      </c>
      <c r="B11460" t="s">
        <v>423</v>
      </c>
      <c r="C11460" t="s">
        <v>18</v>
      </c>
      <c r="D11460" t="s">
        <v>663</v>
      </c>
      <c r="E11460">
        <v>130</v>
      </c>
    </row>
    <row r="11461" spans="1:5">
      <c r="A11461">
        <v>2022</v>
      </c>
      <c r="B11461" t="s">
        <v>430</v>
      </c>
      <c r="C11461" t="s">
        <v>33</v>
      </c>
      <c r="D11461" t="s">
        <v>663</v>
      </c>
      <c r="E11461">
        <v>85</v>
      </c>
    </row>
    <row r="11462" spans="1:5">
      <c r="A11462">
        <v>2022</v>
      </c>
      <c r="B11462" t="s">
        <v>436</v>
      </c>
      <c r="C11462" t="s">
        <v>49</v>
      </c>
      <c r="D11462" t="s">
        <v>663</v>
      </c>
      <c r="E11462">
        <v>745</v>
      </c>
    </row>
    <row r="11463" spans="1:5">
      <c r="A11463">
        <v>2022</v>
      </c>
      <c r="B11463" t="s">
        <v>439</v>
      </c>
      <c r="C11463" t="s">
        <v>53</v>
      </c>
      <c r="D11463" t="s">
        <v>663</v>
      </c>
      <c r="E11463">
        <v>125</v>
      </c>
    </row>
    <row r="11464" spans="1:5">
      <c r="A11464">
        <v>2022</v>
      </c>
      <c r="B11464" t="s">
        <v>433</v>
      </c>
      <c r="C11464" t="s">
        <v>42</v>
      </c>
      <c r="D11464" t="s">
        <v>663</v>
      </c>
      <c r="E11464">
        <v>90</v>
      </c>
    </row>
    <row r="11465" spans="1:5">
      <c r="A11465">
        <v>2022</v>
      </c>
      <c r="B11465" t="s">
        <v>434</v>
      </c>
      <c r="C11465" t="s">
        <v>45</v>
      </c>
      <c r="D11465" t="s">
        <v>663</v>
      </c>
      <c r="E11465">
        <v>35</v>
      </c>
    </row>
    <row r="11466" spans="1:5">
      <c r="A11466">
        <v>2022</v>
      </c>
      <c r="B11466" t="s">
        <v>432</v>
      </c>
      <c r="C11466" t="s">
        <v>39</v>
      </c>
      <c r="D11466" t="s">
        <v>663</v>
      </c>
      <c r="E11466">
        <v>225</v>
      </c>
    </row>
    <row r="11467" spans="1:5">
      <c r="A11467">
        <v>2021</v>
      </c>
      <c r="B11467" t="s">
        <v>426</v>
      </c>
      <c r="C11467" t="s">
        <v>427</v>
      </c>
      <c r="D11467" t="s">
        <v>663</v>
      </c>
      <c r="E11467">
        <v>150</v>
      </c>
    </row>
    <row r="11468" spans="1:5">
      <c r="A11468">
        <v>2021</v>
      </c>
      <c r="B11468" t="s">
        <v>422</v>
      </c>
      <c r="C11468" t="s">
        <v>15</v>
      </c>
      <c r="D11468" t="s">
        <v>663</v>
      </c>
      <c r="E11468">
        <v>575</v>
      </c>
    </row>
    <row r="11469" spans="1:5">
      <c r="A11469">
        <v>2021</v>
      </c>
      <c r="B11469" t="s">
        <v>432</v>
      </c>
      <c r="C11469" t="s">
        <v>39</v>
      </c>
      <c r="D11469" t="s">
        <v>663</v>
      </c>
      <c r="E11469">
        <v>225</v>
      </c>
    </row>
    <row r="11470" spans="1:5">
      <c r="A11470">
        <v>2021</v>
      </c>
      <c r="B11470" t="s">
        <v>424</v>
      </c>
      <c r="C11470" t="s">
        <v>21</v>
      </c>
      <c r="D11470" t="s">
        <v>663</v>
      </c>
      <c r="E11470">
        <v>330</v>
      </c>
    </row>
    <row r="11471" spans="1:5">
      <c r="A11471">
        <v>2021</v>
      </c>
      <c r="B11471" t="s">
        <v>433</v>
      </c>
      <c r="C11471" t="s">
        <v>42</v>
      </c>
      <c r="D11471" t="s">
        <v>663</v>
      </c>
      <c r="E11471">
        <v>95</v>
      </c>
    </row>
    <row r="11472" spans="1:5">
      <c r="A11472">
        <v>2021</v>
      </c>
      <c r="B11472" t="s">
        <v>421</v>
      </c>
      <c r="C11472" t="s">
        <v>13</v>
      </c>
      <c r="D11472" t="s">
        <v>663</v>
      </c>
      <c r="E11472">
        <v>915</v>
      </c>
    </row>
    <row r="11473" spans="1:5">
      <c r="A11473">
        <v>2022</v>
      </c>
      <c r="B11473" t="s">
        <v>424</v>
      </c>
      <c r="C11473" t="s">
        <v>21</v>
      </c>
      <c r="D11473" t="s">
        <v>663</v>
      </c>
      <c r="E11473">
        <v>350</v>
      </c>
    </row>
    <row r="11474" spans="1:5">
      <c r="A11474">
        <v>2022</v>
      </c>
      <c r="B11474" t="s">
        <v>431</v>
      </c>
      <c r="C11474" t="s">
        <v>36</v>
      </c>
      <c r="D11474" t="s">
        <v>663</v>
      </c>
      <c r="E11474">
        <v>55</v>
      </c>
    </row>
    <row r="11475" spans="1:5">
      <c r="A11475">
        <v>2022</v>
      </c>
      <c r="B11475" t="s">
        <v>421</v>
      </c>
      <c r="C11475" t="s">
        <v>13</v>
      </c>
      <c r="D11475" t="s">
        <v>663</v>
      </c>
      <c r="E11475">
        <v>890</v>
      </c>
    </row>
    <row r="11476" spans="1:5">
      <c r="A11476">
        <v>2021</v>
      </c>
      <c r="B11476" t="s">
        <v>436</v>
      </c>
      <c r="C11476" t="s">
        <v>49</v>
      </c>
      <c r="D11476" t="s">
        <v>663</v>
      </c>
      <c r="E11476">
        <v>730</v>
      </c>
    </row>
    <row r="11477" spans="1:5">
      <c r="A11477">
        <v>2021</v>
      </c>
      <c r="B11477" t="s">
        <v>439</v>
      </c>
      <c r="C11477" t="s">
        <v>53</v>
      </c>
      <c r="D11477" t="s">
        <v>663</v>
      </c>
      <c r="E11477">
        <v>100</v>
      </c>
    </row>
    <row r="11478" spans="1:5">
      <c r="A11478">
        <v>2021</v>
      </c>
      <c r="B11478" t="s">
        <v>435</v>
      </c>
      <c r="C11478" t="s">
        <v>48</v>
      </c>
      <c r="D11478" t="s">
        <v>663</v>
      </c>
      <c r="E11478">
        <v>70</v>
      </c>
    </row>
    <row r="11479" spans="1:5">
      <c r="A11479">
        <v>2021</v>
      </c>
      <c r="B11479" t="s">
        <v>430</v>
      </c>
      <c r="C11479" t="s">
        <v>33</v>
      </c>
      <c r="D11479" t="s">
        <v>663</v>
      </c>
      <c r="E11479">
        <v>70</v>
      </c>
    </row>
    <row r="11480" spans="1:5">
      <c r="A11480">
        <v>2021</v>
      </c>
      <c r="B11480" t="s">
        <v>429</v>
      </c>
      <c r="C11480" t="s">
        <v>30</v>
      </c>
      <c r="D11480" t="s">
        <v>663</v>
      </c>
      <c r="E11480">
        <v>460</v>
      </c>
    </row>
    <row r="11481" spans="1:5">
      <c r="A11481">
        <v>2021</v>
      </c>
      <c r="B11481" t="s">
        <v>428</v>
      </c>
      <c r="C11481" t="s">
        <v>27</v>
      </c>
      <c r="D11481" t="s">
        <v>663</v>
      </c>
      <c r="E11481">
        <v>150</v>
      </c>
    </row>
    <row r="11482" spans="1:5">
      <c r="A11482">
        <v>2021</v>
      </c>
      <c r="B11482" t="s">
        <v>431</v>
      </c>
      <c r="C11482" t="s">
        <v>36</v>
      </c>
      <c r="D11482" t="s">
        <v>663</v>
      </c>
      <c r="E11482">
        <v>60</v>
      </c>
    </row>
    <row r="11483" spans="1:5">
      <c r="A11483">
        <v>2022</v>
      </c>
      <c r="B11483" t="s">
        <v>438</v>
      </c>
      <c r="C11483" t="s">
        <v>52</v>
      </c>
      <c r="D11483" t="s">
        <v>663</v>
      </c>
      <c r="E11483">
        <v>65</v>
      </c>
    </row>
    <row r="11484" spans="1:5">
      <c r="A11484">
        <v>2022</v>
      </c>
      <c r="B11484" t="s">
        <v>429</v>
      </c>
      <c r="C11484" t="s">
        <v>30</v>
      </c>
      <c r="D11484" t="s">
        <v>663</v>
      </c>
      <c r="E11484">
        <v>470</v>
      </c>
    </row>
    <row r="11485" spans="1:5">
      <c r="A11485">
        <v>2022</v>
      </c>
      <c r="B11485" t="s">
        <v>420</v>
      </c>
      <c r="C11485" t="s">
        <v>8</v>
      </c>
      <c r="D11485" t="s">
        <v>663</v>
      </c>
      <c r="E11485">
        <v>700</v>
      </c>
    </row>
    <row r="11486" spans="1:5">
      <c r="A11486">
        <v>2020</v>
      </c>
      <c r="B11486" t="s">
        <v>422</v>
      </c>
      <c r="C11486" t="s">
        <v>15</v>
      </c>
      <c r="D11486" t="s">
        <v>663</v>
      </c>
      <c r="E11486">
        <v>585</v>
      </c>
    </row>
    <row r="11487" spans="1:5">
      <c r="A11487">
        <v>2020</v>
      </c>
      <c r="B11487" t="s">
        <v>425</v>
      </c>
      <c r="C11487" t="s">
        <v>24</v>
      </c>
      <c r="D11487" t="s">
        <v>663</v>
      </c>
      <c r="E11487">
        <v>95</v>
      </c>
    </row>
    <row r="11488" spans="1:5">
      <c r="A11488">
        <v>2020</v>
      </c>
      <c r="B11488" t="s">
        <v>431</v>
      </c>
      <c r="C11488" t="s">
        <v>36</v>
      </c>
      <c r="D11488" t="s">
        <v>663</v>
      </c>
      <c r="E11488">
        <v>60</v>
      </c>
    </row>
    <row r="11489" spans="1:5">
      <c r="A11489">
        <v>2020</v>
      </c>
      <c r="B11489" t="s">
        <v>423</v>
      </c>
      <c r="C11489" t="s">
        <v>18</v>
      </c>
      <c r="D11489" t="s">
        <v>663</v>
      </c>
      <c r="E11489">
        <v>110</v>
      </c>
    </row>
    <row r="11490" spans="1:5">
      <c r="A11490">
        <v>2020</v>
      </c>
      <c r="B11490" t="s">
        <v>421</v>
      </c>
      <c r="C11490" t="s">
        <v>13</v>
      </c>
      <c r="D11490" t="s">
        <v>663</v>
      </c>
      <c r="E11490">
        <v>935</v>
      </c>
    </row>
    <row r="11491" spans="1:5">
      <c r="A11491">
        <v>2020</v>
      </c>
      <c r="B11491" t="s">
        <v>438</v>
      </c>
      <c r="C11491" t="s">
        <v>52</v>
      </c>
      <c r="D11491" t="s">
        <v>663</v>
      </c>
      <c r="E11491">
        <v>70</v>
      </c>
    </row>
    <row r="11492" spans="1:5">
      <c r="A11492">
        <v>2020</v>
      </c>
      <c r="B11492" t="s">
        <v>436</v>
      </c>
      <c r="C11492" t="s">
        <v>49</v>
      </c>
      <c r="D11492" t="s">
        <v>663</v>
      </c>
      <c r="E11492">
        <v>710</v>
      </c>
    </row>
    <row r="11493" spans="1:5">
      <c r="A11493">
        <v>2020</v>
      </c>
      <c r="B11493" t="s">
        <v>426</v>
      </c>
      <c r="C11493" t="s">
        <v>427</v>
      </c>
      <c r="D11493" t="s">
        <v>663</v>
      </c>
      <c r="E11493">
        <v>155</v>
      </c>
    </row>
    <row r="11494" spans="1:5">
      <c r="A11494">
        <v>2020</v>
      </c>
      <c r="B11494" t="s">
        <v>424</v>
      </c>
      <c r="C11494" t="s">
        <v>21</v>
      </c>
      <c r="D11494" t="s">
        <v>663</v>
      </c>
      <c r="E11494">
        <v>330</v>
      </c>
    </row>
    <row r="11495" spans="1:5">
      <c r="A11495">
        <v>2020</v>
      </c>
      <c r="B11495" t="s">
        <v>432</v>
      </c>
      <c r="C11495" t="s">
        <v>39</v>
      </c>
      <c r="D11495" t="s">
        <v>663</v>
      </c>
      <c r="E11495">
        <v>230</v>
      </c>
    </row>
    <row r="11496" spans="1:5">
      <c r="A11496">
        <v>2020</v>
      </c>
      <c r="B11496" t="s">
        <v>439</v>
      </c>
      <c r="C11496" t="s">
        <v>53</v>
      </c>
      <c r="D11496" t="s">
        <v>663</v>
      </c>
      <c r="E11496">
        <v>100</v>
      </c>
    </row>
    <row r="11497" spans="1:5">
      <c r="A11497">
        <v>2020</v>
      </c>
      <c r="B11497" t="s">
        <v>428</v>
      </c>
      <c r="C11497" t="s">
        <v>27</v>
      </c>
      <c r="D11497" t="s">
        <v>663</v>
      </c>
      <c r="E11497">
        <v>150</v>
      </c>
    </row>
    <row r="11498" spans="1:5">
      <c r="A11498">
        <v>2020</v>
      </c>
      <c r="B11498" t="s">
        <v>429</v>
      </c>
      <c r="C11498" t="s">
        <v>30</v>
      </c>
      <c r="D11498" t="s">
        <v>663</v>
      </c>
      <c r="E11498">
        <v>480</v>
      </c>
    </row>
    <row r="11499" spans="1:5">
      <c r="A11499">
        <v>2020</v>
      </c>
      <c r="B11499" t="s">
        <v>430</v>
      </c>
      <c r="C11499" t="s">
        <v>33</v>
      </c>
      <c r="D11499" t="s">
        <v>663</v>
      </c>
      <c r="E11499">
        <v>75</v>
      </c>
    </row>
    <row r="11500" spans="1:5">
      <c r="A11500">
        <v>2020</v>
      </c>
      <c r="B11500" t="s">
        <v>433</v>
      </c>
      <c r="C11500" t="s">
        <v>42</v>
      </c>
      <c r="D11500" t="s">
        <v>663</v>
      </c>
      <c r="E11500">
        <v>100</v>
      </c>
    </row>
    <row r="11501" spans="1:5">
      <c r="A11501">
        <v>2020</v>
      </c>
      <c r="B11501" t="s">
        <v>420</v>
      </c>
      <c r="C11501" t="s">
        <v>8</v>
      </c>
      <c r="D11501" t="s">
        <v>663</v>
      </c>
      <c r="E11501">
        <v>800</v>
      </c>
    </row>
    <row r="11502" spans="1:5">
      <c r="A11502">
        <v>2020</v>
      </c>
      <c r="B11502" t="s">
        <v>434</v>
      </c>
      <c r="C11502" t="s">
        <v>45</v>
      </c>
      <c r="D11502" t="s">
        <v>663</v>
      </c>
      <c r="E11502">
        <v>35</v>
      </c>
    </row>
    <row r="11503" spans="1:5">
      <c r="A11503">
        <v>2020</v>
      </c>
      <c r="B11503" t="s">
        <v>435</v>
      </c>
      <c r="C11503" t="s">
        <v>48</v>
      </c>
      <c r="D11503" t="s">
        <v>663</v>
      </c>
      <c r="E11503">
        <v>80</v>
      </c>
    </row>
    <row r="11504" spans="1:5">
      <c r="A11504">
        <v>2020</v>
      </c>
      <c r="B11504" t="s">
        <v>437</v>
      </c>
      <c r="C11504" t="s">
        <v>51</v>
      </c>
      <c r="D11504" t="s">
        <v>663</v>
      </c>
      <c r="E11504">
        <v>545</v>
      </c>
    </row>
    <row r="11505" spans="1:5">
      <c r="A11505">
        <v>2019</v>
      </c>
      <c r="B11505" t="s">
        <v>432</v>
      </c>
      <c r="C11505" t="s">
        <v>39</v>
      </c>
      <c r="D11505" t="s">
        <v>663</v>
      </c>
      <c r="E11505">
        <v>230</v>
      </c>
    </row>
    <row r="11506" spans="1:5">
      <c r="A11506">
        <v>2019</v>
      </c>
      <c r="B11506" t="s">
        <v>426</v>
      </c>
      <c r="C11506" t="s">
        <v>427</v>
      </c>
      <c r="D11506" t="s">
        <v>663</v>
      </c>
      <c r="E11506">
        <v>160</v>
      </c>
    </row>
    <row r="11507" spans="1:5">
      <c r="A11507">
        <v>2019</v>
      </c>
      <c r="B11507" t="s">
        <v>421</v>
      </c>
      <c r="C11507" t="s">
        <v>13</v>
      </c>
      <c r="D11507" t="s">
        <v>663</v>
      </c>
      <c r="E11507">
        <v>955</v>
      </c>
    </row>
    <row r="11508" spans="1:5">
      <c r="A11508">
        <v>2019</v>
      </c>
      <c r="B11508" t="s">
        <v>424</v>
      </c>
      <c r="C11508" t="s">
        <v>21</v>
      </c>
      <c r="D11508" t="s">
        <v>663</v>
      </c>
      <c r="E11508">
        <v>335</v>
      </c>
    </row>
    <row r="11509" spans="1:5">
      <c r="A11509">
        <v>2019</v>
      </c>
      <c r="B11509" t="s">
        <v>423</v>
      </c>
      <c r="C11509" t="s">
        <v>18</v>
      </c>
      <c r="D11509" t="s">
        <v>663</v>
      </c>
      <c r="E11509">
        <v>110</v>
      </c>
    </row>
    <row r="11510" spans="1:5">
      <c r="A11510">
        <v>2019</v>
      </c>
      <c r="B11510" t="s">
        <v>434</v>
      </c>
      <c r="C11510" t="s">
        <v>45</v>
      </c>
      <c r="D11510" t="s">
        <v>663</v>
      </c>
      <c r="E11510">
        <v>35</v>
      </c>
    </row>
    <row r="11511" spans="1:5">
      <c r="A11511">
        <v>2019</v>
      </c>
      <c r="B11511" t="s">
        <v>428</v>
      </c>
      <c r="C11511" t="s">
        <v>27</v>
      </c>
      <c r="D11511" t="s">
        <v>663</v>
      </c>
      <c r="E11511">
        <v>160</v>
      </c>
    </row>
    <row r="11512" spans="1:5">
      <c r="A11512">
        <v>2019</v>
      </c>
      <c r="B11512" t="s">
        <v>437</v>
      </c>
      <c r="C11512" t="s">
        <v>51</v>
      </c>
      <c r="D11512" t="s">
        <v>663</v>
      </c>
      <c r="E11512">
        <v>565</v>
      </c>
    </row>
    <row r="11513" spans="1:5">
      <c r="A11513">
        <v>2019</v>
      </c>
      <c r="B11513" t="s">
        <v>425</v>
      </c>
      <c r="C11513" t="s">
        <v>24</v>
      </c>
      <c r="D11513" t="s">
        <v>663</v>
      </c>
      <c r="E11513">
        <v>110</v>
      </c>
    </row>
    <row r="11514" spans="1:5">
      <c r="A11514">
        <v>2019</v>
      </c>
      <c r="B11514" t="s">
        <v>430</v>
      </c>
      <c r="C11514" t="s">
        <v>33</v>
      </c>
      <c r="D11514" t="s">
        <v>663</v>
      </c>
      <c r="E11514">
        <v>85</v>
      </c>
    </row>
    <row r="11515" spans="1:5">
      <c r="A11515">
        <v>2019</v>
      </c>
      <c r="B11515" t="s">
        <v>420</v>
      </c>
      <c r="C11515" t="s">
        <v>8</v>
      </c>
      <c r="D11515" t="s">
        <v>663</v>
      </c>
      <c r="E11515">
        <v>810</v>
      </c>
    </row>
    <row r="11516" spans="1:5">
      <c r="A11516">
        <v>2019</v>
      </c>
      <c r="B11516" t="s">
        <v>438</v>
      </c>
      <c r="C11516" t="s">
        <v>52</v>
      </c>
      <c r="D11516" t="s">
        <v>663</v>
      </c>
      <c r="E11516">
        <v>60</v>
      </c>
    </row>
    <row r="11517" spans="1:5">
      <c r="A11517">
        <v>2019</v>
      </c>
      <c r="B11517" t="s">
        <v>429</v>
      </c>
      <c r="C11517" t="s">
        <v>30</v>
      </c>
      <c r="D11517" t="s">
        <v>663</v>
      </c>
      <c r="E11517">
        <v>515</v>
      </c>
    </row>
    <row r="11518" spans="1:5">
      <c r="A11518">
        <v>2019</v>
      </c>
      <c r="B11518" t="s">
        <v>433</v>
      </c>
      <c r="C11518" t="s">
        <v>42</v>
      </c>
      <c r="D11518" t="s">
        <v>663</v>
      </c>
      <c r="E11518">
        <v>100</v>
      </c>
    </row>
    <row r="11519" spans="1:5">
      <c r="A11519">
        <v>2019</v>
      </c>
      <c r="B11519" t="s">
        <v>422</v>
      </c>
      <c r="C11519" t="s">
        <v>15</v>
      </c>
      <c r="D11519" t="s">
        <v>663</v>
      </c>
      <c r="E11519">
        <v>645</v>
      </c>
    </row>
    <row r="11520" spans="1:5">
      <c r="A11520">
        <v>2019</v>
      </c>
      <c r="B11520" t="s">
        <v>435</v>
      </c>
      <c r="C11520" t="s">
        <v>48</v>
      </c>
      <c r="D11520" t="s">
        <v>663</v>
      </c>
      <c r="E11520">
        <v>75</v>
      </c>
    </row>
    <row r="11521" spans="1:5">
      <c r="A11521">
        <v>2019</v>
      </c>
      <c r="B11521" t="s">
        <v>436</v>
      </c>
      <c r="C11521" t="s">
        <v>49</v>
      </c>
      <c r="D11521" t="s">
        <v>663</v>
      </c>
      <c r="E11521">
        <v>795</v>
      </c>
    </row>
    <row r="11522" spans="1:5">
      <c r="A11522">
        <v>2019</v>
      </c>
      <c r="B11522" t="s">
        <v>439</v>
      </c>
      <c r="C11522" t="s">
        <v>53</v>
      </c>
      <c r="D11522" t="s">
        <v>663</v>
      </c>
      <c r="E11522">
        <v>120</v>
      </c>
    </row>
    <row r="11523" spans="1:5">
      <c r="A11523">
        <v>2019</v>
      </c>
      <c r="B11523" t="s">
        <v>431</v>
      </c>
      <c r="C11523" t="s">
        <v>36</v>
      </c>
      <c r="D11523" t="s">
        <v>663</v>
      </c>
      <c r="E11523">
        <v>80</v>
      </c>
    </row>
    <row r="11524" spans="1:5">
      <c r="A11524">
        <v>2018</v>
      </c>
      <c r="B11524" t="s">
        <v>424</v>
      </c>
      <c r="C11524" t="s">
        <v>21</v>
      </c>
      <c r="D11524" t="s">
        <v>663</v>
      </c>
      <c r="E11524">
        <v>330</v>
      </c>
    </row>
    <row r="11525" spans="1:5">
      <c r="A11525">
        <v>2018</v>
      </c>
      <c r="B11525" t="s">
        <v>420</v>
      </c>
      <c r="C11525" t="s">
        <v>8</v>
      </c>
      <c r="D11525" t="s">
        <v>663</v>
      </c>
      <c r="E11525">
        <v>845</v>
      </c>
    </row>
    <row r="11526" spans="1:5">
      <c r="A11526">
        <v>2018</v>
      </c>
      <c r="B11526" t="s">
        <v>426</v>
      </c>
      <c r="C11526" t="s">
        <v>427</v>
      </c>
      <c r="D11526" t="s">
        <v>663</v>
      </c>
      <c r="E11526">
        <v>170</v>
      </c>
    </row>
    <row r="11527" spans="1:5">
      <c r="A11527">
        <v>2018</v>
      </c>
      <c r="B11527" t="s">
        <v>433</v>
      </c>
      <c r="C11527" t="s">
        <v>42</v>
      </c>
      <c r="D11527" t="s">
        <v>663</v>
      </c>
      <c r="E11527">
        <v>105</v>
      </c>
    </row>
    <row r="11528" spans="1:5">
      <c r="A11528">
        <v>2018</v>
      </c>
      <c r="B11528" t="s">
        <v>421</v>
      </c>
      <c r="C11528" t="s">
        <v>13</v>
      </c>
      <c r="D11528" t="s">
        <v>663</v>
      </c>
      <c r="E11528">
        <v>1050</v>
      </c>
    </row>
    <row r="11529" spans="1:5">
      <c r="A11529">
        <v>2018</v>
      </c>
      <c r="B11529" t="s">
        <v>435</v>
      </c>
      <c r="C11529" t="s">
        <v>48</v>
      </c>
      <c r="D11529" t="s">
        <v>663</v>
      </c>
      <c r="E11529">
        <v>60</v>
      </c>
    </row>
    <row r="11530" spans="1:5">
      <c r="A11530">
        <v>2018</v>
      </c>
      <c r="B11530" t="s">
        <v>428</v>
      </c>
      <c r="C11530" t="s">
        <v>27</v>
      </c>
      <c r="D11530" t="s">
        <v>663</v>
      </c>
      <c r="E11530">
        <v>160</v>
      </c>
    </row>
    <row r="11531" spans="1:5">
      <c r="A11531">
        <v>2018</v>
      </c>
      <c r="B11531" t="s">
        <v>423</v>
      </c>
      <c r="C11531" t="s">
        <v>18</v>
      </c>
      <c r="D11531" t="s">
        <v>663</v>
      </c>
      <c r="E11531">
        <v>120</v>
      </c>
    </row>
    <row r="11532" spans="1:5">
      <c r="A11532">
        <v>2018</v>
      </c>
      <c r="B11532" t="s">
        <v>430</v>
      </c>
      <c r="C11532" t="s">
        <v>33</v>
      </c>
      <c r="D11532" t="s">
        <v>663</v>
      </c>
      <c r="E11532">
        <v>95</v>
      </c>
    </row>
    <row r="11533" spans="1:5">
      <c r="A11533">
        <v>2018</v>
      </c>
      <c r="B11533" t="s">
        <v>431</v>
      </c>
      <c r="C11533" t="s">
        <v>36</v>
      </c>
      <c r="D11533" t="s">
        <v>663</v>
      </c>
      <c r="E11533">
        <v>75</v>
      </c>
    </row>
    <row r="11534" spans="1:5">
      <c r="A11534">
        <v>2018</v>
      </c>
      <c r="B11534" t="s">
        <v>438</v>
      </c>
      <c r="C11534" t="s">
        <v>52</v>
      </c>
      <c r="D11534" t="s">
        <v>663</v>
      </c>
      <c r="E11534">
        <v>55</v>
      </c>
    </row>
    <row r="11535" spans="1:5">
      <c r="A11535">
        <v>2018</v>
      </c>
      <c r="B11535" t="s">
        <v>422</v>
      </c>
      <c r="C11535" t="s">
        <v>15</v>
      </c>
      <c r="D11535" t="s">
        <v>663</v>
      </c>
      <c r="E11535">
        <v>635</v>
      </c>
    </row>
    <row r="11536" spans="1:5">
      <c r="A11536">
        <v>2018</v>
      </c>
      <c r="B11536" t="s">
        <v>436</v>
      </c>
      <c r="C11536" t="s">
        <v>49</v>
      </c>
      <c r="D11536" t="s">
        <v>663</v>
      </c>
      <c r="E11536">
        <v>850</v>
      </c>
    </row>
    <row r="11537" spans="1:5">
      <c r="A11537">
        <v>2018</v>
      </c>
      <c r="B11537" t="s">
        <v>439</v>
      </c>
      <c r="C11537" t="s">
        <v>53</v>
      </c>
      <c r="D11537" t="s">
        <v>663</v>
      </c>
      <c r="E11537">
        <v>135</v>
      </c>
    </row>
    <row r="11538" spans="1:5">
      <c r="A11538">
        <v>2018</v>
      </c>
      <c r="B11538" t="s">
        <v>437</v>
      </c>
      <c r="C11538" t="s">
        <v>51</v>
      </c>
      <c r="D11538" t="s">
        <v>663</v>
      </c>
      <c r="E11538">
        <v>590</v>
      </c>
    </row>
    <row r="11539" spans="1:5">
      <c r="A11539">
        <v>2018</v>
      </c>
      <c r="B11539" t="s">
        <v>434</v>
      </c>
      <c r="C11539" t="s">
        <v>45</v>
      </c>
      <c r="D11539" t="s">
        <v>663</v>
      </c>
      <c r="E11539">
        <v>30</v>
      </c>
    </row>
    <row r="11540" spans="1:5">
      <c r="A11540">
        <v>2018</v>
      </c>
      <c r="B11540" t="s">
        <v>429</v>
      </c>
      <c r="C11540" t="s">
        <v>30</v>
      </c>
      <c r="D11540" t="s">
        <v>663</v>
      </c>
      <c r="E11540">
        <v>510</v>
      </c>
    </row>
    <row r="11541" spans="1:5">
      <c r="A11541">
        <v>2018</v>
      </c>
      <c r="B11541" t="s">
        <v>425</v>
      </c>
      <c r="C11541" t="s">
        <v>24</v>
      </c>
      <c r="D11541" t="s">
        <v>663</v>
      </c>
      <c r="E11541">
        <v>125</v>
      </c>
    </row>
    <row r="11542" spans="1:5">
      <c r="A11542">
        <v>2018</v>
      </c>
      <c r="B11542" t="s">
        <v>432</v>
      </c>
      <c r="C11542" t="s">
        <v>39</v>
      </c>
      <c r="D11542" t="s">
        <v>663</v>
      </c>
      <c r="E11542">
        <v>275</v>
      </c>
    </row>
    <row r="11543" spans="1:5">
      <c r="A11543">
        <v>2023</v>
      </c>
      <c r="B11543" t="s">
        <v>424</v>
      </c>
      <c r="C11543" t="s">
        <v>21</v>
      </c>
      <c r="D11543" t="s">
        <v>663</v>
      </c>
      <c r="E11543">
        <v>335</v>
      </c>
    </row>
    <row r="11544" spans="1:5">
      <c r="A11544">
        <v>2023</v>
      </c>
      <c r="B11544" t="s">
        <v>432</v>
      </c>
      <c r="C11544" t="s">
        <v>39</v>
      </c>
      <c r="D11544" t="s">
        <v>663</v>
      </c>
      <c r="E11544">
        <v>230</v>
      </c>
    </row>
    <row r="11545" spans="1:5">
      <c r="A11545">
        <v>2023</v>
      </c>
      <c r="B11545" t="s">
        <v>421</v>
      </c>
      <c r="C11545" t="s">
        <v>13</v>
      </c>
      <c r="D11545" t="s">
        <v>663</v>
      </c>
      <c r="E11545">
        <v>845</v>
      </c>
    </row>
    <row r="11546" spans="1:5">
      <c r="A11546">
        <v>2023</v>
      </c>
      <c r="B11546" t="s">
        <v>430</v>
      </c>
      <c r="C11546" t="s">
        <v>33</v>
      </c>
      <c r="D11546" t="s">
        <v>663</v>
      </c>
      <c r="E11546">
        <v>90</v>
      </c>
    </row>
    <row r="11547" spans="1:5">
      <c r="A11547">
        <v>2023</v>
      </c>
      <c r="B11547" t="s">
        <v>435</v>
      </c>
      <c r="C11547" t="s">
        <v>48</v>
      </c>
      <c r="D11547" t="s">
        <v>663</v>
      </c>
      <c r="E11547">
        <v>90</v>
      </c>
    </row>
    <row r="11548" spans="1:5">
      <c r="A11548">
        <v>2023</v>
      </c>
      <c r="B11548" t="s">
        <v>436</v>
      </c>
      <c r="C11548" t="s">
        <v>49</v>
      </c>
      <c r="D11548" t="s">
        <v>663</v>
      </c>
      <c r="E11548">
        <v>735</v>
      </c>
    </row>
    <row r="11549" spans="1:5">
      <c r="A11549">
        <v>2023</v>
      </c>
      <c r="B11549" t="s">
        <v>429</v>
      </c>
      <c r="C11549" t="s">
        <v>30</v>
      </c>
      <c r="D11549" t="s">
        <v>663</v>
      </c>
      <c r="E11549">
        <v>435</v>
      </c>
    </row>
    <row r="11550" spans="1:5">
      <c r="A11550">
        <v>2023</v>
      </c>
      <c r="B11550" t="s">
        <v>420</v>
      </c>
      <c r="C11550" t="s">
        <v>8</v>
      </c>
      <c r="D11550" t="s">
        <v>663</v>
      </c>
      <c r="E11550">
        <v>680</v>
      </c>
    </row>
    <row r="11551" spans="1:5">
      <c r="A11551">
        <v>2023</v>
      </c>
      <c r="B11551" t="s">
        <v>439</v>
      </c>
      <c r="C11551" t="s">
        <v>53</v>
      </c>
      <c r="D11551" t="s">
        <v>663</v>
      </c>
      <c r="E11551">
        <v>105</v>
      </c>
    </row>
    <row r="11552" spans="1:5">
      <c r="A11552">
        <v>2023</v>
      </c>
      <c r="B11552" t="s">
        <v>437</v>
      </c>
      <c r="C11552" t="s">
        <v>51</v>
      </c>
      <c r="D11552" t="s">
        <v>663</v>
      </c>
      <c r="E11552">
        <v>495</v>
      </c>
    </row>
    <row r="11553" spans="1:5">
      <c r="A11553">
        <v>2023</v>
      </c>
      <c r="B11553" t="s">
        <v>438</v>
      </c>
      <c r="C11553" t="s">
        <v>52</v>
      </c>
      <c r="D11553" t="s">
        <v>663</v>
      </c>
      <c r="E11553">
        <v>60</v>
      </c>
    </row>
    <row r="11554" spans="1:5">
      <c r="A11554">
        <v>2023</v>
      </c>
      <c r="B11554" t="s">
        <v>426</v>
      </c>
      <c r="C11554" t="s">
        <v>427</v>
      </c>
      <c r="D11554" t="s">
        <v>663</v>
      </c>
      <c r="E11554">
        <v>130</v>
      </c>
    </row>
    <row r="11555" spans="1:5">
      <c r="A11555">
        <v>2023</v>
      </c>
      <c r="B11555" t="s">
        <v>434</v>
      </c>
      <c r="C11555" t="s">
        <v>45</v>
      </c>
      <c r="D11555" t="s">
        <v>663</v>
      </c>
      <c r="E11555">
        <v>25</v>
      </c>
    </row>
    <row r="11556" spans="1:5">
      <c r="A11556">
        <v>2023</v>
      </c>
      <c r="B11556" t="s">
        <v>425</v>
      </c>
      <c r="C11556" t="s">
        <v>24</v>
      </c>
      <c r="D11556" t="s">
        <v>663</v>
      </c>
      <c r="E11556">
        <v>75</v>
      </c>
    </row>
    <row r="11557" spans="1:5">
      <c r="A11557">
        <v>2023</v>
      </c>
      <c r="B11557" t="s">
        <v>422</v>
      </c>
      <c r="C11557" t="s">
        <v>15</v>
      </c>
      <c r="D11557" t="s">
        <v>663</v>
      </c>
      <c r="E11557">
        <v>555</v>
      </c>
    </row>
    <row r="11558" spans="1:5">
      <c r="A11558">
        <v>2024</v>
      </c>
      <c r="B11558" t="s">
        <v>430</v>
      </c>
      <c r="C11558" t="s">
        <v>33</v>
      </c>
      <c r="D11558" t="s">
        <v>663</v>
      </c>
      <c r="E11558">
        <v>85</v>
      </c>
    </row>
    <row r="11559" spans="1:5">
      <c r="A11559">
        <v>2024</v>
      </c>
      <c r="B11559" t="s">
        <v>428</v>
      </c>
      <c r="C11559" t="s">
        <v>27</v>
      </c>
      <c r="D11559" t="s">
        <v>663</v>
      </c>
      <c r="E11559">
        <v>140</v>
      </c>
    </row>
    <row r="11560" spans="1:5">
      <c r="A11560">
        <v>2024</v>
      </c>
      <c r="B11560" t="s">
        <v>422</v>
      </c>
      <c r="C11560" t="s">
        <v>15</v>
      </c>
      <c r="D11560" t="s">
        <v>663</v>
      </c>
      <c r="E11560">
        <v>545</v>
      </c>
    </row>
    <row r="11561" spans="1:5">
      <c r="A11561">
        <v>2024</v>
      </c>
      <c r="B11561" t="s">
        <v>425</v>
      </c>
      <c r="C11561" t="s">
        <v>24</v>
      </c>
      <c r="D11561" t="s">
        <v>663</v>
      </c>
      <c r="E11561">
        <v>95</v>
      </c>
    </row>
    <row r="11562" spans="1:5">
      <c r="A11562">
        <v>2024</v>
      </c>
      <c r="B11562" t="s">
        <v>438</v>
      </c>
      <c r="C11562" t="s">
        <v>52</v>
      </c>
      <c r="D11562" t="s">
        <v>663</v>
      </c>
      <c r="E11562">
        <v>55</v>
      </c>
    </row>
    <row r="11563" spans="1:5">
      <c r="A11563">
        <v>2024</v>
      </c>
      <c r="B11563" t="s">
        <v>420</v>
      </c>
      <c r="C11563" t="s">
        <v>8</v>
      </c>
      <c r="D11563" t="s">
        <v>663</v>
      </c>
      <c r="E11563">
        <v>720</v>
      </c>
    </row>
    <row r="11564" spans="1:5">
      <c r="A11564">
        <v>2024</v>
      </c>
      <c r="B11564" t="s">
        <v>423</v>
      </c>
      <c r="C11564" t="s">
        <v>18</v>
      </c>
      <c r="D11564" t="s">
        <v>663</v>
      </c>
      <c r="E11564">
        <v>105</v>
      </c>
    </row>
    <row r="11565" spans="1:5">
      <c r="A11565">
        <v>2024</v>
      </c>
      <c r="B11565" t="s">
        <v>421</v>
      </c>
      <c r="C11565" t="s">
        <v>13</v>
      </c>
      <c r="D11565" t="s">
        <v>663</v>
      </c>
      <c r="E11565">
        <v>870</v>
      </c>
    </row>
    <row r="11566" spans="1:5">
      <c r="A11566">
        <v>2024</v>
      </c>
      <c r="B11566" t="s">
        <v>429</v>
      </c>
      <c r="C11566" t="s">
        <v>30</v>
      </c>
      <c r="D11566" t="s">
        <v>663</v>
      </c>
      <c r="E11566">
        <v>445</v>
      </c>
    </row>
    <row r="11567" spans="1:5">
      <c r="A11567">
        <v>2024</v>
      </c>
      <c r="B11567" t="s">
        <v>431</v>
      </c>
      <c r="C11567" t="s">
        <v>36</v>
      </c>
      <c r="D11567" t="s">
        <v>663</v>
      </c>
      <c r="E11567">
        <v>50</v>
      </c>
    </row>
    <row r="11568" spans="1:5">
      <c r="A11568">
        <v>2024</v>
      </c>
      <c r="B11568" t="s">
        <v>434</v>
      </c>
      <c r="C11568" t="s">
        <v>45</v>
      </c>
      <c r="D11568" t="s">
        <v>663</v>
      </c>
      <c r="E11568">
        <v>30</v>
      </c>
    </row>
    <row r="11569" spans="1:5">
      <c r="A11569">
        <v>2024</v>
      </c>
      <c r="B11569" t="s">
        <v>437</v>
      </c>
      <c r="C11569" t="s">
        <v>51</v>
      </c>
      <c r="D11569" t="s">
        <v>663</v>
      </c>
      <c r="E11569">
        <v>480</v>
      </c>
    </row>
    <row r="11570" spans="1:5">
      <c r="A11570">
        <v>2024</v>
      </c>
      <c r="B11570" t="s">
        <v>436</v>
      </c>
      <c r="C11570" t="s">
        <v>49</v>
      </c>
      <c r="D11570" t="s">
        <v>663</v>
      </c>
      <c r="E11570">
        <v>705</v>
      </c>
    </row>
    <row r="11571" spans="1:5">
      <c r="A11571">
        <v>2024</v>
      </c>
      <c r="B11571" t="s">
        <v>439</v>
      </c>
      <c r="C11571" t="s">
        <v>53</v>
      </c>
      <c r="D11571" t="s">
        <v>663</v>
      </c>
      <c r="E11571">
        <v>100</v>
      </c>
    </row>
    <row r="11572" spans="1:5">
      <c r="A11572">
        <v>2024</v>
      </c>
      <c r="B11572" t="s">
        <v>433</v>
      </c>
      <c r="C11572" t="s">
        <v>42</v>
      </c>
      <c r="D11572" t="s">
        <v>663</v>
      </c>
      <c r="E11572">
        <v>80</v>
      </c>
    </row>
    <row r="11573" spans="1:5">
      <c r="A11573">
        <v>2023</v>
      </c>
      <c r="B11573" t="s">
        <v>431</v>
      </c>
      <c r="C11573" t="s">
        <v>36</v>
      </c>
      <c r="D11573" t="s">
        <v>664</v>
      </c>
      <c r="E11573">
        <v>10</v>
      </c>
    </row>
    <row r="11574" spans="1:5">
      <c r="A11574">
        <v>2023</v>
      </c>
      <c r="B11574" t="s">
        <v>433</v>
      </c>
      <c r="C11574" t="s">
        <v>42</v>
      </c>
      <c r="D11574" t="s">
        <v>664</v>
      </c>
      <c r="E11574">
        <v>20</v>
      </c>
    </row>
    <row r="11575" spans="1:5">
      <c r="A11575">
        <v>2023</v>
      </c>
      <c r="B11575" t="s">
        <v>423</v>
      </c>
      <c r="C11575" t="s">
        <v>18</v>
      </c>
      <c r="D11575" t="s">
        <v>664</v>
      </c>
      <c r="E11575">
        <v>10</v>
      </c>
    </row>
    <row r="11576" spans="1:5">
      <c r="A11576">
        <v>2023</v>
      </c>
      <c r="B11576" t="s">
        <v>428</v>
      </c>
      <c r="C11576" t="s">
        <v>27</v>
      </c>
      <c r="D11576" t="s">
        <v>664</v>
      </c>
      <c r="E11576">
        <v>10</v>
      </c>
    </row>
    <row r="11577" spans="1:5">
      <c r="A11577">
        <v>2024</v>
      </c>
      <c r="B11577" t="s">
        <v>424</v>
      </c>
      <c r="C11577" t="s">
        <v>21</v>
      </c>
      <c r="D11577" t="s">
        <v>664</v>
      </c>
      <c r="E11577">
        <v>70</v>
      </c>
    </row>
    <row r="11578" spans="1:5">
      <c r="A11578">
        <v>2024</v>
      </c>
      <c r="B11578" t="s">
        <v>432</v>
      </c>
      <c r="C11578" t="s">
        <v>39</v>
      </c>
      <c r="D11578" t="s">
        <v>664</v>
      </c>
      <c r="E11578">
        <v>60</v>
      </c>
    </row>
    <row r="11579" spans="1:5">
      <c r="A11579">
        <v>2024</v>
      </c>
      <c r="B11579" t="s">
        <v>435</v>
      </c>
      <c r="C11579" t="s">
        <v>48</v>
      </c>
      <c r="D11579" t="s">
        <v>664</v>
      </c>
      <c r="E11579">
        <v>0</v>
      </c>
    </row>
    <row r="11580" spans="1:5">
      <c r="A11580">
        <v>2024</v>
      </c>
      <c r="B11580" t="s">
        <v>426</v>
      </c>
      <c r="C11580" t="s">
        <v>427</v>
      </c>
      <c r="D11580" t="s">
        <v>664</v>
      </c>
      <c r="E11580">
        <v>15</v>
      </c>
    </row>
    <row r="11581" spans="1:5">
      <c r="A11581">
        <v>2021</v>
      </c>
      <c r="B11581" t="s">
        <v>437</v>
      </c>
      <c r="C11581" t="s">
        <v>51</v>
      </c>
      <c r="D11581" t="s">
        <v>664</v>
      </c>
      <c r="E11581">
        <v>150</v>
      </c>
    </row>
    <row r="11582" spans="1:5">
      <c r="A11582">
        <v>2021</v>
      </c>
      <c r="B11582" t="s">
        <v>434</v>
      </c>
      <c r="C11582" t="s">
        <v>45</v>
      </c>
      <c r="D11582" t="s">
        <v>664</v>
      </c>
      <c r="E11582">
        <v>0</v>
      </c>
    </row>
    <row r="11583" spans="1:5">
      <c r="A11583">
        <v>2021</v>
      </c>
      <c r="B11583" t="s">
        <v>438</v>
      </c>
      <c r="C11583" t="s">
        <v>52</v>
      </c>
      <c r="D11583" t="s">
        <v>664</v>
      </c>
      <c r="E11583">
        <v>5</v>
      </c>
    </row>
    <row r="11584" spans="1:5">
      <c r="A11584">
        <v>2021</v>
      </c>
      <c r="B11584" t="s">
        <v>425</v>
      </c>
      <c r="C11584" t="s">
        <v>24</v>
      </c>
      <c r="D11584" t="s">
        <v>664</v>
      </c>
      <c r="E11584">
        <v>20</v>
      </c>
    </row>
    <row r="11585" spans="1:5">
      <c r="A11585">
        <v>2021</v>
      </c>
      <c r="B11585" t="s">
        <v>423</v>
      </c>
      <c r="C11585" t="s">
        <v>18</v>
      </c>
      <c r="D11585" t="s">
        <v>664</v>
      </c>
      <c r="E11585">
        <v>5</v>
      </c>
    </row>
    <row r="11586" spans="1:5">
      <c r="A11586">
        <v>2021</v>
      </c>
      <c r="B11586" t="s">
        <v>420</v>
      </c>
      <c r="C11586" t="s">
        <v>8</v>
      </c>
      <c r="D11586" t="s">
        <v>664</v>
      </c>
      <c r="E11586">
        <v>155</v>
      </c>
    </row>
    <row r="11587" spans="1:5">
      <c r="A11587">
        <v>2022</v>
      </c>
      <c r="B11587" t="s">
        <v>425</v>
      </c>
      <c r="C11587" t="s">
        <v>24</v>
      </c>
      <c r="D11587" t="s">
        <v>664</v>
      </c>
      <c r="E11587">
        <v>20</v>
      </c>
    </row>
    <row r="11588" spans="1:5">
      <c r="A11588">
        <v>2022</v>
      </c>
      <c r="B11588" t="s">
        <v>422</v>
      </c>
      <c r="C11588" t="s">
        <v>15</v>
      </c>
      <c r="D11588" t="s">
        <v>664</v>
      </c>
      <c r="E11588">
        <v>90</v>
      </c>
    </row>
    <row r="11589" spans="1:5">
      <c r="A11589">
        <v>2022</v>
      </c>
      <c r="B11589" t="s">
        <v>437</v>
      </c>
      <c r="C11589" t="s">
        <v>51</v>
      </c>
      <c r="D11589" t="s">
        <v>664</v>
      </c>
      <c r="E11589">
        <v>170</v>
      </c>
    </row>
    <row r="11590" spans="1:5">
      <c r="A11590">
        <v>2022</v>
      </c>
      <c r="B11590" t="s">
        <v>426</v>
      </c>
      <c r="C11590" t="s">
        <v>427</v>
      </c>
      <c r="D11590" t="s">
        <v>664</v>
      </c>
      <c r="E11590">
        <v>15</v>
      </c>
    </row>
    <row r="11591" spans="1:5">
      <c r="A11591">
        <v>2022</v>
      </c>
      <c r="B11591" t="s">
        <v>428</v>
      </c>
      <c r="C11591" t="s">
        <v>27</v>
      </c>
      <c r="D11591" t="s">
        <v>664</v>
      </c>
      <c r="E11591">
        <v>20</v>
      </c>
    </row>
    <row r="11592" spans="1:5">
      <c r="A11592">
        <v>2022</v>
      </c>
      <c r="B11592" t="s">
        <v>435</v>
      </c>
      <c r="C11592" t="s">
        <v>48</v>
      </c>
      <c r="D11592" t="s">
        <v>664</v>
      </c>
      <c r="E11592">
        <v>10</v>
      </c>
    </row>
    <row r="11593" spans="1:5">
      <c r="A11593">
        <v>2022</v>
      </c>
      <c r="B11593" t="s">
        <v>423</v>
      </c>
      <c r="C11593" t="s">
        <v>18</v>
      </c>
      <c r="D11593" t="s">
        <v>664</v>
      </c>
      <c r="E11593">
        <v>15</v>
      </c>
    </row>
    <row r="11594" spans="1:5">
      <c r="A11594">
        <v>2022</v>
      </c>
      <c r="B11594" t="s">
        <v>430</v>
      </c>
      <c r="C11594" t="s">
        <v>33</v>
      </c>
      <c r="D11594" t="s">
        <v>664</v>
      </c>
      <c r="E11594">
        <v>10</v>
      </c>
    </row>
    <row r="11595" spans="1:5">
      <c r="A11595">
        <v>2022</v>
      </c>
      <c r="B11595" t="s">
        <v>436</v>
      </c>
      <c r="C11595" t="s">
        <v>49</v>
      </c>
      <c r="D11595" t="s">
        <v>664</v>
      </c>
      <c r="E11595">
        <v>145</v>
      </c>
    </row>
    <row r="11596" spans="1:5">
      <c r="A11596">
        <v>2022</v>
      </c>
      <c r="B11596" t="s">
        <v>439</v>
      </c>
      <c r="C11596" t="s">
        <v>53</v>
      </c>
      <c r="D11596" t="s">
        <v>664</v>
      </c>
      <c r="E11596">
        <v>5</v>
      </c>
    </row>
    <row r="11597" spans="1:5">
      <c r="A11597">
        <v>2022</v>
      </c>
      <c r="B11597" t="s">
        <v>433</v>
      </c>
      <c r="C11597" t="s">
        <v>42</v>
      </c>
      <c r="D11597" t="s">
        <v>664</v>
      </c>
      <c r="E11597">
        <v>15</v>
      </c>
    </row>
    <row r="11598" spans="1:5">
      <c r="A11598">
        <v>2022</v>
      </c>
      <c r="B11598" t="s">
        <v>434</v>
      </c>
      <c r="C11598" t="s">
        <v>45</v>
      </c>
      <c r="D11598" t="s">
        <v>664</v>
      </c>
      <c r="E11598">
        <v>0</v>
      </c>
    </row>
    <row r="11599" spans="1:5">
      <c r="A11599">
        <v>2022</v>
      </c>
      <c r="B11599" t="s">
        <v>432</v>
      </c>
      <c r="C11599" t="s">
        <v>39</v>
      </c>
      <c r="D11599" t="s">
        <v>664</v>
      </c>
      <c r="E11599">
        <v>65</v>
      </c>
    </row>
    <row r="11600" spans="1:5">
      <c r="A11600">
        <v>2021</v>
      </c>
      <c r="B11600" t="s">
        <v>426</v>
      </c>
      <c r="C11600" t="s">
        <v>427</v>
      </c>
      <c r="D11600" t="s">
        <v>664</v>
      </c>
      <c r="E11600">
        <v>10</v>
      </c>
    </row>
    <row r="11601" spans="1:5">
      <c r="A11601">
        <v>2021</v>
      </c>
      <c r="B11601" t="s">
        <v>422</v>
      </c>
      <c r="C11601" t="s">
        <v>15</v>
      </c>
      <c r="D11601" t="s">
        <v>664</v>
      </c>
      <c r="E11601">
        <v>70</v>
      </c>
    </row>
    <row r="11602" spans="1:5">
      <c r="A11602">
        <v>2021</v>
      </c>
      <c r="B11602" t="s">
        <v>432</v>
      </c>
      <c r="C11602" t="s">
        <v>39</v>
      </c>
      <c r="D11602" t="s">
        <v>664</v>
      </c>
      <c r="E11602">
        <v>60</v>
      </c>
    </row>
    <row r="11603" spans="1:5">
      <c r="A11603">
        <v>2021</v>
      </c>
      <c r="B11603" t="s">
        <v>424</v>
      </c>
      <c r="C11603" t="s">
        <v>21</v>
      </c>
      <c r="D11603" t="s">
        <v>664</v>
      </c>
      <c r="E11603">
        <v>75</v>
      </c>
    </row>
    <row r="11604" spans="1:5">
      <c r="A11604">
        <v>2021</v>
      </c>
      <c r="B11604" t="s">
        <v>433</v>
      </c>
      <c r="C11604" t="s">
        <v>42</v>
      </c>
      <c r="D11604" t="s">
        <v>664</v>
      </c>
      <c r="E11604">
        <v>10</v>
      </c>
    </row>
    <row r="11605" spans="1:5">
      <c r="A11605">
        <v>2021</v>
      </c>
      <c r="B11605" t="s">
        <v>421</v>
      </c>
      <c r="C11605" t="s">
        <v>13</v>
      </c>
      <c r="D11605" t="s">
        <v>664</v>
      </c>
      <c r="E11605">
        <v>250</v>
      </c>
    </row>
    <row r="11606" spans="1:5">
      <c r="A11606">
        <v>2022</v>
      </c>
      <c r="B11606" t="s">
        <v>424</v>
      </c>
      <c r="C11606" t="s">
        <v>21</v>
      </c>
      <c r="D11606" t="s">
        <v>664</v>
      </c>
      <c r="E11606">
        <v>75</v>
      </c>
    </row>
    <row r="11607" spans="1:5">
      <c r="A11607">
        <v>2022</v>
      </c>
      <c r="B11607" t="s">
        <v>431</v>
      </c>
      <c r="C11607" t="s">
        <v>36</v>
      </c>
      <c r="D11607" t="s">
        <v>664</v>
      </c>
      <c r="E11607">
        <v>5</v>
      </c>
    </row>
    <row r="11608" spans="1:5">
      <c r="A11608">
        <v>2022</v>
      </c>
      <c r="B11608" t="s">
        <v>421</v>
      </c>
      <c r="C11608" t="s">
        <v>13</v>
      </c>
      <c r="D11608" t="s">
        <v>664</v>
      </c>
      <c r="E11608">
        <v>265</v>
      </c>
    </row>
    <row r="11609" spans="1:5">
      <c r="A11609">
        <v>2021</v>
      </c>
      <c r="B11609" t="s">
        <v>436</v>
      </c>
      <c r="C11609" t="s">
        <v>49</v>
      </c>
      <c r="D11609" t="s">
        <v>664</v>
      </c>
      <c r="E11609">
        <v>140</v>
      </c>
    </row>
    <row r="11610" spans="1:5">
      <c r="A11610">
        <v>2021</v>
      </c>
      <c r="B11610" t="s">
        <v>439</v>
      </c>
      <c r="C11610" t="s">
        <v>53</v>
      </c>
      <c r="D11610" t="s">
        <v>664</v>
      </c>
      <c r="E11610">
        <v>10</v>
      </c>
    </row>
    <row r="11611" spans="1:5">
      <c r="A11611">
        <v>2021</v>
      </c>
      <c r="B11611" t="s">
        <v>435</v>
      </c>
      <c r="C11611" t="s">
        <v>48</v>
      </c>
      <c r="D11611" t="s">
        <v>664</v>
      </c>
      <c r="E11611">
        <v>10</v>
      </c>
    </row>
    <row r="11612" spans="1:5">
      <c r="A11612">
        <v>2021</v>
      </c>
      <c r="B11612" t="s">
        <v>430</v>
      </c>
      <c r="C11612" t="s">
        <v>33</v>
      </c>
      <c r="D11612" t="s">
        <v>664</v>
      </c>
      <c r="E11612">
        <v>10</v>
      </c>
    </row>
    <row r="11613" spans="1:5">
      <c r="A11613">
        <v>2021</v>
      </c>
      <c r="B11613" t="s">
        <v>429</v>
      </c>
      <c r="C11613" t="s">
        <v>30</v>
      </c>
      <c r="D11613" t="s">
        <v>664</v>
      </c>
      <c r="E11613">
        <v>65</v>
      </c>
    </row>
    <row r="11614" spans="1:5">
      <c r="A11614">
        <v>2021</v>
      </c>
      <c r="B11614" t="s">
        <v>428</v>
      </c>
      <c r="C11614" t="s">
        <v>27</v>
      </c>
      <c r="D11614" t="s">
        <v>664</v>
      </c>
      <c r="E11614">
        <v>15</v>
      </c>
    </row>
    <row r="11615" spans="1:5">
      <c r="A11615">
        <v>2021</v>
      </c>
      <c r="B11615" t="s">
        <v>431</v>
      </c>
      <c r="C11615" t="s">
        <v>36</v>
      </c>
      <c r="D11615" t="s">
        <v>664</v>
      </c>
      <c r="E11615">
        <v>5</v>
      </c>
    </row>
    <row r="11616" spans="1:5">
      <c r="A11616">
        <v>2022</v>
      </c>
      <c r="B11616" t="s">
        <v>438</v>
      </c>
      <c r="C11616" t="s">
        <v>52</v>
      </c>
      <c r="D11616" t="s">
        <v>664</v>
      </c>
      <c r="E11616">
        <v>10</v>
      </c>
    </row>
    <row r="11617" spans="1:5">
      <c r="A11617">
        <v>2022</v>
      </c>
      <c r="B11617" t="s">
        <v>429</v>
      </c>
      <c r="C11617" t="s">
        <v>30</v>
      </c>
      <c r="D11617" t="s">
        <v>664</v>
      </c>
      <c r="E11617">
        <v>65</v>
      </c>
    </row>
    <row r="11618" spans="1:5">
      <c r="A11618">
        <v>2022</v>
      </c>
      <c r="B11618" t="s">
        <v>420</v>
      </c>
      <c r="C11618" t="s">
        <v>8</v>
      </c>
      <c r="D11618" t="s">
        <v>664</v>
      </c>
      <c r="E11618">
        <v>180</v>
      </c>
    </row>
    <row r="11619" spans="1:5">
      <c r="A11619">
        <v>2020</v>
      </c>
      <c r="B11619" t="s">
        <v>422</v>
      </c>
      <c r="C11619" t="s">
        <v>15</v>
      </c>
      <c r="D11619" t="s">
        <v>664</v>
      </c>
      <c r="E11619">
        <v>75</v>
      </c>
    </row>
    <row r="11620" spans="1:5">
      <c r="A11620">
        <v>2020</v>
      </c>
      <c r="B11620" t="s">
        <v>425</v>
      </c>
      <c r="C11620" t="s">
        <v>24</v>
      </c>
      <c r="D11620" t="s">
        <v>664</v>
      </c>
      <c r="E11620">
        <v>15</v>
      </c>
    </row>
    <row r="11621" spans="1:5">
      <c r="A11621">
        <v>2020</v>
      </c>
      <c r="B11621" t="s">
        <v>431</v>
      </c>
      <c r="C11621" t="s">
        <v>36</v>
      </c>
      <c r="D11621" t="s">
        <v>664</v>
      </c>
      <c r="E11621">
        <v>10</v>
      </c>
    </row>
    <row r="11622" spans="1:5">
      <c r="A11622">
        <v>2020</v>
      </c>
      <c r="B11622" t="s">
        <v>423</v>
      </c>
      <c r="C11622" t="s">
        <v>18</v>
      </c>
      <c r="D11622" t="s">
        <v>664</v>
      </c>
      <c r="E11622">
        <v>5</v>
      </c>
    </row>
    <row r="11623" spans="1:5">
      <c r="A11623">
        <v>2020</v>
      </c>
      <c r="B11623" t="s">
        <v>421</v>
      </c>
      <c r="C11623" t="s">
        <v>13</v>
      </c>
      <c r="D11623" t="s">
        <v>664</v>
      </c>
      <c r="E11623">
        <v>235</v>
      </c>
    </row>
    <row r="11624" spans="1:5">
      <c r="A11624">
        <v>2020</v>
      </c>
      <c r="B11624" t="s">
        <v>438</v>
      </c>
      <c r="C11624" t="s">
        <v>52</v>
      </c>
      <c r="D11624" t="s">
        <v>664</v>
      </c>
      <c r="E11624">
        <v>5</v>
      </c>
    </row>
    <row r="11625" spans="1:5">
      <c r="A11625">
        <v>2020</v>
      </c>
      <c r="B11625" t="s">
        <v>436</v>
      </c>
      <c r="C11625" t="s">
        <v>49</v>
      </c>
      <c r="D11625" t="s">
        <v>664</v>
      </c>
      <c r="E11625">
        <v>135</v>
      </c>
    </row>
    <row r="11626" spans="1:5">
      <c r="A11626">
        <v>2020</v>
      </c>
      <c r="B11626" t="s">
        <v>426</v>
      </c>
      <c r="C11626" t="s">
        <v>427</v>
      </c>
      <c r="D11626" t="s">
        <v>664</v>
      </c>
      <c r="E11626">
        <v>5</v>
      </c>
    </row>
    <row r="11627" spans="1:5">
      <c r="A11627">
        <v>2020</v>
      </c>
      <c r="B11627" t="s">
        <v>424</v>
      </c>
      <c r="C11627" t="s">
        <v>21</v>
      </c>
      <c r="D11627" t="s">
        <v>664</v>
      </c>
      <c r="E11627">
        <v>70</v>
      </c>
    </row>
    <row r="11628" spans="1:5">
      <c r="A11628">
        <v>2020</v>
      </c>
      <c r="B11628" t="s">
        <v>432</v>
      </c>
      <c r="C11628" t="s">
        <v>39</v>
      </c>
      <c r="D11628" t="s">
        <v>664</v>
      </c>
      <c r="E11628">
        <v>60</v>
      </c>
    </row>
    <row r="11629" spans="1:5">
      <c r="A11629">
        <v>2020</v>
      </c>
      <c r="B11629" t="s">
        <v>439</v>
      </c>
      <c r="C11629" t="s">
        <v>53</v>
      </c>
      <c r="D11629" t="s">
        <v>664</v>
      </c>
      <c r="E11629">
        <v>10</v>
      </c>
    </row>
    <row r="11630" spans="1:5">
      <c r="A11630">
        <v>2020</v>
      </c>
      <c r="B11630" t="s">
        <v>428</v>
      </c>
      <c r="C11630" t="s">
        <v>27</v>
      </c>
      <c r="D11630" t="s">
        <v>664</v>
      </c>
      <c r="E11630">
        <v>20</v>
      </c>
    </row>
    <row r="11631" spans="1:5">
      <c r="A11631">
        <v>2020</v>
      </c>
      <c r="B11631" t="s">
        <v>429</v>
      </c>
      <c r="C11631" t="s">
        <v>30</v>
      </c>
      <c r="D11631" t="s">
        <v>664</v>
      </c>
      <c r="E11631">
        <v>65</v>
      </c>
    </row>
    <row r="11632" spans="1:5">
      <c r="A11632">
        <v>2020</v>
      </c>
      <c r="B11632" t="s">
        <v>430</v>
      </c>
      <c r="C11632" t="s">
        <v>33</v>
      </c>
      <c r="D11632" t="s">
        <v>664</v>
      </c>
      <c r="E11632">
        <v>5</v>
      </c>
    </row>
    <row r="11633" spans="1:5">
      <c r="A11633">
        <v>2020</v>
      </c>
      <c r="B11633" t="s">
        <v>433</v>
      </c>
      <c r="C11633" t="s">
        <v>42</v>
      </c>
      <c r="D11633" t="s">
        <v>664</v>
      </c>
      <c r="E11633">
        <v>10</v>
      </c>
    </row>
    <row r="11634" spans="1:5">
      <c r="A11634">
        <v>2020</v>
      </c>
      <c r="B11634" t="s">
        <v>420</v>
      </c>
      <c r="C11634" t="s">
        <v>8</v>
      </c>
      <c r="D11634" t="s">
        <v>664</v>
      </c>
      <c r="E11634">
        <v>160</v>
      </c>
    </row>
    <row r="11635" spans="1:5">
      <c r="A11635">
        <v>2020</v>
      </c>
      <c r="B11635" t="s">
        <v>434</v>
      </c>
      <c r="C11635" t="s">
        <v>45</v>
      </c>
      <c r="D11635" t="s">
        <v>664</v>
      </c>
      <c r="E11635">
        <v>5</v>
      </c>
    </row>
    <row r="11636" spans="1:5">
      <c r="A11636">
        <v>2020</v>
      </c>
      <c r="B11636" t="s">
        <v>435</v>
      </c>
      <c r="C11636" t="s">
        <v>48</v>
      </c>
      <c r="D11636" t="s">
        <v>664</v>
      </c>
      <c r="E11636">
        <v>10</v>
      </c>
    </row>
    <row r="11637" spans="1:5">
      <c r="A11637">
        <v>2020</v>
      </c>
      <c r="B11637" t="s">
        <v>437</v>
      </c>
      <c r="C11637" t="s">
        <v>51</v>
      </c>
      <c r="D11637" t="s">
        <v>664</v>
      </c>
      <c r="E11637">
        <v>150</v>
      </c>
    </row>
    <row r="11638" spans="1:5">
      <c r="A11638">
        <v>2019</v>
      </c>
      <c r="B11638" t="s">
        <v>432</v>
      </c>
      <c r="C11638" t="s">
        <v>39</v>
      </c>
      <c r="D11638" t="s">
        <v>664</v>
      </c>
      <c r="E11638">
        <v>65</v>
      </c>
    </row>
    <row r="11639" spans="1:5">
      <c r="A11639">
        <v>2019</v>
      </c>
      <c r="B11639" t="s">
        <v>426</v>
      </c>
      <c r="C11639" t="s">
        <v>427</v>
      </c>
      <c r="D11639" t="s">
        <v>664</v>
      </c>
      <c r="E11639">
        <v>15</v>
      </c>
    </row>
    <row r="11640" spans="1:5">
      <c r="A11640">
        <v>2019</v>
      </c>
      <c r="B11640" t="s">
        <v>421</v>
      </c>
      <c r="C11640" t="s">
        <v>13</v>
      </c>
      <c r="D11640" t="s">
        <v>664</v>
      </c>
      <c r="E11640">
        <v>235</v>
      </c>
    </row>
    <row r="11641" spans="1:5">
      <c r="A11641">
        <v>2019</v>
      </c>
      <c r="B11641" t="s">
        <v>424</v>
      </c>
      <c r="C11641" t="s">
        <v>21</v>
      </c>
      <c r="D11641" t="s">
        <v>664</v>
      </c>
      <c r="E11641">
        <v>95</v>
      </c>
    </row>
    <row r="11642" spans="1:5">
      <c r="A11642">
        <v>2019</v>
      </c>
      <c r="B11642" t="s">
        <v>423</v>
      </c>
      <c r="C11642" t="s">
        <v>18</v>
      </c>
      <c r="D11642" t="s">
        <v>664</v>
      </c>
      <c r="E11642">
        <v>10</v>
      </c>
    </row>
    <row r="11643" spans="1:5">
      <c r="A11643">
        <v>2019</v>
      </c>
      <c r="B11643" t="s">
        <v>434</v>
      </c>
      <c r="C11643" t="s">
        <v>45</v>
      </c>
      <c r="D11643" t="s">
        <v>664</v>
      </c>
      <c r="E11643">
        <v>5</v>
      </c>
    </row>
    <row r="11644" spans="1:5">
      <c r="A11644">
        <v>2019</v>
      </c>
      <c r="B11644" t="s">
        <v>428</v>
      </c>
      <c r="C11644" t="s">
        <v>27</v>
      </c>
      <c r="D11644" t="s">
        <v>664</v>
      </c>
      <c r="E11644">
        <v>15</v>
      </c>
    </row>
    <row r="11645" spans="1:5">
      <c r="A11645">
        <v>2019</v>
      </c>
      <c r="B11645" t="s">
        <v>437</v>
      </c>
      <c r="C11645" t="s">
        <v>51</v>
      </c>
      <c r="D11645" t="s">
        <v>664</v>
      </c>
      <c r="E11645">
        <v>160</v>
      </c>
    </row>
    <row r="11646" spans="1:5">
      <c r="A11646">
        <v>2019</v>
      </c>
      <c r="B11646" t="s">
        <v>425</v>
      </c>
      <c r="C11646" t="s">
        <v>24</v>
      </c>
      <c r="D11646" t="s">
        <v>664</v>
      </c>
      <c r="E11646">
        <v>25</v>
      </c>
    </row>
    <row r="11647" spans="1:5">
      <c r="A11647">
        <v>2019</v>
      </c>
      <c r="B11647" t="s">
        <v>430</v>
      </c>
      <c r="C11647" t="s">
        <v>33</v>
      </c>
      <c r="D11647" t="s">
        <v>664</v>
      </c>
      <c r="E11647">
        <v>10</v>
      </c>
    </row>
    <row r="11648" spans="1:5">
      <c r="A11648">
        <v>2019</v>
      </c>
      <c r="B11648" t="s">
        <v>420</v>
      </c>
      <c r="C11648" t="s">
        <v>8</v>
      </c>
      <c r="D11648" t="s">
        <v>664</v>
      </c>
      <c r="E11648">
        <v>170</v>
      </c>
    </row>
    <row r="11649" spans="1:5">
      <c r="A11649">
        <v>2019</v>
      </c>
      <c r="B11649" t="s">
        <v>438</v>
      </c>
      <c r="C11649" t="s">
        <v>52</v>
      </c>
      <c r="D11649" t="s">
        <v>664</v>
      </c>
      <c r="E11649">
        <v>5</v>
      </c>
    </row>
    <row r="11650" spans="1:5">
      <c r="A11650">
        <v>2019</v>
      </c>
      <c r="B11650" t="s">
        <v>429</v>
      </c>
      <c r="C11650" t="s">
        <v>30</v>
      </c>
      <c r="D11650" t="s">
        <v>664</v>
      </c>
      <c r="E11650">
        <v>70</v>
      </c>
    </row>
    <row r="11651" spans="1:5">
      <c r="A11651">
        <v>2019</v>
      </c>
      <c r="B11651" t="s">
        <v>433</v>
      </c>
      <c r="C11651" t="s">
        <v>42</v>
      </c>
      <c r="D11651" t="s">
        <v>664</v>
      </c>
      <c r="E11651">
        <v>15</v>
      </c>
    </row>
    <row r="11652" spans="1:5">
      <c r="A11652">
        <v>2019</v>
      </c>
      <c r="B11652" t="s">
        <v>422</v>
      </c>
      <c r="C11652" t="s">
        <v>15</v>
      </c>
      <c r="D11652" t="s">
        <v>664</v>
      </c>
      <c r="E11652">
        <v>95</v>
      </c>
    </row>
    <row r="11653" spans="1:5">
      <c r="A11653">
        <v>2019</v>
      </c>
      <c r="B11653" t="s">
        <v>435</v>
      </c>
      <c r="C11653" t="s">
        <v>48</v>
      </c>
      <c r="D11653" t="s">
        <v>664</v>
      </c>
      <c r="E11653">
        <v>10</v>
      </c>
    </row>
    <row r="11654" spans="1:5">
      <c r="A11654">
        <v>2019</v>
      </c>
      <c r="B11654" t="s">
        <v>436</v>
      </c>
      <c r="C11654" t="s">
        <v>49</v>
      </c>
      <c r="D11654" t="s">
        <v>664</v>
      </c>
      <c r="E11654">
        <v>165</v>
      </c>
    </row>
    <row r="11655" spans="1:5">
      <c r="A11655">
        <v>2019</v>
      </c>
      <c r="B11655" t="s">
        <v>439</v>
      </c>
      <c r="C11655" t="s">
        <v>53</v>
      </c>
      <c r="D11655" t="s">
        <v>664</v>
      </c>
      <c r="E11655">
        <v>5</v>
      </c>
    </row>
    <row r="11656" spans="1:5">
      <c r="A11656">
        <v>2019</v>
      </c>
      <c r="B11656" t="s">
        <v>431</v>
      </c>
      <c r="C11656" t="s">
        <v>36</v>
      </c>
      <c r="D11656" t="s">
        <v>664</v>
      </c>
      <c r="E11656">
        <v>10</v>
      </c>
    </row>
    <row r="11657" spans="1:5">
      <c r="A11657">
        <v>2018</v>
      </c>
      <c r="B11657" t="s">
        <v>424</v>
      </c>
      <c r="C11657" t="s">
        <v>21</v>
      </c>
      <c r="D11657" t="s">
        <v>664</v>
      </c>
      <c r="E11657">
        <v>75</v>
      </c>
    </row>
    <row r="11658" spans="1:5">
      <c r="A11658">
        <v>2018</v>
      </c>
      <c r="B11658" t="s">
        <v>420</v>
      </c>
      <c r="C11658" t="s">
        <v>8</v>
      </c>
      <c r="D11658" t="s">
        <v>664</v>
      </c>
      <c r="E11658">
        <v>140</v>
      </c>
    </row>
    <row r="11659" spans="1:5">
      <c r="A11659">
        <v>2018</v>
      </c>
      <c r="B11659" t="s">
        <v>426</v>
      </c>
      <c r="C11659" t="s">
        <v>427</v>
      </c>
      <c r="D11659" t="s">
        <v>664</v>
      </c>
      <c r="E11659">
        <v>15</v>
      </c>
    </row>
    <row r="11660" spans="1:5">
      <c r="A11660">
        <v>2018</v>
      </c>
      <c r="B11660" t="s">
        <v>433</v>
      </c>
      <c r="C11660" t="s">
        <v>42</v>
      </c>
      <c r="D11660" t="s">
        <v>664</v>
      </c>
      <c r="E11660">
        <v>20</v>
      </c>
    </row>
    <row r="11661" spans="1:5">
      <c r="A11661">
        <v>2018</v>
      </c>
      <c r="B11661" t="s">
        <v>421</v>
      </c>
      <c r="C11661" t="s">
        <v>13</v>
      </c>
      <c r="D11661" t="s">
        <v>664</v>
      </c>
      <c r="E11661">
        <v>225</v>
      </c>
    </row>
    <row r="11662" spans="1:5">
      <c r="A11662">
        <v>2018</v>
      </c>
      <c r="B11662" t="s">
        <v>435</v>
      </c>
      <c r="C11662" t="s">
        <v>48</v>
      </c>
      <c r="D11662" t="s">
        <v>664</v>
      </c>
      <c r="E11662">
        <v>5</v>
      </c>
    </row>
    <row r="11663" spans="1:5">
      <c r="A11663">
        <v>2018</v>
      </c>
      <c r="B11663" t="s">
        <v>428</v>
      </c>
      <c r="C11663" t="s">
        <v>27</v>
      </c>
      <c r="D11663" t="s">
        <v>664</v>
      </c>
      <c r="E11663">
        <v>15</v>
      </c>
    </row>
    <row r="11664" spans="1:5">
      <c r="A11664">
        <v>2018</v>
      </c>
      <c r="B11664" t="s">
        <v>423</v>
      </c>
      <c r="C11664" t="s">
        <v>18</v>
      </c>
      <c r="D11664" t="s">
        <v>664</v>
      </c>
      <c r="E11664">
        <v>5</v>
      </c>
    </row>
    <row r="11665" spans="1:5">
      <c r="A11665">
        <v>2018</v>
      </c>
      <c r="B11665" t="s">
        <v>430</v>
      </c>
      <c r="C11665" t="s">
        <v>33</v>
      </c>
      <c r="D11665" t="s">
        <v>664</v>
      </c>
      <c r="E11665">
        <v>10</v>
      </c>
    </row>
    <row r="11666" spans="1:5">
      <c r="A11666">
        <v>2018</v>
      </c>
      <c r="B11666" t="s">
        <v>431</v>
      </c>
      <c r="C11666" t="s">
        <v>36</v>
      </c>
      <c r="D11666" t="s">
        <v>664</v>
      </c>
      <c r="E11666">
        <v>5</v>
      </c>
    </row>
    <row r="11667" spans="1:5">
      <c r="A11667">
        <v>2018</v>
      </c>
      <c r="B11667" t="s">
        <v>438</v>
      </c>
      <c r="C11667" t="s">
        <v>52</v>
      </c>
      <c r="D11667" t="s">
        <v>664</v>
      </c>
      <c r="E11667">
        <v>5</v>
      </c>
    </row>
    <row r="11668" spans="1:5">
      <c r="A11668">
        <v>2018</v>
      </c>
      <c r="B11668" t="s">
        <v>422</v>
      </c>
      <c r="C11668" t="s">
        <v>15</v>
      </c>
      <c r="D11668" t="s">
        <v>664</v>
      </c>
      <c r="E11668">
        <v>90</v>
      </c>
    </row>
    <row r="11669" spans="1:5">
      <c r="A11669">
        <v>2018</v>
      </c>
      <c r="B11669" t="s">
        <v>436</v>
      </c>
      <c r="C11669" t="s">
        <v>49</v>
      </c>
      <c r="D11669" t="s">
        <v>664</v>
      </c>
      <c r="E11669">
        <v>140</v>
      </c>
    </row>
    <row r="11670" spans="1:5">
      <c r="A11670">
        <v>2018</v>
      </c>
      <c r="B11670" t="s">
        <v>439</v>
      </c>
      <c r="C11670" t="s">
        <v>53</v>
      </c>
      <c r="D11670" t="s">
        <v>664</v>
      </c>
      <c r="E11670">
        <v>20</v>
      </c>
    </row>
    <row r="11671" spans="1:5">
      <c r="A11671">
        <v>2018</v>
      </c>
      <c r="B11671" t="s">
        <v>437</v>
      </c>
      <c r="C11671" t="s">
        <v>51</v>
      </c>
      <c r="D11671" t="s">
        <v>664</v>
      </c>
      <c r="E11671">
        <v>140</v>
      </c>
    </row>
    <row r="11672" spans="1:5">
      <c r="A11672">
        <v>2018</v>
      </c>
      <c r="B11672" t="s">
        <v>434</v>
      </c>
      <c r="C11672" t="s">
        <v>45</v>
      </c>
      <c r="D11672" t="s">
        <v>664</v>
      </c>
      <c r="E11672">
        <v>5</v>
      </c>
    </row>
    <row r="11673" spans="1:5">
      <c r="A11673">
        <v>2018</v>
      </c>
      <c r="B11673" t="s">
        <v>429</v>
      </c>
      <c r="C11673" t="s">
        <v>30</v>
      </c>
      <c r="D11673" t="s">
        <v>664</v>
      </c>
      <c r="E11673">
        <v>60</v>
      </c>
    </row>
    <row r="11674" spans="1:5">
      <c r="A11674">
        <v>2018</v>
      </c>
      <c r="B11674" t="s">
        <v>425</v>
      </c>
      <c r="C11674" t="s">
        <v>24</v>
      </c>
      <c r="D11674" t="s">
        <v>664</v>
      </c>
      <c r="E11674">
        <v>20</v>
      </c>
    </row>
    <row r="11675" spans="1:5">
      <c r="A11675">
        <v>2018</v>
      </c>
      <c r="B11675" t="s">
        <v>432</v>
      </c>
      <c r="C11675" t="s">
        <v>39</v>
      </c>
      <c r="D11675" t="s">
        <v>664</v>
      </c>
      <c r="E11675">
        <v>50</v>
      </c>
    </row>
    <row r="11676" spans="1:5">
      <c r="A11676">
        <v>2023</v>
      </c>
      <c r="B11676" t="s">
        <v>424</v>
      </c>
      <c r="C11676" t="s">
        <v>21</v>
      </c>
      <c r="D11676" t="s">
        <v>664</v>
      </c>
      <c r="E11676">
        <v>65</v>
      </c>
    </row>
    <row r="11677" spans="1:5">
      <c r="A11677">
        <v>2023</v>
      </c>
      <c r="B11677" t="s">
        <v>432</v>
      </c>
      <c r="C11677" t="s">
        <v>39</v>
      </c>
      <c r="D11677" t="s">
        <v>664</v>
      </c>
      <c r="E11677">
        <v>60</v>
      </c>
    </row>
    <row r="11678" spans="1:5">
      <c r="A11678">
        <v>2023</v>
      </c>
      <c r="B11678" t="s">
        <v>421</v>
      </c>
      <c r="C11678" t="s">
        <v>13</v>
      </c>
      <c r="D11678" t="s">
        <v>664</v>
      </c>
      <c r="E11678">
        <v>220</v>
      </c>
    </row>
    <row r="11679" spans="1:5">
      <c r="A11679">
        <v>2023</v>
      </c>
      <c r="B11679" t="s">
        <v>430</v>
      </c>
      <c r="C11679" t="s">
        <v>33</v>
      </c>
      <c r="D11679" t="s">
        <v>664</v>
      </c>
      <c r="E11679">
        <v>10</v>
      </c>
    </row>
    <row r="11680" spans="1:5">
      <c r="A11680">
        <v>2023</v>
      </c>
      <c r="B11680" t="s">
        <v>435</v>
      </c>
      <c r="C11680" t="s">
        <v>48</v>
      </c>
      <c r="D11680" t="s">
        <v>664</v>
      </c>
      <c r="E11680">
        <v>10</v>
      </c>
    </row>
    <row r="11681" spans="1:5">
      <c r="A11681">
        <v>2023</v>
      </c>
      <c r="B11681" t="s">
        <v>436</v>
      </c>
      <c r="C11681" t="s">
        <v>49</v>
      </c>
      <c r="D11681" t="s">
        <v>664</v>
      </c>
      <c r="E11681">
        <v>115</v>
      </c>
    </row>
    <row r="11682" spans="1:5">
      <c r="A11682">
        <v>2023</v>
      </c>
      <c r="B11682" t="s">
        <v>429</v>
      </c>
      <c r="C11682" t="s">
        <v>30</v>
      </c>
      <c r="D11682" t="s">
        <v>664</v>
      </c>
      <c r="E11682">
        <v>60</v>
      </c>
    </row>
    <row r="11683" spans="1:5">
      <c r="A11683">
        <v>2023</v>
      </c>
      <c r="B11683" t="s">
        <v>420</v>
      </c>
      <c r="C11683" t="s">
        <v>8</v>
      </c>
      <c r="D11683" t="s">
        <v>664</v>
      </c>
      <c r="E11683">
        <v>165</v>
      </c>
    </row>
    <row r="11684" spans="1:5">
      <c r="A11684">
        <v>2023</v>
      </c>
      <c r="B11684" t="s">
        <v>439</v>
      </c>
      <c r="C11684" t="s">
        <v>53</v>
      </c>
      <c r="D11684" t="s">
        <v>664</v>
      </c>
      <c r="E11684">
        <v>5</v>
      </c>
    </row>
    <row r="11685" spans="1:5">
      <c r="A11685">
        <v>2023</v>
      </c>
      <c r="B11685" t="s">
        <v>437</v>
      </c>
      <c r="C11685" t="s">
        <v>51</v>
      </c>
      <c r="D11685" t="s">
        <v>664</v>
      </c>
      <c r="E11685">
        <v>160</v>
      </c>
    </row>
    <row r="11686" spans="1:5">
      <c r="A11686">
        <v>2023</v>
      </c>
      <c r="B11686" t="s">
        <v>438</v>
      </c>
      <c r="C11686" t="s">
        <v>52</v>
      </c>
      <c r="D11686" t="s">
        <v>664</v>
      </c>
      <c r="E11686">
        <v>5</v>
      </c>
    </row>
    <row r="11687" spans="1:5">
      <c r="A11687">
        <v>2023</v>
      </c>
      <c r="B11687" t="s">
        <v>426</v>
      </c>
      <c r="C11687" t="s">
        <v>427</v>
      </c>
      <c r="D11687" t="s">
        <v>664</v>
      </c>
      <c r="E11687">
        <v>10</v>
      </c>
    </row>
    <row r="11688" spans="1:5">
      <c r="A11688">
        <v>2023</v>
      </c>
      <c r="B11688" t="s">
        <v>434</v>
      </c>
      <c r="C11688" t="s">
        <v>45</v>
      </c>
      <c r="D11688" t="s">
        <v>664</v>
      </c>
      <c r="E11688">
        <v>0</v>
      </c>
    </row>
    <row r="11689" spans="1:5">
      <c r="A11689">
        <v>2023</v>
      </c>
      <c r="B11689" t="s">
        <v>425</v>
      </c>
      <c r="C11689" t="s">
        <v>24</v>
      </c>
      <c r="D11689" t="s">
        <v>664</v>
      </c>
      <c r="E11689">
        <v>20</v>
      </c>
    </row>
    <row r="11690" spans="1:5">
      <c r="A11690">
        <v>2023</v>
      </c>
      <c r="B11690" t="s">
        <v>422</v>
      </c>
      <c r="C11690" t="s">
        <v>15</v>
      </c>
      <c r="D11690" t="s">
        <v>664</v>
      </c>
      <c r="E11690">
        <v>75</v>
      </c>
    </row>
    <row r="11691" spans="1:5">
      <c r="A11691">
        <v>2024</v>
      </c>
      <c r="B11691" t="s">
        <v>430</v>
      </c>
      <c r="C11691" t="s">
        <v>33</v>
      </c>
      <c r="D11691" t="s">
        <v>664</v>
      </c>
      <c r="E11691">
        <v>5</v>
      </c>
    </row>
    <row r="11692" spans="1:5">
      <c r="A11692">
        <v>2024</v>
      </c>
      <c r="B11692" t="s">
        <v>428</v>
      </c>
      <c r="C11692" t="s">
        <v>27</v>
      </c>
      <c r="D11692" t="s">
        <v>664</v>
      </c>
      <c r="E11692">
        <v>15</v>
      </c>
    </row>
    <row r="11693" spans="1:5">
      <c r="A11693">
        <v>2024</v>
      </c>
      <c r="B11693" t="s">
        <v>422</v>
      </c>
      <c r="C11693" t="s">
        <v>15</v>
      </c>
      <c r="D11693" t="s">
        <v>664</v>
      </c>
      <c r="E11693">
        <v>85</v>
      </c>
    </row>
    <row r="11694" spans="1:5">
      <c r="A11694">
        <v>2024</v>
      </c>
      <c r="B11694" t="s">
        <v>425</v>
      </c>
      <c r="C11694" t="s">
        <v>24</v>
      </c>
      <c r="D11694" t="s">
        <v>664</v>
      </c>
      <c r="E11694">
        <v>20</v>
      </c>
    </row>
    <row r="11695" spans="1:5">
      <c r="A11695">
        <v>2024</v>
      </c>
      <c r="B11695" t="s">
        <v>438</v>
      </c>
      <c r="C11695" t="s">
        <v>52</v>
      </c>
      <c r="D11695" t="s">
        <v>664</v>
      </c>
      <c r="E11695">
        <v>5</v>
      </c>
    </row>
    <row r="11696" spans="1:5">
      <c r="A11696">
        <v>2024</v>
      </c>
      <c r="B11696" t="s">
        <v>420</v>
      </c>
      <c r="C11696" t="s">
        <v>8</v>
      </c>
      <c r="D11696" t="s">
        <v>664</v>
      </c>
      <c r="E11696">
        <v>175</v>
      </c>
    </row>
    <row r="11697" spans="1:5">
      <c r="A11697">
        <v>2024</v>
      </c>
      <c r="B11697" t="s">
        <v>423</v>
      </c>
      <c r="C11697" t="s">
        <v>18</v>
      </c>
      <c r="D11697" t="s">
        <v>664</v>
      </c>
      <c r="E11697">
        <v>20</v>
      </c>
    </row>
    <row r="11698" spans="1:5">
      <c r="A11698">
        <v>2024</v>
      </c>
      <c r="B11698" t="s">
        <v>421</v>
      </c>
      <c r="C11698" t="s">
        <v>13</v>
      </c>
      <c r="D11698" t="s">
        <v>664</v>
      </c>
      <c r="E11698">
        <v>210</v>
      </c>
    </row>
    <row r="11699" spans="1:5">
      <c r="A11699">
        <v>2024</v>
      </c>
      <c r="B11699" t="s">
        <v>429</v>
      </c>
      <c r="C11699" t="s">
        <v>30</v>
      </c>
      <c r="D11699" t="s">
        <v>664</v>
      </c>
      <c r="E11699">
        <v>65</v>
      </c>
    </row>
    <row r="11700" spans="1:5">
      <c r="A11700">
        <v>2024</v>
      </c>
      <c r="B11700" t="s">
        <v>431</v>
      </c>
      <c r="C11700" t="s">
        <v>36</v>
      </c>
      <c r="D11700" t="s">
        <v>664</v>
      </c>
      <c r="E11700">
        <v>5</v>
      </c>
    </row>
    <row r="11701" spans="1:5">
      <c r="A11701">
        <v>2024</v>
      </c>
      <c r="B11701" t="s">
        <v>434</v>
      </c>
      <c r="C11701" t="s">
        <v>45</v>
      </c>
      <c r="D11701" t="s">
        <v>664</v>
      </c>
      <c r="E11701">
        <v>0</v>
      </c>
    </row>
    <row r="11702" spans="1:5">
      <c r="A11702">
        <v>2024</v>
      </c>
      <c r="B11702" t="s">
        <v>437</v>
      </c>
      <c r="C11702" t="s">
        <v>51</v>
      </c>
      <c r="D11702" t="s">
        <v>664</v>
      </c>
      <c r="E11702">
        <v>150</v>
      </c>
    </row>
    <row r="11703" spans="1:5">
      <c r="A11703">
        <v>2024</v>
      </c>
      <c r="B11703" t="s">
        <v>436</v>
      </c>
      <c r="C11703" t="s">
        <v>49</v>
      </c>
      <c r="D11703" t="s">
        <v>664</v>
      </c>
      <c r="E11703">
        <v>150</v>
      </c>
    </row>
    <row r="11704" spans="1:5">
      <c r="A11704">
        <v>2024</v>
      </c>
      <c r="B11704" t="s">
        <v>439</v>
      </c>
      <c r="C11704" t="s">
        <v>53</v>
      </c>
      <c r="D11704" t="s">
        <v>664</v>
      </c>
      <c r="E11704">
        <v>10</v>
      </c>
    </row>
    <row r="11705" spans="1:5">
      <c r="A11705">
        <v>2024</v>
      </c>
      <c r="B11705" t="s">
        <v>433</v>
      </c>
      <c r="C11705" t="s">
        <v>42</v>
      </c>
      <c r="D11705" t="s">
        <v>664</v>
      </c>
      <c r="E11705">
        <v>10</v>
      </c>
    </row>
    <row r="11706" spans="1:5">
      <c r="A11706">
        <v>2023</v>
      </c>
      <c r="B11706" t="s">
        <v>431</v>
      </c>
      <c r="C11706" t="s">
        <v>36</v>
      </c>
      <c r="D11706" t="s">
        <v>665</v>
      </c>
      <c r="E11706">
        <v>0</v>
      </c>
    </row>
    <row r="11707" spans="1:5">
      <c r="A11707">
        <v>2023</v>
      </c>
      <c r="B11707" t="s">
        <v>433</v>
      </c>
      <c r="C11707" t="s">
        <v>42</v>
      </c>
      <c r="D11707" t="s">
        <v>665</v>
      </c>
      <c r="E11707">
        <v>0</v>
      </c>
    </row>
    <row r="11708" spans="1:5">
      <c r="A11708">
        <v>2023</v>
      </c>
      <c r="B11708" t="s">
        <v>423</v>
      </c>
      <c r="C11708" t="s">
        <v>18</v>
      </c>
      <c r="D11708" t="s">
        <v>665</v>
      </c>
      <c r="E11708">
        <v>0</v>
      </c>
    </row>
    <row r="11709" spans="1:5">
      <c r="A11709">
        <v>2023</v>
      </c>
      <c r="B11709" t="s">
        <v>428</v>
      </c>
      <c r="C11709" t="s">
        <v>27</v>
      </c>
      <c r="D11709" t="s">
        <v>665</v>
      </c>
      <c r="E11709">
        <v>10</v>
      </c>
    </row>
    <row r="11710" spans="1:5">
      <c r="A11710">
        <v>2024</v>
      </c>
      <c r="B11710" t="s">
        <v>424</v>
      </c>
      <c r="C11710" t="s">
        <v>21</v>
      </c>
      <c r="D11710" t="s">
        <v>665</v>
      </c>
      <c r="E11710">
        <v>10</v>
      </c>
    </row>
    <row r="11711" spans="1:5">
      <c r="A11711">
        <v>2024</v>
      </c>
      <c r="B11711" t="s">
        <v>432</v>
      </c>
      <c r="C11711" t="s">
        <v>39</v>
      </c>
      <c r="D11711" t="s">
        <v>665</v>
      </c>
      <c r="E11711">
        <v>10</v>
      </c>
    </row>
    <row r="11712" spans="1:5">
      <c r="A11712">
        <v>2024</v>
      </c>
      <c r="B11712" t="s">
        <v>435</v>
      </c>
      <c r="C11712" t="s">
        <v>48</v>
      </c>
      <c r="D11712" t="s">
        <v>665</v>
      </c>
      <c r="E11712">
        <v>5</v>
      </c>
    </row>
    <row r="11713" spans="1:5">
      <c r="A11713">
        <v>2024</v>
      </c>
      <c r="B11713" t="s">
        <v>426</v>
      </c>
      <c r="C11713" t="s">
        <v>427</v>
      </c>
      <c r="D11713" t="s">
        <v>665</v>
      </c>
      <c r="E11713">
        <v>5</v>
      </c>
    </row>
    <row r="11714" spans="1:5">
      <c r="A11714">
        <v>2021</v>
      </c>
      <c r="B11714" t="s">
        <v>437</v>
      </c>
      <c r="C11714" t="s">
        <v>51</v>
      </c>
      <c r="D11714" t="s">
        <v>665</v>
      </c>
      <c r="E11714">
        <v>55</v>
      </c>
    </row>
    <row r="11715" spans="1:5">
      <c r="A11715">
        <v>2021</v>
      </c>
      <c r="B11715" t="s">
        <v>434</v>
      </c>
      <c r="C11715" t="s">
        <v>45</v>
      </c>
      <c r="D11715" t="s">
        <v>665</v>
      </c>
      <c r="E11715">
        <v>0</v>
      </c>
    </row>
    <row r="11716" spans="1:5">
      <c r="A11716">
        <v>2021</v>
      </c>
      <c r="B11716" t="s">
        <v>438</v>
      </c>
      <c r="C11716" t="s">
        <v>52</v>
      </c>
      <c r="D11716" t="s">
        <v>665</v>
      </c>
      <c r="E11716">
        <v>0</v>
      </c>
    </row>
    <row r="11717" spans="1:5">
      <c r="A11717">
        <v>2021</v>
      </c>
      <c r="B11717" t="s">
        <v>425</v>
      </c>
      <c r="C11717" t="s">
        <v>24</v>
      </c>
      <c r="D11717" t="s">
        <v>665</v>
      </c>
      <c r="E11717">
        <v>5</v>
      </c>
    </row>
    <row r="11718" spans="1:5">
      <c r="A11718">
        <v>2021</v>
      </c>
      <c r="B11718" t="s">
        <v>423</v>
      </c>
      <c r="C11718" t="s">
        <v>18</v>
      </c>
      <c r="D11718" t="s">
        <v>665</v>
      </c>
      <c r="E11718">
        <v>0</v>
      </c>
    </row>
    <row r="11719" spans="1:5">
      <c r="A11719">
        <v>2021</v>
      </c>
      <c r="B11719" t="s">
        <v>420</v>
      </c>
      <c r="C11719" t="s">
        <v>8</v>
      </c>
      <c r="D11719" t="s">
        <v>665</v>
      </c>
      <c r="E11719">
        <v>35</v>
      </c>
    </row>
    <row r="11720" spans="1:5">
      <c r="A11720">
        <v>2022</v>
      </c>
      <c r="B11720" t="s">
        <v>425</v>
      </c>
      <c r="C11720" t="s">
        <v>24</v>
      </c>
      <c r="D11720" t="s">
        <v>665</v>
      </c>
      <c r="E11720">
        <v>10</v>
      </c>
    </row>
    <row r="11721" spans="1:5">
      <c r="A11721">
        <v>2022</v>
      </c>
      <c r="B11721" t="s">
        <v>422</v>
      </c>
      <c r="C11721" t="s">
        <v>15</v>
      </c>
      <c r="D11721" t="s">
        <v>665</v>
      </c>
      <c r="E11721">
        <v>15</v>
      </c>
    </row>
    <row r="11722" spans="1:5">
      <c r="A11722">
        <v>2022</v>
      </c>
      <c r="B11722" t="s">
        <v>437</v>
      </c>
      <c r="C11722" t="s">
        <v>51</v>
      </c>
      <c r="D11722" t="s">
        <v>665</v>
      </c>
      <c r="E11722">
        <v>60</v>
      </c>
    </row>
    <row r="11723" spans="1:5">
      <c r="A11723">
        <v>2022</v>
      </c>
      <c r="B11723" t="s">
        <v>426</v>
      </c>
      <c r="C11723" t="s">
        <v>427</v>
      </c>
      <c r="D11723" t="s">
        <v>665</v>
      </c>
      <c r="E11723">
        <v>5</v>
      </c>
    </row>
    <row r="11724" spans="1:5">
      <c r="A11724">
        <v>2022</v>
      </c>
      <c r="B11724" t="s">
        <v>428</v>
      </c>
      <c r="C11724" t="s">
        <v>27</v>
      </c>
      <c r="D11724" t="s">
        <v>665</v>
      </c>
      <c r="E11724">
        <v>10</v>
      </c>
    </row>
    <row r="11725" spans="1:5">
      <c r="A11725">
        <v>2022</v>
      </c>
      <c r="B11725" t="s">
        <v>435</v>
      </c>
      <c r="C11725" t="s">
        <v>48</v>
      </c>
      <c r="D11725" t="s">
        <v>665</v>
      </c>
      <c r="E11725">
        <v>0</v>
      </c>
    </row>
    <row r="11726" spans="1:5">
      <c r="A11726">
        <v>2022</v>
      </c>
      <c r="B11726" t="s">
        <v>423</v>
      </c>
      <c r="C11726" t="s">
        <v>18</v>
      </c>
      <c r="D11726" t="s">
        <v>665</v>
      </c>
      <c r="E11726">
        <v>0</v>
      </c>
    </row>
    <row r="11727" spans="1:5">
      <c r="A11727">
        <v>2022</v>
      </c>
      <c r="B11727" t="s">
        <v>430</v>
      </c>
      <c r="C11727" t="s">
        <v>33</v>
      </c>
      <c r="D11727" t="s">
        <v>665</v>
      </c>
      <c r="E11727">
        <v>0</v>
      </c>
    </row>
    <row r="11728" spans="1:5">
      <c r="A11728">
        <v>2022</v>
      </c>
      <c r="B11728" t="s">
        <v>436</v>
      </c>
      <c r="C11728" t="s">
        <v>49</v>
      </c>
      <c r="D11728" t="s">
        <v>665</v>
      </c>
      <c r="E11728">
        <v>25</v>
      </c>
    </row>
    <row r="11729" spans="1:5">
      <c r="A11729">
        <v>2022</v>
      </c>
      <c r="B11729" t="s">
        <v>439</v>
      </c>
      <c r="C11729" t="s">
        <v>53</v>
      </c>
      <c r="D11729" t="s">
        <v>665</v>
      </c>
      <c r="E11729">
        <v>5</v>
      </c>
    </row>
    <row r="11730" spans="1:5">
      <c r="A11730">
        <v>2022</v>
      </c>
      <c r="B11730" t="s">
        <v>433</v>
      </c>
      <c r="C11730" t="s">
        <v>42</v>
      </c>
      <c r="D11730" t="s">
        <v>665</v>
      </c>
      <c r="E11730">
        <v>5</v>
      </c>
    </row>
    <row r="11731" spans="1:5">
      <c r="A11731">
        <v>2022</v>
      </c>
      <c r="B11731" t="s">
        <v>434</v>
      </c>
      <c r="C11731" t="s">
        <v>45</v>
      </c>
      <c r="D11731" t="s">
        <v>665</v>
      </c>
      <c r="E11731">
        <v>0</v>
      </c>
    </row>
    <row r="11732" spans="1:5">
      <c r="A11732">
        <v>2022</v>
      </c>
      <c r="B11732" t="s">
        <v>432</v>
      </c>
      <c r="C11732" t="s">
        <v>39</v>
      </c>
      <c r="D11732" t="s">
        <v>665</v>
      </c>
      <c r="E11732">
        <v>15</v>
      </c>
    </row>
    <row r="11733" spans="1:5">
      <c r="A11733">
        <v>2021</v>
      </c>
      <c r="B11733" t="s">
        <v>426</v>
      </c>
      <c r="C11733" t="s">
        <v>427</v>
      </c>
      <c r="D11733" t="s">
        <v>665</v>
      </c>
      <c r="E11733">
        <v>5</v>
      </c>
    </row>
    <row r="11734" spans="1:5">
      <c r="A11734">
        <v>2021</v>
      </c>
      <c r="B11734" t="s">
        <v>422</v>
      </c>
      <c r="C11734" t="s">
        <v>15</v>
      </c>
      <c r="D11734" t="s">
        <v>665</v>
      </c>
      <c r="E11734">
        <v>15</v>
      </c>
    </row>
    <row r="11735" spans="1:5">
      <c r="A11735">
        <v>2021</v>
      </c>
      <c r="B11735" t="s">
        <v>432</v>
      </c>
      <c r="C11735" t="s">
        <v>39</v>
      </c>
      <c r="D11735" t="s">
        <v>665</v>
      </c>
      <c r="E11735">
        <v>15</v>
      </c>
    </row>
    <row r="11736" spans="1:5">
      <c r="A11736">
        <v>2021</v>
      </c>
      <c r="B11736" t="s">
        <v>424</v>
      </c>
      <c r="C11736" t="s">
        <v>21</v>
      </c>
      <c r="D11736" t="s">
        <v>665</v>
      </c>
      <c r="E11736">
        <v>20</v>
      </c>
    </row>
    <row r="11737" spans="1:5">
      <c r="A11737">
        <v>2021</v>
      </c>
      <c r="B11737" t="s">
        <v>433</v>
      </c>
      <c r="C11737" t="s">
        <v>42</v>
      </c>
      <c r="D11737" t="s">
        <v>665</v>
      </c>
      <c r="E11737">
        <v>0</v>
      </c>
    </row>
    <row r="11738" spans="1:5">
      <c r="A11738">
        <v>2021</v>
      </c>
      <c r="B11738" t="s">
        <v>421</v>
      </c>
      <c r="C11738" t="s">
        <v>13</v>
      </c>
      <c r="D11738" t="s">
        <v>665</v>
      </c>
      <c r="E11738">
        <v>55</v>
      </c>
    </row>
    <row r="11739" spans="1:5">
      <c r="A11739">
        <v>2022</v>
      </c>
      <c r="B11739" t="s">
        <v>424</v>
      </c>
      <c r="C11739" t="s">
        <v>21</v>
      </c>
      <c r="D11739" t="s">
        <v>665</v>
      </c>
      <c r="E11739">
        <v>10</v>
      </c>
    </row>
    <row r="11740" spans="1:5">
      <c r="A11740">
        <v>2022</v>
      </c>
      <c r="B11740" t="s">
        <v>431</v>
      </c>
      <c r="C11740" t="s">
        <v>36</v>
      </c>
      <c r="D11740" t="s">
        <v>665</v>
      </c>
      <c r="E11740">
        <v>0</v>
      </c>
    </row>
    <row r="11741" spans="1:5">
      <c r="A11741">
        <v>2022</v>
      </c>
      <c r="B11741" t="s">
        <v>421</v>
      </c>
      <c r="C11741" t="s">
        <v>13</v>
      </c>
      <c r="D11741" t="s">
        <v>665</v>
      </c>
      <c r="E11741">
        <v>60</v>
      </c>
    </row>
    <row r="11742" spans="1:5">
      <c r="A11742">
        <v>2021</v>
      </c>
      <c r="B11742" t="s">
        <v>436</v>
      </c>
      <c r="C11742" t="s">
        <v>49</v>
      </c>
      <c r="D11742" t="s">
        <v>665</v>
      </c>
      <c r="E11742">
        <v>20</v>
      </c>
    </row>
    <row r="11743" spans="1:5">
      <c r="A11743">
        <v>2021</v>
      </c>
      <c r="B11743" t="s">
        <v>439</v>
      </c>
      <c r="C11743" t="s">
        <v>53</v>
      </c>
      <c r="D11743" t="s">
        <v>665</v>
      </c>
      <c r="E11743">
        <v>5</v>
      </c>
    </row>
    <row r="11744" spans="1:5">
      <c r="A11744">
        <v>2021</v>
      </c>
      <c r="B11744" t="s">
        <v>435</v>
      </c>
      <c r="C11744" t="s">
        <v>48</v>
      </c>
      <c r="D11744" t="s">
        <v>665</v>
      </c>
      <c r="E11744">
        <v>0</v>
      </c>
    </row>
    <row r="11745" spans="1:5">
      <c r="A11745">
        <v>2021</v>
      </c>
      <c r="B11745" t="s">
        <v>430</v>
      </c>
      <c r="C11745" t="s">
        <v>33</v>
      </c>
      <c r="D11745" t="s">
        <v>665</v>
      </c>
      <c r="E11745">
        <v>0</v>
      </c>
    </row>
    <row r="11746" spans="1:5">
      <c r="A11746">
        <v>2021</v>
      </c>
      <c r="B11746" t="s">
        <v>429</v>
      </c>
      <c r="C11746" t="s">
        <v>30</v>
      </c>
      <c r="D11746" t="s">
        <v>665</v>
      </c>
      <c r="E11746">
        <v>10</v>
      </c>
    </row>
    <row r="11747" spans="1:5">
      <c r="A11747">
        <v>2021</v>
      </c>
      <c r="B11747" t="s">
        <v>428</v>
      </c>
      <c r="C11747" t="s">
        <v>27</v>
      </c>
      <c r="D11747" t="s">
        <v>665</v>
      </c>
      <c r="E11747">
        <v>5</v>
      </c>
    </row>
    <row r="11748" spans="1:5">
      <c r="A11748">
        <v>2021</v>
      </c>
      <c r="B11748" t="s">
        <v>431</v>
      </c>
      <c r="C11748" t="s">
        <v>36</v>
      </c>
      <c r="D11748" t="s">
        <v>665</v>
      </c>
      <c r="E11748">
        <v>0</v>
      </c>
    </row>
    <row r="11749" spans="1:5">
      <c r="A11749">
        <v>2022</v>
      </c>
      <c r="B11749" t="s">
        <v>438</v>
      </c>
      <c r="C11749" t="s">
        <v>52</v>
      </c>
      <c r="D11749" t="s">
        <v>665</v>
      </c>
      <c r="E11749">
        <v>0</v>
      </c>
    </row>
    <row r="11750" spans="1:5">
      <c r="A11750">
        <v>2022</v>
      </c>
      <c r="B11750" t="s">
        <v>429</v>
      </c>
      <c r="C11750" t="s">
        <v>30</v>
      </c>
      <c r="D11750" t="s">
        <v>665</v>
      </c>
      <c r="E11750">
        <v>15</v>
      </c>
    </row>
    <row r="11751" spans="1:5">
      <c r="A11751">
        <v>2022</v>
      </c>
      <c r="B11751" t="s">
        <v>420</v>
      </c>
      <c r="C11751" t="s">
        <v>8</v>
      </c>
      <c r="D11751" t="s">
        <v>665</v>
      </c>
      <c r="E11751">
        <v>50</v>
      </c>
    </row>
    <row r="11752" spans="1:5">
      <c r="A11752">
        <v>2020</v>
      </c>
      <c r="B11752" t="s">
        <v>422</v>
      </c>
      <c r="C11752" t="s">
        <v>15</v>
      </c>
      <c r="D11752" t="s">
        <v>665</v>
      </c>
      <c r="E11752">
        <v>25</v>
      </c>
    </row>
    <row r="11753" spans="1:5">
      <c r="A11753">
        <v>2020</v>
      </c>
      <c r="B11753" t="s">
        <v>425</v>
      </c>
      <c r="C11753" t="s">
        <v>24</v>
      </c>
      <c r="D11753" t="s">
        <v>665</v>
      </c>
      <c r="E11753">
        <v>5</v>
      </c>
    </row>
    <row r="11754" spans="1:5">
      <c r="A11754">
        <v>2020</v>
      </c>
      <c r="B11754" t="s">
        <v>431</v>
      </c>
      <c r="C11754" t="s">
        <v>36</v>
      </c>
      <c r="D11754" t="s">
        <v>665</v>
      </c>
      <c r="E11754">
        <v>0</v>
      </c>
    </row>
    <row r="11755" spans="1:5">
      <c r="A11755">
        <v>2020</v>
      </c>
      <c r="B11755" t="s">
        <v>423</v>
      </c>
      <c r="C11755" t="s">
        <v>18</v>
      </c>
      <c r="D11755" t="s">
        <v>665</v>
      </c>
      <c r="E11755">
        <v>0</v>
      </c>
    </row>
    <row r="11756" spans="1:5">
      <c r="A11756">
        <v>2020</v>
      </c>
      <c r="B11756" t="s">
        <v>421</v>
      </c>
      <c r="C11756" t="s">
        <v>13</v>
      </c>
      <c r="D11756" t="s">
        <v>665</v>
      </c>
      <c r="E11756">
        <v>55</v>
      </c>
    </row>
    <row r="11757" spans="1:5">
      <c r="A11757">
        <v>2020</v>
      </c>
      <c r="B11757" t="s">
        <v>438</v>
      </c>
      <c r="C11757" t="s">
        <v>52</v>
      </c>
      <c r="D11757" t="s">
        <v>665</v>
      </c>
      <c r="E11757">
        <v>0</v>
      </c>
    </row>
    <row r="11758" spans="1:5">
      <c r="A11758">
        <v>2020</v>
      </c>
      <c r="B11758" t="s">
        <v>436</v>
      </c>
      <c r="C11758" t="s">
        <v>49</v>
      </c>
      <c r="D11758" t="s">
        <v>665</v>
      </c>
      <c r="E11758">
        <v>25</v>
      </c>
    </row>
    <row r="11759" spans="1:5">
      <c r="A11759">
        <v>2020</v>
      </c>
      <c r="B11759" t="s">
        <v>426</v>
      </c>
      <c r="C11759" t="s">
        <v>427</v>
      </c>
      <c r="D11759" t="s">
        <v>665</v>
      </c>
      <c r="E11759">
        <v>0</v>
      </c>
    </row>
    <row r="11760" spans="1:5">
      <c r="A11760">
        <v>2020</v>
      </c>
      <c r="B11760" t="s">
        <v>424</v>
      </c>
      <c r="C11760" t="s">
        <v>21</v>
      </c>
      <c r="D11760" t="s">
        <v>665</v>
      </c>
      <c r="E11760">
        <v>20</v>
      </c>
    </row>
    <row r="11761" spans="1:5">
      <c r="A11761">
        <v>2020</v>
      </c>
      <c r="B11761" t="s">
        <v>432</v>
      </c>
      <c r="C11761" t="s">
        <v>39</v>
      </c>
      <c r="D11761" t="s">
        <v>665</v>
      </c>
      <c r="E11761">
        <v>15</v>
      </c>
    </row>
    <row r="11762" spans="1:5">
      <c r="A11762">
        <v>2020</v>
      </c>
      <c r="B11762" t="s">
        <v>439</v>
      </c>
      <c r="C11762" t="s">
        <v>53</v>
      </c>
      <c r="D11762" t="s">
        <v>665</v>
      </c>
      <c r="E11762">
        <v>5</v>
      </c>
    </row>
    <row r="11763" spans="1:5">
      <c r="A11763">
        <v>2020</v>
      </c>
      <c r="B11763" t="s">
        <v>428</v>
      </c>
      <c r="C11763" t="s">
        <v>27</v>
      </c>
      <c r="D11763" t="s">
        <v>665</v>
      </c>
      <c r="E11763">
        <v>10</v>
      </c>
    </row>
    <row r="11764" spans="1:5">
      <c r="A11764">
        <v>2020</v>
      </c>
      <c r="B11764" t="s">
        <v>429</v>
      </c>
      <c r="C11764" t="s">
        <v>30</v>
      </c>
      <c r="D11764" t="s">
        <v>665</v>
      </c>
      <c r="E11764">
        <v>15</v>
      </c>
    </row>
    <row r="11765" spans="1:5">
      <c r="A11765">
        <v>2020</v>
      </c>
      <c r="B11765" t="s">
        <v>430</v>
      </c>
      <c r="C11765" t="s">
        <v>33</v>
      </c>
      <c r="D11765" t="s">
        <v>665</v>
      </c>
      <c r="E11765">
        <v>5</v>
      </c>
    </row>
    <row r="11766" spans="1:5">
      <c r="A11766">
        <v>2020</v>
      </c>
      <c r="B11766" t="s">
        <v>433</v>
      </c>
      <c r="C11766" t="s">
        <v>42</v>
      </c>
      <c r="D11766" t="s">
        <v>665</v>
      </c>
      <c r="E11766">
        <v>0</v>
      </c>
    </row>
    <row r="11767" spans="1:5">
      <c r="A11767">
        <v>2020</v>
      </c>
      <c r="B11767" t="s">
        <v>420</v>
      </c>
      <c r="C11767" t="s">
        <v>8</v>
      </c>
      <c r="D11767" t="s">
        <v>665</v>
      </c>
      <c r="E11767">
        <v>35</v>
      </c>
    </row>
    <row r="11768" spans="1:5">
      <c r="A11768">
        <v>2020</v>
      </c>
      <c r="B11768" t="s">
        <v>434</v>
      </c>
      <c r="C11768" t="s">
        <v>45</v>
      </c>
      <c r="D11768" t="s">
        <v>665</v>
      </c>
      <c r="E11768">
        <v>0</v>
      </c>
    </row>
    <row r="11769" spans="1:5">
      <c r="A11769">
        <v>2020</v>
      </c>
      <c r="B11769" t="s">
        <v>435</v>
      </c>
      <c r="C11769" t="s">
        <v>48</v>
      </c>
      <c r="D11769" t="s">
        <v>665</v>
      </c>
      <c r="E11769">
        <v>5</v>
      </c>
    </row>
    <row r="11770" spans="1:5">
      <c r="A11770">
        <v>2020</v>
      </c>
      <c r="B11770" t="s">
        <v>437</v>
      </c>
      <c r="C11770" t="s">
        <v>51</v>
      </c>
      <c r="D11770" t="s">
        <v>665</v>
      </c>
      <c r="E11770">
        <v>60</v>
      </c>
    </row>
    <row r="11771" spans="1:5">
      <c r="A11771">
        <v>2019</v>
      </c>
      <c r="B11771" t="s">
        <v>432</v>
      </c>
      <c r="C11771" t="s">
        <v>39</v>
      </c>
      <c r="D11771" t="s">
        <v>665</v>
      </c>
      <c r="E11771">
        <v>15</v>
      </c>
    </row>
    <row r="11772" spans="1:5">
      <c r="A11772">
        <v>2019</v>
      </c>
      <c r="B11772" t="s">
        <v>426</v>
      </c>
      <c r="C11772" t="s">
        <v>427</v>
      </c>
      <c r="D11772" t="s">
        <v>665</v>
      </c>
      <c r="E11772">
        <v>5</v>
      </c>
    </row>
    <row r="11773" spans="1:5">
      <c r="A11773">
        <v>2019</v>
      </c>
      <c r="B11773" t="s">
        <v>421</v>
      </c>
      <c r="C11773" t="s">
        <v>13</v>
      </c>
      <c r="D11773" t="s">
        <v>665</v>
      </c>
      <c r="E11773">
        <v>50</v>
      </c>
    </row>
    <row r="11774" spans="1:5">
      <c r="A11774">
        <v>2019</v>
      </c>
      <c r="B11774" t="s">
        <v>424</v>
      </c>
      <c r="C11774" t="s">
        <v>21</v>
      </c>
      <c r="D11774" t="s">
        <v>665</v>
      </c>
      <c r="E11774">
        <v>15</v>
      </c>
    </row>
    <row r="11775" spans="1:5">
      <c r="A11775">
        <v>2019</v>
      </c>
      <c r="B11775" t="s">
        <v>423</v>
      </c>
      <c r="C11775" t="s">
        <v>18</v>
      </c>
      <c r="D11775" t="s">
        <v>665</v>
      </c>
      <c r="E11775">
        <v>0</v>
      </c>
    </row>
    <row r="11776" spans="1:5">
      <c r="A11776">
        <v>2019</v>
      </c>
      <c r="B11776" t="s">
        <v>434</v>
      </c>
      <c r="C11776" t="s">
        <v>45</v>
      </c>
      <c r="D11776" t="s">
        <v>665</v>
      </c>
      <c r="E11776">
        <v>0</v>
      </c>
    </row>
    <row r="11777" spans="1:5">
      <c r="A11777">
        <v>2019</v>
      </c>
      <c r="B11777" t="s">
        <v>428</v>
      </c>
      <c r="C11777" t="s">
        <v>27</v>
      </c>
      <c r="D11777" t="s">
        <v>665</v>
      </c>
      <c r="E11777">
        <v>10</v>
      </c>
    </row>
    <row r="11778" spans="1:5">
      <c r="A11778">
        <v>2019</v>
      </c>
      <c r="B11778" t="s">
        <v>437</v>
      </c>
      <c r="C11778" t="s">
        <v>51</v>
      </c>
      <c r="D11778" t="s">
        <v>665</v>
      </c>
      <c r="E11778">
        <v>55</v>
      </c>
    </row>
    <row r="11779" spans="1:5">
      <c r="A11779">
        <v>2019</v>
      </c>
      <c r="B11779" t="s">
        <v>425</v>
      </c>
      <c r="C11779" t="s">
        <v>24</v>
      </c>
      <c r="D11779" t="s">
        <v>665</v>
      </c>
      <c r="E11779">
        <v>5</v>
      </c>
    </row>
    <row r="11780" spans="1:5">
      <c r="A11780">
        <v>2019</v>
      </c>
      <c r="B11780" t="s">
        <v>430</v>
      </c>
      <c r="C11780" t="s">
        <v>33</v>
      </c>
      <c r="D11780" t="s">
        <v>665</v>
      </c>
      <c r="E11780">
        <v>5</v>
      </c>
    </row>
    <row r="11781" spans="1:5">
      <c r="A11781">
        <v>2019</v>
      </c>
      <c r="B11781" t="s">
        <v>420</v>
      </c>
      <c r="C11781" t="s">
        <v>8</v>
      </c>
      <c r="D11781" t="s">
        <v>665</v>
      </c>
      <c r="E11781">
        <v>30</v>
      </c>
    </row>
    <row r="11782" spans="1:5">
      <c r="A11782">
        <v>2019</v>
      </c>
      <c r="B11782" t="s">
        <v>438</v>
      </c>
      <c r="C11782" t="s">
        <v>52</v>
      </c>
      <c r="D11782" t="s">
        <v>665</v>
      </c>
      <c r="E11782">
        <v>0</v>
      </c>
    </row>
    <row r="11783" spans="1:5">
      <c r="A11783">
        <v>2019</v>
      </c>
      <c r="B11783" t="s">
        <v>429</v>
      </c>
      <c r="C11783" t="s">
        <v>30</v>
      </c>
      <c r="D11783" t="s">
        <v>665</v>
      </c>
      <c r="E11783">
        <v>15</v>
      </c>
    </row>
    <row r="11784" spans="1:5">
      <c r="A11784">
        <v>2019</v>
      </c>
      <c r="B11784" t="s">
        <v>433</v>
      </c>
      <c r="C11784" t="s">
        <v>42</v>
      </c>
      <c r="D11784" t="s">
        <v>665</v>
      </c>
      <c r="E11784">
        <v>5</v>
      </c>
    </row>
    <row r="11785" spans="1:5">
      <c r="A11785">
        <v>2019</v>
      </c>
      <c r="B11785" t="s">
        <v>422</v>
      </c>
      <c r="C11785" t="s">
        <v>15</v>
      </c>
      <c r="D11785" t="s">
        <v>665</v>
      </c>
      <c r="E11785">
        <v>15</v>
      </c>
    </row>
    <row r="11786" spans="1:5">
      <c r="A11786">
        <v>2019</v>
      </c>
      <c r="B11786" t="s">
        <v>435</v>
      </c>
      <c r="C11786" t="s">
        <v>48</v>
      </c>
      <c r="D11786" t="s">
        <v>665</v>
      </c>
      <c r="E11786">
        <v>5</v>
      </c>
    </row>
    <row r="11787" spans="1:5">
      <c r="A11787">
        <v>2019</v>
      </c>
      <c r="B11787" t="s">
        <v>436</v>
      </c>
      <c r="C11787" t="s">
        <v>49</v>
      </c>
      <c r="D11787" t="s">
        <v>665</v>
      </c>
      <c r="E11787">
        <v>20</v>
      </c>
    </row>
    <row r="11788" spans="1:5">
      <c r="A11788">
        <v>2019</v>
      </c>
      <c r="B11788" t="s">
        <v>439</v>
      </c>
      <c r="C11788" t="s">
        <v>53</v>
      </c>
      <c r="D11788" t="s">
        <v>665</v>
      </c>
      <c r="E11788">
        <v>10</v>
      </c>
    </row>
    <row r="11789" spans="1:5">
      <c r="A11789">
        <v>2019</v>
      </c>
      <c r="B11789" t="s">
        <v>431</v>
      </c>
      <c r="C11789" t="s">
        <v>36</v>
      </c>
      <c r="D11789" t="s">
        <v>665</v>
      </c>
      <c r="E11789">
        <v>0</v>
      </c>
    </row>
    <row r="11790" spans="1:5">
      <c r="A11790">
        <v>2018</v>
      </c>
      <c r="B11790" t="s">
        <v>424</v>
      </c>
      <c r="C11790" t="s">
        <v>21</v>
      </c>
      <c r="D11790" t="s">
        <v>665</v>
      </c>
      <c r="E11790">
        <v>15</v>
      </c>
    </row>
    <row r="11791" spans="1:5">
      <c r="A11791">
        <v>2018</v>
      </c>
      <c r="B11791" t="s">
        <v>420</v>
      </c>
      <c r="C11791" t="s">
        <v>8</v>
      </c>
      <c r="D11791" t="s">
        <v>665</v>
      </c>
      <c r="E11791">
        <v>30</v>
      </c>
    </row>
    <row r="11792" spans="1:5">
      <c r="A11792">
        <v>2018</v>
      </c>
      <c r="B11792" t="s">
        <v>426</v>
      </c>
      <c r="C11792" t="s">
        <v>427</v>
      </c>
      <c r="D11792" t="s">
        <v>665</v>
      </c>
      <c r="E11792">
        <v>5</v>
      </c>
    </row>
    <row r="11793" spans="1:5">
      <c r="A11793">
        <v>2018</v>
      </c>
      <c r="B11793" t="s">
        <v>433</v>
      </c>
      <c r="C11793" t="s">
        <v>42</v>
      </c>
      <c r="D11793" t="s">
        <v>665</v>
      </c>
      <c r="E11793">
        <v>5</v>
      </c>
    </row>
    <row r="11794" spans="1:5">
      <c r="A11794">
        <v>2018</v>
      </c>
      <c r="B11794" t="s">
        <v>421</v>
      </c>
      <c r="C11794" t="s">
        <v>13</v>
      </c>
      <c r="D11794" t="s">
        <v>665</v>
      </c>
      <c r="E11794">
        <v>50</v>
      </c>
    </row>
    <row r="11795" spans="1:5">
      <c r="A11795">
        <v>2018</v>
      </c>
      <c r="B11795" t="s">
        <v>435</v>
      </c>
      <c r="C11795" t="s">
        <v>48</v>
      </c>
      <c r="D11795" t="s">
        <v>665</v>
      </c>
      <c r="E11795">
        <v>5</v>
      </c>
    </row>
    <row r="11796" spans="1:5">
      <c r="A11796">
        <v>2018</v>
      </c>
      <c r="B11796" t="s">
        <v>428</v>
      </c>
      <c r="C11796" t="s">
        <v>27</v>
      </c>
      <c r="D11796" t="s">
        <v>665</v>
      </c>
      <c r="E11796">
        <v>5</v>
      </c>
    </row>
    <row r="11797" spans="1:5">
      <c r="A11797">
        <v>2018</v>
      </c>
      <c r="B11797" t="s">
        <v>423</v>
      </c>
      <c r="C11797" t="s">
        <v>18</v>
      </c>
      <c r="D11797" t="s">
        <v>665</v>
      </c>
      <c r="E11797">
        <v>0</v>
      </c>
    </row>
    <row r="11798" spans="1:5">
      <c r="A11798">
        <v>2018</v>
      </c>
      <c r="B11798" t="s">
        <v>430</v>
      </c>
      <c r="C11798" t="s">
        <v>33</v>
      </c>
      <c r="D11798" t="s">
        <v>665</v>
      </c>
      <c r="E11798">
        <v>0</v>
      </c>
    </row>
    <row r="11799" spans="1:5">
      <c r="A11799">
        <v>2018</v>
      </c>
      <c r="B11799" t="s">
        <v>431</v>
      </c>
      <c r="C11799" t="s">
        <v>36</v>
      </c>
      <c r="D11799" t="s">
        <v>665</v>
      </c>
      <c r="E11799">
        <v>0</v>
      </c>
    </row>
    <row r="11800" spans="1:5">
      <c r="A11800">
        <v>2018</v>
      </c>
      <c r="B11800" t="s">
        <v>438</v>
      </c>
      <c r="C11800" t="s">
        <v>52</v>
      </c>
      <c r="D11800" t="s">
        <v>665</v>
      </c>
      <c r="E11800">
        <v>0</v>
      </c>
    </row>
    <row r="11801" spans="1:5">
      <c r="A11801">
        <v>2018</v>
      </c>
      <c r="B11801" t="s">
        <v>422</v>
      </c>
      <c r="C11801" t="s">
        <v>15</v>
      </c>
      <c r="D11801" t="s">
        <v>665</v>
      </c>
      <c r="E11801">
        <v>20</v>
      </c>
    </row>
    <row r="11802" spans="1:5">
      <c r="A11802">
        <v>2018</v>
      </c>
      <c r="B11802" t="s">
        <v>436</v>
      </c>
      <c r="C11802" t="s">
        <v>49</v>
      </c>
      <c r="D11802" t="s">
        <v>665</v>
      </c>
      <c r="E11802">
        <v>20</v>
      </c>
    </row>
    <row r="11803" spans="1:5">
      <c r="A11803">
        <v>2018</v>
      </c>
      <c r="B11803" t="s">
        <v>439</v>
      </c>
      <c r="C11803" t="s">
        <v>53</v>
      </c>
      <c r="D11803" t="s">
        <v>665</v>
      </c>
      <c r="E11803">
        <v>5</v>
      </c>
    </row>
    <row r="11804" spans="1:5">
      <c r="A11804">
        <v>2018</v>
      </c>
      <c r="B11804" t="s">
        <v>437</v>
      </c>
      <c r="C11804" t="s">
        <v>51</v>
      </c>
      <c r="D11804" t="s">
        <v>665</v>
      </c>
      <c r="E11804">
        <v>40</v>
      </c>
    </row>
    <row r="11805" spans="1:5">
      <c r="A11805">
        <v>2018</v>
      </c>
      <c r="B11805" t="s">
        <v>434</v>
      </c>
      <c r="C11805" t="s">
        <v>45</v>
      </c>
      <c r="D11805" t="s">
        <v>665</v>
      </c>
      <c r="E11805">
        <v>0</v>
      </c>
    </row>
    <row r="11806" spans="1:5">
      <c r="A11806">
        <v>2018</v>
      </c>
      <c r="B11806" t="s">
        <v>429</v>
      </c>
      <c r="C11806" t="s">
        <v>30</v>
      </c>
      <c r="D11806" t="s">
        <v>665</v>
      </c>
      <c r="E11806">
        <v>15</v>
      </c>
    </row>
    <row r="11807" spans="1:5">
      <c r="A11807">
        <v>2018</v>
      </c>
      <c r="B11807" t="s">
        <v>425</v>
      </c>
      <c r="C11807" t="s">
        <v>24</v>
      </c>
      <c r="D11807" t="s">
        <v>665</v>
      </c>
      <c r="E11807">
        <v>0</v>
      </c>
    </row>
    <row r="11808" spans="1:5">
      <c r="A11808">
        <v>2018</v>
      </c>
      <c r="B11808" t="s">
        <v>432</v>
      </c>
      <c r="C11808" t="s">
        <v>39</v>
      </c>
      <c r="D11808" t="s">
        <v>665</v>
      </c>
      <c r="E11808">
        <v>10</v>
      </c>
    </row>
    <row r="11809" spans="1:5">
      <c r="A11809">
        <v>2023</v>
      </c>
      <c r="B11809" t="s">
        <v>424</v>
      </c>
      <c r="C11809" t="s">
        <v>21</v>
      </c>
      <c r="D11809" t="s">
        <v>665</v>
      </c>
      <c r="E11809">
        <v>10</v>
      </c>
    </row>
    <row r="11810" spans="1:5">
      <c r="A11810">
        <v>2023</v>
      </c>
      <c r="B11810" t="s">
        <v>432</v>
      </c>
      <c r="C11810" t="s">
        <v>39</v>
      </c>
      <c r="D11810" t="s">
        <v>665</v>
      </c>
      <c r="E11810">
        <v>10</v>
      </c>
    </row>
    <row r="11811" spans="1:5">
      <c r="A11811">
        <v>2023</v>
      </c>
      <c r="B11811" t="s">
        <v>421</v>
      </c>
      <c r="C11811" t="s">
        <v>13</v>
      </c>
      <c r="D11811" t="s">
        <v>665</v>
      </c>
      <c r="E11811">
        <v>75</v>
      </c>
    </row>
    <row r="11812" spans="1:5">
      <c r="A11812">
        <v>2023</v>
      </c>
      <c r="B11812" t="s">
        <v>430</v>
      </c>
      <c r="C11812" t="s">
        <v>33</v>
      </c>
      <c r="D11812" t="s">
        <v>665</v>
      </c>
      <c r="E11812">
        <v>5</v>
      </c>
    </row>
    <row r="11813" spans="1:5">
      <c r="A11813">
        <v>2023</v>
      </c>
      <c r="B11813" t="s">
        <v>435</v>
      </c>
      <c r="C11813" t="s">
        <v>48</v>
      </c>
      <c r="D11813" t="s">
        <v>665</v>
      </c>
      <c r="E11813">
        <v>0</v>
      </c>
    </row>
    <row r="11814" spans="1:5">
      <c r="A11814">
        <v>2023</v>
      </c>
      <c r="B11814" t="s">
        <v>436</v>
      </c>
      <c r="C11814" t="s">
        <v>49</v>
      </c>
      <c r="D11814" t="s">
        <v>665</v>
      </c>
      <c r="E11814">
        <v>25</v>
      </c>
    </row>
    <row r="11815" spans="1:5">
      <c r="A11815">
        <v>2023</v>
      </c>
      <c r="B11815" t="s">
        <v>429</v>
      </c>
      <c r="C11815" t="s">
        <v>30</v>
      </c>
      <c r="D11815" t="s">
        <v>665</v>
      </c>
      <c r="E11815">
        <v>15</v>
      </c>
    </row>
    <row r="11816" spans="1:5">
      <c r="A11816">
        <v>2023</v>
      </c>
      <c r="B11816" t="s">
        <v>420</v>
      </c>
      <c r="C11816" t="s">
        <v>8</v>
      </c>
      <c r="D11816" t="s">
        <v>665</v>
      </c>
      <c r="E11816">
        <v>40</v>
      </c>
    </row>
    <row r="11817" spans="1:5">
      <c r="A11817">
        <v>2023</v>
      </c>
      <c r="B11817" t="s">
        <v>439</v>
      </c>
      <c r="C11817" t="s">
        <v>53</v>
      </c>
      <c r="D11817" t="s">
        <v>665</v>
      </c>
      <c r="E11817">
        <v>5</v>
      </c>
    </row>
    <row r="11818" spans="1:5">
      <c r="A11818">
        <v>2023</v>
      </c>
      <c r="B11818" t="s">
        <v>437</v>
      </c>
      <c r="C11818" t="s">
        <v>51</v>
      </c>
      <c r="D11818" t="s">
        <v>665</v>
      </c>
      <c r="E11818">
        <v>50</v>
      </c>
    </row>
    <row r="11819" spans="1:5">
      <c r="A11819">
        <v>2023</v>
      </c>
      <c r="B11819" t="s">
        <v>438</v>
      </c>
      <c r="C11819" t="s">
        <v>52</v>
      </c>
      <c r="D11819" t="s">
        <v>665</v>
      </c>
      <c r="E11819">
        <v>0</v>
      </c>
    </row>
    <row r="11820" spans="1:5">
      <c r="A11820">
        <v>2023</v>
      </c>
      <c r="B11820" t="s">
        <v>426</v>
      </c>
      <c r="C11820" t="s">
        <v>427</v>
      </c>
      <c r="D11820" t="s">
        <v>665</v>
      </c>
      <c r="E11820">
        <v>5</v>
      </c>
    </row>
    <row r="11821" spans="1:5">
      <c r="A11821">
        <v>2023</v>
      </c>
      <c r="B11821" t="s">
        <v>434</v>
      </c>
      <c r="C11821" t="s">
        <v>45</v>
      </c>
      <c r="D11821" t="s">
        <v>665</v>
      </c>
      <c r="E11821">
        <v>0</v>
      </c>
    </row>
    <row r="11822" spans="1:5">
      <c r="A11822">
        <v>2023</v>
      </c>
      <c r="B11822" t="s">
        <v>425</v>
      </c>
      <c r="C11822" t="s">
        <v>24</v>
      </c>
      <c r="D11822" t="s">
        <v>665</v>
      </c>
      <c r="E11822">
        <v>10</v>
      </c>
    </row>
    <row r="11823" spans="1:5">
      <c r="A11823">
        <v>2023</v>
      </c>
      <c r="B11823" t="s">
        <v>422</v>
      </c>
      <c r="C11823" t="s">
        <v>15</v>
      </c>
      <c r="D11823" t="s">
        <v>665</v>
      </c>
      <c r="E11823">
        <v>20</v>
      </c>
    </row>
    <row r="11824" spans="1:5">
      <c r="A11824">
        <v>2024</v>
      </c>
      <c r="B11824" t="s">
        <v>430</v>
      </c>
      <c r="C11824" t="s">
        <v>33</v>
      </c>
      <c r="D11824" t="s">
        <v>665</v>
      </c>
      <c r="E11824">
        <v>5</v>
      </c>
    </row>
    <row r="11825" spans="1:5">
      <c r="A11825">
        <v>2024</v>
      </c>
      <c r="B11825" t="s">
        <v>428</v>
      </c>
      <c r="C11825" t="s">
        <v>27</v>
      </c>
      <c r="D11825" t="s">
        <v>665</v>
      </c>
      <c r="E11825">
        <v>5</v>
      </c>
    </row>
    <row r="11826" spans="1:5">
      <c r="A11826">
        <v>2024</v>
      </c>
      <c r="B11826" t="s">
        <v>422</v>
      </c>
      <c r="C11826" t="s">
        <v>15</v>
      </c>
      <c r="D11826" t="s">
        <v>665</v>
      </c>
      <c r="E11826">
        <v>20</v>
      </c>
    </row>
    <row r="11827" spans="1:5">
      <c r="A11827">
        <v>2024</v>
      </c>
      <c r="B11827" t="s">
        <v>425</v>
      </c>
      <c r="C11827" t="s">
        <v>24</v>
      </c>
      <c r="D11827" t="s">
        <v>665</v>
      </c>
      <c r="E11827">
        <v>5</v>
      </c>
    </row>
    <row r="11828" spans="1:5">
      <c r="A11828">
        <v>2024</v>
      </c>
      <c r="B11828" t="s">
        <v>438</v>
      </c>
      <c r="C11828" t="s">
        <v>52</v>
      </c>
      <c r="D11828" t="s">
        <v>665</v>
      </c>
      <c r="E11828">
        <v>0</v>
      </c>
    </row>
    <row r="11829" spans="1:5">
      <c r="A11829">
        <v>2024</v>
      </c>
      <c r="B11829" t="s">
        <v>420</v>
      </c>
      <c r="C11829" t="s">
        <v>8</v>
      </c>
      <c r="D11829" t="s">
        <v>665</v>
      </c>
      <c r="E11829">
        <v>35</v>
      </c>
    </row>
    <row r="11830" spans="1:5">
      <c r="A11830">
        <v>2024</v>
      </c>
      <c r="B11830" t="s">
        <v>423</v>
      </c>
      <c r="C11830" t="s">
        <v>18</v>
      </c>
      <c r="D11830" t="s">
        <v>665</v>
      </c>
      <c r="E11830">
        <v>0</v>
      </c>
    </row>
    <row r="11831" spans="1:5">
      <c r="A11831">
        <v>2024</v>
      </c>
      <c r="B11831" t="s">
        <v>421</v>
      </c>
      <c r="C11831" t="s">
        <v>13</v>
      </c>
      <c r="D11831" t="s">
        <v>665</v>
      </c>
      <c r="E11831">
        <v>75</v>
      </c>
    </row>
    <row r="11832" spans="1:5">
      <c r="A11832">
        <v>2024</v>
      </c>
      <c r="B11832" t="s">
        <v>429</v>
      </c>
      <c r="C11832" t="s">
        <v>30</v>
      </c>
      <c r="D11832" t="s">
        <v>665</v>
      </c>
      <c r="E11832">
        <v>15</v>
      </c>
    </row>
    <row r="11833" spans="1:5">
      <c r="A11833">
        <v>2024</v>
      </c>
      <c r="B11833" t="s">
        <v>431</v>
      </c>
      <c r="C11833" t="s">
        <v>36</v>
      </c>
      <c r="D11833" t="s">
        <v>665</v>
      </c>
      <c r="E11833">
        <v>0</v>
      </c>
    </row>
    <row r="11834" spans="1:5">
      <c r="A11834">
        <v>2024</v>
      </c>
      <c r="B11834" t="s">
        <v>434</v>
      </c>
      <c r="C11834" t="s">
        <v>45</v>
      </c>
      <c r="D11834" t="s">
        <v>665</v>
      </c>
      <c r="E11834">
        <v>0</v>
      </c>
    </row>
    <row r="11835" spans="1:5">
      <c r="A11835">
        <v>2024</v>
      </c>
      <c r="B11835" t="s">
        <v>437</v>
      </c>
      <c r="C11835" t="s">
        <v>51</v>
      </c>
      <c r="D11835" t="s">
        <v>665</v>
      </c>
      <c r="E11835">
        <v>45</v>
      </c>
    </row>
    <row r="11836" spans="1:5">
      <c r="A11836">
        <v>2024</v>
      </c>
      <c r="B11836" t="s">
        <v>436</v>
      </c>
      <c r="C11836" t="s">
        <v>49</v>
      </c>
      <c r="D11836" t="s">
        <v>665</v>
      </c>
      <c r="E11836">
        <v>20</v>
      </c>
    </row>
    <row r="11837" spans="1:5">
      <c r="A11837">
        <v>2024</v>
      </c>
      <c r="B11837" t="s">
        <v>439</v>
      </c>
      <c r="C11837" t="s">
        <v>53</v>
      </c>
      <c r="D11837" t="s">
        <v>665</v>
      </c>
      <c r="E11837">
        <v>5</v>
      </c>
    </row>
    <row r="11838" spans="1:5">
      <c r="A11838">
        <v>2024</v>
      </c>
      <c r="B11838" t="s">
        <v>433</v>
      </c>
      <c r="C11838" t="s">
        <v>42</v>
      </c>
      <c r="D11838" t="s">
        <v>665</v>
      </c>
      <c r="E11838">
        <v>5</v>
      </c>
    </row>
    <row r="11839" spans="1:5">
      <c r="A11839">
        <v>2022</v>
      </c>
      <c r="B11839" t="s">
        <v>407</v>
      </c>
      <c r="C11839" t="s">
        <v>407</v>
      </c>
      <c r="D11839" t="s">
        <v>577</v>
      </c>
      <c r="E11839">
        <v>60795</v>
      </c>
    </row>
    <row r="11840" spans="1:5">
      <c r="A11840">
        <v>2021</v>
      </c>
      <c r="B11840" t="s">
        <v>407</v>
      </c>
      <c r="C11840" t="s">
        <v>407</v>
      </c>
      <c r="D11840" t="s">
        <v>577</v>
      </c>
      <c r="E11840">
        <v>60535</v>
      </c>
    </row>
    <row r="11841" spans="1:5">
      <c r="A11841">
        <v>2023</v>
      </c>
      <c r="B11841" t="s">
        <v>407</v>
      </c>
      <c r="C11841" t="s">
        <v>407</v>
      </c>
      <c r="D11841" t="s">
        <v>577</v>
      </c>
      <c r="E11841">
        <v>60235</v>
      </c>
    </row>
    <row r="11842" spans="1:5">
      <c r="A11842">
        <v>2020</v>
      </c>
      <c r="B11842" t="s">
        <v>407</v>
      </c>
      <c r="C11842" t="s">
        <v>407</v>
      </c>
      <c r="D11842" t="s">
        <v>577</v>
      </c>
      <c r="E11842">
        <v>61605</v>
      </c>
    </row>
    <row r="11843" spans="1:5">
      <c r="A11843">
        <v>2019</v>
      </c>
      <c r="B11843" t="s">
        <v>407</v>
      </c>
      <c r="C11843" t="s">
        <v>407</v>
      </c>
      <c r="D11843" t="s">
        <v>577</v>
      </c>
      <c r="E11843">
        <v>61425</v>
      </c>
    </row>
    <row r="11844" spans="1:5">
      <c r="A11844">
        <v>2018</v>
      </c>
      <c r="B11844" t="s">
        <v>407</v>
      </c>
      <c r="C11844" t="s">
        <v>407</v>
      </c>
      <c r="D11844" t="s">
        <v>577</v>
      </c>
      <c r="E11844">
        <v>57270</v>
      </c>
    </row>
    <row r="11845" spans="1:5">
      <c r="A11845">
        <v>2024</v>
      </c>
      <c r="B11845" t="s">
        <v>407</v>
      </c>
      <c r="C11845" t="s">
        <v>407</v>
      </c>
      <c r="D11845" t="s">
        <v>577</v>
      </c>
      <c r="E11845">
        <v>60055</v>
      </c>
    </row>
    <row r="11846" spans="1:5">
      <c r="A11846">
        <v>2022</v>
      </c>
      <c r="B11846" t="s">
        <v>407</v>
      </c>
      <c r="C11846" t="s">
        <v>407</v>
      </c>
      <c r="D11846" t="s">
        <v>578</v>
      </c>
      <c r="E11846">
        <v>84770</v>
      </c>
    </row>
    <row r="11847" spans="1:5">
      <c r="A11847">
        <v>2021</v>
      </c>
      <c r="B11847" t="s">
        <v>407</v>
      </c>
      <c r="C11847" t="s">
        <v>407</v>
      </c>
      <c r="D11847" t="s">
        <v>578</v>
      </c>
      <c r="E11847">
        <v>84865</v>
      </c>
    </row>
    <row r="11848" spans="1:5">
      <c r="A11848">
        <v>2023</v>
      </c>
      <c r="B11848" t="s">
        <v>407</v>
      </c>
      <c r="C11848" t="s">
        <v>407</v>
      </c>
      <c r="D11848" t="s">
        <v>578</v>
      </c>
      <c r="E11848">
        <v>83595</v>
      </c>
    </row>
    <row r="11849" spans="1:5">
      <c r="A11849">
        <v>2020</v>
      </c>
      <c r="B11849" t="s">
        <v>407</v>
      </c>
      <c r="C11849" t="s">
        <v>407</v>
      </c>
      <c r="D11849" t="s">
        <v>578</v>
      </c>
      <c r="E11849">
        <v>86420</v>
      </c>
    </row>
    <row r="11850" spans="1:5">
      <c r="A11850">
        <v>2019</v>
      </c>
      <c r="B11850" t="s">
        <v>407</v>
      </c>
      <c r="C11850" t="s">
        <v>407</v>
      </c>
      <c r="D11850" t="s">
        <v>578</v>
      </c>
      <c r="E11850">
        <v>86625</v>
      </c>
    </row>
    <row r="11851" spans="1:5">
      <c r="A11851">
        <v>2018</v>
      </c>
      <c r="B11851" t="s">
        <v>407</v>
      </c>
      <c r="C11851" t="s">
        <v>407</v>
      </c>
      <c r="D11851" t="s">
        <v>578</v>
      </c>
      <c r="E11851">
        <v>82200</v>
      </c>
    </row>
    <row r="11852" spans="1:5">
      <c r="A11852">
        <v>2024</v>
      </c>
      <c r="B11852" t="s">
        <v>407</v>
      </c>
      <c r="C11852" t="s">
        <v>407</v>
      </c>
      <c r="D11852" t="s">
        <v>578</v>
      </c>
      <c r="E11852">
        <v>83140</v>
      </c>
    </row>
    <row r="11853" spans="1:5">
      <c r="A11853">
        <v>2022</v>
      </c>
      <c r="B11853" t="s">
        <v>407</v>
      </c>
      <c r="C11853" t="s">
        <v>407</v>
      </c>
      <c r="D11853" t="s">
        <v>579</v>
      </c>
      <c r="E11853">
        <v>144675</v>
      </c>
    </row>
    <row r="11854" spans="1:5">
      <c r="A11854">
        <v>2021</v>
      </c>
      <c r="B11854" t="s">
        <v>407</v>
      </c>
      <c r="C11854" t="s">
        <v>407</v>
      </c>
      <c r="D11854" t="s">
        <v>579</v>
      </c>
      <c r="E11854">
        <v>145160</v>
      </c>
    </row>
    <row r="11855" spans="1:5">
      <c r="A11855">
        <v>2023</v>
      </c>
      <c r="B11855" t="s">
        <v>407</v>
      </c>
      <c r="C11855" t="s">
        <v>407</v>
      </c>
      <c r="D11855" t="s">
        <v>579</v>
      </c>
      <c r="E11855">
        <v>142690</v>
      </c>
    </row>
    <row r="11856" spans="1:5">
      <c r="A11856">
        <v>2020</v>
      </c>
      <c r="B11856" t="s">
        <v>407</v>
      </c>
      <c r="C11856" t="s">
        <v>407</v>
      </c>
      <c r="D11856" t="s">
        <v>579</v>
      </c>
      <c r="E11856">
        <v>147025</v>
      </c>
    </row>
    <row r="11857" spans="1:5">
      <c r="A11857">
        <v>2019</v>
      </c>
      <c r="B11857" t="s">
        <v>407</v>
      </c>
      <c r="C11857" t="s">
        <v>407</v>
      </c>
      <c r="D11857" t="s">
        <v>579</v>
      </c>
      <c r="E11857">
        <v>148000</v>
      </c>
    </row>
    <row r="11858" spans="1:5">
      <c r="A11858">
        <v>2018</v>
      </c>
      <c r="B11858" t="s">
        <v>407</v>
      </c>
      <c r="C11858" t="s">
        <v>407</v>
      </c>
      <c r="D11858" t="s">
        <v>579</v>
      </c>
      <c r="E11858">
        <v>143740</v>
      </c>
    </row>
    <row r="11859" spans="1:5">
      <c r="A11859">
        <v>2024</v>
      </c>
      <c r="B11859" t="s">
        <v>407</v>
      </c>
      <c r="C11859" t="s">
        <v>407</v>
      </c>
      <c r="D11859" t="s">
        <v>579</v>
      </c>
      <c r="E11859">
        <v>141315</v>
      </c>
    </row>
    <row r="11860" spans="1:5">
      <c r="A11860">
        <v>2022</v>
      </c>
      <c r="B11860" t="s">
        <v>407</v>
      </c>
      <c r="C11860" t="s">
        <v>407</v>
      </c>
      <c r="D11860" t="s">
        <v>580</v>
      </c>
      <c r="E11860">
        <v>0.99729999999999996</v>
      </c>
    </row>
    <row r="11861" spans="1:5">
      <c r="A11861">
        <v>2021</v>
      </c>
      <c r="B11861" t="s">
        <v>407</v>
      </c>
      <c r="C11861" t="s">
        <v>407</v>
      </c>
      <c r="D11861" t="s">
        <v>580</v>
      </c>
      <c r="E11861">
        <v>0.99670000000000003</v>
      </c>
    </row>
    <row r="11862" spans="1:5">
      <c r="A11862">
        <v>2023</v>
      </c>
      <c r="B11862" t="s">
        <v>407</v>
      </c>
      <c r="C11862" t="s">
        <v>407</v>
      </c>
      <c r="D11862" t="s">
        <v>580</v>
      </c>
      <c r="E11862">
        <v>0.99729999999999996</v>
      </c>
    </row>
    <row r="11863" spans="1:5">
      <c r="A11863">
        <v>2020</v>
      </c>
      <c r="B11863" t="s">
        <v>407</v>
      </c>
      <c r="C11863" t="s">
        <v>407</v>
      </c>
      <c r="D11863" t="s">
        <v>580</v>
      </c>
      <c r="E11863">
        <v>0.99670000000000003</v>
      </c>
    </row>
    <row r="11864" spans="1:5">
      <c r="A11864">
        <v>2019</v>
      </c>
      <c r="B11864" t="s">
        <v>407</v>
      </c>
      <c r="C11864" t="s">
        <v>407</v>
      </c>
      <c r="D11864" t="s">
        <v>580</v>
      </c>
      <c r="E11864">
        <v>0.99629999999999996</v>
      </c>
    </row>
    <row r="11865" spans="1:5">
      <c r="A11865">
        <v>2018</v>
      </c>
      <c r="B11865" t="s">
        <v>407</v>
      </c>
      <c r="C11865" t="s">
        <v>407</v>
      </c>
      <c r="D11865" t="s">
        <v>580</v>
      </c>
      <c r="E11865">
        <v>0.99639999999999995</v>
      </c>
    </row>
    <row r="11866" spans="1:5">
      <c r="A11866">
        <v>2024</v>
      </c>
      <c r="B11866" t="s">
        <v>407</v>
      </c>
      <c r="C11866" t="s">
        <v>407</v>
      </c>
      <c r="D11866" t="s">
        <v>580</v>
      </c>
      <c r="E11866">
        <v>0.99770000000000003</v>
      </c>
    </row>
    <row r="11867" spans="1:5">
      <c r="A11867">
        <v>2022</v>
      </c>
      <c r="B11867" t="s">
        <v>407</v>
      </c>
      <c r="C11867" t="s">
        <v>407</v>
      </c>
      <c r="D11867" t="s">
        <v>581</v>
      </c>
      <c r="E11867">
        <v>0.43090000000000001</v>
      </c>
    </row>
    <row r="11868" spans="1:5">
      <c r="A11868">
        <v>2021</v>
      </c>
      <c r="B11868" t="s">
        <v>407</v>
      </c>
      <c r="C11868" t="s">
        <v>407</v>
      </c>
      <c r="D11868" t="s">
        <v>581</v>
      </c>
      <c r="E11868">
        <v>0.43280000000000002</v>
      </c>
    </row>
    <row r="11869" spans="1:5">
      <c r="A11869">
        <v>2023</v>
      </c>
      <c r="B11869" t="s">
        <v>407</v>
      </c>
      <c r="C11869" t="s">
        <v>407</v>
      </c>
      <c r="D11869" t="s">
        <v>581</v>
      </c>
      <c r="E11869">
        <v>0.43130000000000002</v>
      </c>
    </row>
    <row r="11870" spans="1:5">
      <c r="A11870">
        <v>2020</v>
      </c>
      <c r="B11870" t="s">
        <v>407</v>
      </c>
      <c r="C11870" t="s">
        <v>407</v>
      </c>
      <c r="D11870" t="s">
        <v>581</v>
      </c>
      <c r="E11870">
        <v>0.42180000000000001</v>
      </c>
    </row>
    <row r="11871" spans="1:5">
      <c r="A11871">
        <v>2019</v>
      </c>
      <c r="B11871" t="s">
        <v>407</v>
      </c>
      <c r="C11871" t="s">
        <v>407</v>
      </c>
      <c r="D11871" t="s">
        <v>581</v>
      </c>
      <c r="E11871">
        <v>0.43120000000000003</v>
      </c>
    </row>
    <row r="11872" spans="1:5">
      <c r="A11872">
        <v>2018</v>
      </c>
      <c r="B11872" t="s">
        <v>407</v>
      </c>
      <c r="C11872" t="s">
        <v>407</v>
      </c>
      <c r="D11872" t="s">
        <v>581</v>
      </c>
      <c r="E11872">
        <v>0.45029999999999998</v>
      </c>
    </row>
    <row r="11873" spans="1:5">
      <c r="A11873">
        <v>2024</v>
      </c>
      <c r="B11873" t="s">
        <v>407</v>
      </c>
      <c r="C11873" t="s">
        <v>407</v>
      </c>
      <c r="D11873" t="s">
        <v>581</v>
      </c>
      <c r="E11873">
        <v>0.4304</v>
      </c>
    </row>
    <row r="11874" spans="1:5">
      <c r="A11874">
        <v>2022</v>
      </c>
      <c r="B11874" t="s">
        <v>407</v>
      </c>
      <c r="C11874" t="s">
        <v>407</v>
      </c>
      <c r="D11874" t="s">
        <v>582</v>
      </c>
      <c r="E11874">
        <v>0.90600000000000003</v>
      </c>
    </row>
    <row r="11875" spans="1:5">
      <c r="A11875">
        <v>2021</v>
      </c>
      <c r="B11875" t="s">
        <v>407</v>
      </c>
      <c r="C11875" t="s">
        <v>407</v>
      </c>
      <c r="D11875" t="s">
        <v>582</v>
      </c>
      <c r="E11875">
        <v>0.90720000000000001</v>
      </c>
    </row>
    <row r="11876" spans="1:5">
      <c r="A11876">
        <v>2023</v>
      </c>
      <c r="B11876" t="s">
        <v>407</v>
      </c>
      <c r="C11876" t="s">
        <v>407</v>
      </c>
      <c r="D11876" t="s">
        <v>582</v>
      </c>
      <c r="E11876">
        <v>0.90410000000000001</v>
      </c>
    </row>
    <row r="11877" spans="1:5">
      <c r="A11877">
        <v>2020</v>
      </c>
      <c r="B11877" t="s">
        <v>407</v>
      </c>
      <c r="C11877" t="s">
        <v>407</v>
      </c>
      <c r="D11877" t="s">
        <v>582</v>
      </c>
      <c r="E11877">
        <v>0.90259999999999996</v>
      </c>
    </row>
    <row r="11878" spans="1:5">
      <c r="A11878">
        <v>2019</v>
      </c>
      <c r="B11878" t="s">
        <v>407</v>
      </c>
      <c r="C11878" t="s">
        <v>407</v>
      </c>
      <c r="D11878" t="s">
        <v>582</v>
      </c>
      <c r="E11878">
        <v>0.89970000000000006</v>
      </c>
    </row>
    <row r="11879" spans="1:5">
      <c r="A11879">
        <v>2018</v>
      </c>
      <c r="B11879" t="s">
        <v>407</v>
      </c>
      <c r="C11879" t="s">
        <v>407</v>
      </c>
      <c r="D11879" t="s">
        <v>582</v>
      </c>
      <c r="E11879">
        <v>0.89280000000000004</v>
      </c>
    </row>
    <row r="11880" spans="1:5">
      <c r="A11880">
        <v>2024</v>
      </c>
      <c r="B11880" t="s">
        <v>407</v>
      </c>
      <c r="C11880" t="s">
        <v>407</v>
      </c>
      <c r="D11880" t="s">
        <v>582</v>
      </c>
      <c r="E11880">
        <v>0.90290000000000004</v>
      </c>
    </row>
    <row r="11881" spans="1:5">
      <c r="A11881">
        <v>2022</v>
      </c>
      <c r="B11881" t="s">
        <v>407</v>
      </c>
      <c r="C11881" t="s">
        <v>407</v>
      </c>
      <c r="D11881" t="s">
        <v>583</v>
      </c>
      <c r="E11881">
        <v>0.85119999999999996</v>
      </c>
    </row>
    <row r="11882" spans="1:5">
      <c r="A11882">
        <v>2021</v>
      </c>
      <c r="B11882" t="s">
        <v>407</v>
      </c>
      <c r="C11882" t="s">
        <v>407</v>
      </c>
      <c r="D11882" t="s">
        <v>583</v>
      </c>
      <c r="E11882">
        <v>0.84830000000000005</v>
      </c>
    </row>
    <row r="11883" spans="1:5">
      <c r="A11883">
        <v>2023</v>
      </c>
      <c r="B11883" t="s">
        <v>407</v>
      </c>
      <c r="C11883" t="s">
        <v>407</v>
      </c>
      <c r="D11883" t="s">
        <v>583</v>
      </c>
      <c r="E11883">
        <v>0.85289999999999999</v>
      </c>
    </row>
    <row r="11884" spans="1:5">
      <c r="A11884">
        <v>2020</v>
      </c>
      <c r="B11884" t="s">
        <v>407</v>
      </c>
      <c r="C11884" t="s">
        <v>407</v>
      </c>
      <c r="D11884" t="s">
        <v>583</v>
      </c>
      <c r="E11884">
        <v>0.84150000000000003</v>
      </c>
    </row>
    <row r="11885" spans="1:5">
      <c r="A11885">
        <v>2019</v>
      </c>
      <c r="B11885" t="s">
        <v>407</v>
      </c>
      <c r="C11885" t="s">
        <v>407</v>
      </c>
      <c r="D11885" t="s">
        <v>583</v>
      </c>
      <c r="E11885">
        <v>0.83289999999999997</v>
      </c>
    </row>
    <row r="11886" spans="1:5">
      <c r="A11886">
        <v>2018</v>
      </c>
      <c r="B11886" t="s">
        <v>407</v>
      </c>
      <c r="C11886" t="s">
        <v>407</v>
      </c>
      <c r="D11886" t="s">
        <v>583</v>
      </c>
      <c r="E11886">
        <v>0.81869999999999998</v>
      </c>
    </row>
    <row r="11887" spans="1:5">
      <c r="A11887">
        <v>2024</v>
      </c>
      <c r="B11887" t="s">
        <v>407</v>
      </c>
      <c r="C11887" t="s">
        <v>407</v>
      </c>
      <c r="D11887" t="s">
        <v>583</v>
      </c>
      <c r="E11887">
        <v>0.85340000000000005</v>
      </c>
    </row>
    <row r="11888" spans="1:5">
      <c r="A11888">
        <v>2022</v>
      </c>
      <c r="B11888" t="s">
        <v>407</v>
      </c>
      <c r="C11888" t="s">
        <v>407</v>
      </c>
      <c r="D11888" t="s">
        <v>584</v>
      </c>
      <c r="E11888">
        <v>21290</v>
      </c>
    </row>
    <row r="11889" spans="1:5">
      <c r="A11889">
        <v>2021</v>
      </c>
      <c r="B11889" t="s">
        <v>407</v>
      </c>
      <c r="C11889" t="s">
        <v>407</v>
      </c>
      <c r="D11889" t="s">
        <v>584</v>
      </c>
      <c r="E11889">
        <v>21620</v>
      </c>
    </row>
    <row r="11890" spans="1:5">
      <c r="A11890">
        <v>2023</v>
      </c>
      <c r="B11890" t="s">
        <v>407</v>
      </c>
      <c r="C11890" t="s">
        <v>407</v>
      </c>
      <c r="D11890" t="s">
        <v>584</v>
      </c>
      <c r="E11890">
        <v>20770</v>
      </c>
    </row>
    <row r="11891" spans="1:5">
      <c r="A11891">
        <v>2020</v>
      </c>
      <c r="B11891" t="s">
        <v>407</v>
      </c>
      <c r="C11891" t="s">
        <v>407</v>
      </c>
      <c r="D11891" t="s">
        <v>584</v>
      </c>
      <c r="E11891">
        <v>21835</v>
      </c>
    </row>
    <row r="11892" spans="1:5">
      <c r="A11892">
        <v>2019</v>
      </c>
      <c r="B11892" t="s">
        <v>407</v>
      </c>
      <c r="C11892" t="s">
        <v>407</v>
      </c>
      <c r="D11892" t="s">
        <v>584</v>
      </c>
      <c r="E11892">
        <v>22185</v>
      </c>
    </row>
    <row r="11893" spans="1:5">
      <c r="A11893">
        <v>2018</v>
      </c>
      <c r="B11893" t="s">
        <v>407</v>
      </c>
      <c r="C11893" t="s">
        <v>407</v>
      </c>
      <c r="D11893" t="s">
        <v>584</v>
      </c>
      <c r="E11893">
        <v>22295</v>
      </c>
    </row>
    <row r="11894" spans="1:5">
      <c r="A11894">
        <v>2024</v>
      </c>
      <c r="B11894" t="s">
        <v>407</v>
      </c>
      <c r="C11894" t="s">
        <v>407</v>
      </c>
      <c r="D11894" t="s">
        <v>584</v>
      </c>
      <c r="E11894">
        <v>20355</v>
      </c>
    </row>
    <row r="11895" spans="1:5">
      <c r="A11895">
        <v>2022</v>
      </c>
      <c r="B11895" t="s">
        <v>407</v>
      </c>
      <c r="C11895" t="s">
        <v>407</v>
      </c>
      <c r="D11895" t="s">
        <v>585</v>
      </c>
      <c r="E11895">
        <v>475</v>
      </c>
    </row>
    <row r="11896" spans="1:5">
      <c r="A11896">
        <v>2021</v>
      </c>
      <c r="B11896" t="s">
        <v>407</v>
      </c>
      <c r="C11896" t="s">
        <v>407</v>
      </c>
      <c r="D11896" t="s">
        <v>585</v>
      </c>
      <c r="E11896">
        <v>425</v>
      </c>
    </row>
    <row r="11897" spans="1:5">
      <c r="A11897">
        <v>2023</v>
      </c>
      <c r="B11897" t="s">
        <v>407</v>
      </c>
      <c r="C11897" t="s">
        <v>407</v>
      </c>
      <c r="D11897" t="s">
        <v>585</v>
      </c>
      <c r="E11897">
        <v>570</v>
      </c>
    </row>
    <row r="11898" spans="1:5">
      <c r="A11898">
        <v>2020</v>
      </c>
      <c r="B11898" t="s">
        <v>407</v>
      </c>
      <c r="C11898" t="s">
        <v>407</v>
      </c>
      <c r="D11898" t="s">
        <v>585</v>
      </c>
      <c r="E11898">
        <v>430</v>
      </c>
    </row>
    <row r="11899" spans="1:5">
      <c r="A11899">
        <v>2019</v>
      </c>
      <c r="B11899" t="s">
        <v>407</v>
      </c>
      <c r="C11899" t="s">
        <v>407</v>
      </c>
      <c r="D11899" t="s">
        <v>585</v>
      </c>
      <c r="E11899">
        <v>415</v>
      </c>
    </row>
    <row r="11900" spans="1:5">
      <c r="A11900">
        <v>2018</v>
      </c>
      <c r="B11900" t="s">
        <v>407</v>
      </c>
      <c r="C11900" t="s">
        <v>407</v>
      </c>
      <c r="D11900" t="s">
        <v>585</v>
      </c>
      <c r="E11900">
        <v>430</v>
      </c>
    </row>
    <row r="11901" spans="1:5">
      <c r="A11901">
        <v>2024</v>
      </c>
      <c r="B11901" t="s">
        <v>407</v>
      </c>
      <c r="C11901" t="s">
        <v>407</v>
      </c>
      <c r="D11901" t="s">
        <v>585</v>
      </c>
      <c r="E11901">
        <v>615</v>
      </c>
    </row>
    <row r="11902" spans="1:5">
      <c r="A11902">
        <v>2022</v>
      </c>
      <c r="B11902" t="s">
        <v>407</v>
      </c>
      <c r="C11902" t="s">
        <v>407</v>
      </c>
      <c r="D11902" t="s">
        <v>586</v>
      </c>
      <c r="E11902">
        <v>3405</v>
      </c>
    </row>
    <row r="11903" spans="1:5">
      <c r="A11903">
        <v>2021</v>
      </c>
      <c r="B11903" t="s">
        <v>407</v>
      </c>
      <c r="C11903" t="s">
        <v>407</v>
      </c>
      <c r="D11903" t="s">
        <v>586</v>
      </c>
      <c r="E11903">
        <v>3765</v>
      </c>
    </row>
    <row r="11904" spans="1:5">
      <c r="A11904">
        <v>2023</v>
      </c>
      <c r="B11904" t="s">
        <v>407</v>
      </c>
      <c r="C11904" t="s">
        <v>407</v>
      </c>
      <c r="D11904" t="s">
        <v>586</v>
      </c>
      <c r="E11904">
        <v>3690</v>
      </c>
    </row>
    <row r="11905" spans="1:5">
      <c r="A11905">
        <v>2020</v>
      </c>
      <c r="B11905" t="s">
        <v>407</v>
      </c>
      <c r="C11905" t="s">
        <v>407</v>
      </c>
      <c r="D11905" t="s">
        <v>586</v>
      </c>
      <c r="E11905">
        <v>3550</v>
      </c>
    </row>
    <row r="11906" spans="1:5">
      <c r="A11906">
        <v>2019</v>
      </c>
      <c r="B11906" t="s">
        <v>407</v>
      </c>
      <c r="C11906" t="s">
        <v>407</v>
      </c>
      <c r="D11906" t="s">
        <v>586</v>
      </c>
      <c r="E11906">
        <v>3510</v>
      </c>
    </row>
    <row r="11907" spans="1:5">
      <c r="A11907">
        <v>2018</v>
      </c>
      <c r="B11907" t="s">
        <v>407</v>
      </c>
      <c r="C11907" t="s">
        <v>407</v>
      </c>
      <c r="D11907" t="s">
        <v>586</v>
      </c>
      <c r="E11907">
        <v>3705</v>
      </c>
    </row>
    <row r="11908" spans="1:5">
      <c r="A11908">
        <v>2024</v>
      </c>
      <c r="B11908" t="s">
        <v>407</v>
      </c>
      <c r="C11908" t="s">
        <v>407</v>
      </c>
      <c r="D11908" t="s">
        <v>586</v>
      </c>
      <c r="E11908">
        <v>3635</v>
      </c>
    </row>
    <row r="11909" spans="1:5">
      <c r="A11909">
        <v>2022</v>
      </c>
      <c r="B11909" t="s">
        <v>407</v>
      </c>
      <c r="C11909" t="s">
        <v>407</v>
      </c>
      <c r="D11909" t="s">
        <v>587</v>
      </c>
      <c r="E11909">
        <v>7900</v>
      </c>
    </row>
    <row r="11910" spans="1:5">
      <c r="A11910">
        <v>2021</v>
      </c>
      <c r="B11910" t="s">
        <v>407</v>
      </c>
      <c r="C11910" t="s">
        <v>407</v>
      </c>
      <c r="D11910" t="s">
        <v>587</v>
      </c>
      <c r="E11910">
        <v>8265</v>
      </c>
    </row>
    <row r="11911" spans="1:5">
      <c r="A11911">
        <v>2023</v>
      </c>
      <c r="B11911" t="s">
        <v>407</v>
      </c>
      <c r="C11911" t="s">
        <v>407</v>
      </c>
      <c r="D11911" t="s">
        <v>587</v>
      </c>
      <c r="E11911">
        <v>7385</v>
      </c>
    </row>
    <row r="11912" spans="1:5">
      <c r="A11912">
        <v>2020</v>
      </c>
      <c r="B11912" t="s">
        <v>407</v>
      </c>
      <c r="C11912" t="s">
        <v>407</v>
      </c>
      <c r="D11912" t="s">
        <v>587</v>
      </c>
      <c r="E11912">
        <v>8835</v>
      </c>
    </row>
    <row r="11913" spans="1:5">
      <c r="A11913">
        <v>2019</v>
      </c>
      <c r="B11913" t="s">
        <v>407</v>
      </c>
      <c r="C11913" t="s">
        <v>407</v>
      </c>
      <c r="D11913" t="s">
        <v>587</v>
      </c>
      <c r="E11913">
        <v>9005</v>
      </c>
    </row>
    <row r="11914" spans="1:5">
      <c r="A11914">
        <v>2018</v>
      </c>
      <c r="B11914" t="s">
        <v>407</v>
      </c>
      <c r="C11914" t="s">
        <v>407</v>
      </c>
      <c r="D11914" t="s">
        <v>587</v>
      </c>
      <c r="E11914">
        <v>9435</v>
      </c>
    </row>
    <row r="11915" spans="1:5">
      <c r="A11915">
        <v>2024</v>
      </c>
      <c r="B11915" t="s">
        <v>407</v>
      </c>
      <c r="C11915" t="s">
        <v>407</v>
      </c>
      <c r="D11915" t="s">
        <v>587</v>
      </c>
      <c r="E11915">
        <v>7015</v>
      </c>
    </row>
    <row r="11916" spans="1:5">
      <c r="A11916">
        <v>2022</v>
      </c>
      <c r="B11916" t="s">
        <v>407</v>
      </c>
      <c r="C11916" t="s">
        <v>407</v>
      </c>
      <c r="D11916" t="s">
        <v>588</v>
      </c>
      <c r="E11916">
        <v>1635</v>
      </c>
    </row>
    <row r="11917" spans="1:5">
      <c r="A11917">
        <v>2021</v>
      </c>
      <c r="B11917" t="s">
        <v>407</v>
      </c>
      <c r="C11917" t="s">
        <v>407</v>
      </c>
      <c r="D11917" t="s">
        <v>588</v>
      </c>
      <c r="E11917">
        <v>1555</v>
      </c>
    </row>
    <row r="11918" spans="1:5">
      <c r="A11918">
        <v>2023</v>
      </c>
      <c r="B11918" t="s">
        <v>407</v>
      </c>
      <c r="C11918" t="s">
        <v>407</v>
      </c>
      <c r="D11918" t="s">
        <v>588</v>
      </c>
      <c r="E11918">
        <v>1480</v>
      </c>
    </row>
    <row r="11919" spans="1:5">
      <c r="A11919">
        <v>2020</v>
      </c>
      <c r="B11919" t="s">
        <v>407</v>
      </c>
      <c r="C11919" t="s">
        <v>407</v>
      </c>
      <c r="D11919" t="s">
        <v>588</v>
      </c>
      <c r="E11919">
        <v>1725</v>
      </c>
    </row>
    <row r="11920" spans="1:5">
      <c r="A11920">
        <v>2019</v>
      </c>
      <c r="B11920" t="s">
        <v>407</v>
      </c>
      <c r="C11920" t="s">
        <v>407</v>
      </c>
      <c r="D11920" t="s">
        <v>588</v>
      </c>
      <c r="E11920">
        <v>1780</v>
      </c>
    </row>
    <row r="11921" spans="1:5">
      <c r="A11921">
        <v>2018</v>
      </c>
      <c r="B11921" t="s">
        <v>407</v>
      </c>
      <c r="C11921" t="s">
        <v>407</v>
      </c>
      <c r="D11921" t="s">
        <v>588</v>
      </c>
      <c r="E11921">
        <v>1625</v>
      </c>
    </row>
    <row r="11922" spans="1:5">
      <c r="A11922">
        <v>2024</v>
      </c>
      <c r="B11922" t="s">
        <v>407</v>
      </c>
      <c r="C11922" t="s">
        <v>407</v>
      </c>
      <c r="D11922" t="s">
        <v>588</v>
      </c>
      <c r="E11922">
        <v>1525</v>
      </c>
    </row>
    <row r="11923" spans="1:5">
      <c r="A11923">
        <v>2022</v>
      </c>
      <c r="B11923" t="s">
        <v>407</v>
      </c>
      <c r="C11923" t="s">
        <v>407</v>
      </c>
      <c r="D11923" t="s">
        <v>589</v>
      </c>
      <c r="E11923">
        <v>3960</v>
      </c>
    </row>
    <row r="11924" spans="1:5">
      <c r="A11924">
        <v>2021</v>
      </c>
      <c r="B11924" t="s">
        <v>407</v>
      </c>
      <c r="C11924" t="s">
        <v>407</v>
      </c>
      <c r="D11924" t="s">
        <v>589</v>
      </c>
      <c r="E11924">
        <v>3915</v>
      </c>
    </row>
    <row r="11925" spans="1:5">
      <c r="A11925">
        <v>2023</v>
      </c>
      <c r="B11925" t="s">
        <v>407</v>
      </c>
      <c r="C11925" t="s">
        <v>407</v>
      </c>
      <c r="D11925" t="s">
        <v>589</v>
      </c>
      <c r="E11925">
        <v>3715</v>
      </c>
    </row>
    <row r="11926" spans="1:5">
      <c r="A11926">
        <v>2020</v>
      </c>
      <c r="B11926" t="s">
        <v>407</v>
      </c>
      <c r="C11926" t="s">
        <v>407</v>
      </c>
      <c r="D11926" t="s">
        <v>589</v>
      </c>
      <c r="E11926">
        <v>4090</v>
      </c>
    </row>
    <row r="11927" spans="1:5">
      <c r="A11927">
        <v>2019</v>
      </c>
      <c r="B11927" t="s">
        <v>407</v>
      </c>
      <c r="C11927" t="s">
        <v>407</v>
      </c>
      <c r="D11927" t="s">
        <v>589</v>
      </c>
      <c r="E11927">
        <v>4190</v>
      </c>
    </row>
    <row r="11928" spans="1:5">
      <c r="A11928">
        <v>2018</v>
      </c>
      <c r="B11928" t="s">
        <v>407</v>
      </c>
      <c r="C11928" t="s">
        <v>407</v>
      </c>
      <c r="D11928" t="s">
        <v>589</v>
      </c>
      <c r="E11928">
        <v>2825</v>
      </c>
    </row>
    <row r="11929" spans="1:5">
      <c r="A11929">
        <v>2024</v>
      </c>
      <c r="B11929" t="s">
        <v>407</v>
      </c>
      <c r="C11929" t="s">
        <v>407</v>
      </c>
      <c r="D11929" t="s">
        <v>589</v>
      </c>
      <c r="E11929">
        <v>3705</v>
      </c>
    </row>
    <row r="11930" spans="1:5">
      <c r="A11930">
        <v>2022</v>
      </c>
      <c r="B11930" t="s">
        <v>407</v>
      </c>
      <c r="C11930" t="s">
        <v>407</v>
      </c>
      <c r="D11930" t="s">
        <v>590</v>
      </c>
      <c r="E11930">
        <v>495</v>
      </c>
    </row>
    <row r="11931" spans="1:5">
      <c r="A11931">
        <v>2021</v>
      </c>
      <c r="B11931" t="s">
        <v>407</v>
      </c>
      <c r="C11931" t="s">
        <v>407</v>
      </c>
      <c r="D11931" t="s">
        <v>590</v>
      </c>
      <c r="E11931">
        <v>545</v>
      </c>
    </row>
    <row r="11932" spans="1:5">
      <c r="A11932">
        <v>2023</v>
      </c>
      <c r="B11932" t="s">
        <v>407</v>
      </c>
      <c r="C11932" t="s">
        <v>407</v>
      </c>
      <c r="D11932" t="s">
        <v>590</v>
      </c>
      <c r="E11932">
        <v>445</v>
      </c>
    </row>
    <row r="11933" spans="1:5">
      <c r="A11933">
        <v>2020</v>
      </c>
      <c r="B11933" t="s">
        <v>407</v>
      </c>
      <c r="C11933" t="s">
        <v>407</v>
      </c>
      <c r="D11933" t="s">
        <v>590</v>
      </c>
      <c r="E11933">
        <v>595</v>
      </c>
    </row>
    <row r="11934" spans="1:5">
      <c r="A11934">
        <v>2019</v>
      </c>
      <c r="B11934" t="s">
        <v>407</v>
      </c>
      <c r="C11934" t="s">
        <v>407</v>
      </c>
      <c r="D11934" t="s">
        <v>590</v>
      </c>
      <c r="E11934">
        <v>560</v>
      </c>
    </row>
    <row r="11935" spans="1:5">
      <c r="A11935">
        <v>2018</v>
      </c>
      <c r="B11935" t="s">
        <v>407</v>
      </c>
      <c r="C11935" t="s">
        <v>407</v>
      </c>
      <c r="D11935" t="s">
        <v>590</v>
      </c>
      <c r="E11935">
        <v>555</v>
      </c>
    </row>
    <row r="11936" spans="1:5">
      <c r="A11936">
        <v>2024</v>
      </c>
      <c r="B11936" t="s">
        <v>407</v>
      </c>
      <c r="C11936" t="s">
        <v>407</v>
      </c>
      <c r="D11936" t="s">
        <v>590</v>
      </c>
      <c r="E11936">
        <v>410</v>
      </c>
    </row>
    <row r="11937" spans="1:5">
      <c r="A11937">
        <v>2022</v>
      </c>
      <c r="B11937" t="s">
        <v>407</v>
      </c>
      <c r="C11937" t="s">
        <v>407</v>
      </c>
      <c r="D11937" t="s">
        <v>591</v>
      </c>
      <c r="E11937">
        <v>4660</v>
      </c>
    </row>
    <row r="11938" spans="1:5">
      <c r="A11938">
        <v>2021</v>
      </c>
      <c r="B11938" t="s">
        <v>407</v>
      </c>
      <c r="C11938" t="s">
        <v>407</v>
      </c>
      <c r="D11938" t="s">
        <v>591</v>
      </c>
      <c r="E11938">
        <v>4750</v>
      </c>
    </row>
    <row r="11939" spans="1:5">
      <c r="A11939">
        <v>2023</v>
      </c>
      <c r="B11939" t="s">
        <v>407</v>
      </c>
      <c r="C11939" t="s">
        <v>407</v>
      </c>
      <c r="D11939" t="s">
        <v>591</v>
      </c>
      <c r="E11939">
        <v>4555</v>
      </c>
    </row>
    <row r="11940" spans="1:5">
      <c r="A11940">
        <v>2020</v>
      </c>
      <c r="B11940" t="s">
        <v>407</v>
      </c>
      <c r="C11940" t="s">
        <v>407</v>
      </c>
      <c r="D11940" t="s">
        <v>591</v>
      </c>
      <c r="E11940">
        <v>4795</v>
      </c>
    </row>
    <row r="11941" spans="1:5">
      <c r="A11941">
        <v>2019</v>
      </c>
      <c r="B11941" t="s">
        <v>407</v>
      </c>
      <c r="C11941" t="s">
        <v>407</v>
      </c>
      <c r="D11941" t="s">
        <v>591</v>
      </c>
      <c r="E11941">
        <v>4835</v>
      </c>
    </row>
    <row r="11942" spans="1:5">
      <c r="A11942">
        <v>2018</v>
      </c>
      <c r="B11942" t="s">
        <v>407</v>
      </c>
      <c r="C11942" t="s">
        <v>407</v>
      </c>
      <c r="D11942" t="s">
        <v>591</v>
      </c>
      <c r="E11942">
        <v>4720</v>
      </c>
    </row>
    <row r="11943" spans="1:5">
      <c r="A11943">
        <v>2024</v>
      </c>
      <c r="B11943" t="s">
        <v>407</v>
      </c>
      <c r="C11943" t="s">
        <v>407</v>
      </c>
      <c r="D11943" t="s">
        <v>591</v>
      </c>
      <c r="E11943">
        <v>4550</v>
      </c>
    </row>
    <row r="11944" spans="1:5">
      <c r="A11944">
        <v>2022</v>
      </c>
      <c r="B11944" t="s">
        <v>407</v>
      </c>
      <c r="C11944" t="s">
        <v>407</v>
      </c>
      <c r="D11944" t="s">
        <v>592</v>
      </c>
      <c r="E11944">
        <v>11675</v>
      </c>
    </row>
    <row r="11945" spans="1:5">
      <c r="A11945">
        <v>2021</v>
      </c>
      <c r="B11945" t="s">
        <v>407</v>
      </c>
      <c r="C11945" t="s">
        <v>407</v>
      </c>
      <c r="D11945" t="s">
        <v>592</v>
      </c>
      <c r="E11945">
        <v>11825</v>
      </c>
    </row>
    <row r="11946" spans="1:5">
      <c r="A11946">
        <v>2023</v>
      </c>
      <c r="B11946" t="s">
        <v>407</v>
      </c>
      <c r="C11946" t="s">
        <v>407</v>
      </c>
      <c r="D11946" t="s">
        <v>592</v>
      </c>
      <c r="E11946">
        <v>11435</v>
      </c>
    </row>
    <row r="11947" spans="1:5">
      <c r="A11947">
        <v>2020</v>
      </c>
      <c r="B11947" t="s">
        <v>407</v>
      </c>
      <c r="C11947" t="s">
        <v>407</v>
      </c>
      <c r="D11947" t="s">
        <v>592</v>
      </c>
      <c r="E11947">
        <v>11905</v>
      </c>
    </row>
    <row r="11948" spans="1:5">
      <c r="A11948">
        <v>2019</v>
      </c>
      <c r="B11948" t="s">
        <v>407</v>
      </c>
      <c r="C11948" t="s">
        <v>407</v>
      </c>
      <c r="D11948" t="s">
        <v>592</v>
      </c>
      <c r="E11948">
        <v>12135</v>
      </c>
    </row>
    <row r="11949" spans="1:5">
      <c r="A11949">
        <v>2018</v>
      </c>
      <c r="B11949" t="s">
        <v>407</v>
      </c>
      <c r="C11949" t="s">
        <v>407</v>
      </c>
      <c r="D11949" t="s">
        <v>592</v>
      </c>
      <c r="E11949">
        <v>12245</v>
      </c>
    </row>
    <row r="11950" spans="1:5">
      <c r="A11950">
        <v>2024</v>
      </c>
      <c r="B11950" t="s">
        <v>407</v>
      </c>
      <c r="C11950" t="s">
        <v>407</v>
      </c>
      <c r="D11950" t="s">
        <v>592</v>
      </c>
      <c r="E11950">
        <v>11235</v>
      </c>
    </row>
    <row r="11951" spans="1:5">
      <c r="A11951">
        <v>2022</v>
      </c>
      <c r="B11951" t="s">
        <v>407</v>
      </c>
      <c r="C11951" t="s">
        <v>407</v>
      </c>
      <c r="D11951" t="s">
        <v>593</v>
      </c>
      <c r="E11951">
        <v>3880</v>
      </c>
    </row>
    <row r="11952" spans="1:5">
      <c r="A11952">
        <v>2021</v>
      </c>
      <c r="B11952" t="s">
        <v>407</v>
      </c>
      <c r="C11952" t="s">
        <v>407</v>
      </c>
      <c r="D11952" t="s">
        <v>593</v>
      </c>
      <c r="E11952">
        <v>3950</v>
      </c>
    </row>
    <row r="11953" spans="1:5">
      <c r="A11953">
        <v>2023</v>
      </c>
      <c r="B11953" t="s">
        <v>407</v>
      </c>
      <c r="C11953" t="s">
        <v>407</v>
      </c>
      <c r="D11953" t="s">
        <v>593</v>
      </c>
      <c r="E11953">
        <v>3740</v>
      </c>
    </row>
    <row r="11954" spans="1:5">
      <c r="A11954">
        <v>2020</v>
      </c>
      <c r="B11954" t="s">
        <v>407</v>
      </c>
      <c r="C11954" t="s">
        <v>407</v>
      </c>
      <c r="D11954" t="s">
        <v>593</v>
      </c>
      <c r="E11954">
        <v>4035</v>
      </c>
    </row>
    <row r="11955" spans="1:5">
      <c r="A11955">
        <v>2019</v>
      </c>
      <c r="B11955" t="s">
        <v>407</v>
      </c>
      <c r="C11955" t="s">
        <v>407</v>
      </c>
      <c r="D11955" t="s">
        <v>593</v>
      </c>
      <c r="E11955">
        <v>4105</v>
      </c>
    </row>
    <row r="11956" spans="1:5">
      <c r="A11956">
        <v>2018</v>
      </c>
      <c r="B11956" t="s">
        <v>407</v>
      </c>
      <c r="C11956" t="s">
        <v>407</v>
      </c>
      <c r="D11956" t="s">
        <v>593</v>
      </c>
      <c r="E11956">
        <v>4200</v>
      </c>
    </row>
    <row r="11957" spans="1:5">
      <c r="A11957">
        <v>2024</v>
      </c>
      <c r="B11957" t="s">
        <v>407</v>
      </c>
      <c r="C11957" t="s">
        <v>407</v>
      </c>
      <c r="D11957" t="s">
        <v>593</v>
      </c>
      <c r="E11957">
        <v>3580</v>
      </c>
    </row>
    <row r="11958" spans="1:5">
      <c r="A11958">
        <v>2022</v>
      </c>
      <c r="B11958" t="s">
        <v>407</v>
      </c>
      <c r="C11958" t="s">
        <v>407</v>
      </c>
      <c r="D11958" t="s">
        <v>594</v>
      </c>
      <c r="E11958">
        <v>1080</v>
      </c>
    </row>
    <row r="11959" spans="1:5">
      <c r="A11959">
        <v>2021</v>
      </c>
      <c r="B11959" t="s">
        <v>407</v>
      </c>
      <c r="C11959" t="s">
        <v>407</v>
      </c>
      <c r="D11959" t="s">
        <v>594</v>
      </c>
      <c r="E11959">
        <v>1095</v>
      </c>
    </row>
    <row r="11960" spans="1:5">
      <c r="A11960">
        <v>2023</v>
      </c>
      <c r="B11960" t="s">
        <v>407</v>
      </c>
      <c r="C11960" t="s">
        <v>407</v>
      </c>
      <c r="D11960" t="s">
        <v>594</v>
      </c>
      <c r="E11960">
        <v>1040</v>
      </c>
    </row>
    <row r="11961" spans="1:5">
      <c r="A11961">
        <v>2020</v>
      </c>
      <c r="B11961" t="s">
        <v>407</v>
      </c>
      <c r="C11961" t="s">
        <v>407</v>
      </c>
      <c r="D11961" t="s">
        <v>594</v>
      </c>
      <c r="E11961">
        <v>1100</v>
      </c>
    </row>
    <row r="11962" spans="1:5">
      <c r="A11962">
        <v>2019</v>
      </c>
      <c r="B11962" t="s">
        <v>407</v>
      </c>
      <c r="C11962" t="s">
        <v>407</v>
      </c>
      <c r="D11962" t="s">
        <v>594</v>
      </c>
      <c r="E11962">
        <v>1110</v>
      </c>
    </row>
    <row r="11963" spans="1:5">
      <c r="A11963">
        <v>2018</v>
      </c>
      <c r="B11963" t="s">
        <v>407</v>
      </c>
      <c r="C11963" t="s">
        <v>407</v>
      </c>
      <c r="D11963" t="s">
        <v>594</v>
      </c>
      <c r="E11963">
        <v>1125</v>
      </c>
    </row>
    <row r="11964" spans="1:5">
      <c r="A11964">
        <v>2024</v>
      </c>
      <c r="B11964" t="s">
        <v>407</v>
      </c>
      <c r="C11964" t="s">
        <v>407</v>
      </c>
      <c r="D11964" t="s">
        <v>594</v>
      </c>
      <c r="E11964">
        <v>995</v>
      </c>
    </row>
    <row r="11965" spans="1:5">
      <c r="A11965">
        <v>2022</v>
      </c>
      <c r="B11965" t="s">
        <v>407</v>
      </c>
      <c r="C11965" t="s">
        <v>407</v>
      </c>
      <c r="D11965" t="s">
        <v>595</v>
      </c>
      <c r="E11965">
        <v>4960</v>
      </c>
    </row>
    <row r="11966" spans="1:5">
      <c r="A11966">
        <v>2021</v>
      </c>
      <c r="B11966" t="s">
        <v>407</v>
      </c>
      <c r="C11966" t="s">
        <v>407</v>
      </c>
      <c r="D11966" t="s">
        <v>595</v>
      </c>
      <c r="E11966">
        <v>5045</v>
      </c>
    </row>
    <row r="11967" spans="1:5">
      <c r="A11967">
        <v>2023</v>
      </c>
      <c r="B11967" t="s">
        <v>407</v>
      </c>
      <c r="C11967" t="s">
        <v>407</v>
      </c>
      <c r="D11967" t="s">
        <v>595</v>
      </c>
      <c r="E11967">
        <v>4780</v>
      </c>
    </row>
    <row r="11968" spans="1:5">
      <c r="A11968">
        <v>2020</v>
      </c>
      <c r="B11968" t="s">
        <v>407</v>
      </c>
      <c r="C11968" t="s">
        <v>407</v>
      </c>
      <c r="D11968" t="s">
        <v>595</v>
      </c>
      <c r="E11968">
        <v>5135</v>
      </c>
    </row>
    <row r="11969" spans="1:5">
      <c r="A11969">
        <v>2019</v>
      </c>
      <c r="B11969" t="s">
        <v>407</v>
      </c>
      <c r="C11969" t="s">
        <v>407</v>
      </c>
      <c r="D11969" t="s">
        <v>595</v>
      </c>
      <c r="E11969">
        <v>5215</v>
      </c>
    </row>
    <row r="11970" spans="1:5">
      <c r="A11970">
        <v>2018</v>
      </c>
      <c r="B11970" t="s">
        <v>407</v>
      </c>
      <c r="C11970" t="s">
        <v>407</v>
      </c>
      <c r="D11970" t="s">
        <v>595</v>
      </c>
      <c r="E11970">
        <v>5325</v>
      </c>
    </row>
    <row r="11971" spans="1:5">
      <c r="A11971">
        <v>2024</v>
      </c>
      <c r="B11971" t="s">
        <v>407</v>
      </c>
      <c r="C11971" t="s">
        <v>407</v>
      </c>
      <c r="D11971" t="s">
        <v>595</v>
      </c>
      <c r="E11971">
        <v>4570</v>
      </c>
    </row>
    <row r="11972" spans="1:5">
      <c r="A11972">
        <v>2022</v>
      </c>
      <c r="B11972" t="s">
        <v>407</v>
      </c>
      <c r="C11972" t="s">
        <v>407</v>
      </c>
      <c r="D11972" t="s">
        <v>596</v>
      </c>
      <c r="E11972">
        <v>9200</v>
      </c>
    </row>
    <row r="11973" spans="1:5">
      <c r="A11973">
        <v>2021</v>
      </c>
      <c r="B11973" t="s">
        <v>407</v>
      </c>
      <c r="C11973" t="s">
        <v>407</v>
      </c>
      <c r="D11973" t="s">
        <v>596</v>
      </c>
      <c r="E11973">
        <v>9015</v>
      </c>
    </row>
    <row r="11974" spans="1:5">
      <c r="A11974">
        <v>2023</v>
      </c>
      <c r="B11974" t="s">
        <v>407</v>
      </c>
      <c r="C11974" t="s">
        <v>407</v>
      </c>
      <c r="D11974" t="s">
        <v>596</v>
      </c>
      <c r="E11974">
        <v>9430</v>
      </c>
    </row>
    <row r="11975" spans="1:5">
      <c r="A11975">
        <v>2020</v>
      </c>
      <c r="B11975" t="s">
        <v>407</v>
      </c>
      <c r="C11975" t="s">
        <v>407</v>
      </c>
      <c r="D11975" t="s">
        <v>596</v>
      </c>
      <c r="E11975">
        <v>9005</v>
      </c>
    </row>
    <row r="11976" spans="1:5">
      <c r="A11976">
        <v>2019</v>
      </c>
      <c r="B11976" t="s">
        <v>407</v>
      </c>
      <c r="C11976" t="s">
        <v>407</v>
      </c>
      <c r="D11976" t="s">
        <v>596</v>
      </c>
      <c r="E11976">
        <v>9060</v>
      </c>
    </row>
    <row r="11977" spans="1:5">
      <c r="A11977">
        <v>2018</v>
      </c>
      <c r="B11977" t="s">
        <v>407</v>
      </c>
      <c r="C11977" t="s">
        <v>407</v>
      </c>
      <c r="D11977" t="s">
        <v>596</v>
      </c>
      <c r="E11977">
        <v>8825</v>
      </c>
    </row>
    <row r="11978" spans="1:5">
      <c r="A11978">
        <v>2024</v>
      </c>
      <c r="B11978" t="s">
        <v>407</v>
      </c>
      <c r="C11978" t="s">
        <v>407</v>
      </c>
      <c r="D11978" t="s">
        <v>596</v>
      </c>
      <c r="E11978">
        <v>9490</v>
      </c>
    </row>
    <row r="11979" spans="1:5">
      <c r="A11979">
        <v>2022</v>
      </c>
      <c r="B11979" t="s">
        <v>407</v>
      </c>
      <c r="C11979" t="s">
        <v>407</v>
      </c>
      <c r="D11979" t="s">
        <v>597</v>
      </c>
      <c r="E11979">
        <v>4740</v>
      </c>
    </row>
    <row r="11980" spans="1:5">
      <c r="A11980">
        <v>2021</v>
      </c>
      <c r="B11980" t="s">
        <v>407</v>
      </c>
      <c r="C11980" t="s">
        <v>407</v>
      </c>
      <c r="D11980" t="s">
        <v>597</v>
      </c>
      <c r="E11980">
        <v>4605</v>
      </c>
    </row>
    <row r="11981" spans="1:5">
      <c r="A11981">
        <v>2023</v>
      </c>
      <c r="B11981" t="s">
        <v>407</v>
      </c>
      <c r="C11981" t="s">
        <v>407</v>
      </c>
      <c r="D11981" t="s">
        <v>597</v>
      </c>
      <c r="E11981">
        <v>4850</v>
      </c>
    </row>
    <row r="11982" spans="1:5">
      <c r="A11982">
        <v>2020</v>
      </c>
      <c r="B11982" t="s">
        <v>407</v>
      </c>
      <c r="C11982" t="s">
        <v>407</v>
      </c>
      <c r="D11982" t="s">
        <v>597</v>
      </c>
      <c r="E11982">
        <v>4650</v>
      </c>
    </row>
    <row r="11983" spans="1:5">
      <c r="A11983">
        <v>2019</v>
      </c>
      <c r="B11983" t="s">
        <v>407</v>
      </c>
      <c r="C11983" t="s">
        <v>407</v>
      </c>
      <c r="D11983" t="s">
        <v>597</v>
      </c>
      <c r="E11983">
        <v>4730</v>
      </c>
    </row>
    <row r="11984" spans="1:5">
      <c r="A11984">
        <v>2018</v>
      </c>
      <c r="B11984" t="s">
        <v>407</v>
      </c>
      <c r="C11984" t="s">
        <v>407</v>
      </c>
      <c r="D11984" t="s">
        <v>597</v>
      </c>
      <c r="E11984">
        <v>4550</v>
      </c>
    </row>
    <row r="11985" spans="1:5">
      <c r="A11985">
        <v>2024</v>
      </c>
      <c r="B11985" t="s">
        <v>407</v>
      </c>
      <c r="C11985" t="s">
        <v>407</v>
      </c>
      <c r="D11985" t="s">
        <v>597</v>
      </c>
      <c r="E11985">
        <v>4800</v>
      </c>
    </row>
    <row r="11986" spans="1:5">
      <c r="A11986">
        <v>2022</v>
      </c>
      <c r="B11986" t="s">
        <v>407</v>
      </c>
      <c r="C11986" t="s">
        <v>407</v>
      </c>
      <c r="D11986" t="s">
        <v>598</v>
      </c>
      <c r="E11986">
        <v>3130</v>
      </c>
    </row>
    <row r="11987" spans="1:5">
      <c r="A11987">
        <v>2021</v>
      </c>
      <c r="B11987" t="s">
        <v>407</v>
      </c>
      <c r="C11987" t="s">
        <v>407</v>
      </c>
      <c r="D11987" t="s">
        <v>598</v>
      </c>
      <c r="E11987">
        <v>3095</v>
      </c>
    </row>
    <row r="11988" spans="1:5">
      <c r="A11988">
        <v>2023</v>
      </c>
      <c r="B11988" t="s">
        <v>407</v>
      </c>
      <c r="C11988" t="s">
        <v>407</v>
      </c>
      <c r="D11988" t="s">
        <v>598</v>
      </c>
      <c r="E11988">
        <v>3250</v>
      </c>
    </row>
    <row r="11989" spans="1:5">
      <c r="A11989">
        <v>2020</v>
      </c>
      <c r="B11989" t="s">
        <v>407</v>
      </c>
      <c r="C11989" t="s">
        <v>407</v>
      </c>
      <c r="D11989" t="s">
        <v>598</v>
      </c>
      <c r="E11989">
        <v>3070</v>
      </c>
    </row>
    <row r="11990" spans="1:5">
      <c r="A11990">
        <v>2019</v>
      </c>
      <c r="B11990" t="s">
        <v>407</v>
      </c>
      <c r="C11990" t="s">
        <v>407</v>
      </c>
      <c r="D11990" t="s">
        <v>598</v>
      </c>
      <c r="E11990">
        <v>3040</v>
      </c>
    </row>
    <row r="11991" spans="1:5">
      <c r="A11991">
        <v>2018</v>
      </c>
      <c r="B11991" t="s">
        <v>407</v>
      </c>
      <c r="C11991" t="s">
        <v>407</v>
      </c>
      <c r="D11991" t="s">
        <v>598</v>
      </c>
      <c r="E11991">
        <v>3005</v>
      </c>
    </row>
    <row r="11992" spans="1:5">
      <c r="A11992">
        <v>2024</v>
      </c>
      <c r="B11992" t="s">
        <v>407</v>
      </c>
      <c r="C11992" t="s">
        <v>407</v>
      </c>
      <c r="D11992" t="s">
        <v>598</v>
      </c>
      <c r="E11992">
        <v>3350</v>
      </c>
    </row>
    <row r="11993" spans="1:5">
      <c r="A11993">
        <v>2022</v>
      </c>
      <c r="B11993" t="s">
        <v>407</v>
      </c>
      <c r="C11993" t="s">
        <v>407</v>
      </c>
      <c r="D11993" t="s">
        <v>599</v>
      </c>
      <c r="E11993">
        <v>1005</v>
      </c>
    </row>
    <row r="11994" spans="1:5">
      <c r="A11994">
        <v>2021</v>
      </c>
      <c r="B11994" t="s">
        <v>407</v>
      </c>
      <c r="C11994" t="s">
        <v>407</v>
      </c>
      <c r="D11994" t="s">
        <v>599</v>
      </c>
      <c r="E11994">
        <v>990</v>
      </c>
    </row>
    <row r="11995" spans="1:5">
      <c r="A11995">
        <v>2023</v>
      </c>
      <c r="B11995" t="s">
        <v>407</v>
      </c>
      <c r="C11995" t="s">
        <v>407</v>
      </c>
      <c r="D11995" t="s">
        <v>599</v>
      </c>
      <c r="E11995">
        <v>1000</v>
      </c>
    </row>
    <row r="11996" spans="1:5">
      <c r="A11996">
        <v>2020</v>
      </c>
      <c r="B11996" t="s">
        <v>407</v>
      </c>
      <c r="C11996" t="s">
        <v>407</v>
      </c>
      <c r="D11996" t="s">
        <v>599</v>
      </c>
      <c r="E11996">
        <v>985</v>
      </c>
    </row>
    <row r="11997" spans="1:5">
      <c r="A11997">
        <v>2019</v>
      </c>
      <c r="B11997" t="s">
        <v>407</v>
      </c>
      <c r="C11997" t="s">
        <v>407</v>
      </c>
      <c r="D11997" t="s">
        <v>599</v>
      </c>
      <c r="E11997">
        <v>995</v>
      </c>
    </row>
    <row r="11998" spans="1:5">
      <c r="A11998">
        <v>2018</v>
      </c>
      <c r="B11998" t="s">
        <v>407</v>
      </c>
      <c r="C11998" t="s">
        <v>407</v>
      </c>
      <c r="D11998" t="s">
        <v>599</v>
      </c>
      <c r="E11998">
        <v>970</v>
      </c>
    </row>
    <row r="11999" spans="1:5">
      <c r="A11999">
        <v>2024</v>
      </c>
      <c r="B11999" t="s">
        <v>407</v>
      </c>
      <c r="C11999" t="s">
        <v>407</v>
      </c>
      <c r="D11999" t="s">
        <v>599</v>
      </c>
      <c r="E11999">
        <v>1020</v>
      </c>
    </row>
    <row r="12000" spans="1:5">
      <c r="A12000">
        <v>2022</v>
      </c>
      <c r="B12000" t="s">
        <v>407</v>
      </c>
      <c r="C12000" t="s">
        <v>407</v>
      </c>
      <c r="D12000" t="s">
        <v>600</v>
      </c>
      <c r="E12000">
        <v>320</v>
      </c>
    </row>
    <row r="12001" spans="1:5">
      <c r="A12001">
        <v>2021</v>
      </c>
      <c r="B12001" t="s">
        <v>407</v>
      </c>
      <c r="C12001" t="s">
        <v>407</v>
      </c>
      <c r="D12001" t="s">
        <v>600</v>
      </c>
      <c r="E12001">
        <v>325</v>
      </c>
    </row>
    <row r="12002" spans="1:5">
      <c r="A12002">
        <v>2023</v>
      </c>
      <c r="B12002" t="s">
        <v>407</v>
      </c>
      <c r="C12002" t="s">
        <v>407</v>
      </c>
      <c r="D12002" t="s">
        <v>600</v>
      </c>
      <c r="E12002">
        <v>330</v>
      </c>
    </row>
    <row r="12003" spans="1:5">
      <c r="A12003">
        <v>2020</v>
      </c>
      <c r="B12003" t="s">
        <v>407</v>
      </c>
      <c r="C12003" t="s">
        <v>407</v>
      </c>
      <c r="D12003" t="s">
        <v>600</v>
      </c>
      <c r="E12003">
        <v>300</v>
      </c>
    </row>
    <row r="12004" spans="1:5">
      <c r="A12004">
        <v>2019</v>
      </c>
      <c r="B12004" t="s">
        <v>407</v>
      </c>
      <c r="C12004" t="s">
        <v>407</v>
      </c>
      <c r="D12004" t="s">
        <v>600</v>
      </c>
      <c r="E12004">
        <v>295</v>
      </c>
    </row>
    <row r="12005" spans="1:5">
      <c r="A12005">
        <v>2018</v>
      </c>
      <c r="B12005" t="s">
        <v>407</v>
      </c>
      <c r="C12005" t="s">
        <v>407</v>
      </c>
      <c r="D12005" t="s">
        <v>600</v>
      </c>
      <c r="E12005">
        <v>300</v>
      </c>
    </row>
    <row r="12006" spans="1:5">
      <c r="A12006">
        <v>2024</v>
      </c>
      <c r="B12006" t="s">
        <v>407</v>
      </c>
      <c r="C12006" t="s">
        <v>407</v>
      </c>
      <c r="D12006" t="s">
        <v>600</v>
      </c>
      <c r="E12006">
        <v>320</v>
      </c>
    </row>
    <row r="12007" spans="1:5">
      <c r="A12007">
        <v>2022</v>
      </c>
      <c r="B12007" t="s">
        <v>407</v>
      </c>
      <c r="C12007" t="s">
        <v>407</v>
      </c>
      <c r="D12007" t="s">
        <v>601</v>
      </c>
      <c r="E12007">
        <v>8170</v>
      </c>
    </row>
    <row r="12008" spans="1:5">
      <c r="A12008">
        <v>2021</v>
      </c>
      <c r="B12008" t="s">
        <v>407</v>
      </c>
      <c r="C12008" t="s">
        <v>407</v>
      </c>
      <c r="D12008" t="s">
        <v>601</v>
      </c>
      <c r="E12008">
        <v>8020</v>
      </c>
    </row>
    <row r="12009" spans="1:5">
      <c r="A12009">
        <v>2023</v>
      </c>
      <c r="B12009" t="s">
        <v>407</v>
      </c>
      <c r="C12009" t="s">
        <v>407</v>
      </c>
      <c r="D12009" t="s">
        <v>601</v>
      </c>
      <c r="E12009">
        <v>8380</v>
      </c>
    </row>
    <row r="12010" spans="1:5">
      <c r="A12010">
        <v>2020</v>
      </c>
      <c r="B12010" t="s">
        <v>407</v>
      </c>
      <c r="C12010" t="s">
        <v>407</v>
      </c>
      <c r="D12010" t="s">
        <v>601</v>
      </c>
      <c r="E12010">
        <v>8050</v>
      </c>
    </row>
    <row r="12011" spans="1:5">
      <c r="A12011">
        <v>2019</v>
      </c>
      <c r="B12011" t="s">
        <v>407</v>
      </c>
      <c r="C12011" t="s">
        <v>407</v>
      </c>
      <c r="D12011" t="s">
        <v>601</v>
      </c>
      <c r="E12011">
        <v>8120</v>
      </c>
    </row>
    <row r="12012" spans="1:5">
      <c r="A12012">
        <v>2018</v>
      </c>
      <c r="B12012" t="s">
        <v>407</v>
      </c>
      <c r="C12012" t="s">
        <v>407</v>
      </c>
      <c r="D12012" t="s">
        <v>601</v>
      </c>
      <c r="E12012">
        <v>7980</v>
      </c>
    </row>
    <row r="12013" spans="1:5">
      <c r="A12013">
        <v>2024</v>
      </c>
      <c r="B12013" t="s">
        <v>407</v>
      </c>
      <c r="C12013" t="s">
        <v>407</v>
      </c>
      <c r="D12013" t="s">
        <v>601</v>
      </c>
      <c r="E12013">
        <v>8420</v>
      </c>
    </row>
    <row r="12014" spans="1:5">
      <c r="A12014">
        <v>2022</v>
      </c>
      <c r="B12014" t="s">
        <v>407</v>
      </c>
      <c r="C12014" t="s">
        <v>407</v>
      </c>
      <c r="D12014" t="s">
        <v>602</v>
      </c>
      <c r="E12014">
        <v>1030</v>
      </c>
    </row>
    <row r="12015" spans="1:5">
      <c r="A12015">
        <v>2021</v>
      </c>
      <c r="B12015" t="s">
        <v>407</v>
      </c>
      <c r="C12015" t="s">
        <v>407</v>
      </c>
      <c r="D12015" t="s">
        <v>602</v>
      </c>
      <c r="E12015">
        <v>995</v>
      </c>
    </row>
    <row r="12016" spans="1:5">
      <c r="A12016">
        <v>2023</v>
      </c>
      <c r="B12016" t="s">
        <v>407</v>
      </c>
      <c r="C12016" t="s">
        <v>407</v>
      </c>
      <c r="D12016" t="s">
        <v>602</v>
      </c>
      <c r="E12016">
        <v>1055</v>
      </c>
    </row>
    <row r="12017" spans="1:5">
      <c r="A12017">
        <v>2020</v>
      </c>
      <c r="B12017" t="s">
        <v>407</v>
      </c>
      <c r="C12017" t="s">
        <v>407</v>
      </c>
      <c r="D12017" t="s">
        <v>602</v>
      </c>
      <c r="E12017">
        <v>950</v>
      </c>
    </row>
    <row r="12018" spans="1:5">
      <c r="A12018">
        <v>2019</v>
      </c>
      <c r="B12018" t="s">
        <v>407</v>
      </c>
      <c r="C12018" t="s">
        <v>407</v>
      </c>
      <c r="D12018" t="s">
        <v>602</v>
      </c>
      <c r="E12018">
        <v>945</v>
      </c>
    </row>
    <row r="12019" spans="1:5">
      <c r="A12019">
        <v>2018</v>
      </c>
      <c r="B12019" t="s">
        <v>407</v>
      </c>
      <c r="C12019" t="s">
        <v>407</v>
      </c>
      <c r="D12019" t="s">
        <v>602</v>
      </c>
      <c r="E12019">
        <v>840</v>
      </c>
    </row>
    <row r="12020" spans="1:5">
      <c r="A12020">
        <v>2024</v>
      </c>
      <c r="B12020" t="s">
        <v>407</v>
      </c>
      <c r="C12020" t="s">
        <v>407</v>
      </c>
      <c r="D12020" t="s">
        <v>602</v>
      </c>
      <c r="E12020">
        <v>1045</v>
      </c>
    </row>
    <row r="12021" spans="1:5">
      <c r="A12021">
        <v>2022</v>
      </c>
      <c r="B12021" t="s">
        <v>407</v>
      </c>
      <c r="C12021" t="s">
        <v>407</v>
      </c>
      <c r="D12021" t="s">
        <v>603</v>
      </c>
      <c r="E12021">
        <v>345</v>
      </c>
    </row>
    <row r="12022" spans="1:5">
      <c r="A12022">
        <v>2021</v>
      </c>
      <c r="B12022" t="s">
        <v>407</v>
      </c>
      <c r="C12022" t="s">
        <v>407</v>
      </c>
      <c r="D12022" t="s">
        <v>603</v>
      </c>
      <c r="E12022">
        <v>320</v>
      </c>
    </row>
    <row r="12023" spans="1:5">
      <c r="A12023">
        <v>2023</v>
      </c>
      <c r="B12023" t="s">
        <v>407</v>
      </c>
      <c r="C12023" t="s">
        <v>407</v>
      </c>
      <c r="D12023" t="s">
        <v>603</v>
      </c>
      <c r="E12023">
        <v>395</v>
      </c>
    </row>
    <row r="12024" spans="1:5">
      <c r="A12024">
        <v>2020</v>
      </c>
      <c r="B12024" t="s">
        <v>407</v>
      </c>
      <c r="C12024" t="s">
        <v>407</v>
      </c>
      <c r="D12024" t="s">
        <v>603</v>
      </c>
      <c r="E12024">
        <v>305</v>
      </c>
    </row>
    <row r="12025" spans="1:5">
      <c r="A12025">
        <v>2019</v>
      </c>
      <c r="B12025" t="s">
        <v>407</v>
      </c>
      <c r="C12025" t="s">
        <v>407</v>
      </c>
      <c r="D12025" t="s">
        <v>603</v>
      </c>
      <c r="E12025">
        <v>325</v>
      </c>
    </row>
    <row r="12026" spans="1:5">
      <c r="A12026">
        <v>2018</v>
      </c>
      <c r="B12026" t="s">
        <v>407</v>
      </c>
      <c r="C12026" t="s">
        <v>407</v>
      </c>
      <c r="D12026" t="s">
        <v>603</v>
      </c>
      <c r="E12026">
        <v>325</v>
      </c>
    </row>
    <row r="12027" spans="1:5">
      <c r="A12027">
        <v>2024</v>
      </c>
      <c r="B12027" t="s">
        <v>407</v>
      </c>
      <c r="C12027" t="s">
        <v>407</v>
      </c>
      <c r="D12027" t="s">
        <v>603</v>
      </c>
      <c r="E12027">
        <v>420</v>
      </c>
    </row>
    <row r="12028" spans="1:5">
      <c r="A12028">
        <v>2022</v>
      </c>
      <c r="B12028" t="s">
        <v>407</v>
      </c>
      <c r="C12028" t="s">
        <v>407</v>
      </c>
      <c r="D12028" t="s">
        <v>604</v>
      </c>
      <c r="E12028">
        <v>4740</v>
      </c>
    </row>
    <row r="12029" spans="1:5">
      <c r="A12029">
        <v>2021</v>
      </c>
      <c r="B12029" t="s">
        <v>407</v>
      </c>
      <c r="C12029" t="s">
        <v>407</v>
      </c>
      <c r="D12029" t="s">
        <v>604</v>
      </c>
      <c r="E12029">
        <v>5180</v>
      </c>
    </row>
    <row r="12030" spans="1:5">
      <c r="A12030">
        <v>2023</v>
      </c>
      <c r="B12030" t="s">
        <v>407</v>
      </c>
      <c r="C12030" t="s">
        <v>407</v>
      </c>
      <c r="D12030" t="s">
        <v>604</v>
      </c>
      <c r="E12030">
        <v>5385</v>
      </c>
    </row>
    <row r="12031" spans="1:5">
      <c r="A12031">
        <v>2020</v>
      </c>
      <c r="B12031" t="s">
        <v>407</v>
      </c>
      <c r="C12031" t="s">
        <v>407</v>
      </c>
      <c r="D12031" t="s">
        <v>604</v>
      </c>
      <c r="E12031">
        <v>5015</v>
      </c>
    </row>
    <row r="12032" spans="1:5">
      <c r="A12032">
        <v>2019</v>
      </c>
      <c r="B12032" t="s">
        <v>407</v>
      </c>
      <c r="C12032" t="s">
        <v>407</v>
      </c>
      <c r="D12032" t="s">
        <v>604</v>
      </c>
      <c r="E12032">
        <v>5045</v>
      </c>
    </row>
    <row r="12033" spans="1:5">
      <c r="A12033">
        <v>2018</v>
      </c>
      <c r="B12033" t="s">
        <v>407</v>
      </c>
      <c r="C12033" t="s">
        <v>407</v>
      </c>
      <c r="D12033" t="s">
        <v>604</v>
      </c>
      <c r="E12033">
        <v>5215</v>
      </c>
    </row>
    <row r="12034" spans="1:5">
      <c r="A12034">
        <v>2024</v>
      </c>
      <c r="B12034" t="s">
        <v>407</v>
      </c>
      <c r="C12034" t="s">
        <v>407</v>
      </c>
      <c r="D12034" t="s">
        <v>604</v>
      </c>
      <c r="E12034">
        <v>5375</v>
      </c>
    </row>
    <row r="12035" spans="1:5">
      <c r="A12035">
        <v>2022</v>
      </c>
      <c r="B12035" t="s">
        <v>407</v>
      </c>
      <c r="C12035" t="s">
        <v>407</v>
      </c>
      <c r="D12035" t="s">
        <v>605</v>
      </c>
      <c r="E12035">
        <v>2555</v>
      </c>
    </row>
    <row r="12036" spans="1:5">
      <c r="A12036">
        <v>2021</v>
      </c>
      <c r="B12036" t="s">
        <v>407</v>
      </c>
      <c r="C12036" t="s">
        <v>407</v>
      </c>
      <c r="D12036" t="s">
        <v>605</v>
      </c>
      <c r="E12036">
        <v>2620</v>
      </c>
    </row>
    <row r="12037" spans="1:5">
      <c r="A12037">
        <v>2023</v>
      </c>
      <c r="B12037" t="s">
        <v>407</v>
      </c>
      <c r="C12037" t="s">
        <v>407</v>
      </c>
      <c r="D12037" t="s">
        <v>605</v>
      </c>
      <c r="E12037">
        <v>2555</v>
      </c>
    </row>
    <row r="12038" spans="1:5">
      <c r="A12038">
        <v>2020</v>
      </c>
      <c r="B12038" t="s">
        <v>407</v>
      </c>
      <c r="C12038" t="s">
        <v>407</v>
      </c>
      <c r="D12038" t="s">
        <v>605</v>
      </c>
      <c r="E12038">
        <v>2745</v>
      </c>
    </row>
    <row r="12039" spans="1:5">
      <c r="A12039">
        <v>2019</v>
      </c>
      <c r="B12039" t="s">
        <v>407</v>
      </c>
      <c r="C12039" t="s">
        <v>407</v>
      </c>
      <c r="D12039" t="s">
        <v>605</v>
      </c>
      <c r="E12039">
        <v>2715</v>
      </c>
    </row>
    <row r="12040" spans="1:5">
      <c r="A12040">
        <v>2018</v>
      </c>
      <c r="B12040" t="s">
        <v>407</v>
      </c>
      <c r="C12040" t="s">
        <v>407</v>
      </c>
      <c r="D12040" t="s">
        <v>605</v>
      </c>
      <c r="E12040">
        <v>2775</v>
      </c>
    </row>
    <row r="12041" spans="1:5">
      <c r="A12041">
        <v>2024</v>
      </c>
      <c r="B12041" t="s">
        <v>407</v>
      </c>
      <c r="C12041" t="s">
        <v>407</v>
      </c>
      <c r="D12041" t="s">
        <v>605</v>
      </c>
      <c r="E12041">
        <v>2480</v>
      </c>
    </row>
    <row r="12042" spans="1:5">
      <c r="A12042">
        <v>2022</v>
      </c>
      <c r="B12042" t="s">
        <v>407</v>
      </c>
      <c r="C12042" t="s">
        <v>407</v>
      </c>
      <c r="D12042" t="s">
        <v>606</v>
      </c>
      <c r="E12042">
        <v>1330</v>
      </c>
    </row>
    <row r="12043" spans="1:5">
      <c r="A12043">
        <v>2021</v>
      </c>
      <c r="B12043" t="s">
        <v>407</v>
      </c>
      <c r="C12043" t="s">
        <v>407</v>
      </c>
      <c r="D12043" t="s">
        <v>606</v>
      </c>
      <c r="E12043">
        <v>1320</v>
      </c>
    </row>
    <row r="12044" spans="1:5">
      <c r="A12044">
        <v>2023</v>
      </c>
      <c r="B12044" t="s">
        <v>407</v>
      </c>
      <c r="C12044" t="s">
        <v>407</v>
      </c>
      <c r="D12044" t="s">
        <v>606</v>
      </c>
      <c r="E12044">
        <v>1330</v>
      </c>
    </row>
    <row r="12045" spans="1:5">
      <c r="A12045">
        <v>2020</v>
      </c>
      <c r="B12045" t="s">
        <v>407</v>
      </c>
      <c r="C12045" t="s">
        <v>407</v>
      </c>
      <c r="D12045" t="s">
        <v>606</v>
      </c>
      <c r="E12045">
        <v>1285</v>
      </c>
    </row>
    <row r="12046" spans="1:5">
      <c r="A12046">
        <v>2019</v>
      </c>
      <c r="B12046" t="s">
        <v>407</v>
      </c>
      <c r="C12046" t="s">
        <v>407</v>
      </c>
      <c r="D12046" t="s">
        <v>606</v>
      </c>
      <c r="E12046">
        <v>1290</v>
      </c>
    </row>
    <row r="12047" spans="1:5">
      <c r="A12047">
        <v>2018</v>
      </c>
      <c r="B12047" t="s">
        <v>407</v>
      </c>
      <c r="C12047" t="s">
        <v>407</v>
      </c>
      <c r="D12047" t="s">
        <v>606</v>
      </c>
      <c r="E12047">
        <v>1270</v>
      </c>
    </row>
    <row r="12048" spans="1:5">
      <c r="A12048">
        <v>2024</v>
      </c>
      <c r="B12048" t="s">
        <v>407</v>
      </c>
      <c r="C12048" t="s">
        <v>407</v>
      </c>
      <c r="D12048" t="s">
        <v>606</v>
      </c>
      <c r="E12048">
        <v>1340</v>
      </c>
    </row>
    <row r="12049" spans="1:5">
      <c r="A12049">
        <v>2022</v>
      </c>
      <c r="B12049" t="s">
        <v>407</v>
      </c>
      <c r="C12049" t="s">
        <v>407</v>
      </c>
      <c r="D12049" t="s">
        <v>607</v>
      </c>
      <c r="E12049">
        <v>4765</v>
      </c>
    </row>
    <row r="12050" spans="1:5">
      <c r="A12050">
        <v>2021</v>
      </c>
      <c r="B12050" t="s">
        <v>407</v>
      </c>
      <c r="C12050" t="s">
        <v>407</v>
      </c>
      <c r="D12050" t="s">
        <v>607</v>
      </c>
      <c r="E12050">
        <v>4555</v>
      </c>
    </row>
    <row r="12051" spans="1:5">
      <c r="A12051">
        <v>2023</v>
      </c>
      <c r="B12051" t="s">
        <v>407</v>
      </c>
      <c r="C12051" t="s">
        <v>407</v>
      </c>
      <c r="D12051" t="s">
        <v>607</v>
      </c>
      <c r="E12051">
        <v>4820</v>
      </c>
    </row>
    <row r="12052" spans="1:5">
      <c r="A12052">
        <v>2020</v>
      </c>
      <c r="B12052" t="s">
        <v>407</v>
      </c>
      <c r="C12052" t="s">
        <v>407</v>
      </c>
      <c r="D12052" t="s">
        <v>607</v>
      </c>
      <c r="E12052">
        <v>4310</v>
      </c>
    </row>
    <row r="12053" spans="1:5">
      <c r="A12053">
        <v>2019</v>
      </c>
      <c r="B12053" t="s">
        <v>407</v>
      </c>
      <c r="C12053" t="s">
        <v>407</v>
      </c>
      <c r="D12053" t="s">
        <v>607</v>
      </c>
      <c r="E12053">
        <v>4360</v>
      </c>
    </row>
    <row r="12054" spans="1:5">
      <c r="A12054">
        <v>2018</v>
      </c>
      <c r="B12054" t="s">
        <v>407</v>
      </c>
      <c r="C12054" t="s">
        <v>407</v>
      </c>
      <c r="D12054" t="s">
        <v>607</v>
      </c>
      <c r="E12054">
        <v>3470</v>
      </c>
    </row>
    <row r="12055" spans="1:5">
      <c r="A12055">
        <v>2024</v>
      </c>
      <c r="B12055" t="s">
        <v>407</v>
      </c>
      <c r="C12055" t="s">
        <v>407</v>
      </c>
      <c r="D12055" t="s">
        <v>607</v>
      </c>
      <c r="E12055">
        <v>4905</v>
      </c>
    </row>
    <row r="12056" spans="1:5">
      <c r="A12056">
        <v>2022</v>
      </c>
      <c r="B12056" t="s">
        <v>407</v>
      </c>
      <c r="C12056" t="s">
        <v>407</v>
      </c>
      <c r="D12056" t="s">
        <v>608</v>
      </c>
      <c r="E12056">
        <v>1865</v>
      </c>
    </row>
    <row r="12057" spans="1:5">
      <c r="A12057">
        <v>2021</v>
      </c>
      <c r="B12057" t="s">
        <v>407</v>
      </c>
      <c r="C12057" t="s">
        <v>407</v>
      </c>
      <c r="D12057" t="s">
        <v>608</v>
      </c>
      <c r="E12057">
        <v>1945</v>
      </c>
    </row>
    <row r="12058" spans="1:5">
      <c r="A12058">
        <v>2023</v>
      </c>
      <c r="B12058" t="s">
        <v>407</v>
      </c>
      <c r="C12058" t="s">
        <v>407</v>
      </c>
      <c r="D12058" t="s">
        <v>608</v>
      </c>
      <c r="E12058">
        <v>1840</v>
      </c>
    </row>
    <row r="12059" spans="1:5">
      <c r="A12059">
        <v>2020</v>
      </c>
      <c r="B12059" t="s">
        <v>407</v>
      </c>
      <c r="C12059" t="s">
        <v>407</v>
      </c>
      <c r="D12059" t="s">
        <v>608</v>
      </c>
      <c r="E12059">
        <v>2045</v>
      </c>
    </row>
    <row r="12060" spans="1:5">
      <c r="A12060">
        <v>2019</v>
      </c>
      <c r="B12060" t="s">
        <v>407</v>
      </c>
      <c r="C12060" t="s">
        <v>407</v>
      </c>
      <c r="D12060" t="s">
        <v>608</v>
      </c>
      <c r="E12060">
        <v>1890</v>
      </c>
    </row>
    <row r="12061" spans="1:5">
      <c r="A12061">
        <v>2018</v>
      </c>
      <c r="B12061" t="s">
        <v>407</v>
      </c>
      <c r="C12061" t="s">
        <v>407</v>
      </c>
      <c r="D12061" t="s">
        <v>608</v>
      </c>
      <c r="E12061">
        <v>1965</v>
      </c>
    </row>
    <row r="12062" spans="1:5">
      <c r="A12062">
        <v>2024</v>
      </c>
      <c r="B12062" t="s">
        <v>407</v>
      </c>
      <c r="C12062" t="s">
        <v>407</v>
      </c>
      <c r="D12062" t="s">
        <v>608</v>
      </c>
      <c r="E12062">
        <v>1830</v>
      </c>
    </row>
    <row r="12063" spans="1:5">
      <c r="A12063">
        <v>2022</v>
      </c>
      <c r="B12063" t="s">
        <v>407</v>
      </c>
      <c r="C12063" t="s">
        <v>407</v>
      </c>
      <c r="D12063" t="s">
        <v>609</v>
      </c>
      <c r="E12063">
        <v>2500</v>
      </c>
    </row>
    <row r="12064" spans="1:5">
      <c r="A12064">
        <v>2021</v>
      </c>
      <c r="B12064" t="s">
        <v>407</v>
      </c>
      <c r="C12064" t="s">
        <v>407</v>
      </c>
      <c r="D12064" t="s">
        <v>609</v>
      </c>
      <c r="E12064">
        <v>2140</v>
      </c>
    </row>
    <row r="12065" spans="1:5">
      <c r="A12065">
        <v>2023</v>
      </c>
      <c r="B12065" t="s">
        <v>407</v>
      </c>
      <c r="C12065" t="s">
        <v>407</v>
      </c>
      <c r="D12065" t="s">
        <v>609</v>
      </c>
      <c r="E12065">
        <v>2250</v>
      </c>
    </row>
    <row r="12066" spans="1:5">
      <c r="A12066">
        <v>2020</v>
      </c>
      <c r="B12066" t="s">
        <v>407</v>
      </c>
      <c r="C12066" t="s">
        <v>407</v>
      </c>
      <c r="D12066" t="s">
        <v>609</v>
      </c>
      <c r="E12066">
        <v>2345</v>
      </c>
    </row>
    <row r="12067" spans="1:5">
      <c r="A12067">
        <v>2019</v>
      </c>
      <c r="B12067" t="s">
        <v>407</v>
      </c>
      <c r="C12067" t="s">
        <v>407</v>
      </c>
      <c r="D12067" t="s">
        <v>609</v>
      </c>
      <c r="E12067">
        <v>2360</v>
      </c>
    </row>
    <row r="12068" spans="1:5">
      <c r="A12068">
        <v>2018</v>
      </c>
      <c r="B12068" t="s">
        <v>407</v>
      </c>
      <c r="C12068" t="s">
        <v>407</v>
      </c>
      <c r="D12068" t="s">
        <v>609</v>
      </c>
      <c r="E12068">
        <v>2000</v>
      </c>
    </row>
    <row r="12069" spans="1:5">
      <c r="A12069">
        <v>2024</v>
      </c>
      <c r="B12069" t="s">
        <v>407</v>
      </c>
      <c r="C12069" t="s">
        <v>407</v>
      </c>
      <c r="D12069" t="s">
        <v>609</v>
      </c>
      <c r="E12069">
        <v>2315</v>
      </c>
    </row>
    <row r="12070" spans="1:5">
      <c r="A12070">
        <v>2022</v>
      </c>
      <c r="B12070" t="s">
        <v>407</v>
      </c>
      <c r="C12070" t="s">
        <v>407</v>
      </c>
      <c r="D12070" t="s">
        <v>610</v>
      </c>
      <c r="E12070">
        <v>2.23E-2</v>
      </c>
    </row>
    <row r="12071" spans="1:5">
      <c r="A12071">
        <v>2021</v>
      </c>
      <c r="B12071" t="s">
        <v>407</v>
      </c>
      <c r="C12071" t="s">
        <v>407</v>
      </c>
      <c r="D12071" t="s">
        <v>610</v>
      </c>
      <c r="E12071">
        <v>1.9699999999999999E-2</v>
      </c>
    </row>
    <row r="12072" spans="1:5">
      <c r="A12072">
        <v>2023</v>
      </c>
      <c r="B12072" t="s">
        <v>407</v>
      </c>
      <c r="C12072" t="s">
        <v>407</v>
      </c>
      <c r="D12072" t="s">
        <v>610</v>
      </c>
      <c r="E12072">
        <v>2.7400000000000001E-2</v>
      </c>
    </row>
    <row r="12073" spans="1:5">
      <c r="A12073">
        <v>2020</v>
      </c>
      <c r="B12073" t="s">
        <v>407</v>
      </c>
      <c r="C12073" t="s">
        <v>407</v>
      </c>
      <c r="D12073" t="s">
        <v>610</v>
      </c>
      <c r="E12073">
        <v>1.9699999999999999E-2</v>
      </c>
    </row>
    <row r="12074" spans="1:5">
      <c r="A12074">
        <v>2019</v>
      </c>
      <c r="B12074" t="s">
        <v>407</v>
      </c>
      <c r="C12074" t="s">
        <v>407</v>
      </c>
      <c r="D12074" t="s">
        <v>610</v>
      </c>
      <c r="E12074">
        <v>1.8700000000000001E-2</v>
      </c>
    </row>
    <row r="12075" spans="1:5">
      <c r="A12075">
        <v>2018</v>
      </c>
      <c r="B12075" t="s">
        <v>407</v>
      </c>
      <c r="C12075" t="s">
        <v>407</v>
      </c>
      <c r="D12075" t="s">
        <v>610</v>
      </c>
      <c r="E12075">
        <v>1.9300000000000001E-2</v>
      </c>
    </row>
    <row r="12076" spans="1:5">
      <c r="A12076">
        <v>2024</v>
      </c>
      <c r="B12076" t="s">
        <v>407</v>
      </c>
      <c r="C12076" t="s">
        <v>407</v>
      </c>
      <c r="D12076" t="s">
        <v>610</v>
      </c>
      <c r="E12076">
        <v>3.0200000000000001E-2</v>
      </c>
    </row>
    <row r="12077" spans="1:5">
      <c r="A12077">
        <v>2022</v>
      </c>
      <c r="B12077" t="s">
        <v>407</v>
      </c>
      <c r="C12077" t="s">
        <v>407</v>
      </c>
      <c r="D12077" t="s">
        <v>611</v>
      </c>
      <c r="E12077">
        <v>0.15989999999999999</v>
      </c>
    </row>
    <row r="12078" spans="1:5">
      <c r="A12078">
        <v>2021</v>
      </c>
      <c r="B12078" t="s">
        <v>407</v>
      </c>
      <c r="C12078" t="s">
        <v>407</v>
      </c>
      <c r="D12078" t="s">
        <v>611</v>
      </c>
      <c r="E12078">
        <v>0.1741</v>
      </c>
    </row>
    <row r="12079" spans="1:5">
      <c r="A12079">
        <v>2023</v>
      </c>
      <c r="B12079" t="s">
        <v>407</v>
      </c>
      <c r="C12079" t="s">
        <v>407</v>
      </c>
      <c r="D12079" t="s">
        <v>611</v>
      </c>
      <c r="E12079">
        <v>0.1777</v>
      </c>
    </row>
    <row r="12080" spans="1:5">
      <c r="A12080">
        <v>2020</v>
      </c>
      <c r="B12080" t="s">
        <v>407</v>
      </c>
      <c r="C12080" t="s">
        <v>407</v>
      </c>
      <c r="D12080" t="s">
        <v>611</v>
      </c>
      <c r="E12080">
        <v>0.16259999999999999</v>
      </c>
    </row>
    <row r="12081" spans="1:5">
      <c r="A12081">
        <v>2019</v>
      </c>
      <c r="B12081" t="s">
        <v>407</v>
      </c>
      <c r="C12081" t="s">
        <v>407</v>
      </c>
      <c r="D12081" t="s">
        <v>611</v>
      </c>
      <c r="E12081">
        <v>0.15820000000000001</v>
      </c>
    </row>
    <row r="12082" spans="1:5">
      <c r="A12082">
        <v>2018</v>
      </c>
      <c r="B12082" t="s">
        <v>407</v>
      </c>
      <c r="C12082" t="s">
        <v>407</v>
      </c>
      <c r="D12082" t="s">
        <v>611</v>
      </c>
      <c r="E12082">
        <v>0.16619999999999999</v>
      </c>
    </row>
    <row r="12083" spans="1:5">
      <c r="A12083">
        <v>2024</v>
      </c>
      <c r="B12083" t="s">
        <v>407</v>
      </c>
      <c r="C12083" t="s">
        <v>407</v>
      </c>
      <c r="D12083" t="s">
        <v>611</v>
      </c>
      <c r="E12083">
        <v>0.17860000000000001</v>
      </c>
    </row>
    <row r="12084" spans="1:5">
      <c r="A12084">
        <v>2022</v>
      </c>
      <c r="B12084" t="s">
        <v>407</v>
      </c>
      <c r="C12084" t="s">
        <v>407</v>
      </c>
      <c r="D12084" t="s">
        <v>612</v>
      </c>
      <c r="E12084">
        <v>0.37109999999999999</v>
      </c>
    </row>
    <row r="12085" spans="1:5">
      <c r="A12085">
        <v>2021</v>
      </c>
      <c r="B12085" t="s">
        <v>407</v>
      </c>
      <c r="C12085" t="s">
        <v>407</v>
      </c>
      <c r="D12085" t="s">
        <v>612</v>
      </c>
      <c r="E12085">
        <v>0.38229999999999997</v>
      </c>
    </row>
    <row r="12086" spans="1:5">
      <c r="A12086">
        <v>2023</v>
      </c>
      <c r="B12086" t="s">
        <v>407</v>
      </c>
      <c r="C12086" t="s">
        <v>407</v>
      </c>
      <c r="D12086" t="s">
        <v>612</v>
      </c>
      <c r="E12086">
        <v>0.35560000000000003</v>
      </c>
    </row>
    <row r="12087" spans="1:5">
      <c r="A12087">
        <v>2020</v>
      </c>
      <c r="B12087" t="s">
        <v>407</v>
      </c>
      <c r="C12087" t="s">
        <v>407</v>
      </c>
      <c r="D12087" t="s">
        <v>612</v>
      </c>
      <c r="E12087">
        <v>0.40460000000000002</v>
      </c>
    </row>
    <row r="12088" spans="1:5">
      <c r="A12088">
        <v>2019</v>
      </c>
      <c r="B12088" t="s">
        <v>407</v>
      </c>
      <c r="C12088" t="s">
        <v>407</v>
      </c>
      <c r="D12088" t="s">
        <v>612</v>
      </c>
      <c r="E12088">
        <v>0.40589999999999998</v>
      </c>
    </row>
    <row r="12089" spans="1:5">
      <c r="A12089">
        <v>2018</v>
      </c>
      <c r="B12089" t="s">
        <v>407</v>
      </c>
      <c r="C12089" t="s">
        <v>407</v>
      </c>
      <c r="D12089" t="s">
        <v>612</v>
      </c>
      <c r="E12089">
        <v>0.42320000000000002</v>
      </c>
    </row>
    <row r="12090" spans="1:5">
      <c r="A12090">
        <v>2024</v>
      </c>
      <c r="B12090" t="s">
        <v>407</v>
      </c>
      <c r="C12090" t="s">
        <v>407</v>
      </c>
      <c r="D12090" t="s">
        <v>612</v>
      </c>
      <c r="E12090">
        <v>0.34460000000000002</v>
      </c>
    </row>
    <row r="12091" spans="1:5">
      <c r="A12091">
        <v>2022</v>
      </c>
      <c r="B12091" t="s">
        <v>407</v>
      </c>
      <c r="C12091" t="s">
        <v>407</v>
      </c>
      <c r="D12091" t="s">
        <v>613</v>
      </c>
      <c r="E12091">
        <v>7.6799999999999993E-2</v>
      </c>
    </row>
    <row r="12092" spans="1:5">
      <c r="A12092">
        <v>2021</v>
      </c>
      <c r="B12092" t="s">
        <v>407</v>
      </c>
      <c r="C12092" t="s">
        <v>407</v>
      </c>
      <c r="D12092" t="s">
        <v>613</v>
      </c>
      <c r="E12092">
        <v>7.1900000000000006E-2</v>
      </c>
    </row>
    <row r="12093" spans="1:5">
      <c r="A12093">
        <v>2023</v>
      </c>
      <c r="B12093" t="s">
        <v>407</v>
      </c>
      <c r="C12093" t="s">
        <v>407</v>
      </c>
      <c r="D12093" t="s">
        <v>613</v>
      </c>
      <c r="E12093">
        <v>7.1300000000000002E-2</v>
      </c>
    </row>
    <row r="12094" spans="1:5">
      <c r="A12094">
        <v>2020</v>
      </c>
      <c r="B12094" t="s">
        <v>407</v>
      </c>
      <c r="C12094" t="s">
        <v>407</v>
      </c>
      <c r="D12094" t="s">
        <v>613</v>
      </c>
      <c r="E12094">
        <v>7.9000000000000001E-2</v>
      </c>
    </row>
    <row r="12095" spans="1:5">
      <c r="A12095">
        <v>2019</v>
      </c>
      <c r="B12095" t="s">
        <v>407</v>
      </c>
      <c r="C12095" t="s">
        <v>407</v>
      </c>
      <c r="D12095" t="s">
        <v>613</v>
      </c>
      <c r="E12095">
        <v>8.0199999999999994E-2</v>
      </c>
    </row>
    <row r="12096" spans="1:5">
      <c r="A12096">
        <v>2018</v>
      </c>
      <c r="B12096" t="s">
        <v>407</v>
      </c>
      <c r="C12096" t="s">
        <v>407</v>
      </c>
      <c r="D12096" t="s">
        <v>613</v>
      </c>
      <c r="E12096">
        <v>7.2900000000000006E-2</v>
      </c>
    </row>
    <row r="12097" spans="1:5">
      <c r="A12097">
        <v>2024</v>
      </c>
      <c r="B12097" t="s">
        <v>407</v>
      </c>
      <c r="C12097" t="s">
        <v>407</v>
      </c>
      <c r="D12097" t="s">
        <v>613</v>
      </c>
      <c r="E12097">
        <v>7.4899999999999994E-2</v>
      </c>
    </row>
    <row r="12098" spans="1:5">
      <c r="A12098">
        <v>2022</v>
      </c>
      <c r="B12098" t="s">
        <v>407</v>
      </c>
      <c r="C12098" t="s">
        <v>407</v>
      </c>
      <c r="D12098" t="s">
        <v>614</v>
      </c>
      <c r="E12098">
        <v>0.186</v>
      </c>
    </row>
    <row r="12099" spans="1:5">
      <c r="A12099">
        <v>2021</v>
      </c>
      <c r="B12099" t="s">
        <v>407</v>
      </c>
      <c r="C12099" t="s">
        <v>407</v>
      </c>
      <c r="D12099" t="s">
        <v>614</v>
      </c>
      <c r="E12099">
        <v>0.18110000000000001</v>
      </c>
    </row>
    <row r="12100" spans="1:5">
      <c r="A12100">
        <v>2023</v>
      </c>
      <c r="B12100" t="s">
        <v>407</v>
      </c>
      <c r="C12100" t="s">
        <v>407</v>
      </c>
      <c r="D12100" t="s">
        <v>614</v>
      </c>
      <c r="E12100">
        <v>0.1789</v>
      </c>
    </row>
    <row r="12101" spans="1:5">
      <c r="A12101">
        <v>2020</v>
      </c>
      <c r="B12101" t="s">
        <v>407</v>
      </c>
      <c r="C12101" t="s">
        <v>407</v>
      </c>
      <c r="D12101" t="s">
        <v>614</v>
      </c>
      <c r="E12101">
        <v>0.18729999999999999</v>
      </c>
    </row>
    <row r="12102" spans="1:5">
      <c r="A12102">
        <v>2019</v>
      </c>
      <c r="B12102" t="s">
        <v>407</v>
      </c>
      <c r="C12102" t="s">
        <v>407</v>
      </c>
      <c r="D12102" t="s">
        <v>614</v>
      </c>
      <c r="E12102">
        <v>0.18890000000000001</v>
      </c>
    </row>
    <row r="12103" spans="1:5">
      <c r="A12103">
        <v>2018</v>
      </c>
      <c r="B12103" t="s">
        <v>407</v>
      </c>
      <c r="C12103" t="s">
        <v>407</v>
      </c>
      <c r="D12103" t="s">
        <v>614</v>
      </c>
      <c r="E12103">
        <v>0.12670000000000001</v>
      </c>
    </row>
    <row r="12104" spans="1:5">
      <c r="A12104">
        <v>2024</v>
      </c>
      <c r="B12104" t="s">
        <v>407</v>
      </c>
      <c r="C12104" t="s">
        <v>407</v>
      </c>
      <c r="D12104" t="s">
        <v>614</v>
      </c>
      <c r="E12104">
        <v>0.182</v>
      </c>
    </row>
    <row r="12105" spans="1:5">
      <c r="A12105">
        <v>2022</v>
      </c>
      <c r="B12105" t="s">
        <v>407</v>
      </c>
      <c r="C12105" t="s">
        <v>407</v>
      </c>
      <c r="D12105" t="s">
        <v>615</v>
      </c>
      <c r="E12105">
        <v>2.3300000000000001E-2</v>
      </c>
    </row>
    <row r="12106" spans="1:5">
      <c r="A12106">
        <v>2021</v>
      </c>
      <c r="B12106" t="s">
        <v>407</v>
      </c>
      <c r="C12106" t="s">
        <v>407</v>
      </c>
      <c r="D12106" t="s">
        <v>615</v>
      </c>
      <c r="E12106">
        <v>2.52E-2</v>
      </c>
    </row>
    <row r="12107" spans="1:5">
      <c r="A12107">
        <v>2023</v>
      </c>
      <c r="B12107" t="s">
        <v>407</v>
      </c>
      <c r="C12107" t="s">
        <v>407</v>
      </c>
      <c r="D12107" t="s">
        <v>615</v>
      </c>
      <c r="E12107">
        <v>2.1399999999999999E-2</v>
      </c>
    </row>
    <row r="12108" spans="1:5">
      <c r="A12108">
        <v>2020</v>
      </c>
      <c r="B12108" t="s">
        <v>407</v>
      </c>
      <c r="C12108" t="s">
        <v>407</v>
      </c>
      <c r="D12108" t="s">
        <v>615</v>
      </c>
      <c r="E12108">
        <v>2.7199999999999998E-2</v>
      </c>
    </row>
    <row r="12109" spans="1:5">
      <c r="A12109">
        <v>2019</v>
      </c>
      <c r="B12109" t="s">
        <v>407</v>
      </c>
      <c r="C12109" t="s">
        <v>407</v>
      </c>
      <c r="D12109" t="s">
        <v>615</v>
      </c>
      <c r="E12109">
        <v>2.52E-2</v>
      </c>
    </row>
    <row r="12110" spans="1:5">
      <c r="A12110">
        <v>2018</v>
      </c>
      <c r="B12110" t="s">
        <v>407</v>
      </c>
      <c r="C12110" t="s">
        <v>407</v>
      </c>
      <c r="D12110" t="s">
        <v>615</v>
      </c>
      <c r="E12110">
        <v>2.4899999999999999E-2</v>
      </c>
    </row>
    <row r="12111" spans="1:5">
      <c r="A12111">
        <v>2024</v>
      </c>
      <c r="B12111" t="s">
        <v>407</v>
      </c>
      <c r="C12111" t="s">
        <v>407</v>
      </c>
      <c r="D12111" t="s">
        <v>615</v>
      </c>
      <c r="E12111">
        <v>2.01E-2</v>
      </c>
    </row>
    <row r="12112" spans="1:5">
      <c r="A12112">
        <v>2022</v>
      </c>
      <c r="B12112" t="s">
        <v>407</v>
      </c>
      <c r="C12112" t="s">
        <v>407</v>
      </c>
      <c r="D12112" t="s">
        <v>616</v>
      </c>
      <c r="E12112">
        <v>0.23300000000000001</v>
      </c>
    </row>
    <row r="12113" spans="1:5">
      <c r="A12113">
        <v>2021</v>
      </c>
      <c r="B12113" t="s">
        <v>407</v>
      </c>
      <c r="C12113" t="s">
        <v>407</v>
      </c>
      <c r="D12113" t="s">
        <v>616</v>
      </c>
      <c r="E12113">
        <v>0.23330000000000001</v>
      </c>
    </row>
    <row r="12114" spans="1:5">
      <c r="A12114">
        <v>2023</v>
      </c>
      <c r="B12114" t="s">
        <v>407</v>
      </c>
      <c r="C12114" t="s">
        <v>407</v>
      </c>
      <c r="D12114" t="s">
        <v>616</v>
      </c>
      <c r="E12114">
        <v>0.2301</v>
      </c>
    </row>
    <row r="12115" spans="1:5">
      <c r="A12115">
        <v>2020</v>
      </c>
      <c r="B12115" t="s">
        <v>407</v>
      </c>
      <c r="C12115" t="s">
        <v>407</v>
      </c>
      <c r="D12115" t="s">
        <v>616</v>
      </c>
      <c r="E12115">
        <v>0.23519999999999999</v>
      </c>
    </row>
    <row r="12116" spans="1:5">
      <c r="A12116">
        <v>2019</v>
      </c>
      <c r="B12116" t="s">
        <v>407</v>
      </c>
      <c r="C12116" t="s">
        <v>407</v>
      </c>
      <c r="D12116" t="s">
        <v>616</v>
      </c>
      <c r="E12116">
        <v>0.2351</v>
      </c>
    </row>
    <row r="12117" spans="1:5">
      <c r="A12117">
        <v>2018</v>
      </c>
      <c r="B12117" t="s">
        <v>407</v>
      </c>
      <c r="C12117" t="s">
        <v>407</v>
      </c>
      <c r="D12117" t="s">
        <v>616</v>
      </c>
      <c r="E12117">
        <v>0.23880000000000001</v>
      </c>
    </row>
    <row r="12118" spans="1:5">
      <c r="A12118">
        <v>2024</v>
      </c>
      <c r="B12118" t="s">
        <v>407</v>
      </c>
      <c r="C12118" t="s">
        <v>407</v>
      </c>
      <c r="D12118" t="s">
        <v>616</v>
      </c>
      <c r="E12118">
        <v>0.22450000000000001</v>
      </c>
    </row>
    <row r="12119" spans="1:5">
      <c r="A12119">
        <v>2022</v>
      </c>
      <c r="B12119" t="s">
        <v>407</v>
      </c>
      <c r="C12119" t="s">
        <v>407</v>
      </c>
      <c r="D12119" t="s">
        <v>617</v>
      </c>
      <c r="E12119">
        <v>0.21890000000000001</v>
      </c>
    </row>
    <row r="12120" spans="1:5">
      <c r="A12120">
        <v>2021</v>
      </c>
      <c r="B12120" t="s">
        <v>407</v>
      </c>
      <c r="C12120" t="s">
        <v>407</v>
      </c>
      <c r="D12120" t="s">
        <v>617</v>
      </c>
      <c r="E12120">
        <v>0.21970000000000001</v>
      </c>
    </row>
    <row r="12121" spans="1:5">
      <c r="A12121">
        <v>2023</v>
      </c>
      <c r="B12121" t="s">
        <v>407</v>
      </c>
      <c r="C12121" t="s">
        <v>407</v>
      </c>
      <c r="D12121" t="s">
        <v>617</v>
      </c>
      <c r="E12121">
        <v>0.21929999999999999</v>
      </c>
    </row>
    <row r="12122" spans="1:5">
      <c r="A12122">
        <v>2020</v>
      </c>
      <c r="B12122" t="s">
        <v>407</v>
      </c>
      <c r="C12122" t="s">
        <v>407</v>
      </c>
      <c r="D12122" t="s">
        <v>617</v>
      </c>
      <c r="E12122">
        <v>0.21970000000000001</v>
      </c>
    </row>
    <row r="12123" spans="1:5">
      <c r="A12123">
        <v>2019</v>
      </c>
      <c r="B12123" t="s">
        <v>407</v>
      </c>
      <c r="C12123" t="s">
        <v>407</v>
      </c>
      <c r="D12123" t="s">
        <v>617</v>
      </c>
      <c r="E12123">
        <v>0.218</v>
      </c>
    </row>
    <row r="12124" spans="1:5">
      <c r="A12124">
        <v>2018</v>
      </c>
      <c r="B12124" t="s">
        <v>407</v>
      </c>
      <c r="C12124" t="s">
        <v>407</v>
      </c>
      <c r="D12124" t="s">
        <v>617</v>
      </c>
      <c r="E12124">
        <v>0.2117</v>
      </c>
    </row>
    <row r="12125" spans="1:5">
      <c r="A12125">
        <v>2024</v>
      </c>
      <c r="B12125" t="s">
        <v>407</v>
      </c>
      <c r="C12125" t="s">
        <v>407</v>
      </c>
      <c r="D12125" t="s">
        <v>617</v>
      </c>
      <c r="E12125">
        <v>0.22359999999999999</v>
      </c>
    </row>
    <row r="12126" spans="1:5">
      <c r="A12126">
        <v>2022</v>
      </c>
      <c r="B12126" t="s">
        <v>407</v>
      </c>
      <c r="C12126" t="s">
        <v>407</v>
      </c>
      <c r="D12126" t="s">
        <v>618</v>
      </c>
      <c r="E12126">
        <v>0.54830000000000001</v>
      </c>
    </row>
    <row r="12127" spans="1:5">
      <c r="A12127">
        <v>2021</v>
      </c>
      <c r="B12127" t="s">
        <v>407</v>
      </c>
      <c r="C12127" t="s">
        <v>407</v>
      </c>
      <c r="D12127" t="s">
        <v>618</v>
      </c>
      <c r="E12127">
        <v>0.54690000000000005</v>
      </c>
    </row>
    <row r="12128" spans="1:5">
      <c r="A12128">
        <v>2023</v>
      </c>
      <c r="B12128" t="s">
        <v>407</v>
      </c>
      <c r="C12128" t="s">
        <v>407</v>
      </c>
      <c r="D12128" t="s">
        <v>618</v>
      </c>
      <c r="E12128">
        <v>0.55059999999999998</v>
      </c>
    </row>
    <row r="12129" spans="1:5">
      <c r="A12129">
        <v>2020</v>
      </c>
      <c r="B12129" t="s">
        <v>407</v>
      </c>
      <c r="C12129" t="s">
        <v>407</v>
      </c>
      <c r="D12129" t="s">
        <v>618</v>
      </c>
      <c r="E12129">
        <v>0.54520000000000002</v>
      </c>
    </row>
    <row r="12130" spans="1:5">
      <c r="A12130">
        <v>2019</v>
      </c>
      <c r="B12130" t="s">
        <v>407</v>
      </c>
      <c r="C12130" t="s">
        <v>407</v>
      </c>
      <c r="D12130" t="s">
        <v>618</v>
      </c>
      <c r="E12130">
        <v>0.54700000000000004</v>
      </c>
    </row>
    <row r="12131" spans="1:5">
      <c r="A12131">
        <v>2018</v>
      </c>
      <c r="B12131" t="s">
        <v>407</v>
      </c>
      <c r="C12131" t="s">
        <v>407</v>
      </c>
      <c r="D12131" t="s">
        <v>618</v>
      </c>
      <c r="E12131">
        <v>0.54930000000000001</v>
      </c>
    </row>
    <row r="12132" spans="1:5">
      <c r="A12132">
        <v>2024</v>
      </c>
      <c r="B12132" t="s">
        <v>407</v>
      </c>
      <c r="C12132" t="s">
        <v>407</v>
      </c>
      <c r="D12132" t="s">
        <v>618</v>
      </c>
      <c r="E12132">
        <v>0.55189999999999995</v>
      </c>
    </row>
    <row r="12133" spans="1:5">
      <c r="A12133">
        <v>2022</v>
      </c>
      <c r="B12133" t="s">
        <v>407</v>
      </c>
      <c r="C12133" t="s">
        <v>407</v>
      </c>
      <c r="D12133" t="s">
        <v>619</v>
      </c>
      <c r="E12133">
        <v>3.7499999999999999E-2</v>
      </c>
    </row>
    <row r="12134" spans="1:5">
      <c r="A12134">
        <v>2021</v>
      </c>
      <c r="B12134" t="s">
        <v>407</v>
      </c>
      <c r="C12134" t="s">
        <v>407</v>
      </c>
      <c r="D12134" t="s">
        <v>619</v>
      </c>
      <c r="E12134">
        <v>3.5499999999999997E-2</v>
      </c>
    </row>
    <row r="12135" spans="1:5">
      <c r="A12135">
        <v>2023</v>
      </c>
      <c r="B12135" t="s">
        <v>407</v>
      </c>
      <c r="C12135" t="s">
        <v>407</v>
      </c>
      <c r="D12135" t="s">
        <v>619</v>
      </c>
      <c r="E12135">
        <v>4.19E-2</v>
      </c>
    </row>
    <row r="12136" spans="1:5">
      <c r="A12136">
        <v>2020</v>
      </c>
      <c r="B12136" t="s">
        <v>407</v>
      </c>
      <c r="C12136" t="s">
        <v>407</v>
      </c>
      <c r="D12136" t="s">
        <v>619</v>
      </c>
      <c r="E12136">
        <v>3.39E-2</v>
      </c>
    </row>
    <row r="12137" spans="1:5">
      <c r="A12137">
        <v>2019</v>
      </c>
      <c r="B12137" t="s">
        <v>407</v>
      </c>
      <c r="C12137" t="s">
        <v>407</v>
      </c>
      <c r="D12137" t="s">
        <v>619</v>
      </c>
      <c r="E12137">
        <v>3.5900000000000001E-2</v>
      </c>
    </row>
    <row r="12138" spans="1:5">
      <c r="A12138">
        <v>2018</v>
      </c>
      <c r="B12138" t="s">
        <v>407</v>
      </c>
      <c r="C12138" t="s">
        <v>407</v>
      </c>
      <c r="D12138" t="s">
        <v>619</v>
      </c>
      <c r="E12138">
        <v>3.6799999999999999E-2</v>
      </c>
    </row>
    <row r="12139" spans="1:5">
      <c r="A12139">
        <v>2024</v>
      </c>
      <c r="B12139" t="s">
        <v>407</v>
      </c>
      <c r="C12139" t="s">
        <v>407</v>
      </c>
      <c r="D12139" t="s">
        <v>619</v>
      </c>
      <c r="E12139">
        <v>4.4299999999999999E-2</v>
      </c>
    </row>
    <row r="12140" spans="1:5">
      <c r="A12140">
        <v>2022</v>
      </c>
      <c r="B12140" t="s">
        <v>407</v>
      </c>
      <c r="C12140" t="s">
        <v>407</v>
      </c>
      <c r="D12140" t="s">
        <v>620</v>
      </c>
      <c r="E12140">
        <v>0.51519999999999999</v>
      </c>
    </row>
    <row r="12141" spans="1:5">
      <c r="A12141">
        <v>2021</v>
      </c>
      <c r="B12141" t="s">
        <v>407</v>
      </c>
      <c r="C12141" t="s">
        <v>407</v>
      </c>
      <c r="D12141" t="s">
        <v>620</v>
      </c>
      <c r="E12141">
        <v>0.5746</v>
      </c>
    </row>
    <row r="12142" spans="1:5">
      <c r="A12142">
        <v>2023</v>
      </c>
      <c r="B12142" t="s">
        <v>407</v>
      </c>
      <c r="C12142" t="s">
        <v>407</v>
      </c>
      <c r="D12142" t="s">
        <v>620</v>
      </c>
      <c r="E12142">
        <v>0.57099999999999995</v>
      </c>
    </row>
    <row r="12143" spans="1:5">
      <c r="A12143">
        <v>2020</v>
      </c>
      <c r="B12143" t="s">
        <v>407</v>
      </c>
      <c r="C12143" t="s">
        <v>407</v>
      </c>
      <c r="D12143" t="s">
        <v>620</v>
      </c>
      <c r="E12143">
        <v>0.55689999999999995</v>
      </c>
    </row>
    <row r="12144" spans="1:5">
      <c r="A12144">
        <v>2019</v>
      </c>
      <c r="B12144" t="s">
        <v>407</v>
      </c>
      <c r="C12144" t="s">
        <v>407</v>
      </c>
      <c r="D12144" t="s">
        <v>620</v>
      </c>
      <c r="E12144">
        <v>0.55679999999999996</v>
      </c>
    </row>
    <row r="12145" spans="1:5">
      <c r="A12145">
        <v>2018</v>
      </c>
      <c r="B12145" t="s">
        <v>407</v>
      </c>
      <c r="C12145" t="s">
        <v>407</v>
      </c>
      <c r="D12145" t="s">
        <v>620</v>
      </c>
      <c r="E12145">
        <v>0.59089999999999998</v>
      </c>
    </row>
    <row r="12146" spans="1:5">
      <c r="A12146">
        <v>2024</v>
      </c>
      <c r="B12146" t="s">
        <v>407</v>
      </c>
      <c r="C12146" t="s">
        <v>407</v>
      </c>
      <c r="D12146" t="s">
        <v>620</v>
      </c>
      <c r="E12146">
        <v>0.56640000000000001</v>
      </c>
    </row>
    <row r="12147" spans="1:5">
      <c r="A12147">
        <v>2022</v>
      </c>
      <c r="B12147" t="s">
        <v>407</v>
      </c>
      <c r="C12147" t="s">
        <v>407</v>
      </c>
      <c r="D12147" t="s">
        <v>621</v>
      </c>
      <c r="E12147">
        <v>0.2777</v>
      </c>
    </row>
    <row r="12148" spans="1:5">
      <c r="A12148">
        <v>2021</v>
      </c>
      <c r="B12148" t="s">
        <v>407</v>
      </c>
      <c r="C12148" t="s">
        <v>407</v>
      </c>
      <c r="D12148" t="s">
        <v>621</v>
      </c>
      <c r="E12148">
        <v>0.29060000000000002</v>
      </c>
    </row>
    <row r="12149" spans="1:5">
      <c r="A12149">
        <v>2023</v>
      </c>
      <c r="B12149" t="s">
        <v>407</v>
      </c>
      <c r="C12149" t="s">
        <v>407</v>
      </c>
      <c r="D12149" t="s">
        <v>621</v>
      </c>
      <c r="E12149">
        <v>0.27089999999999997</v>
      </c>
    </row>
    <row r="12150" spans="1:5">
      <c r="A12150">
        <v>2020</v>
      </c>
      <c r="B12150" t="s">
        <v>407</v>
      </c>
      <c r="C12150" t="s">
        <v>407</v>
      </c>
      <c r="D12150" t="s">
        <v>621</v>
      </c>
      <c r="E12150">
        <v>0.30480000000000002</v>
      </c>
    </row>
    <row r="12151" spans="1:5">
      <c r="A12151">
        <v>2019</v>
      </c>
      <c r="B12151" t="s">
        <v>407</v>
      </c>
      <c r="C12151" t="s">
        <v>407</v>
      </c>
      <c r="D12151" t="s">
        <v>621</v>
      </c>
      <c r="E12151">
        <v>0.29970000000000002</v>
      </c>
    </row>
    <row r="12152" spans="1:5">
      <c r="A12152">
        <v>2018</v>
      </c>
      <c r="B12152" t="s">
        <v>407</v>
      </c>
      <c r="C12152" t="s">
        <v>407</v>
      </c>
      <c r="D12152" t="s">
        <v>621</v>
      </c>
      <c r="E12152">
        <v>0.31440000000000001</v>
      </c>
    </row>
    <row r="12153" spans="1:5">
      <c r="A12153">
        <v>2024</v>
      </c>
      <c r="B12153" t="s">
        <v>407</v>
      </c>
      <c r="C12153" t="s">
        <v>407</v>
      </c>
      <c r="D12153" t="s">
        <v>621</v>
      </c>
      <c r="E12153">
        <v>0.26129999999999998</v>
      </c>
    </row>
    <row r="12154" spans="1:5">
      <c r="A12154">
        <v>2022</v>
      </c>
      <c r="B12154" t="s">
        <v>407</v>
      </c>
      <c r="C12154" t="s">
        <v>407</v>
      </c>
      <c r="D12154" t="s">
        <v>622</v>
      </c>
      <c r="E12154">
        <v>0.2717</v>
      </c>
    </row>
    <row r="12155" spans="1:5">
      <c r="A12155">
        <v>2021</v>
      </c>
      <c r="B12155" t="s">
        <v>407</v>
      </c>
      <c r="C12155" t="s">
        <v>407</v>
      </c>
      <c r="D12155" t="s">
        <v>622</v>
      </c>
      <c r="E12155">
        <v>0.2374</v>
      </c>
    </row>
    <row r="12156" spans="1:5">
      <c r="A12156">
        <v>2023</v>
      </c>
      <c r="B12156" t="s">
        <v>407</v>
      </c>
      <c r="C12156" t="s">
        <v>407</v>
      </c>
      <c r="D12156" t="s">
        <v>622</v>
      </c>
      <c r="E12156">
        <v>0.23860000000000001</v>
      </c>
    </row>
    <row r="12157" spans="1:5">
      <c r="A12157">
        <v>2020</v>
      </c>
      <c r="B12157" t="s">
        <v>407</v>
      </c>
      <c r="C12157" t="s">
        <v>407</v>
      </c>
      <c r="D12157" t="s">
        <v>622</v>
      </c>
      <c r="E12157">
        <v>0.26040000000000002</v>
      </c>
    </row>
    <row r="12158" spans="1:5">
      <c r="A12158">
        <v>2019</v>
      </c>
      <c r="B12158" t="s">
        <v>407</v>
      </c>
      <c r="C12158" t="s">
        <v>407</v>
      </c>
      <c r="D12158" t="s">
        <v>622</v>
      </c>
      <c r="E12158">
        <v>0.26050000000000001</v>
      </c>
    </row>
    <row r="12159" spans="1:5">
      <c r="A12159">
        <v>2018</v>
      </c>
      <c r="B12159" t="s">
        <v>407</v>
      </c>
      <c r="C12159" t="s">
        <v>407</v>
      </c>
      <c r="D12159" t="s">
        <v>622</v>
      </c>
      <c r="E12159">
        <v>0.2266</v>
      </c>
    </row>
    <row r="12160" spans="1:5">
      <c r="A12160">
        <v>2024</v>
      </c>
      <c r="B12160" t="s">
        <v>407</v>
      </c>
      <c r="C12160" t="s">
        <v>407</v>
      </c>
      <c r="D12160" t="s">
        <v>622</v>
      </c>
      <c r="E12160">
        <v>0.24390000000000001</v>
      </c>
    </row>
    <row r="12161" spans="1:5">
      <c r="A12161">
        <v>2022</v>
      </c>
      <c r="B12161" t="s">
        <v>407</v>
      </c>
      <c r="C12161" t="s">
        <v>407</v>
      </c>
      <c r="D12161" t="s">
        <v>623</v>
      </c>
      <c r="E12161">
        <v>0.51790000000000003</v>
      </c>
    </row>
    <row r="12162" spans="1:5">
      <c r="A12162">
        <v>2021</v>
      </c>
      <c r="B12162" t="s">
        <v>407</v>
      </c>
      <c r="C12162" t="s">
        <v>407</v>
      </c>
      <c r="D12162" t="s">
        <v>623</v>
      </c>
      <c r="E12162">
        <v>0.50529999999999997</v>
      </c>
    </row>
    <row r="12163" spans="1:5">
      <c r="A12163">
        <v>2023</v>
      </c>
      <c r="B12163" t="s">
        <v>407</v>
      </c>
      <c r="C12163" t="s">
        <v>407</v>
      </c>
      <c r="D12163" t="s">
        <v>623</v>
      </c>
      <c r="E12163">
        <v>0.5111</v>
      </c>
    </row>
    <row r="12164" spans="1:5">
      <c r="A12164">
        <v>2020</v>
      </c>
      <c r="B12164" t="s">
        <v>407</v>
      </c>
      <c r="C12164" t="s">
        <v>407</v>
      </c>
      <c r="D12164" t="s">
        <v>623</v>
      </c>
      <c r="E12164">
        <v>0.47860000000000003</v>
      </c>
    </row>
    <row r="12165" spans="1:5">
      <c r="A12165">
        <v>2019</v>
      </c>
      <c r="B12165" t="s">
        <v>407</v>
      </c>
      <c r="C12165" t="s">
        <v>407</v>
      </c>
      <c r="D12165" t="s">
        <v>623</v>
      </c>
      <c r="E12165">
        <v>0.48120000000000002</v>
      </c>
    </row>
    <row r="12166" spans="1:5">
      <c r="A12166">
        <v>2018</v>
      </c>
      <c r="B12166" t="s">
        <v>407</v>
      </c>
      <c r="C12166" t="s">
        <v>407</v>
      </c>
      <c r="D12166" t="s">
        <v>623</v>
      </c>
      <c r="E12166">
        <v>0.39319999999999999</v>
      </c>
    </row>
    <row r="12167" spans="1:5">
      <c r="A12167">
        <v>2024</v>
      </c>
      <c r="B12167" t="s">
        <v>407</v>
      </c>
      <c r="C12167" t="s">
        <v>407</v>
      </c>
      <c r="D12167" t="s">
        <v>623</v>
      </c>
      <c r="E12167">
        <v>0.51690000000000003</v>
      </c>
    </row>
    <row r="12168" spans="1:5">
      <c r="A12168">
        <v>2022</v>
      </c>
      <c r="B12168" t="s">
        <v>407</v>
      </c>
      <c r="C12168" t="s">
        <v>407</v>
      </c>
      <c r="D12168" t="s">
        <v>624</v>
      </c>
      <c r="E12168">
        <v>0.20269999999999999</v>
      </c>
    </row>
    <row r="12169" spans="1:5">
      <c r="A12169">
        <v>2021</v>
      </c>
      <c r="B12169" t="s">
        <v>407</v>
      </c>
      <c r="C12169" t="s">
        <v>407</v>
      </c>
      <c r="D12169" t="s">
        <v>624</v>
      </c>
      <c r="E12169">
        <v>0.21579999999999999</v>
      </c>
    </row>
    <row r="12170" spans="1:5">
      <c r="A12170">
        <v>2023</v>
      </c>
      <c r="B12170" t="s">
        <v>407</v>
      </c>
      <c r="C12170" t="s">
        <v>407</v>
      </c>
      <c r="D12170" t="s">
        <v>624</v>
      </c>
      <c r="E12170">
        <v>0.1951</v>
      </c>
    </row>
    <row r="12171" spans="1:5">
      <c r="A12171">
        <v>2020</v>
      </c>
      <c r="B12171" t="s">
        <v>407</v>
      </c>
      <c r="C12171" t="s">
        <v>407</v>
      </c>
      <c r="D12171" t="s">
        <v>624</v>
      </c>
      <c r="E12171">
        <v>0.2271</v>
      </c>
    </row>
    <row r="12172" spans="1:5">
      <c r="A12172">
        <v>2019</v>
      </c>
      <c r="B12172" t="s">
        <v>407</v>
      </c>
      <c r="C12172" t="s">
        <v>407</v>
      </c>
      <c r="D12172" t="s">
        <v>624</v>
      </c>
      <c r="E12172">
        <v>0.20860000000000001</v>
      </c>
    </row>
    <row r="12173" spans="1:5">
      <c r="A12173">
        <v>2018</v>
      </c>
      <c r="B12173" t="s">
        <v>407</v>
      </c>
      <c r="C12173" t="s">
        <v>407</v>
      </c>
      <c r="D12173" t="s">
        <v>624</v>
      </c>
      <c r="E12173">
        <v>0.22270000000000001</v>
      </c>
    </row>
    <row r="12174" spans="1:5">
      <c r="A12174">
        <v>2024</v>
      </c>
      <c r="B12174" t="s">
        <v>407</v>
      </c>
      <c r="C12174" t="s">
        <v>407</v>
      </c>
      <c r="D12174" t="s">
        <v>624</v>
      </c>
      <c r="E12174">
        <v>0.1928</v>
      </c>
    </row>
    <row r="12175" spans="1:5">
      <c r="A12175">
        <v>2022</v>
      </c>
      <c r="B12175" t="s">
        <v>407</v>
      </c>
      <c r="C12175" t="s">
        <v>407</v>
      </c>
      <c r="D12175" t="s">
        <v>625</v>
      </c>
      <c r="E12175">
        <v>0.14460000000000001</v>
      </c>
    </row>
    <row r="12176" spans="1:5">
      <c r="A12176">
        <v>2021</v>
      </c>
      <c r="B12176" t="s">
        <v>407</v>
      </c>
      <c r="C12176" t="s">
        <v>407</v>
      </c>
      <c r="D12176" t="s">
        <v>625</v>
      </c>
      <c r="E12176">
        <v>0.1464</v>
      </c>
    </row>
    <row r="12177" spans="1:5">
      <c r="A12177">
        <v>2023</v>
      </c>
      <c r="B12177" t="s">
        <v>407</v>
      </c>
      <c r="C12177" t="s">
        <v>407</v>
      </c>
      <c r="D12177" t="s">
        <v>625</v>
      </c>
      <c r="E12177">
        <v>0.14099999999999999</v>
      </c>
    </row>
    <row r="12178" spans="1:5">
      <c r="A12178">
        <v>2020</v>
      </c>
      <c r="B12178" t="s">
        <v>407</v>
      </c>
      <c r="C12178" t="s">
        <v>407</v>
      </c>
      <c r="D12178" t="s">
        <v>625</v>
      </c>
      <c r="E12178">
        <v>0.14269999999999999</v>
      </c>
    </row>
    <row r="12179" spans="1:5">
      <c r="A12179">
        <v>2019</v>
      </c>
      <c r="B12179" t="s">
        <v>407</v>
      </c>
      <c r="C12179" t="s">
        <v>407</v>
      </c>
      <c r="D12179" t="s">
        <v>625</v>
      </c>
      <c r="E12179">
        <v>0.1424</v>
      </c>
    </row>
    <row r="12180" spans="1:5">
      <c r="A12180">
        <v>2018</v>
      </c>
      <c r="B12180" t="s">
        <v>407</v>
      </c>
      <c r="C12180" t="s">
        <v>407</v>
      </c>
      <c r="D12180" t="s">
        <v>625</v>
      </c>
      <c r="E12180">
        <v>0.1439</v>
      </c>
    </row>
    <row r="12181" spans="1:5">
      <c r="A12181">
        <v>2024</v>
      </c>
      <c r="B12181" t="s">
        <v>407</v>
      </c>
      <c r="C12181" t="s">
        <v>407</v>
      </c>
      <c r="D12181" t="s">
        <v>625</v>
      </c>
      <c r="E12181">
        <v>0.14119999999999999</v>
      </c>
    </row>
    <row r="12182" spans="1:5">
      <c r="A12182">
        <v>2022</v>
      </c>
      <c r="B12182" t="s">
        <v>407</v>
      </c>
      <c r="C12182" t="s">
        <v>407</v>
      </c>
      <c r="D12182" t="s">
        <v>626</v>
      </c>
      <c r="E12182">
        <v>0.5151</v>
      </c>
    </row>
    <row r="12183" spans="1:5">
      <c r="A12183">
        <v>2021</v>
      </c>
      <c r="B12183" t="s">
        <v>407</v>
      </c>
      <c r="C12183" t="s">
        <v>407</v>
      </c>
      <c r="D12183" t="s">
        <v>626</v>
      </c>
      <c r="E12183">
        <v>0.51060000000000005</v>
      </c>
    </row>
    <row r="12184" spans="1:5">
      <c r="A12184">
        <v>2023</v>
      </c>
      <c r="B12184" t="s">
        <v>407</v>
      </c>
      <c r="C12184" t="s">
        <v>407</v>
      </c>
      <c r="D12184" t="s">
        <v>626</v>
      </c>
      <c r="E12184">
        <v>0.5141</v>
      </c>
    </row>
    <row r="12185" spans="1:5">
      <c r="A12185">
        <v>2020</v>
      </c>
      <c r="B12185" t="s">
        <v>407</v>
      </c>
      <c r="C12185" t="s">
        <v>407</v>
      </c>
      <c r="D12185" t="s">
        <v>626</v>
      </c>
      <c r="E12185">
        <v>0.51659999999999995</v>
      </c>
    </row>
    <row r="12186" spans="1:5">
      <c r="A12186">
        <v>2019</v>
      </c>
      <c r="B12186" t="s">
        <v>407</v>
      </c>
      <c r="C12186" t="s">
        <v>407</v>
      </c>
      <c r="D12186" t="s">
        <v>626</v>
      </c>
      <c r="E12186">
        <v>0.5222</v>
      </c>
    </row>
    <row r="12187" spans="1:5">
      <c r="A12187">
        <v>2018</v>
      </c>
      <c r="B12187" t="s">
        <v>407</v>
      </c>
      <c r="C12187" t="s">
        <v>407</v>
      </c>
      <c r="D12187" t="s">
        <v>626</v>
      </c>
      <c r="E12187">
        <v>0.51559999999999995</v>
      </c>
    </row>
    <row r="12188" spans="1:5">
      <c r="A12188">
        <v>2024</v>
      </c>
      <c r="B12188" t="s">
        <v>407</v>
      </c>
      <c r="C12188" t="s">
        <v>407</v>
      </c>
      <c r="D12188" t="s">
        <v>626</v>
      </c>
      <c r="E12188">
        <v>0.50580000000000003</v>
      </c>
    </row>
    <row r="12189" spans="1:5">
      <c r="A12189">
        <v>2022</v>
      </c>
      <c r="B12189" t="s">
        <v>407</v>
      </c>
      <c r="C12189" t="s">
        <v>407</v>
      </c>
      <c r="D12189" t="s">
        <v>627</v>
      </c>
      <c r="E12189">
        <v>0.34029999999999999</v>
      </c>
    </row>
    <row r="12190" spans="1:5">
      <c r="A12190">
        <v>2021</v>
      </c>
      <c r="B12190" t="s">
        <v>407</v>
      </c>
      <c r="C12190" t="s">
        <v>407</v>
      </c>
      <c r="D12190" t="s">
        <v>627</v>
      </c>
      <c r="E12190">
        <v>0.34329999999999999</v>
      </c>
    </row>
    <row r="12191" spans="1:5">
      <c r="A12191">
        <v>2023</v>
      </c>
      <c r="B12191" t="s">
        <v>407</v>
      </c>
      <c r="C12191" t="s">
        <v>407</v>
      </c>
      <c r="D12191" t="s">
        <v>627</v>
      </c>
      <c r="E12191">
        <v>0.34489999999999998</v>
      </c>
    </row>
    <row r="12192" spans="1:5">
      <c r="A12192">
        <v>2020</v>
      </c>
      <c r="B12192" t="s">
        <v>407</v>
      </c>
      <c r="C12192" t="s">
        <v>407</v>
      </c>
      <c r="D12192" t="s">
        <v>627</v>
      </c>
      <c r="E12192">
        <v>0.3407</v>
      </c>
    </row>
    <row r="12193" spans="1:5">
      <c r="A12193">
        <v>2019</v>
      </c>
      <c r="B12193" t="s">
        <v>407</v>
      </c>
      <c r="C12193" t="s">
        <v>407</v>
      </c>
      <c r="D12193" t="s">
        <v>627</v>
      </c>
      <c r="E12193">
        <v>0.33579999999999999</v>
      </c>
    </row>
    <row r="12194" spans="1:5">
      <c r="A12194">
        <v>2018</v>
      </c>
      <c r="B12194" t="s">
        <v>407</v>
      </c>
      <c r="C12194" t="s">
        <v>407</v>
      </c>
      <c r="D12194" t="s">
        <v>627</v>
      </c>
      <c r="E12194">
        <v>0.34039999999999998</v>
      </c>
    </row>
    <row r="12195" spans="1:5">
      <c r="A12195">
        <v>2024</v>
      </c>
      <c r="B12195" t="s">
        <v>407</v>
      </c>
      <c r="C12195" t="s">
        <v>407</v>
      </c>
      <c r="D12195" t="s">
        <v>627</v>
      </c>
      <c r="E12195">
        <v>0.35310000000000002</v>
      </c>
    </row>
    <row r="12196" spans="1:5">
      <c r="A12196">
        <v>2022</v>
      </c>
      <c r="B12196" t="s">
        <v>407</v>
      </c>
      <c r="C12196" t="s">
        <v>407</v>
      </c>
      <c r="D12196" t="s">
        <v>628</v>
      </c>
      <c r="E12196">
        <v>4.4499999999999998E-2</v>
      </c>
    </row>
    <row r="12197" spans="1:5">
      <c r="A12197">
        <v>2021</v>
      </c>
      <c r="B12197" t="s">
        <v>407</v>
      </c>
      <c r="C12197" t="s">
        <v>407</v>
      </c>
      <c r="D12197" t="s">
        <v>628</v>
      </c>
      <c r="E12197">
        <v>0.04</v>
      </c>
    </row>
    <row r="12198" spans="1:5">
      <c r="A12198">
        <v>2023</v>
      </c>
      <c r="B12198" t="s">
        <v>407</v>
      </c>
      <c r="C12198" t="s">
        <v>407</v>
      </c>
      <c r="D12198" t="s">
        <v>628</v>
      </c>
      <c r="E12198">
        <v>4.7600000000000003E-2</v>
      </c>
    </row>
    <row r="12199" spans="1:5">
      <c r="A12199">
        <v>2020</v>
      </c>
      <c r="B12199" t="s">
        <v>407</v>
      </c>
      <c r="C12199" t="s">
        <v>407</v>
      </c>
      <c r="D12199" t="s">
        <v>628</v>
      </c>
      <c r="E12199">
        <v>3.56E-2</v>
      </c>
    </row>
    <row r="12200" spans="1:5">
      <c r="A12200">
        <v>2019</v>
      </c>
      <c r="B12200" t="s">
        <v>407</v>
      </c>
      <c r="C12200" t="s">
        <v>407</v>
      </c>
      <c r="D12200" t="s">
        <v>628</v>
      </c>
      <c r="E12200">
        <v>3.39E-2</v>
      </c>
    </row>
    <row r="12201" spans="1:5">
      <c r="A12201">
        <v>2018</v>
      </c>
      <c r="B12201" t="s">
        <v>407</v>
      </c>
      <c r="C12201" t="s">
        <v>407</v>
      </c>
      <c r="D12201" t="s">
        <v>628</v>
      </c>
      <c r="E12201">
        <v>3.5000000000000003E-2</v>
      </c>
    </row>
    <row r="12202" spans="1:5">
      <c r="A12202">
        <v>2024</v>
      </c>
      <c r="B12202" t="s">
        <v>407</v>
      </c>
      <c r="C12202" t="s">
        <v>407</v>
      </c>
      <c r="D12202" t="s">
        <v>628</v>
      </c>
      <c r="E12202">
        <v>4.5999999999999999E-2</v>
      </c>
    </row>
    <row r="12203" spans="1:5">
      <c r="A12203">
        <v>2022</v>
      </c>
      <c r="B12203" t="s">
        <v>407</v>
      </c>
      <c r="C12203" t="s">
        <v>407</v>
      </c>
      <c r="D12203" t="s">
        <v>629</v>
      </c>
      <c r="E12203">
        <v>0.34100000000000003</v>
      </c>
    </row>
    <row r="12204" spans="1:5">
      <c r="A12204">
        <v>2021</v>
      </c>
      <c r="B12204" t="s">
        <v>407</v>
      </c>
      <c r="C12204" t="s">
        <v>407</v>
      </c>
      <c r="D12204" t="s">
        <v>629</v>
      </c>
      <c r="E12204">
        <v>0.313</v>
      </c>
    </row>
    <row r="12205" spans="1:5">
      <c r="A12205">
        <v>2023</v>
      </c>
      <c r="B12205" t="s">
        <v>407</v>
      </c>
      <c r="C12205" t="s">
        <v>407</v>
      </c>
      <c r="D12205" t="s">
        <v>629</v>
      </c>
      <c r="E12205">
        <v>0.35980000000000001</v>
      </c>
    </row>
    <row r="12206" spans="1:5">
      <c r="A12206">
        <v>2020</v>
      </c>
      <c r="B12206" t="s">
        <v>407</v>
      </c>
      <c r="C12206" t="s">
        <v>407</v>
      </c>
      <c r="D12206" t="s">
        <v>629</v>
      </c>
      <c r="E12206">
        <v>0.3135</v>
      </c>
    </row>
    <row r="12207" spans="1:5">
      <c r="A12207">
        <v>2019</v>
      </c>
      <c r="B12207" t="s">
        <v>407</v>
      </c>
      <c r="C12207" t="s">
        <v>407</v>
      </c>
      <c r="D12207" t="s">
        <v>629</v>
      </c>
      <c r="E12207">
        <v>0.30790000000000001</v>
      </c>
    </row>
    <row r="12208" spans="1:5">
      <c r="A12208">
        <v>2018</v>
      </c>
      <c r="B12208" t="s">
        <v>407</v>
      </c>
      <c r="C12208" t="s">
        <v>407</v>
      </c>
      <c r="D12208" t="s">
        <v>629</v>
      </c>
      <c r="E12208">
        <v>0.31340000000000001</v>
      </c>
    </row>
    <row r="12209" spans="1:5">
      <c r="A12209">
        <v>2024</v>
      </c>
      <c r="B12209" t="s">
        <v>407</v>
      </c>
      <c r="C12209" t="s">
        <v>407</v>
      </c>
      <c r="D12209" t="s">
        <v>629</v>
      </c>
      <c r="E12209">
        <v>0.37569999999999998</v>
      </c>
    </row>
    <row r="12210" spans="1:5">
      <c r="A12210">
        <v>2022</v>
      </c>
      <c r="B12210" t="s">
        <v>407</v>
      </c>
      <c r="C12210" t="s">
        <v>407</v>
      </c>
      <c r="D12210" t="s">
        <v>630</v>
      </c>
      <c r="E12210">
        <v>0.78700000000000003</v>
      </c>
    </row>
    <row r="12211" spans="1:5">
      <c r="A12211">
        <v>2021</v>
      </c>
      <c r="B12211" t="s">
        <v>407</v>
      </c>
      <c r="C12211" t="s">
        <v>407</v>
      </c>
      <c r="D12211" t="s">
        <v>630</v>
      </c>
      <c r="E12211">
        <v>0.81200000000000006</v>
      </c>
    </row>
    <row r="12212" spans="1:5">
      <c r="A12212">
        <v>2023</v>
      </c>
      <c r="B12212" t="s">
        <v>407</v>
      </c>
      <c r="C12212" t="s">
        <v>407</v>
      </c>
      <c r="D12212" t="s">
        <v>630</v>
      </c>
      <c r="E12212">
        <v>0.80969999999999998</v>
      </c>
    </row>
    <row r="12213" spans="1:5">
      <c r="A12213">
        <v>2020</v>
      </c>
      <c r="B12213" t="s">
        <v>407</v>
      </c>
      <c r="C12213" t="s">
        <v>407</v>
      </c>
      <c r="D12213" t="s">
        <v>630</v>
      </c>
      <c r="E12213">
        <v>0.81730000000000003</v>
      </c>
    </row>
    <row r="12214" spans="1:5">
      <c r="A12214">
        <v>2019</v>
      </c>
      <c r="B12214" t="s">
        <v>407</v>
      </c>
      <c r="C12214" t="s">
        <v>407</v>
      </c>
      <c r="D12214" t="s">
        <v>630</v>
      </c>
      <c r="E12214">
        <v>0.81730000000000003</v>
      </c>
    </row>
    <row r="12215" spans="1:5">
      <c r="A12215">
        <v>2018</v>
      </c>
      <c r="B12215" t="s">
        <v>407</v>
      </c>
      <c r="C12215" t="s">
        <v>407</v>
      </c>
      <c r="D12215" t="s">
        <v>630</v>
      </c>
      <c r="E12215">
        <v>0.81759999999999999</v>
      </c>
    </row>
    <row r="12216" spans="1:5">
      <c r="A12216">
        <v>2024</v>
      </c>
      <c r="B12216" t="s">
        <v>407</v>
      </c>
      <c r="C12216" t="s">
        <v>407</v>
      </c>
      <c r="D12216" t="s">
        <v>630</v>
      </c>
      <c r="E12216">
        <v>0.81030000000000002</v>
      </c>
    </row>
    <row r="12217" spans="1:5">
      <c r="A12217">
        <v>2022</v>
      </c>
      <c r="B12217" t="s">
        <v>407</v>
      </c>
      <c r="C12217" t="s">
        <v>407</v>
      </c>
      <c r="D12217" t="s">
        <v>631</v>
      </c>
      <c r="E12217">
        <v>0.15129999999999999</v>
      </c>
    </row>
    <row r="12218" spans="1:5">
      <c r="A12218">
        <v>2021</v>
      </c>
      <c r="B12218" t="s">
        <v>407</v>
      </c>
      <c r="C12218" t="s">
        <v>407</v>
      </c>
      <c r="D12218" t="s">
        <v>631</v>
      </c>
      <c r="E12218">
        <v>0.1489</v>
      </c>
    </row>
    <row r="12219" spans="1:5">
      <c r="A12219">
        <v>2023</v>
      </c>
      <c r="B12219" t="s">
        <v>407</v>
      </c>
      <c r="C12219" t="s">
        <v>407</v>
      </c>
      <c r="D12219" t="s">
        <v>631</v>
      </c>
      <c r="E12219">
        <v>0.15659999999999999</v>
      </c>
    </row>
    <row r="12220" spans="1:5">
      <c r="A12220">
        <v>2020</v>
      </c>
      <c r="B12220" t="s">
        <v>407</v>
      </c>
      <c r="C12220" t="s">
        <v>407</v>
      </c>
      <c r="D12220" t="s">
        <v>631</v>
      </c>
      <c r="E12220">
        <v>0.1462</v>
      </c>
    </row>
    <row r="12221" spans="1:5">
      <c r="A12221">
        <v>2019</v>
      </c>
      <c r="B12221" t="s">
        <v>407</v>
      </c>
      <c r="C12221" t="s">
        <v>407</v>
      </c>
      <c r="D12221" t="s">
        <v>631</v>
      </c>
      <c r="E12221">
        <v>0.14749999999999999</v>
      </c>
    </row>
    <row r="12222" spans="1:5">
      <c r="A12222">
        <v>2018</v>
      </c>
      <c r="B12222" t="s">
        <v>407</v>
      </c>
      <c r="C12222" t="s">
        <v>407</v>
      </c>
      <c r="D12222" t="s">
        <v>631</v>
      </c>
      <c r="E12222">
        <v>0.15409999999999999</v>
      </c>
    </row>
    <row r="12223" spans="1:5">
      <c r="A12223">
        <v>2024</v>
      </c>
      <c r="B12223" t="s">
        <v>407</v>
      </c>
      <c r="C12223" t="s">
        <v>407</v>
      </c>
      <c r="D12223" t="s">
        <v>631</v>
      </c>
      <c r="E12223">
        <v>0.158</v>
      </c>
    </row>
    <row r="12224" spans="1:5">
      <c r="A12224">
        <v>2022</v>
      </c>
      <c r="B12224" t="s">
        <v>407</v>
      </c>
      <c r="C12224" t="s">
        <v>407</v>
      </c>
      <c r="D12224" t="s">
        <v>632</v>
      </c>
      <c r="E12224">
        <v>9400</v>
      </c>
    </row>
    <row r="12225" spans="1:5">
      <c r="A12225">
        <v>2021</v>
      </c>
      <c r="B12225" t="s">
        <v>407</v>
      </c>
      <c r="C12225" t="s">
        <v>407</v>
      </c>
      <c r="D12225" t="s">
        <v>632</v>
      </c>
      <c r="E12225">
        <v>9355</v>
      </c>
    </row>
    <row r="12226" spans="1:5">
      <c r="A12226">
        <v>2023</v>
      </c>
      <c r="B12226" t="s">
        <v>407</v>
      </c>
      <c r="C12226" t="s">
        <v>407</v>
      </c>
      <c r="D12226" t="s">
        <v>632</v>
      </c>
      <c r="E12226">
        <v>9405</v>
      </c>
    </row>
    <row r="12227" spans="1:5">
      <c r="A12227">
        <v>2020</v>
      </c>
      <c r="B12227" t="s">
        <v>407</v>
      </c>
      <c r="C12227" t="s">
        <v>407</v>
      </c>
      <c r="D12227" t="s">
        <v>632</v>
      </c>
      <c r="E12227">
        <v>9450</v>
      </c>
    </row>
    <row r="12228" spans="1:5">
      <c r="A12228">
        <v>2019</v>
      </c>
      <c r="B12228" t="s">
        <v>407</v>
      </c>
      <c r="C12228" t="s">
        <v>407</v>
      </c>
      <c r="D12228" t="s">
        <v>632</v>
      </c>
      <c r="E12228">
        <v>9570</v>
      </c>
    </row>
    <row r="12229" spans="1:5">
      <c r="A12229">
        <v>2018</v>
      </c>
      <c r="B12229" t="s">
        <v>407</v>
      </c>
      <c r="C12229" t="s">
        <v>407</v>
      </c>
      <c r="D12229" t="s">
        <v>632</v>
      </c>
      <c r="E12229">
        <v>9270</v>
      </c>
    </row>
    <row r="12230" spans="1:5">
      <c r="A12230">
        <v>2024</v>
      </c>
      <c r="B12230" t="s">
        <v>407</v>
      </c>
      <c r="C12230" t="s">
        <v>407</v>
      </c>
      <c r="D12230" t="s">
        <v>632</v>
      </c>
      <c r="E12230">
        <v>9350</v>
      </c>
    </row>
    <row r="12231" spans="1:5">
      <c r="A12231">
        <v>2022</v>
      </c>
      <c r="B12231" t="s">
        <v>407</v>
      </c>
      <c r="C12231" t="s">
        <v>407</v>
      </c>
      <c r="D12231" t="s">
        <v>633</v>
      </c>
      <c r="E12231">
        <v>14805</v>
      </c>
    </row>
    <row r="12232" spans="1:5">
      <c r="A12232">
        <v>2021</v>
      </c>
      <c r="B12232" t="s">
        <v>407</v>
      </c>
      <c r="C12232" t="s">
        <v>407</v>
      </c>
      <c r="D12232" t="s">
        <v>633</v>
      </c>
      <c r="E12232">
        <v>14920</v>
      </c>
    </row>
    <row r="12233" spans="1:5">
      <c r="A12233">
        <v>2023</v>
      </c>
      <c r="B12233" t="s">
        <v>407</v>
      </c>
      <c r="C12233" t="s">
        <v>407</v>
      </c>
      <c r="D12233" t="s">
        <v>633</v>
      </c>
      <c r="E12233">
        <v>14690</v>
      </c>
    </row>
    <row r="12234" spans="1:5">
      <c r="A12234">
        <v>2020</v>
      </c>
      <c r="B12234" t="s">
        <v>407</v>
      </c>
      <c r="C12234" t="s">
        <v>407</v>
      </c>
      <c r="D12234" t="s">
        <v>633</v>
      </c>
      <c r="E12234">
        <v>14970</v>
      </c>
    </row>
    <row r="12235" spans="1:5">
      <c r="A12235">
        <v>2019</v>
      </c>
      <c r="B12235" t="s">
        <v>407</v>
      </c>
      <c r="C12235" t="s">
        <v>407</v>
      </c>
      <c r="D12235" t="s">
        <v>633</v>
      </c>
      <c r="E12235">
        <v>15175</v>
      </c>
    </row>
    <row r="12236" spans="1:5">
      <c r="A12236">
        <v>2018</v>
      </c>
      <c r="B12236" t="s">
        <v>407</v>
      </c>
      <c r="C12236" t="s">
        <v>407</v>
      </c>
      <c r="D12236" t="s">
        <v>633</v>
      </c>
      <c r="E12236">
        <v>15250</v>
      </c>
    </row>
    <row r="12237" spans="1:5">
      <c r="A12237">
        <v>2024</v>
      </c>
      <c r="B12237" t="s">
        <v>407</v>
      </c>
      <c r="C12237" t="s">
        <v>407</v>
      </c>
      <c r="D12237" t="s">
        <v>633</v>
      </c>
      <c r="E12237">
        <v>14585</v>
      </c>
    </row>
    <row r="12238" spans="1:5">
      <c r="A12238">
        <v>2022</v>
      </c>
      <c r="B12238" t="s">
        <v>407</v>
      </c>
      <c r="C12238" t="s">
        <v>407</v>
      </c>
      <c r="D12238" t="s">
        <v>634</v>
      </c>
      <c r="E12238">
        <v>4885</v>
      </c>
    </row>
    <row r="12239" spans="1:5">
      <c r="A12239">
        <v>2021</v>
      </c>
      <c r="B12239" t="s">
        <v>407</v>
      </c>
      <c r="C12239" t="s">
        <v>407</v>
      </c>
      <c r="D12239" t="s">
        <v>634</v>
      </c>
      <c r="E12239">
        <v>4945</v>
      </c>
    </row>
    <row r="12240" spans="1:5">
      <c r="A12240">
        <v>2023</v>
      </c>
      <c r="B12240" t="s">
        <v>407</v>
      </c>
      <c r="C12240" t="s">
        <v>407</v>
      </c>
      <c r="D12240" t="s">
        <v>634</v>
      </c>
      <c r="E12240">
        <v>4740</v>
      </c>
    </row>
    <row r="12241" spans="1:5">
      <c r="A12241">
        <v>2020</v>
      </c>
      <c r="B12241" t="s">
        <v>407</v>
      </c>
      <c r="C12241" t="s">
        <v>407</v>
      </c>
      <c r="D12241" t="s">
        <v>634</v>
      </c>
      <c r="E12241">
        <v>5015</v>
      </c>
    </row>
    <row r="12242" spans="1:5">
      <c r="A12242">
        <v>2019</v>
      </c>
      <c r="B12242" t="s">
        <v>407</v>
      </c>
      <c r="C12242" t="s">
        <v>407</v>
      </c>
      <c r="D12242" t="s">
        <v>634</v>
      </c>
      <c r="E12242">
        <v>5100</v>
      </c>
    </row>
    <row r="12243" spans="1:5">
      <c r="A12243">
        <v>2018</v>
      </c>
      <c r="B12243" t="s">
        <v>407</v>
      </c>
      <c r="C12243" t="s">
        <v>407</v>
      </c>
      <c r="D12243" t="s">
        <v>634</v>
      </c>
      <c r="E12243">
        <v>5170</v>
      </c>
    </row>
    <row r="12244" spans="1:5">
      <c r="A12244">
        <v>2024</v>
      </c>
      <c r="B12244" t="s">
        <v>407</v>
      </c>
      <c r="C12244" t="s">
        <v>407</v>
      </c>
      <c r="D12244" t="s">
        <v>634</v>
      </c>
      <c r="E12244">
        <v>4600</v>
      </c>
    </row>
    <row r="12245" spans="1:5">
      <c r="A12245">
        <v>2022</v>
      </c>
      <c r="B12245" t="s">
        <v>407</v>
      </c>
      <c r="C12245" t="s">
        <v>407</v>
      </c>
      <c r="D12245" t="s">
        <v>635</v>
      </c>
      <c r="E12245">
        <v>1400</v>
      </c>
    </row>
    <row r="12246" spans="1:5">
      <c r="A12246">
        <v>2021</v>
      </c>
      <c r="B12246" t="s">
        <v>407</v>
      </c>
      <c r="C12246" t="s">
        <v>407</v>
      </c>
      <c r="D12246" t="s">
        <v>635</v>
      </c>
      <c r="E12246">
        <v>1420</v>
      </c>
    </row>
    <row r="12247" spans="1:5">
      <c r="A12247">
        <v>2023</v>
      </c>
      <c r="B12247" t="s">
        <v>407</v>
      </c>
      <c r="C12247" t="s">
        <v>407</v>
      </c>
      <c r="D12247" t="s">
        <v>635</v>
      </c>
      <c r="E12247">
        <v>1370</v>
      </c>
    </row>
    <row r="12248" spans="1:5">
      <c r="A12248">
        <v>2020</v>
      </c>
      <c r="B12248" t="s">
        <v>407</v>
      </c>
      <c r="C12248" t="s">
        <v>407</v>
      </c>
      <c r="D12248" t="s">
        <v>635</v>
      </c>
      <c r="E12248">
        <v>1400</v>
      </c>
    </row>
    <row r="12249" spans="1:5">
      <c r="A12249">
        <v>2019</v>
      </c>
      <c r="B12249" t="s">
        <v>407</v>
      </c>
      <c r="C12249" t="s">
        <v>407</v>
      </c>
      <c r="D12249" t="s">
        <v>635</v>
      </c>
      <c r="E12249">
        <v>1405</v>
      </c>
    </row>
    <row r="12250" spans="1:5">
      <c r="A12250">
        <v>2018</v>
      </c>
      <c r="B12250" t="s">
        <v>407</v>
      </c>
      <c r="C12250" t="s">
        <v>407</v>
      </c>
      <c r="D12250" t="s">
        <v>635</v>
      </c>
      <c r="E12250">
        <v>1425</v>
      </c>
    </row>
    <row r="12251" spans="1:5">
      <c r="A12251">
        <v>2024</v>
      </c>
      <c r="B12251" t="s">
        <v>407</v>
      </c>
      <c r="C12251" t="s">
        <v>407</v>
      </c>
      <c r="D12251" t="s">
        <v>635</v>
      </c>
      <c r="E12251">
        <v>1315</v>
      </c>
    </row>
    <row r="12252" spans="1:5">
      <c r="A12252">
        <v>2022</v>
      </c>
      <c r="B12252" t="s">
        <v>407</v>
      </c>
      <c r="C12252" t="s">
        <v>407</v>
      </c>
      <c r="D12252" t="s">
        <v>636</v>
      </c>
      <c r="E12252">
        <v>820</v>
      </c>
    </row>
    <row r="12253" spans="1:5">
      <c r="A12253">
        <v>2021</v>
      </c>
      <c r="B12253" t="s">
        <v>407</v>
      </c>
      <c r="C12253" t="s">
        <v>407</v>
      </c>
      <c r="D12253" t="s">
        <v>636</v>
      </c>
      <c r="E12253">
        <v>745</v>
      </c>
    </row>
    <row r="12254" spans="1:5">
      <c r="A12254">
        <v>2023</v>
      </c>
      <c r="B12254" t="s">
        <v>407</v>
      </c>
      <c r="C12254" t="s">
        <v>407</v>
      </c>
      <c r="D12254" t="s">
        <v>636</v>
      </c>
      <c r="E12254">
        <v>965</v>
      </c>
    </row>
    <row r="12255" spans="1:5">
      <c r="A12255">
        <v>2020</v>
      </c>
      <c r="B12255" t="s">
        <v>407</v>
      </c>
      <c r="C12255" t="s">
        <v>407</v>
      </c>
      <c r="D12255" t="s">
        <v>636</v>
      </c>
      <c r="E12255">
        <v>735</v>
      </c>
    </row>
    <row r="12256" spans="1:5">
      <c r="A12256">
        <v>2019</v>
      </c>
      <c r="B12256" t="s">
        <v>407</v>
      </c>
      <c r="C12256" t="s">
        <v>407</v>
      </c>
      <c r="D12256" t="s">
        <v>636</v>
      </c>
      <c r="E12256">
        <v>740</v>
      </c>
    </row>
    <row r="12257" spans="1:5">
      <c r="A12257">
        <v>2018</v>
      </c>
      <c r="B12257" t="s">
        <v>407</v>
      </c>
      <c r="C12257" t="s">
        <v>407</v>
      </c>
      <c r="D12257" t="s">
        <v>636</v>
      </c>
      <c r="E12257">
        <v>755</v>
      </c>
    </row>
    <row r="12258" spans="1:5">
      <c r="A12258">
        <v>2024</v>
      </c>
      <c r="B12258" t="s">
        <v>407</v>
      </c>
      <c r="C12258" t="s">
        <v>407</v>
      </c>
      <c r="D12258" t="s">
        <v>636</v>
      </c>
      <c r="E12258">
        <v>1035</v>
      </c>
    </row>
    <row r="12259" spans="1:5">
      <c r="A12259">
        <v>2022</v>
      </c>
      <c r="B12259" t="s">
        <v>407</v>
      </c>
      <c r="C12259" t="s">
        <v>407</v>
      </c>
      <c r="D12259" t="s">
        <v>637</v>
      </c>
      <c r="E12259">
        <v>8145</v>
      </c>
    </row>
    <row r="12260" spans="1:5">
      <c r="A12260">
        <v>2021</v>
      </c>
      <c r="B12260" t="s">
        <v>407</v>
      </c>
      <c r="C12260" t="s">
        <v>407</v>
      </c>
      <c r="D12260" t="s">
        <v>637</v>
      </c>
      <c r="E12260">
        <v>8945</v>
      </c>
    </row>
    <row r="12261" spans="1:5">
      <c r="A12261">
        <v>2023</v>
      </c>
      <c r="B12261" t="s">
        <v>407</v>
      </c>
      <c r="C12261" t="s">
        <v>407</v>
      </c>
      <c r="D12261" t="s">
        <v>637</v>
      </c>
      <c r="E12261">
        <v>9075</v>
      </c>
    </row>
    <row r="12262" spans="1:5">
      <c r="A12262">
        <v>2020</v>
      </c>
      <c r="B12262" t="s">
        <v>407</v>
      </c>
      <c r="C12262" t="s">
        <v>407</v>
      </c>
      <c r="D12262" t="s">
        <v>637</v>
      </c>
      <c r="E12262">
        <v>8565</v>
      </c>
    </row>
    <row r="12263" spans="1:5">
      <c r="A12263">
        <v>2019</v>
      </c>
      <c r="B12263" t="s">
        <v>407</v>
      </c>
      <c r="C12263" t="s">
        <v>407</v>
      </c>
      <c r="D12263" t="s">
        <v>637</v>
      </c>
      <c r="E12263">
        <v>8555</v>
      </c>
    </row>
    <row r="12264" spans="1:5">
      <c r="A12264">
        <v>2018</v>
      </c>
      <c r="B12264" t="s">
        <v>407</v>
      </c>
      <c r="C12264" t="s">
        <v>407</v>
      </c>
      <c r="D12264" t="s">
        <v>637</v>
      </c>
      <c r="E12264">
        <v>8920</v>
      </c>
    </row>
    <row r="12265" spans="1:5">
      <c r="A12265">
        <v>2024</v>
      </c>
      <c r="B12265" t="s">
        <v>407</v>
      </c>
      <c r="C12265" t="s">
        <v>407</v>
      </c>
      <c r="D12265" t="s">
        <v>637</v>
      </c>
      <c r="E12265">
        <v>9010</v>
      </c>
    </row>
    <row r="12266" spans="1:5">
      <c r="A12266">
        <v>2022</v>
      </c>
      <c r="B12266" t="s">
        <v>407</v>
      </c>
      <c r="C12266" t="s">
        <v>407</v>
      </c>
      <c r="D12266" t="s">
        <v>638</v>
      </c>
      <c r="E12266">
        <v>10455</v>
      </c>
    </row>
    <row r="12267" spans="1:5">
      <c r="A12267">
        <v>2021</v>
      </c>
      <c r="B12267" t="s">
        <v>407</v>
      </c>
      <c r="C12267" t="s">
        <v>407</v>
      </c>
      <c r="D12267" t="s">
        <v>638</v>
      </c>
      <c r="E12267">
        <v>10885</v>
      </c>
    </row>
    <row r="12268" spans="1:5">
      <c r="A12268">
        <v>2023</v>
      </c>
      <c r="B12268" t="s">
        <v>407</v>
      </c>
      <c r="C12268" t="s">
        <v>407</v>
      </c>
      <c r="D12268" t="s">
        <v>638</v>
      </c>
      <c r="E12268">
        <v>9940</v>
      </c>
    </row>
    <row r="12269" spans="1:5">
      <c r="A12269">
        <v>2020</v>
      </c>
      <c r="B12269" t="s">
        <v>407</v>
      </c>
      <c r="C12269" t="s">
        <v>407</v>
      </c>
      <c r="D12269" t="s">
        <v>638</v>
      </c>
      <c r="E12269">
        <v>11580</v>
      </c>
    </row>
    <row r="12270" spans="1:5">
      <c r="A12270">
        <v>2019</v>
      </c>
      <c r="B12270" t="s">
        <v>407</v>
      </c>
      <c r="C12270" t="s">
        <v>407</v>
      </c>
      <c r="D12270" t="s">
        <v>638</v>
      </c>
      <c r="E12270">
        <v>11720</v>
      </c>
    </row>
    <row r="12271" spans="1:5">
      <c r="A12271">
        <v>2018</v>
      </c>
      <c r="B12271" t="s">
        <v>407</v>
      </c>
      <c r="C12271" t="s">
        <v>407</v>
      </c>
      <c r="D12271" t="s">
        <v>638</v>
      </c>
      <c r="E12271">
        <v>12210</v>
      </c>
    </row>
    <row r="12272" spans="1:5">
      <c r="A12272">
        <v>2024</v>
      </c>
      <c r="B12272" t="s">
        <v>407</v>
      </c>
      <c r="C12272" t="s">
        <v>407</v>
      </c>
      <c r="D12272" t="s">
        <v>638</v>
      </c>
      <c r="E12272">
        <v>9495</v>
      </c>
    </row>
    <row r="12273" spans="1:5">
      <c r="A12273">
        <v>2022</v>
      </c>
      <c r="B12273" t="s">
        <v>407</v>
      </c>
      <c r="C12273" t="s">
        <v>407</v>
      </c>
      <c r="D12273" t="s">
        <v>639</v>
      </c>
      <c r="E12273">
        <v>4135</v>
      </c>
    </row>
    <row r="12274" spans="1:5">
      <c r="A12274">
        <v>2021</v>
      </c>
      <c r="B12274" t="s">
        <v>407</v>
      </c>
      <c r="C12274" t="s">
        <v>407</v>
      </c>
      <c r="D12274" t="s">
        <v>639</v>
      </c>
      <c r="E12274">
        <v>3695</v>
      </c>
    </row>
    <row r="12275" spans="1:5">
      <c r="A12275">
        <v>2023</v>
      </c>
      <c r="B12275" t="s">
        <v>407</v>
      </c>
      <c r="C12275" t="s">
        <v>407</v>
      </c>
      <c r="D12275" t="s">
        <v>639</v>
      </c>
      <c r="E12275">
        <v>3730</v>
      </c>
    </row>
    <row r="12276" spans="1:5">
      <c r="A12276">
        <v>2020</v>
      </c>
      <c r="B12276" t="s">
        <v>407</v>
      </c>
      <c r="C12276" t="s">
        <v>407</v>
      </c>
      <c r="D12276" t="s">
        <v>639</v>
      </c>
      <c r="E12276">
        <v>4070</v>
      </c>
    </row>
    <row r="12277" spans="1:5">
      <c r="A12277">
        <v>2019</v>
      </c>
      <c r="B12277" t="s">
        <v>407</v>
      </c>
      <c r="C12277" t="s">
        <v>407</v>
      </c>
      <c r="D12277" t="s">
        <v>639</v>
      </c>
      <c r="E12277">
        <v>4140</v>
      </c>
    </row>
    <row r="12278" spans="1:5">
      <c r="A12278">
        <v>2018</v>
      </c>
      <c r="B12278" t="s">
        <v>407</v>
      </c>
      <c r="C12278" t="s">
        <v>407</v>
      </c>
      <c r="D12278" t="s">
        <v>639</v>
      </c>
      <c r="E12278">
        <v>3625</v>
      </c>
    </row>
    <row r="12279" spans="1:5">
      <c r="A12279">
        <v>2024</v>
      </c>
      <c r="B12279" t="s">
        <v>407</v>
      </c>
      <c r="C12279" t="s">
        <v>407</v>
      </c>
      <c r="D12279" t="s">
        <v>639</v>
      </c>
      <c r="E12279">
        <v>3840</v>
      </c>
    </row>
    <row r="12280" spans="1:5">
      <c r="A12280">
        <v>2022</v>
      </c>
      <c r="B12280" t="s">
        <v>407</v>
      </c>
      <c r="C12280" t="s">
        <v>407</v>
      </c>
      <c r="D12280" t="s">
        <v>640</v>
      </c>
      <c r="E12280">
        <v>8725</v>
      </c>
    </row>
    <row r="12281" spans="1:5">
      <c r="A12281">
        <v>2021</v>
      </c>
      <c r="B12281" t="s">
        <v>407</v>
      </c>
      <c r="C12281" t="s">
        <v>407</v>
      </c>
      <c r="D12281" t="s">
        <v>640</v>
      </c>
      <c r="E12281">
        <v>8470</v>
      </c>
    </row>
    <row r="12282" spans="1:5">
      <c r="A12282">
        <v>2023</v>
      </c>
      <c r="B12282" t="s">
        <v>407</v>
      </c>
      <c r="C12282" t="s">
        <v>407</v>
      </c>
      <c r="D12282" t="s">
        <v>640</v>
      </c>
      <c r="E12282">
        <v>8535</v>
      </c>
    </row>
    <row r="12283" spans="1:5">
      <c r="A12283">
        <v>2020</v>
      </c>
      <c r="B12283" t="s">
        <v>407</v>
      </c>
      <c r="C12283" t="s">
        <v>407</v>
      </c>
      <c r="D12283" t="s">
        <v>640</v>
      </c>
      <c r="E12283">
        <v>8400</v>
      </c>
    </row>
    <row r="12284" spans="1:5">
      <c r="A12284">
        <v>2019</v>
      </c>
      <c r="B12284" t="s">
        <v>407</v>
      </c>
      <c r="C12284" t="s">
        <v>407</v>
      </c>
      <c r="D12284" t="s">
        <v>640</v>
      </c>
      <c r="E12284">
        <v>8550</v>
      </c>
    </row>
    <row r="12285" spans="1:5">
      <c r="A12285">
        <v>2018</v>
      </c>
      <c r="B12285" t="s">
        <v>407</v>
      </c>
      <c r="C12285" t="s">
        <v>407</v>
      </c>
      <c r="D12285" t="s">
        <v>640</v>
      </c>
      <c r="E12285">
        <v>6295</v>
      </c>
    </row>
    <row r="12286" spans="1:5">
      <c r="A12286">
        <v>2024</v>
      </c>
      <c r="B12286" t="s">
        <v>407</v>
      </c>
      <c r="C12286" t="s">
        <v>407</v>
      </c>
      <c r="D12286" t="s">
        <v>640</v>
      </c>
      <c r="E12286">
        <v>8610</v>
      </c>
    </row>
    <row r="12287" spans="1:5">
      <c r="A12287">
        <v>2022</v>
      </c>
      <c r="B12287" t="s">
        <v>407</v>
      </c>
      <c r="C12287" t="s">
        <v>407</v>
      </c>
      <c r="D12287" t="s">
        <v>641</v>
      </c>
      <c r="E12287">
        <v>2360</v>
      </c>
    </row>
    <row r="12288" spans="1:5">
      <c r="A12288">
        <v>2021</v>
      </c>
      <c r="B12288" t="s">
        <v>407</v>
      </c>
      <c r="C12288" t="s">
        <v>407</v>
      </c>
      <c r="D12288" t="s">
        <v>641</v>
      </c>
      <c r="E12288">
        <v>2490</v>
      </c>
    </row>
    <row r="12289" spans="1:5">
      <c r="A12289">
        <v>2023</v>
      </c>
      <c r="B12289" t="s">
        <v>407</v>
      </c>
      <c r="C12289" t="s">
        <v>407</v>
      </c>
      <c r="D12289" t="s">
        <v>641</v>
      </c>
      <c r="E12289">
        <v>2285</v>
      </c>
    </row>
    <row r="12290" spans="1:5">
      <c r="A12290">
        <v>2020</v>
      </c>
      <c r="B12290" t="s">
        <v>407</v>
      </c>
      <c r="C12290" t="s">
        <v>407</v>
      </c>
      <c r="D12290" t="s">
        <v>641</v>
      </c>
      <c r="E12290">
        <v>2640</v>
      </c>
    </row>
    <row r="12291" spans="1:5">
      <c r="A12291">
        <v>2019</v>
      </c>
      <c r="B12291" t="s">
        <v>407</v>
      </c>
      <c r="C12291" t="s">
        <v>407</v>
      </c>
      <c r="D12291" t="s">
        <v>641</v>
      </c>
      <c r="E12291">
        <v>2450</v>
      </c>
    </row>
    <row r="12292" spans="1:5">
      <c r="A12292">
        <v>2018</v>
      </c>
      <c r="B12292" t="s">
        <v>407</v>
      </c>
      <c r="C12292" t="s">
        <v>407</v>
      </c>
      <c r="D12292" t="s">
        <v>641</v>
      </c>
      <c r="E12292">
        <v>2520</v>
      </c>
    </row>
    <row r="12293" spans="1:5">
      <c r="A12293">
        <v>2024</v>
      </c>
      <c r="B12293" t="s">
        <v>407</v>
      </c>
      <c r="C12293" t="s">
        <v>407</v>
      </c>
      <c r="D12293" t="s">
        <v>641</v>
      </c>
      <c r="E12293">
        <v>2240</v>
      </c>
    </row>
    <row r="12294" spans="1:5">
      <c r="A12294">
        <v>2022</v>
      </c>
      <c r="B12294" t="s">
        <v>407</v>
      </c>
      <c r="C12294" t="s">
        <v>407</v>
      </c>
      <c r="D12294" t="s">
        <v>642</v>
      </c>
      <c r="E12294">
        <v>6290</v>
      </c>
    </row>
    <row r="12295" spans="1:5">
      <c r="A12295">
        <v>2021</v>
      </c>
      <c r="B12295" t="s">
        <v>407</v>
      </c>
      <c r="C12295" t="s">
        <v>407</v>
      </c>
      <c r="D12295" t="s">
        <v>642</v>
      </c>
      <c r="E12295">
        <v>6365</v>
      </c>
    </row>
    <row r="12296" spans="1:5">
      <c r="A12296">
        <v>2023</v>
      </c>
      <c r="B12296" t="s">
        <v>407</v>
      </c>
      <c r="C12296" t="s">
        <v>407</v>
      </c>
      <c r="D12296" t="s">
        <v>642</v>
      </c>
      <c r="E12296">
        <v>6110</v>
      </c>
    </row>
    <row r="12297" spans="1:5">
      <c r="A12297">
        <v>2020</v>
      </c>
      <c r="B12297" t="s">
        <v>407</v>
      </c>
      <c r="C12297" t="s">
        <v>407</v>
      </c>
      <c r="D12297" t="s">
        <v>642</v>
      </c>
      <c r="E12297">
        <v>6420</v>
      </c>
    </row>
    <row r="12298" spans="1:5">
      <c r="A12298">
        <v>2019</v>
      </c>
      <c r="B12298" t="s">
        <v>407</v>
      </c>
      <c r="C12298" t="s">
        <v>407</v>
      </c>
      <c r="D12298" t="s">
        <v>642</v>
      </c>
      <c r="E12298">
        <v>6505</v>
      </c>
    </row>
    <row r="12299" spans="1:5">
      <c r="A12299">
        <v>2018</v>
      </c>
      <c r="B12299" t="s">
        <v>407</v>
      </c>
      <c r="C12299" t="s">
        <v>407</v>
      </c>
      <c r="D12299" t="s">
        <v>642</v>
      </c>
      <c r="E12299">
        <v>6595</v>
      </c>
    </row>
    <row r="12300" spans="1:5">
      <c r="A12300">
        <v>2024</v>
      </c>
      <c r="B12300" t="s">
        <v>407</v>
      </c>
      <c r="C12300" t="s">
        <v>407</v>
      </c>
      <c r="D12300" t="s">
        <v>642</v>
      </c>
      <c r="E12300">
        <v>5910</v>
      </c>
    </row>
    <row r="12301" spans="1:5">
      <c r="A12301">
        <v>2022</v>
      </c>
      <c r="B12301" t="s">
        <v>407</v>
      </c>
      <c r="C12301" t="s">
        <v>407</v>
      </c>
      <c r="D12301" t="s">
        <v>643</v>
      </c>
      <c r="E12301">
        <v>30490</v>
      </c>
    </row>
    <row r="12302" spans="1:5">
      <c r="A12302">
        <v>2021</v>
      </c>
      <c r="B12302" t="s">
        <v>407</v>
      </c>
      <c r="C12302" t="s">
        <v>407</v>
      </c>
      <c r="D12302" t="s">
        <v>643</v>
      </c>
      <c r="E12302">
        <v>30635</v>
      </c>
    </row>
    <row r="12303" spans="1:5">
      <c r="A12303">
        <v>2023</v>
      </c>
      <c r="B12303" t="s">
        <v>407</v>
      </c>
      <c r="C12303" t="s">
        <v>407</v>
      </c>
      <c r="D12303" t="s">
        <v>643</v>
      </c>
      <c r="E12303">
        <v>30200</v>
      </c>
    </row>
    <row r="12304" spans="1:5">
      <c r="A12304">
        <v>2020</v>
      </c>
      <c r="B12304" t="s">
        <v>407</v>
      </c>
      <c r="C12304" t="s">
        <v>407</v>
      </c>
      <c r="D12304" t="s">
        <v>643</v>
      </c>
      <c r="E12304">
        <v>30840</v>
      </c>
    </row>
    <row r="12305" spans="1:5">
      <c r="A12305">
        <v>2019</v>
      </c>
      <c r="B12305" t="s">
        <v>407</v>
      </c>
      <c r="C12305" t="s">
        <v>407</v>
      </c>
      <c r="D12305" t="s">
        <v>643</v>
      </c>
      <c r="E12305">
        <v>31245</v>
      </c>
    </row>
    <row r="12306" spans="1:5">
      <c r="A12306">
        <v>2018</v>
      </c>
      <c r="B12306" t="s">
        <v>407</v>
      </c>
      <c r="C12306" t="s">
        <v>407</v>
      </c>
      <c r="D12306" t="s">
        <v>643</v>
      </c>
      <c r="E12306">
        <v>31120</v>
      </c>
    </row>
    <row r="12307" spans="1:5">
      <c r="A12307">
        <v>2024</v>
      </c>
      <c r="B12307" t="s">
        <v>407</v>
      </c>
      <c r="C12307" t="s">
        <v>407</v>
      </c>
      <c r="D12307" t="s">
        <v>643</v>
      </c>
      <c r="E12307">
        <v>29845</v>
      </c>
    </row>
    <row r="12308" spans="1:5">
      <c r="A12308">
        <v>2022</v>
      </c>
      <c r="B12308" t="s">
        <v>407</v>
      </c>
      <c r="C12308" t="s">
        <v>407</v>
      </c>
      <c r="D12308" t="s">
        <v>644</v>
      </c>
      <c r="E12308">
        <v>0.30830000000000002</v>
      </c>
    </row>
    <row r="12309" spans="1:5">
      <c r="A12309">
        <v>2021</v>
      </c>
      <c r="B12309" t="s">
        <v>407</v>
      </c>
      <c r="C12309" t="s">
        <v>407</v>
      </c>
      <c r="D12309" t="s">
        <v>644</v>
      </c>
      <c r="E12309">
        <v>0.3054</v>
      </c>
    </row>
    <row r="12310" spans="1:5">
      <c r="A12310">
        <v>2023</v>
      </c>
      <c r="B12310" t="s">
        <v>407</v>
      </c>
      <c r="C12310" t="s">
        <v>407</v>
      </c>
      <c r="D12310" t="s">
        <v>644</v>
      </c>
      <c r="E12310">
        <v>0.31140000000000001</v>
      </c>
    </row>
    <row r="12311" spans="1:5">
      <c r="A12311">
        <v>2020</v>
      </c>
      <c r="B12311" t="s">
        <v>407</v>
      </c>
      <c r="C12311" t="s">
        <v>407</v>
      </c>
      <c r="D12311" t="s">
        <v>644</v>
      </c>
      <c r="E12311">
        <v>0.30640000000000001</v>
      </c>
    </row>
    <row r="12312" spans="1:5">
      <c r="A12312">
        <v>2019</v>
      </c>
      <c r="B12312" t="s">
        <v>407</v>
      </c>
      <c r="C12312" t="s">
        <v>407</v>
      </c>
      <c r="D12312" t="s">
        <v>644</v>
      </c>
      <c r="E12312">
        <v>0.30630000000000002</v>
      </c>
    </row>
    <row r="12313" spans="1:5">
      <c r="A12313">
        <v>2018</v>
      </c>
      <c r="B12313" t="s">
        <v>407</v>
      </c>
      <c r="C12313" t="s">
        <v>407</v>
      </c>
      <c r="D12313" t="s">
        <v>644</v>
      </c>
      <c r="E12313">
        <v>0.2979</v>
      </c>
    </row>
    <row r="12314" spans="1:5">
      <c r="A12314">
        <v>2024</v>
      </c>
      <c r="B12314" t="s">
        <v>407</v>
      </c>
      <c r="C12314" t="s">
        <v>407</v>
      </c>
      <c r="D12314" t="s">
        <v>644</v>
      </c>
      <c r="E12314">
        <v>0.31330000000000002</v>
      </c>
    </row>
    <row r="12315" spans="1:5">
      <c r="A12315">
        <v>2022</v>
      </c>
      <c r="B12315" t="s">
        <v>407</v>
      </c>
      <c r="C12315" t="s">
        <v>407</v>
      </c>
      <c r="D12315" t="s">
        <v>645</v>
      </c>
      <c r="E12315">
        <v>0.48559999999999998</v>
      </c>
    </row>
    <row r="12316" spans="1:5">
      <c r="A12316">
        <v>2021</v>
      </c>
      <c r="B12316" t="s">
        <v>407</v>
      </c>
      <c r="C12316" t="s">
        <v>407</v>
      </c>
      <c r="D12316" t="s">
        <v>645</v>
      </c>
      <c r="E12316">
        <v>0.48699999999999999</v>
      </c>
    </row>
    <row r="12317" spans="1:5">
      <c r="A12317">
        <v>2023</v>
      </c>
      <c r="B12317" t="s">
        <v>407</v>
      </c>
      <c r="C12317" t="s">
        <v>407</v>
      </c>
      <c r="D12317" t="s">
        <v>645</v>
      </c>
      <c r="E12317">
        <v>0.4864</v>
      </c>
    </row>
    <row r="12318" spans="1:5">
      <c r="A12318">
        <v>2020</v>
      </c>
      <c r="B12318" t="s">
        <v>407</v>
      </c>
      <c r="C12318" t="s">
        <v>407</v>
      </c>
      <c r="D12318" t="s">
        <v>645</v>
      </c>
      <c r="E12318">
        <v>0.4854</v>
      </c>
    </row>
    <row r="12319" spans="1:5">
      <c r="A12319">
        <v>2019</v>
      </c>
      <c r="B12319" t="s">
        <v>407</v>
      </c>
      <c r="C12319" t="s">
        <v>407</v>
      </c>
      <c r="D12319" t="s">
        <v>645</v>
      </c>
      <c r="E12319">
        <v>0.48570000000000002</v>
      </c>
    </row>
    <row r="12320" spans="1:5">
      <c r="A12320">
        <v>2018</v>
      </c>
      <c r="B12320" t="s">
        <v>407</v>
      </c>
      <c r="C12320" t="s">
        <v>407</v>
      </c>
      <c r="D12320" t="s">
        <v>645</v>
      </c>
      <c r="E12320">
        <v>0.49</v>
      </c>
    </row>
    <row r="12321" spans="1:5">
      <c r="A12321">
        <v>2024</v>
      </c>
      <c r="B12321" t="s">
        <v>407</v>
      </c>
      <c r="C12321" t="s">
        <v>407</v>
      </c>
      <c r="D12321" t="s">
        <v>645</v>
      </c>
      <c r="E12321">
        <v>0.48870000000000002</v>
      </c>
    </row>
    <row r="12322" spans="1:5">
      <c r="A12322">
        <v>2022</v>
      </c>
      <c r="B12322" t="s">
        <v>407</v>
      </c>
      <c r="C12322" t="s">
        <v>407</v>
      </c>
      <c r="D12322" t="s">
        <v>646</v>
      </c>
      <c r="E12322">
        <v>0.16020000000000001</v>
      </c>
    </row>
    <row r="12323" spans="1:5">
      <c r="A12323">
        <v>2021</v>
      </c>
      <c r="B12323" t="s">
        <v>407</v>
      </c>
      <c r="C12323" t="s">
        <v>407</v>
      </c>
      <c r="D12323" t="s">
        <v>646</v>
      </c>
      <c r="E12323">
        <v>0.16139999999999999</v>
      </c>
    </row>
    <row r="12324" spans="1:5">
      <c r="A12324">
        <v>2023</v>
      </c>
      <c r="B12324" t="s">
        <v>407</v>
      </c>
      <c r="C12324" t="s">
        <v>407</v>
      </c>
      <c r="D12324" t="s">
        <v>646</v>
      </c>
      <c r="E12324">
        <v>0.157</v>
      </c>
    </row>
    <row r="12325" spans="1:5">
      <c r="A12325">
        <v>2020</v>
      </c>
      <c r="B12325" t="s">
        <v>407</v>
      </c>
      <c r="C12325" t="s">
        <v>407</v>
      </c>
      <c r="D12325" t="s">
        <v>646</v>
      </c>
      <c r="E12325">
        <v>0.16259999999999999</v>
      </c>
    </row>
    <row r="12326" spans="1:5">
      <c r="A12326">
        <v>2019</v>
      </c>
      <c r="B12326" t="s">
        <v>407</v>
      </c>
      <c r="C12326" t="s">
        <v>407</v>
      </c>
      <c r="D12326" t="s">
        <v>646</v>
      </c>
      <c r="E12326">
        <v>0.16320000000000001</v>
      </c>
    </row>
    <row r="12327" spans="1:5">
      <c r="A12327">
        <v>2018</v>
      </c>
      <c r="B12327" t="s">
        <v>407</v>
      </c>
      <c r="C12327" t="s">
        <v>407</v>
      </c>
      <c r="D12327" t="s">
        <v>646</v>
      </c>
      <c r="E12327">
        <v>0.1661</v>
      </c>
    </row>
    <row r="12328" spans="1:5">
      <c r="A12328">
        <v>2024</v>
      </c>
      <c r="B12328" t="s">
        <v>407</v>
      </c>
      <c r="C12328" t="s">
        <v>407</v>
      </c>
      <c r="D12328" t="s">
        <v>646</v>
      </c>
      <c r="E12328">
        <v>0.15409999999999999</v>
      </c>
    </row>
    <row r="12329" spans="1:5">
      <c r="A12329">
        <v>2022</v>
      </c>
      <c r="B12329" t="s">
        <v>407</v>
      </c>
      <c r="C12329" t="s">
        <v>407</v>
      </c>
      <c r="D12329" t="s">
        <v>647</v>
      </c>
      <c r="E12329">
        <v>4.5900000000000003E-2</v>
      </c>
    </row>
    <row r="12330" spans="1:5">
      <c r="A12330">
        <v>2021</v>
      </c>
      <c r="B12330" t="s">
        <v>407</v>
      </c>
      <c r="C12330" t="s">
        <v>407</v>
      </c>
      <c r="D12330" t="s">
        <v>647</v>
      </c>
      <c r="E12330">
        <v>4.6399999999999997E-2</v>
      </c>
    </row>
    <row r="12331" spans="1:5">
      <c r="A12331">
        <v>2023</v>
      </c>
      <c r="B12331" t="s">
        <v>407</v>
      </c>
      <c r="C12331" t="s">
        <v>407</v>
      </c>
      <c r="D12331" t="s">
        <v>647</v>
      </c>
      <c r="E12331">
        <v>4.5400000000000003E-2</v>
      </c>
    </row>
    <row r="12332" spans="1:5">
      <c r="A12332">
        <v>2020</v>
      </c>
      <c r="B12332" t="s">
        <v>407</v>
      </c>
      <c r="C12332" t="s">
        <v>407</v>
      </c>
      <c r="D12332" t="s">
        <v>647</v>
      </c>
      <c r="E12332">
        <v>4.5400000000000003E-2</v>
      </c>
    </row>
    <row r="12333" spans="1:5">
      <c r="A12333">
        <v>2019</v>
      </c>
      <c r="B12333" t="s">
        <v>407</v>
      </c>
      <c r="C12333" t="s">
        <v>407</v>
      </c>
      <c r="D12333" t="s">
        <v>647</v>
      </c>
      <c r="E12333">
        <v>4.4999999999999998E-2</v>
      </c>
    </row>
    <row r="12334" spans="1:5">
      <c r="A12334">
        <v>2018</v>
      </c>
      <c r="B12334" t="s">
        <v>407</v>
      </c>
      <c r="C12334" t="s">
        <v>407</v>
      </c>
      <c r="D12334" t="s">
        <v>647</v>
      </c>
      <c r="E12334">
        <v>4.58E-2</v>
      </c>
    </row>
    <row r="12335" spans="1:5">
      <c r="A12335">
        <v>2024</v>
      </c>
      <c r="B12335" t="s">
        <v>407</v>
      </c>
      <c r="C12335" t="s">
        <v>407</v>
      </c>
      <c r="D12335" t="s">
        <v>647</v>
      </c>
      <c r="E12335">
        <v>4.41E-2</v>
      </c>
    </row>
    <row r="12336" spans="1:5">
      <c r="A12336">
        <v>2022</v>
      </c>
      <c r="B12336" t="s">
        <v>407</v>
      </c>
      <c r="C12336" t="s">
        <v>407</v>
      </c>
      <c r="D12336" t="s">
        <v>648</v>
      </c>
      <c r="E12336">
        <v>2.69E-2</v>
      </c>
    </row>
    <row r="12337" spans="1:5">
      <c r="A12337">
        <v>2021</v>
      </c>
      <c r="B12337" t="s">
        <v>407</v>
      </c>
      <c r="C12337" t="s">
        <v>407</v>
      </c>
      <c r="D12337" t="s">
        <v>648</v>
      </c>
      <c r="E12337">
        <v>2.4299999999999999E-2</v>
      </c>
    </row>
    <row r="12338" spans="1:5">
      <c r="A12338">
        <v>2023</v>
      </c>
      <c r="B12338" t="s">
        <v>407</v>
      </c>
      <c r="C12338" t="s">
        <v>407</v>
      </c>
      <c r="D12338" t="s">
        <v>648</v>
      </c>
      <c r="E12338">
        <v>3.2000000000000001E-2</v>
      </c>
    </row>
    <row r="12339" spans="1:5">
      <c r="A12339">
        <v>2020</v>
      </c>
      <c r="B12339" t="s">
        <v>407</v>
      </c>
      <c r="C12339" t="s">
        <v>407</v>
      </c>
      <c r="D12339" t="s">
        <v>648</v>
      </c>
      <c r="E12339">
        <v>2.3800000000000002E-2</v>
      </c>
    </row>
    <row r="12340" spans="1:5">
      <c r="A12340">
        <v>2019</v>
      </c>
      <c r="B12340" t="s">
        <v>407</v>
      </c>
      <c r="C12340" t="s">
        <v>407</v>
      </c>
      <c r="D12340" t="s">
        <v>648</v>
      </c>
      <c r="E12340">
        <v>2.3699999999999999E-2</v>
      </c>
    </row>
    <row r="12341" spans="1:5">
      <c r="A12341">
        <v>2018</v>
      </c>
      <c r="B12341" t="s">
        <v>407</v>
      </c>
      <c r="C12341" t="s">
        <v>407</v>
      </c>
      <c r="D12341" t="s">
        <v>648</v>
      </c>
      <c r="E12341">
        <v>2.4299999999999999E-2</v>
      </c>
    </row>
    <row r="12342" spans="1:5">
      <c r="A12342">
        <v>2024</v>
      </c>
      <c r="B12342" t="s">
        <v>407</v>
      </c>
      <c r="C12342" t="s">
        <v>407</v>
      </c>
      <c r="D12342" t="s">
        <v>648</v>
      </c>
      <c r="E12342">
        <v>3.4700000000000002E-2</v>
      </c>
    </row>
    <row r="12343" spans="1:5">
      <c r="A12343">
        <v>2022</v>
      </c>
      <c r="B12343" t="s">
        <v>407</v>
      </c>
      <c r="C12343" t="s">
        <v>407</v>
      </c>
      <c r="D12343" t="s">
        <v>649</v>
      </c>
      <c r="E12343">
        <v>0.2671</v>
      </c>
    </row>
    <row r="12344" spans="1:5">
      <c r="A12344">
        <v>2021</v>
      </c>
      <c r="B12344" t="s">
        <v>407</v>
      </c>
      <c r="C12344" t="s">
        <v>407</v>
      </c>
      <c r="D12344" t="s">
        <v>649</v>
      </c>
      <c r="E12344">
        <v>0.29199999999999998</v>
      </c>
    </row>
    <row r="12345" spans="1:5">
      <c r="A12345">
        <v>2023</v>
      </c>
      <c r="B12345" t="s">
        <v>407</v>
      </c>
      <c r="C12345" t="s">
        <v>407</v>
      </c>
      <c r="D12345" t="s">
        <v>649</v>
      </c>
      <c r="E12345">
        <v>0.30049999999999999</v>
      </c>
    </row>
    <row r="12346" spans="1:5">
      <c r="A12346">
        <v>2020</v>
      </c>
      <c r="B12346" t="s">
        <v>407</v>
      </c>
      <c r="C12346" t="s">
        <v>407</v>
      </c>
      <c r="D12346" t="s">
        <v>649</v>
      </c>
      <c r="E12346">
        <v>0.2777</v>
      </c>
    </row>
    <row r="12347" spans="1:5">
      <c r="A12347">
        <v>2019</v>
      </c>
      <c r="B12347" t="s">
        <v>407</v>
      </c>
      <c r="C12347" t="s">
        <v>407</v>
      </c>
      <c r="D12347" t="s">
        <v>649</v>
      </c>
      <c r="E12347">
        <v>0.27379999999999999</v>
      </c>
    </row>
    <row r="12348" spans="1:5">
      <c r="A12348">
        <v>2018</v>
      </c>
      <c r="B12348" t="s">
        <v>407</v>
      </c>
      <c r="C12348" t="s">
        <v>407</v>
      </c>
      <c r="D12348" t="s">
        <v>649</v>
      </c>
      <c r="E12348">
        <v>0.28660000000000002</v>
      </c>
    </row>
    <row r="12349" spans="1:5">
      <c r="A12349">
        <v>2024</v>
      </c>
      <c r="B12349" t="s">
        <v>407</v>
      </c>
      <c r="C12349" t="s">
        <v>407</v>
      </c>
      <c r="D12349" t="s">
        <v>649</v>
      </c>
      <c r="E12349">
        <v>0.3019</v>
      </c>
    </row>
    <row r="12350" spans="1:5">
      <c r="A12350">
        <v>2022</v>
      </c>
      <c r="B12350" t="s">
        <v>407</v>
      </c>
      <c r="C12350" t="s">
        <v>407</v>
      </c>
      <c r="D12350" t="s">
        <v>650</v>
      </c>
      <c r="E12350">
        <v>0.34289999999999998</v>
      </c>
    </row>
    <row r="12351" spans="1:5">
      <c r="A12351">
        <v>2021</v>
      </c>
      <c r="B12351" t="s">
        <v>407</v>
      </c>
      <c r="C12351" t="s">
        <v>407</v>
      </c>
      <c r="D12351" t="s">
        <v>650</v>
      </c>
      <c r="E12351">
        <v>0.3553</v>
      </c>
    </row>
    <row r="12352" spans="1:5">
      <c r="A12352">
        <v>2023</v>
      </c>
      <c r="B12352" t="s">
        <v>407</v>
      </c>
      <c r="C12352" t="s">
        <v>407</v>
      </c>
      <c r="D12352" t="s">
        <v>650</v>
      </c>
      <c r="E12352">
        <v>0.3291</v>
      </c>
    </row>
    <row r="12353" spans="1:5">
      <c r="A12353">
        <v>2020</v>
      </c>
      <c r="B12353" t="s">
        <v>407</v>
      </c>
      <c r="C12353" t="s">
        <v>407</v>
      </c>
      <c r="D12353" t="s">
        <v>650</v>
      </c>
      <c r="E12353">
        <v>0.3755</v>
      </c>
    </row>
    <row r="12354" spans="1:5">
      <c r="A12354">
        <v>2019</v>
      </c>
      <c r="B12354" t="s">
        <v>407</v>
      </c>
      <c r="C12354" t="s">
        <v>407</v>
      </c>
      <c r="D12354" t="s">
        <v>650</v>
      </c>
      <c r="E12354">
        <v>0.37509999999999999</v>
      </c>
    </row>
    <row r="12355" spans="1:5">
      <c r="A12355">
        <v>2018</v>
      </c>
      <c r="B12355" t="s">
        <v>407</v>
      </c>
      <c r="C12355" t="s">
        <v>407</v>
      </c>
      <c r="D12355" t="s">
        <v>650</v>
      </c>
      <c r="E12355">
        <v>0.39240000000000003</v>
      </c>
    </row>
    <row r="12356" spans="1:5">
      <c r="A12356">
        <v>2024</v>
      </c>
      <c r="B12356" t="s">
        <v>407</v>
      </c>
      <c r="C12356" t="s">
        <v>407</v>
      </c>
      <c r="D12356" t="s">
        <v>650</v>
      </c>
      <c r="E12356">
        <v>0.31809999999999999</v>
      </c>
    </row>
    <row r="12357" spans="1:5">
      <c r="A12357">
        <v>2022</v>
      </c>
      <c r="B12357" t="s">
        <v>407</v>
      </c>
      <c r="C12357" t="s">
        <v>407</v>
      </c>
      <c r="D12357" t="s">
        <v>651</v>
      </c>
      <c r="E12357">
        <v>0.1356</v>
      </c>
    </row>
    <row r="12358" spans="1:5">
      <c r="A12358">
        <v>2021</v>
      </c>
      <c r="B12358" t="s">
        <v>407</v>
      </c>
      <c r="C12358" t="s">
        <v>407</v>
      </c>
      <c r="D12358" t="s">
        <v>651</v>
      </c>
      <c r="E12358">
        <v>0.1206</v>
      </c>
    </row>
    <row r="12359" spans="1:5">
      <c r="A12359">
        <v>2023</v>
      </c>
      <c r="B12359" t="s">
        <v>407</v>
      </c>
      <c r="C12359" t="s">
        <v>407</v>
      </c>
      <c r="D12359" t="s">
        <v>651</v>
      </c>
      <c r="E12359">
        <v>0.1235</v>
      </c>
    </row>
    <row r="12360" spans="1:5">
      <c r="A12360">
        <v>2020</v>
      </c>
      <c r="B12360" t="s">
        <v>407</v>
      </c>
      <c r="C12360" t="s">
        <v>407</v>
      </c>
      <c r="D12360" t="s">
        <v>651</v>
      </c>
      <c r="E12360">
        <v>0.13200000000000001</v>
      </c>
    </row>
    <row r="12361" spans="1:5">
      <c r="A12361">
        <v>2019</v>
      </c>
      <c r="B12361" t="s">
        <v>407</v>
      </c>
      <c r="C12361" t="s">
        <v>407</v>
      </c>
      <c r="D12361" t="s">
        <v>651</v>
      </c>
      <c r="E12361">
        <v>0.13250000000000001</v>
      </c>
    </row>
    <row r="12362" spans="1:5">
      <c r="A12362">
        <v>2018</v>
      </c>
      <c r="B12362" t="s">
        <v>407</v>
      </c>
      <c r="C12362" t="s">
        <v>407</v>
      </c>
      <c r="D12362" t="s">
        <v>651</v>
      </c>
      <c r="E12362">
        <v>0.11650000000000001</v>
      </c>
    </row>
    <row r="12363" spans="1:5">
      <c r="A12363">
        <v>2024</v>
      </c>
      <c r="B12363" t="s">
        <v>407</v>
      </c>
      <c r="C12363" t="s">
        <v>407</v>
      </c>
      <c r="D12363" t="s">
        <v>651</v>
      </c>
      <c r="E12363">
        <v>0.12870000000000001</v>
      </c>
    </row>
    <row r="12364" spans="1:5">
      <c r="A12364">
        <v>2022</v>
      </c>
      <c r="B12364" t="s">
        <v>407</v>
      </c>
      <c r="C12364" t="s">
        <v>407</v>
      </c>
      <c r="D12364" t="s">
        <v>652</v>
      </c>
      <c r="E12364">
        <v>0.28620000000000001</v>
      </c>
    </row>
    <row r="12365" spans="1:5">
      <c r="A12365">
        <v>2021</v>
      </c>
      <c r="B12365" t="s">
        <v>407</v>
      </c>
      <c r="C12365" t="s">
        <v>407</v>
      </c>
      <c r="D12365" t="s">
        <v>652</v>
      </c>
      <c r="E12365">
        <v>0.27650000000000002</v>
      </c>
    </row>
    <row r="12366" spans="1:5">
      <c r="A12366">
        <v>2023</v>
      </c>
      <c r="B12366" t="s">
        <v>407</v>
      </c>
      <c r="C12366" t="s">
        <v>407</v>
      </c>
      <c r="D12366" t="s">
        <v>652</v>
      </c>
      <c r="E12366">
        <v>0.28260000000000002</v>
      </c>
    </row>
    <row r="12367" spans="1:5">
      <c r="A12367">
        <v>2020</v>
      </c>
      <c r="B12367" t="s">
        <v>407</v>
      </c>
      <c r="C12367" t="s">
        <v>407</v>
      </c>
      <c r="D12367" t="s">
        <v>652</v>
      </c>
      <c r="E12367">
        <v>0.27239999999999998</v>
      </c>
    </row>
    <row r="12368" spans="1:5">
      <c r="A12368">
        <v>2019</v>
      </c>
      <c r="B12368" t="s">
        <v>407</v>
      </c>
      <c r="C12368" t="s">
        <v>407</v>
      </c>
      <c r="D12368" t="s">
        <v>652</v>
      </c>
      <c r="E12368">
        <v>0.27360000000000001</v>
      </c>
    </row>
    <row r="12369" spans="1:5">
      <c r="A12369">
        <v>2018</v>
      </c>
      <c r="B12369" t="s">
        <v>407</v>
      </c>
      <c r="C12369" t="s">
        <v>407</v>
      </c>
      <c r="D12369" t="s">
        <v>652</v>
      </c>
      <c r="E12369">
        <v>0.20230000000000001</v>
      </c>
    </row>
    <row r="12370" spans="1:5">
      <c r="A12370">
        <v>2024</v>
      </c>
      <c r="B12370" t="s">
        <v>407</v>
      </c>
      <c r="C12370" t="s">
        <v>407</v>
      </c>
      <c r="D12370" t="s">
        <v>652</v>
      </c>
      <c r="E12370">
        <v>0.28849999999999998</v>
      </c>
    </row>
    <row r="12371" spans="1:5">
      <c r="A12371">
        <v>2022</v>
      </c>
      <c r="B12371" t="s">
        <v>407</v>
      </c>
      <c r="C12371" t="s">
        <v>407</v>
      </c>
      <c r="D12371" t="s">
        <v>653</v>
      </c>
      <c r="E12371">
        <v>7.7399999999999997E-2</v>
      </c>
    </row>
    <row r="12372" spans="1:5">
      <c r="A12372">
        <v>2021</v>
      </c>
      <c r="B12372" t="s">
        <v>407</v>
      </c>
      <c r="C12372" t="s">
        <v>407</v>
      </c>
      <c r="D12372" t="s">
        <v>653</v>
      </c>
      <c r="E12372">
        <v>8.1299999999999997E-2</v>
      </c>
    </row>
    <row r="12373" spans="1:5">
      <c r="A12373">
        <v>2023</v>
      </c>
      <c r="B12373" t="s">
        <v>407</v>
      </c>
      <c r="C12373" t="s">
        <v>407</v>
      </c>
      <c r="D12373" t="s">
        <v>653</v>
      </c>
      <c r="E12373">
        <v>7.5700000000000003E-2</v>
      </c>
    </row>
    <row r="12374" spans="1:5">
      <c r="A12374">
        <v>2020</v>
      </c>
      <c r="B12374" t="s">
        <v>407</v>
      </c>
      <c r="C12374" t="s">
        <v>407</v>
      </c>
      <c r="D12374" t="s">
        <v>653</v>
      </c>
      <c r="E12374">
        <v>8.5599999999999996E-2</v>
      </c>
    </row>
    <row r="12375" spans="1:5">
      <c r="A12375">
        <v>2019</v>
      </c>
      <c r="B12375" t="s">
        <v>407</v>
      </c>
      <c r="C12375" t="s">
        <v>407</v>
      </c>
      <c r="D12375" t="s">
        <v>653</v>
      </c>
      <c r="E12375">
        <v>7.8399999999999997E-2</v>
      </c>
    </row>
    <row r="12376" spans="1:5">
      <c r="A12376">
        <v>2018</v>
      </c>
      <c r="B12376" t="s">
        <v>407</v>
      </c>
      <c r="C12376" t="s">
        <v>407</v>
      </c>
      <c r="D12376" t="s">
        <v>653</v>
      </c>
      <c r="E12376">
        <v>8.1000000000000003E-2</v>
      </c>
    </row>
    <row r="12377" spans="1:5">
      <c r="A12377">
        <v>2024</v>
      </c>
      <c r="B12377" t="s">
        <v>407</v>
      </c>
      <c r="C12377" t="s">
        <v>407</v>
      </c>
      <c r="D12377" t="s">
        <v>653</v>
      </c>
      <c r="E12377">
        <v>7.51E-2</v>
      </c>
    </row>
    <row r="12378" spans="1:5">
      <c r="A12378">
        <v>2022</v>
      </c>
      <c r="B12378" t="s">
        <v>407</v>
      </c>
      <c r="C12378" t="s">
        <v>407</v>
      </c>
      <c r="D12378" t="s">
        <v>654</v>
      </c>
      <c r="E12378">
        <v>0.20630000000000001</v>
      </c>
    </row>
    <row r="12379" spans="1:5">
      <c r="A12379">
        <v>2021</v>
      </c>
      <c r="B12379" t="s">
        <v>407</v>
      </c>
      <c r="C12379" t="s">
        <v>407</v>
      </c>
      <c r="D12379" t="s">
        <v>654</v>
      </c>
      <c r="E12379">
        <v>0.20780000000000001</v>
      </c>
    </row>
    <row r="12380" spans="1:5">
      <c r="A12380">
        <v>2023</v>
      </c>
      <c r="B12380" t="s">
        <v>407</v>
      </c>
      <c r="C12380" t="s">
        <v>407</v>
      </c>
      <c r="D12380" t="s">
        <v>654</v>
      </c>
      <c r="E12380">
        <v>0.20230000000000001</v>
      </c>
    </row>
    <row r="12381" spans="1:5">
      <c r="A12381">
        <v>2020</v>
      </c>
      <c r="B12381" t="s">
        <v>407</v>
      </c>
      <c r="C12381" t="s">
        <v>407</v>
      </c>
      <c r="D12381" t="s">
        <v>654</v>
      </c>
      <c r="E12381">
        <v>0.2082</v>
      </c>
    </row>
    <row r="12382" spans="1:5">
      <c r="A12382">
        <v>2019</v>
      </c>
      <c r="B12382" t="s">
        <v>407</v>
      </c>
      <c r="C12382" t="s">
        <v>407</v>
      </c>
      <c r="D12382" t="s">
        <v>654</v>
      </c>
      <c r="E12382">
        <v>0.2082</v>
      </c>
    </row>
    <row r="12383" spans="1:5">
      <c r="A12383">
        <v>2018</v>
      </c>
      <c r="B12383" t="s">
        <v>407</v>
      </c>
      <c r="C12383" t="s">
        <v>407</v>
      </c>
      <c r="D12383" t="s">
        <v>654</v>
      </c>
      <c r="E12383">
        <v>0.21190000000000001</v>
      </c>
    </row>
    <row r="12384" spans="1:5">
      <c r="A12384">
        <v>2024</v>
      </c>
      <c r="B12384" t="s">
        <v>407</v>
      </c>
      <c r="C12384" t="s">
        <v>407</v>
      </c>
      <c r="D12384" t="s">
        <v>654</v>
      </c>
      <c r="E12384">
        <v>0.19800000000000001</v>
      </c>
    </row>
    <row r="12385" spans="1:5">
      <c r="A12385">
        <v>2022</v>
      </c>
      <c r="B12385" t="s">
        <v>407</v>
      </c>
      <c r="C12385" t="s">
        <v>407</v>
      </c>
      <c r="D12385" t="s">
        <v>655</v>
      </c>
      <c r="E12385">
        <v>1</v>
      </c>
    </row>
    <row r="12386" spans="1:5">
      <c r="A12386">
        <v>2021</v>
      </c>
      <c r="B12386" t="s">
        <v>407</v>
      </c>
      <c r="C12386" t="s">
        <v>407</v>
      </c>
      <c r="D12386" t="s">
        <v>655</v>
      </c>
      <c r="E12386">
        <v>1</v>
      </c>
    </row>
    <row r="12387" spans="1:5">
      <c r="A12387">
        <v>2023</v>
      </c>
      <c r="B12387" t="s">
        <v>407</v>
      </c>
      <c r="C12387" t="s">
        <v>407</v>
      </c>
      <c r="D12387" t="s">
        <v>655</v>
      </c>
      <c r="E12387">
        <v>1</v>
      </c>
    </row>
    <row r="12388" spans="1:5">
      <c r="A12388">
        <v>2020</v>
      </c>
      <c r="B12388" t="s">
        <v>407</v>
      </c>
      <c r="C12388" t="s">
        <v>407</v>
      </c>
      <c r="D12388" t="s">
        <v>655</v>
      </c>
      <c r="E12388">
        <v>1</v>
      </c>
    </row>
    <row r="12389" spans="1:5">
      <c r="A12389">
        <v>2019</v>
      </c>
      <c r="B12389" t="s">
        <v>407</v>
      </c>
      <c r="C12389" t="s">
        <v>407</v>
      </c>
      <c r="D12389" t="s">
        <v>655</v>
      </c>
      <c r="E12389">
        <v>1</v>
      </c>
    </row>
    <row r="12390" spans="1:5">
      <c r="A12390">
        <v>2018</v>
      </c>
      <c r="B12390" t="s">
        <v>407</v>
      </c>
      <c r="C12390" t="s">
        <v>407</v>
      </c>
      <c r="D12390" t="s">
        <v>655</v>
      </c>
      <c r="E12390">
        <v>1</v>
      </c>
    </row>
    <row r="12391" spans="1:5">
      <c r="A12391">
        <v>2024</v>
      </c>
      <c r="B12391" t="s">
        <v>407</v>
      </c>
      <c r="C12391" t="s">
        <v>407</v>
      </c>
      <c r="D12391" t="s">
        <v>655</v>
      </c>
      <c r="E12391">
        <v>1</v>
      </c>
    </row>
    <row r="12392" spans="1:5">
      <c r="A12392">
        <v>2022</v>
      </c>
      <c r="B12392" t="s">
        <v>407</v>
      </c>
      <c r="C12392" t="s">
        <v>407</v>
      </c>
      <c r="D12392" t="s">
        <v>656</v>
      </c>
      <c r="E12392">
        <v>205</v>
      </c>
    </row>
    <row r="12393" spans="1:5">
      <c r="A12393">
        <v>2021</v>
      </c>
      <c r="B12393" t="s">
        <v>407</v>
      </c>
      <c r="C12393" t="s">
        <v>407</v>
      </c>
      <c r="D12393" t="s">
        <v>656</v>
      </c>
      <c r="E12393">
        <v>235</v>
      </c>
    </row>
    <row r="12394" spans="1:5">
      <c r="A12394">
        <v>2023</v>
      </c>
      <c r="B12394" t="s">
        <v>407</v>
      </c>
      <c r="C12394" t="s">
        <v>407</v>
      </c>
      <c r="D12394" t="s">
        <v>656</v>
      </c>
      <c r="E12394">
        <v>250</v>
      </c>
    </row>
    <row r="12395" spans="1:5">
      <c r="A12395">
        <v>2020</v>
      </c>
      <c r="B12395" t="s">
        <v>407</v>
      </c>
      <c r="C12395" t="s">
        <v>407</v>
      </c>
      <c r="D12395" t="s">
        <v>656</v>
      </c>
      <c r="E12395">
        <v>265</v>
      </c>
    </row>
    <row r="12396" spans="1:5">
      <c r="A12396">
        <v>2019</v>
      </c>
      <c r="B12396" t="s">
        <v>407</v>
      </c>
      <c r="C12396" t="s">
        <v>407</v>
      </c>
      <c r="D12396" t="s">
        <v>656</v>
      </c>
      <c r="E12396">
        <v>255</v>
      </c>
    </row>
    <row r="12397" spans="1:5">
      <c r="A12397">
        <v>2018</v>
      </c>
      <c r="B12397" t="s">
        <v>407</v>
      </c>
      <c r="C12397" t="s">
        <v>407</v>
      </c>
      <c r="D12397" t="s">
        <v>656</v>
      </c>
      <c r="E12397">
        <v>200</v>
      </c>
    </row>
    <row r="12398" spans="1:5">
      <c r="A12398">
        <v>2024</v>
      </c>
      <c r="B12398" t="s">
        <v>407</v>
      </c>
      <c r="C12398" t="s">
        <v>407</v>
      </c>
      <c r="D12398" t="s">
        <v>656</v>
      </c>
      <c r="E12398">
        <v>200</v>
      </c>
    </row>
    <row r="12399" spans="1:5">
      <c r="A12399">
        <v>2022</v>
      </c>
      <c r="B12399" t="s">
        <v>407</v>
      </c>
      <c r="C12399" t="s">
        <v>407</v>
      </c>
      <c r="D12399" t="s">
        <v>657</v>
      </c>
      <c r="E12399">
        <v>1690</v>
      </c>
    </row>
    <row r="12400" spans="1:5">
      <c r="A12400">
        <v>2021</v>
      </c>
      <c r="B12400" t="s">
        <v>407</v>
      </c>
      <c r="C12400" t="s">
        <v>407</v>
      </c>
      <c r="D12400" t="s">
        <v>657</v>
      </c>
      <c r="E12400">
        <v>1835</v>
      </c>
    </row>
    <row r="12401" spans="1:5">
      <c r="A12401">
        <v>2023</v>
      </c>
      <c r="B12401" t="s">
        <v>407</v>
      </c>
      <c r="C12401" t="s">
        <v>407</v>
      </c>
      <c r="D12401" t="s">
        <v>657</v>
      </c>
      <c r="E12401">
        <v>1650</v>
      </c>
    </row>
    <row r="12402" spans="1:5">
      <c r="A12402">
        <v>2020</v>
      </c>
      <c r="B12402" t="s">
        <v>407</v>
      </c>
      <c r="C12402" t="s">
        <v>407</v>
      </c>
      <c r="D12402" t="s">
        <v>657</v>
      </c>
      <c r="E12402">
        <v>1765</v>
      </c>
    </row>
    <row r="12403" spans="1:5">
      <c r="A12403">
        <v>2019</v>
      </c>
      <c r="B12403" t="s">
        <v>407</v>
      </c>
      <c r="C12403" t="s">
        <v>407</v>
      </c>
      <c r="D12403" t="s">
        <v>657</v>
      </c>
      <c r="E12403">
        <v>1845</v>
      </c>
    </row>
    <row r="12404" spans="1:5">
      <c r="A12404">
        <v>2018</v>
      </c>
      <c r="B12404" t="s">
        <v>407</v>
      </c>
      <c r="C12404" t="s">
        <v>407</v>
      </c>
      <c r="D12404" t="s">
        <v>657</v>
      </c>
      <c r="E12404">
        <v>1945</v>
      </c>
    </row>
    <row r="12405" spans="1:5">
      <c r="A12405">
        <v>2024</v>
      </c>
      <c r="B12405" t="s">
        <v>407</v>
      </c>
      <c r="C12405" t="s">
        <v>407</v>
      </c>
      <c r="D12405" t="s">
        <v>657</v>
      </c>
      <c r="E12405">
        <v>1600</v>
      </c>
    </row>
    <row r="12406" spans="1:5">
      <c r="A12406">
        <v>2022</v>
      </c>
      <c r="B12406" t="s">
        <v>407</v>
      </c>
      <c r="C12406" t="s">
        <v>407</v>
      </c>
      <c r="D12406" t="s">
        <v>658</v>
      </c>
      <c r="E12406">
        <v>4035</v>
      </c>
    </row>
    <row r="12407" spans="1:5">
      <c r="A12407">
        <v>2021</v>
      </c>
      <c r="B12407" t="s">
        <v>407</v>
      </c>
      <c r="C12407" t="s">
        <v>407</v>
      </c>
      <c r="D12407" t="s">
        <v>658</v>
      </c>
      <c r="E12407">
        <v>4175</v>
      </c>
    </row>
    <row r="12408" spans="1:5">
      <c r="A12408">
        <v>2023</v>
      </c>
      <c r="B12408" t="s">
        <v>407</v>
      </c>
      <c r="C12408" t="s">
        <v>407</v>
      </c>
      <c r="D12408" t="s">
        <v>658</v>
      </c>
      <c r="E12408">
        <v>3955</v>
      </c>
    </row>
    <row r="12409" spans="1:5">
      <c r="A12409">
        <v>2020</v>
      </c>
      <c r="B12409" t="s">
        <v>407</v>
      </c>
      <c r="C12409" t="s">
        <v>407</v>
      </c>
      <c r="D12409" t="s">
        <v>658</v>
      </c>
      <c r="E12409">
        <v>4175</v>
      </c>
    </row>
    <row r="12410" spans="1:5">
      <c r="A12410">
        <v>2019</v>
      </c>
      <c r="B12410" t="s">
        <v>407</v>
      </c>
      <c r="C12410" t="s">
        <v>407</v>
      </c>
      <c r="D12410" t="s">
        <v>658</v>
      </c>
      <c r="E12410">
        <v>4245</v>
      </c>
    </row>
    <row r="12411" spans="1:5">
      <c r="A12411">
        <v>2018</v>
      </c>
      <c r="B12411" t="s">
        <v>407</v>
      </c>
      <c r="C12411" t="s">
        <v>407</v>
      </c>
      <c r="D12411" t="s">
        <v>658</v>
      </c>
      <c r="E12411">
        <v>4455</v>
      </c>
    </row>
    <row r="12412" spans="1:5">
      <c r="A12412">
        <v>2024</v>
      </c>
      <c r="B12412" t="s">
        <v>407</v>
      </c>
      <c r="C12412" t="s">
        <v>407</v>
      </c>
      <c r="D12412" t="s">
        <v>658</v>
      </c>
      <c r="E12412">
        <v>3670</v>
      </c>
    </row>
    <row r="12413" spans="1:5">
      <c r="A12413">
        <v>2022</v>
      </c>
      <c r="B12413" t="s">
        <v>407</v>
      </c>
      <c r="C12413" t="s">
        <v>407</v>
      </c>
      <c r="D12413" t="s">
        <v>659</v>
      </c>
      <c r="E12413">
        <v>1090</v>
      </c>
    </row>
    <row r="12414" spans="1:5">
      <c r="A12414">
        <v>2021</v>
      </c>
      <c r="B12414" t="s">
        <v>407</v>
      </c>
      <c r="C12414" t="s">
        <v>407</v>
      </c>
      <c r="D12414" t="s">
        <v>659</v>
      </c>
      <c r="E12414">
        <v>990</v>
      </c>
    </row>
    <row r="12415" spans="1:5">
      <c r="A12415">
        <v>2023</v>
      </c>
      <c r="B12415" t="s">
        <v>407</v>
      </c>
      <c r="C12415" t="s">
        <v>407</v>
      </c>
      <c r="D12415" t="s">
        <v>659</v>
      </c>
      <c r="E12415">
        <v>990</v>
      </c>
    </row>
    <row r="12416" spans="1:5">
      <c r="A12416">
        <v>2020</v>
      </c>
      <c r="B12416" t="s">
        <v>407</v>
      </c>
      <c r="C12416" t="s">
        <v>407</v>
      </c>
      <c r="D12416" t="s">
        <v>659</v>
      </c>
      <c r="E12416">
        <v>980</v>
      </c>
    </row>
    <row r="12417" spans="1:5">
      <c r="A12417">
        <v>2019</v>
      </c>
      <c r="B12417" t="s">
        <v>407</v>
      </c>
      <c r="C12417" t="s">
        <v>407</v>
      </c>
      <c r="D12417" t="s">
        <v>659</v>
      </c>
      <c r="E12417">
        <v>1070</v>
      </c>
    </row>
    <row r="12418" spans="1:5">
      <c r="A12418">
        <v>2018</v>
      </c>
      <c r="B12418" t="s">
        <v>407</v>
      </c>
      <c r="C12418" t="s">
        <v>407</v>
      </c>
      <c r="D12418" t="s">
        <v>659</v>
      </c>
      <c r="E12418">
        <v>865</v>
      </c>
    </row>
    <row r="12419" spans="1:5">
      <c r="A12419">
        <v>2024</v>
      </c>
      <c r="B12419" t="s">
        <v>407</v>
      </c>
      <c r="C12419" t="s">
        <v>407</v>
      </c>
      <c r="D12419" t="s">
        <v>659</v>
      </c>
      <c r="E12419">
        <v>1035</v>
      </c>
    </row>
    <row r="12420" spans="1:5">
      <c r="A12420">
        <v>2022</v>
      </c>
      <c r="B12420" t="s">
        <v>407</v>
      </c>
      <c r="C12420" t="s">
        <v>407</v>
      </c>
      <c r="D12420" t="s">
        <v>660</v>
      </c>
      <c r="E12420">
        <v>200</v>
      </c>
    </row>
    <row r="12421" spans="1:5">
      <c r="A12421">
        <v>2021</v>
      </c>
      <c r="B12421" t="s">
        <v>407</v>
      </c>
      <c r="C12421" t="s">
        <v>407</v>
      </c>
      <c r="D12421" t="s">
        <v>660</v>
      </c>
      <c r="E12421">
        <v>175</v>
      </c>
    </row>
    <row r="12422" spans="1:5">
      <c r="A12422">
        <v>2023</v>
      </c>
      <c r="B12422" t="s">
        <v>407</v>
      </c>
      <c r="C12422" t="s">
        <v>407</v>
      </c>
      <c r="D12422" t="s">
        <v>660</v>
      </c>
      <c r="E12422">
        <v>190</v>
      </c>
    </row>
    <row r="12423" spans="1:5">
      <c r="A12423">
        <v>2020</v>
      </c>
      <c r="B12423" t="s">
        <v>407</v>
      </c>
      <c r="C12423" t="s">
        <v>407</v>
      </c>
      <c r="D12423" t="s">
        <v>660</v>
      </c>
      <c r="E12423">
        <v>200</v>
      </c>
    </row>
    <row r="12424" spans="1:5">
      <c r="A12424">
        <v>2019</v>
      </c>
      <c r="B12424" t="s">
        <v>407</v>
      </c>
      <c r="C12424" t="s">
        <v>407</v>
      </c>
      <c r="D12424" t="s">
        <v>660</v>
      </c>
      <c r="E12424">
        <v>210</v>
      </c>
    </row>
    <row r="12425" spans="1:5">
      <c r="A12425">
        <v>2018</v>
      </c>
      <c r="B12425" t="s">
        <v>407</v>
      </c>
      <c r="C12425" t="s">
        <v>407</v>
      </c>
      <c r="D12425" t="s">
        <v>660</v>
      </c>
      <c r="E12425">
        <v>155</v>
      </c>
    </row>
    <row r="12426" spans="1:5">
      <c r="A12426">
        <v>2024</v>
      </c>
      <c r="B12426" t="s">
        <v>407</v>
      </c>
      <c r="C12426" t="s">
        <v>407</v>
      </c>
      <c r="D12426" t="s">
        <v>660</v>
      </c>
      <c r="E12426">
        <v>195</v>
      </c>
    </row>
    <row r="12427" spans="1:5">
      <c r="A12427">
        <v>2022</v>
      </c>
      <c r="B12427" t="s">
        <v>407</v>
      </c>
      <c r="C12427" t="s">
        <v>407</v>
      </c>
      <c r="D12427" t="s">
        <v>661</v>
      </c>
      <c r="E12427">
        <v>250</v>
      </c>
    </row>
    <row r="12428" spans="1:5">
      <c r="A12428">
        <v>2021</v>
      </c>
      <c r="B12428" t="s">
        <v>407</v>
      </c>
      <c r="C12428" t="s">
        <v>407</v>
      </c>
      <c r="D12428" t="s">
        <v>661</v>
      </c>
      <c r="E12428">
        <v>270</v>
      </c>
    </row>
    <row r="12429" spans="1:5">
      <c r="A12429">
        <v>2023</v>
      </c>
      <c r="B12429" t="s">
        <v>407</v>
      </c>
      <c r="C12429" t="s">
        <v>407</v>
      </c>
      <c r="D12429" t="s">
        <v>661</v>
      </c>
      <c r="E12429">
        <v>265</v>
      </c>
    </row>
    <row r="12430" spans="1:5">
      <c r="A12430">
        <v>2020</v>
      </c>
      <c r="B12430" t="s">
        <v>407</v>
      </c>
      <c r="C12430" t="s">
        <v>407</v>
      </c>
      <c r="D12430" t="s">
        <v>661</v>
      </c>
      <c r="E12430">
        <v>280</v>
      </c>
    </row>
    <row r="12431" spans="1:5">
      <c r="A12431">
        <v>2019</v>
      </c>
      <c r="B12431" t="s">
        <v>407</v>
      </c>
      <c r="C12431" t="s">
        <v>407</v>
      </c>
      <c r="D12431" t="s">
        <v>661</v>
      </c>
      <c r="E12431">
        <v>255</v>
      </c>
    </row>
    <row r="12432" spans="1:5">
      <c r="A12432">
        <v>2018</v>
      </c>
      <c r="B12432" t="s">
        <v>407</v>
      </c>
      <c r="C12432" t="s">
        <v>407</v>
      </c>
      <c r="D12432" t="s">
        <v>661</v>
      </c>
      <c r="E12432">
        <v>230</v>
      </c>
    </row>
    <row r="12433" spans="1:5">
      <c r="A12433">
        <v>2024</v>
      </c>
      <c r="B12433" t="s">
        <v>407</v>
      </c>
      <c r="C12433" t="s">
        <v>407</v>
      </c>
      <c r="D12433" t="s">
        <v>661</v>
      </c>
      <c r="E12433">
        <v>295</v>
      </c>
    </row>
    <row r="12434" spans="1:5">
      <c r="A12434">
        <v>2022</v>
      </c>
      <c r="B12434" t="s">
        <v>407</v>
      </c>
      <c r="C12434" t="s">
        <v>407</v>
      </c>
      <c r="D12434" t="s">
        <v>662</v>
      </c>
      <c r="E12434">
        <v>2085</v>
      </c>
    </row>
    <row r="12435" spans="1:5">
      <c r="A12435">
        <v>2021</v>
      </c>
      <c r="B12435" t="s">
        <v>407</v>
      </c>
      <c r="C12435" t="s">
        <v>407</v>
      </c>
      <c r="D12435" t="s">
        <v>662</v>
      </c>
      <c r="E12435">
        <v>2240</v>
      </c>
    </row>
    <row r="12436" spans="1:5">
      <c r="A12436">
        <v>2023</v>
      </c>
      <c r="B12436" t="s">
        <v>407</v>
      </c>
      <c r="C12436" t="s">
        <v>407</v>
      </c>
      <c r="D12436" t="s">
        <v>662</v>
      </c>
      <c r="E12436">
        <v>2120</v>
      </c>
    </row>
    <row r="12437" spans="1:5">
      <c r="A12437">
        <v>2020</v>
      </c>
      <c r="B12437" t="s">
        <v>407</v>
      </c>
      <c r="C12437" t="s">
        <v>407</v>
      </c>
      <c r="D12437" t="s">
        <v>662</v>
      </c>
      <c r="E12437">
        <v>2260</v>
      </c>
    </row>
    <row r="12438" spans="1:5">
      <c r="A12438">
        <v>2019</v>
      </c>
      <c r="B12438" t="s">
        <v>407</v>
      </c>
      <c r="C12438" t="s">
        <v>407</v>
      </c>
      <c r="D12438" t="s">
        <v>662</v>
      </c>
      <c r="E12438">
        <v>2215</v>
      </c>
    </row>
    <row r="12439" spans="1:5">
      <c r="A12439">
        <v>2018</v>
      </c>
      <c r="B12439" t="s">
        <v>407</v>
      </c>
      <c r="C12439" t="s">
        <v>407</v>
      </c>
      <c r="D12439" t="s">
        <v>662</v>
      </c>
      <c r="E12439">
        <v>2475</v>
      </c>
    </row>
    <row r="12440" spans="1:5">
      <c r="A12440">
        <v>2024</v>
      </c>
      <c r="B12440" t="s">
        <v>407</v>
      </c>
      <c r="C12440" t="s">
        <v>407</v>
      </c>
      <c r="D12440" t="s">
        <v>662</v>
      </c>
      <c r="E12440">
        <v>2025</v>
      </c>
    </row>
    <row r="12441" spans="1:5">
      <c r="A12441">
        <v>2022</v>
      </c>
      <c r="B12441" t="s">
        <v>407</v>
      </c>
      <c r="C12441" t="s">
        <v>407</v>
      </c>
      <c r="D12441" t="s">
        <v>663</v>
      </c>
      <c r="E12441">
        <v>4125</v>
      </c>
    </row>
    <row r="12442" spans="1:5">
      <c r="A12442">
        <v>2021</v>
      </c>
      <c r="B12442" t="s">
        <v>407</v>
      </c>
      <c r="C12442" t="s">
        <v>407</v>
      </c>
      <c r="D12442" t="s">
        <v>663</v>
      </c>
      <c r="E12442">
        <v>4095</v>
      </c>
    </row>
    <row r="12443" spans="1:5">
      <c r="A12443">
        <v>2023</v>
      </c>
      <c r="B12443" t="s">
        <v>407</v>
      </c>
      <c r="C12443" t="s">
        <v>407</v>
      </c>
      <c r="D12443" t="s">
        <v>663</v>
      </c>
      <c r="E12443">
        <v>4005</v>
      </c>
    </row>
    <row r="12444" spans="1:5">
      <c r="A12444">
        <v>2020</v>
      </c>
      <c r="B12444" t="s">
        <v>407</v>
      </c>
      <c r="C12444" t="s">
        <v>407</v>
      </c>
      <c r="D12444" t="s">
        <v>663</v>
      </c>
      <c r="E12444">
        <v>4315</v>
      </c>
    </row>
    <row r="12445" spans="1:5">
      <c r="A12445">
        <v>2019</v>
      </c>
      <c r="B12445" t="s">
        <v>407</v>
      </c>
      <c r="C12445" t="s">
        <v>407</v>
      </c>
      <c r="D12445" t="s">
        <v>663</v>
      </c>
      <c r="E12445">
        <v>4545</v>
      </c>
    </row>
    <row r="12446" spans="1:5">
      <c r="A12446">
        <v>2018</v>
      </c>
      <c r="B12446" t="s">
        <v>407</v>
      </c>
      <c r="C12446" t="s">
        <v>407</v>
      </c>
      <c r="D12446" t="s">
        <v>663</v>
      </c>
      <c r="E12446">
        <v>4665</v>
      </c>
    </row>
    <row r="12447" spans="1:5">
      <c r="A12447">
        <v>2024</v>
      </c>
      <c r="B12447" t="s">
        <v>407</v>
      </c>
      <c r="C12447" t="s">
        <v>407</v>
      </c>
      <c r="D12447" t="s">
        <v>663</v>
      </c>
      <c r="E12447">
        <v>3930</v>
      </c>
    </row>
    <row r="12448" spans="1:5">
      <c r="A12448">
        <v>2022</v>
      </c>
      <c r="B12448" t="s">
        <v>407</v>
      </c>
      <c r="C12448" t="s">
        <v>407</v>
      </c>
      <c r="D12448" t="s">
        <v>664</v>
      </c>
      <c r="E12448">
        <v>850</v>
      </c>
    </row>
    <row r="12449" spans="1:5">
      <c r="A12449">
        <v>2021</v>
      </c>
      <c r="B12449" t="s">
        <v>407</v>
      </c>
      <c r="C12449" t="s">
        <v>407</v>
      </c>
      <c r="D12449" t="s">
        <v>664</v>
      </c>
      <c r="E12449">
        <v>765</v>
      </c>
    </row>
    <row r="12450" spans="1:5">
      <c r="A12450">
        <v>2023</v>
      </c>
      <c r="B12450" t="s">
        <v>407</v>
      </c>
      <c r="C12450" t="s">
        <v>407</v>
      </c>
      <c r="D12450" t="s">
        <v>664</v>
      </c>
      <c r="E12450">
        <v>755</v>
      </c>
    </row>
    <row r="12451" spans="1:5">
      <c r="A12451">
        <v>2020</v>
      </c>
      <c r="B12451" t="s">
        <v>407</v>
      </c>
      <c r="C12451" t="s">
        <v>407</v>
      </c>
      <c r="D12451" t="s">
        <v>664</v>
      </c>
      <c r="E12451">
        <v>765</v>
      </c>
    </row>
    <row r="12452" spans="1:5">
      <c r="A12452">
        <v>2019</v>
      </c>
      <c r="B12452" t="s">
        <v>407</v>
      </c>
      <c r="C12452" t="s">
        <v>407</v>
      </c>
      <c r="D12452" t="s">
        <v>664</v>
      </c>
      <c r="E12452">
        <v>860</v>
      </c>
    </row>
    <row r="12453" spans="1:5">
      <c r="A12453">
        <v>2018</v>
      </c>
      <c r="B12453" t="s">
        <v>407</v>
      </c>
      <c r="C12453" t="s">
        <v>407</v>
      </c>
      <c r="D12453" t="s">
        <v>664</v>
      </c>
      <c r="E12453">
        <v>750</v>
      </c>
    </row>
    <row r="12454" spans="1:5">
      <c r="A12454">
        <v>2024</v>
      </c>
      <c r="B12454" t="s">
        <v>407</v>
      </c>
      <c r="C12454" t="s">
        <v>407</v>
      </c>
      <c r="D12454" t="s">
        <v>664</v>
      </c>
      <c r="E12454">
        <v>780</v>
      </c>
    </row>
    <row r="12455" spans="1:5">
      <c r="A12455">
        <v>2022</v>
      </c>
      <c r="B12455" t="s">
        <v>407</v>
      </c>
      <c r="C12455" t="s">
        <v>407</v>
      </c>
      <c r="D12455" t="s">
        <v>665</v>
      </c>
      <c r="E12455">
        <v>215</v>
      </c>
    </row>
    <row r="12456" spans="1:5">
      <c r="A12456">
        <v>2021</v>
      </c>
      <c r="B12456" t="s">
        <v>407</v>
      </c>
      <c r="C12456" t="s">
        <v>407</v>
      </c>
      <c r="D12456" t="s">
        <v>665</v>
      </c>
      <c r="E12456">
        <v>185</v>
      </c>
    </row>
    <row r="12457" spans="1:5">
      <c r="A12457">
        <v>2023</v>
      </c>
      <c r="B12457" t="s">
        <v>407</v>
      </c>
      <c r="C12457" t="s">
        <v>407</v>
      </c>
      <c r="D12457" t="s">
        <v>665</v>
      </c>
      <c r="E12457">
        <v>190</v>
      </c>
    </row>
    <row r="12458" spans="1:5">
      <c r="A12458">
        <v>2020</v>
      </c>
      <c r="B12458" t="s">
        <v>407</v>
      </c>
      <c r="C12458" t="s">
        <v>407</v>
      </c>
      <c r="D12458" t="s">
        <v>665</v>
      </c>
      <c r="E12458">
        <v>220</v>
      </c>
    </row>
    <row r="12459" spans="1:5">
      <c r="A12459">
        <v>2019</v>
      </c>
      <c r="B12459" t="s">
        <v>407</v>
      </c>
      <c r="C12459" t="s">
        <v>407</v>
      </c>
      <c r="D12459" t="s">
        <v>665</v>
      </c>
      <c r="E12459">
        <v>195</v>
      </c>
    </row>
    <row r="12460" spans="1:5">
      <c r="A12460">
        <v>2018</v>
      </c>
      <c r="B12460" t="s">
        <v>407</v>
      </c>
      <c r="C12460" t="s">
        <v>407</v>
      </c>
      <c r="D12460" t="s">
        <v>665</v>
      </c>
      <c r="E12460">
        <v>170</v>
      </c>
    </row>
    <row r="12461" spans="1:5">
      <c r="A12461">
        <v>2024</v>
      </c>
      <c r="B12461" t="s">
        <v>407</v>
      </c>
      <c r="C12461" t="s">
        <v>407</v>
      </c>
      <c r="D12461" t="s">
        <v>665</v>
      </c>
      <c r="E12461">
        <v>180</v>
      </c>
    </row>
  </sheetData>
  <sheetProtection algorithmName="SHA-512" hashValue="1R4d7gwWjMy+vzZqjlXw/xrZF06MABo0lpItulwMCmjhiQMW/1poAmTzlc9feevIneHEjWFSoa+YVmxr7sQGMA==" saltValue="Mtc7BuiVip/YSLr4pvttTw==" spinCount="100000" sheet="1" objects="1" scenarios="1"/>
  <autoFilter ref="A1:E12461" xr:uid="{7DEE0C9E-AE13-4A5D-802D-E58041CAC4C9}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7270C-5B74-48C1-9F33-36DE0DCB1A96}">
  <dimension ref="A1:D115"/>
  <sheetViews>
    <sheetView workbookViewId="0">
      <selection activeCell="D20" sqref="D20"/>
    </sheetView>
  </sheetViews>
  <sheetFormatPr defaultColWidth="9.140625" defaultRowHeight="15"/>
  <cols>
    <col min="3" max="3" width="10" bestFit="1" customWidth="1"/>
  </cols>
  <sheetData>
    <row r="1" spans="1:4">
      <c r="A1" s="37" t="s">
        <v>440</v>
      </c>
      <c r="B1" s="37" t="s">
        <v>666</v>
      </c>
      <c r="C1" s="37" t="s">
        <v>441</v>
      </c>
      <c r="D1" s="37" t="s">
        <v>667</v>
      </c>
    </row>
    <row r="2" spans="1:4">
      <c r="A2">
        <v>2018</v>
      </c>
      <c r="B2" t="s">
        <v>668</v>
      </c>
      <c r="C2">
        <v>200072007</v>
      </c>
      <c r="D2">
        <v>680</v>
      </c>
    </row>
    <row r="3" spans="1:4">
      <c r="A3">
        <v>2018</v>
      </c>
      <c r="B3" t="s">
        <v>27</v>
      </c>
      <c r="C3">
        <v>200039808</v>
      </c>
      <c r="D3">
        <v>518</v>
      </c>
    </row>
    <row r="4" spans="1:4">
      <c r="A4">
        <v>2018</v>
      </c>
      <c r="B4" t="s">
        <v>42</v>
      </c>
      <c r="C4">
        <v>240700716</v>
      </c>
      <c r="D4">
        <v>533</v>
      </c>
    </row>
    <row r="5" spans="1:4">
      <c r="A5">
        <v>2018</v>
      </c>
      <c r="B5" t="s">
        <v>39</v>
      </c>
      <c r="C5">
        <v>240700864</v>
      </c>
      <c r="D5">
        <v>633</v>
      </c>
    </row>
    <row r="6" spans="1:4">
      <c r="A6">
        <v>2018</v>
      </c>
      <c r="B6" t="s">
        <v>15</v>
      </c>
      <c r="C6">
        <v>200071413</v>
      </c>
      <c r="D6">
        <v>555</v>
      </c>
    </row>
    <row r="7" spans="1:4">
      <c r="A7">
        <v>2018</v>
      </c>
      <c r="B7" t="s">
        <v>18</v>
      </c>
      <c r="C7">
        <v>200039824</v>
      </c>
      <c r="D7">
        <v>508</v>
      </c>
    </row>
    <row r="8" spans="1:4">
      <c r="A8">
        <v>2018</v>
      </c>
      <c r="B8" t="s">
        <v>36</v>
      </c>
      <c r="C8">
        <v>200016905</v>
      </c>
      <c r="D8">
        <v>583</v>
      </c>
    </row>
    <row r="9" spans="1:4">
      <c r="A9">
        <v>2018</v>
      </c>
      <c r="B9" t="s">
        <v>8</v>
      </c>
      <c r="C9">
        <v>200072015</v>
      </c>
      <c r="D9">
        <v>600</v>
      </c>
    </row>
    <row r="10" spans="1:4">
      <c r="A10">
        <v>2018</v>
      </c>
      <c r="B10" t="s">
        <v>51</v>
      </c>
      <c r="C10">
        <v>200041366</v>
      </c>
      <c r="D10">
        <v>602</v>
      </c>
    </row>
    <row r="11" spans="1:4">
      <c r="A11">
        <v>2018</v>
      </c>
      <c r="B11" t="s">
        <v>49</v>
      </c>
      <c r="C11">
        <v>200040491</v>
      </c>
      <c r="D11">
        <v>650</v>
      </c>
    </row>
    <row r="12" spans="1:4">
      <c r="A12">
        <v>2018</v>
      </c>
      <c r="B12" t="s">
        <v>52</v>
      </c>
      <c r="C12">
        <v>240700617</v>
      </c>
      <c r="D12">
        <v>517</v>
      </c>
    </row>
    <row r="13" spans="1:4">
      <c r="A13">
        <v>2018</v>
      </c>
      <c r="B13" t="s">
        <v>24</v>
      </c>
      <c r="C13">
        <v>240700815</v>
      </c>
      <c r="D13">
        <v>521</v>
      </c>
    </row>
    <row r="14" spans="1:4">
      <c r="A14">
        <v>2018</v>
      </c>
      <c r="B14" t="s">
        <v>53</v>
      </c>
      <c r="C14">
        <v>200041465</v>
      </c>
      <c r="D14">
        <v>682</v>
      </c>
    </row>
    <row r="15" spans="1:4">
      <c r="A15">
        <v>2018</v>
      </c>
      <c r="B15" t="s">
        <v>30</v>
      </c>
      <c r="C15">
        <v>200073245</v>
      </c>
      <c r="D15">
        <v>563</v>
      </c>
    </row>
    <row r="16" spans="1:4">
      <c r="A16">
        <v>2018</v>
      </c>
      <c r="B16" t="s">
        <v>21</v>
      </c>
      <c r="C16">
        <v>200071405</v>
      </c>
      <c r="D16">
        <v>1000</v>
      </c>
    </row>
    <row r="17" spans="1:4">
      <c r="A17">
        <v>2018</v>
      </c>
      <c r="B17" t="s">
        <v>13</v>
      </c>
      <c r="C17">
        <v>200073096</v>
      </c>
      <c r="D17">
        <v>573</v>
      </c>
    </row>
    <row r="18" spans="1:4">
      <c r="A18">
        <v>2018</v>
      </c>
      <c r="B18" t="s">
        <v>48</v>
      </c>
      <c r="C18">
        <v>200039832</v>
      </c>
      <c r="D18">
        <v>519</v>
      </c>
    </row>
    <row r="19" spans="1:4">
      <c r="A19">
        <v>2018</v>
      </c>
      <c r="B19" t="s">
        <v>427</v>
      </c>
      <c r="C19">
        <v>200035129</v>
      </c>
      <c r="D19">
        <v>480</v>
      </c>
    </row>
    <row r="20" spans="1:4">
      <c r="A20">
        <v>2018</v>
      </c>
      <c r="B20" t="s">
        <v>33</v>
      </c>
      <c r="C20">
        <v>240700302</v>
      </c>
      <c r="D20">
        <v>510</v>
      </c>
    </row>
    <row r="21" spans="1:4">
      <c r="A21">
        <v>2019</v>
      </c>
      <c r="B21" t="s">
        <v>668</v>
      </c>
      <c r="C21">
        <v>200072007</v>
      </c>
      <c r="D21">
        <v>712</v>
      </c>
    </row>
    <row r="22" spans="1:4">
      <c r="A22">
        <v>2019</v>
      </c>
      <c r="B22" t="s">
        <v>27</v>
      </c>
      <c r="C22">
        <v>200039808</v>
      </c>
      <c r="D22">
        <v>530</v>
      </c>
    </row>
    <row r="23" spans="1:4">
      <c r="A23">
        <v>2019</v>
      </c>
      <c r="B23" t="s">
        <v>42</v>
      </c>
      <c r="C23">
        <v>240700716</v>
      </c>
      <c r="D23">
        <v>548</v>
      </c>
    </row>
    <row r="24" spans="1:4">
      <c r="A24">
        <v>2019</v>
      </c>
      <c r="B24" t="s">
        <v>39</v>
      </c>
      <c r="C24">
        <v>240700864</v>
      </c>
      <c r="D24">
        <v>645</v>
      </c>
    </row>
    <row r="25" spans="1:4">
      <c r="A25">
        <v>2019</v>
      </c>
      <c r="B25" t="s">
        <v>15</v>
      </c>
      <c r="C25">
        <v>200071413</v>
      </c>
      <c r="D25">
        <v>567</v>
      </c>
    </row>
    <row r="26" spans="1:4">
      <c r="A26">
        <v>2019</v>
      </c>
      <c r="B26" t="s">
        <v>18</v>
      </c>
      <c r="C26">
        <v>200039824</v>
      </c>
      <c r="D26">
        <v>518</v>
      </c>
    </row>
    <row r="27" spans="1:4">
      <c r="A27">
        <v>2019</v>
      </c>
      <c r="B27" t="s">
        <v>36</v>
      </c>
      <c r="C27">
        <v>200016905</v>
      </c>
      <c r="D27">
        <v>596</v>
      </c>
    </row>
    <row r="28" spans="1:4">
      <c r="A28">
        <v>2019</v>
      </c>
      <c r="B28" t="s">
        <v>51</v>
      </c>
      <c r="C28">
        <v>200041366</v>
      </c>
      <c r="D28">
        <v>618</v>
      </c>
    </row>
    <row r="29" spans="1:4">
      <c r="A29">
        <v>2019</v>
      </c>
      <c r="B29" t="s">
        <v>8</v>
      </c>
      <c r="C29">
        <v>200072015</v>
      </c>
      <c r="D29">
        <v>622</v>
      </c>
    </row>
    <row r="30" spans="1:4">
      <c r="A30">
        <v>2019</v>
      </c>
      <c r="B30" t="s">
        <v>49</v>
      </c>
      <c r="C30">
        <v>200040491</v>
      </c>
      <c r="D30">
        <v>666</v>
      </c>
    </row>
    <row r="31" spans="1:4">
      <c r="A31">
        <v>2019</v>
      </c>
      <c r="B31" t="s">
        <v>52</v>
      </c>
      <c r="C31">
        <v>240700617</v>
      </c>
      <c r="D31">
        <v>524</v>
      </c>
    </row>
    <row r="32" spans="1:4">
      <c r="A32">
        <v>2019</v>
      </c>
      <c r="B32" t="s">
        <v>24</v>
      </c>
      <c r="C32">
        <v>240700815</v>
      </c>
      <c r="D32">
        <v>524</v>
      </c>
    </row>
    <row r="33" spans="1:4">
      <c r="A33">
        <v>2019</v>
      </c>
      <c r="B33" t="s">
        <v>30</v>
      </c>
      <c r="C33">
        <v>200073245</v>
      </c>
      <c r="D33">
        <v>570</v>
      </c>
    </row>
    <row r="34" spans="1:4">
      <c r="A34">
        <v>2019</v>
      </c>
      <c r="B34" t="s">
        <v>53</v>
      </c>
      <c r="C34">
        <v>200041465</v>
      </c>
      <c r="D34">
        <v>693</v>
      </c>
    </row>
    <row r="35" spans="1:4">
      <c r="A35">
        <v>2019</v>
      </c>
      <c r="B35" t="s">
        <v>21</v>
      </c>
      <c r="C35">
        <v>200071405</v>
      </c>
      <c r="D35">
        <v>1003</v>
      </c>
    </row>
    <row r="36" spans="1:4">
      <c r="A36">
        <v>2019</v>
      </c>
      <c r="B36" t="s">
        <v>13</v>
      </c>
      <c r="C36">
        <v>200073096</v>
      </c>
      <c r="D36">
        <v>590</v>
      </c>
    </row>
    <row r="37" spans="1:4">
      <c r="A37">
        <v>2019</v>
      </c>
      <c r="B37" t="s">
        <v>48</v>
      </c>
      <c r="C37">
        <v>200039832</v>
      </c>
      <c r="D37">
        <v>530</v>
      </c>
    </row>
    <row r="38" spans="1:4">
      <c r="A38">
        <v>2019</v>
      </c>
      <c r="B38" t="s">
        <v>427</v>
      </c>
      <c r="C38">
        <v>200035129</v>
      </c>
      <c r="D38">
        <v>488</v>
      </c>
    </row>
    <row r="39" spans="1:4">
      <c r="A39">
        <v>2019</v>
      </c>
      <c r="B39" t="s">
        <v>33</v>
      </c>
      <c r="C39">
        <v>240700302</v>
      </c>
      <c r="D39">
        <v>528</v>
      </c>
    </row>
    <row r="40" spans="1:4">
      <c r="A40">
        <v>2020</v>
      </c>
      <c r="B40" t="s">
        <v>668</v>
      </c>
      <c r="C40">
        <v>200072007</v>
      </c>
      <c r="D40">
        <v>758</v>
      </c>
    </row>
    <row r="41" spans="1:4">
      <c r="A41">
        <v>2020</v>
      </c>
      <c r="B41" t="s">
        <v>27</v>
      </c>
      <c r="C41">
        <v>200039808</v>
      </c>
      <c r="D41">
        <v>539</v>
      </c>
    </row>
    <row r="42" spans="1:4">
      <c r="A42">
        <v>2020</v>
      </c>
      <c r="B42" t="s">
        <v>42</v>
      </c>
      <c r="C42">
        <v>240700716</v>
      </c>
      <c r="D42">
        <v>557</v>
      </c>
    </row>
    <row r="43" spans="1:4">
      <c r="A43">
        <v>2020</v>
      </c>
      <c r="B43" t="s">
        <v>39</v>
      </c>
      <c r="C43">
        <v>240700864</v>
      </c>
      <c r="D43">
        <v>651</v>
      </c>
    </row>
    <row r="44" spans="1:4">
      <c r="A44">
        <v>2020</v>
      </c>
      <c r="B44" t="s">
        <v>15</v>
      </c>
      <c r="C44">
        <v>200071413</v>
      </c>
      <c r="D44">
        <v>572</v>
      </c>
    </row>
    <row r="45" spans="1:4">
      <c r="A45">
        <v>2020</v>
      </c>
      <c r="B45" t="s">
        <v>18</v>
      </c>
      <c r="C45">
        <v>200039824</v>
      </c>
      <c r="D45">
        <v>537</v>
      </c>
    </row>
    <row r="46" spans="1:4">
      <c r="A46">
        <v>2020</v>
      </c>
      <c r="B46" t="s">
        <v>36</v>
      </c>
      <c r="C46">
        <v>200016905</v>
      </c>
      <c r="D46">
        <v>600</v>
      </c>
    </row>
    <row r="47" spans="1:4">
      <c r="A47">
        <v>2020</v>
      </c>
      <c r="B47" t="s">
        <v>51</v>
      </c>
      <c r="C47">
        <v>200041366</v>
      </c>
      <c r="D47">
        <v>630</v>
      </c>
    </row>
    <row r="48" spans="1:4">
      <c r="A48">
        <v>2020</v>
      </c>
      <c r="B48" t="s">
        <v>8</v>
      </c>
      <c r="C48">
        <v>200072015</v>
      </c>
      <c r="D48">
        <v>621</v>
      </c>
    </row>
    <row r="49" spans="1:4">
      <c r="A49">
        <v>2020</v>
      </c>
      <c r="B49" t="s">
        <v>49</v>
      </c>
      <c r="C49">
        <v>200040491</v>
      </c>
      <c r="D49">
        <v>673</v>
      </c>
    </row>
    <row r="50" spans="1:4">
      <c r="A50">
        <v>2020</v>
      </c>
      <c r="B50" t="s">
        <v>52</v>
      </c>
      <c r="C50">
        <v>240700617</v>
      </c>
      <c r="D50">
        <v>532</v>
      </c>
    </row>
    <row r="51" spans="1:4">
      <c r="A51">
        <v>2020</v>
      </c>
      <c r="B51" t="s">
        <v>24</v>
      </c>
      <c r="C51">
        <v>240700815</v>
      </c>
      <c r="D51">
        <v>528</v>
      </c>
    </row>
    <row r="52" spans="1:4">
      <c r="A52">
        <v>2020</v>
      </c>
      <c r="B52" t="s">
        <v>53</v>
      </c>
      <c r="C52">
        <v>200041465</v>
      </c>
      <c r="D52">
        <v>706</v>
      </c>
    </row>
    <row r="53" spans="1:4">
      <c r="A53">
        <v>2020</v>
      </c>
      <c r="B53" t="s">
        <v>30</v>
      </c>
      <c r="C53">
        <v>200073245</v>
      </c>
      <c r="D53">
        <v>572</v>
      </c>
    </row>
    <row r="54" spans="1:4">
      <c r="A54">
        <v>2020</v>
      </c>
      <c r="B54" t="s">
        <v>21</v>
      </c>
      <c r="C54">
        <v>200071405</v>
      </c>
      <c r="D54">
        <v>1022</v>
      </c>
    </row>
    <row r="55" spans="1:4">
      <c r="A55">
        <v>2020</v>
      </c>
      <c r="B55" t="s">
        <v>13</v>
      </c>
      <c r="C55">
        <v>200073096</v>
      </c>
      <c r="D55">
        <v>596</v>
      </c>
    </row>
    <row r="56" spans="1:4">
      <c r="A56">
        <v>2020</v>
      </c>
      <c r="B56" t="s">
        <v>48</v>
      </c>
      <c r="C56">
        <v>200039832</v>
      </c>
      <c r="D56">
        <v>540</v>
      </c>
    </row>
    <row r="57" spans="1:4">
      <c r="A57">
        <v>2020</v>
      </c>
      <c r="B57" t="s">
        <v>427</v>
      </c>
      <c r="C57">
        <v>200035129</v>
      </c>
      <c r="D57">
        <v>494</v>
      </c>
    </row>
    <row r="58" spans="1:4">
      <c r="A58">
        <v>2020</v>
      </c>
      <c r="B58" t="s">
        <v>33</v>
      </c>
      <c r="C58">
        <v>240700302</v>
      </c>
      <c r="D58">
        <v>535</v>
      </c>
    </row>
    <row r="59" spans="1:4">
      <c r="A59">
        <v>2021</v>
      </c>
      <c r="B59" t="s">
        <v>668</v>
      </c>
      <c r="C59">
        <v>200072007</v>
      </c>
      <c r="D59">
        <v>734</v>
      </c>
    </row>
    <row r="60" spans="1:4">
      <c r="A60">
        <v>2021</v>
      </c>
      <c r="B60" t="s">
        <v>27</v>
      </c>
      <c r="C60">
        <v>200039808</v>
      </c>
      <c r="D60">
        <v>542</v>
      </c>
    </row>
    <row r="61" spans="1:4">
      <c r="A61">
        <v>2021</v>
      </c>
      <c r="B61" t="s">
        <v>42</v>
      </c>
      <c r="C61">
        <v>240700716</v>
      </c>
      <c r="D61">
        <v>558</v>
      </c>
    </row>
    <row r="62" spans="1:4">
      <c r="A62">
        <v>2021</v>
      </c>
      <c r="B62" t="s">
        <v>39</v>
      </c>
      <c r="C62">
        <v>240700864</v>
      </c>
      <c r="D62">
        <v>662</v>
      </c>
    </row>
    <row r="63" spans="1:4">
      <c r="A63">
        <v>2021</v>
      </c>
      <c r="B63" t="s">
        <v>15</v>
      </c>
      <c r="C63">
        <v>200071413</v>
      </c>
      <c r="D63">
        <v>575</v>
      </c>
    </row>
    <row r="64" spans="1:4">
      <c r="A64">
        <v>2021</v>
      </c>
      <c r="B64" t="s">
        <v>18</v>
      </c>
      <c r="C64">
        <v>200039824</v>
      </c>
      <c r="D64">
        <v>526</v>
      </c>
    </row>
    <row r="65" spans="1:4">
      <c r="A65">
        <v>2021</v>
      </c>
      <c r="B65" t="s">
        <v>36</v>
      </c>
      <c r="C65">
        <v>200016905</v>
      </c>
      <c r="D65">
        <v>593</v>
      </c>
    </row>
    <row r="66" spans="1:4">
      <c r="A66">
        <v>2021</v>
      </c>
      <c r="B66" t="s">
        <v>8</v>
      </c>
      <c r="C66">
        <v>200072015</v>
      </c>
      <c r="D66">
        <v>623</v>
      </c>
    </row>
    <row r="67" spans="1:4">
      <c r="A67">
        <v>2021</v>
      </c>
      <c r="B67" t="s">
        <v>51</v>
      </c>
      <c r="C67">
        <v>200041366</v>
      </c>
      <c r="D67">
        <v>633</v>
      </c>
    </row>
    <row r="68" spans="1:4">
      <c r="A68">
        <v>2021</v>
      </c>
      <c r="B68" t="s">
        <v>49</v>
      </c>
      <c r="C68">
        <v>200040491</v>
      </c>
      <c r="D68">
        <v>666</v>
      </c>
    </row>
    <row r="69" spans="1:4">
      <c r="A69">
        <v>2021</v>
      </c>
      <c r="B69" t="s">
        <v>52</v>
      </c>
      <c r="C69">
        <v>240700617</v>
      </c>
      <c r="D69">
        <v>536</v>
      </c>
    </row>
    <row r="70" spans="1:4">
      <c r="A70">
        <v>2021</v>
      </c>
      <c r="B70" t="s">
        <v>24</v>
      </c>
      <c r="C70">
        <v>240700815</v>
      </c>
      <c r="D70">
        <v>529</v>
      </c>
    </row>
    <row r="71" spans="1:4">
      <c r="A71">
        <v>2021</v>
      </c>
      <c r="B71" t="s">
        <v>53</v>
      </c>
      <c r="C71">
        <v>200041465</v>
      </c>
      <c r="D71">
        <v>697</v>
      </c>
    </row>
    <row r="72" spans="1:4">
      <c r="A72">
        <v>2021</v>
      </c>
      <c r="B72" t="s">
        <v>30</v>
      </c>
      <c r="C72">
        <v>200073245</v>
      </c>
      <c r="D72">
        <v>570</v>
      </c>
    </row>
    <row r="73" spans="1:4">
      <c r="A73">
        <v>2021</v>
      </c>
      <c r="B73" t="s">
        <v>21</v>
      </c>
      <c r="C73">
        <v>200071405</v>
      </c>
      <c r="D73">
        <v>1026</v>
      </c>
    </row>
    <row r="74" spans="1:4">
      <c r="A74">
        <v>2021</v>
      </c>
      <c r="B74" t="s">
        <v>13</v>
      </c>
      <c r="C74">
        <v>200073096</v>
      </c>
      <c r="D74">
        <v>599</v>
      </c>
    </row>
    <row r="75" spans="1:4">
      <c r="A75">
        <v>2021</v>
      </c>
      <c r="B75" t="s">
        <v>48</v>
      </c>
      <c r="C75">
        <v>200039832</v>
      </c>
      <c r="D75">
        <v>537</v>
      </c>
    </row>
    <row r="76" spans="1:4">
      <c r="A76">
        <v>2021</v>
      </c>
      <c r="B76" t="s">
        <v>427</v>
      </c>
      <c r="C76">
        <v>200035129</v>
      </c>
      <c r="D76">
        <v>496</v>
      </c>
    </row>
    <row r="77" spans="1:4">
      <c r="A77">
        <v>2021</v>
      </c>
      <c r="B77" t="s">
        <v>33</v>
      </c>
      <c r="C77">
        <v>240700302</v>
      </c>
      <c r="D77">
        <v>528</v>
      </c>
    </row>
    <row r="78" spans="1:4">
      <c r="A78">
        <v>2022</v>
      </c>
      <c r="B78" t="s">
        <v>668</v>
      </c>
      <c r="C78">
        <v>200072007</v>
      </c>
      <c r="D78">
        <v>789</v>
      </c>
    </row>
    <row r="79" spans="1:4">
      <c r="A79">
        <v>2022</v>
      </c>
      <c r="B79" t="s">
        <v>27</v>
      </c>
      <c r="C79">
        <v>200039808</v>
      </c>
      <c r="D79">
        <v>562</v>
      </c>
    </row>
    <row r="80" spans="1:4">
      <c r="A80">
        <v>2022</v>
      </c>
      <c r="B80" t="s">
        <v>42</v>
      </c>
      <c r="C80">
        <v>240700716</v>
      </c>
      <c r="D80">
        <v>580</v>
      </c>
    </row>
    <row r="81" spans="1:4">
      <c r="A81">
        <v>2022</v>
      </c>
      <c r="B81" t="s">
        <v>39</v>
      </c>
      <c r="C81">
        <v>240700864</v>
      </c>
      <c r="D81">
        <v>692</v>
      </c>
    </row>
    <row r="82" spans="1:4">
      <c r="A82">
        <v>2022</v>
      </c>
      <c r="B82" t="s">
        <v>15</v>
      </c>
      <c r="C82">
        <v>200071413</v>
      </c>
      <c r="D82">
        <v>591</v>
      </c>
    </row>
    <row r="83" spans="1:4">
      <c r="A83">
        <v>2022</v>
      </c>
      <c r="B83" t="s">
        <v>18</v>
      </c>
      <c r="C83">
        <v>200039824</v>
      </c>
      <c r="D83">
        <v>551</v>
      </c>
    </row>
    <row r="84" spans="1:4">
      <c r="A84">
        <v>2022</v>
      </c>
      <c r="B84" t="s">
        <v>36</v>
      </c>
      <c r="C84">
        <v>200016905</v>
      </c>
      <c r="D84">
        <v>614</v>
      </c>
    </row>
    <row r="85" spans="1:4">
      <c r="A85">
        <v>2022</v>
      </c>
      <c r="B85" t="s">
        <v>8</v>
      </c>
      <c r="C85">
        <v>200072015</v>
      </c>
      <c r="D85">
        <v>647</v>
      </c>
    </row>
    <row r="86" spans="1:4">
      <c r="A86">
        <v>2022</v>
      </c>
      <c r="B86" t="s">
        <v>51</v>
      </c>
      <c r="C86">
        <v>200041366</v>
      </c>
      <c r="D86">
        <v>661</v>
      </c>
    </row>
    <row r="87" spans="1:4">
      <c r="A87">
        <v>2022</v>
      </c>
      <c r="B87" t="s">
        <v>49</v>
      </c>
      <c r="C87">
        <v>200040491</v>
      </c>
      <c r="D87">
        <v>691</v>
      </c>
    </row>
    <row r="88" spans="1:4">
      <c r="A88">
        <v>2022</v>
      </c>
      <c r="B88" t="s">
        <v>52</v>
      </c>
      <c r="C88">
        <v>240700617</v>
      </c>
      <c r="D88">
        <v>563</v>
      </c>
    </row>
    <row r="89" spans="1:4">
      <c r="A89">
        <v>2022</v>
      </c>
      <c r="B89" t="s">
        <v>24</v>
      </c>
      <c r="C89">
        <v>240700815</v>
      </c>
      <c r="D89">
        <v>552</v>
      </c>
    </row>
    <row r="90" spans="1:4">
      <c r="A90">
        <v>2022</v>
      </c>
      <c r="B90" t="s">
        <v>53</v>
      </c>
      <c r="C90">
        <v>200041465</v>
      </c>
      <c r="D90">
        <v>729</v>
      </c>
    </row>
    <row r="91" spans="1:4">
      <c r="A91">
        <v>2022</v>
      </c>
      <c r="B91" t="s">
        <v>30</v>
      </c>
      <c r="C91">
        <v>200073245</v>
      </c>
      <c r="D91">
        <v>602</v>
      </c>
    </row>
    <row r="92" spans="1:4">
      <c r="A92">
        <v>2022</v>
      </c>
      <c r="B92" t="s">
        <v>21</v>
      </c>
      <c r="C92">
        <v>200071405</v>
      </c>
      <c r="D92">
        <v>1103</v>
      </c>
    </row>
    <row r="93" spans="1:4">
      <c r="A93">
        <v>2022</v>
      </c>
      <c r="B93" t="s">
        <v>13</v>
      </c>
      <c r="C93">
        <v>200073096</v>
      </c>
      <c r="D93">
        <v>612</v>
      </c>
    </row>
    <row r="94" spans="1:4">
      <c r="A94">
        <v>2022</v>
      </c>
      <c r="B94" t="s">
        <v>48</v>
      </c>
      <c r="C94">
        <v>200039832</v>
      </c>
      <c r="D94">
        <v>568</v>
      </c>
    </row>
    <row r="95" spans="1:4">
      <c r="A95">
        <v>2022</v>
      </c>
      <c r="B95" t="s">
        <v>427</v>
      </c>
      <c r="C95">
        <v>200035129</v>
      </c>
      <c r="D95">
        <v>540</v>
      </c>
    </row>
    <row r="96" spans="1:4">
      <c r="A96">
        <v>2022</v>
      </c>
      <c r="B96" t="s">
        <v>33</v>
      </c>
      <c r="C96">
        <v>240700302</v>
      </c>
      <c r="D96">
        <v>550</v>
      </c>
    </row>
    <row r="97" spans="1:4">
      <c r="A97">
        <v>2023</v>
      </c>
      <c r="B97" t="s">
        <v>45</v>
      </c>
      <c r="C97">
        <v>200072007</v>
      </c>
      <c r="D97">
        <v>893</v>
      </c>
    </row>
    <row r="98" spans="1:4">
      <c r="A98">
        <v>2023</v>
      </c>
      <c r="B98" t="s">
        <v>27</v>
      </c>
      <c r="C98">
        <v>200039808</v>
      </c>
      <c r="D98">
        <v>611</v>
      </c>
    </row>
    <row r="99" spans="1:4">
      <c r="A99">
        <v>2023</v>
      </c>
      <c r="B99" t="s">
        <v>42</v>
      </c>
      <c r="C99">
        <v>240700716</v>
      </c>
      <c r="D99">
        <v>614</v>
      </c>
    </row>
    <row r="100" spans="1:4">
      <c r="A100">
        <v>2023</v>
      </c>
      <c r="B100" t="s">
        <v>39</v>
      </c>
      <c r="C100">
        <v>240700864</v>
      </c>
      <c r="D100">
        <v>742</v>
      </c>
    </row>
    <row r="101" spans="1:4">
      <c r="A101">
        <v>2023</v>
      </c>
      <c r="B101" t="s">
        <v>15</v>
      </c>
      <c r="C101">
        <v>200071413</v>
      </c>
      <c r="D101">
        <v>636</v>
      </c>
    </row>
    <row r="102" spans="1:4">
      <c r="A102">
        <v>2023</v>
      </c>
      <c r="B102" t="s">
        <v>18</v>
      </c>
      <c r="C102">
        <v>200039824</v>
      </c>
      <c r="D102">
        <v>591</v>
      </c>
    </row>
    <row r="103" spans="1:4">
      <c r="A103">
        <v>2023</v>
      </c>
      <c r="B103" t="s">
        <v>36</v>
      </c>
      <c r="C103">
        <v>200016905</v>
      </c>
      <c r="D103">
        <v>665</v>
      </c>
    </row>
    <row r="104" spans="1:4">
      <c r="A104">
        <v>2023</v>
      </c>
      <c r="B104" t="s">
        <v>8</v>
      </c>
      <c r="C104">
        <v>200072015</v>
      </c>
      <c r="D104">
        <v>675</v>
      </c>
    </row>
    <row r="105" spans="1:4">
      <c r="A105">
        <v>2023</v>
      </c>
      <c r="B105" t="s">
        <v>51</v>
      </c>
      <c r="C105">
        <v>200041366</v>
      </c>
      <c r="D105">
        <v>708</v>
      </c>
    </row>
    <row r="106" spans="1:4">
      <c r="A106">
        <v>2023</v>
      </c>
      <c r="B106" t="s">
        <v>49</v>
      </c>
      <c r="C106">
        <v>200040491</v>
      </c>
      <c r="D106">
        <v>741</v>
      </c>
    </row>
    <row r="107" spans="1:4">
      <c r="A107">
        <v>2023</v>
      </c>
      <c r="B107" t="s">
        <v>52</v>
      </c>
      <c r="C107">
        <v>240700617</v>
      </c>
      <c r="D107">
        <v>613</v>
      </c>
    </row>
    <row r="108" spans="1:4">
      <c r="A108">
        <v>2023</v>
      </c>
      <c r="B108" t="s">
        <v>24</v>
      </c>
      <c r="C108">
        <v>240700815</v>
      </c>
      <c r="D108">
        <v>595</v>
      </c>
    </row>
    <row r="109" spans="1:4">
      <c r="A109">
        <v>2023</v>
      </c>
      <c r="B109" t="s">
        <v>53</v>
      </c>
      <c r="C109">
        <v>200041465</v>
      </c>
      <c r="D109">
        <v>782</v>
      </c>
    </row>
    <row r="110" spans="1:4">
      <c r="A110">
        <v>2023</v>
      </c>
      <c r="B110" t="s">
        <v>30</v>
      </c>
      <c r="C110">
        <v>200073245</v>
      </c>
      <c r="D110">
        <v>640</v>
      </c>
    </row>
    <row r="111" spans="1:4">
      <c r="A111">
        <v>2023</v>
      </c>
      <c r="B111" t="s">
        <v>21</v>
      </c>
      <c r="C111">
        <v>200071405</v>
      </c>
      <c r="D111">
        <v>1155</v>
      </c>
    </row>
    <row r="112" spans="1:4">
      <c r="A112">
        <v>2023</v>
      </c>
      <c r="B112" t="s">
        <v>13</v>
      </c>
      <c r="C112">
        <v>200073096</v>
      </c>
      <c r="D112">
        <v>661</v>
      </c>
    </row>
    <row r="113" spans="1:4">
      <c r="A113">
        <v>2023</v>
      </c>
      <c r="B113" t="s">
        <v>48</v>
      </c>
      <c r="C113">
        <v>200039832</v>
      </c>
      <c r="D113">
        <v>623</v>
      </c>
    </row>
    <row r="114" spans="1:4">
      <c r="A114">
        <v>2023</v>
      </c>
      <c r="B114" t="s">
        <v>427</v>
      </c>
      <c r="C114">
        <v>200035129</v>
      </c>
      <c r="D114">
        <v>583</v>
      </c>
    </row>
    <row r="115" spans="1:4">
      <c r="A115">
        <v>2023</v>
      </c>
      <c r="B115" t="s">
        <v>33</v>
      </c>
      <c r="C115">
        <v>240700302</v>
      </c>
      <c r="D115">
        <v>594</v>
      </c>
    </row>
  </sheetData>
  <sheetProtection algorithmName="SHA-512" hashValue="/E0/oab47/tXk7gw4duwT5YhhQ+yYUftK/Mf/XcXcAeqFk6arzS65W95hGJnPtLvmvyrC8zBwQ5RnMp47+gm4Q==" saltValue="j/NEozG/5l8n+gkL2a2YUQ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4593B-3B7D-4EAD-AAC8-A7886816DB0A}">
  <dimension ref="A1:I201"/>
  <sheetViews>
    <sheetView topLeftCell="A151" workbookViewId="0">
      <selection activeCell="D20" sqref="D20"/>
    </sheetView>
  </sheetViews>
  <sheetFormatPr defaultColWidth="11.42578125" defaultRowHeight="15"/>
  <sheetData>
    <row r="1" spans="1:9">
      <c r="A1" t="s">
        <v>441</v>
      </c>
      <c r="B1" t="s">
        <v>442</v>
      </c>
      <c r="C1" t="s">
        <v>440</v>
      </c>
      <c r="D1" t="s">
        <v>669</v>
      </c>
      <c r="E1" t="s">
        <v>670</v>
      </c>
      <c r="F1" t="s">
        <v>671</v>
      </c>
      <c r="G1" t="s">
        <v>672</v>
      </c>
      <c r="H1" t="s">
        <v>673</v>
      </c>
      <c r="I1" t="s">
        <v>674</v>
      </c>
    </row>
    <row r="2" spans="1:9">
      <c r="A2">
        <v>200041366</v>
      </c>
      <c r="B2" t="s">
        <v>51</v>
      </c>
      <c r="C2">
        <v>2023</v>
      </c>
      <c r="D2" t="s">
        <v>669</v>
      </c>
      <c r="E2">
        <v>840</v>
      </c>
      <c r="F2">
        <v>85</v>
      </c>
      <c r="G2">
        <v>465</v>
      </c>
      <c r="H2">
        <v>230</v>
      </c>
      <c r="I2">
        <v>35</v>
      </c>
    </row>
    <row r="3" spans="1:9">
      <c r="A3">
        <v>200072015</v>
      </c>
      <c r="B3" t="s">
        <v>8</v>
      </c>
      <c r="C3">
        <v>2020</v>
      </c>
      <c r="D3" t="s">
        <v>675</v>
      </c>
      <c r="E3">
        <v>4260</v>
      </c>
      <c r="F3">
        <v>205</v>
      </c>
      <c r="G3">
        <v>915</v>
      </c>
      <c r="H3">
        <v>1285</v>
      </c>
      <c r="I3">
        <v>1815</v>
      </c>
    </row>
    <row r="4" spans="1:9">
      <c r="A4">
        <v>240700815</v>
      </c>
      <c r="B4" t="s">
        <v>24</v>
      </c>
      <c r="C4">
        <v>2023</v>
      </c>
      <c r="D4" t="s">
        <v>675</v>
      </c>
      <c r="E4">
        <v>565</v>
      </c>
      <c r="F4">
        <v>15</v>
      </c>
      <c r="G4">
        <v>105</v>
      </c>
      <c r="H4">
        <v>175</v>
      </c>
      <c r="I4">
        <v>255</v>
      </c>
    </row>
    <row r="5" spans="1:9">
      <c r="A5">
        <v>240700302</v>
      </c>
      <c r="B5" t="s">
        <v>33</v>
      </c>
      <c r="C5">
        <v>2021</v>
      </c>
      <c r="D5" t="s">
        <v>669</v>
      </c>
      <c r="E5">
        <v>285</v>
      </c>
      <c r="F5">
        <v>85</v>
      </c>
      <c r="G5">
        <v>165</v>
      </c>
      <c r="H5">
        <v>30</v>
      </c>
      <c r="I5">
        <v>5</v>
      </c>
    </row>
    <row r="6" spans="1:9">
      <c r="A6">
        <v>200073245</v>
      </c>
      <c r="B6" t="s">
        <v>30</v>
      </c>
      <c r="C6">
        <v>2021</v>
      </c>
      <c r="D6" t="s">
        <v>669</v>
      </c>
      <c r="E6">
        <v>1385</v>
      </c>
      <c r="F6">
        <v>280</v>
      </c>
      <c r="G6">
        <v>880</v>
      </c>
      <c r="H6">
        <v>205</v>
      </c>
      <c r="I6">
        <v>10</v>
      </c>
    </row>
    <row r="7" spans="1:9">
      <c r="A7">
        <v>200072007</v>
      </c>
      <c r="B7" t="s">
        <v>45</v>
      </c>
      <c r="C7">
        <v>2021</v>
      </c>
      <c r="D7" t="s">
        <v>669</v>
      </c>
      <c r="E7">
        <v>45</v>
      </c>
      <c r="F7">
        <v>10</v>
      </c>
      <c r="G7">
        <v>30</v>
      </c>
      <c r="H7">
        <v>5</v>
      </c>
      <c r="I7">
        <v>0</v>
      </c>
    </row>
    <row r="8" spans="1:9">
      <c r="A8">
        <v>240700815</v>
      </c>
      <c r="B8" t="s">
        <v>24</v>
      </c>
      <c r="C8">
        <v>2021</v>
      </c>
      <c r="D8" t="s">
        <v>675</v>
      </c>
      <c r="E8">
        <v>560</v>
      </c>
      <c r="F8">
        <v>15</v>
      </c>
      <c r="G8">
        <v>135</v>
      </c>
      <c r="H8">
        <v>185</v>
      </c>
      <c r="I8">
        <v>220</v>
      </c>
    </row>
    <row r="9" spans="1:9">
      <c r="A9">
        <v>200073096</v>
      </c>
      <c r="B9" t="s">
        <v>13</v>
      </c>
      <c r="C9">
        <v>2020</v>
      </c>
      <c r="D9" t="s">
        <v>669</v>
      </c>
      <c r="E9">
        <v>645</v>
      </c>
      <c r="F9">
        <v>135</v>
      </c>
      <c r="G9">
        <v>395</v>
      </c>
      <c r="H9">
        <v>100</v>
      </c>
      <c r="I9">
        <v>10</v>
      </c>
    </row>
    <row r="10" spans="1:9">
      <c r="A10">
        <v>240700617</v>
      </c>
      <c r="B10" t="s">
        <v>52</v>
      </c>
      <c r="C10">
        <v>2020</v>
      </c>
      <c r="D10" t="s">
        <v>669</v>
      </c>
      <c r="E10">
        <v>195</v>
      </c>
      <c r="F10">
        <v>50</v>
      </c>
      <c r="G10">
        <v>115</v>
      </c>
      <c r="H10">
        <v>30</v>
      </c>
      <c r="I10">
        <v>0</v>
      </c>
    </row>
    <row r="11" spans="1:9">
      <c r="A11">
        <v>200071405</v>
      </c>
      <c r="B11" t="s">
        <v>21</v>
      </c>
      <c r="C11">
        <v>2022</v>
      </c>
      <c r="D11" t="s">
        <v>669</v>
      </c>
      <c r="E11">
        <v>725</v>
      </c>
      <c r="F11">
        <v>120</v>
      </c>
      <c r="G11">
        <v>445</v>
      </c>
      <c r="H11">
        <v>130</v>
      </c>
      <c r="I11">
        <v>15</v>
      </c>
    </row>
    <row r="12" spans="1:9">
      <c r="A12">
        <v>240700302</v>
      </c>
      <c r="B12" t="s">
        <v>33</v>
      </c>
      <c r="C12">
        <v>2024</v>
      </c>
      <c r="D12" t="s">
        <v>669</v>
      </c>
      <c r="E12">
        <v>305</v>
      </c>
      <c r="F12">
        <v>55</v>
      </c>
      <c r="G12">
        <v>175</v>
      </c>
      <c r="H12">
        <v>55</v>
      </c>
      <c r="I12">
        <v>5</v>
      </c>
    </row>
    <row r="13" spans="1:9">
      <c r="A13">
        <v>200039832</v>
      </c>
      <c r="B13" t="s">
        <v>48</v>
      </c>
      <c r="C13">
        <v>2020</v>
      </c>
      <c r="D13" t="s">
        <v>669</v>
      </c>
      <c r="E13">
        <v>305</v>
      </c>
      <c r="F13">
        <v>80</v>
      </c>
      <c r="G13">
        <v>190</v>
      </c>
      <c r="H13">
        <v>25</v>
      </c>
      <c r="I13">
        <v>0</v>
      </c>
    </row>
    <row r="14" spans="1:9">
      <c r="A14">
        <v>200039808</v>
      </c>
      <c r="B14" t="s">
        <v>27</v>
      </c>
      <c r="C14">
        <v>2021</v>
      </c>
      <c r="D14" t="s">
        <v>675</v>
      </c>
      <c r="E14">
        <v>995</v>
      </c>
      <c r="F14">
        <v>55</v>
      </c>
      <c r="G14">
        <v>265</v>
      </c>
      <c r="H14">
        <v>370</v>
      </c>
      <c r="I14">
        <v>290</v>
      </c>
    </row>
    <row r="15" spans="1:9">
      <c r="A15">
        <v>200073096</v>
      </c>
      <c r="B15" t="s">
        <v>13</v>
      </c>
      <c r="C15">
        <v>2023</v>
      </c>
      <c r="D15" t="s">
        <v>669</v>
      </c>
      <c r="E15">
        <v>620</v>
      </c>
      <c r="F15">
        <v>80</v>
      </c>
      <c r="G15">
        <v>365</v>
      </c>
      <c r="H15">
        <v>145</v>
      </c>
      <c r="I15">
        <v>15</v>
      </c>
    </row>
    <row r="16" spans="1:9">
      <c r="A16">
        <v>200039808</v>
      </c>
      <c r="B16" t="s">
        <v>27</v>
      </c>
      <c r="C16">
        <v>2020</v>
      </c>
      <c r="D16" t="s">
        <v>669</v>
      </c>
      <c r="E16">
        <v>380</v>
      </c>
      <c r="F16">
        <v>80</v>
      </c>
      <c r="G16">
        <v>250</v>
      </c>
      <c r="H16">
        <v>35</v>
      </c>
      <c r="I16">
        <v>10</v>
      </c>
    </row>
    <row r="17" spans="1:9">
      <c r="A17">
        <v>240700864</v>
      </c>
      <c r="B17" t="s">
        <v>39</v>
      </c>
      <c r="C17">
        <v>2022</v>
      </c>
      <c r="D17" t="s">
        <v>669</v>
      </c>
      <c r="E17">
        <v>555</v>
      </c>
      <c r="F17">
        <v>95</v>
      </c>
      <c r="G17">
        <v>350</v>
      </c>
      <c r="H17">
        <v>80</v>
      </c>
      <c r="I17">
        <v>15</v>
      </c>
    </row>
    <row r="18" spans="1:9">
      <c r="A18">
        <v>240700302</v>
      </c>
      <c r="B18" t="s">
        <v>33</v>
      </c>
      <c r="C18">
        <v>2023</v>
      </c>
      <c r="D18" t="s">
        <v>669</v>
      </c>
      <c r="E18">
        <v>300</v>
      </c>
      <c r="F18">
        <v>75</v>
      </c>
      <c r="G18">
        <v>170</v>
      </c>
      <c r="H18">
        <v>40</v>
      </c>
      <c r="I18">
        <v>5</v>
      </c>
    </row>
    <row r="19" spans="1:9">
      <c r="A19">
        <v>200039824</v>
      </c>
      <c r="B19" t="s">
        <v>18</v>
      </c>
      <c r="C19">
        <v>2020</v>
      </c>
      <c r="D19" t="s">
        <v>675</v>
      </c>
      <c r="E19">
        <v>670</v>
      </c>
      <c r="F19">
        <v>40</v>
      </c>
      <c r="G19">
        <v>200</v>
      </c>
      <c r="H19">
        <v>255</v>
      </c>
      <c r="I19">
        <v>165</v>
      </c>
    </row>
    <row r="20" spans="1:9">
      <c r="A20">
        <v>200035129</v>
      </c>
      <c r="B20" t="s">
        <v>427</v>
      </c>
      <c r="C20">
        <v>2024</v>
      </c>
      <c r="D20" t="s">
        <v>675</v>
      </c>
      <c r="E20">
        <v>20</v>
      </c>
      <c r="F20">
        <v>0</v>
      </c>
      <c r="G20">
        <v>5</v>
      </c>
      <c r="H20">
        <v>10</v>
      </c>
      <c r="I20">
        <v>5</v>
      </c>
    </row>
    <row r="21" spans="1:9">
      <c r="A21">
        <v>200041366</v>
      </c>
      <c r="B21" t="s">
        <v>51</v>
      </c>
      <c r="C21">
        <v>2020</v>
      </c>
      <c r="D21" t="s">
        <v>675</v>
      </c>
      <c r="E21">
        <v>2815</v>
      </c>
      <c r="F21">
        <v>75</v>
      </c>
      <c r="G21">
        <v>405</v>
      </c>
      <c r="H21">
        <v>825</v>
      </c>
      <c r="I21">
        <v>1475</v>
      </c>
    </row>
    <row r="22" spans="1:9">
      <c r="A22">
        <v>240700302</v>
      </c>
      <c r="B22" t="s">
        <v>33</v>
      </c>
      <c r="C22">
        <v>2023</v>
      </c>
      <c r="D22" t="s">
        <v>675</v>
      </c>
      <c r="E22">
        <v>570</v>
      </c>
      <c r="F22">
        <v>35</v>
      </c>
      <c r="G22">
        <v>145</v>
      </c>
      <c r="H22">
        <v>180</v>
      </c>
      <c r="I22">
        <v>190</v>
      </c>
    </row>
    <row r="23" spans="1:9">
      <c r="A23">
        <v>200039808</v>
      </c>
      <c r="B23" t="s">
        <v>27</v>
      </c>
      <c r="C23">
        <v>2020</v>
      </c>
      <c r="D23" t="s">
        <v>675</v>
      </c>
      <c r="E23">
        <v>1035</v>
      </c>
      <c r="F23">
        <v>75</v>
      </c>
      <c r="G23">
        <v>275</v>
      </c>
      <c r="H23">
        <v>395</v>
      </c>
      <c r="I23">
        <v>275</v>
      </c>
    </row>
    <row r="24" spans="1:9">
      <c r="A24">
        <v>200040491</v>
      </c>
      <c r="B24" t="s">
        <v>49</v>
      </c>
      <c r="C24">
        <v>2023</v>
      </c>
      <c r="D24" t="s">
        <v>675</v>
      </c>
      <c r="E24">
        <v>525</v>
      </c>
      <c r="F24">
        <v>10</v>
      </c>
      <c r="G24">
        <v>80</v>
      </c>
      <c r="H24">
        <v>155</v>
      </c>
      <c r="I24">
        <v>275</v>
      </c>
    </row>
    <row r="25" spans="1:9">
      <c r="A25">
        <v>200073245</v>
      </c>
      <c r="B25" t="s">
        <v>30</v>
      </c>
      <c r="C25">
        <v>2022</v>
      </c>
      <c r="D25" t="s">
        <v>669</v>
      </c>
      <c r="E25">
        <v>1385</v>
      </c>
      <c r="F25">
        <v>235</v>
      </c>
      <c r="G25">
        <v>870</v>
      </c>
      <c r="H25">
        <v>235</v>
      </c>
      <c r="I25">
        <v>20</v>
      </c>
    </row>
    <row r="26" spans="1:9">
      <c r="A26">
        <v>240700302</v>
      </c>
      <c r="B26" t="s">
        <v>33</v>
      </c>
      <c r="C26">
        <v>2020</v>
      </c>
      <c r="D26" t="s">
        <v>675</v>
      </c>
      <c r="E26">
        <v>590</v>
      </c>
      <c r="F26">
        <v>50</v>
      </c>
      <c r="G26">
        <v>200</v>
      </c>
      <c r="H26">
        <v>195</v>
      </c>
      <c r="I26">
        <v>135</v>
      </c>
    </row>
    <row r="27" spans="1:9">
      <c r="A27">
        <v>200041465</v>
      </c>
      <c r="B27" t="s">
        <v>53</v>
      </c>
      <c r="C27">
        <v>2023</v>
      </c>
      <c r="D27" t="s">
        <v>675</v>
      </c>
      <c r="E27">
        <v>640</v>
      </c>
      <c r="F27">
        <v>25</v>
      </c>
      <c r="G27">
        <v>100</v>
      </c>
      <c r="H27">
        <v>215</v>
      </c>
      <c r="I27">
        <v>280</v>
      </c>
    </row>
    <row r="28" spans="1:9">
      <c r="A28">
        <v>200040491</v>
      </c>
      <c r="B28" t="s">
        <v>49</v>
      </c>
      <c r="C28">
        <v>2020</v>
      </c>
      <c r="D28" t="s">
        <v>675</v>
      </c>
      <c r="E28">
        <v>615</v>
      </c>
      <c r="F28">
        <v>20</v>
      </c>
      <c r="G28">
        <v>130</v>
      </c>
      <c r="H28">
        <v>200</v>
      </c>
      <c r="I28">
        <v>265</v>
      </c>
    </row>
    <row r="29" spans="1:9">
      <c r="A29">
        <v>200071405</v>
      </c>
      <c r="B29" t="s">
        <v>21</v>
      </c>
      <c r="C29">
        <v>2023</v>
      </c>
      <c r="D29" t="s">
        <v>675</v>
      </c>
      <c r="E29">
        <v>1820</v>
      </c>
      <c r="F29">
        <v>80</v>
      </c>
      <c r="G29">
        <v>375</v>
      </c>
      <c r="H29">
        <v>490</v>
      </c>
      <c r="I29">
        <v>850</v>
      </c>
    </row>
    <row r="30" spans="1:9">
      <c r="A30">
        <v>200073245</v>
      </c>
      <c r="B30" t="s">
        <v>30</v>
      </c>
      <c r="C30">
        <v>2021</v>
      </c>
      <c r="D30" t="s">
        <v>675</v>
      </c>
      <c r="E30">
        <v>2895</v>
      </c>
      <c r="F30">
        <v>220</v>
      </c>
      <c r="G30">
        <v>725</v>
      </c>
      <c r="H30">
        <v>930</v>
      </c>
      <c r="I30">
        <v>965</v>
      </c>
    </row>
    <row r="31" spans="1:9">
      <c r="A31">
        <v>200041465</v>
      </c>
      <c r="B31" t="s">
        <v>53</v>
      </c>
      <c r="C31">
        <v>2020</v>
      </c>
      <c r="D31" t="s">
        <v>669</v>
      </c>
      <c r="E31">
        <v>195</v>
      </c>
      <c r="F31">
        <v>40</v>
      </c>
      <c r="G31">
        <v>120</v>
      </c>
      <c r="H31">
        <v>30</v>
      </c>
      <c r="I31">
        <v>5</v>
      </c>
    </row>
    <row r="32" spans="1:9">
      <c r="A32">
        <v>200073096</v>
      </c>
      <c r="B32" t="s">
        <v>13</v>
      </c>
      <c r="C32">
        <v>2021</v>
      </c>
      <c r="D32" t="s">
        <v>669</v>
      </c>
      <c r="E32">
        <v>620</v>
      </c>
      <c r="F32">
        <v>115</v>
      </c>
      <c r="G32">
        <v>385</v>
      </c>
      <c r="H32">
        <v>100</v>
      </c>
      <c r="I32">
        <v>10</v>
      </c>
    </row>
    <row r="33" spans="1:9">
      <c r="A33">
        <v>240700815</v>
      </c>
      <c r="B33" t="s">
        <v>24</v>
      </c>
      <c r="C33">
        <v>2022</v>
      </c>
      <c r="D33" t="s">
        <v>675</v>
      </c>
      <c r="E33">
        <v>560</v>
      </c>
      <c r="F33">
        <v>15</v>
      </c>
      <c r="G33">
        <v>115</v>
      </c>
      <c r="H33">
        <v>200</v>
      </c>
      <c r="I33">
        <v>215</v>
      </c>
    </row>
    <row r="34" spans="1:9">
      <c r="A34">
        <v>240700302</v>
      </c>
      <c r="B34" t="s">
        <v>33</v>
      </c>
      <c r="C34">
        <v>2022</v>
      </c>
      <c r="D34" t="s">
        <v>675</v>
      </c>
      <c r="E34">
        <v>585</v>
      </c>
      <c r="F34">
        <v>50</v>
      </c>
      <c r="G34">
        <v>185</v>
      </c>
      <c r="H34">
        <v>190</v>
      </c>
      <c r="I34">
        <v>150</v>
      </c>
    </row>
    <row r="35" spans="1:9">
      <c r="A35">
        <v>200071405</v>
      </c>
      <c r="B35" t="s">
        <v>21</v>
      </c>
      <c r="C35">
        <v>2021</v>
      </c>
      <c r="D35" t="s">
        <v>675</v>
      </c>
      <c r="E35">
        <v>1880</v>
      </c>
      <c r="F35">
        <v>120</v>
      </c>
      <c r="G35">
        <v>430</v>
      </c>
      <c r="H35">
        <v>540</v>
      </c>
      <c r="I35">
        <v>765</v>
      </c>
    </row>
    <row r="36" spans="1:9">
      <c r="A36">
        <v>200041366</v>
      </c>
      <c r="B36" t="s">
        <v>51</v>
      </c>
      <c r="C36">
        <v>2022</v>
      </c>
      <c r="D36" t="s">
        <v>675</v>
      </c>
      <c r="E36">
        <v>2770</v>
      </c>
      <c r="F36">
        <v>60</v>
      </c>
      <c r="G36">
        <v>350</v>
      </c>
      <c r="H36">
        <v>770</v>
      </c>
      <c r="I36">
        <v>1550</v>
      </c>
    </row>
    <row r="37" spans="1:9">
      <c r="A37">
        <v>200071413</v>
      </c>
      <c r="B37" t="s">
        <v>15</v>
      </c>
      <c r="C37">
        <v>2021</v>
      </c>
      <c r="D37" t="s">
        <v>669</v>
      </c>
      <c r="E37">
        <v>1330</v>
      </c>
      <c r="F37">
        <v>300</v>
      </c>
      <c r="G37">
        <v>800</v>
      </c>
      <c r="H37">
        <v>190</v>
      </c>
      <c r="I37">
        <v>10</v>
      </c>
    </row>
    <row r="38" spans="1:9">
      <c r="A38">
        <v>200071405</v>
      </c>
      <c r="B38" t="s">
        <v>21</v>
      </c>
      <c r="C38">
        <v>2022</v>
      </c>
      <c r="D38" t="s">
        <v>675</v>
      </c>
      <c r="E38">
        <v>1825</v>
      </c>
      <c r="F38">
        <v>85</v>
      </c>
      <c r="G38">
        <v>400</v>
      </c>
      <c r="H38">
        <v>550</v>
      </c>
      <c r="I38">
        <v>755</v>
      </c>
    </row>
    <row r="39" spans="1:9">
      <c r="A39">
        <v>240700815</v>
      </c>
      <c r="B39" t="s">
        <v>24</v>
      </c>
      <c r="C39">
        <v>2020</v>
      </c>
      <c r="D39" t="s">
        <v>669</v>
      </c>
      <c r="E39">
        <v>220</v>
      </c>
      <c r="F39">
        <v>40</v>
      </c>
      <c r="G39">
        <v>135</v>
      </c>
      <c r="H39">
        <v>35</v>
      </c>
      <c r="I39">
        <v>0</v>
      </c>
    </row>
    <row r="40" spans="1:9">
      <c r="A40">
        <v>200072015</v>
      </c>
      <c r="B40" t="s">
        <v>8</v>
      </c>
      <c r="C40">
        <v>2020</v>
      </c>
      <c r="D40" t="s">
        <v>669</v>
      </c>
      <c r="E40">
        <v>1380</v>
      </c>
      <c r="F40">
        <v>265</v>
      </c>
      <c r="G40">
        <v>860</v>
      </c>
      <c r="H40">
        <v>215</v>
      </c>
      <c r="I40">
        <v>25</v>
      </c>
    </row>
    <row r="41" spans="1:9">
      <c r="A41">
        <v>240700864</v>
      </c>
      <c r="B41" t="s">
        <v>39</v>
      </c>
      <c r="C41">
        <v>2023</v>
      </c>
      <c r="D41" t="s">
        <v>675</v>
      </c>
      <c r="E41">
        <v>1440</v>
      </c>
      <c r="F41">
        <v>65</v>
      </c>
      <c r="G41">
        <v>315</v>
      </c>
      <c r="H41">
        <v>400</v>
      </c>
      <c r="I41">
        <v>625</v>
      </c>
    </row>
    <row r="42" spans="1:9">
      <c r="A42">
        <v>200072007</v>
      </c>
      <c r="B42" t="s">
        <v>45</v>
      </c>
      <c r="C42">
        <v>2020</v>
      </c>
      <c r="D42" t="s">
        <v>675</v>
      </c>
      <c r="E42">
        <v>215</v>
      </c>
      <c r="F42">
        <v>20</v>
      </c>
      <c r="G42">
        <v>50</v>
      </c>
      <c r="H42">
        <v>85</v>
      </c>
      <c r="I42">
        <v>60</v>
      </c>
    </row>
    <row r="43" spans="1:9">
      <c r="A43">
        <v>200041465</v>
      </c>
      <c r="B43" t="s">
        <v>53</v>
      </c>
      <c r="C43">
        <v>2022</v>
      </c>
      <c r="D43" t="s">
        <v>669</v>
      </c>
      <c r="E43">
        <v>220</v>
      </c>
      <c r="F43">
        <v>40</v>
      </c>
      <c r="G43">
        <v>135</v>
      </c>
      <c r="H43">
        <v>35</v>
      </c>
      <c r="I43">
        <v>0</v>
      </c>
    </row>
    <row r="44" spans="1:9">
      <c r="A44">
        <v>200071405</v>
      </c>
      <c r="B44" t="s">
        <v>21</v>
      </c>
      <c r="C44">
        <v>2020</v>
      </c>
      <c r="D44" t="s">
        <v>675</v>
      </c>
      <c r="E44">
        <v>1900</v>
      </c>
      <c r="F44">
        <v>110</v>
      </c>
      <c r="G44">
        <v>460</v>
      </c>
      <c r="H44">
        <v>555</v>
      </c>
      <c r="I44">
        <v>755</v>
      </c>
    </row>
    <row r="45" spans="1:9">
      <c r="A45">
        <v>200041465</v>
      </c>
      <c r="B45" t="s">
        <v>53</v>
      </c>
      <c r="C45">
        <v>2021</v>
      </c>
      <c r="D45" t="s">
        <v>675</v>
      </c>
      <c r="E45">
        <v>700</v>
      </c>
      <c r="F45">
        <v>30</v>
      </c>
      <c r="G45">
        <v>150</v>
      </c>
      <c r="H45">
        <v>260</v>
      </c>
      <c r="I45">
        <v>255</v>
      </c>
    </row>
    <row r="46" spans="1:9">
      <c r="A46">
        <v>200072007</v>
      </c>
      <c r="B46" t="s">
        <v>45</v>
      </c>
      <c r="C46">
        <v>2023</v>
      </c>
      <c r="D46" t="s">
        <v>669</v>
      </c>
      <c r="E46">
        <v>45</v>
      </c>
      <c r="F46">
        <v>5</v>
      </c>
      <c r="G46">
        <v>25</v>
      </c>
      <c r="H46">
        <v>15</v>
      </c>
      <c r="I46">
        <v>0</v>
      </c>
    </row>
    <row r="47" spans="1:9">
      <c r="A47">
        <v>240700617</v>
      </c>
      <c r="B47" t="s">
        <v>52</v>
      </c>
      <c r="C47">
        <v>2024</v>
      </c>
      <c r="D47" t="s">
        <v>669</v>
      </c>
      <c r="E47">
        <v>210</v>
      </c>
      <c r="F47">
        <v>30</v>
      </c>
      <c r="G47">
        <v>120</v>
      </c>
      <c r="H47">
        <v>55</v>
      </c>
      <c r="I47">
        <v>0</v>
      </c>
    </row>
    <row r="48" spans="1:9">
      <c r="A48">
        <v>200072007</v>
      </c>
      <c r="B48" t="s">
        <v>45</v>
      </c>
      <c r="C48">
        <v>2020</v>
      </c>
      <c r="D48" t="s">
        <v>669</v>
      </c>
      <c r="E48">
        <v>50</v>
      </c>
      <c r="F48">
        <v>10</v>
      </c>
      <c r="G48">
        <v>30</v>
      </c>
      <c r="H48">
        <v>5</v>
      </c>
      <c r="I48">
        <v>0</v>
      </c>
    </row>
    <row r="49" spans="1:9">
      <c r="A49">
        <v>200039824</v>
      </c>
      <c r="B49" t="s">
        <v>18</v>
      </c>
      <c r="C49">
        <v>2022</v>
      </c>
      <c r="D49" t="s">
        <v>669</v>
      </c>
      <c r="E49">
        <v>290</v>
      </c>
      <c r="F49">
        <v>55</v>
      </c>
      <c r="G49">
        <v>200</v>
      </c>
      <c r="H49">
        <v>30</v>
      </c>
      <c r="I49">
        <v>5</v>
      </c>
    </row>
    <row r="50" spans="1:9">
      <c r="A50">
        <v>200071413</v>
      </c>
      <c r="B50" t="s">
        <v>15</v>
      </c>
      <c r="C50">
        <v>2023</v>
      </c>
      <c r="D50" t="s">
        <v>669</v>
      </c>
      <c r="E50">
        <v>1390</v>
      </c>
      <c r="F50">
        <v>220</v>
      </c>
      <c r="G50">
        <v>795</v>
      </c>
      <c r="H50">
        <v>325</v>
      </c>
      <c r="I50">
        <v>25</v>
      </c>
    </row>
    <row r="51" spans="1:9">
      <c r="A51">
        <v>200071413</v>
      </c>
      <c r="B51" t="s">
        <v>15</v>
      </c>
      <c r="C51">
        <v>2023</v>
      </c>
      <c r="D51" t="s">
        <v>675</v>
      </c>
      <c r="E51">
        <v>3040</v>
      </c>
      <c r="F51">
        <v>160</v>
      </c>
      <c r="G51">
        <v>570</v>
      </c>
      <c r="H51">
        <v>870</v>
      </c>
      <c r="I51">
        <v>1385</v>
      </c>
    </row>
    <row r="52" spans="1:9">
      <c r="A52">
        <v>200039808</v>
      </c>
      <c r="B52" t="s">
        <v>27</v>
      </c>
      <c r="C52">
        <v>2021</v>
      </c>
      <c r="D52" t="s">
        <v>669</v>
      </c>
      <c r="E52">
        <v>405</v>
      </c>
      <c r="F52">
        <v>75</v>
      </c>
      <c r="G52">
        <v>280</v>
      </c>
      <c r="H52">
        <v>45</v>
      </c>
      <c r="I52">
        <v>5</v>
      </c>
    </row>
    <row r="53" spans="1:9">
      <c r="A53">
        <v>200073245</v>
      </c>
      <c r="B53" t="s">
        <v>30</v>
      </c>
      <c r="C53">
        <v>2022</v>
      </c>
      <c r="D53" t="s">
        <v>675</v>
      </c>
      <c r="E53">
        <v>2850</v>
      </c>
      <c r="F53">
        <v>200</v>
      </c>
      <c r="G53">
        <v>735</v>
      </c>
      <c r="H53">
        <v>900</v>
      </c>
      <c r="I53">
        <v>965</v>
      </c>
    </row>
    <row r="54" spans="1:9">
      <c r="A54">
        <v>200039832</v>
      </c>
      <c r="B54" t="s">
        <v>48</v>
      </c>
      <c r="C54">
        <v>2021</v>
      </c>
      <c r="D54" t="s">
        <v>669</v>
      </c>
      <c r="E54">
        <v>285</v>
      </c>
      <c r="F54">
        <v>85</v>
      </c>
      <c r="G54">
        <v>160</v>
      </c>
      <c r="H54">
        <v>25</v>
      </c>
      <c r="I54">
        <v>5</v>
      </c>
    </row>
    <row r="55" spans="1:9">
      <c r="A55">
        <v>200072007</v>
      </c>
      <c r="B55" t="s">
        <v>45</v>
      </c>
      <c r="C55">
        <v>2023</v>
      </c>
      <c r="D55" t="s">
        <v>675</v>
      </c>
      <c r="E55">
        <v>200</v>
      </c>
      <c r="F55">
        <v>10</v>
      </c>
      <c r="G55">
        <v>45</v>
      </c>
      <c r="H55">
        <v>75</v>
      </c>
      <c r="I55">
        <v>65</v>
      </c>
    </row>
    <row r="56" spans="1:9">
      <c r="A56">
        <v>240700716</v>
      </c>
      <c r="B56" t="s">
        <v>42</v>
      </c>
      <c r="C56">
        <v>2022</v>
      </c>
      <c r="D56" t="s">
        <v>669</v>
      </c>
      <c r="E56">
        <v>95</v>
      </c>
      <c r="F56">
        <v>15</v>
      </c>
      <c r="G56">
        <v>60</v>
      </c>
      <c r="H56">
        <v>15</v>
      </c>
      <c r="I56">
        <v>0</v>
      </c>
    </row>
    <row r="57" spans="1:9">
      <c r="A57">
        <v>200039832</v>
      </c>
      <c r="B57" t="s">
        <v>48</v>
      </c>
      <c r="C57">
        <v>2023</v>
      </c>
      <c r="D57" t="s">
        <v>675</v>
      </c>
      <c r="E57">
        <v>520</v>
      </c>
      <c r="F57">
        <v>40</v>
      </c>
      <c r="G57">
        <v>150</v>
      </c>
      <c r="H57">
        <v>160</v>
      </c>
      <c r="I57">
        <v>160</v>
      </c>
    </row>
    <row r="58" spans="1:9">
      <c r="A58">
        <v>240700864</v>
      </c>
      <c r="B58" t="s">
        <v>39</v>
      </c>
      <c r="C58">
        <v>2020</v>
      </c>
      <c r="D58" t="s">
        <v>669</v>
      </c>
      <c r="E58">
        <v>545</v>
      </c>
      <c r="F58">
        <v>110</v>
      </c>
      <c r="G58">
        <v>340</v>
      </c>
      <c r="H58">
        <v>75</v>
      </c>
      <c r="I58">
        <v>10</v>
      </c>
    </row>
    <row r="59" spans="1:9">
      <c r="A59">
        <v>200039824</v>
      </c>
      <c r="B59" t="s">
        <v>18</v>
      </c>
      <c r="C59">
        <v>2022</v>
      </c>
      <c r="D59" t="s">
        <v>675</v>
      </c>
      <c r="E59">
        <v>660</v>
      </c>
      <c r="F59">
        <v>30</v>
      </c>
      <c r="G59">
        <v>145</v>
      </c>
      <c r="H59">
        <v>255</v>
      </c>
      <c r="I59">
        <v>215</v>
      </c>
    </row>
    <row r="60" spans="1:9">
      <c r="A60">
        <v>200035129</v>
      </c>
      <c r="B60" t="s">
        <v>427</v>
      </c>
      <c r="C60">
        <v>2022</v>
      </c>
      <c r="D60" t="s">
        <v>669</v>
      </c>
      <c r="E60">
        <v>15</v>
      </c>
      <c r="F60">
        <v>5</v>
      </c>
      <c r="G60">
        <v>5</v>
      </c>
      <c r="H60">
        <v>0</v>
      </c>
      <c r="I60">
        <v>0</v>
      </c>
    </row>
    <row r="61" spans="1:9">
      <c r="A61">
        <v>200041366</v>
      </c>
      <c r="B61" t="s">
        <v>51</v>
      </c>
      <c r="C61">
        <v>2021</v>
      </c>
      <c r="D61" t="s">
        <v>669</v>
      </c>
      <c r="E61">
        <v>805</v>
      </c>
      <c r="F61">
        <v>115</v>
      </c>
      <c r="G61">
        <v>470</v>
      </c>
      <c r="H61">
        <v>170</v>
      </c>
      <c r="I61">
        <v>25</v>
      </c>
    </row>
    <row r="62" spans="1:9">
      <c r="A62">
        <v>240700716</v>
      </c>
      <c r="B62" t="s">
        <v>42</v>
      </c>
      <c r="C62">
        <v>2020</v>
      </c>
      <c r="D62" t="s">
        <v>669</v>
      </c>
      <c r="E62">
        <v>100</v>
      </c>
      <c r="F62">
        <v>15</v>
      </c>
      <c r="G62">
        <v>70</v>
      </c>
      <c r="H62">
        <v>10</v>
      </c>
      <c r="I62">
        <v>5</v>
      </c>
    </row>
    <row r="63" spans="1:9">
      <c r="A63">
        <v>200071413</v>
      </c>
      <c r="B63" t="s">
        <v>15</v>
      </c>
      <c r="C63">
        <v>2024</v>
      </c>
      <c r="D63" t="s">
        <v>669</v>
      </c>
      <c r="E63">
        <v>1375</v>
      </c>
      <c r="F63">
        <v>165</v>
      </c>
      <c r="G63">
        <v>755</v>
      </c>
      <c r="H63">
        <v>390</v>
      </c>
      <c r="I63">
        <v>40</v>
      </c>
    </row>
    <row r="64" spans="1:9">
      <c r="A64">
        <v>200072015</v>
      </c>
      <c r="B64" t="s">
        <v>8</v>
      </c>
      <c r="C64">
        <v>2022</v>
      </c>
      <c r="D64" t="s">
        <v>675</v>
      </c>
      <c r="E64">
        <v>4110</v>
      </c>
      <c r="F64">
        <v>165</v>
      </c>
      <c r="G64">
        <v>755</v>
      </c>
      <c r="H64">
        <v>1220</v>
      </c>
      <c r="I64">
        <v>1880</v>
      </c>
    </row>
    <row r="65" spans="1:9">
      <c r="A65">
        <v>200073096</v>
      </c>
      <c r="B65" t="s">
        <v>13</v>
      </c>
      <c r="C65">
        <v>2022</v>
      </c>
      <c r="D65" t="s">
        <v>675</v>
      </c>
      <c r="E65">
        <v>1895</v>
      </c>
      <c r="F65">
        <v>80</v>
      </c>
      <c r="G65">
        <v>340</v>
      </c>
      <c r="H65">
        <v>605</v>
      </c>
      <c r="I65">
        <v>835</v>
      </c>
    </row>
    <row r="66" spans="1:9">
      <c r="A66">
        <v>200016905</v>
      </c>
      <c r="B66" t="s">
        <v>36</v>
      </c>
      <c r="C66">
        <v>2020</v>
      </c>
      <c r="D66" t="s">
        <v>669</v>
      </c>
      <c r="E66">
        <v>105</v>
      </c>
      <c r="F66">
        <v>35</v>
      </c>
      <c r="G66">
        <v>60</v>
      </c>
      <c r="H66">
        <v>10</v>
      </c>
      <c r="I66">
        <v>0</v>
      </c>
    </row>
    <row r="67" spans="1:9">
      <c r="A67">
        <v>240700815</v>
      </c>
      <c r="B67" t="s">
        <v>24</v>
      </c>
      <c r="C67">
        <v>2023</v>
      </c>
      <c r="D67" t="s">
        <v>669</v>
      </c>
      <c r="E67">
        <v>215</v>
      </c>
      <c r="F67">
        <v>30</v>
      </c>
      <c r="G67">
        <v>125</v>
      </c>
      <c r="H67">
        <v>55</v>
      </c>
      <c r="I67">
        <v>5</v>
      </c>
    </row>
    <row r="68" spans="1:9">
      <c r="A68">
        <v>200039824</v>
      </c>
      <c r="B68" t="s">
        <v>18</v>
      </c>
      <c r="C68">
        <v>2021</v>
      </c>
      <c r="D68" t="s">
        <v>669</v>
      </c>
      <c r="E68">
        <v>265</v>
      </c>
      <c r="F68">
        <v>65</v>
      </c>
      <c r="G68">
        <v>160</v>
      </c>
      <c r="H68">
        <v>30</v>
      </c>
      <c r="I68">
        <v>0</v>
      </c>
    </row>
    <row r="69" spans="1:9">
      <c r="A69">
        <v>200073096</v>
      </c>
      <c r="B69" t="s">
        <v>13</v>
      </c>
      <c r="C69">
        <v>2020</v>
      </c>
      <c r="D69" t="s">
        <v>675</v>
      </c>
      <c r="E69">
        <v>1895</v>
      </c>
      <c r="F69">
        <v>70</v>
      </c>
      <c r="G69">
        <v>395</v>
      </c>
      <c r="H69">
        <v>615</v>
      </c>
      <c r="I69">
        <v>800</v>
      </c>
    </row>
    <row r="70" spans="1:9">
      <c r="A70">
        <v>240700716</v>
      </c>
      <c r="B70" t="s">
        <v>42</v>
      </c>
      <c r="C70">
        <v>2023</v>
      </c>
      <c r="D70" t="s">
        <v>675</v>
      </c>
      <c r="E70">
        <v>435</v>
      </c>
      <c r="F70">
        <v>10</v>
      </c>
      <c r="G70">
        <v>50</v>
      </c>
      <c r="H70">
        <v>125</v>
      </c>
      <c r="I70">
        <v>240</v>
      </c>
    </row>
    <row r="71" spans="1:9">
      <c r="A71">
        <v>200041366</v>
      </c>
      <c r="B71" t="s">
        <v>51</v>
      </c>
      <c r="C71">
        <v>2024</v>
      </c>
      <c r="D71" t="s">
        <v>669</v>
      </c>
      <c r="E71">
        <v>850</v>
      </c>
      <c r="F71">
        <v>65</v>
      </c>
      <c r="G71">
        <v>420</v>
      </c>
      <c r="H71">
        <v>295</v>
      </c>
      <c r="I71">
        <v>50</v>
      </c>
    </row>
    <row r="72" spans="1:9">
      <c r="A72">
        <v>200073245</v>
      </c>
      <c r="B72" t="s">
        <v>30</v>
      </c>
      <c r="C72">
        <v>2023</v>
      </c>
      <c r="D72" t="s">
        <v>675</v>
      </c>
      <c r="E72">
        <v>2740</v>
      </c>
      <c r="F72">
        <v>155</v>
      </c>
      <c r="G72">
        <v>635</v>
      </c>
      <c r="H72">
        <v>810</v>
      </c>
      <c r="I72">
        <v>1095</v>
      </c>
    </row>
    <row r="73" spans="1:9">
      <c r="A73">
        <v>200035129</v>
      </c>
      <c r="B73" t="s">
        <v>427</v>
      </c>
      <c r="C73">
        <v>2023</v>
      </c>
      <c r="D73" t="s">
        <v>675</v>
      </c>
      <c r="E73">
        <v>20</v>
      </c>
      <c r="F73">
        <v>0</v>
      </c>
      <c r="G73">
        <v>5</v>
      </c>
      <c r="H73">
        <v>10</v>
      </c>
      <c r="I73">
        <v>5</v>
      </c>
    </row>
    <row r="74" spans="1:9">
      <c r="A74">
        <v>200073096</v>
      </c>
      <c r="B74" t="s">
        <v>13</v>
      </c>
      <c r="C74">
        <v>2023</v>
      </c>
      <c r="D74" t="s">
        <v>675</v>
      </c>
      <c r="E74">
        <v>1855</v>
      </c>
      <c r="F74">
        <v>60</v>
      </c>
      <c r="G74">
        <v>305</v>
      </c>
      <c r="H74">
        <v>525</v>
      </c>
      <c r="I74">
        <v>935</v>
      </c>
    </row>
    <row r="75" spans="1:9">
      <c r="A75">
        <v>200039824</v>
      </c>
      <c r="B75" t="s">
        <v>18</v>
      </c>
      <c r="C75">
        <v>2023</v>
      </c>
      <c r="D75" t="s">
        <v>669</v>
      </c>
      <c r="E75">
        <v>280</v>
      </c>
      <c r="F75">
        <v>45</v>
      </c>
      <c r="G75">
        <v>180</v>
      </c>
      <c r="H75">
        <v>50</v>
      </c>
      <c r="I75">
        <v>0</v>
      </c>
    </row>
    <row r="76" spans="1:9">
      <c r="A76">
        <v>200072015</v>
      </c>
      <c r="B76" t="s">
        <v>8</v>
      </c>
      <c r="C76">
        <v>2021</v>
      </c>
      <c r="D76" t="s">
        <v>675</v>
      </c>
      <c r="E76">
        <v>4175</v>
      </c>
      <c r="F76">
        <v>185</v>
      </c>
      <c r="G76">
        <v>835</v>
      </c>
      <c r="H76">
        <v>1270</v>
      </c>
      <c r="I76">
        <v>1825</v>
      </c>
    </row>
    <row r="77" spans="1:9">
      <c r="A77">
        <v>240700864</v>
      </c>
      <c r="B77" t="s">
        <v>39</v>
      </c>
      <c r="C77">
        <v>2020</v>
      </c>
      <c r="D77" t="s">
        <v>675</v>
      </c>
      <c r="E77">
        <v>1520</v>
      </c>
      <c r="F77">
        <v>95</v>
      </c>
      <c r="G77">
        <v>420</v>
      </c>
      <c r="H77">
        <v>425</v>
      </c>
      <c r="I77">
        <v>565</v>
      </c>
    </row>
    <row r="78" spans="1:9">
      <c r="A78">
        <v>200072007</v>
      </c>
      <c r="B78" t="s">
        <v>45</v>
      </c>
      <c r="C78">
        <v>2024</v>
      </c>
      <c r="D78" t="s">
        <v>675</v>
      </c>
      <c r="E78">
        <v>200</v>
      </c>
      <c r="F78">
        <v>10</v>
      </c>
      <c r="G78">
        <v>50</v>
      </c>
      <c r="H78">
        <v>60</v>
      </c>
      <c r="I78">
        <v>85</v>
      </c>
    </row>
    <row r="79" spans="1:9">
      <c r="A79">
        <v>200040491</v>
      </c>
      <c r="B79" t="s">
        <v>49</v>
      </c>
      <c r="C79">
        <v>2020</v>
      </c>
      <c r="D79" t="s">
        <v>669</v>
      </c>
      <c r="E79">
        <v>145</v>
      </c>
      <c r="F79">
        <v>25</v>
      </c>
      <c r="G79">
        <v>85</v>
      </c>
      <c r="H79">
        <v>30</v>
      </c>
      <c r="I79">
        <v>0</v>
      </c>
    </row>
    <row r="80" spans="1:9">
      <c r="A80">
        <v>200041366</v>
      </c>
      <c r="B80" t="s">
        <v>51</v>
      </c>
      <c r="C80">
        <v>2024</v>
      </c>
      <c r="D80" t="s">
        <v>675</v>
      </c>
      <c r="E80">
        <v>2590</v>
      </c>
      <c r="F80">
        <v>45</v>
      </c>
      <c r="G80">
        <v>235</v>
      </c>
      <c r="H80">
        <v>580</v>
      </c>
      <c r="I80">
        <v>1680</v>
      </c>
    </row>
    <row r="81" spans="1:9">
      <c r="A81">
        <v>200071413</v>
      </c>
      <c r="B81" t="s">
        <v>15</v>
      </c>
      <c r="C81">
        <v>2020</v>
      </c>
      <c r="D81" t="s">
        <v>675</v>
      </c>
      <c r="E81">
        <v>3235</v>
      </c>
      <c r="F81">
        <v>160</v>
      </c>
      <c r="G81">
        <v>730</v>
      </c>
      <c r="H81">
        <v>1060</v>
      </c>
      <c r="I81">
        <v>1255</v>
      </c>
    </row>
    <row r="82" spans="1:9">
      <c r="A82">
        <v>200035129</v>
      </c>
      <c r="B82" t="s">
        <v>427</v>
      </c>
      <c r="C82">
        <v>2020</v>
      </c>
      <c r="D82" t="s">
        <v>669</v>
      </c>
      <c r="E82">
        <v>10</v>
      </c>
      <c r="F82">
        <v>0</v>
      </c>
      <c r="G82">
        <v>10</v>
      </c>
      <c r="H82">
        <v>0</v>
      </c>
      <c r="I82">
        <v>0</v>
      </c>
    </row>
    <row r="83" spans="1:9">
      <c r="A83">
        <v>200039808</v>
      </c>
      <c r="B83" t="s">
        <v>27</v>
      </c>
      <c r="C83">
        <v>2022</v>
      </c>
      <c r="D83" t="s">
        <v>675</v>
      </c>
      <c r="E83">
        <v>990</v>
      </c>
      <c r="F83">
        <v>70</v>
      </c>
      <c r="G83">
        <v>215</v>
      </c>
      <c r="H83">
        <v>365</v>
      </c>
      <c r="I83">
        <v>315</v>
      </c>
    </row>
    <row r="84" spans="1:9">
      <c r="A84">
        <v>200071405</v>
      </c>
      <c r="B84" t="s">
        <v>21</v>
      </c>
      <c r="C84">
        <v>2024</v>
      </c>
      <c r="D84" t="s">
        <v>675</v>
      </c>
      <c r="E84">
        <v>1795</v>
      </c>
      <c r="F84">
        <v>65</v>
      </c>
      <c r="G84">
        <v>340</v>
      </c>
      <c r="H84">
        <v>455</v>
      </c>
      <c r="I84">
        <v>900</v>
      </c>
    </row>
    <row r="85" spans="1:9">
      <c r="A85">
        <v>240700815</v>
      </c>
      <c r="B85" t="s">
        <v>24</v>
      </c>
      <c r="C85">
        <v>2021</v>
      </c>
      <c r="D85" t="s">
        <v>669</v>
      </c>
      <c r="E85">
        <v>205</v>
      </c>
      <c r="F85">
        <v>40</v>
      </c>
      <c r="G85">
        <v>130</v>
      </c>
      <c r="H85">
        <v>35</v>
      </c>
      <c r="I85">
        <v>0</v>
      </c>
    </row>
    <row r="86" spans="1:9">
      <c r="A86">
        <v>240700617</v>
      </c>
      <c r="B86" t="s">
        <v>52</v>
      </c>
      <c r="C86">
        <v>2022</v>
      </c>
      <c r="D86" t="s">
        <v>675</v>
      </c>
      <c r="E86">
        <v>385</v>
      </c>
      <c r="F86">
        <v>35</v>
      </c>
      <c r="G86">
        <v>105</v>
      </c>
      <c r="H86">
        <v>125</v>
      </c>
      <c r="I86">
        <v>115</v>
      </c>
    </row>
    <row r="87" spans="1:9">
      <c r="A87">
        <v>200071413</v>
      </c>
      <c r="B87" t="s">
        <v>15</v>
      </c>
      <c r="C87">
        <v>2024</v>
      </c>
      <c r="D87" t="s">
        <v>675</v>
      </c>
      <c r="E87">
        <v>2995</v>
      </c>
      <c r="F87">
        <v>135</v>
      </c>
      <c r="G87">
        <v>495</v>
      </c>
      <c r="H87">
        <v>815</v>
      </c>
      <c r="I87">
        <v>1490</v>
      </c>
    </row>
    <row r="88" spans="1:9">
      <c r="A88">
        <v>200035129</v>
      </c>
      <c r="B88" t="s">
        <v>427</v>
      </c>
      <c r="C88">
        <v>2020</v>
      </c>
      <c r="D88" t="s">
        <v>675</v>
      </c>
      <c r="E88">
        <v>25</v>
      </c>
      <c r="F88">
        <v>0</v>
      </c>
      <c r="G88">
        <v>5</v>
      </c>
      <c r="H88">
        <v>10</v>
      </c>
      <c r="I88">
        <v>10</v>
      </c>
    </row>
    <row r="89" spans="1:9">
      <c r="A89">
        <v>200039808</v>
      </c>
      <c r="B89" t="s">
        <v>27</v>
      </c>
      <c r="C89">
        <v>2022</v>
      </c>
      <c r="D89" t="s">
        <v>669</v>
      </c>
      <c r="E89">
        <v>400</v>
      </c>
      <c r="F89">
        <v>70</v>
      </c>
      <c r="G89">
        <v>255</v>
      </c>
      <c r="H89">
        <v>65</v>
      </c>
      <c r="I89">
        <v>5</v>
      </c>
    </row>
    <row r="90" spans="1:9">
      <c r="A90">
        <v>240700617</v>
      </c>
      <c r="B90" t="s">
        <v>52</v>
      </c>
      <c r="C90">
        <v>2022</v>
      </c>
      <c r="D90" t="s">
        <v>669</v>
      </c>
      <c r="E90">
        <v>190</v>
      </c>
      <c r="F90">
        <v>40</v>
      </c>
      <c r="G90">
        <v>125</v>
      </c>
      <c r="H90">
        <v>25</v>
      </c>
      <c r="I90">
        <v>0</v>
      </c>
    </row>
    <row r="91" spans="1:9">
      <c r="A91">
        <v>240700864</v>
      </c>
      <c r="B91" t="s">
        <v>39</v>
      </c>
      <c r="C91">
        <v>2023</v>
      </c>
      <c r="D91" t="s">
        <v>669</v>
      </c>
      <c r="E91">
        <v>570</v>
      </c>
      <c r="F91">
        <v>100</v>
      </c>
      <c r="G91">
        <v>340</v>
      </c>
      <c r="H91">
        <v>110</v>
      </c>
      <c r="I91">
        <v>15</v>
      </c>
    </row>
    <row r="92" spans="1:9">
      <c r="A92">
        <v>200040491</v>
      </c>
      <c r="B92" t="s">
        <v>49</v>
      </c>
      <c r="C92">
        <v>2022</v>
      </c>
      <c r="D92" t="s">
        <v>669</v>
      </c>
      <c r="E92">
        <v>165</v>
      </c>
      <c r="F92">
        <v>15</v>
      </c>
      <c r="G92">
        <v>105</v>
      </c>
      <c r="H92">
        <v>35</v>
      </c>
      <c r="I92">
        <v>5</v>
      </c>
    </row>
    <row r="93" spans="1:9">
      <c r="A93">
        <v>200035129</v>
      </c>
      <c r="B93" t="s">
        <v>427</v>
      </c>
      <c r="C93">
        <v>2021</v>
      </c>
      <c r="D93" t="s">
        <v>669</v>
      </c>
      <c r="E93">
        <v>15</v>
      </c>
      <c r="F93">
        <v>5</v>
      </c>
      <c r="G93">
        <v>10</v>
      </c>
      <c r="H93">
        <v>0</v>
      </c>
      <c r="I93">
        <v>0</v>
      </c>
    </row>
    <row r="94" spans="1:9">
      <c r="A94">
        <v>200039808</v>
      </c>
      <c r="B94" t="s">
        <v>27</v>
      </c>
      <c r="C94">
        <v>2023</v>
      </c>
      <c r="D94" t="s">
        <v>669</v>
      </c>
      <c r="E94">
        <v>430</v>
      </c>
      <c r="F94">
        <v>75</v>
      </c>
      <c r="G94">
        <v>265</v>
      </c>
      <c r="H94">
        <v>80</v>
      </c>
      <c r="I94">
        <v>10</v>
      </c>
    </row>
    <row r="95" spans="1:9">
      <c r="A95">
        <v>240700815</v>
      </c>
      <c r="B95" t="s">
        <v>24</v>
      </c>
      <c r="C95">
        <v>2020</v>
      </c>
      <c r="D95" t="s">
        <v>675</v>
      </c>
      <c r="E95">
        <v>565</v>
      </c>
      <c r="F95">
        <v>25</v>
      </c>
      <c r="G95">
        <v>130</v>
      </c>
      <c r="H95">
        <v>190</v>
      </c>
      <c r="I95">
        <v>225</v>
      </c>
    </row>
    <row r="96" spans="1:9">
      <c r="A96">
        <v>200016905</v>
      </c>
      <c r="B96" t="s">
        <v>36</v>
      </c>
      <c r="C96">
        <v>2024</v>
      </c>
      <c r="D96" t="s">
        <v>675</v>
      </c>
      <c r="E96">
        <v>355</v>
      </c>
      <c r="F96">
        <v>20</v>
      </c>
      <c r="G96">
        <v>55</v>
      </c>
      <c r="H96">
        <v>120</v>
      </c>
      <c r="I96">
        <v>160</v>
      </c>
    </row>
    <row r="97" spans="1:9">
      <c r="A97">
        <v>200039824</v>
      </c>
      <c r="B97" t="s">
        <v>18</v>
      </c>
      <c r="C97">
        <v>2024</v>
      </c>
      <c r="D97" t="s">
        <v>675</v>
      </c>
      <c r="E97">
        <v>630</v>
      </c>
      <c r="F97">
        <v>25</v>
      </c>
      <c r="G97">
        <v>120</v>
      </c>
      <c r="H97">
        <v>205</v>
      </c>
      <c r="I97">
        <v>270</v>
      </c>
    </row>
    <row r="98" spans="1:9">
      <c r="A98">
        <v>200041465</v>
      </c>
      <c r="B98" t="s">
        <v>53</v>
      </c>
      <c r="C98">
        <v>2024</v>
      </c>
      <c r="D98" t="s">
        <v>669</v>
      </c>
      <c r="E98">
        <v>250</v>
      </c>
      <c r="F98">
        <v>40</v>
      </c>
      <c r="G98">
        <v>145</v>
      </c>
      <c r="H98">
        <v>60</v>
      </c>
      <c r="I98">
        <v>0</v>
      </c>
    </row>
    <row r="99" spans="1:9">
      <c r="A99">
        <v>200041465</v>
      </c>
      <c r="B99" t="s">
        <v>53</v>
      </c>
      <c r="C99">
        <v>2024</v>
      </c>
      <c r="D99" t="s">
        <v>675</v>
      </c>
      <c r="E99">
        <v>635</v>
      </c>
      <c r="F99">
        <v>25</v>
      </c>
      <c r="G99">
        <v>85</v>
      </c>
      <c r="H99">
        <v>190</v>
      </c>
      <c r="I99">
        <v>315</v>
      </c>
    </row>
    <row r="100" spans="1:9">
      <c r="A100">
        <v>200039832</v>
      </c>
      <c r="B100" t="s">
        <v>48</v>
      </c>
      <c r="C100">
        <v>2023</v>
      </c>
      <c r="D100" t="s">
        <v>669</v>
      </c>
      <c r="E100">
        <v>315</v>
      </c>
      <c r="F100">
        <v>70</v>
      </c>
      <c r="G100">
        <v>190</v>
      </c>
      <c r="H100">
        <v>45</v>
      </c>
      <c r="I100">
        <v>5</v>
      </c>
    </row>
    <row r="101" spans="1:9">
      <c r="A101">
        <v>200040491</v>
      </c>
      <c r="B101" t="s">
        <v>49</v>
      </c>
      <c r="C101">
        <v>2022</v>
      </c>
      <c r="D101" t="s">
        <v>675</v>
      </c>
      <c r="E101">
        <v>530</v>
      </c>
      <c r="F101">
        <v>15</v>
      </c>
      <c r="G101">
        <v>80</v>
      </c>
      <c r="H101">
        <v>175</v>
      </c>
      <c r="I101">
        <v>255</v>
      </c>
    </row>
    <row r="102" spans="1:9">
      <c r="A102">
        <v>240700302</v>
      </c>
      <c r="B102" t="s">
        <v>33</v>
      </c>
      <c r="C102">
        <v>2022</v>
      </c>
      <c r="D102" t="s">
        <v>669</v>
      </c>
      <c r="E102">
        <v>290</v>
      </c>
      <c r="F102">
        <v>80</v>
      </c>
      <c r="G102">
        <v>170</v>
      </c>
      <c r="H102">
        <v>30</v>
      </c>
      <c r="I102">
        <v>5</v>
      </c>
    </row>
    <row r="103" spans="1:9">
      <c r="A103">
        <v>200039808</v>
      </c>
      <c r="B103" t="s">
        <v>27</v>
      </c>
      <c r="C103">
        <v>2024</v>
      </c>
      <c r="D103" t="s">
        <v>675</v>
      </c>
      <c r="E103">
        <v>970</v>
      </c>
      <c r="F103">
        <v>35</v>
      </c>
      <c r="G103">
        <v>170</v>
      </c>
      <c r="H103">
        <v>315</v>
      </c>
      <c r="I103">
        <v>420</v>
      </c>
    </row>
    <row r="104" spans="1:9">
      <c r="A104">
        <v>200040491</v>
      </c>
      <c r="B104" t="s">
        <v>49</v>
      </c>
      <c r="C104">
        <v>2024</v>
      </c>
      <c r="D104" t="s">
        <v>669</v>
      </c>
      <c r="E104">
        <v>185</v>
      </c>
      <c r="F104">
        <v>10</v>
      </c>
      <c r="G104">
        <v>115</v>
      </c>
      <c r="H104">
        <v>60</v>
      </c>
      <c r="I104">
        <v>0</v>
      </c>
    </row>
    <row r="105" spans="1:9">
      <c r="A105">
        <v>240700617</v>
      </c>
      <c r="B105" t="s">
        <v>52</v>
      </c>
      <c r="C105">
        <v>2020</v>
      </c>
      <c r="D105" t="s">
        <v>675</v>
      </c>
      <c r="E105">
        <v>380</v>
      </c>
      <c r="F105">
        <v>40</v>
      </c>
      <c r="G105">
        <v>110</v>
      </c>
      <c r="H105">
        <v>130</v>
      </c>
      <c r="I105">
        <v>100</v>
      </c>
    </row>
    <row r="106" spans="1:9">
      <c r="A106">
        <v>200071405</v>
      </c>
      <c r="B106" t="s">
        <v>21</v>
      </c>
      <c r="C106">
        <v>2023</v>
      </c>
      <c r="D106" t="s">
        <v>669</v>
      </c>
      <c r="E106">
        <v>755</v>
      </c>
      <c r="F106">
        <v>130</v>
      </c>
      <c r="G106">
        <v>435</v>
      </c>
      <c r="H106">
        <v>165</v>
      </c>
      <c r="I106">
        <v>15</v>
      </c>
    </row>
    <row r="107" spans="1:9">
      <c r="A107">
        <v>200071413</v>
      </c>
      <c r="B107" t="s">
        <v>15</v>
      </c>
      <c r="C107">
        <v>2022</v>
      </c>
      <c r="D107" t="s">
        <v>669</v>
      </c>
      <c r="E107">
        <v>1345</v>
      </c>
      <c r="F107">
        <v>240</v>
      </c>
      <c r="G107">
        <v>820</v>
      </c>
      <c r="H107">
        <v>240</v>
      </c>
      <c r="I107">
        <v>20</v>
      </c>
    </row>
    <row r="108" spans="1:9">
      <c r="A108">
        <v>200040491</v>
      </c>
      <c r="B108" t="s">
        <v>49</v>
      </c>
      <c r="C108">
        <v>2021</v>
      </c>
      <c r="D108" t="s">
        <v>675</v>
      </c>
      <c r="E108">
        <v>560</v>
      </c>
      <c r="F108">
        <v>20</v>
      </c>
      <c r="G108">
        <v>110</v>
      </c>
      <c r="H108">
        <v>180</v>
      </c>
      <c r="I108">
        <v>245</v>
      </c>
    </row>
    <row r="109" spans="1:9">
      <c r="A109">
        <v>240700716</v>
      </c>
      <c r="B109" t="s">
        <v>42</v>
      </c>
      <c r="C109">
        <v>2024</v>
      </c>
      <c r="D109" t="s">
        <v>675</v>
      </c>
      <c r="E109">
        <v>420</v>
      </c>
      <c r="F109">
        <v>10</v>
      </c>
      <c r="G109">
        <v>45</v>
      </c>
      <c r="H109">
        <v>105</v>
      </c>
      <c r="I109">
        <v>255</v>
      </c>
    </row>
    <row r="110" spans="1:9">
      <c r="A110">
        <v>200073096</v>
      </c>
      <c r="B110" t="s">
        <v>13</v>
      </c>
      <c r="C110">
        <v>2024</v>
      </c>
      <c r="D110" t="s">
        <v>675</v>
      </c>
      <c r="E110">
        <v>1820</v>
      </c>
      <c r="F110">
        <v>40</v>
      </c>
      <c r="G110">
        <v>290</v>
      </c>
      <c r="H110">
        <v>460</v>
      </c>
      <c r="I110">
        <v>1000</v>
      </c>
    </row>
    <row r="111" spans="1:9">
      <c r="A111">
        <v>200041366</v>
      </c>
      <c r="B111" t="s">
        <v>51</v>
      </c>
      <c r="C111">
        <v>2021</v>
      </c>
      <c r="D111" t="s">
        <v>675</v>
      </c>
      <c r="E111">
        <v>2775</v>
      </c>
      <c r="F111">
        <v>80</v>
      </c>
      <c r="G111">
        <v>355</v>
      </c>
      <c r="H111">
        <v>815</v>
      </c>
      <c r="I111">
        <v>1490</v>
      </c>
    </row>
    <row r="112" spans="1:9">
      <c r="A112">
        <v>240700617</v>
      </c>
      <c r="B112" t="s">
        <v>52</v>
      </c>
      <c r="C112">
        <v>2023</v>
      </c>
      <c r="D112" t="s">
        <v>675</v>
      </c>
      <c r="E112">
        <v>365</v>
      </c>
      <c r="F112">
        <v>25</v>
      </c>
      <c r="G112">
        <v>75</v>
      </c>
      <c r="H112">
        <v>120</v>
      </c>
      <c r="I112">
        <v>140</v>
      </c>
    </row>
    <row r="113" spans="1:9">
      <c r="A113">
        <v>200039832</v>
      </c>
      <c r="B113" t="s">
        <v>48</v>
      </c>
      <c r="C113">
        <v>2022</v>
      </c>
      <c r="D113" t="s">
        <v>675</v>
      </c>
      <c r="E113">
        <v>535</v>
      </c>
      <c r="F113">
        <v>55</v>
      </c>
      <c r="G113">
        <v>145</v>
      </c>
      <c r="H113">
        <v>185</v>
      </c>
      <c r="I113">
        <v>135</v>
      </c>
    </row>
    <row r="114" spans="1:9">
      <c r="A114">
        <v>240700864</v>
      </c>
      <c r="B114" t="s">
        <v>39</v>
      </c>
      <c r="C114">
        <v>2024</v>
      </c>
      <c r="D114" t="s">
        <v>669</v>
      </c>
      <c r="E114">
        <v>575</v>
      </c>
      <c r="F114">
        <v>75</v>
      </c>
      <c r="G114">
        <v>325</v>
      </c>
      <c r="H114">
        <v>145</v>
      </c>
      <c r="I114">
        <v>10</v>
      </c>
    </row>
    <row r="115" spans="1:9">
      <c r="A115">
        <v>200039808</v>
      </c>
      <c r="B115" t="s">
        <v>27</v>
      </c>
      <c r="C115">
        <v>2024</v>
      </c>
      <c r="D115" t="s">
        <v>669</v>
      </c>
      <c r="E115">
        <v>420</v>
      </c>
      <c r="F115">
        <v>60</v>
      </c>
      <c r="G115">
        <v>235</v>
      </c>
      <c r="H115">
        <v>105</v>
      </c>
      <c r="I115">
        <v>10</v>
      </c>
    </row>
    <row r="116" spans="1:9">
      <c r="A116">
        <v>240700302</v>
      </c>
      <c r="B116" t="s">
        <v>33</v>
      </c>
      <c r="C116">
        <v>2021</v>
      </c>
      <c r="D116" t="s">
        <v>675</v>
      </c>
      <c r="E116">
        <v>565</v>
      </c>
      <c r="F116">
        <v>60</v>
      </c>
      <c r="G116">
        <v>175</v>
      </c>
      <c r="H116">
        <v>190</v>
      </c>
      <c r="I116">
        <v>125</v>
      </c>
    </row>
    <row r="117" spans="1:9">
      <c r="A117">
        <v>200016905</v>
      </c>
      <c r="B117" t="s">
        <v>36</v>
      </c>
      <c r="C117">
        <v>2023</v>
      </c>
      <c r="D117" t="s">
        <v>669</v>
      </c>
      <c r="E117">
        <v>110</v>
      </c>
      <c r="F117">
        <v>25</v>
      </c>
      <c r="G117">
        <v>65</v>
      </c>
      <c r="H117">
        <v>20</v>
      </c>
      <c r="I117">
        <v>0</v>
      </c>
    </row>
    <row r="118" spans="1:9">
      <c r="A118">
        <v>240700864</v>
      </c>
      <c r="B118" t="s">
        <v>39</v>
      </c>
      <c r="C118">
        <v>2021</v>
      </c>
      <c r="D118" t="s">
        <v>669</v>
      </c>
      <c r="E118">
        <v>530</v>
      </c>
      <c r="F118">
        <v>125</v>
      </c>
      <c r="G118">
        <v>310</v>
      </c>
      <c r="H118">
        <v>75</v>
      </c>
      <c r="I118">
        <v>5</v>
      </c>
    </row>
    <row r="119" spans="1:9">
      <c r="A119">
        <v>200040491</v>
      </c>
      <c r="B119" t="s">
        <v>49</v>
      </c>
      <c r="C119">
        <v>2023</v>
      </c>
      <c r="D119" t="s">
        <v>669</v>
      </c>
      <c r="E119">
        <v>180</v>
      </c>
      <c r="F119">
        <v>15</v>
      </c>
      <c r="G119">
        <v>115</v>
      </c>
      <c r="H119">
        <v>40</v>
      </c>
      <c r="I119">
        <v>5</v>
      </c>
    </row>
    <row r="120" spans="1:9">
      <c r="A120">
        <v>200071413</v>
      </c>
      <c r="B120" t="s">
        <v>15</v>
      </c>
      <c r="C120">
        <v>2022</v>
      </c>
      <c r="D120" t="s">
        <v>675</v>
      </c>
      <c r="E120">
        <v>3090</v>
      </c>
      <c r="F120">
        <v>160</v>
      </c>
      <c r="G120">
        <v>635</v>
      </c>
      <c r="H120">
        <v>1010</v>
      </c>
      <c r="I120">
        <v>1235</v>
      </c>
    </row>
    <row r="121" spans="1:9">
      <c r="A121">
        <v>200071405</v>
      </c>
      <c r="B121" t="s">
        <v>21</v>
      </c>
      <c r="C121">
        <v>2020</v>
      </c>
      <c r="D121" t="s">
        <v>669</v>
      </c>
      <c r="E121">
        <v>665</v>
      </c>
      <c r="F121">
        <v>140</v>
      </c>
      <c r="G121">
        <v>400</v>
      </c>
      <c r="H121">
        <v>110</v>
      </c>
      <c r="I121">
        <v>10</v>
      </c>
    </row>
    <row r="122" spans="1:9">
      <c r="A122">
        <v>200035129</v>
      </c>
      <c r="B122" t="s">
        <v>427</v>
      </c>
      <c r="C122">
        <v>2024</v>
      </c>
      <c r="D122" t="s">
        <v>669</v>
      </c>
      <c r="E122">
        <v>15</v>
      </c>
      <c r="F122">
        <v>5</v>
      </c>
      <c r="G122">
        <v>5</v>
      </c>
      <c r="H122">
        <v>5</v>
      </c>
      <c r="I122">
        <v>0</v>
      </c>
    </row>
    <row r="123" spans="1:9">
      <c r="A123">
        <v>200039824</v>
      </c>
      <c r="B123" t="s">
        <v>18</v>
      </c>
      <c r="C123">
        <v>2020</v>
      </c>
      <c r="D123" t="s">
        <v>669</v>
      </c>
      <c r="E123">
        <v>275</v>
      </c>
      <c r="F123">
        <v>55</v>
      </c>
      <c r="G123">
        <v>185</v>
      </c>
      <c r="H123">
        <v>30</v>
      </c>
      <c r="I123">
        <v>5</v>
      </c>
    </row>
    <row r="124" spans="1:9">
      <c r="A124">
        <v>200072007</v>
      </c>
      <c r="B124" t="s">
        <v>45</v>
      </c>
      <c r="C124">
        <v>2022</v>
      </c>
      <c r="D124" t="s">
        <v>675</v>
      </c>
      <c r="E124">
        <v>210</v>
      </c>
      <c r="F124">
        <v>10</v>
      </c>
      <c r="G124">
        <v>55</v>
      </c>
      <c r="H124">
        <v>80</v>
      </c>
      <c r="I124">
        <v>60</v>
      </c>
    </row>
    <row r="125" spans="1:9">
      <c r="A125">
        <v>240700716</v>
      </c>
      <c r="B125" t="s">
        <v>42</v>
      </c>
      <c r="C125">
        <v>2021</v>
      </c>
      <c r="D125" t="s">
        <v>669</v>
      </c>
      <c r="E125">
        <v>95</v>
      </c>
      <c r="F125">
        <v>15</v>
      </c>
      <c r="G125">
        <v>65</v>
      </c>
      <c r="H125">
        <v>10</v>
      </c>
      <c r="I125">
        <v>5</v>
      </c>
    </row>
    <row r="126" spans="1:9">
      <c r="A126">
        <v>240700815</v>
      </c>
      <c r="B126" t="s">
        <v>24</v>
      </c>
      <c r="C126">
        <v>2024</v>
      </c>
      <c r="D126" t="s">
        <v>669</v>
      </c>
      <c r="E126">
        <v>205</v>
      </c>
      <c r="F126">
        <v>30</v>
      </c>
      <c r="G126">
        <v>110</v>
      </c>
      <c r="H126">
        <v>60</v>
      </c>
      <c r="I126">
        <v>0</v>
      </c>
    </row>
    <row r="127" spans="1:9">
      <c r="A127">
        <v>200041366</v>
      </c>
      <c r="B127" t="s">
        <v>51</v>
      </c>
      <c r="C127">
        <v>2020</v>
      </c>
      <c r="D127" t="s">
        <v>669</v>
      </c>
      <c r="E127">
        <v>815</v>
      </c>
      <c r="F127">
        <v>120</v>
      </c>
      <c r="G127">
        <v>495</v>
      </c>
      <c r="H127">
        <v>160</v>
      </c>
      <c r="I127">
        <v>25</v>
      </c>
    </row>
    <row r="128" spans="1:9">
      <c r="A128">
        <v>240700716</v>
      </c>
      <c r="B128" t="s">
        <v>42</v>
      </c>
      <c r="C128">
        <v>2020</v>
      </c>
      <c r="D128" t="s">
        <v>675</v>
      </c>
      <c r="E128">
        <v>475</v>
      </c>
      <c r="F128">
        <v>15</v>
      </c>
      <c r="G128">
        <v>65</v>
      </c>
      <c r="H128">
        <v>180</v>
      </c>
      <c r="I128">
        <v>210</v>
      </c>
    </row>
    <row r="129" spans="1:9">
      <c r="A129">
        <v>200072015</v>
      </c>
      <c r="B129" t="s">
        <v>8</v>
      </c>
      <c r="C129">
        <v>2021</v>
      </c>
      <c r="D129" t="s">
        <v>669</v>
      </c>
      <c r="E129">
        <v>1390</v>
      </c>
      <c r="F129">
        <v>270</v>
      </c>
      <c r="G129">
        <v>860</v>
      </c>
      <c r="H129">
        <v>215</v>
      </c>
      <c r="I129">
        <v>25</v>
      </c>
    </row>
    <row r="130" spans="1:9">
      <c r="A130">
        <v>200039824</v>
      </c>
      <c r="B130" t="s">
        <v>18</v>
      </c>
      <c r="C130">
        <v>2024</v>
      </c>
      <c r="D130" t="s">
        <v>669</v>
      </c>
      <c r="E130">
        <v>280</v>
      </c>
      <c r="F130">
        <v>50</v>
      </c>
      <c r="G130">
        <v>165</v>
      </c>
      <c r="H130">
        <v>60</v>
      </c>
      <c r="I130">
        <v>5</v>
      </c>
    </row>
    <row r="131" spans="1:9">
      <c r="A131">
        <v>240700864</v>
      </c>
      <c r="B131" t="s">
        <v>39</v>
      </c>
      <c r="C131">
        <v>2024</v>
      </c>
      <c r="D131" t="s">
        <v>675</v>
      </c>
      <c r="E131">
        <v>1400</v>
      </c>
      <c r="F131">
        <v>70</v>
      </c>
      <c r="G131">
        <v>250</v>
      </c>
      <c r="H131">
        <v>360</v>
      </c>
      <c r="I131">
        <v>680</v>
      </c>
    </row>
    <row r="132" spans="1:9">
      <c r="A132">
        <v>200040491</v>
      </c>
      <c r="B132" t="s">
        <v>49</v>
      </c>
      <c r="C132">
        <v>2024</v>
      </c>
      <c r="D132" t="s">
        <v>675</v>
      </c>
      <c r="E132">
        <v>500</v>
      </c>
      <c r="F132">
        <v>10</v>
      </c>
      <c r="G132">
        <v>55</v>
      </c>
      <c r="H132">
        <v>140</v>
      </c>
      <c r="I132">
        <v>290</v>
      </c>
    </row>
    <row r="133" spans="1:9">
      <c r="A133">
        <v>200039832</v>
      </c>
      <c r="B133" t="s">
        <v>48</v>
      </c>
      <c r="C133">
        <v>2021</v>
      </c>
      <c r="D133" t="s">
        <v>675</v>
      </c>
      <c r="E133">
        <v>545</v>
      </c>
      <c r="F133">
        <v>45</v>
      </c>
      <c r="G133">
        <v>180</v>
      </c>
      <c r="H133">
        <v>185</v>
      </c>
      <c r="I133">
        <v>120</v>
      </c>
    </row>
    <row r="134" spans="1:9">
      <c r="A134">
        <v>200016905</v>
      </c>
      <c r="B134" t="s">
        <v>36</v>
      </c>
      <c r="C134">
        <v>2020</v>
      </c>
      <c r="D134" t="s">
        <v>675</v>
      </c>
      <c r="E134">
        <v>415</v>
      </c>
      <c r="F134">
        <v>20</v>
      </c>
      <c r="G134">
        <v>100</v>
      </c>
      <c r="H134">
        <v>165</v>
      </c>
      <c r="I134">
        <v>130</v>
      </c>
    </row>
    <row r="135" spans="1:9">
      <c r="A135">
        <v>200016905</v>
      </c>
      <c r="B135" t="s">
        <v>36</v>
      </c>
      <c r="C135">
        <v>2021</v>
      </c>
      <c r="D135" t="s">
        <v>669</v>
      </c>
      <c r="E135">
        <v>105</v>
      </c>
      <c r="F135">
        <v>30</v>
      </c>
      <c r="G135">
        <v>65</v>
      </c>
      <c r="H135">
        <v>5</v>
      </c>
      <c r="I135">
        <v>0</v>
      </c>
    </row>
    <row r="136" spans="1:9">
      <c r="A136">
        <v>200073245</v>
      </c>
      <c r="B136" t="s">
        <v>30</v>
      </c>
      <c r="C136">
        <v>2024</v>
      </c>
      <c r="D136" t="s">
        <v>675</v>
      </c>
      <c r="E136">
        <v>2725</v>
      </c>
      <c r="F136">
        <v>140</v>
      </c>
      <c r="G136">
        <v>575</v>
      </c>
      <c r="H136">
        <v>750</v>
      </c>
      <c r="I136">
        <v>1180</v>
      </c>
    </row>
    <row r="137" spans="1:9">
      <c r="A137">
        <v>200073245</v>
      </c>
      <c r="B137" t="s">
        <v>30</v>
      </c>
      <c r="C137">
        <v>2023</v>
      </c>
      <c r="D137" t="s">
        <v>669</v>
      </c>
      <c r="E137">
        <v>1400</v>
      </c>
      <c r="F137">
        <v>205</v>
      </c>
      <c r="G137">
        <v>835</v>
      </c>
      <c r="H137">
        <v>315</v>
      </c>
      <c r="I137">
        <v>25</v>
      </c>
    </row>
    <row r="138" spans="1:9">
      <c r="A138">
        <v>200041465</v>
      </c>
      <c r="B138" t="s">
        <v>53</v>
      </c>
      <c r="C138">
        <v>2022</v>
      </c>
      <c r="D138" t="s">
        <v>675</v>
      </c>
      <c r="E138">
        <v>675</v>
      </c>
      <c r="F138">
        <v>40</v>
      </c>
      <c r="G138">
        <v>125</v>
      </c>
      <c r="H138">
        <v>260</v>
      </c>
      <c r="I138">
        <v>235</v>
      </c>
    </row>
    <row r="139" spans="1:9">
      <c r="A139">
        <v>240700815</v>
      </c>
      <c r="B139" t="s">
        <v>24</v>
      </c>
      <c r="C139">
        <v>2022</v>
      </c>
      <c r="D139" t="s">
        <v>669</v>
      </c>
      <c r="E139">
        <v>205</v>
      </c>
      <c r="F139">
        <v>30</v>
      </c>
      <c r="G139">
        <v>125</v>
      </c>
      <c r="H139">
        <v>45</v>
      </c>
      <c r="I139">
        <v>0</v>
      </c>
    </row>
    <row r="140" spans="1:9">
      <c r="A140">
        <v>200039808</v>
      </c>
      <c r="B140" t="s">
        <v>27</v>
      </c>
      <c r="C140">
        <v>2023</v>
      </c>
      <c r="D140" t="s">
        <v>675</v>
      </c>
      <c r="E140">
        <v>940</v>
      </c>
      <c r="F140">
        <v>45</v>
      </c>
      <c r="G140">
        <v>195</v>
      </c>
      <c r="H140">
        <v>310</v>
      </c>
      <c r="I140">
        <v>375</v>
      </c>
    </row>
    <row r="141" spans="1:9">
      <c r="A141">
        <v>240700716</v>
      </c>
      <c r="B141" t="s">
        <v>42</v>
      </c>
      <c r="C141">
        <v>2024</v>
      </c>
      <c r="D141" t="s">
        <v>669</v>
      </c>
      <c r="E141">
        <v>115</v>
      </c>
      <c r="F141">
        <v>15</v>
      </c>
      <c r="G141">
        <v>55</v>
      </c>
      <c r="H141">
        <v>35</v>
      </c>
      <c r="I141">
        <v>5</v>
      </c>
    </row>
    <row r="142" spans="1:9">
      <c r="A142">
        <v>200041465</v>
      </c>
      <c r="B142" t="s">
        <v>53</v>
      </c>
      <c r="C142">
        <v>2020</v>
      </c>
      <c r="D142" t="s">
        <v>675</v>
      </c>
      <c r="E142">
        <v>715</v>
      </c>
      <c r="F142">
        <v>30</v>
      </c>
      <c r="G142">
        <v>165</v>
      </c>
      <c r="H142">
        <v>265</v>
      </c>
      <c r="I142">
        <v>245</v>
      </c>
    </row>
    <row r="143" spans="1:9">
      <c r="A143">
        <v>240700716</v>
      </c>
      <c r="B143" t="s">
        <v>42</v>
      </c>
      <c r="C143">
        <v>2022</v>
      </c>
      <c r="D143" t="s">
        <v>675</v>
      </c>
      <c r="E143">
        <v>450</v>
      </c>
      <c r="F143">
        <v>10</v>
      </c>
      <c r="G143">
        <v>60</v>
      </c>
      <c r="H143">
        <v>155</v>
      </c>
      <c r="I143">
        <v>220</v>
      </c>
    </row>
    <row r="144" spans="1:9">
      <c r="A144">
        <v>200041465</v>
      </c>
      <c r="B144" t="s">
        <v>53</v>
      </c>
      <c r="C144">
        <v>2021</v>
      </c>
      <c r="D144" t="s">
        <v>669</v>
      </c>
      <c r="E144">
        <v>200</v>
      </c>
      <c r="F144">
        <v>45</v>
      </c>
      <c r="G144">
        <v>120</v>
      </c>
      <c r="H144">
        <v>25</v>
      </c>
      <c r="I144">
        <v>5</v>
      </c>
    </row>
    <row r="145" spans="1:9">
      <c r="A145">
        <v>240700617</v>
      </c>
      <c r="B145" t="s">
        <v>52</v>
      </c>
      <c r="C145">
        <v>2023</v>
      </c>
      <c r="D145" t="s">
        <v>669</v>
      </c>
      <c r="E145">
        <v>210</v>
      </c>
      <c r="F145">
        <v>30</v>
      </c>
      <c r="G145">
        <v>145</v>
      </c>
      <c r="H145">
        <v>30</v>
      </c>
      <c r="I145">
        <v>5</v>
      </c>
    </row>
    <row r="146" spans="1:9">
      <c r="A146">
        <v>200016905</v>
      </c>
      <c r="B146" t="s">
        <v>36</v>
      </c>
      <c r="C146">
        <v>2022</v>
      </c>
      <c r="D146" t="s">
        <v>669</v>
      </c>
      <c r="E146">
        <v>105</v>
      </c>
      <c r="F146">
        <v>25</v>
      </c>
      <c r="G146">
        <v>65</v>
      </c>
      <c r="H146">
        <v>15</v>
      </c>
      <c r="I146">
        <v>0</v>
      </c>
    </row>
    <row r="147" spans="1:9">
      <c r="A147">
        <v>200016905</v>
      </c>
      <c r="B147" t="s">
        <v>36</v>
      </c>
      <c r="C147">
        <v>2024</v>
      </c>
      <c r="D147" t="s">
        <v>669</v>
      </c>
      <c r="E147">
        <v>115</v>
      </c>
      <c r="F147">
        <v>15</v>
      </c>
      <c r="G147">
        <v>70</v>
      </c>
      <c r="H147">
        <v>25</v>
      </c>
      <c r="I147">
        <v>0</v>
      </c>
    </row>
    <row r="148" spans="1:9">
      <c r="A148">
        <v>200072015</v>
      </c>
      <c r="B148" t="s">
        <v>8</v>
      </c>
      <c r="C148">
        <v>2024</v>
      </c>
      <c r="D148" t="s">
        <v>669</v>
      </c>
      <c r="E148">
        <v>1455</v>
      </c>
      <c r="F148">
        <v>185</v>
      </c>
      <c r="G148">
        <v>775</v>
      </c>
      <c r="H148">
        <v>420</v>
      </c>
      <c r="I148">
        <v>55</v>
      </c>
    </row>
    <row r="149" spans="1:9">
      <c r="A149">
        <v>200039832</v>
      </c>
      <c r="B149" t="s">
        <v>48</v>
      </c>
      <c r="C149">
        <v>2022</v>
      </c>
      <c r="D149" t="s">
        <v>669</v>
      </c>
      <c r="E149">
        <v>310</v>
      </c>
      <c r="F149">
        <v>85</v>
      </c>
      <c r="G149">
        <v>180</v>
      </c>
      <c r="H149">
        <v>35</v>
      </c>
      <c r="I149">
        <v>5</v>
      </c>
    </row>
    <row r="150" spans="1:9">
      <c r="A150">
        <v>240700302</v>
      </c>
      <c r="B150" t="s">
        <v>33</v>
      </c>
      <c r="C150">
        <v>2020</v>
      </c>
      <c r="D150" t="s">
        <v>669</v>
      </c>
      <c r="E150">
        <v>280</v>
      </c>
      <c r="F150">
        <v>75</v>
      </c>
      <c r="G150">
        <v>170</v>
      </c>
      <c r="H150">
        <v>25</v>
      </c>
      <c r="I150">
        <v>5</v>
      </c>
    </row>
    <row r="151" spans="1:9">
      <c r="A151">
        <v>200039824</v>
      </c>
      <c r="B151" t="s">
        <v>18</v>
      </c>
      <c r="C151">
        <v>2023</v>
      </c>
      <c r="D151" t="s">
        <v>675</v>
      </c>
      <c r="E151">
        <v>640</v>
      </c>
      <c r="F151">
        <v>25</v>
      </c>
      <c r="G151">
        <v>145</v>
      </c>
      <c r="H151">
        <v>220</v>
      </c>
      <c r="I151">
        <v>235</v>
      </c>
    </row>
    <row r="152" spans="1:9">
      <c r="A152">
        <v>200073245</v>
      </c>
      <c r="B152" t="s">
        <v>30</v>
      </c>
      <c r="C152">
        <v>2020</v>
      </c>
      <c r="D152" t="s">
        <v>675</v>
      </c>
      <c r="E152">
        <v>2910</v>
      </c>
      <c r="F152">
        <v>220</v>
      </c>
      <c r="G152">
        <v>800</v>
      </c>
      <c r="H152">
        <v>915</v>
      </c>
      <c r="I152">
        <v>945</v>
      </c>
    </row>
    <row r="153" spans="1:9">
      <c r="A153">
        <v>240700617</v>
      </c>
      <c r="B153" t="s">
        <v>52</v>
      </c>
      <c r="C153">
        <v>2021</v>
      </c>
      <c r="D153" t="s">
        <v>675</v>
      </c>
      <c r="E153">
        <v>380</v>
      </c>
      <c r="F153">
        <v>30</v>
      </c>
      <c r="G153">
        <v>100</v>
      </c>
      <c r="H153">
        <v>135</v>
      </c>
      <c r="I153">
        <v>110</v>
      </c>
    </row>
    <row r="154" spans="1:9">
      <c r="A154">
        <v>200072015</v>
      </c>
      <c r="B154" t="s">
        <v>8</v>
      </c>
      <c r="C154">
        <v>2023</v>
      </c>
      <c r="D154" t="s">
        <v>675</v>
      </c>
      <c r="E154">
        <v>4025</v>
      </c>
      <c r="F154">
        <v>165</v>
      </c>
      <c r="G154">
        <v>665</v>
      </c>
      <c r="H154">
        <v>1075</v>
      </c>
      <c r="I154">
        <v>2060</v>
      </c>
    </row>
    <row r="155" spans="1:9">
      <c r="A155">
        <v>200072007</v>
      </c>
      <c r="B155" t="s">
        <v>45</v>
      </c>
      <c r="C155">
        <v>2021</v>
      </c>
      <c r="D155" t="s">
        <v>675</v>
      </c>
      <c r="E155">
        <v>215</v>
      </c>
      <c r="F155">
        <v>10</v>
      </c>
      <c r="G155">
        <v>55</v>
      </c>
      <c r="H155">
        <v>95</v>
      </c>
      <c r="I155">
        <v>55</v>
      </c>
    </row>
    <row r="156" spans="1:9">
      <c r="A156">
        <v>200071405</v>
      </c>
      <c r="B156" t="s">
        <v>21</v>
      </c>
      <c r="C156">
        <v>2024</v>
      </c>
      <c r="D156" t="s">
        <v>669</v>
      </c>
      <c r="E156">
        <v>770</v>
      </c>
      <c r="F156">
        <v>105</v>
      </c>
      <c r="G156">
        <v>420</v>
      </c>
      <c r="H156">
        <v>215</v>
      </c>
      <c r="I156">
        <v>20</v>
      </c>
    </row>
    <row r="157" spans="1:9">
      <c r="A157">
        <v>240700716</v>
      </c>
      <c r="B157" t="s">
        <v>42</v>
      </c>
      <c r="C157">
        <v>2021</v>
      </c>
      <c r="D157" t="s">
        <v>675</v>
      </c>
      <c r="E157">
        <v>465</v>
      </c>
      <c r="F157">
        <v>5</v>
      </c>
      <c r="G157">
        <v>65</v>
      </c>
      <c r="H157">
        <v>165</v>
      </c>
      <c r="I157">
        <v>220</v>
      </c>
    </row>
    <row r="158" spans="1:9">
      <c r="A158">
        <v>200039832</v>
      </c>
      <c r="B158" t="s">
        <v>48</v>
      </c>
      <c r="C158">
        <v>2020</v>
      </c>
      <c r="D158" t="s">
        <v>675</v>
      </c>
      <c r="E158">
        <v>550</v>
      </c>
      <c r="F158">
        <v>50</v>
      </c>
      <c r="G158">
        <v>190</v>
      </c>
      <c r="H158">
        <v>180</v>
      </c>
      <c r="I158">
        <v>125</v>
      </c>
    </row>
    <row r="159" spans="1:9">
      <c r="A159">
        <v>200039832</v>
      </c>
      <c r="B159" t="s">
        <v>48</v>
      </c>
      <c r="C159">
        <v>2024</v>
      </c>
      <c r="D159" t="s">
        <v>669</v>
      </c>
      <c r="E159">
        <v>310</v>
      </c>
      <c r="F159">
        <v>65</v>
      </c>
      <c r="G159">
        <v>180</v>
      </c>
      <c r="H159">
        <v>60</v>
      </c>
      <c r="I159">
        <v>5</v>
      </c>
    </row>
    <row r="160" spans="1:9">
      <c r="A160">
        <v>200041465</v>
      </c>
      <c r="B160" t="s">
        <v>53</v>
      </c>
      <c r="C160">
        <v>2023</v>
      </c>
      <c r="D160" t="s">
        <v>669</v>
      </c>
      <c r="E160">
        <v>240</v>
      </c>
      <c r="F160">
        <v>35</v>
      </c>
      <c r="G160">
        <v>145</v>
      </c>
      <c r="H160">
        <v>50</v>
      </c>
      <c r="I160">
        <v>5</v>
      </c>
    </row>
    <row r="161" spans="1:9">
      <c r="A161">
        <v>200041366</v>
      </c>
      <c r="B161" t="s">
        <v>51</v>
      </c>
      <c r="C161">
        <v>2023</v>
      </c>
      <c r="D161" t="s">
        <v>675</v>
      </c>
      <c r="E161">
        <v>2650</v>
      </c>
      <c r="F161">
        <v>40</v>
      </c>
      <c r="G161">
        <v>270</v>
      </c>
      <c r="H161">
        <v>670</v>
      </c>
      <c r="I161">
        <v>1635</v>
      </c>
    </row>
    <row r="162" spans="1:9">
      <c r="A162">
        <v>200071413</v>
      </c>
      <c r="B162" t="s">
        <v>15</v>
      </c>
      <c r="C162">
        <v>2021</v>
      </c>
      <c r="D162" t="s">
        <v>675</v>
      </c>
      <c r="E162">
        <v>3150</v>
      </c>
      <c r="F162">
        <v>145</v>
      </c>
      <c r="G162">
        <v>660</v>
      </c>
      <c r="H162">
        <v>1075</v>
      </c>
      <c r="I162">
        <v>1215</v>
      </c>
    </row>
    <row r="163" spans="1:9">
      <c r="A163">
        <v>200073096</v>
      </c>
      <c r="B163" t="s">
        <v>13</v>
      </c>
      <c r="C163">
        <v>2024</v>
      </c>
      <c r="D163" t="s">
        <v>669</v>
      </c>
      <c r="E163">
        <v>610</v>
      </c>
      <c r="F163">
        <v>65</v>
      </c>
      <c r="G163">
        <v>330</v>
      </c>
      <c r="H163">
        <v>185</v>
      </c>
      <c r="I163">
        <v>20</v>
      </c>
    </row>
    <row r="164" spans="1:9">
      <c r="A164">
        <v>200039832</v>
      </c>
      <c r="B164" t="s">
        <v>48</v>
      </c>
      <c r="C164">
        <v>2024</v>
      </c>
      <c r="D164" t="s">
        <v>675</v>
      </c>
      <c r="E164">
        <v>505</v>
      </c>
      <c r="F164">
        <v>40</v>
      </c>
      <c r="G164">
        <v>130</v>
      </c>
      <c r="H164">
        <v>135</v>
      </c>
      <c r="I164">
        <v>185</v>
      </c>
    </row>
    <row r="165" spans="1:9">
      <c r="A165">
        <v>200041366</v>
      </c>
      <c r="B165" t="s">
        <v>51</v>
      </c>
      <c r="C165">
        <v>2022</v>
      </c>
      <c r="D165" t="s">
        <v>669</v>
      </c>
      <c r="E165">
        <v>810</v>
      </c>
      <c r="F165">
        <v>90</v>
      </c>
      <c r="G165">
        <v>445</v>
      </c>
      <c r="H165">
        <v>220</v>
      </c>
      <c r="I165">
        <v>35</v>
      </c>
    </row>
    <row r="166" spans="1:9">
      <c r="A166">
        <v>240700815</v>
      </c>
      <c r="B166" t="s">
        <v>24</v>
      </c>
      <c r="C166">
        <v>2024</v>
      </c>
      <c r="D166" t="s">
        <v>675</v>
      </c>
      <c r="E166">
        <v>575</v>
      </c>
      <c r="F166">
        <v>15</v>
      </c>
      <c r="G166">
        <v>80</v>
      </c>
      <c r="H166">
        <v>165</v>
      </c>
      <c r="I166">
        <v>295</v>
      </c>
    </row>
    <row r="167" spans="1:9">
      <c r="A167">
        <v>240700716</v>
      </c>
      <c r="B167" t="s">
        <v>42</v>
      </c>
      <c r="C167">
        <v>2023</v>
      </c>
      <c r="D167" t="s">
        <v>669</v>
      </c>
      <c r="E167">
        <v>105</v>
      </c>
      <c r="F167">
        <v>10</v>
      </c>
      <c r="G167">
        <v>70</v>
      </c>
      <c r="H167">
        <v>20</v>
      </c>
      <c r="I167">
        <v>5</v>
      </c>
    </row>
    <row r="168" spans="1:9">
      <c r="A168">
        <v>240700864</v>
      </c>
      <c r="B168" t="s">
        <v>39</v>
      </c>
      <c r="C168">
        <v>2022</v>
      </c>
      <c r="D168" t="s">
        <v>675</v>
      </c>
      <c r="E168">
        <v>1435</v>
      </c>
      <c r="F168">
        <v>65</v>
      </c>
      <c r="G168">
        <v>340</v>
      </c>
      <c r="H168">
        <v>425</v>
      </c>
      <c r="I168">
        <v>585</v>
      </c>
    </row>
    <row r="169" spans="1:9">
      <c r="A169">
        <v>240700617</v>
      </c>
      <c r="B169" t="s">
        <v>52</v>
      </c>
      <c r="C169">
        <v>2024</v>
      </c>
      <c r="D169" t="s">
        <v>675</v>
      </c>
      <c r="E169">
        <v>365</v>
      </c>
      <c r="F169">
        <v>25</v>
      </c>
      <c r="G169">
        <v>75</v>
      </c>
      <c r="H169">
        <v>120</v>
      </c>
      <c r="I169">
        <v>145</v>
      </c>
    </row>
    <row r="170" spans="1:9">
      <c r="A170">
        <v>200016905</v>
      </c>
      <c r="B170" t="s">
        <v>36</v>
      </c>
      <c r="C170">
        <v>2023</v>
      </c>
      <c r="D170" t="s">
        <v>675</v>
      </c>
      <c r="E170">
        <v>390</v>
      </c>
      <c r="F170">
        <v>10</v>
      </c>
      <c r="G170">
        <v>85</v>
      </c>
      <c r="H170">
        <v>140</v>
      </c>
      <c r="I170">
        <v>150</v>
      </c>
    </row>
    <row r="171" spans="1:9">
      <c r="A171">
        <v>200072007</v>
      </c>
      <c r="B171" t="s">
        <v>45</v>
      </c>
      <c r="C171">
        <v>2022</v>
      </c>
      <c r="D171" t="s">
        <v>669</v>
      </c>
      <c r="E171">
        <v>50</v>
      </c>
      <c r="F171">
        <v>10</v>
      </c>
      <c r="G171">
        <v>30</v>
      </c>
      <c r="H171">
        <v>10</v>
      </c>
      <c r="I171">
        <v>0</v>
      </c>
    </row>
    <row r="172" spans="1:9">
      <c r="A172">
        <v>200016905</v>
      </c>
      <c r="B172" t="s">
        <v>36</v>
      </c>
      <c r="C172">
        <v>2021</v>
      </c>
      <c r="D172" t="s">
        <v>675</v>
      </c>
      <c r="E172">
        <v>405</v>
      </c>
      <c r="F172">
        <v>15</v>
      </c>
      <c r="G172">
        <v>100</v>
      </c>
      <c r="H172">
        <v>165</v>
      </c>
      <c r="I172">
        <v>120</v>
      </c>
    </row>
    <row r="173" spans="1:9">
      <c r="A173">
        <v>200072015</v>
      </c>
      <c r="B173" t="s">
        <v>8</v>
      </c>
      <c r="C173">
        <v>2022</v>
      </c>
      <c r="D173" t="s">
        <v>669</v>
      </c>
      <c r="E173">
        <v>1415</v>
      </c>
      <c r="F173">
        <v>230</v>
      </c>
      <c r="G173">
        <v>845</v>
      </c>
      <c r="H173">
        <v>295</v>
      </c>
      <c r="I173">
        <v>25</v>
      </c>
    </row>
    <row r="174" spans="1:9">
      <c r="A174">
        <v>200073096</v>
      </c>
      <c r="B174" t="s">
        <v>13</v>
      </c>
      <c r="C174">
        <v>2022</v>
      </c>
      <c r="D174" t="s">
        <v>669</v>
      </c>
      <c r="E174">
        <v>615</v>
      </c>
      <c r="F174">
        <v>90</v>
      </c>
      <c r="G174">
        <v>370</v>
      </c>
      <c r="H174">
        <v>140</v>
      </c>
      <c r="I174">
        <v>10</v>
      </c>
    </row>
    <row r="175" spans="1:9">
      <c r="A175">
        <v>200072015</v>
      </c>
      <c r="B175" t="s">
        <v>8</v>
      </c>
      <c r="C175">
        <v>2024</v>
      </c>
      <c r="D175" t="s">
        <v>675</v>
      </c>
      <c r="E175">
        <v>4065</v>
      </c>
      <c r="F175">
        <v>160</v>
      </c>
      <c r="G175">
        <v>565</v>
      </c>
      <c r="H175">
        <v>1035</v>
      </c>
      <c r="I175">
        <v>2230</v>
      </c>
    </row>
    <row r="176" spans="1:9">
      <c r="A176">
        <v>200071405</v>
      </c>
      <c r="B176" t="s">
        <v>21</v>
      </c>
      <c r="C176">
        <v>2021</v>
      </c>
      <c r="D176" t="s">
        <v>669</v>
      </c>
      <c r="E176">
        <v>660</v>
      </c>
      <c r="F176">
        <v>135</v>
      </c>
      <c r="G176">
        <v>405</v>
      </c>
      <c r="H176">
        <v>105</v>
      </c>
      <c r="I176">
        <v>10</v>
      </c>
    </row>
    <row r="177" spans="1:9">
      <c r="A177">
        <v>200016905</v>
      </c>
      <c r="B177" t="s">
        <v>36</v>
      </c>
      <c r="C177">
        <v>2022</v>
      </c>
      <c r="D177" t="s">
        <v>675</v>
      </c>
      <c r="E177">
        <v>400</v>
      </c>
      <c r="F177">
        <v>15</v>
      </c>
      <c r="G177">
        <v>95</v>
      </c>
      <c r="H177">
        <v>165</v>
      </c>
      <c r="I177">
        <v>120</v>
      </c>
    </row>
    <row r="178" spans="1:9">
      <c r="A178">
        <v>200035129</v>
      </c>
      <c r="B178" t="s">
        <v>427</v>
      </c>
      <c r="C178">
        <v>2022</v>
      </c>
      <c r="D178" t="s">
        <v>675</v>
      </c>
      <c r="E178">
        <v>20</v>
      </c>
      <c r="F178">
        <v>0</v>
      </c>
      <c r="G178">
        <v>5</v>
      </c>
      <c r="H178">
        <v>10</v>
      </c>
      <c r="I178">
        <v>5</v>
      </c>
    </row>
    <row r="179" spans="1:9">
      <c r="A179">
        <v>200039824</v>
      </c>
      <c r="B179" t="s">
        <v>18</v>
      </c>
      <c r="C179">
        <v>2021</v>
      </c>
      <c r="D179" t="s">
        <v>675</v>
      </c>
      <c r="E179">
        <v>670</v>
      </c>
      <c r="F179">
        <v>35</v>
      </c>
      <c r="G179">
        <v>185</v>
      </c>
      <c r="H179">
        <v>270</v>
      </c>
      <c r="I179">
        <v>170</v>
      </c>
    </row>
    <row r="180" spans="1:9">
      <c r="A180">
        <v>200073096</v>
      </c>
      <c r="B180" t="s">
        <v>13</v>
      </c>
      <c r="C180">
        <v>2021</v>
      </c>
      <c r="D180" t="s">
        <v>675</v>
      </c>
      <c r="E180">
        <v>1900</v>
      </c>
      <c r="F180">
        <v>60</v>
      </c>
      <c r="G180">
        <v>400</v>
      </c>
      <c r="H180">
        <v>615</v>
      </c>
      <c r="I180">
        <v>800</v>
      </c>
    </row>
    <row r="181" spans="1:9">
      <c r="A181">
        <v>200073245</v>
      </c>
      <c r="B181" t="s">
        <v>30</v>
      </c>
      <c r="C181">
        <v>2020</v>
      </c>
      <c r="D181" t="s">
        <v>669</v>
      </c>
      <c r="E181">
        <v>1370</v>
      </c>
      <c r="F181">
        <v>290</v>
      </c>
      <c r="G181">
        <v>850</v>
      </c>
      <c r="H181">
        <v>205</v>
      </c>
      <c r="I181">
        <v>10</v>
      </c>
    </row>
    <row r="182" spans="1:9">
      <c r="A182">
        <v>200072015</v>
      </c>
      <c r="B182" t="s">
        <v>8</v>
      </c>
      <c r="C182">
        <v>2023</v>
      </c>
      <c r="D182" t="s">
        <v>669</v>
      </c>
      <c r="E182">
        <v>1415</v>
      </c>
      <c r="F182">
        <v>205</v>
      </c>
      <c r="G182">
        <v>825</v>
      </c>
      <c r="H182">
        <v>325</v>
      </c>
      <c r="I182">
        <v>40</v>
      </c>
    </row>
    <row r="183" spans="1:9">
      <c r="A183">
        <v>200072007</v>
      </c>
      <c r="B183" t="s">
        <v>45</v>
      </c>
      <c r="C183">
        <v>2024</v>
      </c>
      <c r="D183" t="s">
        <v>669</v>
      </c>
      <c r="E183">
        <v>45</v>
      </c>
      <c r="F183">
        <v>5</v>
      </c>
      <c r="G183">
        <v>25</v>
      </c>
      <c r="H183">
        <v>10</v>
      </c>
      <c r="I183">
        <v>5</v>
      </c>
    </row>
    <row r="184" spans="1:9">
      <c r="A184">
        <v>200035129</v>
      </c>
      <c r="B184" t="s">
        <v>427</v>
      </c>
      <c r="C184">
        <v>2021</v>
      </c>
      <c r="D184" t="s">
        <v>675</v>
      </c>
      <c r="E184">
        <v>30</v>
      </c>
      <c r="F184">
        <v>0</v>
      </c>
      <c r="G184">
        <v>10</v>
      </c>
      <c r="H184">
        <v>10</v>
      </c>
      <c r="I184">
        <v>10</v>
      </c>
    </row>
    <row r="185" spans="1:9">
      <c r="A185">
        <v>200073245</v>
      </c>
      <c r="B185" t="s">
        <v>30</v>
      </c>
      <c r="C185">
        <v>2024</v>
      </c>
      <c r="D185" t="s">
        <v>669</v>
      </c>
      <c r="E185">
        <v>1400</v>
      </c>
      <c r="F185">
        <v>200</v>
      </c>
      <c r="G185">
        <v>765</v>
      </c>
      <c r="H185">
        <v>370</v>
      </c>
      <c r="I185">
        <v>45</v>
      </c>
    </row>
    <row r="186" spans="1:9">
      <c r="A186">
        <v>240700864</v>
      </c>
      <c r="B186" t="s">
        <v>39</v>
      </c>
      <c r="C186">
        <v>2021</v>
      </c>
      <c r="D186" t="s">
        <v>675</v>
      </c>
      <c r="E186">
        <v>1470</v>
      </c>
      <c r="F186">
        <v>90</v>
      </c>
      <c r="G186">
        <v>375</v>
      </c>
      <c r="H186">
        <v>425</v>
      </c>
      <c r="I186">
        <v>555</v>
      </c>
    </row>
    <row r="187" spans="1:9">
      <c r="A187">
        <v>200035129</v>
      </c>
      <c r="B187" t="s">
        <v>427</v>
      </c>
      <c r="C187">
        <v>2023</v>
      </c>
      <c r="D187" t="s">
        <v>669</v>
      </c>
      <c r="E187">
        <v>15</v>
      </c>
      <c r="F187">
        <v>5</v>
      </c>
      <c r="G187">
        <v>5</v>
      </c>
      <c r="H187">
        <v>0</v>
      </c>
      <c r="I187">
        <v>0</v>
      </c>
    </row>
    <row r="188" spans="1:9">
      <c r="A188">
        <v>200040491</v>
      </c>
      <c r="B188" t="s">
        <v>49</v>
      </c>
      <c r="C188">
        <v>2021</v>
      </c>
      <c r="D188" t="s">
        <v>669</v>
      </c>
      <c r="E188">
        <v>155</v>
      </c>
      <c r="F188">
        <v>25</v>
      </c>
      <c r="G188">
        <v>105</v>
      </c>
      <c r="H188">
        <v>20</v>
      </c>
      <c r="I188">
        <v>0</v>
      </c>
    </row>
    <row r="189" spans="1:9">
      <c r="A189">
        <v>200071413</v>
      </c>
      <c r="B189" t="s">
        <v>15</v>
      </c>
      <c r="C189">
        <v>2020</v>
      </c>
      <c r="D189" t="s">
        <v>669</v>
      </c>
      <c r="E189">
        <v>1315</v>
      </c>
      <c r="F189">
        <v>275</v>
      </c>
      <c r="G189">
        <v>810</v>
      </c>
      <c r="H189">
        <v>195</v>
      </c>
      <c r="I189">
        <v>20</v>
      </c>
    </row>
    <row r="190" spans="1:9">
      <c r="A190">
        <v>240700617</v>
      </c>
      <c r="B190" t="s">
        <v>52</v>
      </c>
      <c r="C190">
        <v>2021</v>
      </c>
      <c r="D190" t="s">
        <v>669</v>
      </c>
      <c r="E190">
        <v>200</v>
      </c>
      <c r="F190">
        <v>50</v>
      </c>
      <c r="G190">
        <v>125</v>
      </c>
      <c r="H190">
        <v>20</v>
      </c>
      <c r="I190">
        <v>0</v>
      </c>
    </row>
    <row r="191" spans="1:9">
      <c r="A191">
        <v>240700302</v>
      </c>
      <c r="B191" t="s">
        <v>33</v>
      </c>
      <c r="C191">
        <v>2024</v>
      </c>
      <c r="D191" t="s">
        <v>675</v>
      </c>
      <c r="E191">
        <v>530</v>
      </c>
      <c r="F191">
        <v>30</v>
      </c>
      <c r="G191">
        <v>135</v>
      </c>
      <c r="H191">
        <v>145</v>
      </c>
      <c r="I191">
        <v>205</v>
      </c>
    </row>
    <row r="192" spans="1:9">
      <c r="A192" t="s">
        <v>407</v>
      </c>
      <c r="B192" t="s">
        <v>407</v>
      </c>
      <c r="C192">
        <v>2021</v>
      </c>
      <c r="D192" t="s">
        <v>669</v>
      </c>
      <c r="E192">
        <v>8985</v>
      </c>
      <c r="F192">
        <v>1875</v>
      </c>
      <c r="G192">
        <v>5525</v>
      </c>
      <c r="H192">
        <v>1305</v>
      </c>
      <c r="I192">
        <v>130</v>
      </c>
    </row>
    <row r="193" spans="1:9">
      <c r="A193" t="s">
        <v>407</v>
      </c>
      <c r="B193" t="s">
        <v>407</v>
      </c>
      <c r="C193">
        <v>2020</v>
      </c>
      <c r="D193" t="s">
        <v>675</v>
      </c>
      <c r="E193">
        <v>24790</v>
      </c>
      <c r="F193">
        <v>1315</v>
      </c>
      <c r="G193">
        <v>5750</v>
      </c>
      <c r="H193">
        <v>7930</v>
      </c>
      <c r="I193">
        <v>9560</v>
      </c>
    </row>
    <row r="194" spans="1:9">
      <c r="A194" t="s">
        <v>407</v>
      </c>
      <c r="B194" t="s">
        <v>407</v>
      </c>
      <c r="C194">
        <v>2024</v>
      </c>
      <c r="D194" t="s">
        <v>675</v>
      </c>
      <c r="E194">
        <v>23100</v>
      </c>
      <c r="F194">
        <v>895</v>
      </c>
      <c r="G194">
        <v>3750</v>
      </c>
      <c r="H194">
        <v>6150</v>
      </c>
      <c r="I194">
        <v>11795</v>
      </c>
    </row>
    <row r="195" spans="1:9">
      <c r="A195" t="s">
        <v>407</v>
      </c>
      <c r="B195" t="s">
        <v>407</v>
      </c>
      <c r="C195">
        <v>2021</v>
      </c>
      <c r="D195" t="s">
        <v>675</v>
      </c>
      <c r="E195">
        <v>24325</v>
      </c>
      <c r="F195">
        <v>1225</v>
      </c>
      <c r="G195">
        <v>5305</v>
      </c>
      <c r="H195">
        <v>7880</v>
      </c>
      <c r="I195">
        <v>9550</v>
      </c>
    </row>
    <row r="196" spans="1:9">
      <c r="A196" t="s">
        <v>407</v>
      </c>
      <c r="B196" t="s">
        <v>407</v>
      </c>
      <c r="C196">
        <v>2022</v>
      </c>
      <c r="D196" t="s">
        <v>675</v>
      </c>
      <c r="E196">
        <v>23970</v>
      </c>
      <c r="F196">
        <v>1160</v>
      </c>
      <c r="G196">
        <v>4865</v>
      </c>
      <c r="H196">
        <v>7640</v>
      </c>
      <c r="I196">
        <v>9845</v>
      </c>
    </row>
    <row r="197" spans="1:9">
      <c r="A197" t="s">
        <v>407</v>
      </c>
      <c r="B197" t="s">
        <v>407</v>
      </c>
      <c r="C197">
        <v>2023</v>
      </c>
      <c r="D197" t="s">
        <v>675</v>
      </c>
      <c r="E197">
        <v>23380</v>
      </c>
      <c r="F197">
        <v>975</v>
      </c>
      <c r="G197">
        <v>4305</v>
      </c>
      <c r="H197">
        <v>6730</v>
      </c>
      <c r="I197">
        <v>10955</v>
      </c>
    </row>
    <row r="198" spans="1:9">
      <c r="A198" t="s">
        <v>407</v>
      </c>
      <c r="B198" t="s">
        <v>407</v>
      </c>
      <c r="C198">
        <v>2022</v>
      </c>
      <c r="D198" t="s">
        <v>669</v>
      </c>
      <c r="E198">
        <v>9185</v>
      </c>
      <c r="F198">
        <v>1575</v>
      </c>
      <c r="G198">
        <v>5600</v>
      </c>
      <c r="H198">
        <v>1680</v>
      </c>
      <c r="I198">
        <v>170</v>
      </c>
    </row>
    <row r="199" spans="1:9">
      <c r="A199" t="s">
        <v>407</v>
      </c>
      <c r="B199" t="s">
        <v>407</v>
      </c>
      <c r="C199">
        <v>2020</v>
      </c>
      <c r="D199" t="s">
        <v>669</v>
      </c>
      <c r="E199">
        <v>9000</v>
      </c>
      <c r="F199">
        <v>1840</v>
      </c>
      <c r="G199">
        <v>5565</v>
      </c>
      <c r="H199">
        <v>1315</v>
      </c>
      <c r="I199">
        <v>150</v>
      </c>
    </row>
    <row r="200" spans="1:9">
      <c r="A200" t="s">
        <v>407</v>
      </c>
      <c r="B200" t="s">
        <v>407</v>
      </c>
      <c r="C200">
        <v>2023</v>
      </c>
      <c r="D200" t="s">
        <v>669</v>
      </c>
      <c r="E200">
        <v>9435</v>
      </c>
      <c r="F200">
        <v>1445</v>
      </c>
      <c r="G200">
        <v>5550</v>
      </c>
      <c r="H200">
        <v>2055</v>
      </c>
      <c r="I200">
        <v>215</v>
      </c>
    </row>
    <row r="201" spans="1:9">
      <c r="A201" t="s">
        <v>407</v>
      </c>
      <c r="B201" t="s">
        <v>407</v>
      </c>
      <c r="C201">
        <v>2024</v>
      </c>
      <c r="D201" t="s">
        <v>669</v>
      </c>
      <c r="E201">
        <v>9485</v>
      </c>
      <c r="F201">
        <v>1235</v>
      </c>
      <c r="G201">
        <v>5195</v>
      </c>
      <c r="H201">
        <v>2615</v>
      </c>
      <c r="I201">
        <v>280</v>
      </c>
    </row>
  </sheetData>
  <sheetProtection algorithmName="SHA-512" hashValue="mab3qXsjy+pas6BOlUauVj+dXEA3vTNhUs1C/Q40AoLkEmGfTpwzDAQPXy1zlxyNPlFXBI/h9V/KzOz6wDElOw==" saltValue="/Zi73U6yMeNn3P+T3PeO1Q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4AB3F-F7CB-41EF-93C0-FF8BEBC598A9}">
  <dimension ref="A1:B7"/>
  <sheetViews>
    <sheetView workbookViewId="0">
      <selection activeCell="D20" sqref="D20"/>
    </sheetView>
  </sheetViews>
  <sheetFormatPr defaultColWidth="11.42578125" defaultRowHeight="15"/>
  <sheetData>
    <row r="1" spans="1:2">
      <c r="A1" t="s">
        <v>440</v>
      </c>
      <c r="B1" t="s">
        <v>676</v>
      </c>
    </row>
    <row r="2" spans="1:2">
      <c r="A2">
        <v>2019</v>
      </c>
      <c r="B2">
        <v>1096</v>
      </c>
    </row>
    <row r="3" spans="1:2">
      <c r="A3">
        <v>2020</v>
      </c>
      <c r="B3">
        <v>1105</v>
      </c>
    </row>
    <row r="4" spans="1:2">
      <c r="A4">
        <v>2021</v>
      </c>
      <c r="B4">
        <v>1135</v>
      </c>
    </row>
    <row r="5" spans="1:2">
      <c r="A5">
        <v>2022</v>
      </c>
      <c r="B5">
        <v>1167</v>
      </c>
    </row>
    <row r="6" spans="1:2">
      <c r="A6">
        <v>2023</v>
      </c>
      <c r="B6">
        <v>1253</v>
      </c>
    </row>
    <row r="7" spans="1:2">
      <c r="A7">
        <v>2024</v>
      </c>
      <c r="B7">
        <v>1307</v>
      </c>
    </row>
  </sheetData>
  <sheetProtection algorithmName="SHA-512" hashValue="QUa6s3GRNw1pyqXlBh5641aMbnycooZn+wuDEqlvnBRHhaAzs2IXHOCz0Zi6wYTVFA6EHBQwF01hbdzmO9JrTg==" saltValue="FWB/Cdy7pkhX9awiO5xZzQ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1C6F4-7383-4180-A609-64B51630B58D}">
  <dimension ref="A1:C61"/>
  <sheetViews>
    <sheetView workbookViewId="0">
      <selection activeCell="D20" sqref="D20"/>
    </sheetView>
  </sheetViews>
  <sheetFormatPr defaultColWidth="11.42578125" defaultRowHeight="15"/>
  <sheetData>
    <row r="1" spans="1:3">
      <c r="A1" t="s">
        <v>440</v>
      </c>
      <c r="B1" t="s">
        <v>442</v>
      </c>
      <c r="C1" t="s">
        <v>677</v>
      </c>
    </row>
    <row r="2" spans="1:3">
      <c r="A2">
        <v>2023</v>
      </c>
      <c r="B2" t="s">
        <v>51</v>
      </c>
      <c r="C2">
        <v>279</v>
      </c>
    </row>
    <row r="3" spans="1:3">
      <c r="A3">
        <v>2024</v>
      </c>
      <c r="B3" t="s">
        <v>51</v>
      </c>
      <c r="C3">
        <v>248</v>
      </c>
    </row>
    <row r="4" spans="1:3">
      <c r="A4">
        <v>2024</v>
      </c>
      <c r="B4" t="s">
        <v>53</v>
      </c>
      <c r="C4">
        <v>168</v>
      </c>
    </row>
    <row r="5" spans="1:3">
      <c r="A5">
        <v>2023</v>
      </c>
      <c r="B5" t="s">
        <v>48</v>
      </c>
      <c r="C5">
        <v>108</v>
      </c>
    </row>
    <row r="6" spans="1:3">
      <c r="A6">
        <v>2024</v>
      </c>
      <c r="B6" t="s">
        <v>427</v>
      </c>
      <c r="C6">
        <v>2</v>
      </c>
    </row>
    <row r="7" spans="1:3">
      <c r="A7">
        <v>2023</v>
      </c>
      <c r="B7" t="s">
        <v>18</v>
      </c>
      <c r="C7">
        <v>53</v>
      </c>
    </row>
    <row r="8" spans="1:3">
      <c r="A8">
        <v>2022</v>
      </c>
      <c r="B8" t="s">
        <v>27</v>
      </c>
      <c r="C8">
        <v>340</v>
      </c>
    </row>
    <row r="9" spans="1:3">
      <c r="A9">
        <v>2024</v>
      </c>
      <c r="B9" t="s">
        <v>15</v>
      </c>
      <c r="C9">
        <v>723</v>
      </c>
    </row>
    <row r="10" spans="1:3">
      <c r="A10">
        <v>2024</v>
      </c>
      <c r="B10" t="s">
        <v>52</v>
      </c>
      <c r="C10">
        <v>88</v>
      </c>
    </row>
    <row r="11" spans="1:3">
      <c r="A11">
        <v>2024</v>
      </c>
      <c r="B11" t="s">
        <v>13</v>
      </c>
      <c r="C11">
        <v>727</v>
      </c>
    </row>
    <row r="12" spans="1:3">
      <c r="A12">
        <v>2022</v>
      </c>
      <c r="B12" t="s">
        <v>39</v>
      </c>
      <c r="C12">
        <v>291</v>
      </c>
    </row>
    <row r="13" spans="1:3">
      <c r="A13">
        <v>2022</v>
      </c>
      <c r="B13" t="s">
        <v>42</v>
      </c>
      <c r="C13">
        <v>44</v>
      </c>
    </row>
    <row r="14" spans="1:3">
      <c r="A14">
        <v>2022</v>
      </c>
      <c r="B14" t="s">
        <v>24</v>
      </c>
      <c r="C14">
        <v>106</v>
      </c>
    </row>
    <row r="15" spans="1:3">
      <c r="A15">
        <v>2024</v>
      </c>
      <c r="B15" t="s">
        <v>18</v>
      </c>
      <c r="C15">
        <v>70</v>
      </c>
    </row>
    <row r="16" spans="1:3">
      <c r="A16">
        <v>2022</v>
      </c>
      <c r="B16" t="s">
        <v>53</v>
      </c>
      <c r="C16">
        <v>166</v>
      </c>
    </row>
    <row r="17" spans="1:3">
      <c r="A17">
        <v>2023</v>
      </c>
      <c r="B17" t="s">
        <v>52</v>
      </c>
      <c r="C17">
        <v>103</v>
      </c>
    </row>
    <row r="18" spans="1:3">
      <c r="A18">
        <v>2024</v>
      </c>
      <c r="B18" t="s">
        <v>49</v>
      </c>
      <c r="C18">
        <v>48</v>
      </c>
    </row>
    <row r="19" spans="1:3">
      <c r="A19">
        <v>2024</v>
      </c>
      <c r="B19" t="s">
        <v>48</v>
      </c>
      <c r="C19">
        <v>111</v>
      </c>
    </row>
    <row r="20" spans="1:3">
      <c r="A20">
        <v>2022</v>
      </c>
      <c r="B20" t="s">
        <v>21</v>
      </c>
      <c r="C20">
        <v>225</v>
      </c>
    </row>
    <row r="21" spans="1:3">
      <c r="A21">
        <v>2024</v>
      </c>
      <c r="B21" t="s">
        <v>30</v>
      </c>
      <c r="C21">
        <v>755</v>
      </c>
    </row>
    <row r="22" spans="1:3">
      <c r="A22">
        <v>2022</v>
      </c>
      <c r="B22" t="s">
        <v>48</v>
      </c>
      <c r="C22">
        <v>163</v>
      </c>
    </row>
    <row r="23" spans="1:3">
      <c r="A23">
        <v>2024</v>
      </c>
      <c r="B23" t="s">
        <v>21</v>
      </c>
      <c r="C23">
        <v>208</v>
      </c>
    </row>
    <row r="24" spans="1:3">
      <c r="A24">
        <v>2022</v>
      </c>
      <c r="B24" t="s">
        <v>18</v>
      </c>
      <c r="C24">
        <v>72</v>
      </c>
    </row>
    <row r="25" spans="1:3">
      <c r="A25">
        <v>2023</v>
      </c>
      <c r="B25" t="s">
        <v>33</v>
      </c>
      <c r="C25">
        <v>231</v>
      </c>
    </row>
    <row r="26" spans="1:3">
      <c r="A26">
        <v>2024</v>
      </c>
      <c r="B26" t="s">
        <v>33</v>
      </c>
      <c r="C26">
        <v>206</v>
      </c>
    </row>
    <row r="27" spans="1:3">
      <c r="A27">
        <v>2024</v>
      </c>
      <c r="B27" t="s">
        <v>45</v>
      </c>
      <c r="C27">
        <v>136</v>
      </c>
    </row>
    <row r="28" spans="1:3">
      <c r="A28">
        <v>2022</v>
      </c>
      <c r="B28" t="s">
        <v>52</v>
      </c>
      <c r="C28">
        <v>113</v>
      </c>
    </row>
    <row r="29" spans="1:3">
      <c r="A29">
        <v>2023</v>
      </c>
      <c r="B29" t="s">
        <v>30</v>
      </c>
      <c r="C29">
        <v>796</v>
      </c>
    </row>
    <row r="30" spans="1:3">
      <c r="A30">
        <v>2022</v>
      </c>
      <c r="B30" t="s">
        <v>36</v>
      </c>
      <c r="C30">
        <v>148</v>
      </c>
    </row>
    <row r="31" spans="1:3">
      <c r="A31">
        <v>2024</v>
      </c>
      <c r="B31" t="s">
        <v>39</v>
      </c>
      <c r="C31">
        <v>276</v>
      </c>
    </row>
    <row r="32" spans="1:3">
      <c r="A32">
        <v>2023</v>
      </c>
      <c r="B32" t="s">
        <v>45</v>
      </c>
      <c r="C32">
        <v>149</v>
      </c>
    </row>
    <row r="33" spans="1:3">
      <c r="A33">
        <v>2023</v>
      </c>
      <c r="B33" t="s">
        <v>21</v>
      </c>
      <c r="C33">
        <v>219</v>
      </c>
    </row>
    <row r="34" spans="1:3">
      <c r="A34">
        <v>2023</v>
      </c>
      <c r="B34" t="s">
        <v>36</v>
      </c>
      <c r="C34">
        <v>115</v>
      </c>
    </row>
    <row r="35" spans="1:3">
      <c r="A35">
        <v>2023</v>
      </c>
      <c r="B35" t="s">
        <v>15</v>
      </c>
      <c r="C35">
        <v>758</v>
      </c>
    </row>
    <row r="36" spans="1:3">
      <c r="A36">
        <v>2024</v>
      </c>
      <c r="B36" t="s">
        <v>36</v>
      </c>
      <c r="C36">
        <v>121</v>
      </c>
    </row>
    <row r="37" spans="1:3">
      <c r="A37">
        <v>2024</v>
      </c>
      <c r="B37" t="s">
        <v>27</v>
      </c>
      <c r="C37">
        <v>314</v>
      </c>
    </row>
    <row r="38" spans="1:3">
      <c r="A38">
        <v>2022</v>
      </c>
      <c r="B38" t="s">
        <v>8</v>
      </c>
      <c r="C38">
        <v>912</v>
      </c>
    </row>
    <row r="39" spans="1:3">
      <c r="A39">
        <v>2024</v>
      </c>
      <c r="B39" t="s">
        <v>8</v>
      </c>
      <c r="C39">
        <v>868</v>
      </c>
    </row>
    <row r="40" spans="1:3">
      <c r="A40">
        <v>2022</v>
      </c>
      <c r="B40" t="s">
        <v>13</v>
      </c>
      <c r="C40">
        <v>723</v>
      </c>
    </row>
    <row r="41" spans="1:3">
      <c r="A41">
        <v>2022</v>
      </c>
      <c r="B41" t="s">
        <v>51</v>
      </c>
      <c r="C41">
        <v>308</v>
      </c>
    </row>
    <row r="42" spans="1:3">
      <c r="A42">
        <v>2022</v>
      </c>
      <c r="B42" t="s">
        <v>15</v>
      </c>
      <c r="C42">
        <v>788</v>
      </c>
    </row>
    <row r="43" spans="1:3">
      <c r="A43">
        <v>2023</v>
      </c>
      <c r="B43" t="s">
        <v>39</v>
      </c>
      <c r="C43">
        <v>309</v>
      </c>
    </row>
    <row r="44" spans="1:3">
      <c r="A44">
        <v>2022</v>
      </c>
      <c r="B44" t="s">
        <v>45</v>
      </c>
      <c r="C44">
        <v>167</v>
      </c>
    </row>
    <row r="45" spans="1:3">
      <c r="A45">
        <v>2022</v>
      </c>
      <c r="B45" t="s">
        <v>33</v>
      </c>
      <c r="C45">
        <v>297</v>
      </c>
    </row>
    <row r="46" spans="1:3">
      <c r="A46">
        <v>2022</v>
      </c>
      <c r="B46" t="s">
        <v>30</v>
      </c>
      <c r="C46">
        <v>883</v>
      </c>
    </row>
    <row r="47" spans="1:3">
      <c r="A47">
        <v>2024</v>
      </c>
      <c r="B47" t="s">
        <v>42</v>
      </c>
      <c r="C47">
        <v>42</v>
      </c>
    </row>
    <row r="48" spans="1:3">
      <c r="A48">
        <v>2023</v>
      </c>
      <c r="B48" t="s">
        <v>42</v>
      </c>
      <c r="C48">
        <v>38</v>
      </c>
    </row>
    <row r="49" spans="1:3">
      <c r="A49">
        <v>2023</v>
      </c>
      <c r="B49" t="s">
        <v>24</v>
      </c>
      <c r="C49">
        <v>92</v>
      </c>
    </row>
    <row r="50" spans="1:3">
      <c r="A50">
        <v>2023</v>
      </c>
      <c r="B50" t="s">
        <v>13</v>
      </c>
      <c r="C50">
        <v>667</v>
      </c>
    </row>
    <row r="51" spans="1:3">
      <c r="A51">
        <v>2023</v>
      </c>
      <c r="B51" t="s">
        <v>27</v>
      </c>
      <c r="C51">
        <v>320</v>
      </c>
    </row>
    <row r="52" spans="1:3">
      <c r="A52">
        <v>2023</v>
      </c>
      <c r="B52" t="s">
        <v>53</v>
      </c>
      <c r="C52">
        <v>162</v>
      </c>
    </row>
    <row r="53" spans="1:3">
      <c r="A53">
        <v>2024</v>
      </c>
      <c r="B53" t="s">
        <v>24</v>
      </c>
      <c r="C53">
        <v>87</v>
      </c>
    </row>
    <row r="54" spans="1:3">
      <c r="A54">
        <v>2023</v>
      </c>
      <c r="B54" t="s">
        <v>49</v>
      </c>
      <c r="C54">
        <v>60</v>
      </c>
    </row>
    <row r="55" spans="1:3">
      <c r="A55">
        <v>2022</v>
      </c>
      <c r="B55" t="s">
        <v>49</v>
      </c>
      <c r="C55">
        <v>51</v>
      </c>
    </row>
    <row r="56" spans="1:3">
      <c r="A56">
        <v>2023</v>
      </c>
      <c r="B56" t="s">
        <v>427</v>
      </c>
      <c r="C56">
        <v>3</v>
      </c>
    </row>
    <row r="57" spans="1:3">
      <c r="A57">
        <v>2023</v>
      </c>
      <c r="B57" t="s">
        <v>8</v>
      </c>
      <c r="C57">
        <v>827</v>
      </c>
    </row>
    <row r="58" spans="1:3">
      <c r="A58">
        <v>2022</v>
      </c>
      <c r="B58" t="s">
        <v>427</v>
      </c>
      <c r="C58">
        <v>3</v>
      </c>
    </row>
    <row r="59" spans="1:3">
      <c r="A59">
        <v>2022</v>
      </c>
      <c r="B59" t="s">
        <v>407</v>
      </c>
      <c r="C59">
        <v>5800</v>
      </c>
    </row>
    <row r="60" spans="1:3">
      <c r="A60">
        <v>2024</v>
      </c>
      <c r="B60" t="s">
        <v>407</v>
      </c>
      <c r="C60">
        <v>5198</v>
      </c>
    </row>
    <row r="61" spans="1:3">
      <c r="A61">
        <v>2023</v>
      </c>
      <c r="B61" t="s">
        <v>407</v>
      </c>
      <c r="C61">
        <v>5289</v>
      </c>
    </row>
  </sheetData>
  <sheetProtection algorithmName="SHA-512" hashValue="FXIX0Kk6aBqYp2R6vO6Bk/SQQ08HpFJ7KW9GJjy0b1EBEykLbm58XVVIwZzzYI3P2vIFcm4YKHBmd046BbQmDw==" saltValue="8Z3fBMvN7ZnoOv+AgSCd2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C15EE-5016-49C9-8CD1-EE7648E677A9}">
  <dimension ref="A1:W29"/>
  <sheetViews>
    <sheetView workbookViewId="0">
      <selection sqref="A1:O1"/>
    </sheetView>
  </sheetViews>
  <sheetFormatPr defaultColWidth="11.42578125" defaultRowHeight="15"/>
  <cols>
    <col min="2" max="2" width="91" bestFit="1" customWidth="1"/>
    <col min="3" max="3" width="12.5703125" customWidth="1"/>
    <col min="6" max="6" width="14.42578125" customWidth="1"/>
    <col min="17" max="17" width="37.7109375" bestFit="1" customWidth="1"/>
  </cols>
  <sheetData>
    <row r="1" spans="1:23" ht="18.75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</row>
    <row r="2" spans="1:23" ht="18.75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23" ht="18.75">
      <c r="A3" s="118" t="s">
        <v>2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5" spans="1:23" ht="47.25">
      <c r="A5" s="105" t="s">
        <v>3</v>
      </c>
      <c r="B5" s="119">
        <v>2025</v>
      </c>
      <c r="C5" s="119"/>
      <c r="D5" s="119"/>
      <c r="E5" s="119"/>
      <c r="F5" s="105" t="s">
        <v>4</v>
      </c>
      <c r="G5" s="119" t="s">
        <v>5</v>
      </c>
      <c r="H5" s="119"/>
      <c r="I5" s="119"/>
      <c r="J5" s="119"/>
      <c r="K5" s="119"/>
      <c r="L5" s="119"/>
      <c r="M5" s="119"/>
      <c r="N5" s="119"/>
      <c r="O5" s="119"/>
      <c r="V5" t="s">
        <v>6</v>
      </c>
      <c r="W5" t="s">
        <v>7</v>
      </c>
    </row>
    <row r="6" spans="1:23" ht="15.75" thickBot="1">
      <c r="V6" t="s">
        <v>8</v>
      </c>
      <c r="W6" cm="1">
        <f t="array" ref="W6">INDEX(epci!$G:$G,MATCH(1,(epci!$A:$A=$B$5)*(epci!$E:$E=$G$5)*(epci!$C:$C=$V6),0),1)</f>
        <v>1335</v>
      </c>
    </row>
    <row r="7" spans="1:23" ht="45">
      <c r="A7" s="98" t="s">
        <v>9</v>
      </c>
      <c r="B7" s="99" t="s">
        <v>10</v>
      </c>
      <c r="C7" s="4" t="s">
        <v>11</v>
      </c>
      <c r="D7" s="99" t="s">
        <v>7</v>
      </c>
      <c r="E7" s="5" t="s">
        <v>12</v>
      </c>
      <c r="V7" t="s">
        <v>13</v>
      </c>
      <c r="W7" cm="1">
        <f t="array" ref="W7">INDEX(epci!$G:$G,MATCH(1,(epci!$A:$A=$B$5)*(epci!$E:$E=$G$5)*(epci!$C:$C=$V7),0),1)</f>
        <v>587</v>
      </c>
    </row>
    <row r="8" spans="1:23">
      <c r="A8" s="6" t="s">
        <v>14</v>
      </c>
      <c r="B8" s="97" t="s">
        <v>5</v>
      </c>
      <c r="C8" s="97" cm="1">
        <f t="array" ref="C8">INDEX(dep!$I:$I,MATCH(1,(dep!$A:$A=$B$5)*(dep!$E:$E=$A8),0),1)</f>
        <v>2023</v>
      </c>
      <c r="D8" s="97" cm="1">
        <f t="array" ref="D8">INDEX(dep!$J:$J,MATCH(1,(dep!$A:$A=$B$5)*(dep!$E:$E=$A8),0),1)</f>
        <v>7585</v>
      </c>
      <c r="E8" s="7" t="str" cm="1">
        <f t="array" ref="E8">INDEX(dep!$G:$G,MATCH(1,(dep!$A:$A=$B$5)*(dep!$E:$E=$A8),0),1)</f>
        <v>CNAF</v>
      </c>
      <c r="V8" t="s">
        <v>15</v>
      </c>
      <c r="W8" cm="1">
        <f t="array" ref="W8">INDEX(epci!$G:$G,MATCH(1,(epci!$A:$A=$B$5)*(epci!$E:$E=$G$5)*(epci!$C:$C=$V8),0),1)</f>
        <v>1015</v>
      </c>
    </row>
    <row r="9" spans="1:23">
      <c r="A9" s="6" t="s">
        <v>16</v>
      </c>
      <c r="B9" s="97" t="s">
        <v>17</v>
      </c>
      <c r="C9" s="97" cm="1">
        <f t="array" ref="C9">INDEX(dep!$I:$I,MATCH(1,(dep!$A:$A=$B$5)*(dep!$E:$E=$A9),0),1)</f>
        <v>2023</v>
      </c>
      <c r="D9" s="97" cm="1">
        <f t="array" ref="D9">INDEX(dep!$J:$J,MATCH(1,(dep!$A:$A=$B$5)*(dep!$E:$E=$A9),0),1)</f>
        <v>0</v>
      </c>
      <c r="E9" s="7" t="str" cm="1">
        <f t="array" ref="E9">INDEX(dep!$G:$G,MATCH(1,(dep!$A:$A=$B$5)*(dep!$E:$E=$A9),0),1)</f>
        <v>CNAF</v>
      </c>
      <c r="V9" t="s">
        <v>18</v>
      </c>
      <c r="W9" cm="1">
        <f t="array" ref="W9">INDEX(epci!$G:$G,MATCH(1,(epci!$A:$A=$B$5)*(epci!$E:$E=$G$5)*(epci!$C:$C=$V9),0),1)</f>
        <v>166</v>
      </c>
    </row>
    <row r="10" spans="1:23">
      <c r="A10" s="6" t="s">
        <v>19</v>
      </c>
      <c r="B10" s="97" t="s">
        <v>20</v>
      </c>
      <c r="C10" s="97" cm="1">
        <f t="array" ref="C10">INDEX(dep!$I:$I,MATCH(1,(dep!$A:$A=$B$5)*(dep!$E:$E=$A10),0),1)</f>
        <v>2023</v>
      </c>
      <c r="D10" s="97" cm="1">
        <f t="array" ref="D10">INDEX(dep!$J:$J,MATCH(1,(dep!$A:$A=$B$5)*(dep!$E:$E=$A10),0),1)</f>
        <v>0</v>
      </c>
      <c r="E10" s="7" t="str" cm="1">
        <f t="array" ref="E10">INDEX(dep!$G:$G,MATCH(1,(dep!$A:$A=$B$5)*(dep!$E:$E=$A10),0),1)</f>
        <v>CNAF</v>
      </c>
      <c r="V10" t="s">
        <v>21</v>
      </c>
      <c r="W10" cm="1">
        <f t="array" ref="W10">INDEX(epci!$G:$G,MATCH(1,(epci!$A:$A=$B$5)*(epci!$E:$E=$G$5)*(epci!$C:$C=$V10),0),1)</f>
        <v>647</v>
      </c>
    </row>
    <row r="11" spans="1:23">
      <c r="A11" s="6" t="s">
        <v>22</v>
      </c>
      <c r="B11" s="97" t="s">
        <v>23</v>
      </c>
      <c r="C11" s="97" cm="1">
        <f t="array" ref="C11">INDEX(dep!$I:$I,MATCH(1,(dep!$A:$A=$B$5)*(dep!$E:$E=$A11),0),1)</f>
        <v>2021</v>
      </c>
      <c r="D11" s="97" cm="1">
        <f t="array" ref="D11">INDEX(dep!$J:$J,MATCH(1,(dep!$A:$A=$B$5)*(dep!$E:$E=$A11),0),1)</f>
        <v>33227.480000000003</v>
      </c>
      <c r="E11" s="7" t="str" cm="1">
        <f t="array" ref="E11">INDEX(dep!$G:$G,MATCH(1,(dep!$A:$A=$B$5)*(dep!$E:$E=$A11),0),1)</f>
        <v>CNAF</v>
      </c>
      <c r="V11" t="s">
        <v>24</v>
      </c>
      <c r="W11" cm="1">
        <f t="array" ref="W11">INDEX(epci!$G:$G,MATCH(1,(epci!$A:$A=$B$5)*(epci!$E:$E=$G$5)*(epci!$C:$C=$V11),0),1)</f>
        <v>198</v>
      </c>
    </row>
    <row r="12" spans="1:23">
      <c r="A12" s="6" t="s">
        <v>25</v>
      </c>
      <c r="B12" s="97" t="s">
        <v>26</v>
      </c>
      <c r="C12" s="97" cm="1">
        <f t="array" ref="C12">INDEX(dep!$I:$I,MATCH(1,(dep!$A:$A=$B$5)*(dep!$E:$E=$A12),0),1)</f>
        <v>2023</v>
      </c>
      <c r="D12" s="97" cm="1">
        <f t="array" ref="D12">INDEX(dep!$J:$J,MATCH(1,(dep!$A:$A=$B$5)*(dep!$E:$E=$A12),0),1)</f>
        <v>22</v>
      </c>
      <c r="E12" s="7" t="str" cm="1">
        <f t="array" ref="E12">INDEX(dep!$G:$G,MATCH(1,(dep!$A:$A=$B$5)*(dep!$E:$E=$A12),0),1)</f>
        <v>CNAF</v>
      </c>
      <c r="V12" t="s">
        <v>27</v>
      </c>
      <c r="W12" cm="1">
        <f t="array" ref="W12">INDEX(epci!$G:$G,MATCH(1,(epci!$A:$A=$B$5)*(epci!$E:$E=$G$5)*(epci!$C:$C=$V12),0),1)</f>
        <v>298</v>
      </c>
    </row>
    <row r="13" spans="1:23">
      <c r="A13" s="6" t="s">
        <v>28</v>
      </c>
      <c r="B13" s="97" t="s">
        <v>29</v>
      </c>
      <c r="C13" s="97" cm="1">
        <f t="array" ref="C13">INDEX(dep!$I:$I,MATCH(1,(dep!$A:$A=$B$5)*(dep!$E:$E=$A13),0),1)</f>
        <v>2023</v>
      </c>
      <c r="D13" s="97" cm="1">
        <f t="array" ref="D13">INDEX(dep!$J:$J,MATCH(1,(dep!$A:$A=$B$5)*(dep!$E:$E=$A13),0),1)</f>
        <v>110</v>
      </c>
      <c r="E13" s="7" t="str" cm="1">
        <f t="array" ref="E13">INDEX(dep!$G:$G,MATCH(1,(dep!$A:$A=$B$5)*(dep!$E:$E=$A13),0),1)</f>
        <v>CNAF</v>
      </c>
      <c r="V13" t="s">
        <v>30</v>
      </c>
      <c r="W13" cm="1">
        <f t="array" ref="W13">INDEX(epci!$G:$G,MATCH(1,(epci!$A:$A=$B$5)*(epci!$E:$E=$G$5)*(epci!$C:$C=$V13),0),1)</f>
        <v>944</v>
      </c>
    </row>
    <row r="14" spans="1:23">
      <c r="A14" s="6" t="s">
        <v>31</v>
      </c>
      <c r="B14" s="97" t="s">
        <v>32</v>
      </c>
      <c r="C14" s="97" cm="1">
        <f t="array" ref="C14">INDEX(dep!$I:$I,MATCH(1,(dep!$A:$A=$B$5)*(dep!$E:$E=$A14),0),1)</f>
        <v>2023</v>
      </c>
      <c r="D14" s="97" cm="1">
        <f t="array" ref="D14">INDEX(dep!$J:$J,MATCH(1,(dep!$A:$A=$B$5)*(dep!$E:$E=$A14),0),1)</f>
        <v>536</v>
      </c>
      <c r="E14" s="7" t="str" cm="1">
        <f t="array" ref="E14">INDEX(dep!$G:$G,MATCH(1,(dep!$A:$A=$B$5)*(dep!$E:$E=$A14),0),1)</f>
        <v>CNAF</v>
      </c>
      <c r="V14" t="s">
        <v>33</v>
      </c>
      <c r="W14" cm="1">
        <f t="array" ref="W14">INDEX(epci!$G:$G,MATCH(1,(epci!$A:$A=$B$5)*(epci!$E:$E=$G$5)*(epci!$C:$C=$V14),0),1)</f>
        <v>186</v>
      </c>
    </row>
    <row r="15" spans="1:23">
      <c r="A15" s="6" t="s">
        <v>34</v>
      </c>
      <c r="B15" s="97" t="s">
        <v>35</v>
      </c>
      <c r="C15" s="97" cm="1">
        <f t="array" ref="C15">INDEX(dep!$I:$I,MATCH(1,(dep!$A:$A=$B$5)*(dep!$E:$E=$A15),0),1)</f>
        <v>2023</v>
      </c>
      <c r="D15" s="97" cm="1">
        <f t="array" ref="D15">INDEX(dep!$J:$J,MATCH(1,(dep!$A:$A=$B$5)*(dep!$E:$E=$A15),0),1)</f>
        <v>731</v>
      </c>
      <c r="E15" s="7" t="str" cm="1">
        <f t="array" ref="E15">INDEX(dep!$G:$G,MATCH(1,(dep!$A:$A=$B$5)*(dep!$E:$E=$A15),0),1)</f>
        <v>CNAF</v>
      </c>
      <c r="V15" t="s">
        <v>36</v>
      </c>
      <c r="W15" cm="1">
        <f t="array" ref="W15">INDEX(epci!$G:$G,MATCH(1,(epci!$A:$A=$B$5)*(epci!$E:$E=$G$5)*(epci!$C:$C=$V15),0),1)</f>
        <v>124</v>
      </c>
    </row>
    <row r="16" spans="1:23">
      <c r="A16" s="6" t="s">
        <v>37</v>
      </c>
      <c r="B16" s="97" t="s">
        <v>38</v>
      </c>
      <c r="C16" s="97" cm="1">
        <f t="array" ref="C16">INDEX(dep!$I:$I,MATCH(1,(dep!$A:$A=$B$5)*(dep!$E:$E=$A16),0),1)</f>
        <v>2021</v>
      </c>
      <c r="D16" s="97" cm="1">
        <f t="array" ref="D16">INDEX(dep!$J:$J,MATCH(1,(dep!$A:$A=$B$5)*(dep!$E:$E=$A16),0),1)</f>
        <v>22.396660000000001</v>
      </c>
      <c r="E16" s="7" t="str" cm="1">
        <f t="array" ref="E16">INDEX(dep!$G:$G,MATCH(1,(dep!$A:$A=$B$5)*(dep!$E:$E=$A16),0),1)</f>
        <v>CNAF</v>
      </c>
      <c r="V16" t="s">
        <v>39</v>
      </c>
      <c r="W16" cm="1">
        <f t="array" ref="W16">INDEX(epci!$G:$G,MATCH(1,(epci!$A:$A=$B$5)*(epci!$E:$E=$G$5)*(epci!$C:$C=$V16),0),1)</f>
        <v>462</v>
      </c>
    </row>
    <row r="17" spans="1:23">
      <c r="A17" s="6" t="s">
        <v>40</v>
      </c>
      <c r="B17" s="97" t="s">
        <v>41</v>
      </c>
      <c r="C17" s="97" cm="1">
        <f t="array" ref="C17">INDEX(dep!$I:$I,MATCH(1,(dep!$A:$A=$B$5)*(dep!$E:$E=$A17),0),1)</f>
        <v>2021</v>
      </c>
      <c r="D17" s="97" cm="1">
        <f t="array" ref="D17">INDEX(dep!$J:$J,MATCH(1,(dep!$A:$A=$B$5)*(dep!$E:$E=$A17),0),1)</f>
        <v>15.78091</v>
      </c>
      <c r="E17" s="7" t="str" cm="1">
        <f t="array" ref="E17">INDEX(dep!$G:$G,MATCH(1,(dep!$A:$A=$B$5)*(dep!$E:$E=$A17),0),1)</f>
        <v>CNAF</v>
      </c>
      <c r="V17" t="s">
        <v>42</v>
      </c>
      <c r="W17" cm="1">
        <f t="array" ref="W17">INDEX(epci!$G:$G,MATCH(1,(epci!$A:$A=$B$5)*(epci!$E:$E=$G$5)*(epci!$C:$C=$V17),0),1)</f>
        <v>121</v>
      </c>
    </row>
    <row r="18" spans="1:23">
      <c r="A18" s="6" t="s">
        <v>43</v>
      </c>
      <c r="B18" s="97" t="s">
        <v>44</v>
      </c>
      <c r="C18" s="97" cm="1">
        <f t="array" ref="C18">INDEX(dep!$I:$I,MATCH(1,(dep!$A:$A=$B$5)*(dep!$E:$E=$A18),0),1)</f>
        <v>2022</v>
      </c>
      <c r="D18" s="97" cm="1">
        <f t="array" ref="D18">INDEX(dep!$J:$J,MATCH(1,(dep!$A:$A=$B$5)*(dep!$E:$E=$A18),0),1)</f>
        <v>69.989999999999995</v>
      </c>
      <c r="E18" s="7" t="str" cm="1">
        <f t="array" ref="E18">INDEX(dep!$G:$G,MATCH(1,(dep!$A:$A=$B$5)*(dep!$E:$E=$A18),0),1)</f>
        <v>CNAF</v>
      </c>
      <c r="V18" t="s">
        <v>45</v>
      </c>
      <c r="W18" cm="1">
        <f t="array" ref="W18">INDEX(epci!$G:$G,MATCH(1,(epci!$A:$A=$B$5)*(epci!$E:$E=$G$5)*(epci!$C:$C=$V18),0),1)</f>
        <v>60</v>
      </c>
    </row>
    <row r="19" spans="1:23" ht="15.75" thickBot="1">
      <c r="A19" s="102" t="s">
        <v>46</v>
      </c>
      <c r="B19" s="103" t="s">
        <v>47</v>
      </c>
      <c r="C19" s="103" cm="1">
        <f t="array" ref="C19">INDEX(dep!$I:$I,MATCH(1,(dep!$A:$A=$B$5)*(dep!$E:$E=$A19),0),1)</f>
        <v>2022</v>
      </c>
      <c r="D19" s="103" cm="1">
        <f t="array" ref="D19">INDEX(dep!$J:$J,MATCH(1,(dep!$A:$A=$B$5)*(dep!$E:$E=$A19),0),1)</f>
        <v>81.93</v>
      </c>
      <c r="E19" s="10" t="str" cm="1">
        <f t="array" ref="E19">INDEX(dep!$G:$G,MATCH(1,(dep!$A:$A=$B$5)*(dep!$E:$E=$A19),0),1)</f>
        <v>CNAF</v>
      </c>
      <c r="V19" t="s">
        <v>48</v>
      </c>
      <c r="W19" cm="1">
        <f t="array" ref="W19">INDEX(epci!$G:$G,MATCH(1,(epci!$A:$A=$B$5)*(epci!$E:$E=$G$5)*(epci!$C:$C=$V19),0),1)</f>
        <v>178</v>
      </c>
    </row>
    <row r="20" spans="1:23" ht="15.75" thickBot="1">
      <c r="V20" t="s">
        <v>49</v>
      </c>
      <c r="W20" cm="1">
        <f t="array" ref="W20">INDEX(epci!$G:$G,MATCH(1,(epci!$A:$A=$B$5)*(epci!$E:$E=$G$5)*(epci!$C:$C=$V20),0),1)</f>
        <v>164</v>
      </c>
    </row>
    <row r="21" spans="1:23">
      <c r="A21" s="106" t="s">
        <v>50</v>
      </c>
      <c r="B21" s="107"/>
      <c r="C21" s="107"/>
      <c r="D21" s="108"/>
      <c r="V21" t="s">
        <v>51</v>
      </c>
      <c r="W21" cm="1">
        <f t="array" ref="W21">INDEX(epci!$G:$G,MATCH(1,(epci!$A:$A=$B$5)*(epci!$E:$E=$G$5)*(epci!$C:$C=$V21),0),1)</f>
        <v>814</v>
      </c>
    </row>
    <row r="22" spans="1:23">
      <c r="A22" s="109"/>
      <c r="D22" s="110"/>
      <c r="V22" t="s">
        <v>52</v>
      </c>
      <c r="W22" cm="1">
        <f t="array" ref="W22">INDEX(epci!$G:$G,MATCH(1,(epci!$A:$A=$B$5)*(epci!$E:$E=$G$5)*(epci!$C:$C=$V22),0),1)</f>
        <v>118</v>
      </c>
    </row>
    <row r="23" spans="1:23">
      <c r="A23" s="109"/>
      <c r="D23" s="110"/>
      <c r="V23" t="s">
        <v>53</v>
      </c>
      <c r="W23" cm="1">
        <f t="array" ref="W23">INDEX(epci!$G:$G,MATCH(1,(epci!$A:$A=$B$5)*(epci!$E:$E=$G$5)*(epci!$C:$C=$V23),0),1)</f>
        <v>163</v>
      </c>
    </row>
    <row r="24" spans="1:23">
      <c r="A24" s="109"/>
      <c r="D24" s="110"/>
    </row>
    <row r="25" spans="1:23">
      <c r="A25" s="109"/>
      <c r="D25" s="110"/>
    </row>
    <row r="26" spans="1:23">
      <c r="A26" s="109"/>
      <c r="D26" s="110"/>
    </row>
    <row r="27" spans="1:23">
      <c r="A27" s="109"/>
      <c r="D27" s="110"/>
    </row>
    <row r="28" spans="1:23">
      <c r="A28" s="109"/>
      <c r="D28" s="110"/>
    </row>
    <row r="29" spans="1:23" ht="15.75" thickBot="1">
      <c r="A29" s="111"/>
      <c r="B29" s="112"/>
      <c r="C29" s="112"/>
      <c r="D29" s="113"/>
    </row>
  </sheetData>
  <sheetProtection algorithmName="SHA-512" hashValue="BuLvnSHwaK0KcSMAPRlnDxk1y3WIWWeUGfhEdZlqQCNA62wuCLAA/8vPMjlKBrEn9bHEWVku2xGIeiQpp5CYbQ==" saltValue="CefKDzn8MAF0pld5oeULjg==" spinCount="100000" sheet="1" objects="1" scenarios="1"/>
  <mergeCells count="5">
    <mergeCell ref="A1:O1"/>
    <mergeCell ref="A2:O2"/>
    <mergeCell ref="A3:O3"/>
    <mergeCell ref="G5:O5"/>
    <mergeCell ref="B5:E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2685A15-B642-455F-A822-F3BD3C941D17}">
          <x14:formula1>
            <xm:f>Liste!$F$2:$F$13</xm:f>
          </x14:formula1>
          <xm:sqref>G5</xm:sqref>
        </x14:dataValidation>
        <x14:dataValidation type="list" allowBlank="1" showInputMessage="1" showErrorMessage="1" xr:uid="{09F4015E-77B2-4023-804D-6ACC4D268C49}">
          <x14:formula1>
            <xm:f>Liste!$E$2:$E$5</xm:f>
          </x14:formula1>
          <xm:sqref>B5:E5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85E0B-7436-492B-BE98-E3CAE11B035E}">
  <dimension ref="A1:D21"/>
  <sheetViews>
    <sheetView workbookViewId="0">
      <selection activeCell="D20" sqref="D20"/>
    </sheetView>
  </sheetViews>
  <sheetFormatPr defaultColWidth="11.42578125" defaultRowHeight="15"/>
  <sheetData>
    <row r="1" spans="1:4">
      <c r="A1" t="s">
        <v>440</v>
      </c>
      <c r="B1" t="s">
        <v>441</v>
      </c>
      <c r="C1" t="s">
        <v>442</v>
      </c>
      <c r="D1" t="s">
        <v>678</v>
      </c>
    </row>
    <row r="2" spans="1:4">
      <c r="A2">
        <v>2020</v>
      </c>
      <c r="B2">
        <v>200072015</v>
      </c>
      <c r="C2" t="s">
        <v>8</v>
      </c>
      <c r="D2">
        <v>48938</v>
      </c>
    </row>
    <row r="3" spans="1:4">
      <c r="A3">
        <v>2020</v>
      </c>
      <c r="B3">
        <v>240700716</v>
      </c>
      <c r="C3" t="s">
        <v>42</v>
      </c>
      <c r="D3">
        <v>5949</v>
      </c>
    </row>
    <row r="4" spans="1:4">
      <c r="A4">
        <v>2020</v>
      </c>
      <c r="B4">
        <v>200039808</v>
      </c>
      <c r="C4" t="s">
        <v>27</v>
      </c>
      <c r="D4">
        <v>15460</v>
      </c>
    </row>
    <row r="5" spans="1:4">
      <c r="A5">
        <v>2020</v>
      </c>
      <c r="B5">
        <v>200071405</v>
      </c>
      <c r="C5" t="s">
        <v>21</v>
      </c>
      <c r="D5">
        <v>23083</v>
      </c>
    </row>
    <row r="6" spans="1:4">
      <c r="A6">
        <v>2020</v>
      </c>
      <c r="B6">
        <v>200073245</v>
      </c>
      <c r="C6" t="s">
        <v>30</v>
      </c>
      <c r="D6">
        <v>40339</v>
      </c>
    </row>
    <row r="7" spans="1:4">
      <c r="A7">
        <v>2020</v>
      </c>
      <c r="B7">
        <v>200035129</v>
      </c>
      <c r="C7" t="s">
        <v>427</v>
      </c>
      <c r="D7">
        <v>544</v>
      </c>
    </row>
    <row r="8" spans="1:4">
      <c r="A8">
        <v>2020</v>
      </c>
      <c r="B8">
        <v>200016905</v>
      </c>
      <c r="C8" t="s">
        <v>36</v>
      </c>
      <c r="D8">
        <v>6695</v>
      </c>
    </row>
    <row r="9" spans="1:4">
      <c r="A9">
        <v>2020</v>
      </c>
      <c r="B9">
        <v>200071413</v>
      </c>
      <c r="C9" t="s">
        <v>15</v>
      </c>
      <c r="D9">
        <v>43920</v>
      </c>
    </row>
    <row r="10" spans="1:4">
      <c r="A10">
        <v>2020</v>
      </c>
      <c r="B10">
        <v>240700815</v>
      </c>
      <c r="C10" t="s">
        <v>24</v>
      </c>
      <c r="D10">
        <v>7916</v>
      </c>
    </row>
    <row r="11" spans="1:4">
      <c r="A11">
        <v>2020</v>
      </c>
      <c r="B11">
        <v>200040491</v>
      </c>
      <c r="C11" t="s">
        <v>49</v>
      </c>
      <c r="D11">
        <v>6749</v>
      </c>
    </row>
    <row r="12" spans="1:4">
      <c r="A12">
        <v>2020</v>
      </c>
      <c r="B12">
        <v>200041366</v>
      </c>
      <c r="C12" t="s">
        <v>51</v>
      </c>
      <c r="D12">
        <v>34193</v>
      </c>
    </row>
    <row r="13" spans="1:4">
      <c r="A13">
        <v>2020</v>
      </c>
      <c r="B13">
        <v>240700617</v>
      </c>
      <c r="C13" t="s">
        <v>52</v>
      </c>
      <c r="D13">
        <v>6115</v>
      </c>
    </row>
    <row r="14" spans="1:4">
      <c r="A14">
        <v>2020</v>
      </c>
      <c r="B14">
        <v>200072007</v>
      </c>
      <c r="C14" t="s">
        <v>45</v>
      </c>
      <c r="D14">
        <v>4822</v>
      </c>
    </row>
    <row r="15" spans="1:4">
      <c r="A15">
        <v>2020</v>
      </c>
      <c r="B15">
        <v>200039832</v>
      </c>
      <c r="C15" t="s">
        <v>48</v>
      </c>
      <c r="D15">
        <v>9397</v>
      </c>
    </row>
    <row r="16" spans="1:4">
      <c r="A16">
        <v>2020</v>
      </c>
      <c r="B16">
        <v>240700302</v>
      </c>
      <c r="C16" t="s">
        <v>33</v>
      </c>
      <c r="D16">
        <v>9060</v>
      </c>
    </row>
    <row r="17" spans="1:4">
      <c r="A17">
        <v>2020</v>
      </c>
      <c r="B17">
        <v>200073096</v>
      </c>
      <c r="C17" t="s">
        <v>13</v>
      </c>
      <c r="D17">
        <v>25096</v>
      </c>
    </row>
    <row r="18" spans="1:4">
      <c r="A18">
        <v>2020</v>
      </c>
      <c r="B18">
        <v>240700864</v>
      </c>
      <c r="C18" t="s">
        <v>39</v>
      </c>
      <c r="D18">
        <v>18911</v>
      </c>
    </row>
    <row r="19" spans="1:4">
      <c r="A19">
        <v>2020</v>
      </c>
      <c r="B19">
        <v>200041465</v>
      </c>
      <c r="C19" t="s">
        <v>53</v>
      </c>
      <c r="D19">
        <v>12396</v>
      </c>
    </row>
    <row r="20" spans="1:4">
      <c r="A20">
        <v>2020</v>
      </c>
      <c r="B20">
        <v>200039824</v>
      </c>
      <c r="C20" t="s">
        <v>18</v>
      </c>
      <c r="D20">
        <v>9742</v>
      </c>
    </row>
    <row r="21" spans="1:4">
      <c r="A21">
        <v>2020</v>
      </c>
      <c r="C21" t="s">
        <v>407</v>
      </c>
      <c r="D21">
        <f>SUM(D2:D20)</f>
        <v>329325</v>
      </c>
    </row>
  </sheetData>
  <sheetProtection algorithmName="SHA-512" hashValue="NcOTt+zJrtb82y4qNgmXPtVCWZyEYJgcIIC+ZC/yReryvWZtf/7rqrY9HYP/EMp/uoZeb8tRSnW0NppRqsyTRA==" saltValue="WZkDuotYqa8SiTIbrjjI7A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288F5-499C-4847-8549-8F213B4BDC2B}">
  <sheetPr filterMode="1"/>
  <dimension ref="A1:J337"/>
  <sheetViews>
    <sheetView topLeftCell="D1" workbookViewId="0">
      <selection activeCell="D20" sqref="D20"/>
    </sheetView>
  </sheetViews>
  <sheetFormatPr defaultColWidth="9.140625" defaultRowHeight="15"/>
  <cols>
    <col min="1" max="1" width="22.85546875" bestFit="1" customWidth="1"/>
    <col min="2" max="2" width="11.42578125" bestFit="1" customWidth="1"/>
    <col min="3" max="3" width="121.28515625" bestFit="1" customWidth="1"/>
    <col min="4" max="4" width="77.85546875" bestFit="1" customWidth="1"/>
    <col min="5" max="5" width="20" bestFit="1" customWidth="1"/>
    <col min="6" max="6" width="214.42578125" bestFit="1" customWidth="1"/>
    <col min="7" max="7" width="26.28515625" bestFit="1" customWidth="1"/>
    <col min="8" max="8" width="28.42578125" bestFit="1" customWidth="1"/>
    <col min="9" max="9" width="15" bestFit="1" customWidth="1"/>
    <col min="10" max="10" width="12" bestFit="1" customWidth="1"/>
  </cols>
  <sheetData>
    <row r="1" spans="1:10">
      <c r="A1" s="37" t="s">
        <v>679</v>
      </c>
      <c r="B1" s="37" t="s">
        <v>680</v>
      </c>
      <c r="C1" s="37" t="s">
        <v>681</v>
      </c>
      <c r="D1" s="37" t="s">
        <v>682</v>
      </c>
      <c r="E1" s="37" t="s">
        <v>683</v>
      </c>
      <c r="F1" s="37" t="s">
        <v>684</v>
      </c>
      <c r="G1" s="37" t="s">
        <v>685</v>
      </c>
      <c r="H1" s="37" t="s">
        <v>686</v>
      </c>
      <c r="I1" s="37" t="s">
        <v>687</v>
      </c>
      <c r="J1" s="37" t="s">
        <v>444</v>
      </c>
    </row>
    <row r="2" spans="1:10" hidden="1">
      <c r="A2">
        <v>2022</v>
      </c>
      <c r="B2" t="s">
        <v>688</v>
      </c>
      <c r="C2" t="s">
        <v>689</v>
      </c>
      <c r="D2" t="s">
        <v>2</v>
      </c>
      <c r="E2" t="s">
        <v>25</v>
      </c>
      <c r="F2" t="s">
        <v>26</v>
      </c>
      <c r="G2" t="s">
        <v>690</v>
      </c>
      <c r="H2" t="s">
        <v>691</v>
      </c>
      <c r="I2">
        <v>2020</v>
      </c>
      <c r="J2">
        <v>31</v>
      </c>
    </row>
    <row r="3" spans="1:10" hidden="1">
      <c r="A3">
        <v>2024</v>
      </c>
      <c r="B3" t="s">
        <v>692</v>
      </c>
      <c r="C3" t="s">
        <v>149</v>
      </c>
      <c r="D3" t="s">
        <v>693</v>
      </c>
      <c r="E3" t="s">
        <v>151</v>
      </c>
      <c r="F3" t="s">
        <v>152</v>
      </c>
      <c r="G3" t="s">
        <v>694</v>
      </c>
      <c r="H3" t="s">
        <v>695</v>
      </c>
      <c r="I3">
        <v>2021</v>
      </c>
      <c r="J3">
        <v>0</v>
      </c>
    </row>
    <row r="4" spans="1:10" hidden="1">
      <c r="A4">
        <v>2024</v>
      </c>
      <c r="B4" t="s">
        <v>692</v>
      </c>
      <c r="C4" t="s">
        <v>149</v>
      </c>
      <c r="D4" t="s">
        <v>696</v>
      </c>
      <c r="E4" t="s">
        <v>168</v>
      </c>
      <c r="F4" t="s">
        <v>169</v>
      </c>
      <c r="G4" t="s">
        <v>694</v>
      </c>
      <c r="H4" t="s">
        <v>691</v>
      </c>
      <c r="I4">
        <v>2022</v>
      </c>
      <c r="J4">
        <v>161</v>
      </c>
    </row>
    <row r="5" spans="1:10" hidden="1">
      <c r="A5">
        <v>2023</v>
      </c>
      <c r="B5" t="s">
        <v>697</v>
      </c>
      <c r="C5" t="s">
        <v>101</v>
      </c>
      <c r="E5" t="s">
        <v>112</v>
      </c>
      <c r="F5" t="s">
        <v>113</v>
      </c>
      <c r="G5" t="s">
        <v>694</v>
      </c>
      <c r="H5" t="s">
        <v>695</v>
      </c>
      <c r="I5">
        <v>2020</v>
      </c>
      <c r="J5">
        <v>46</v>
      </c>
    </row>
    <row r="6" spans="1:10" hidden="1">
      <c r="A6">
        <v>2022</v>
      </c>
      <c r="B6" t="s">
        <v>698</v>
      </c>
      <c r="C6" t="s">
        <v>189</v>
      </c>
      <c r="D6" t="s">
        <v>346</v>
      </c>
      <c r="E6" t="s">
        <v>218</v>
      </c>
      <c r="F6" t="s">
        <v>152</v>
      </c>
      <c r="G6" t="s">
        <v>699</v>
      </c>
      <c r="H6" t="s">
        <v>700</v>
      </c>
      <c r="I6">
        <v>2021</v>
      </c>
      <c r="J6">
        <v>0</v>
      </c>
    </row>
    <row r="7" spans="1:10">
      <c r="A7">
        <v>2024</v>
      </c>
      <c r="B7" t="s">
        <v>698</v>
      </c>
      <c r="C7" t="s">
        <v>187</v>
      </c>
      <c r="D7" t="s">
        <v>701</v>
      </c>
      <c r="E7" t="s">
        <v>190</v>
      </c>
      <c r="F7" t="s">
        <v>191</v>
      </c>
      <c r="G7" t="s">
        <v>702</v>
      </c>
      <c r="H7" t="s">
        <v>700</v>
      </c>
      <c r="I7">
        <v>2023</v>
      </c>
      <c r="J7">
        <v>0</v>
      </c>
    </row>
    <row r="8" spans="1:10" hidden="1">
      <c r="A8">
        <v>2022</v>
      </c>
      <c r="B8" t="s">
        <v>698</v>
      </c>
      <c r="C8" t="s">
        <v>188</v>
      </c>
      <c r="D8" t="s">
        <v>703</v>
      </c>
      <c r="E8" t="s">
        <v>206</v>
      </c>
      <c r="F8" t="s">
        <v>207</v>
      </c>
      <c r="G8" t="s">
        <v>699</v>
      </c>
      <c r="H8" t="s">
        <v>700</v>
      </c>
      <c r="I8">
        <v>2021</v>
      </c>
      <c r="J8">
        <v>0</v>
      </c>
    </row>
    <row r="9" spans="1:10" hidden="1">
      <c r="A9">
        <v>2024</v>
      </c>
      <c r="B9" t="s">
        <v>692</v>
      </c>
      <c r="C9" t="s">
        <v>149</v>
      </c>
      <c r="D9" t="s">
        <v>696</v>
      </c>
      <c r="E9" t="s">
        <v>170</v>
      </c>
      <c r="F9" t="s">
        <v>171</v>
      </c>
      <c r="G9" t="s">
        <v>694</v>
      </c>
      <c r="H9" t="s">
        <v>691</v>
      </c>
      <c r="I9">
        <v>2022</v>
      </c>
      <c r="J9">
        <v>137</v>
      </c>
    </row>
    <row r="10" spans="1:10" hidden="1">
      <c r="A10">
        <v>2023</v>
      </c>
      <c r="B10" t="s">
        <v>697</v>
      </c>
      <c r="C10" t="s">
        <v>101</v>
      </c>
      <c r="E10" t="s">
        <v>103</v>
      </c>
      <c r="F10" t="s">
        <v>102</v>
      </c>
      <c r="G10" t="s">
        <v>690</v>
      </c>
      <c r="H10" t="s">
        <v>691</v>
      </c>
      <c r="I10">
        <v>2021</v>
      </c>
      <c r="J10">
        <v>278</v>
      </c>
    </row>
    <row r="11" spans="1:10" hidden="1">
      <c r="A11">
        <v>2022</v>
      </c>
      <c r="B11" t="s">
        <v>697</v>
      </c>
      <c r="C11" t="s">
        <v>704</v>
      </c>
      <c r="D11" t="s">
        <v>705</v>
      </c>
      <c r="E11" t="s">
        <v>103</v>
      </c>
      <c r="F11" t="s">
        <v>102</v>
      </c>
      <c r="G11" t="s">
        <v>690</v>
      </c>
      <c r="H11" t="s">
        <v>691</v>
      </c>
      <c r="I11">
        <v>2020</v>
      </c>
      <c r="J11">
        <v>287</v>
      </c>
    </row>
    <row r="12" spans="1:10" hidden="1">
      <c r="A12">
        <v>2024</v>
      </c>
      <c r="B12" t="s">
        <v>697</v>
      </c>
      <c r="C12" t="s">
        <v>101</v>
      </c>
      <c r="E12" t="s">
        <v>103</v>
      </c>
      <c r="F12" t="s">
        <v>102</v>
      </c>
      <c r="G12" t="s">
        <v>690</v>
      </c>
      <c r="H12" t="s">
        <v>691</v>
      </c>
      <c r="I12">
        <v>2022</v>
      </c>
      <c r="J12">
        <v>274</v>
      </c>
    </row>
    <row r="13" spans="1:10" hidden="1">
      <c r="A13">
        <v>2023</v>
      </c>
      <c r="B13" t="s">
        <v>697</v>
      </c>
      <c r="C13" t="s">
        <v>101</v>
      </c>
      <c r="E13" t="s">
        <v>106</v>
      </c>
      <c r="F13" t="s">
        <v>107</v>
      </c>
      <c r="G13" t="s">
        <v>694</v>
      </c>
      <c r="H13" t="s">
        <v>695</v>
      </c>
      <c r="I13">
        <v>2020</v>
      </c>
      <c r="J13">
        <v>83</v>
      </c>
    </row>
    <row r="14" spans="1:10" hidden="1">
      <c r="A14">
        <v>2022</v>
      </c>
      <c r="B14" t="s">
        <v>688</v>
      </c>
      <c r="C14" t="s">
        <v>689</v>
      </c>
      <c r="D14" t="s">
        <v>78</v>
      </c>
      <c r="E14" t="s">
        <v>87</v>
      </c>
      <c r="F14" t="s">
        <v>88</v>
      </c>
      <c r="G14" t="s">
        <v>690</v>
      </c>
      <c r="H14" t="s">
        <v>691</v>
      </c>
      <c r="I14">
        <v>2020</v>
      </c>
      <c r="J14">
        <v>33</v>
      </c>
    </row>
    <row r="15" spans="1:10" hidden="1">
      <c r="A15">
        <v>2023</v>
      </c>
      <c r="B15" t="s">
        <v>698</v>
      </c>
      <c r="C15" t="s">
        <v>188</v>
      </c>
      <c r="D15" t="s">
        <v>706</v>
      </c>
      <c r="E15" t="s">
        <v>210</v>
      </c>
      <c r="F15" t="s">
        <v>211</v>
      </c>
      <c r="G15" t="s">
        <v>707</v>
      </c>
      <c r="H15" t="s">
        <v>700</v>
      </c>
      <c r="I15">
        <v>2022</v>
      </c>
      <c r="J15">
        <v>0</v>
      </c>
    </row>
    <row r="16" spans="1:10" hidden="1">
      <c r="A16">
        <v>2022</v>
      </c>
      <c r="B16" t="s">
        <v>688</v>
      </c>
      <c r="C16" t="s">
        <v>689</v>
      </c>
      <c r="D16" t="s">
        <v>2</v>
      </c>
      <c r="E16" t="s">
        <v>43</v>
      </c>
      <c r="F16" t="s">
        <v>44</v>
      </c>
      <c r="G16" t="s">
        <v>690</v>
      </c>
      <c r="H16" t="s">
        <v>708</v>
      </c>
      <c r="I16">
        <v>2018</v>
      </c>
    </row>
    <row r="17" spans="1:10" hidden="1">
      <c r="A17">
        <v>2022</v>
      </c>
      <c r="B17" t="s">
        <v>688</v>
      </c>
      <c r="C17" t="s">
        <v>689</v>
      </c>
      <c r="D17" t="s">
        <v>54</v>
      </c>
      <c r="E17" t="s">
        <v>71</v>
      </c>
      <c r="F17" t="s">
        <v>709</v>
      </c>
      <c r="G17" t="s">
        <v>690</v>
      </c>
      <c r="H17" t="s">
        <v>691</v>
      </c>
      <c r="I17">
        <v>2020</v>
      </c>
      <c r="J17">
        <v>1057</v>
      </c>
    </row>
    <row r="18" spans="1:10" hidden="1">
      <c r="A18">
        <v>2024</v>
      </c>
      <c r="B18" t="s">
        <v>692</v>
      </c>
      <c r="C18" t="s">
        <v>149</v>
      </c>
      <c r="D18" t="s">
        <v>696</v>
      </c>
      <c r="E18" t="s">
        <v>172</v>
      </c>
      <c r="F18" t="s">
        <v>173</v>
      </c>
      <c r="G18" t="s">
        <v>694</v>
      </c>
      <c r="H18" t="s">
        <v>691</v>
      </c>
      <c r="I18">
        <v>2022</v>
      </c>
      <c r="J18">
        <v>671</v>
      </c>
    </row>
    <row r="19" spans="1:10" hidden="1">
      <c r="A19">
        <v>2022</v>
      </c>
      <c r="B19" t="s">
        <v>697</v>
      </c>
      <c r="C19" t="s">
        <v>704</v>
      </c>
      <c r="D19" t="s">
        <v>705</v>
      </c>
      <c r="E19" t="s">
        <v>108</v>
      </c>
      <c r="F19" t="s">
        <v>109</v>
      </c>
      <c r="G19" t="s">
        <v>694</v>
      </c>
      <c r="H19" t="s">
        <v>695</v>
      </c>
      <c r="I19">
        <v>2019</v>
      </c>
      <c r="J19">
        <v>0</v>
      </c>
    </row>
    <row r="20" spans="1:10" hidden="1">
      <c r="A20">
        <v>2023</v>
      </c>
      <c r="B20" t="s">
        <v>697</v>
      </c>
      <c r="C20" t="s">
        <v>101</v>
      </c>
      <c r="E20" t="s">
        <v>108</v>
      </c>
      <c r="F20" t="s">
        <v>109</v>
      </c>
      <c r="G20" t="s">
        <v>694</v>
      </c>
      <c r="H20" t="s">
        <v>695</v>
      </c>
      <c r="I20">
        <v>2020</v>
      </c>
      <c r="J20">
        <v>339</v>
      </c>
    </row>
    <row r="21" spans="1:10" hidden="1">
      <c r="A21">
        <v>2024</v>
      </c>
      <c r="B21" t="s">
        <v>692</v>
      </c>
      <c r="C21" t="s">
        <v>149</v>
      </c>
      <c r="D21" t="s">
        <v>696</v>
      </c>
      <c r="E21" t="s">
        <v>174</v>
      </c>
      <c r="F21" t="s">
        <v>175</v>
      </c>
      <c r="G21" t="s">
        <v>694</v>
      </c>
      <c r="H21" t="s">
        <v>691</v>
      </c>
      <c r="I21">
        <v>2022</v>
      </c>
      <c r="J21">
        <v>131</v>
      </c>
    </row>
    <row r="22" spans="1:10" hidden="1">
      <c r="A22">
        <v>2023</v>
      </c>
      <c r="B22" t="s">
        <v>688</v>
      </c>
      <c r="C22" t="s">
        <v>1</v>
      </c>
      <c r="D22" t="s">
        <v>78</v>
      </c>
      <c r="E22" t="s">
        <v>82</v>
      </c>
      <c r="F22" t="s">
        <v>83</v>
      </c>
      <c r="G22" t="s">
        <v>690</v>
      </c>
      <c r="H22" t="s">
        <v>691</v>
      </c>
      <c r="I22">
        <v>2021</v>
      </c>
      <c r="J22">
        <v>17</v>
      </c>
    </row>
    <row r="23" spans="1:10" hidden="1">
      <c r="A23">
        <v>2024</v>
      </c>
      <c r="B23" t="s">
        <v>688</v>
      </c>
      <c r="C23" t="s">
        <v>1</v>
      </c>
      <c r="D23" t="s">
        <v>78</v>
      </c>
      <c r="E23" t="s">
        <v>80</v>
      </c>
      <c r="F23" t="s">
        <v>81</v>
      </c>
      <c r="G23" t="s">
        <v>690</v>
      </c>
      <c r="H23" t="s">
        <v>691</v>
      </c>
      <c r="I23">
        <v>2022</v>
      </c>
      <c r="J23">
        <v>3633</v>
      </c>
    </row>
    <row r="24" spans="1:10">
      <c r="A24">
        <v>2024</v>
      </c>
      <c r="B24" t="s">
        <v>698</v>
      </c>
      <c r="C24" t="s">
        <v>188</v>
      </c>
      <c r="D24" t="s">
        <v>706</v>
      </c>
      <c r="E24" t="s">
        <v>208</v>
      </c>
      <c r="F24" t="s">
        <v>209</v>
      </c>
      <c r="G24" t="s">
        <v>699</v>
      </c>
      <c r="H24" t="s">
        <v>700</v>
      </c>
      <c r="I24">
        <v>2023</v>
      </c>
      <c r="J24">
        <v>0</v>
      </c>
    </row>
    <row r="25" spans="1:10" hidden="1">
      <c r="A25">
        <v>2023</v>
      </c>
      <c r="B25" t="s">
        <v>692</v>
      </c>
      <c r="C25" t="s">
        <v>149</v>
      </c>
      <c r="D25" t="s">
        <v>696</v>
      </c>
      <c r="E25" t="s">
        <v>172</v>
      </c>
      <c r="F25" t="s">
        <v>173</v>
      </c>
      <c r="G25" t="s">
        <v>694</v>
      </c>
      <c r="H25" t="s">
        <v>691</v>
      </c>
      <c r="I25">
        <v>2021</v>
      </c>
      <c r="J25">
        <v>704</v>
      </c>
    </row>
    <row r="26" spans="1:10" hidden="1">
      <c r="A26">
        <v>2024</v>
      </c>
      <c r="B26" t="s">
        <v>692</v>
      </c>
      <c r="C26" t="s">
        <v>149</v>
      </c>
      <c r="D26" t="s">
        <v>696</v>
      </c>
      <c r="E26" t="s">
        <v>176</v>
      </c>
      <c r="F26" t="s">
        <v>177</v>
      </c>
      <c r="G26" t="s">
        <v>710</v>
      </c>
      <c r="H26" t="s">
        <v>691</v>
      </c>
      <c r="I26">
        <v>2022</v>
      </c>
      <c r="J26">
        <v>0</v>
      </c>
    </row>
    <row r="27" spans="1:10" hidden="1">
      <c r="A27">
        <v>2024</v>
      </c>
      <c r="B27" t="s">
        <v>697</v>
      </c>
      <c r="C27" t="s">
        <v>101</v>
      </c>
      <c r="E27" t="s">
        <v>104</v>
      </c>
      <c r="F27" t="s">
        <v>105</v>
      </c>
      <c r="G27" t="s">
        <v>694</v>
      </c>
      <c r="H27" t="s">
        <v>695</v>
      </c>
      <c r="I27">
        <v>2021</v>
      </c>
      <c r="J27">
        <v>303</v>
      </c>
    </row>
    <row r="28" spans="1:10" hidden="1">
      <c r="A28">
        <v>2022</v>
      </c>
      <c r="B28" t="s">
        <v>697</v>
      </c>
      <c r="C28" t="s">
        <v>704</v>
      </c>
      <c r="D28" t="s">
        <v>705</v>
      </c>
      <c r="E28" t="s">
        <v>114</v>
      </c>
      <c r="F28" t="s">
        <v>711</v>
      </c>
      <c r="G28" t="s">
        <v>690</v>
      </c>
      <c r="H28" t="s">
        <v>691</v>
      </c>
      <c r="I28">
        <v>2020</v>
      </c>
      <c r="J28">
        <v>40</v>
      </c>
    </row>
    <row r="29" spans="1:10" hidden="1">
      <c r="A29">
        <v>2023</v>
      </c>
      <c r="B29" t="s">
        <v>712</v>
      </c>
      <c r="C29" t="s">
        <v>119</v>
      </c>
      <c r="E29" t="s">
        <v>123</v>
      </c>
      <c r="F29" t="s">
        <v>120</v>
      </c>
      <c r="G29" t="s">
        <v>690</v>
      </c>
      <c r="H29" t="s">
        <v>691</v>
      </c>
      <c r="I29">
        <v>2021</v>
      </c>
      <c r="J29">
        <v>26</v>
      </c>
    </row>
    <row r="30" spans="1:10" hidden="1">
      <c r="A30">
        <v>2023</v>
      </c>
      <c r="B30" t="s">
        <v>698</v>
      </c>
      <c r="C30" t="s">
        <v>188</v>
      </c>
      <c r="D30" t="s">
        <v>706</v>
      </c>
      <c r="E30" t="s">
        <v>202</v>
      </c>
      <c r="F30" t="s">
        <v>203</v>
      </c>
      <c r="G30" t="s">
        <v>702</v>
      </c>
      <c r="H30" t="s">
        <v>700</v>
      </c>
      <c r="I30">
        <v>2022</v>
      </c>
      <c r="J30">
        <v>0</v>
      </c>
    </row>
    <row r="31" spans="1:10">
      <c r="A31">
        <v>2024</v>
      </c>
      <c r="B31" t="s">
        <v>698</v>
      </c>
      <c r="C31" t="s">
        <v>188</v>
      </c>
      <c r="D31" t="s">
        <v>706</v>
      </c>
      <c r="E31" t="s">
        <v>210</v>
      </c>
      <c r="F31" t="s">
        <v>211</v>
      </c>
      <c r="G31" t="s">
        <v>707</v>
      </c>
      <c r="H31" t="s">
        <v>700</v>
      </c>
      <c r="I31">
        <v>2023</v>
      </c>
      <c r="J31">
        <v>0</v>
      </c>
    </row>
    <row r="32" spans="1:10" hidden="1">
      <c r="A32">
        <v>2023</v>
      </c>
      <c r="B32" t="s">
        <v>712</v>
      </c>
      <c r="C32" t="s">
        <v>119</v>
      </c>
      <c r="E32" t="s">
        <v>121</v>
      </c>
      <c r="F32" t="s">
        <v>122</v>
      </c>
      <c r="G32" t="s">
        <v>690</v>
      </c>
      <c r="H32" t="s">
        <v>691</v>
      </c>
      <c r="I32">
        <v>2021</v>
      </c>
      <c r="J32">
        <v>26</v>
      </c>
    </row>
    <row r="33" spans="1:10" hidden="1">
      <c r="A33">
        <v>2023</v>
      </c>
      <c r="B33" t="s">
        <v>692</v>
      </c>
      <c r="C33" t="s">
        <v>149</v>
      </c>
      <c r="D33" t="s">
        <v>696</v>
      </c>
      <c r="E33" t="s">
        <v>164</v>
      </c>
      <c r="F33" t="s">
        <v>165</v>
      </c>
      <c r="G33" t="s">
        <v>710</v>
      </c>
      <c r="H33" t="s">
        <v>691</v>
      </c>
      <c r="I33">
        <v>2021</v>
      </c>
      <c r="J33">
        <v>37</v>
      </c>
    </row>
    <row r="34" spans="1:10" hidden="1">
      <c r="A34">
        <v>2024</v>
      </c>
      <c r="B34" t="s">
        <v>692</v>
      </c>
      <c r="C34" t="s">
        <v>149</v>
      </c>
      <c r="D34" t="s">
        <v>696</v>
      </c>
      <c r="E34" t="s">
        <v>178</v>
      </c>
      <c r="F34" t="s">
        <v>179</v>
      </c>
      <c r="G34" t="s">
        <v>694</v>
      </c>
      <c r="H34" t="s">
        <v>691</v>
      </c>
      <c r="I34">
        <v>2022</v>
      </c>
      <c r="J34">
        <v>6</v>
      </c>
    </row>
    <row r="35" spans="1:10" hidden="1">
      <c r="A35">
        <v>2023</v>
      </c>
      <c r="B35" t="s">
        <v>688</v>
      </c>
      <c r="C35" t="s">
        <v>1</v>
      </c>
      <c r="D35" t="s">
        <v>2</v>
      </c>
      <c r="E35" t="s">
        <v>28</v>
      </c>
      <c r="F35" t="s">
        <v>29</v>
      </c>
      <c r="G35" t="s">
        <v>690</v>
      </c>
      <c r="H35" t="s">
        <v>691</v>
      </c>
      <c r="I35">
        <v>2021</v>
      </c>
      <c r="J35">
        <v>94</v>
      </c>
    </row>
    <row r="36" spans="1:10" hidden="1">
      <c r="A36">
        <v>2024</v>
      </c>
      <c r="B36" t="s">
        <v>692</v>
      </c>
      <c r="C36" t="s">
        <v>149</v>
      </c>
      <c r="D36" t="s">
        <v>713</v>
      </c>
      <c r="E36" t="s">
        <v>180</v>
      </c>
      <c r="F36" t="s">
        <v>181</v>
      </c>
      <c r="G36" t="s">
        <v>690</v>
      </c>
      <c r="H36" t="s">
        <v>700</v>
      </c>
      <c r="I36">
        <v>2023</v>
      </c>
      <c r="J36">
        <v>0</v>
      </c>
    </row>
    <row r="37" spans="1:10" hidden="1">
      <c r="A37">
        <v>2022</v>
      </c>
      <c r="B37" t="s">
        <v>712</v>
      </c>
      <c r="C37" t="s">
        <v>119</v>
      </c>
      <c r="D37" t="s">
        <v>705</v>
      </c>
      <c r="E37" t="s">
        <v>124</v>
      </c>
      <c r="F37" t="s">
        <v>125</v>
      </c>
      <c r="G37" t="s">
        <v>690</v>
      </c>
      <c r="H37" t="s">
        <v>691</v>
      </c>
      <c r="I37">
        <v>2020</v>
      </c>
    </row>
    <row r="38" spans="1:10" hidden="1">
      <c r="A38">
        <v>2022</v>
      </c>
      <c r="B38" t="s">
        <v>692</v>
      </c>
      <c r="C38" t="s">
        <v>149</v>
      </c>
      <c r="D38" t="s">
        <v>713</v>
      </c>
      <c r="E38" t="s">
        <v>184</v>
      </c>
      <c r="F38" t="s">
        <v>185</v>
      </c>
      <c r="G38" t="s">
        <v>690</v>
      </c>
      <c r="H38" t="s">
        <v>700</v>
      </c>
      <c r="I38">
        <v>2021</v>
      </c>
      <c r="J38">
        <v>0</v>
      </c>
    </row>
    <row r="39" spans="1:10" hidden="1">
      <c r="A39">
        <v>2023</v>
      </c>
      <c r="B39" t="s">
        <v>692</v>
      </c>
      <c r="C39" t="s">
        <v>149</v>
      </c>
      <c r="D39" t="s">
        <v>696</v>
      </c>
      <c r="E39" t="s">
        <v>170</v>
      </c>
      <c r="F39" t="s">
        <v>171</v>
      </c>
      <c r="G39" t="s">
        <v>694</v>
      </c>
      <c r="H39" t="s">
        <v>691</v>
      </c>
      <c r="I39">
        <v>2021</v>
      </c>
      <c r="J39">
        <v>131</v>
      </c>
    </row>
    <row r="40" spans="1:10" hidden="1">
      <c r="A40">
        <v>2024</v>
      </c>
      <c r="B40" t="s">
        <v>688</v>
      </c>
      <c r="C40" t="s">
        <v>1</v>
      </c>
      <c r="D40" t="s">
        <v>2</v>
      </c>
      <c r="E40" t="s">
        <v>19</v>
      </c>
      <c r="F40" t="s">
        <v>20</v>
      </c>
      <c r="G40" t="s">
        <v>690</v>
      </c>
      <c r="H40" t="s">
        <v>700</v>
      </c>
      <c r="I40">
        <v>2023</v>
      </c>
      <c r="J40">
        <v>2551</v>
      </c>
    </row>
    <row r="41" spans="1:10" hidden="1">
      <c r="A41">
        <v>2023</v>
      </c>
      <c r="B41" t="s">
        <v>692</v>
      </c>
      <c r="C41" t="s">
        <v>149</v>
      </c>
      <c r="D41" t="s">
        <v>713</v>
      </c>
      <c r="E41" t="s">
        <v>182</v>
      </c>
      <c r="F41" t="s">
        <v>183</v>
      </c>
      <c r="G41" t="s">
        <v>690</v>
      </c>
      <c r="H41" t="s">
        <v>700</v>
      </c>
      <c r="I41">
        <v>2022</v>
      </c>
      <c r="J41">
        <v>0</v>
      </c>
    </row>
    <row r="42" spans="1:10" hidden="1">
      <c r="A42">
        <v>2024</v>
      </c>
      <c r="B42" t="s">
        <v>688</v>
      </c>
      <c r="C42" t="s">
        <v>1</v>
      </c>
      <c r="D42" t="s">
        <v>54</v>
      </c>
      <c r="E42" t="s">
        <v>56</v>
      </c>
      <c r="F42" t="s">
        <v>57</v>
      </c>
      <c r="G42" t="s">
        <v>690</v>
      </c>
      <c r="H42" t="s">
        <v>695</v>
      </c>
      <c r="I42">
        <v>2021</v>
      </c>
      <c r="J42">
        <v>62</v>
      </c>
    </row>
    <row r="43" spans="1:10" hidden="1">
      <c r="A43">
        <v>2022</v>
      </c>
      <c r="B43" t="s">
        <v>697</v>
      </c>
      <c r="C43" t="s">
        <v>704</v>
      </c>
      <c r="D43" t="s">
        <v>705</v>
      </c>
      <c r="E43" t="s">
        <v>116</v>
      </c>
      <c r="F43" t="s">
        <v>117</v>
      </c>
      <c r="G43" t="s">
        <v>690</v>
      </c>
      <c r="H43" t="s">
        <v>691</v>
      </c>
      <c r="I43">
        <v>2020</v>
      </c>
    </row>
    <row r="44" spans="1:10" hidden="1">
      <c r="A44">
        <v>2024</v>
      </c>
      <c r="B44" t="s">
        <v>712</v>
      </c>
      <c r="C44" t="s">
        <v>119</v>
      </c>
      <c r="E44" t="s">
        <v>121</v>
      </c>
      <c r="F44" t="s">
        <v>122</v>
      </c>
      <c r="G44" t="s">
        <v>690</v>
      </c>
      <c r="H44" t="s">
        <v>691</v>
      </c>
      <c r="I44">
        <v>2022</v>
      </c>
      <c r="J44">
        <v>26</v>
      </c>
    </row>
    <row r="45" spans="1:10" hidden="1">
      <c r="A45">
        <v>2022</v>
      </c>
      <c r="B45" t="s">
        <v>698</v>
      </c>
      <c r="C45" t="s">
        <v>188</v>
      </c>
      <c r="D45" t="s">
        <v>703</v>
      </c>
      <c r="E45" t="s">
        <v>208</v>
      </c>
      <c r="F45" t="s">
        <v>714</v>
      </c>
      <c r="G45" t="s">
        <v>699</v>
      </c>
      <c r="H45" t="s">
        <v>700</v>
      </c>
      <c r="I45">
        <v>2021</v>
      </c>
      <c r="J45">
        <v>0</v>
      </c>
    </row>
    <row r="46" spans="1:10" hidden="1">
      <c r="A46">
        <v>2022</v>
      </c>
      <c r="B46" t="s">
        <v>692</v>
      </c>
      <c r="C46" t="s">
        <v>149</v>
      </c>
      <c r="D46" t="s">
        <v>696</v>
      </c>
      <c r="E46" t="s">
        <v>172</v>
      </c>
      <c r="F46" t="s">
        <v>173</v>
      </c>
      <c r="G46" t="s">
        <v>694</v>
      </c>
      <c r="H46" t="s">
        <v>691</v>
      </c>
      <c r="I46">
        <v>2020</v>
      </c>
      <c r="J46">
        <v>708</v>
      </c>
    </row>
    <row r="47" spans="1:10" hidden="1">
      <c r="A47">
        <v>2022</v>
      </c>
      <c r="B47" t="s">
        <v>697</v>
      </c>
      <c r="C47" t="s">
        <v>704</v>
      </c>
      <c r="D47" t="s">
        <v>705</v>
      </c>
      <c r="E47" t="s">
        <v>106</v>
      </c>
      <c r="F47" t="s">
        <v>107</v>
      </c>
      <c r="G47" t="s">
        <v>694</v>
      </c>
      <c r="H47" t="s">
        <v>695</v>
      </c>
      <c r="I47">
        <v>2019</v>
      </c>
    </row>
    <row r="48" spans="1:10" hidden="1">
      <c r="A48">
        <v>2022</v>
      </c>
      <c r="B48" t="s">
        <v>688</v>
      </c>
      <c r="C48" t="s">
        <v>689</v>
      </c>
      <c r="D48" t="s">
        <v>54</v>
      </c>
      <c r="E48" t="s">
        <v>56</v>
      </c>
      <c r="F48" t="s">
        <v>715</v>
      </c>
      <c r="G48" t="s">
        <v>690</v>
      </c>
      <c r="H48" t="s">
        <v>695</v>
      </c>
      <c r="I48">
        <v>2019</v>
      </c>
      <c r="J48">
        <v>62</v>
      </c>
    </row>
    <row r="49" spans="1:10" hidden="1">
      <c r="A49">
        <v>2022</v>
      </c>
      <c r="B49" t="s">
        <v>688</v>
      </c>
      <c r="C49" t="s">
        <v>689</v>
      </c>
      <c r="D49" t="s">
        <v>78</v>
      </c>
      <c r="E49" t="s">
        <v>80</v>
      </c>
      <c r="F49" t="s">
        <v>81</v>
      </c>
      <c r="G49" t="s">
        <v>690</v>
      </c>
      <c r="H49" t="s">
        <v>691</v>
      </c>
      <c r="I49">
        <v>2020</v>
      </c>
      <c r="J49">
        <v>3140</v>
      </c>
    </row>
    <row r="50" spans="1:10" hidden="1">
      <c r="A50">
        <v>2024</v>
      </c>
      <c r="B50" t="s">
        <v>697</v>
      </c>
      <c r="C50" t="s">
        <v>101</v>
      </c>
      <c r="E50" t="s">
        <v>106</v>
      </c>
      <c r="F50" t="s">
        <v>107</v>
      </c>
      <c r="G50" t="s">
        <v>694</v>
      </c>
      <c r="H50" t="s">
        <v>695</v>
      </c>
      <c r="I50">
        <v>2021</v>
      </c>
      <c r="J50">
        <v>102</v>
      </c>
    </row>
    <row r="51" spans="1:10" hidden="1">
      <c r="A51">
        <v>2024</v>
      </c>
      <c r="B51" t="s">
        <v>688</v>
      </c>
      <c r="C51" t="s">
        <v>1</v>
      </c>
      <c r="D51" t="s">
        <v>54</v>
      </c>
      <c r="E51" t="s">
        <v>58</v>
      </c>
      <c r="F51" t="s">
        <v>59</v>
      </c>
      <c r="G51" t="s">
        <v>690</v>
      </c>
      <c r="H51" t="s">
        <v>695</v>
      </c>
      <c r="I51">
        <v>2021</v>
      </c>
      <c r="J51">
        <v>5395</v>
      </c>
    </row>
    <row r="52" spans="1:10" hidden="1">
      <c r="A52">
        <v>2023</v>
      </c>
      <c r="B52" t="s">
        <v>698</v>
      </c>
      <c r="C52" t="s">
        <v>187</v>
      </c>
      <c r="D52" t="s">
        <v>701</v>
      </c>
      <c r="E52" t="s">
        <v>196</v>
      </c>
      <c r="F52" t="s">
        <v>197</v>
      </c>
      <c r="G52" t="s">
        <v>702</v>
      </c>
      <c r="I52">
        <v>2022</v>
      </c>
      <c r="J52">
        <v>0</v>
      </c>
    </row>
    <row r="53" spans="1:10" hidden="1">
      <c r="A53">
        <v>2023</v>
      </c>
      <c r="B53" t="s">
        <v>698</v>
      </c>
      <c r="C53" t="s">
        <v>187</v>
      </c>
      <c r="D53" t="s">
        <v>701</v>
      </c>
      <c r="E53" t="s">
        <v>190</v>
      </c>
      <c r="F53" t="s">
        <v>191</v>
      </c>
      <c r="G53" t="s">
        <v>702</v>
      </c>
      <c r="H53" t="s">
        <v>700</v>
      </c>
      <c r="I53">
        <v>2022</v>
      </c>
      <c r="J53">
        <v>0</v>
      </c>
    </row>
    <row r="54" spans="1:10" hidden="1">
      <c r="A54">
        <v>2023</v>
      </c>
      <c r="B54" t="s">
        <v>688</v>
      </c>
      <c r="C54" t="s">
        <v>1</v>
      </c>
      <c r="D54" t="s">
        <v>54</v>
      </c>
      <c r="E54" t="s">
        <v>69</v>
      </c>
      <c r="F54" t="s">
        <v>70</v>
      </c>
      <c r="G54" t="s">
        <v>690</v>
      </c>
      <c r="H54" t="s">
        <v>691</v>
      </c>
      <c r="I54">
        <v>2021</v>
      </c>
    </row>
    <row r="55" spans="1:10" hidden="1">
      <c r="A55">
        <v>2022</v>
      </c>
      <c r="B55" t="s">
        <v>688</v>
      </c>
      <c r="C55" t="s">
        <v>689</v>
      </c>
      <c r="D55" t="s">
        <v>2</v>
      </c>
      <c r="E55" t="s">
        <v>31</v>
      </c>
      <c r="F55" t="s">
        <v>32</v>
      </c>
      <c r="G55" t="s">
        <v>690</v>
      </c>
      <c r="H55" t="s">
        <v>691</v>
      </c>
      <c r="I55">
        <v>2020</v>
      </c>
      <c r="J55">
        <v>498</v>
      </c>
    </row>
    <row r="56" spans="1:10" hidden="1">
      <c r="A56">
        <v>2022</v>
      </c>
      <c r="B56" t="s">
        <v>688</v>
      </c>
      <c r="C56" t="s">
        <v>689</v>
      </c>
      <c r="D56" t="s">
        <v>54</v>
      </c>
      <c r="E56" t="s">
        <v>73</v>
      </c>
      <c r="F56" t="s">
        <v>74</v>
      </c>
      <c r="G56" t="s">
        <v>694</v>
      </c>
      <c r="H56" t="s">
        <v>695</v>
      </c>
      <c r="I56">
        <v>2019</v>
      </c>
    </row>
    <row r="57" spans="1:10" hidden="1">
      <c r="A57">
        <v>2023</v>
      </c>
      <c r="B57" t="s">
        <v>712</v>
      </c>
      <c r="C57" t="s">
        <v>119</v>
      </c>
      <c r="E57" t="s">
        <v>124</v>
      </c>
      <c r="F57" t="s">
        <v>125</v>
      </c>
      <c r="G57" t="s">
        <v>690</v>
      </c>
      <c r="H57" t="s">
        <v>691</v>
      </c>
      <c r="I57">
        <v>2021</v>
      </c>
    </row>
    <row r="58" spans="1:10" hidden="1">
      <c r="A58">
        <v>2023</v>
      </c>
      <c r="B58" t="s">
        <v>698</v>
      </c>
      <c r="C58" t="s">
        <v>189</v>
      </c>
      <c r="D58" t="s">
        <v>346</v>
      </c>
      <c r="E58" t="s">
        <v>212</v>
      </c>
      <c r="F58" t="s">
        <v>213</v>
      </c>
      <c r="G58" t="s">
        <v>699</v>
      </c>
      <c r="H58" t="s">
        <v>700</v>
      </c>
      <c r="I58">
        <v>2022</v>
      </c>
      <c r="J58">
        <v>0</v>
      </c>
    </row>
    <row r="59" spans="1:10" hidden="1">
      <c r="A59">
        <v>2023</v>
      </c>
      <c r="B59" t="s">
        <v>716</v>
      </c>
      <c r="C59" t="s">
        <v>717</v>
      </c>
      <c r="E59" t="s">
        <v>137</v>
      </c>
      <c r="F59" t="s">
        <v>138</v>
      </c>
      <c r="G59" t="s">
        <v>690</v>
      </c>
      <c r="H59" t="s">
        <v>691</v>
      </c>
      <c r="I59">
        <v>2021</v>
      </c>
    </row>
    <row r="60" spans="1:10" hidden="1">
      <c r="A60">
        <v>2023</v>
      </c>
      <c r="B60" t="s">
        <v>712</v>
      </c>
      <c r="C60" t="s">
        <v>119</v>
      </c>
      <c r="E60" t="s">
        <v>126</v>
      </c>
      <c r="F60" t="s">
        <v>127</v>
      </c>
      <c r="G60" t="s">
        <v>690</v>
      </c>
      <c r="H60" t="s">
        <v>691</v>
      </c>
      <c r="I60">
        <v>2021</v>
      </c>
    </row>
    <row r="61" spans="1:10" hidden="1">
      <c r="A61">
        <v>2024</v>
      </c>
      <c r="B61" t="s">
        <v>688</v>
      </c>
      <c r="C61" t="s">
        <v>1</v>
      </c>
      <c r="D61" t="s">
        <v>78</v>
      </c>
      <c r="E61" t="s">
        <v>82</v>
      </c>
      <c r="F61" t="s">
        <v>83</v>
      </c>
      <c r="G61" t="s">
        <v>690</v>
      </c>
      <c r="H61" t="s">
        <v>691</v>
      </c>
      <c r="I61">
        <v>2022</v>
      </c>
      <c r="J61">
        <v>17</v>
      </c>
    </row>
    <row r="62" spans="1:10" hidden="1">
      <c r="A62">
        <v>2023</v>
      </c>
      <c r="B62" t="s">
        <v>688</v>
      </c>
      <c r="C62" t="s">
        <v>1</v>
      </c>
      <c r="D62" t="s">
        <v>78</v>
      </c>
      <c r="E62" t="s">
        <v>87</v>
      </c>
      <c r="F62" t="s">
        <v>88</v>
      </c>
      <c r="G62" t="s">
        <v>690</v>
      </c>
      <c r="H62" t="s">
        <v>691</v>
      </c>
      <c r="I62">
        <v>2021</v>
      </c>
      <c r="J62">
        <v>77</v>
      </c>
    </row>
    <row r="63" spans="1:10" hidden="1">
      <c r="A63">
        <v>2024</v>
      </c>
      <c r="B63" t="s">
        <v>688</v>
      </c>
      <c r="C63" t="s">
        <v>1</v>
      </c>
      <c r="D63" t="s">
        <v>2</v>
      </c>
      <c r="E63" t="s">
        <v>34</v>
      </c>
      <c r="F63" t="s">
        <v>35</v>
      </c>
      <c r="G63" t="s">
        <v>690</v>
      </c>
      <c r="H63" t="s">
        <v>691</v>
      </c>
      <c r="I63">
        <v>2022</v>
      </c>
      <c r="J63">
        <v>648</v>
      </c>
    </row>
    <row r="64" spans="1:10" hidden="1">
      <c r="A64">
        <v>2022</v>
      </c>
      <c r="B64" t="s">
        <v>688</v>
      </c>
      <c r="C64" t="s">
        <v>689</v>
      </c>
      <c r="D64" t="s">
        <v>54</v>
      </c>
      <c r="E64" t="s">
        <v>69</v>
      </c>
      <c r="F64" t="s">
        <v>718</v>
      </c>
      <c r="G64" t="s">
        <v>690</v>
      </c>
      <c r="H64" t="s">
        <v>691</v>
      </c>
      <c r="I64">
        <v>2020</v>
      </c>
    </row>
    <row r="65" spans="1:10" hidden="1">
      <c r="A65">
        <v>2024</v>
      </c>
      <c r="B65" t="s">
        <v>688</v>
      </c>
      <c r="C65" t="s">
        <v>1</v>
      </c>
      <c r="D65" t="s">
        <v>54</v>
      </c>
      <c r="E65" t="s">
        <v>60</v>
      </c>
      <c r="F65" t="s">
        <v>55</v>
      </c>
      <c r="G65" t="s">
        <v>690</v>
      </c>
      <c r="H65" t="s">
        <v>695</v>
      </c>
      <c r="I65">
        <v>2021</v>
      </c>
      <c r="J65">
        <v>3072</v>
      </c>
    </row>
    <row r="66" spans="1:10">
      <c r="A66">
        <v>2024</v>
      </c>
      <c r="B66" t="s">
        <v>698</v>
      </c>
      <c r="C66" t="s">
        <v>189</v>
      </c>
      <c r="D66" t="s">
        <v>346</v>
      </c>
      <c r="E66" t="s">
        <v>212</v>
      </c>
      <c r="F66" t="s">
        <v>213</v>
      </c>
      <c r="G66" t="s">
        <v>699</v>
      </c>
      <c r="H66" t="s">
        <v>700</v>
      </c>
      <c r="I66">
        <v>2023</v>
      </c>
      <c r="J66">
        <v>0</v>
      </c>
    </row>
    <row r="67" spans="1:10" hidden="1">
      <c r="A67">
        <v>2023</v>
      </c>
      <c r="B67" t="s">
        <v>692</v>
      </c>
      <c r="C67" t="s">
        <v>149</v>
      </c>
      <c r="D67" t="s">
        <v>696</v>
      </c>
      <c r="E67" t="s">
        <v>160</v>
      </c>
      <c r="F67" t="s">
        <v>161</v>
      </c>
      <c r="G67" t="s">
        <v>694</v>
      </c>
      <c r="H67" t="s">
        <v>691</v>
      </c>
      <c r="I67">
        <v>2021</v>
      </c>
      <c r="J67">
        <v>142</v>
      </c>
    </row>
    <row r="68" spans="1:10" hidden="1">
      <c r="A68">
        <v>2022</v>
      </c>
      <c r="B68" t="s">
        <v>688</v>
      </c>
      <c r="C68" t="s">
        <v>689</v>
      </c>
      <c r="D68" t="s">
        <v>78</v>
      </c>
      <c r="E68" t="s">
        <v>85</v>
      </c>
      <c r="F68" t="s">
        <v>719</v>
      </c>
      <c r="G68" t="s">
        <v>690</v>
      </c>
      <c r="H68" t="s">
        <v>691</v>
      </c>
      <c r="I68">
        <v>2020</v>
      </c>
      <c r="J68">
        <v>2</v>
      </c>
    </row>
    <row r="69" spans="1:10" hidden="1">
      <c r="A69">
        <v>2024</v>
      </c>
      <c r="B69" t="s">
        <v>688</v>
      </c>
      <c r="C69" t="s">
        <v>1</v>
      </c>
      <c r="D69" t="s">
        <v>2</v>
      </c>
      <c r="E69" t="s">
        <v>31</v>
      </c>
      <c r="F69" t="s">
        <v>32</v>
      </c>
      <c r="G69" t="s">
        <v>690</v>
      </c>
      <c r="H69" t="s">
        <v>691</v>
      </c>
      <c r="I69">
        <v>2022</v>
      </c>
      <c r="J69">
        <v>499</v>
      </c>
    </row>
    <row r="70" spans="1:10" hidden="1">
      <c r="A70">
        <v>2024</v>
      </c>
      <c r="B70" t="s">
        <v>688</v>
      </c>
      <c r="C70" t="s">
        <v>1</v>
      </c>
      <c r="D70" t="s">
        <v>2</v>
      </c>
      <c r="E70" t="s">
        <v>14</v>
      </c>
      <c r="F70" t="s">
        <v>5</v>
      </c>
      <c r="G70" t="s">
        <v>690</v>
      </c>
      <c r="H70" t="s">
        <v>691</v>
      </c>
      <c r="I70">
        <v>2022</v>
      </c>
      <c r="J70">
        <v>8618</v>
      </c>
    </row>
    <row r="71" spans="1:10" hidden="1">
      <c r="A71">
        <v>2022</v>
      </c>
      <c r="B71" t="s">
        <v>692</v>
      </c>
      <c r="C71" t="s">
        <v>149</v>
      </c>
      <c r="D71" t="s">
        <v>696</v>
      </c>
      <c r="E71" t="s">
        <v>164</v>
      </c>
      <c r="F71" t="s">
        <v>720</v>
      </c>
      <c r="G71" t="s">
        <v>710</v>
      </c>
      <c r="H71" t="s">
        <v>691</v>
      </c>
      <c r="I71">
        <v>2020</v>
      </c>
      <c r="J71">
        <v>47</v>
      </c>
    </row>
    <row r="72" spans="1:10" hidden="1">
      <c r="A72">
        <v>2022</v>
      </c>
      <c r="B72" t="s">
        <v>692</v>
      </c>
      <c r="C72" t="s">
        <v>149</v>
      </c>
      <c r="D72" t="s">
        <v>696</v>
      </c>
      <c r="E72" t="s">
        <v>160</v>
      </c>
      <c r="F72" t="s">
        <v>721</v>
      </c>
      <c r="G72" t="s">
        <v>694</v>
      </c>
      <c r="H72" t="s">
        <v>691</v>
      </c>
      <c r="I72">
        <v>2020</v>
      </c>
      <c r="J72">
        <v>137</v>
      </c>
    </row>
    <row r="73" spans="1:10" hidden="1">
      <c r="A73">
        <v>2022</v>
      </c>
      <c r="B73" t="s">
        <v>688</v>
      </c>
      <c r="C73" t="s">
        <v>689</v>
      </c>
      <c r="D73" t="s">
        <v>2</v>
      </c>
      <c r="E73" t="s">
        <v>37</v>
      </c>
      <c r="F73" t="s">
        <v>38</v>
      </c>
      <c r="G73" t="s">
        <v>690</v>
      </c>
      <c r="H73" t="s">
        <v>708</v>
      </c>
      <c r="I73">
        <v>2018</v>
      </c>
    </row>
    <row r="74" spans="1:10" hidden="1">
      <c r="A74">
        <v>2023</v>
      </c>
      <c r="B74" t="s">
        <v>698</v>
      </c>
      <c r="C74" t="s">
        <v>189</v>
      </c>
      <c r="D74" t="s">
        <v>346</v>
      </c>
      <c r="E74" t="s">
        <v>214</v>
      </c>
      <c r="F74" t="s">
        <v>215</v>
      </c>
      <c r="G74" t="s">
        <v>699</v>
      </c>
      <c r="H74" t="s">
        <v>700</v>
      </c>
      <c r="I74">
        <v>2022</v>
      </c>
      <c r="J74">
        <v>0</v>
      </c>
    </row>
    <row r="75" spans="1:10" hidden="1">
      <c r="A75">
        <v>2024</v>
      </c>
      <c r="B75" t="s">
        <v>692</v>
      </c>
      <c r="C75" t="s">
        <v>149</v>
      </c>
      <c r="D75" t="s">
        <v>713</v>
      </c>
      <c r="E75" t="s">
        <v>182</v>
      </c>
      <c r="F75" t="s">
        <v>183</v>
      </c>
      <c r="G75" t="s">
        <v>690</v>
      </c>
      <c r="H75" t="s">
        <v>700</v>
      </c>
      <c r="I75">
        <v>2023</v>
      </c>
      <c r="J75">
        <v>0</v>
      </c>
    </row>
    <row r="76" spans="1:10">
      <c r="A76">
        <v>2024</v>
      </c>
      <c r="B76" t="s">
        <v>698</v>
      </c>
      <c r="C76" t="s">
        <v>189</v>
      </c>
      <c r="D76" t="s">
        <v>346</v>
      </c>
      <c r="E76" t="s">
        <v>214</v>
      </c>
      <c r="F76" t="s">
        <v>215</v>
      </c>
      <c r="G76" t="s">
        <v>699</v>
      </c>
      <c r="H76" t="s">
        <v>700</v>
      </c>
      <c r="I76">
        <v>2023</v>
      </c>
      <c r="J76">
        <v>0</v>
      </c>
    </row>
    <row r="77" spans="1:10" hidden="1">
      <c r="A77">
        <v>2024</v>
      </c>
      <c r="B77" t="s">
        <v>716</v>
      </c>
      <c r="C77" t="s">
        <v>717</v>
      </c>
      <c r="E77" t="s">
        <v>133</v>
      </c>
      <c r="F77" t="s">
        <v>134</v>
      </c>
      <c r="G77" t="s">
        <v>690</v>
      </c>
      <c r="H77" t="s">
        <v>691</v>
      </c>
      <c r="I77">
        <v>2022</v>
      </c>
      <c r="J77">
        <v>53</v>
      </c>
    </row>
    <row r="78" spans="1:10">
      <c r="A78">
        <v>2024</v>
      </c>
      <c r="B78" t="s">
        <v>698</v>
      </c>
      <c r="C78" t="s">
        <v>189</v>
      </c>
      <c r="D78" t="s">
        <v>346</v>
      </c>
      <c r="E78" t="s">
        <v>216</v>
      </c>
      <c r="F78" t="s">
        <v>217</v>
      </c>
      <c r="G78" t="s">
        <v>699</v>
      </c>
      <c r="H78" t="s">
        <v>700</v>
      </c>
      <c r="I78">
        <v>2023</v>
      </c>
      <c r="J78">
        <v>0</v>
      </c>
    </row>
    <row r="79" spans="1:10" hidden="1">
      <c r="A79">
        <v>2023</v>
      </c>
      <c r="B79" t="s">
        <v>688</v>
      </c>
      <c r="C79" t="s">
        <v>1</v>
      </c>
      <c r="D79" t="s">
        <v>78</v>
      </c>
      <c r="E79" t="s">
        <v>89</v>
      </c>
      <c r="F79" t="s">
        <v>90</v>
      </c>
      <c r="G79" t="s">
        <v>690</v>
      </c>
      <c r="H79" t="s">
        <v>691</v>
      </c>
      <c r="I79">
        <v>2021</v>
      </c>
      <c r="J79">
        <v>107</v>
      </c>
    </row>
    <row r="80" spans="1:10" hidden="1">
      <c r="A80">
        <v>2023</v>
      </c>
      <c r="B80" t="s">
        <v>692</v>
      </c>
      <c r="C80" t="s">
        <v>149</v>
      </c>
      <c r="D80" t="s">
        <v>713</v>
      </c>
      <c r="E80" t="s">
        <v>184</v>
      </c>
      <c r="F80" t="s">
        <v>185</v>
      </c>
      <c r="G80" t="s">
        <v>690</v>
      </c>
      <c r="H80" t="s">
        <v>700</v>
      </c>
      <c r="I80">
        <v>2022</v>
      </c>
      <c r="J80">
        <v>0</v>
      </c>
    </row>
    <row r="81" spans="1:10" hidden="1">
      <c r="A81">
        <v>2022</v>
      </c>
      <c r="B81" t="s">
        <v>688</v>
      </c>
      <c r="C81" t="s">
        <v>689</v>
      </c>
      <c r="D81" t="s">
        <v>54</v>
      </c>
      <c r="E81" t="s">
        <v>58</v>
      </c>
      <c r="F81" t="s">
        <v>59</v>
      </c>
      <c r="G81" t="s">
        <v>690</v>
      </c>
      <c r="H81" t="s">
        <v>695</v>
      </c>
      <c r="I81">
        <v>2019</v>
      </c>
      <c r="J81">
        <v>5609</v>
      </c>
    </row>
    <row r="82" spans="1:10" hidden="1">
      <c r="A82">
        <v>2022</v>
      </c>
      <c r="B82" t="s">
        <v>716</v>
      </c>
      <c r="C82" t="s">
        <v>717</v>
      </c>
      <c r="D82" t="s">
        <v>705</v>
      </c>
      <c r="E82" t="s">
        <v>139</v>
      </c>
      <c r="F82" t="s">
        <v>132</v>
      </c>
      <c r="G82" t="s">
        <v>690</v>
      </c>
      <c r="H82" t="s">
        <v>691</v>
      </c>
      <c r="I82">
        <v>2020</v>
      </c>
      <c r="J82">
        <v>44</v>
      </c>
    </row>
    <row r="83" spans="1:10" hidden="1">
      <c r="A83">
        <v>2022</v>
      </c>
      <c r="B83" t="s">
        <v>698</v>
      </c>
      <c r="C83" t="s">
        <v>188</v>
      </c>
      <c r="D83" t="s">
        <v>703</v>
      </c>
      <c r="E83" t="s">
        <v>210</v>
      </c>
      <c r="F83" t="s">
        <v>722</v>
      </c>
      <c r="G83" t="s">
        <v>707</v>
      </c>
      <c r="H83" t="s">
        <v>700</v>
      </c>
      <c r="I83">
        <v>2021</v>
      </c>
      <c r="J83">
        <v>0</v>
      </c>
    </row>
    <row r="84" spans="1:10" hidden="1">
      <c r="A84">
        <v>2024</v>
      </c>
      <c r="B84" t="s">
        <v>688</v>
      </c>
      <c r="C84" t="s">
        <v>1</v>
      </c>
      <c r="D84" t="s">
        <v>54</v>
      </c>
      <c r="E84" t="s">
        <v>61</v>
      </c>
      <c r="F84" t="s">
        <v>62</v>
      </c>
      <c r="G84" t="s">
        <v>690</v>
      </c>
      <c r="H84" t="s">
        <v>691</v>
      </c>
      <c r="I84">
        <v>2022</v>
      </c>
      <c r="J84">
        <v>1539</v>
      </c>
    </row>
    <row r="85" spans="1:10" hidden="1">
      <c r="A85">
        <v>2024</v>
      </c>
      <c r="B85" t="s">
        <v>688</v>
      </c>
      <c r="C85" t="s">
        <v>1</v>
      </c>
      <c r="D85" t="s">
        <v>2</v>
      </c>
      <c r="E85" t="s">
        <v>37</v>
      </c>
      <c r="F85" t="s">
        <v>38</v>
      </c>
      <c r="G85" t="s">
        <v>690</v>
      </c>
      <c r="H85" t="s">
        <v>708</v>
      </c>
      <c r="I85">
        <v>2020</v>
      </c>
      <c r="J85">
        <v>14</v>
      </c>
    </row>
    <row r="86" spans="1:10" hidden="1">
      <c r="A86">
        <v>2023</v>
      </c>
      <c r="B86" t="s">
        <v>692</v>
      </c>
      <c r="C86" t="s">
        <v>149</v>
      </c>
      <c r="D86" t="s">
        <v>723</v>
      </c>
      <c r="E86" t="s">
        <v>157</v>
      </c>
      <c r="F86" t="s">
        <v>150</v>
      </c>
      <c r="G86" t="s">
        <v>690</v>
      </c>
      <c r="H86" t="s">
        <v>691</v>
      </c>
      <c r="I86">
        <v>2021</v>
      </c>
      <c r="J86">
        <v>0</v>
      </c>
    </row>
    <row r="87" spans="1:10" hidden="1">
      <c r="A87">
        <v>2022</v>
      </c>
      <c r="B87" t="s">
        <v>698</v>
      </c>
      <c r="C87" t="s">
        <v>189</v>
      </c>
      <c r="D87" t="s">
        <v>346</v>
      </c>
      <c r="E87" t="s">
        <v>214</v>
      </c>
      <c r="F87" t="s">
        <v>215</v>
      </c>
      <c r="G87" t="s">
        <v>699</v>
      </c>
      <c r="H87" t="s">
        <v>700</v>
      </c>
      <c r="I87">
        <v>2021</v>
      </c>
      <c r="J87">
        <v>0</v>
      </c>
    </row>
    <row r="88" spans="1:10" hidden="1">
      <c r="A88">
        <v>2022</v>
      </c>
      <c r="B88" t="s">
        <v>688</v>
      </c>
      <c r="C88" t="s">
        <v>689</v>
      </c>
      <c r="D88" t="s">
        <v>54</v>
      </c>
      <c r="E88" t="s">
        <v>61</v>
      </c>
      <c r="F88" t="s">
        <v>724</v>
      </c>
      <c r="G88" t="s">
        <v>690</v>
      </c>
      <c r="H88" t="s">
        <v>691</v>
      </c>
      <c r="I88">
        <v>2020</v>
      </c>
      <c r="J88">
        <v>1437</v>
      </c>
    </row>
    <row r="89" spans="1:10" hidden="1">
      <c r="A89">
        <v>2023</v>
      </c>
      <c r="B89" t="s">
        <v>688</v>
      </c>
      <c r="C89" t="s">
        <v>1</v>
      </c>
      <c r="D89" t="s">
        <v>54</v>
      </c>
      <c r="E89" t="s">
        <v>61</v>
      </c>
      <c r="F89" t="s">
        <v>62</v>
      </c>
      <c r="G89" t="s">
        <v>690</v>
      </c>
      <c r="H89" t="s">
        <v>691</v>
      </c>
      <c r="I89">
        <v>2021</v>
      </c>
      <c r="J89">
        <v>1470</v>
      </c>
    </row>
    <row r="90" spans="1:10">
      <c r="A90">
        <v>2024</v>
      </c>
      <c r="B90" t="s">
        <v>698</v>
      </c>
      <c r="C90" t="s">
        <v>187</v>
      </c>
      <c r="D90" t="s">
        <v>701</v>
      </c>
      <c r="E90" t="s">
        <v>192</v>
      </c>
      <c r="F90" t="s">
        <v>193</v>
      </c>
      <c r="G90" t="s">
        <v>702</v>
      </c>
      <c r="H90" t="s">
        <v>700</v>
      </c>
      <c r="I90">
        <v>2023</v>
      </c>
      <c r="J90">
        <v>0</v>
      </c>
    </row>
    <row r="91" spans="1:10">
      <c r="A91">
        <v>2024</v>
      </c>
      <c r="B91" t="s">
        <v>698</v>
      </c>
      <c r="C91" t="s">
        <v>187</v>
      </c>
      <c r="D91" t="s">
        <v>701</v>
      </c>
      <c r="E91" t="s">
        <v>194</v>
      </c>
      <c r="F91" t="s">
        <v>195</v>
      </c>
      <c r="G91" t="s">
        <v>702</v>
      </c>
      <c r="H91" t="s">
        <v>700</v>
      </c>
      <c r="I91">
        <v>2023</v>
      </c>
      <c r="J91">
        <v>0</v>
      </c>
    </row>
    <row r="92" spans="1:10" hidden="1">
      <c r="A92">
        <v>2022</v>
      </c>
      <c r="B92" t="s">
        <v>692</v>
      </c>
      <c r="C92" t="s">
        <v>149</v>
      </c>
      <c r="D92" t="s">
        <v>723</v>
      </c>
      <c r="E92" t="s">
        <v>155</v>
      </c>
      <c r="F92" t="s">
        <v>725</v>
      </c>
      <c r="G92" t="s">
        <v>690</v>
      </c>
      <c r="H92" t="s">
        <v>691</v>
      </c>
      <c r="I92">
        <v>2020</v>
      </c>
      <c r="J92">
        <v>0</v>
      </c>
    </row>
    <row r="93" spans="1:10" hidden="1">
      <c r="A93">
        <v>2024</v>
      </c>
      <c r="B93" t="s">
        <v>688</v>
      </c>
      <c r="C93" t="s">
        <v>1</v>
      </c>
      <c r="D93" t="s">
        <v>2</v>
      </c>
      <c r="E93" t="s">
        <v>22</v>
      </c>
      <c r="F93" t="s">
        <v>23</v>
      </c>
      <c r="G93" t="s">
        <v>690</v>
      </c>
      <c r="H93" t="s">
        <v>708</v>
      </c>
      <c r="I93">
        <v>2020</v>
      </c>
      <c r="J93">
        <v>29202</v>
      </c>
    </row>
    <row r="94" spans="1:10" hidden="1">
      <c r="A94">
        <v>2023</v>
      </c>
      <c r="B94" t="s">
        <v>716</v>
      </c>
      <c r="C94" t="s">
        <v>717</v>
      </c>
      <c r="E94" t="s">
        <v>133</v>
      </c>
      <c r="F94" t="s">
        <v>134</v>
      </c>
      <c r="G94" t="s">
        <v>690</v>
      </c>
      <c r="H94" t="s">
        <v>691</v>
      </c>
      <c r="I94">
        <v>2021</v>
      </c>
      <c r="J94">
        <v>58</v>
      </c>
    </row>
    <row r="95" spans="1:10" hidden="1">
      <c r="A95">
        <v>2022</v>
      </c>
      <c r="B95" t="s">
        <v>688</v>
      </c>
      <c r="C95" t="s">
        <v>689</v>
      </c>
      <c r="D95" t="s">
        <v>78</v>
      </c>
      <c r="E95" t="s">
        <v>91</v>
      </c>
      <c r="F95" t="s">
        <v>92</v>
      </c>
      <c r="G95" t="s">
        <v>690</v>
      </c>
      <c r="H95" t="s">
        <v>691</v>
      </c>
      <c r="I95">
        <v>2020</v>
      </c>
      <c r="J95">
        <v>231</v>
      </c>
    </row>
    <row r="96" spans="1:10" hidden="1">
      <c r="A96">
        <v>2023</v>
      </c>
      <c r="B96" t="s">
        <v>688</v>
      </c>
      <c r="C96" t="s">
        <v>1</v>
      </c>
      <c r="D96" t="s">
        <v>54</v>
      </c>
      <c r="E96" t="s">
        <v>60</v>
      </c>
      <c r="F96" t="s">
        <v>55</v>
      </c>
      <c r="G96" t="s">
        <v>690</v>
      </c>
      <c r="H96" t="s">
        <v>695</v>
      </c>
      <c r="I96">
        <v>2020</v>
      </c>
      <c r="J96">
        <v>3163</v>
      </c>
    </row>
    <row r="97" spans="1:10" hidden="1">
      <c r="A97">
        <v>2022</v>
      </c>
      <c r="B97" t="s">
        <v>698</v>
      </c>
      <c r="C97" t="s">
        <v>188</v>
      </c>
      <c r="D97" t="s">
        <v>703</v>
      </c>
      <c r="E97" t="s">
        <v>198</v>
      </c>
      <c r="F97" t="s">
        <v>199</v>
      </c>
      <c r="G97" t="s">
        <v>699</v>
      </c>
      <c r="H97" t="s">
        <v>700</v>
      </c>
      <c r="I97">
        <v>2021</v>
      </c>
      <c r="J97">
        <v>0</v>
      </c>
    </row>
    <row r="98" spans="1:10" hidden="1">
      <c r="A98">
        <v>2022</v>
      </c>
      <c r="B98" t="s">
        <v>712</v>
      </c>
      <c r="C98" t="s">
        <v>119</v>
      </c>
      <c r="D98" t="s">
        <v>705</v>
      </c>
      <c r="E98" t="s">
        <v>123</v>
      </c>
      <c r="F98" t="s">
        <v>726</v>
      </c>
      <c r="G98" t="s">
        <v>690</v>
      </c>
      <c r="H98" t="s">
        <v>691</v>
      </c>
      <c r="I98">
        <v>2020</v>
      </c>
      <c r="J98">
        <v>26</v>
      </c>
    </row>
    <row r="99" spans="1:10" hidden="1">
      <c r="A99">
        <v>2024</v>
      </c>
      <c r="B99" t="s">
        <v>688</v>
      </c>
      <c r="C99" t="s">
        <v>1</v>
      </c>
      <c r="D99" t="s">
        <v>54</v>
      </c>
      <c r="E99" t="s">
        <v>63</v>
      </c>
      <c r="F99" t="s">
        <v>64</v>
      </c>
      <c r="G99" t="s">
        <v>690</v>
      </c>
      <c r="H99" t="s">
        <v>691</v>
      </c>
      <c r="I99">
        <v>2022</v>
      </c>
      <c r="J99">
        <v>56</v>
      </c>
    </row>
    <row r="100" spans="1:10">
      <c r="A100">
        <v>2024</v>
      </c>
      <c r="B100" t="s">
        <v>698</v>
      </c>
      <c r="C100" t="s">
        <v>187</v>
      </c>
      <c r="D100" t="s">
        <v>701</v>
      </c>
      <c r="E100" t="s">
        <v>196</v>
      </c>
      <c r="F100" t="s">
        <v>197</v>
      </c>
      <c r="G100" t="s">
        <v>702</v>
      </c>
      <c r="I100">
        <v>2023</v>
      </c>
      <c r="J100">
        <v>0</v>
      </c>
    </row>
    <row r="101" spans="1:10" hidden="1">
      <c r="A101">
        <v>2023</v>
      </c>
      <c r="B101" t="s">
        <v>698</v>
      </c>
      <c r="C101" t="s">
        <v>188</v>
      </c>
      <c r="D101" t="s">
        <v>706</v>
      </c>
      <c r="E101" t="s">
        <v>204</v>
      </c>
      <c r="F101" t="s">
        <v>205</v>
      </c>
      <c r="G101" t="s">
        <v>699</v>
      </c>
      <c r="H101" t="s">
        <v>700</v>
      </c>
      <c r="I101">
        <v>2022</v>
      </c>
      <c r="J101">
        <v>0</v>
      </c>
    </row>
    <row r="102" spans="1:10" hidden="1">
      <c r="A102">
        <v>2023</v>
      </c>
      <c r="B102" t="s">
        <v>692</v>
      </c>
      <c r="C102" t="s">
        <v>149</v>
      </c>
      <c r="D102" t="s">
        <v>696</v>
      </c>
      <c r="E102" t="s">
        <v>166</v>
      </c>
      <c r="F102" t="s">
        <v>167</v>
      </c>
      <c r="G102" t="s">
        <v>694</v>
      </c>
      <c r="H102" t="s">
        <v>691</v>
      </c>
      <c r="I102">
        <v>2021</v>
      </c>
      <c r="J102">
        <v>138</v>
      </c>
    </row>
    <row r="103" spans="1:10" hidden="1">
      <c r="A103">
        <v>2022</v>
      </c>
      <c r="B103" t="s">
        <v>688</v>
      </c>
      <c r="C103" t="s">
        <v>689</v>
      </c>
      <c r="D103" t="s">
        <v>2</v>
      </c>
      <c r="E103" t="s">
        <v>14</v>
      </c>
      <c r="F103" t="s">
        <v>5</v>
      </c>
      <c r="G103" t="s">
        <v>690</v>
      </c>
      <c r="H103" t="s">
        <v>691</v>
      </c>
      <c r="I103">
        <v>2020</v>
      </c>
      <c r="J103">
        <v>9130</v>
      </c>
    </row>
    <row r="104" spans="1:10" hidden="1">
      <c r="A104">
        <v>2023</v>
      </c>
      <c r="B104" t="s">
        <v>688</v>
      </c>
      <c r="C104" t="s">
        <v>1</v>
      </c>
      <c r="D104" t="s">
        <v>78</v>
      </c>
      <c r="E104" t="s">
        <v>93</v>
      </c>
      <c r="F104" t="s">
        <v>94</v>
      </c>
      <c r="G104" t="s">
        <v>690</v>
      </c>
      <c r="H104" t="s">
        <v>691</v>
      </c>
      <c r="I104">
        <v>2021</v>
      </c>
      <c r="J104">
        <v>0</v>
      </c>
    </row>
    <row r="105" spans="1:10" hidden="1">
      <c r="A105">
        <v>2024</v>
      </c>
      <c r="B105" t="s">
        <v>688</v>
      </c>
      <c r="C105" t="s">
        <v>1</v>
      </c>
      <c r="D105" t="s">
        <v>78</v>
      </c>
      <c r="E105" t="s">
        <v>84</v>
      </c>
      <c r="F105" t="s">
        <v>79</v>
      </c>
      <c r="G105" t="s">
        <v>690</v>
      </c>
      <c r="H105" t="s">
        <v>691</v>
      </c>
      <c r="I105">
        <v>2022</v>
      </c>
      <c r="J105">
        <v>81</v>
      </c>
    </row>
    <row r="106" spans="1:10" hidden="1">
      <c r="A106">
        <v>2024</v>
      </c>
      <c r="B106" t="s">
        <v>688</v>
      </c>
      <c r="C106" t="s">
        <v>1</v>
      </c>
      <c r="D106" t="s">
        <v>78</v>
      </c>
      <c r="E106" t="s">
        <v>85</v>
      </c>
      <c r="F106" t="s">
        <v>86</v>
      </c>
      <c r="G106" t="s">
        <v>690</v>
      </c>
      <c r="H106" t="s">
        <v>691</v>
      </c>
      <c r="I106">
        <v>2022</v>
      </c>
      <c r="J106">
        <v>2</v>
      </c>
    </row>
    <row r="107" spans="1:10" hidden="1">
      <c r="A107">
        <v>2023</v>
      </c>
      <c r="B107" t="s">
        <v>692</v>
      </c>
      <c r="C107" t="s">
        <v>149</v>
      </c>
      <c r="D107" t="s">
        <v>723</v>
      </c>
      <c r="E107" t="s">
        <v>155</v>
      </c>
      <c r="F107" t="s">
        <v>156</v>
      </c>
      <c r="G107" t="s">
        <v>727</v>
      </c>
      <c r="H107" t="s">
        <v>691</v>
      </c>
      <c r="I107">
        <v>2021</v>
      </c>
      <c r="J107">
        <v>0</v>
      </c>
    </row>
    <row r="108" spans="1:10" hidden="1">
      <c r="A108">
        <v>2023</v>
      </c>
      <c r="B108" t="s">
        <v>688</v>
      </c>
      <c r="C108" t="s">
        <v>1</v>
      </c>
      <c r="D108" t="s">
        <v>54</v>
      </c>
      <c r="E108" t="s">
        <v>63</v>
      </c>
      <c r="F108" t="s">
        <v>64</v>
      </c>
      <c r="G108" t="s">
        <v>690</v>
      </c>
      <c r="H108" t="s">
        <v>691</v>
      </c>
      <c r="I108">
        <v>2021</v>
      </c>
      <c r="J108">
        <v>0</v>
      </c>
    </row>
    <row r="109" spans="1:10" hidden="1">
      <c r="A109">
        <v>2024</v>
      </c>
      <c r="B109" t="s">
        <v>716</v>
      </c>
      <c r="C109" t="s">
        <v>717</v>
      </c>
      <c r="E109" t="s">
        <v>135</v>
      </c>
      <c r="F109" t="s">
        <v>136</v>
      </c>
      <c r="G109" t="s">
        <v>690</v>
      </c>
      <c r="H109" t="s">
        <v>691</v>
      </c>
      <c r="I109">
        <v>2022</v>
      </c>
      <c r="J109">
        <v>0</v>
      </c>
    </row>
    <row r="110" spans="1:10" hidden="1">
      <c r="A110">
        <v>2024</v>
      </c>
      <c r="B110" t="s">
        <v>712</v>
      </c>
      <c r="C110" t="s">
        <v>119</v>
      </c>
      <c r="E110" t="s">
        <v>123</v>
      </c>
      <c r="F110" t="s">
        <v>120</v>
      </c>
      <c r="G110" t="s">
        <v>690</v>
      </c>
      <c r="H110" t="s">
        <v>691</v>
      </c>
      <c r="I110">
        <v>2022</v>
      </c>
      <c r="J110">
        <v>26</v>
      </c>
    </row>
    <row r="111" spans="1:10" hidden="1">
      <c r="A111">
        <v>2023</v>
      </c>
      <c r="B111" t="s">
        <v>697</v>
      </c>
      <c r="C111" t="s">
        <v>101</v>
      </c>
      <c r="E111" t="s">
        <v>110</v>
      </c>
      <c r="F111" t="s">
        <v>111</v>
      </c>
      <c r="G111" t="s">
        <v>694</v>
      </c>
      <c r="H111" t="s">
        <v>695</v>
      </c>
      <c r="I111">
        <v>2020</v>
      </c>
      <c r="J111">
        <v>73</v>
      </c>
    </row>
    <row r="112" spans="1:10" hidden="1">
      <c r="A112">
        <v>2024</v>
      </c>
      <c r="B112" t="s">
        <v>688</v>
      </c>
      <c r="C112" t="s">
        <v>1</v>
      </c>
      <c r="D112" t="s">
        <v>54</v>
      </c>
      <c r="E112" t="s">
        <v>65</v>
      </c>
      <c r="F112" t="s">
        <v>66</v>
      </c>
      <c r="G112" t="s">
        <v>690</v>
      </c>
      <c r="H112" t="s">
        <v>691</v>
      </c>
      <c r="I112">
        <v>2022</v>
      </c>
      <c r="J112">
        <v>214</v>
      </c>
    </row>
    <row r="113" spans="1:10">
      <c r="A113">
        <v>2024</v>
      </c>
      <c r="B113" t="s">
        <v>698</v>
      </c>
      <c r="C113" t="s">
        <v>188</v>
      </c>
      <c r="D113" t="s">
        <v>706</v>
      </c>
      <c r="E113" t="s">
        <v>198</v>
      </c>
      <c r="F113" t="s">
        <v>199</v>
      </c>
      <c r="G113" t="s">
        <v>702</v>
      </c>
      <c r="H113" t="s">
        <v>700</v>
      </c>
      <c r="I113">
        <v>2023</v>
      </c>
      <c r="J113">
        <v>0</v>
      </c>
    </row>
    <row r="114" spans="1:10" hidden="1">
      <c r="A114">
        <v>2024</v>
      </c>
      <c r="B114" t="s">
        <v>712</v>
      </c>
      <c r="C114" t="s">
        <v>119</v>
      </c>
      <c r="E114" t="s">
        <v>124</v>
      </c>
      <c r="F114" t="s">
        <v>125</v>
      </c>
      <c r="G114" t="s">
        <v>690</v>
      </c>
      <c r="H114" t="s">
        <v>691</v>
      </c>
      <c r="I114">
        <v>2022</v>
      </c>
    </row>
    <row r="115" spans="1:10">
      <c r="A115">
        <v>2024</v>
      </c>
      <c r="B115" t="s">
        <v>698</v>
      </c>
      <c r="C115" t="s">
        <v>188</v>
      </c>
      <c r="D115" t="s">
        <v>706</v>
      </c>
      <c r="E115" t="s">
        <v>200</v>
      </c>
      <c r="F115" t="s">
        <v>201</v>
      </c>
      <c r="G115" t="s">
        <v>699</v>
      </c>
      <c r="H115" t="s">
        <v>700</v>
      </c>
      <c r="I115">
        <v>2023</v>
      </c>
      <c r="J115">
        <v>0</v>
      </c>
    </row>
    <row r="116" spans="1:10" hidden="1">
      <c r="A116">
        <v>2022</v>
      </c>
      <c r="B116" t="s">
        <v>688</v>
      </c>
      <c r="C116" t="s">
        <v>689</v>
      </c>
      <c r="D116" t="s">
        <v>2</v>
      </c>
      <c r="E116" t="s">
        <v>46</v>
      </c>
      <c r="F116" t="s">
        <v>47</v>
      </c>
      <c r="G116" t="s">
        <v>690</v>
      </c>
      <c r="H116" t="s">
        <v>708</v>
      </c>
      <c r="I116">
        <v>2018</v>
      </c>
    </row>
    <row r="117" spans="1:10" hidden="1">
      <c r="A117">
        <v>2024</v>
      </c>
      <c r="B117" t="s">
        <v>688</v>
      </c>
      <c r="C117" t="s">
        <v>1</v>
      </c>
      <c r="D117" t="s">
        <v>2</v>
      </c>
      <c r="E117" t="s">
        <v>40</v>
      </c>
      <c r="F117" t="s">
        <v>41</v>
      </c>
      <c r="G117" t="s">
        <v>690</v>
      </c>
      <c r="H117" t="s">
        <v>708</v>
      </c>
      <c r="I117">
        <v>2020</v>
      </c>
      <c r="J117">
        <v>7</v>
      </c>
    </row>
    <row r="118" spans="1:10" hidden="1">
      <c r="A118">
        <v>2023</v>
      </c>
      <c r="B118" t="s">
        <v>688</v>
      </c>
      <c r="C118" t="s">
        <v>1</v>
      </c>
      <c r="D118" t="s">
        <v>78</v>
      </c>
      <c r="E118" t="s">
        <v>97</v>
      </c>
      <c r="F118" t="s">
        <v>98</v>
      </c>
      <c r="G118" t="s">
        <v>690</v>
      </c>
      <c r="H118" t="s">
        <v>691</v>
      </c>
      <c r="I118">
        <v>2021</v>
      </c>
      <c r="J118">
        <v>2</v>
      </c>
    </row>
    <row r="119" spans="1:10" hidden="1">
      <c r="A119">
        <v>2022</v>
      </c>
      <c r="B119" t="s">
        <v>698</v>
      </c>
      <c r="C119" t="s">
        <v>187</v>
      </c>
      <c r="D119" t="s">
        <v>728</v>
      </c>
      <c r="E119" t="s">
        <v>192</v>
      </c>
      <c r="F119" t="s">
        <v>729</v>
      </c>
      <c r="G119" t="s">
        <v>702</v>
      </c>
      <c r="H119" t="s">
        <v>700</v>
      </c>
      <c r="I119">
        <v>2021</v>
      </c>
      <c r="J119">
        <v>0</v>
      </c>
    </row>
    <row r="120" spans="1:10" hidden="1">
      <c r="A120">
        <v>2023</v>
      </c>
      <c r="B120" t="s">
        <v>688</v>
      </c>
      <c r="C120" t="s">
        <v>1</v>
      </c>
      <c r="D120" t="s">
        <v>78</v>
      </c>
      <c r="E120" t="s">
        <v>85</v>
      </c>
      <c r="F120" t="s">
        <v>86</v>
      </c>
      <c r="G120" t="s">
        <v>690</v>
      </c>
      <c r="H120" t="s">
        <v>691</v>
      </c>
      <c r="I120">
        <v>2021</v>
      </c>
      <c r="J120">
        <v>2</v>
      </c>
    </row>
    <row r="121" spans="1:10" hidden="1">
      <c r="A121">
        <v>2022</v>
      </c>
      <c r="B121" t="s">
        <v>688</v>
      </c>
      <c r="C121" t="s">
        <v>689</v>
      </c>
      <c r="D121" t="s">
        <v>54</v>
      </c>
      <c r="E121" t="s">
        <v>65</v>
      </c>
      <c r="F121" t="s">
        <v>66</v>
      </c>
      <c r="G121" t="s">
        <v>690</v>
      </c>
      <c r="H121" t="s">
        <v>691</v>
      </c>
      <c r="I121">
        <v>2020</v>
      </c>
      <c r="J121">
        <v>159</v>
      </c>
    </row>
    <row r="122" spans="1:10" hidden="1">
      <c r="A122">
        <v>2023</v>
      </c>
      <c r="B122" t="s">
        <v>688</v>
      </c>
      <c r="C122" t="s">
        <v>1</v>
      </c>
      <c r="D122" t="s">
        <v>2</v>
      </c>
      <c r="E122" t="s">
        <v>31</v>
      </c>
      <c r="F122" t="s">
        <v>32</v>
      </c>
      <c r="G122" t="s">
        <v>690</v>
      </c>
      <c r="H122" t="s">
        <v>691</v>
      </c>
      <c r="I122">
        <v>2021</v>
      </c>
      <c r="J122">
        <v>463</v>
      </c>
    </row>
    <row r="123" spans="1:10" hidden="1">
      <c r="A123">
        <v>2022</v>
      </c>
      <c r="B123" t="s">
        <v>698</v>
      </c>
      <c r="C123" t="s">
        <v>187</v>
      </c>
      <c r="D123" t="s">
        <v>728</v>
      </c>
      <c r="E123" t="s">
        <v>194</v>
      </c>
      <c r="F123" t="s">
        <v>730</v>
      </c>
      <c r="G123" t="s">
        <v>702</v>
      </c>
      <c r="H123" t="s">
        <v>700</v>
      </c>
      <c r="I123">
        <v>2021</v>
      </c>
      <c r="J123">
        <v>0</v>
      </c>
    </row>
    <row r="124" spans="1:10" hidden="1">
      <c r="A124">
        <v>2022</v>
      </c>
      <c r="B124" t="s">
        <v>688</v>
      </c>
      <c r="C124" t="s">
        <v>689</v>
      </c>
      <c r="D124" t="s">
        <v>54</v>
      </c>
      <c r="E124" t="s">
        <v>67</v>
      </c>
      <c r="F124" t="s">
        <v>68</v>
      </c>
      <c r="G124" t="s">
        <v>690</v>
      </c>
      <c r="H124" t="s">
        <v>691</v>
      </c>
      <c r="I124">
        <v>2020</v>
      </c>
      <c r="J124">
        <v>62</v>
      </c>
    </row>
    <row r="125" spans="1:10" hidden="1">
      <c r="A125">
        <v>2024</v>
      </c>
      <c r="B125" t="s">
        <v>697</v>
      </c>
      <c r="C125" t="s">
        <v>101</v>
      </c>
      <c r="E125" t="s">
        <v>108</v>
      </c>
      <c r="F125" t="s">
        <v>109</v>
      </c>
      <c r="G125" t="s">
        <v>694</v>
      </c>
      <c r="H125" t="s">
        <v>695</v>
      </c>
      <c r="I125">
        <v>2021</v>
      </c>
      <c r="J125">
        <v>287</v>
      </c>
    </row>
    <row r="126" spans="1:10" hidden="1">
      <c r="A126">
        <v>2022</v>
      </c>
      <c r="B126" t="s">
        <v>692</v>
      </c>
      <c r="C126" t="s">
        <v>149</v>
      </c>
      <c r="D126" t="s">
        <v>723</v>
      </c>
      <c r="E126" t="s">
        <v>153</v>
      </c>
      <c r="F126" t="s">
        <v>731</v>
      </c>
      <c r="G126" t="s">
        <v>710</v>
      </c>
      <c r="H126" t="s">
        <v>691</v>
      </c>
      <c r="I126">
        <v>2020</v>
      </c>
      <c r="J126">
        <v>0</v>
      </c>
    </row>
    <row r="127" spans="1:10" hidden="1">
      <c r="A127">
        <v>2024</v>
      </c>
      <c r="B127" t="s">
        <v>688</v>
      </c>
      <c r="C127" t="s">
        <v>1</v>
      </c>
      <c r="D127" t="s">
        <v>54</v>
      </c>
      <c r="E127" t="s">
        <v>67</v>
      </c>
      <c r="F127" t="s">
        <v>68</v>
      </c>
      <c r="G127" t="s">
        <v>690</v>
      </c>
      <c r="H127" t="s">
        <v>691</v>
      </c>
      <c r="I127">
        <v>2022</v>
      </c>
      <c r="J127">
        <v>65</v>
      </c>
    </row>
    <row r="128" spans="1:10" hidden="1">
      <c r="A128">
        <v>2024</v>
      </c>
      <c r="B128" t="s">
        <v>716</v>
      </c>
      <c r="C128" t="s">
        <v>717</v>
      </c>
      <c r="E128" t="s">
        <v>137</v>
      </c>
      <c r="F128" t="s">
        <v>138</v>
      </c>
      <c r="G128" t="s">
        <v>690</v>
      </c>
      <c r="H128" t="s">
        <v>691</v>
      </c>
      <c r="I128">
        <v>2022</v>
      </c>
      <c r="J128">
        <v>50</v>
      </c>
    </row>
    <row r="129" spans="1:10" hidden="1">
      <c r="A129">
        <v>2023</v>
      </c>
      <c r="B129" t="s">
        <v>698</v>
      </c>
      <c r="C129" t="s">
        <v>189</v>
      </c>
      <c r="D129" t="s">
        <v>346</v>
      </c>
      <c r="E129" t="s">
        <v>218</v>
      </c>
      <c r="F129" t="s">
        <v>152</v>
      </c>
      <c r="G129" t="s">
        <v>699</v>
      </c>
      <c r="H129" t="s">
        <v>700</v>
      </c>
      <c r="I129">
        <v>2022</v>
      </c>
      <c r="J129">
        <v>0</v>
      </c>
    </row>
    <row r="130" spans="1:10" hidden="1">
      <c r="A130">
        <v>2023</v>
      </c>
      <c r="B130" t="s">
        <v>688</v>
      </c>
      <c r="C130" t="s">
        <v>1</v>
      </c>
      <c r="D130" t="s">
        <v>2</v>
      </c>
      <c r="E130" t="s">
        <v>14</v>
      </c>
      <c r="F130" t="s">
        <v>5</v>
      </c>
      <c r="G130" t="s">
        <v>690</v>
      </c>
      <c r="H130" t="s">
        <v>691</v>
      </c>
      <c r="I130">
        <v>2021</v>
      </c>
      <c r="J130">
        <v>8737</v>
      </c>
    </row>
    <row r="131" spans="1:10" hidden="1">
      <c r="A131">
        <v>2022</v>
      </c>
      <c r="B131" t="s">
        <v>692</v>
      </c>
      <c r="C131" t="s">
        <v>149</v>
      </c>
      <c r="D131" t="s">
        <v>696</v>
      </c>
      <c r="E131" t="s">
        <v>178</v>
      </c>
      <c r="F131" t="s">
        <v>732</v>
      </c>
      <c r="G131" t="s">
        <v>694</v>
      </c>
      <c r="H131" t="s">
        <v>691</v>
      </c>
      <c r="I131">
        <v>2020</v>
      </c>
    </row>
    <row r="132" spans="1:10" hidden="1">
      <c r="A132">
        <v>2023</v>
      </c>
      <c r="B132" t="s">
        <v>697</v>
      </c>
      <c r="C132" t="s">
        <v>101</v>
      </c>
      <c r="E132" t="s">
        <v>116</v>
      </c>
      <c r="F132" t="s">
        <v>117</v>
      </c>
      <c r="G132" t="s">
        <v>690</v>
      </c>
      <c r="H132" t="s">
        <v>691</v>
      </c>
      <c r="I132">
        <v>2021</v>
      </c>
    </row>
    <row r="133" spans="1:10" hidden="1">
      <c r="A133">
        <v>2022</v>
      </c>
      <c r="B133" t="s">
        <v>698</v>
      </c>
      <c r="C133" t="s">
        <v>187</v>
      </c>
      <c r="D133" t="s">
        <v>728</v>
      </c>
      <c r="E133" t="s">
        <v>190</v>
      </c>
      <c r="F133" t="s">
        <v>733</v>
      </c>
      <c r="G133" t="s">
        <v>702</v>
      </c>
      <c r="H133" t="s">
        <v>700</v>
      </c>
      <c r="I133">
        <v>2021</v>
      </c>
      <c r="J133">
        <v>0</v>
      </c>
    </row>
    <row r="134" spans="1:10" hidden="1">
      <c r="A134">
        <v>2023</v>
      </c>
      <c r="B134" t="s">
        <v>698</v>
      </c>
      <c r="C134" t="s">
        <v>188</v>
      </c>
      <c r="D134" t="s">
        <v>706</v>
      </c>
      <c r="E134" t="s">
        <v>208</v>
      </c>
      <c r="F134" t="s">
        <v>209</v>
      </c>
      <c r="G134" t="s">
        <v>699</v>
      </c>
      <c r="H134" t="s">
        <v>700</v>
      </c>
      <c r="I134">
        <v>2022</v>
      </c>
      <c r="J134">
        <v>0</v>
      </c>
    </row>
    <row r="135" spans="1:10" hidden="1">
      <c r="A135">
        <v>2023</v>
      </c>
      <c r="B135" t="s">
        <v>692</v>
      </c>
      <c r="C135" t="s">
        <v>149</v>
      </c>
      <c r="D135" t="s">
        <v>723</v>
      </c>
      <c r="E135" t="s">
        <v>153</v>
      </c>
      <c r="F135" t="s">
        <v>154</v>
      </c>
      <c r="G135" t="s">
        <v>710</v>
      </c>
      <c r="H135" t="s">
        <v>691</v>
      </c>
      <c r="I135">
        <v>2021</v>
      </c>
      <c r="J135">
        <v>0</v>
      </c>
    </row>
    <row r="136" spans="1:10" hidden="1">
      <c r="A136">
        <v>2023</v>
      </c>
      <c r="B136" t="s">
        <v>692</v>
      </c>
      <c r="C136" t="s">
        <v>149</v>
      </c>
      <c r="D136" t="s">
        <v>696</v>
      </c>
      <c r="E136" t="s">
        <v>168</v>
      </c>
      <c r="F136" t="s">
        <v>169</v>
      </c>
      <c r="G136" t="s">
        <v>694</v>
      </c>
      <c r="H136" t="s">
        <v>691</v>
      </c>
      <c r="I136">
        <v>2021</v>
      </c>
      <c r="J136">
        <v>159</v>
      </c>
    </row>
    <row r="137" spans="1:10" hidden="1">
      <c r="A137">
        <v>2024</v>
      </c>
      <c r="B137" t="s">
        <v>688</v>
      </c>
      <c r="C137" t="s">
        <v>1</v>
      </c>
      <c r="D137" t="s">
        <v>78</v>
      </c>
      <c r="E137" t="s">
        <v>87</v>
      </c>
      <c r="F137" t="s">
        <v>88</v>
      </c>
      <c r="G137" t="s">
        <v>690</v>
      </c>
      <c r="H137" t="s">
        <v>691</v>
      </c>
      <c r="I137">
        <v>2022</v>
      </c>
      <c r="J137">
        <v>111</v>
      </c>
    </row>
    <row r="138" spans="1:10" hidden="1">
      <c r="A138">
        <v>2022</v>
      </c>
      <c r="B138" t="s">
        <v>716</v>
      </c>
      <c r="C138" t="s">
        <v>717</v>
      </c>
      <c r="D138" t="s">
        <v>705</v>
      </c>
      <c r="E138" t="s">
        <v>133</v>
      </c>
      <c r="F138" t="s">
        <v>734</v>
      </c>
      <c r="G138" t="s">
        <v>690</v>
      </c>
      <c r="H138" t="s">
        <v>691</v>
      </c>
      <c r="I138">
        <v>2020</v>
      </c>
      <c r="J138">
        <v>61</v>
      </c>
    </row>
    <row r="139" spans="1:10" hidden="1">
      <c r="A139">
        <v>2022</v>
      </c>
      <c r="B139" t="s">
        <v>688</v>
      </c>
      <c r="C139" t="s">
        <v>689</v>
      </c>
      <c r="D139" t="s">
        <v>2</v>
      </c>
      <c r="E139" t="s">
        <v>16</v>
      </c>
      <c r="F139" t="s">
        <v>17</v>
      </c>
      <c r="G139" t="s">
        <v>690</v>
      </c>
      <c r="H139" t="s">
        <v>700</v>
      </c>
      <c r="I139">
        <v>2021</v>
      </c>
      <c r="J139">
        <v>9</v>
      </c>
    </row>
    <row r="140" spans="1:10" hidden="1">
      <c r="A140">
        <v>2023</v>
      </c>
      <c r="B140" t="s">
        <v>716</v>
      </c>
      <c r="C140" t="s">
        <v>717</v>
      </c>
      <c r="E140" t="s">
        <v>139</v>
      </c>
      <c r="F140" t="s">
        <v>132</v>
      </c>
      <c r="G140" t="s">
        <v>690</v>
      </c>
      <c r="H140" t="s">
        <v>691</v>
      </c>
      <c r="I140">
        <v>2021</v>
      </c>
      <c r="J140">
        <v>43</v>
      </c>
    </row>
    <row r="141" spans="1:10" hidden="1">
      <c r="A141">
        <v>2023</v>
      </c>
      <c r="B141" t="s">
        <v>697</v>
      </c>
      <c r="C141" t="s">
        <v>101</v>
      </c>
      <c r="E141" t="s">
        <v>104</v>
      </c>
      <c r="F141" t="s">
        <v>105</v>
      </c>
      <c r="G141" t="s">
        <v>694</v>
      </c>
      <c r="H141" t="s">
        <v>695</v>
      </c>
      <c r="I141">
        <v>2020</v>
      </c>
      <c r="J141">
        <v>349</v>
      </c>
    </row>
    <row r="142" spans="1:10" hidden="1">
      <c r="A142">
        <v>2022</v>
      </c>
      <c r="B142" t="s">
        <v>692</v>
      </c>
      <c r="C142" t="s">
        <v>149</v>
      </c>
      <c r="D142" t="s">
        <v>696</v>
      </c>
      <c r="E142" t="s">
        <v>168</v>
      </c>
      <c r="F142" t="s">
        <v>169</v>
      </c>
      <c r="G142" t="s">
        <v>694</v>
      </c>
      <c r="H142" t="s">
        <v>691</v>
      </c>
      <c r="I142">
        <v>2020</v>
      </c>
      <c r="J142">
        <v>175</v>
      </c>
    </row>
    <row r="143" spans="1:10" hidden="1">
      <c r="A143">
        <v>2024</v>
      </c>
      <c r="B143" t="s">
        <v>716</v>
      </c>
      <c r="C143" t="s">
        <v>717</v>
      </c>
      <c r="E143" t="s">
        <v>139</v>
      </c>
      <c r="F143" t="s">
        <v>132</v>
      </c>
      <c r="G143" t="s">
        <v>690</v>
      </c>
      <c r="H143" t="s">
        <v>691</v>
      </c>
      <c r="I143">
        <v>2022</v>
      </c>
      <c r="J143">
        <v>51</v>
      </c>
    </row>
    <row r="144" spans="1:10">
      <c r="A144">
        <v>2024</v>
      </c>
      <c r="B144" t="s">
        <v>698</v>
      </c>
      <c r="C144" t="s">
        <v>188</v>
      </c>
      <c r="D144" t="s">
        <v>706</v>
      </c>
      <c r="E144" t="s">
        <v>202</v>
      </c>
      <c r="F144" t="s">
        <v>203</v>
      </c>
      <c r="G144" t="s">
        <v>702</v>
      </c>
      <c r="H144" t="s">
        <v>700</v>
      </c>
      <c r="I144">
        <v>2023</v>
      </c>
      <c r="J144">
        <v>0</v>
      </c>
    </row>
    <row r="145" spans="1:10" hidden="1">
      <c r="A145">
        <v>2024</v>
      </c>
      <c r="B145" t="s">
        <v>692</v>
      </c>
      <c r="C145" t="s">
        <v>149</v>
      </c>
      <c r="D145" t="s">
        <v>713</v>
      </c>
      <c r="E145" t="s">
        <v>184</v>
      </c>
      <c r="F145" t="s">
        <v>185</v>
      </c>
      <c r="G145" t="s">
        <v>690</v>
      </c>
      <c r="H145" t="s">
        <v>700</v>
      </c>
      <c r="I145">
        <v>2023</v>
      </c>
      <c r="J145">
        <v>0</v>
      </c>
    </row>
    <row r="146" spans="1:10" hidden="1">
      <c r="A146">
        <v>2024</v>
      </c>
      <c r="B146" t="s">
        <v>712</v>
      </c>
      <c r="C146" t="s">
        <v>119</v>
      </c>
      <c r="E146" t="s">
        <v>126</v>
      </c>
      <c r="F146" t="s">
        <v>127</v>
      </c>
      <c r="G146" t="s">
        <v>690</v>
      </c>
      <c r="H146" t="s">
        <v>691</v>
      </c>
      <c r="I146">
        <v>2022</v>
      </c>
    </row>
    <row r="147" spans="1:10" hidden="1">
      <c r="A147">
        <v>2022</v>
      </c>
      <c r="B147" t="s">
        <v>697</v>
      </c>
      <c r="C147" t="s">
        <v>704</v>
      </c>
      <c r="D147" t="s">
        <v>705</v>
      </c>
      <c r="E147" t="s">
        <v>110</v>
      </c>
      <c r="F147" t="s">
        <v>735</v>
      </c>
      <c r="G147" t="s">
        <v>694</v>
      </c>
      <c r="H147" t="s">
        <v>695</v>
      </c>
      <c r="I147">
        <v>2019</v>
      </c>
      <c r="J147">
        <v>0</v>
      </c>
    </row>
    <row r="148" spans="1:10" hidden="1">
      <c r="A148">
        <v>2023</v>
      </c>
      <c r="B148" t="s">
        <v>688</v>
      </c>
      <c r="C148" t="s">
        <v>1</v>
      </c>
      <c r="D148" t="s">
        <v>2</v>
      </c>
      <c r="E148" t="s">
        <v>22</v>
      </c>
      <c r="F148" t="s">
        <v>23</v>
      </c>
      <c r="G148" t="s">
        <v>690</v>
      </c>
      <c r="H148" t="s">
        <v>708</v>
      </c>
      <c r="I148">
        <v>2019</v>
      </c>
    </row>
    <row r="149" spans="1:10" hidden="1">
      <c r="A149">
        <v>2022</v>
      </c>
      <c r="B149" t="s">
        <v>716</v>
      </c>
      <c r="C149" t="s">
        <v>717</v>
      </c>
      <c r="D149" t="s">
        <v>705</v>
      </c>
      <c r="E149" t="s">
        <v>135</v>
      </c>
      <c r="F149" t="s">
        <v>736</v>
      </c>
      <c r="G149" t="s">
        <v>690</v>
      </c>
      <c r="H149" t="s">
        <v>691</v>
      </c>
      <c r="I149">
        <v>2020</v>
      </c>
      <c r="J149">
        <v>2</v>
      </c>
    </row>
    <row r="150" spans="1:10" hidden="1">
      <c r="A150">
        <v>2023</v>
      </c>
      <c r="B150" t="s">
        <v>688</v>
      </c>
      <c r="C150" t="s">
        <v>1</v>
      </c>
      <c r="D150" t="s">
        <v>54</v>
      </c>
      <c r="E150" t="s">
        <v>58</v>
      </c>
      <c r="F150" t="s">
        <v>59</v>
      </c>
      <c r="G150" t="s">
        <v>690</v>
      </c>
      <c r="H150" t="s">
        <v>695</v>
      </c>
      <c r="I150">
        <v>2020</v>
      </c>
      <c r="J150">
        <v>5390</v>
      </c>
    </row>
    <row r="151" spans="1:10" hidden="1">
      <c r="A151">
        <v>2024</v>
      </c>
      <c r="B151" t="s">
        <v>692</v>
      </c>
      <c r="C151" t="s">
        <v>149</v>
      </c>
      <c r="D151" t="s">
        <v>723</v>
      </c>
      <c r="E151" t="s">
        <v>153</v>
      </c>
      <c r="F151" t="s">
        <v>154</v>
      </c>
      <c r="G151" t="s">
        <v>710</v>
      </c>
      <c r="H151" t="s">
        <v>691</v>
      </c>
      <c r="I151">
        <v>2022</v>
      </c>
      <c r="J151">
        <v>0</v>
      </c>
    </row>
    <row r="152" spans="1:10" hidden="1">
      <c r="A152">
        <v>2024</v>
      </c>
      <c r="B152" t="s">
        <v>688</v>
      </c>
      <c r="C152" t="s">
        <v>1</v>
      </c>
      <c r="D152" t="s">
        <v>54</v>
      </c>
      <c r="E152" t="s">
        <v>69</v>
      </c>
      <c r="F152" t="s">
        <v>70</v>
      </c>
      <c r="G152" t="s">
        <v>690</v>
      </c>
      <c r="H152" t="s">
        <v>691</v>
      </c>
      <c r="I152">
        <v>2022</v>
      </c>
      <c r="J152">
        <v>1295</v>
      </c>
    </row>
    <row r="153" spans="1:10" hidden="1">
      <c r="A153">
        <v>2023</v>
      </c>
      <c r="B153" t="s">
        <v>716</v>
      </c>
      <c r="C153" t="s">
        <v>717</v>
      </c>
      <c r="E153" t="s">
        <v>142</v>
      </c>
      <c r="F153" t="s">
        <v>143</v>
      </c>
      <c r="G153" t="s">
        <v>690</v>
      </c>
      <c r="H153" t="s">
        <v>691</v>
      </c>
      <c r="I153">
        <v>2021</v>
      </c>
      <c r="J153">
        <v>32</v>
      </c>
    </row>
    <row r="154" spans="1:10" hidden="1">
      <c r="A154">
        <v>2022</v>
      </c>
      <c r="B154" t="s">
        <v>692</v>
      </c>
      <c r="C154" t="s">
        <v>149</v>
      </c>
      <c r="D154" t="s">
        <v>696</v>
      </c>
      <c r="E154" t="s">
        <v>158</v>
      </c>
      <c r="F154" t="s">
        <v>737</v>
      </c>
      <c r="G154" t="s">
        <v>694</v>
      </c>
      <c r="H154" t="s">
        <v>691</v>
      </c>
      <c r="I154">
        <v>2020</v>
      </c>
      <c r="J154">
        <v>161</v>
      </c>
    </row>
    <row r="155" spans="1:10" hidden="1">
      <c r="A155">
        <v>2022</v>
      </c>
      <c r="B155" t="s">
        <v>692</v>
      </c>
      <c r="C155" t="s">
        <v>149</v>
      </c>
      <c r="D155" t="s">
        <v>696</v>
      </c>
      <c r="E155" t="s">
        <v>170</v>
      </c>
      <c r="F155" t="s">
        <v>738</v>
      </c>
      <c r="G155" t="s">
        <v>694</v>
      </c>
      <c r="H155" t="s">
        <v>691</v>
      </c>
      <c r="I155">
        <v>2020</v>
      </c>
      <c r="J155">
        <v>132</v>
      </c>
    </row>
    <row r="156" spans="1:10" hidden="1">
      <c r="A156">
        <v>2022</v>
      </c>
      <c r="B156" t="s">
        <v>688</v>
      </c>
      <c r="C156" t="s">
        <v>689</v>
      </c>
      <c r="D156" t="s">
        <v>2</v>
      </c>
      <c r="E156" t="s">
        <v>34</v>
      </c>
      <c r="F156" t="s">
        <v>35</v>
      </c>
      <c r="G156" t="s">
        <v>690</v>
      </c>
      <c r="H156" t="s">
        <v>691</v>
      </c>
      <c r="I156">
        <v>2020</v>
      </c>
      <c r="J156">
        <v>551</v>
      </c>
    </row>
    <row r="157" spans="1:10">
      <c r="A157">
        <v>2024</v>
      </c>
      <c r="B157" t="s">
        <v>698</v>
      </c>
      <c r="C157" t="s">
        <v>188</v>
      </c>
      <c r="D157" t="s">
        <v>706</v>
      </c>
      <c r="E157" t="s">
        <v>204</v>
      </c>
      <c r="F157" t="s">
        <v>205</v>
      </c>
      <c r="G157" t="s">
        <v>699</v>
      </c>
      <c r="H157" t="s">
        <v>700</v>
      </c>
      <c r="I157">
        <v>2023</v>
      </c>
      <c r="J157">
        <v>0</v>
      </c>
    </row>
    <row r="158" spans="1:10" hidden="1">
      <c r="A158">
        <v>2024</v>
      </c>
      <c r="B158" t="s">
        <v>697</v>
      </c>
      <c r="C158" t="s">
        <v>101</v>
      </c>
      <c r="E158" t="s">
        <v>110</v>
      </c>
      <c r="F158" t="s">
        <v>111</v>
      </c>
      <c r="G158" t="s">
        <v>694</v>
      </c>
      <c r="H158" t="s">
        <v>695</v>
      </c>
      <c r="I158">
        <v>2021</v>
      </c>
      <c r="J158">
        <v>86</v>
      </c>
    </row>
    <row r="159" spans="1:10" hidden="1">
      <c r="A159">
        <v>2024</v>
      </c>
      <c r="B159" t="s">
        <v>692</v>
      </c>
      <c r="C159" t="s">
        <v>149</v>
      </c>
      <c r="D159" t="s">
        <v>723</v>
      </c>
      <c r="E159" t="s">
        <v>155</v>
      </c>
      <c r="F159" t="s">
        <v>156</v>
      </c>
      <c r="G159" t="s">
        <v>727</v>
      </c>
      <c r="H159" t="s">
        <v>691</v>
      </c>
      <c r="I159">
        <v>2022</v>
      </c>
      <c r="J159">
        <v>0</v>
      </c>
    </row>
    <row r="160" spans="1:10" hidden="1">
      <c r="A160">
        <v>2023</v>
      </c>
      <c r="B160" t="s">
        <v>698</v>
      </c>
      <c r="C160" t="s">
        <v>188</v>
      </c>
      <c r="D160" t="s">
        <v>706</v>
      </c>
      <c r="E160" t="s">
        <v>198</v>
      </c>
      <c r="F160" t="s">
        <v>199</v>
      </c>
      <c r="G160" t="s">
        <v>702</v>
      </c>
      <c r="H160" t="s">
        <v>700</v>
      </c>
      <c r="I160">
        <v>2022</v>
      </c>
      <c r="J160">
        <v>0</v>
      </c>
    </row>
    <row r="161" spans="1:10" hidden="1">
      <c r="A161">
        <v>2022</v>
      </c>
      <c r="B161" t="s">
        <v>712</v>
      </c>
      <c r="C161" t="s">
        <v>119</v>
      </c>
      <c r="D161" t="s">
        <v>705</v>
      </c>
      <c r="E161" t="s">
        <v>121</v>
      </c>
      <c r="F161" t="s">
        <v>122</v>
      </c>
      <c r="G161" t="s">
        <v>690</v>
      </c>
      <c r="H161" t="s">
        <v>691</v>
      </c>
      <c r="I161">
        <v>2020</v>
      </c>
      <c r="J161">
        <v>26</v>
      </c>
    </row>
    <row r="162" spans="1:10" hidden="1">
      <c r="A162">
        <v>2022</v>
      </c>
      <c r="B162" t="s">
        <v>698</v>
      </c>
      <c r="C162" t="s">
        <v>188</v>
      </c>
      <c r="D162" t="s">
        <v>703</v>
      </c>
      <c r="E162" t="s">
        <v>204</v>
      </c>
      <c r="F162" t="s">
        <v>739</v>
      </c>
      <c r="G162" t="s">
        <v>699</v>
      </c>
      <c r="H162" t="s">
        <v>700</v>
      </c>
      <c r="I162">
        <v>2021</v>
      </c>
      <c r="J162">
        <v>0</v>
      </c>
    </row>
    <row r="163" spans="1:10" hidden="1">
      <c r="A163">
        <v>2022</v>
      </c>
      <c r="B163" t="s">
        <v>688</v>
      </c>
      <c r="C163" t="s">
        <v>689</v>
      </c>
      <c r="D163" t="s">
        <v>2</v>
      </c>
      <c r="E163" t="s">
        <v>22</v>
      </c>
      <c r="F163" t="s">
        <v>23</v>
      </c>
      <c r="G163" t="s">
        <v>690</v>
      </c>
      <c r="H163" t="s">
        <v>708</v>
      </c>
      <c r="I163">
        <v>2018</v>
      </c>
    </row>
    <row r="164" spans="1:10" hidden="1">
      <c r="A164">
        <v>2022</v>
      </c>
      <c r="B164" t="s">
        <v>692</v>
      </c>
      <c r="C164" t="s">
        <v>149</v>
      </c>
      <c r="D164" t="s">
        <v>713</v>
      </c>
      <c r="E164" t="s">
        <v>182</v>
      </c>
      <c r="F164" t="s">
        <v>183</v>
      </c>
      <c r="G164" t="s">
        <v>690</v>
      </c>
      <c r="H164" t="s">
        <v>700</v>
      </c>
      <c r="I164">
        <v>2021</v>
      </c>
      <c r="J164">
        <v>0</v>
      </c>
    </row>
    <row r="165" spans="1:10" hidden="1">
      <c r="A165">
        <v>2023</v>
      </c>
      <c r="B165" t="s">
        <v>688</v>
      </c>
      <c r="C165" t="s">
        <v>1</v>
      </c>
      <c r="D165" t="s">
        <v>54</v>
      </c>
      <c r="E165" t="s">
        <v>56</v>
      </c>
      <c r="F165" t="s">
        <v>57</v>
      </c>
      <c r="G165" t="s">
        <v>690</v>
      </c>
      <c r="H165" t="s">
        <v>695</v>
      </c>
      <c r="I165">
        <v>2020</v>
      </c>
      <c r="J165">
        <v>59</v>
      </c>
    </row>
    <row r="166" spans="1:10" hidden="1">
      <c r="A166">
        <v>2024</v>
      </c>
      <c r="B166" t="s">
        <v>688</v>
      </c>
      <c r="C166" t="s">
        <v>1</v>
      </c>
      <c r="D166" t="s">
        <v>2</v>
      </c>
      <c r="E166" t="s">
        <v>25</v>
      </c>
      <c r="F166" t="s">
        <v>26</v>
      </c>
      <c r="G166" t="s">
        <v>690</v>
      </c>
      <c r="H166" t="s">
        <v>691</v>
      </c>
      <c r="I166">
        <v>2022</v>
      </c>
      <c r="J166">
        <v>24</v>
      </c>
    </row>
    <row r="167" spans="1:10" hidden="1">
      <c r="A167">
        <v>2022</v>
      </c>
      <c r="B167" t="s">
        <v>698</v>
      </c>
      <c r="C167" t="s">
        <v>189</v>
      </c>
      <c r="D167" t="s">
        <v>346</v>
      </c>
      <c r="E167" t="s">
        <v>216</v>
      </c>
      <c r="F167" t="s">
        <v>740</v>
      </c>
      <c r="G167" t="s">
        <v>699</v>
      </c>
      <c r="H167" t="s">
        <v>700</v>
      </c>
      <c r="I167">
        <v>2021</v>
      </c>
      <c r="J167">
        <v>0</v>
      </c>
    </row>
    <row r="168" spans="1:10" hidden="1">
      <c r="A168">
        <v>2022</v>
      </c>
      <c r="B168" t="s">
        <v>688</v>
      </c>
      <c r="C168" t="s">
        <v>689</v>
      </c>
      <c r="D168" t="s">
        <v>54</v>
      </c>
      <c r="E168" t="s">
        <v>60</v>
      </c>
      <c r="F168" t="s">
        <v>55</v>
      </c>
      <c r="G168" t="s">
        <v>690</v>
      </c>
      <c r="H168" t="s">
        <v>695</v>
      </c>
      <c r="I168">
        <v>2019</v>
      </c>
      <c r="J168">
        <v>3220</v>
      </c>
    </row>
    <row r="169" spans="1:10" hidden="1">
      <c r="A169">
        <v>2022</v>
      </c>
      <c r="B169" t="s">
        <v>688</v>
      </c>
      <c r="C169" t="s">
        <v>689</v>
      </c>
      <c r="D169" t="s">
        <v>2</v>
      </c>
      <c r="E169" t="s">
        <v>40</v>
      </c>
      <c r="F169" t="s">
        <v>41</v>
      </c>
      <c r="G169" t="s">
        <v>690</v>
      </c>
      <c r="H169" t="s">
        <v>708</v>
      </c>
      <c r="I169">
        <v>2018</v>
      </c>
    </row>
    <row r="170" spans="1:10" hidden="1">
      <c r="A170">
        <v>2022</v>
      </c>
      <c r="B170" t="s">
        <v>688</v>
      </c>
      <c r="C170" t="s">
        <v>689</v>
      </c>
      <c r="D170" t="s">
        <v>78</v>
      </c>
      <c r="E170" t="s">
        <v>93</v>
      </c>
      <c r="F170" t="s">
        <v>741</v>
      </c>
      <c r="G170" t="s">
        <v>690</v>
      </c>
      <c r="H170" t="s">
        <v>691</v>
      </c>
      <c r="I170">
        <v>2020</v>
      </c>
      <c r="J170">
        <v>0</v>
      </c>
    </row>
    <row r="171" spans="1:10" hidden="1">
      <c r="A171">
        <v>2024</v>
      </c>
      <c r="B171" t="s">
        <v>697</v>
      </c>
      <c r="C171" t="s">
        <v>101</v>
      </c>
      <c r="E171" t="s">
        <v>112</v>
      </c>
      <c r="F171" t="s">
        <v>113</v>
      </c>
      <c r="G171" t="s">
        <v>694</v>
      </c>
      <c r="H171" t="s">
        <v>695</v>
      </c>
      <c r="I171">
        <v>2021</v>
      </c>
      <c r="J171">
        <v>15</v>
      </c>
    </row>
    <row r="172" spans="1:10" hidden="1">
      <c r="A172">
        <v>2022</v>
      </c>
      <c r="B172" t="s">
        <v>697</v>
      </c>
      <c r="C172" t="s">
        <v>704</v>
      </c>
      <c r="D172" t="s">
        <v>705</v>
      </c>
      <c r="E172" t="s">
        <v>112</v>
      </c>
      <c r="F172" t="s">
        <v>742</v>
      </c>
      <c r="G172" t="s">
        <v>694</v>
      </c>
      <c r="H172" t="s">
        <v>695</v>
      </c>
      <c r="I172">
        <v>2019</v>
      </c>
    </row>
    <row r="173" spans="1:10" hidden="1">
      <c r="A173">
        <v>2023</v>
      </c>
      <c r="B173" t="s">
        <v>688</v>
      </c>
      <c r="C173" t="s">
        <v>1</v>
      </c>
      <c r="D173" t="s">
        <v>2</v>
      </c>
      <c r="E173" t="s">
        <v>37</v>
      </c>
      <c r="F173" t="s">
        <v>38</v>
      </c>
      <c r="G173" t="s">
        <v>690</v>
      </c>
      <c r="H173" t="s">
        <v>708</v>
      </c>
      <c r="I173">
        <v>2019</v>
      </c>
    </row>
    <row r="174" spans="1:10" hidden="1">
      <c r="A174">
        <v>2023</v>
      </c>
      <c r="B174" t="s">
        <v>692</v>
      </c>
      <c r="C174" t="s">
        <v>149</v>
      </c>
      <c r="D174" t="s">
        <v>696</v>
      </c>
      <c r="E174" t="s">
        <v>158</v>
      </c>
      <c r="F174" t="s">
        <v>159</v>
      </c>
      <c r="G174" t="s">
        <v>694</v>
      </c>
      <c r="H174" t="s">
        <v>691</v>
      </c>
      <c r="I174">
        <v>2021</v>
      </c>
      <c r="J174">
        <v>239</v>
      </c>
    </row>
    <row r="175" spans="1:10" hidden="1">
      <c r="A175">
        <v>2022</v>
      </c>
      <c r="B175" t="s">
        <v>688</v>
      </c>
      <c r="C175" t="s">
        <v>689</v>
      </c>
      <c r="D175" t="s">
        <v>78</v>
      </c>
      <c r="E175" t="s">
        <v>89</v>
      </c>
      <c r="F175" t="s">
        <v>90</v>
      </c>
      <c r="G175" t="s">
        <v>690</v>
      </c>
      <c r="H175" t="s">
        <v>691</v>
      </c>
      <c r="I175">
        <v>2020</v>
      </c>
      <c r="J175">
        <v>81</v>
      </c>
    </row>
    <row r="176" spans="1:10" hidden="1">
      <c r="A176">
        <v>2023</v>
      </c>
      <c r="B176" t="s">
        <v>688</v>
      </c>
      <c r="C176" t="s">
        <v>1</v>
      </c>
      <c r="D176" t="s">
        <v>78</v>
      </c>
      <c r="E176" t="s">
        <v>84</v>
      </c>
      <c r="F176" t="s">
        <v>79</v>
      </c>
      <c r="G176" t="s">
        <v>690</v>
      </c>
      <c r="H176" t="s">
        <v>691</v>
      </c>
      <c r="I176">
        <v>2021</v>
      </c>
      <c r="J176">
        <v>81</v>
      </c>
    </row>
    <row r="177" spans="1:10" hidden="1">
      <c r="A177">
        <v>2024</v>
      </c>
      <c r="B177" t="s">
        <v>692</v>
      </c>
      <c r="C177" t="s">
        <v>149</v>
      </c>
      <c r="D177" t="s">
        <v>723</v>
      </c>
      <c r="E177" t="s">
        <v>157</v>
      </c>
      <c r="F177" t="s">
        <v>150</v>
      </c>
      <c r="G177" t="s">
        <v>690</v>
      </c>
      <c r="H177" t="s">
        <v>691</v>
      </c>
      <c r="I177">
        <v>2022</v>
      </c>
      <c r="J177">
        <v>0</v>
      </c>
    </row>
    <row r="178" spans="1:10" hidden="1">
      <c r="A178">
        <v>2024</v>
      </c>
      <c r="B178" t="s">
        <v>692</v>
      </c>
      <c r="C178" t="s">
        <v>149</v>
      </c>
      <c r="D178" t="s">
        <v>696</v>
      </c>
      <c r="E178" t="s">
        <v>158</v>
      </c>
      <c r="F178" t="s">
        <v>159</v>
      </c>
      <c r="G178" t="s">
        <v>694</v>
      </c>
      <c r="H178" t="s">
        <v>691</v>
      </c>
      <c r="I178">
        <v>2022</v>
      </c>
      <c r="J178">
        <v>257</v>
      </c>
    </row>
    <row r="179" spans="1:10" hidden="1">
      <c r="A179">
        <v>2023</v>
      </c>
      <c r="B179" t="s">
        <v>688</v>
      </c>
      <c r="C179" t="s">
        <v>1</v>
      </c>
      <c r="D179" t="s">
        <v>54</v>
      </c>
      <c r="E179" t="s">
        <v>73</v>
      </c>
      <c r="F179" t="s">
        <v>74</v>
      </c>
      <c r="G179" t="s">
        <v>694</v>
      </c>
      <c r="H179" t="s">
        <v>695</v>
      </c>
      <c r="I179">
        <v>2020</v>
      </c>
    </row>
    <row r="180" spans="1:10" hidden="1">
      <c r="A180">
        <v>2023</v>
      </c>
      <c r="B180" t="s">
        <v>692</v>
      </c>
      <c r="C180" t="s">
        <v>149</v>
      </c>
      <c r="D180" t="s">
        <v>696</v>
      </c>
      <c r="E180" t="s">
        <v>176</v>
      </c>
      <c r="F180" t="s">
        <v>177</v>
      </c>
      <c r="G180" t="s">
        <v>710</v>
      </c>
      <c r="H180" t="s">
        <v>691</v>
      </c>
      <c r="I180">
        <v>2021</v>
      </c>
      <c r="J180">
        <v>0</v>
      </c>
    </row>
    <row r="181" spans="1:10" hidden="1">
      <c r="A181">
        <v>2024</v>
      </c>
      <c r="B181" t="s">
        <v>688</v>
      </c>
      <c r="C181" t="s">
        <v>1</v>
      </c>
      <c r="D181" t="s">
        <v>2</v>
      </c>
      <c r="E181" t="s">
        <v>43</v>
      </c>
      <c r="F181" t="s">
        <v>44</v>
      </c>
      <c r="G181" t="s">
        <v>690</v>
      </c>
      <c r="H181" t="s">
        <v>708</v>
      </c>
      <c r="I181">
        <v>2020</v>
      </c>
      <c r="J181">
        <v>90</v>
      </c>
    </row>
    <row r="182" spans="1:10" hidden="1">
      <c r="A182">
        <v>2024</v>
      </c>
      <c r="B182" t="s">
        <v>692</v>
      </c>
      <c r="C182" t="s">
        <v>149</v>
      </c>
      <c r="D182" t="s">
        <v>696</v>
      </c>
      <c r="E182" t="s">
        <v>160</v>
      </c>
      <c r="F182" t="s">
        <v>161</v>
      </c>
      <c r="G182" t="s">
        <v>694</v>
      </c>
      <c r="H182" t="s">
        <v>691</v>
      </c>
      <c r="I182">
        <v>2022</v>
      </c>
      <c r="J182">
        <v>164</v>
      </c>
    </row>
    <row r="183" spans="1:10" hidden="1">
      <c r="A183">
        <v>2024</v>
      </c>
      <c r="B183" t="s">
        <v>716</v>
      </c>
      <c r="C183" t="s">
        <v>717</v>
      </c>
      <c r="E183" t="s">
        <v>140</v>
      </c>
      <c r="F183" t="s">
        <v>141</v>
      </c>
      <c r="G183" t="s">
        <v>690</v>
      </c>
      <c r="H183" t="s">
        <v>691</v>
      </c>
      <c r="I183">
        <v>2022</v>
      </c>
      <c r="J183">
        <v>13</v>
      </c>
    </row>
    <row r="184" spans="1:10" hidden="1">
      <c r="A184">
        <v>2023</v>
      </c>
      <c r="B184" t="s">
        <v>698</v>
      </c>
      <c r="C184" t="s">
        <v>188</v>
      </c>
      <c r="D184" t="s">
        <v>706</v>
      </c>
      <c r="E184" t="s">
        <v>206</v>
      </c>
      <c r="F184" t="s">
        <v>207</v>
      </c>
      <c r="G184" t="s">
        <v>699</v>
      </c>
      <c r="H184" t="s">
        <v>700</v>
      </c>
      <c r="I184">
        <v>2022</v>
      </c>
      <c r="J184">
        <v>0</v>
      </c>
    </row>
    <row r="185" spans="1:10" hidden="1">
      <c r="A185">
        <v>2024</v>
      </c>
      <c r="B185" t="s">
        <v>688</v>
      </c>
      <c r="C185" t="s">
        <v>1</v>
      </c>
      <c r="D185" t="s">
        <v>78</v>
      </c>
      <c r="E185" t="s">
        <v>89</v>
      </c>
      <c r="F185" t="s">
        <v>90</v>
      </c>
      <c r="G185" t="s">
        <v>690</v>
      </c>
      <c r="H185" t="s">
        <v>691</v>
      </c>
      <c r="I185">
        <v>2022</v>
      </c>
      <c r="J185">
        <v>96</v>
      </c>
    </row>
    <row r="186" spans="1:10" hidden="1">
      <c r="A186">
        <v>2022</v>
      </c>
      <c r="B186" t="s">
        <v>688</v>
      </c>
      <c r="C186" t="s">
        <v>689</v>
      </c>
      <c r="D186" t="s">
        <v>2</v>
      </c>
      <c r="E186" t="s">
        <v>28</v>
      </c>
      <c r="F186" t="s">
        <v>29</v>
      </c>
      <c r="G186" t="s">
        <v>690</v>
      </c>
      <c r="H186" t="s">
        <v>691</v>
      </c>
      <c r="I186">
        <v>2020</v>
      </c>
      <c r="J186">
        <v>96</v>
      </c>
    </row>
    <row r="187" spans="1:10" hidden="1">
      <c r="A187">
        <v>2022</v>
      </c>
      <c r="B187" t="s">
        <v>692</v>
      </c>
      <c r="C187" t="s">
        <v>149</v>
      </c>
      <c r="D187" t="s">
        <v>696</v>
      </c>
      <c r="E187" t="s">
        <v>166</v>
      </c>
      <c r="F187" t="s">
        <v>167</v>
      </c>
      <c r="G187" t="s">
        <v>694</v>
      </c>
      <c r="H187" t="s">
        <v>691</v>
      </c>
      <c r="I187">
        <v>2020</v>
      </c>
      <c r="J187">
        <v>137</v>
      </c>
    </row>
    <row r="188" spans="1:10" hidden="1">
      <c r="A188">
        <v>2022</v>
      </c>
      <c r="B188" t="s">
        <v>688</v>
      </c>
      <c r="C188" t="s">
        <v>689</v>
      </c>
      <c r="D188" t="s">
        <v>78</v>
      </c>
      <c r="E188" t="s">
        <v>84</v>
      </c>
      <c r="F188" t="s">
        <v>79</v>
      </c>
      <c r="G188" t="s">
        <v>690</v>
      </c>
      <c r="H188" t="s">
        <v>691</v>
      </c>
      <c r="I188">
        <v>2020</v>
      </c>
      <c r="J188">
        <v>40</v>
      </c>
    </row>
    <row r="189" spans="1:10" hidden="1">
      <c r="A189">
        <v>2024</v>
      </c>
      <c r="B189" t="s">
        <v>688</v>
      </c>
      <c r="C189" t="s">
        <v>1</v>
      </c>
      <c r="D189" t="s">
        <v>78</v>
      </c>
      <c r="E189" t="s">
        <v>91</v>
      </c>
      <c r="F189" t="s">
        <v>92</v>
      </c>
      <c r="G189" t="s">
        <v>690</v>
      </c>
      <c r="H189" t="s">
        <v>691</v>
      </c>
      <c r="I189">
        <v>2022</v>
      </c>
      <c r="J189">
        <v>468</v>
      </c>
    </row>
    <row r="190" spans="1:10" hidden="1">
      <c r="A190">
        <v>2023</v>
      </c>
      <c r="B190" t="s">
        <v>688</v>
      </c>
      <c r="C190" t="s">
        <v>1</v>
      </c>
      <c r="D190" t="s">
        <v>2</v>
      </c>
      <c r="E190" t="s">
        <v>43</v>
      </c>
      <c r="F190" t="s">
        <v>44</v>
      </c>
      <c r="G190" t="s">
        <v>690</v>
      </c>
      <c r="H190" t="s">
        <v>708</v>
      </c>
      <c r="I190">
        <v>2019</v>
      </c>
    </row>
    <row r="191" spans="1:10" hidden="1">
      <c r="A191">
        <v>2022</v>
      </c>
      <c r="B191" t="s">
        <v>688</v>
      </c>
      <c r="C191" t="s">
        <v>689</v>
      </c>
      <c r="D191" t="s">
        <v>54</v>
      </c>
      <c r="E191" t="s">
        <v>63</v>
      </c>
      <c r="F191" t="s">
        <v>743</v>
      </c>
      <c r="G191" t="s">
        <v>690</v>
      </c>
      <c r="H191" t="s">
        <v>691</v>
      </c>
      <c r="I191">
        <v>2020</v>
      </c>
      <c r="J191">
        <v>0</v>
      </c>
    </row>
    <row r="192" spans="1:10" hidden="1">
      <c r="A192">
        <v>2022</v>
      </c>
      <c r="B192" t="s">
        <v>692</v>
      </c>
      <c r="C192" t="s">
        <v>149</v>
      </c>
      <c r="D192" t="s">
        <v>696</v>
      </c>
      <c r="E192" t="s">
        <v>176</v>
      </c>
      <c r="F192" t="s">
        <v>177</v>
      </c>
      <c r="G192" t="s">
        <v>710</v>
      </c>
      <c r="H192" t="s">
        <v>691</v>
      </c>
      <c r="I192">
        <v>2020</v>
      </c>
      <c r="J192">
        <v>0</v>
      </c>
    </row>
    <row r="193" spans="1:10" hidden="1">
      <c r="A193">
        <v>2024</v>
      </c>
      <c r="B193" t="s">
        <v>688</v>
      </c>
      <c r="C193" t="s">
        <v>1</v>
      </c>
      <c r="D193" t="s">
        <v>54</v>
      </c>
      <c r="E193" t="s">
        <v>71</v>
      </c>
      <c r="F193" t="s">
        <v>72</v>
      </c>
      <c r="G193" t="s">
        <v>690</v>
      </c>
      <c r="H193" t="s">
        <v>691</v>
      </c>
      <c r="I193">
        <v>2022</v>
      </c>
      <c r="J193">
        <v>982</v>
      </c>
    </row>
    <row r="194" spans="1:10" hidden="1">
      <c r="A194">
        <v>2023</v>
      </c>
      <c r="B194" t="s">
        <v>688</v>
      </c>
      <c r="C194" t="s">
        <v>1</v>
      </c>
      <c r="D194" t="s">
        <v>78</v>
      </c>
      <c r="E194" t="s">
        <v>80</v>
      </c>
      <c r="F194" t="s">
        <v>81</v>
      </c>
      <c r="G194" t="s">
        <v>690</v>
      </c>
      <c r="H194" t="s">
        <v>691</v>
      </c>
      <c r="I194">
        <v>2021</v>
      </c>
      <c r="J194">
        <v>3429</v>
      </c>
    </row>
    <row r="195" spans="1:10" hidden="1">
      <c r="A195">
        <v>2023</v>
      </c>
      <c r="B195" t="s">
        <v>688</v>
      </c>
      <c r="C195" t="s">
        <v>1</v>
      </c>
      <c r="D195" t="s">
        <v>54</v>
      </c>
      <c r="E195" t="s">
        <v>67</v>
      </c>
      <c r="F195" t="s">
        <v>68</v>
      </c>
      <c r="G195" t="s">
        <v>690</v>
      </c>
      <c r="H195" t="s">
        <v>691</v>
      </c>
      <c r="I195">
        <v>2021</v>
      </c>
      <c r="J195">
        <v>63</v>
      </c>
    </row>
    <row r="196" spans="1:10" hidden="1">
      <c r="A196">
        <v>2023</v>
      </c>
      <c r="B196" t="s">
        <v>692</v>
      </c>
      <c r="C196" t="s">
        <v>149</v>
      </c>
      <c r="D196" t="s">
        <v>696</v>
      </c>
      <c r="E196" t="s">
        <v>178</v>
      </c>
      <c r="F196" t="s">
        <v>179</v>
      </c>
      <c r="G196" t="s">
        <v>694</v>
      </c>
      <c r="H196" t="s">
        <v>691</v>
      </c>
      <c r="I196">
        <v>2021</v>
      </c>
      <c r="J196">
        <v>3</v>
      </c>
    </row>
    <row r="197" spans="1:10" hidden="1">
      <c r="A197">
        <v>2022</v>
      </c>
      <c r="B197" t="s">
        <v>692</v>
      </c>
      <c r="C197" t="s">
        <v>149</v>
      </c>
      <c r="D197" t="s">
        <v>693</v>
      </c>
      <c r="E197" t="s">
        <v>151</v>
      </c>
      <c r="F197" t="s">
        <v>152</v>
      </c>
      <c r="G197" t="s">
        <v>694</v>
      </c>
      <c r="H197" t="s">
        <v>695</v>
      </c>
      <c r="I197">
        <v>2019</v>
      </c>
      <c r="J197">
        <v>0</v>
      </c>
    </row>
    <row r="198" spans="1:10" hidden="1">
      <c r="A198">
        <v>2024</v>
      </c>
      <c r="B198" t="s">
        <v>692</v>
      </c>
      <c r="C198" t="s">
        <v>149</v>
      </c>
      <c r="D198" t="s">
        <v>696</v>
      </c>
      <c r="E198" t="s">
        <v>162</v>
      </c>
      <c r="F198" t="s">
        <v>163</v>
      </c>
      <c r="G198" t="s">
        <v>694</v>
      </c>
      <c r="H198" t="s">
        <v>691</v>
      </c>
      <c r="I198">
        <v>2022</v>
      </c>
      <c r="J198">
        <v>975</v>
      </c>
    </row>
    <row r="199" spans="1:10" hidden="1">
      <c r="A199">
        <v>2022</v>
      </c>
      <c r="B199" t="s">
        <v>688</v>
      </c>
      <c r="C199" t="s">
        <v>689</v>
      </c>
      <c r="D199" t="s">
        <v>78</v>
      </c>
      <c r="E199" t="s">
        <v>97</v>
      </c>
      <c r="F199" t="s">
        <v>744</v>
      </c>
      <c r="G199" t="s">
        <v>690</v>
      </c>
      <c r="H199" t="s">
        <v>691</v>
      </c>
      <c r="I199">
        <v>2020</v>
      </c>
      <c r="J199">
        <v>2</v>
      </c>
    </row>
    <row r="200" spans="1:10" hidden="1">
      <c r="A200">
        <v>2023</v>
      </c>
      <c r="B200" t="s">
        <v>716</v>
      </c>
      <c r="C200" t="s">
        <v>717</v>
      </c>
      <c r="E200" t="s">
        <v>135</v>
      </c>
      <c r="F200" t="s">
        <v>136</v>
      </c>
      <c r="G200" t="s">
        <v>690</v>
      </c>
      <c r="H200" t="s">
        <v>691</v>
      </c>
      <c r="I200">
        <v>2021</v>
      </c>
      <c r="J200">
        <v>0</v>
      </c>
    </row>
    <row r="201" spans="1:10" hidden="1">
      <c r="A201">
        <v>2023</v>
      </c>
      <c r="B201" t="s">
        <v>692</v>
      </c>
      <c r="C201" t="s">
        <v>149</v>
      </c>
      <c r="D201" t="s">
        <v>696</v>
      </c>
      <c r="E201" t="s">
        <v>162</v>
      </c>
      <c r="F201" t="s">
        <v>163</v>
      </c>
      <c r="G201" t="s">
        <v>694</v>
      </c>
      <c r="H201" t="s">
        <v>691</v>
      </c>
      <c r="I201">
        <v>2021</v>
      </c>
      <c r="J201">
        <v>854</v>
      </c>
    </row>
    <row r="202" spans="1:10" hidden="1">
      <c r="A202">
        <v>2024</v>
      </c>
      <c r="B202" t="s">
        <v>716</v>
      </c>
      <c r="C202" t="s">
        <v>717</v>
      </c>
      <c r="E202" t="s">
        <v>142</v>
      </c>
      <c r="F202" t="s">
        <v>143</v>
      </c>
      <c r="G202" t="s">
        <v>690</v>
      </c>
      <c r="H202" t="s">
        <v>691</v>
      </c>
      <c r="I202">
        <v>2022</v>
      </c>
      <c r="J202">
        <v>32</v>
      </c>
    </row>
    <row r="203" spans="1:10" hidden="1">
      <c r="A203">
        <v>2024</v>
      </c>
      <c r="B203" t="s">
        <v>688</v>
      </c>
      <c r="C203" t="s">
        <v>1</v>
      </c>
      <c r="D203" t="s">
        <v>78</v>
      </c>
      <c r="E203" t="s">
        <v>93</v>
      </c>
      <c r="F203" t="s">
        <v>94</v>
      </c>
      <c r="G203" t="s">
        <v>690</v>
      </c>
      <c r="H203" t="s">
        <v>691</v>
      </c>
      <c r="I203">
        <v>2022</v>
      </c>
      <c r="J203">
        <v>0</v>
      </c>
    </row>
    <row r="204" spans="1:10" hidden="1">
      <c r="A204">
        <v>2022</v>
      </c>
      <c r="B204" t="s">
        <v>697</v>
      </c>
      <c r="C204" t="s">
        <v>704</v>
      </c>
      <c r="D204" t="s">
        <v>705</v>
      </c>
      <c r="E204" t="s">
        <v>104</v>
      </c>
      <c r="F204" t="s">
        <v>105</v>
      </c>
      <c r="G204" t="s">
        <v>694</v>
      </c>
      <c r="H204" t="s">
        <v>695</v>
      </c>
      <c r="I204">
        <v>2019</v>
      </c>
    </row>
    <row r="205" spans="1:10" hidden="1">
      <c r="A205">
        <v>2022</v>
      </c>
      <c r="B205" t="s">
        <v>692</v>
      </c>
      <c r="C205" t="s">
        <v>149</v>
      </c>
      <c r="D205" t="s">
        <v>696</v>
      </c>
      <c r="E205" t="s">
        <v>162</v>
      </c>
      <c r="F205" t="s">
        <v>745</v>
      </c>
      <c r="G205" t="s">
        <v>694</v>
      </c>
      <c r="H205" t="s">
        <v>691</v>
      </c>
      <c r="I205">
        <v>2020</v>
      </c>
      <c r="J205">
        <v>813</v>
      </c>
    </row>
    <row r="206" spans="1:10" hidden="1">
      <c r="A206">
        <v>2024</v>
      </c>
      <c r="B206" t="s">
        <v>697</v>
      </c>
      <c r="C206" t="s">
        <v>101</v>
      </c>
      <c r="E206" t="s">
        <v>114</v>
      </c>
      <c r="F206" t="s">
        <v>115</v>
      </c>
      <c r="G206" t="s">
        <v>690</v>
      </c>
      <c r="H206" t="s">
        <v>691</v>
      </c>
      <c r="I206">
        <v>2022</v>
      </c>
      <c r="J206">
        <v>38</v>
      </c>
    </row>
    <row r="207" spans="1:10" hidden="1">
      <c r="A207">
        <v>2023</v>
      </c>
      <c r="B207" t="s">
        <v>698</v>
      </c>
      <c r="C207" t="s">
        <v>188</v>
      </c>
      <c r="D207" t="s">
        <v>706</v>
      </c>
      <c r="E207" t="s">
        <v>200</v>
      </c>
      <c r="F207" t="s">
        <v>201</v>
      </c>
      <c r="G207" t="s">
        <v>699</v>
      </c>
      <c r="H207" t="s">
        <v>700</v>
      </c>
      <c r="I207">
        <v>2022</v>
      </c>
      <c r="J207">
        <v>0</v>
      </c>
    </row>
    <row r="208" spans="1:10" hidden="1">
      <c r="A208">
        <v>2023</v>
      </c>
      <c r="B208" t="s">
        <v>688</v>
      </c>
      <c r="C208" t="s">
        <v>1</v>
      </c>
      <c r="D208" t="s">
        <v>2</v>
      </c>
      <c r="E208" t="s">
        <v>34</v>
      </c>
      <c r="F208" t="s">
        <v>35</v>
      </c>
      <c r="G208" t="s">
        <v>690</v>
      </c>
      <c r="H208" t="s">
        <v>691</v>
      </c>
      <c r="I208">
        <v>2021</v>
      </c>
      <c r="J208">
        <v>588</v>
      </c>
    </row>
    <row r="209" spans="1:10" hidden="1">
      <c r="A209">
        <v>2023</v>
      </c>
      <c r="B209" t="s">
        <v>688</v>
      </c>
      <c r="C209" t="s">
        <v>1</v>
      </c>
      <c r="D209" t="s">
        <v>2</v>
      </c>
      <c r="E209" t="s">
        <v>25</v>
      </c>
      <c r="F209" t="s">
        <v>26</v>
      </c>
      <c r="G209" t="s">
        <v>690</v>
      </c>
      <c r="H209" t="s">
        <v>691</v>
      </c>
      <c r="I209">
        <v>2021</v>
      </c>
      <c r="J209">
        <v>32</v>
      </c>
    </row>
    <row r="210" spans="1:10" hidden="1">
      <c r="A210">
        <v>2023</v>
      </c>
      <c r="B210" t="s">
        <v>697</v>
      </c>
      <c r="C210" t="s">
        <v>101</v>
      </c>
      <c r="E210" t="s">
        <v>114</v>
      </c>
      <c r="F210" t="s">
        <v>115</v>
      </c>
      <c r="G210" t="s">
        <v>690</v>
      </c>
      <c r="H210" t="s">
        <v>691</v>
      </c>
      <c r="I210">
        <v>2021</v>
      </c>
      <c r="J210">
        <v>39</v>
      </c>
    </row>
    <row r="211" spans="1:10" hidden="1">
      <c r="A211">
        <v>2023</v>
      </c>
      <c r="B211" t="s">
        <v>692</v>
      </c>
      <c r="C211" t="s">
        <v>149</v>
      </c>
      <c r="D211" t="s">
        <v>693</v>
      </c>
      <c r="E211" t="s">
        <v>151</v>
      </c>
      <c r="F211" t="s">
        <v>152</v>
      </c>
      <c r="G211" t="s">
        <v>694</v>
      </c>
      <c r="H211" t="s">
        <v>695</v>
      </c>
      <c r="I211">
        <v>2020</v>
      </c>
      <c r="J211">
        <v>0</v>
      </c>
    </row>
    <row r="212" spans="1:10" hidden="1">
      <c r="A212">
        <v>2023</v>
      </c>
      <c r="B212" t="s">
        <v>698</v>
      </c>
      <c r="C212" t="s">
        <v>187</v>
      </c>
      <c r="D212" t="s">
        <v>701</v>
      </c>
      <c r="E212" t="s">
        <v>194</v>
      </c>
      <c r="F212" t="s">
        <v>195</v>
      </c>
      <c r="G212" t="s">
        <v>702</v>
      </c>
      <c r="H212" t="s">
        <v>700</v>
      </c>
      <c r="I212">
        <v>2022</v>
      </c>
      <c r="J212">
        <v>0</v>
      </c>
    </row>
    <row r="213" spans="1:10" hidden="1">
      <c r="A213">
        <v>2022</v>
      </c>
      <c r="B213" t="s">
        <v>712</v>
      </c>
      <c r="C213" t="s">
        <v>119</v>
      </c>
      <c r="D213" t="s">
        <v>705</v>
      </c>
      <c r="E213" t="s">
        <v>126</v>
      </c>
      <c r="F213" t="s">
        <v>127</v>
      </c>
      <c r="G213" t="s">
        <v>690</v>
      </c>
      <c r="H213" t="s">
        <v>691</v>
      </c>
      <c r="I213">
        <v>2020</v>
      </c>
    </row>
    <row r="214" spans="1:10" hidden="1">
      <c r="A214">
        <v>2022</v>
      </c>
      <c r="B214" t="s">
        <v>692</v>
      </c>
      <c r="C214" t="s">
        <v>149</v>
      </c>
      <c r="D214" t="s">
        <v>713</v>
      </c>
      <c r="E214" t="s">
        <v>180</v>
      </c>
      <c r="F214" t="s">
        <v>181</v>
      </c>
      <c r="G214" t="s">
        <v>690</v>
      </c>
      <c r="H214" t="s">
        <v>700</v>
      </c>
      <c r="I214">
        <v>2021</v>
      </c>
      <c r="J214">
        <v>0</v>
      </c>
    </row>
    <row r="215" spans="1:10" hidden="1">
      <c r="A215">
        <v>2023</v>
      </c>
      <c r="B215" t="s">
        <v>688</v>
      </c>
      <c r="C215" t="s">
        <v>1</v>
      </c>
      <c r="D215" t="s">
        <v>2</v>
      </c>
      <c r="E215" t="s">
        <v>40</v>
      </c>
      <c r="F215" t="s">
        <v>41</v>
      </c>
      <c r="G215" t="s">
        <v>690</v>
      </c>
      <c r="H215" t="s">
        <v>708</v>
      </c>
      <c r="I215">
        <v>2019</v>
      </c>
    </row>
    <row r="216" spans="1:10" hidden="1">
      <c r="A216">
        <v>2023</v>
      </c>
      <c r="B216" t="s">
        <v>716</v>
      </c>
      <c r="C216" t="s">
        <v>717</v>
      </c>
      <c r="E216" t="s">
        <v>140</v>
      </c>
      <c r="F216" t="s">
        <v>141</v>
      </c>
      <c r="G216" t="s">
        <v>690</v>
      </c>
      <c r="H216" t="s">
        <v>691</v>
      </c>
      <c r="I216">
        <v>2021</v>
      </c>
    </row>
    <row r="217" spans="1:10" hidden="1">
      <c r="A217">
        <v>2023</v>
      </c>
      <c r="B217" t="s">
        <v>698</v>
      </c>
      <c r="C217" t="s">
        <v>187</v>
      </c>
      <c r="D217" t="s">
        <v>701</v>
      </c>
      <c r="E217" t="s">
        <v>192</v>
      </c>
      <c r="F217" t="s">
        <v>193</v>
      </c>
      <c r="G217" t="s">
        <v>702</v>
      </c>
      <c r="H217" t="s">
        <v>700</v>
      </c>
      <c r="I217">
        <v>2022</v>
      </c>
      <c r="J217">
        <v>0</v>
      </c>
    </row>
    <row r="218" spans="1:10" hidden="1">
      <c r="A218">
        <v>2023</v>
      </c>
      <c r="B218" t="s">
        <v>688</v>
      </c>
      <c r="C218" t="s">
        <v>1</v>
      </c>
      <c r="D218" t="s">
        <v>78</v>
      </c>
      <c r="E218" t="s">
        <v>95</v>
      </c>
      <c r="F218" t="s">
        <v>96</v>
      </c>
      <c r="G218" t="s">
        <v>690</v>
      </c>
      <c r="H218" t="s">
        <v>691</v>
      </c>
      <c r="I218">
        <v>2021</v>
      </c>
      <c r="J218">
        <v>0</v>
      </c>
    </row>
    <row r="219" spans="1:10" hidden="1">
      <c r="A219">
        <v>2024</v>
      </c>
      <c r="B219" t="s">
        <v>688</v>
      </c>
      <c r="C219" t="s">
        <v>1</v>
      </c>
      <c r="D219" t="s">
        <v>2</v>
      </c>
      <c r="E219" t="s">
        <v>16</v>
      </c>
      <c r="F219" t="s">
        <v>17</v>
      </c>
      <c r="G219" t="s">
        <v>690</v>
      </c>
      <c r="H219" t="s">
        <v>700</v>
      </c>
      <c r="I219">
        <v>2023</v>
      </c>
      <c r="J219">
        <v>8</v>
      </c>
    </row>
    <row r="220" spans="1:10" hidden="1">
      <c r="A220">
        <v>2023</v>
      </c>
      <c r="B220" t="s">
        <v>692</v>
      </c>
      <c r="C220" t="s">
        <v>149</v>
      </c>
      <c r="D220" t="s">
        <v>696</v>
      </c>
      <c r="E220" t="s">
        <v>174</v>
      </c>
      <c r="F220" t="s">
        <v>175</v>
      </c>
      <c r="G220" t="s">
        <v>694</v>
      </c>
      <c r="H220" t="s">
        <v>691</v>
      </c>
      <c r="I220">
        <v>2021</v>
      </c>
      <c r="J220">
        <v>130</v>
      </c>
    </row>
    <row r="221" spans="1:10" hidden="1">
      <c r="A221">
        <v>2022</v>
      </c>
      <c r="B221" t="s">
        <v>692</v>
      </c>
      <c r="C221" t="s">
        <v>149</v>
      </c>
      <c r="D221" t="s">
        <v>696</v>
      </c>
      <c r="E221" t="s">
        <v>174</v>
      </c>
      <c r="F221" t="s">
        <v>746</v>
      </c>
      <c r="G221" t="s">
        <v>694</v>
      </c>
      <c r="H221" t="s">
        <v>691</v>
      </c>
      <c r="I221">
        <v>2020</v>
      </c>
      <c r="J221">
        <v>63</v>
      </c>
    </row>
    <row r="222" spans="1:10" hidden="1">
      <c r="A222">
        <v>2024</v>
      </c>
      <c r="B222" t="s">
        <v>716</v>
      </c>
      <c r="C222" t="s">
        <v>717</v>
      </c>
      <c r="E222" t="s">
        <v>144</v>
      </c>
      <c r="F222" t="s">
        <v>145</v>
      </c>
      <c r="G222" t="s">
        <v>690</v>
      </c>
      <c r="H222" t="s">
        <v>691</v>
      </c>
      <c r="I222">
        <v>2022</v>
      </c>
      <c r="J222">
        <v>0</v>
      </c>
    </row>
    <row r="223" spans="1:10" hidden="1">
      <c r="A223">
        <v>2023</v>
      </c>
      <c r="B223" t="s">
        <v>688</v>
      </c>
      <c r="C223" t="s">
        <v>1</v>
      </c>
      <c r="D223" t="s">
        <v>54</v>
      </c>
      <c r="E223" t="s">
        <v>65</v>
      </c>
      <c r="F223" t="s">
        <v>66</v>
      </c>
      <c r="G223" t="s">
        <v>690</v>
      </c>
      <c r="H223" t="s">
        <v>691</v>
      </c>
      <c r="I223">
        <v>2021</v>
      </c>
      <c r="J223">
        <v>181</v>
      </c>
    </row>
    <row r="224" spans="1:10" hidden="1">
      <c r="A224">
        <v>2022</v>
      </c>
      <c r="B224" t="s">
        <v>692</v>
      </c>
      <c r="C224" t="s">
        <v>149</v>
      </c>
      <c r="D224" t="s">
        <v>723</v>
      </c>
      <c r="E224" t="s">
        <v>157</v>
      </c>
      <c r="F224" t="s">
        <v>747</v>
      </c>
      <c r="G224" t="s">
        <v>690</v>
      </c>
      <c r="H224" t="s">
        <v>691</v>
      </c>
      <c r="I224">
        <v>2020</v>
      </c>
      <c r="J224">
        <v>0</v>
      </c>
    </row>
    <row r="225" spans="1:10" hidden="1">
      <c r="A225">
        <v>2024</v>
      </c>
      <c r="B225" t="s">
        <v>692</v>
      </c>
      <c r="C225" t="s">
        <v>149</v>
      </c>
      <c r="D225" t="s">
        <v>696</v>
      </c>
      <c r="E225" t="s">
        <v>164</v>
      </c>
      <c r="F225" t="s">
        <v>165</v>
      </c>
      <c r="G225" t="s">
        <v>710</v>
      </c>
      <c r="H225" t="s">
        <v>691</v>
      </c>
      <c r="I225">
        <v>2022</v>
      </c>
      <c r="J225">
        <v>47</v>
      </c>
    </row>
    <row r="226" spans="1:10" hidden="1">
      <c r="A226">
        <v>2024</v>
      </c>
      <c r="B226" t="s">
        <v>688</v>
      </c>
      <c r="C226" t="s">
        <v>1</v>
      </c>
      <c r="D226" t="s">
        <v>54</v>
      </c>
      <c r="E226" t="s">
        <v>73</v>
      </c>
      <c r="F226" t="s">
        <v>74</v>
      </c>
      <c r="G226" t="s">
        <v>694</v>
      </c>
      <c r="H226" t="s">
        <v>695</v>
      </c>
      <c r="I226">
        <v>2021</v>
      </c>
    </row>
    <row r="227" spans="1:10" hidden="1">
      <c r="A227">
        <v>2022</v>
      </c>
      <c r="B227" t="s">
        <v>688</v>
      </c>
      <c r="C227" t="s">
        <v>689</v>
      </c>
      <c r="D227" t="s">
        <v>2</v>
      </c>
      <c r="E227" t="s">
        <v>19</v>
      </c>
      <c r="F227" t="s">
        <v>748</v>
      </c>
      <c r="G227" t="s">
        <v>690</v>
      </c>
      <c r="H227" t="s">
        <v>700</v>
      </c>
      <c r="I227">
        <v>2021</v>
      </c>
      <c r="J227">
        <v>2890</v>
      </c>
    </row>
    <row r="228" spans="1:10" hidden="1">
      <c r="A228">
        <v>2022</v>
      </c>
      <c r="B228" t="s">
        <v>698</v>
      </c>
      <c r="C228" t="s">
        <v>188</v>
      </c>
      <c r="D228" t="s">
        <v>703</v>
      </c>
      <c r="E228" t="s">
        <v>200</v>
      </c>
      <c r="F228" t="s">
        <v>201</v>
      </c>
      <c r="G228" t="s">
        <v>702</v>
      </c>
      <c r="H228" t="s">
        <v>700</v>
      </c>
      <c r="I228">
        <v>2021</v>
      </c>
      <c r="J228">
        <v>0</v>
      </c>
    </row>
    <row r="229" spans="1:10" hidden="1">
      <c r="A229">
        <v>2024</v>
      </c>
      <c r="B229" t="s">
        <v>688</v>
      </c>
      <c r="C229" t="s">
        <v>1</v>
      </c>
      <c r="D229" t="s">
        <v>78</v>
      </c>
      <c r="E229" t="s">
        <v>95</v>
      </c>
      <c r="F229" t="s">
        <v>96</v>
      </c>
      <c r="G229" t="s">
        <v>690</v>
      </c>
      <c r="H229" t="s">
        <v>691</v>
      </c>
      <c r="I229">
        <v>2022</v>
      </c>
      <c r="J229">
        <v>0</v>
      </c>
    </row>
    <row r="230" spans="1:10" hidden="1">
      <c r="A230">
        <v>2022</v>
      </c>
      <c r="B230" t="s">
        <v>698</v>
      </c>
      <c r="C230" t="s">
        <v>188</v>
      </c>
      <c r="D230" t="s">
        <v>703</v>
      </c>
      <c r="E230" t="s">
        <v>202</v>
      </c>
      <c r="F230" t="s">
        <v>749</v>
      </c>
      <c r="G230" t="s">
        <v>702</v>
      </c>
      <c r="H230" t="s">
        <v>700</v>
      </c>
      <c r="I230">
        <v>2021</v>
      </c>
      <c r="J230">
        <v>0</v>
      </c>
    </row>
    <row r="231" spans="1:10" hidden="1">
      <c r="A231">
        <v>2022</v>
      </c>
      <c r="B231" t="s">
        <v>688</v>
      </c>
      <c r="C231" t="s">
        <v>689</v>
      </c>
      <c r="D231" t="s">
        <v>78</v>
      </c>
      <c r="E231" t="s">
        <v>95</v>
      </c>
      <c r="F231" t="s">
        <v>750</v>
      </c>
      <c r="G231" t="s">
        <v>690</v>
      </c>
      <c r="H231" t="s">
        <v>691</v>
      </c>
      <c r="I231">
        <v>2020</v>
      </c>
      <c r="J231">
        <v>0</v>
      </c>
    </row>
    <row r="232" spans="1:10" hidden="1">
      <c r="A232">
        <v>2024</v>
      </c>
      <c r="B232" t="s">
        <v>688</v>
      </c>
      <c r="C232" t="s">
        <v>1</v>
      </c>
      <c r="D232" t="s">
        <v>2</v>
      </c>
      <c r="E232" t="s">
        <v>46</v>
      </c>
      <c r="F232" t="s">
        <v>47</v>
      </c>
      <c r="G232" t="s">
        <v>690</v>
      </c>
      <c r="H232" t="s">
        <v>708</v>
      </c>
      <c r="I232">
        <v>2020</v>
      </c>
      <c r="J232">
        <v>94</v>
      </c>
    </row>
    <row r="233" spans="1:10" hidden="1">
      <c r="A233">
        <v>2023</v>
      </c>
      <c r="B233" t="s">
        <v>688</v>
      </c>
      <c r="C233" t="s">
        <v>1</v>
      </c>
      <c r="D233" t="s">
        <v>2</v>
      </c>
      <c r="E233" t="s">
        <v>46</v>
      </c>
      <c r="F233" t="s">
        <v>47</v>
      </c>
      <c r="G233" t="s">
        <v>690</v>
      </c>
      <c r="H233" t="s">
        <v>708</v>
      </c>
      <c r="I233">
        <v>2019</v>
      </c>
    </row>
    <row r="234" spans="1:10" hidden="1">
      <c r="A234">
        <v>2022</v>
      </c>
      <c r="B234" t="s">
        <v>716</v>
      </c>
      <c r="C234" t="s">
        <v>717</v>
      </c>
      <c r="D234" t="s">
        <v>705</v>
      </c>
      <c r="E234" t="s">
        <v>142</v>
      </c>
      <c r="F234" t="s">
        <v>751</v>
      </c>
      <c r="G234" t="s">
        <v>690</v>
      </c>
      <c r="H234" t="s">
        <v>691</v>
      </c>
      <c r="I234">
        <v>2020</v>
      </c>
      <c r="J234">
        <v>24</v>
      </c>
    </row>
    <row r="235" spans="1:10" hidden="1">
      <c r="A235">
        <v>2022</v>
      </c>
      <c r="B235" t="s">
        <v>716</v>
      </c>
      <c r="C235" t="s">
        <v>717</v>
      </c>
      <c r="D235" t="s">
        <v>705</v>
      </c>
      <c r="E235" t="s">
        <v>140</v>
      </c>
      <c r="F235" t="s">
        <v>752</v>
      </c>
      <c r="G235" t="s">
        <v>690</v>
      </c>
      <c r="H235" t="s">
        <v>691</v>
      </c>
      <c r="I235">
        <v>2020</v>
      </c>
    </row>
    <row r="236" spans="1:10" hidden="1">
      <c r="A236">
        <v>2023</v>
      </c>
      <c r="B236" t="s">
        <v>698</v>
      </c>
      <c r="C236" t="s">
        <v>189</v>
      </c>
      <c r="D236" t="s">
        <v>346</v>
      </c>
      <c r="E236" t="s">
        <v>216</v>
      </c>
      <c r="F236" t="s">
        <v>217</v>
      </c>
      <c r="G236" t="s">
        <v>699</v>
      </c>
      <c r="H236" t="s">
        <v>700</v>
      </c>
      <c r="I236">
        <v>2022</v>
      </c>
      <c r="J236">
        <v>0</v>
      </c>
    </row>
    <row r="237" spans="1:10" hidden="1">
      <c r="A237">
        <v>2023</v>
      </c>
      <c r="B237" t="s">
        <v>688</v>
      </c>
      <c r="C237" t="s">
        <v>1</v>
      </c>
      <c r="D237" t="s">
        <v>78</v>
      </c>
      <c r="E237" t="s">
        <v>91</v>
      </c>
      <c r="F237" t="s">
        <v>92</v>
      </c>
      <c r="G237" t="s">
        <v>690</v>
      </c>
      <c r="H237" t="s">
        <v>691</v>
      </c>
      <c r="I237">
        <v>2021</v>
      </c>
      <c r="J237">
        <v>382</v>
      </c>
    </row>
    <row r="238" spans="1:10" hidden="1">
      <c r="A238">
        <v>2022</v>
      </c>
      <c r="B238" t="s">
        <v>716</v>
      </c>
      <c r="C238" t="s">
        <v>717</v>
      </c>
      <c r="D238" t="s">
        <v>705</v>
      </c>
      <c r="E238" t="s">
        <v>137</v>
      </c>
      <c r="F238" t="s">
        <v>753</v>
      </c>
      <c r="G238" t="s">
        <v>690</v>
      </c>
      <c r="H238" t="s">
        <v>691</v>
      </c>
      <c r="I238">
        <v>2020</v>
      </c>
    </row>
    <row r="239" spans="1:10" hidden="1">
      <c r="A239">
        <v>2023</v>
      </c>
      <c r="B239" t="s">
        <v>716</v>
      </c>
      <c r="C239" t="s">
        <v>717</v>
      </c>
      <c r="E239" t="s">
        <v>144</v>
      </c>
      <c r="F239" t="s">
        <v>145</v>
      </c>
      <c r="G239" t="s">
        <v>690</v>
      </c>
      <c r="H239" t="s">
        <v>691</v>
      </c>
      <c r="I239">
        <v>2021</v>
      </c>
      <c r="J239">
        <v>0</v>
      </c>
    </row>
    <row r="240" spans="1:10" hidden="1">
      <c r="A240">
        <v>2022</v>
      </c>
      <c r="B240" t="s">
        <v>698</v>
      </c>
      <c r="C240" t="s">
        <v>187</v>
      </c>
      <c r="D240" t="s">
        <v>728</v>
      </c>
      <c r="E240" t="s">
        <v>196</v>
      </c>
      <c r="F240" t="s">
        <v>197</v>
      </c>
      <c r="G240" t="s">
        <v>702</v>
      </c>
      <c r="H240" t="s">
        <v>754</v>
      </c>
      <c r="I240">
        <v>2021</v>
      </c>
      <c r="J240">
        <v>2021</v>
      </c>
    </row>
    <row r="241" spans="1:10" hidden="1">
      <c r="A241">
        <v>2023</v>
      </c>
      <c r="B241" t="s">
        <v>688</v>
      </c>
      <c r="C241" t="s">
        <v>1</v>
      </c>
      <c r="D241" t="s">
        <v>54</v>
      </c>
      <c r="E241" t="s">
        <v>71</v>
      </c>
      <c r="F241" t="s">
        <v>72</v>
      </c>
      <c r="G241" t="s">
        <v>690</v>
      </c>
      <c r="H241" t="s">
        <v>691</v>
      </c>
      <c r="I241">
        <v>2021</v>
      </c>
      <c r="J241">
        <v>1024</v>
      </c>
    </row>
    <row r="242" spans="1:10" hidden="1">
      <c r="A242">
        <v>2024</v>
      </c>
      <c r="B242" t="s">
        <v>692</v>
      </c>
      <c r="C242" t="s">
        <v>149</v>
      </c>
      <c r="D242" t="s">
        <v>696</v>
      </c>
      <c r="E242" t="s">
        <v>166</v>
      </c>
      <c r="F242" t="s">
        <v>167</v>
      </c>
      <c r="G242" t="s">
        <v>694</v>
      </c>
      <c r="H242" t="s">
        <v>691</v>
      </c>
      <c r="I242">
        <v>2022</v>
      </c>
      <c r="J242">
        <v>138</v>
      </c>
    </row>
    <row r="243" spans="1:10" hidden="1">
      <c r="A243">
        <v>2024</v>
      </c>
      <c r="B243" t="s">
        <v>688</v>
      </c>
      <c r="C243" t="s">
        <v>1</v>
      </c>
      <c r="D243" t="s">
        <v>78</v>
      </c>
      <c r="E243" t="s">
        <v>97</v>
      </c>
      <c r="F243" t="s">
        <v>98</v>
      </c>
      <c r="G243" t="s">
        <v>690</v>
      </c>
      <c r="H243" t="s">
        <v>691</v>
      </c>
      <c r="I243">
        <v>2022</v>
      </c>
      <c r="J243">
        <v>2</v>
      </c>
    </row>
    <row r="244" spans="1:10" hidden="1">
      <c r="A244">
        <v>2022</v>
      </c>
      <c r="B244" t="s">
        <v>698</v>
      </c>
      <c r="C244" t="s">
        <v>189</v>
      </c>
      <c r="D244" t="s">
        <v>346</v>
      </c>
      <c r="E244" t="s">
        <v>212</v>
      </c>
      <c r="F244" t="s">
        <v>213</v>
      </c>
      <c r="G244" t="s">
        <v>699</v>
      </c>
      <c r="H244" t="s">
        <v>700</v>
      </c>
      <c r="I244">
        <v>2021</v>
      </c>
      <c r="J244">
        <v>0</v>
      </c>
    </row>
    <row r="245" spans="1:10" hidden="1">
      <c r="A245">
        <v>2022</v>
      </c>
      <c r="B245" t="s">
        <v>688</v>
      </c>
      <c r="C245" t="s">
        <v>689</v>
      </c>
      <c r="D245" t="s">
        <v>78</v>
      </c>
      <c r="E245" t="s">
        <v>82</v>
      </c>
      <c r="F245" t="s">
        <v>755</v>
      </c>
      <c r="G245" t="s">
        <v>690</v>
      </c>
      <c r="H245" t="s">
        <v>691</v>
      </c>
      <c r="I245">
        <v>2020</v>
      </c>
      <c r="J245">
        <v>17</v>
      </c>
    </row>
    <row r="246" spans="1:10">
      <c r="A246">
        <v>2024</v>
      </c>
      <c r="B246" t="s">
        <v>698</v>
      </c>
      <c r="C246" t="s">
        <v>188</v>
      </c>
      <c r="D246" t="s">
        <v>706</v>
      </c>
      <c r="E246" t="s">
        <v>206</v>
      </c>
      <c r="F246" t="s">
        <v>207</v>
      </c>
      <c r="G246" t="s">
        <v>699</v>
      </c>
      <c r="H246" t="s">
        <v>700</v>
      </c>
      <c r="I246">
        <v>2023</v>
      </c>
      <c r="J246">
        <v>0</v>
      </c>
    </row>
    <row r="247" spans="1:10" hidden="1">
      <c r="A247">
        <v>2024</v>
      </c>
      <c r="B247" t="s">
        <v>688</v>
      </c>
      <c r="C247" t="s">
        <v>1</v>
      </c>
      <c r="D247" t="s">
        <v>2</v>
      </c>
      <c r="E247" t="s">
        <v>28</v>
      </c>
      <c r="F247" t="s">
        <v>29</v>
      </c>
      <c r="G247" t="s">
        <v>690</v>
      </c>
      <c r="H247" t="s">
        <v>691</v>
      </c>
      <c r="I247">
        <v>2022</v>
      </c>
      <c r="J247">
        <v>115</v>
      </c>
    </row>
    <row r="248" spans="1:10" hidden="1">
      <c r="A248">
        <v>2022</v>
      </c>
      <c r="B248" t="s">
        <v>716</v>
      </c>
      <c r="C248" t="s">
        <v>717</v>
      </c>
      <c r="D248" t="s">
        <v>705</v>
      </c>
      <c r="E248" t="s">
        <v>144</v>
      </c>
      <c r="F248" t="s">
        <v>145</v>
      </c>
      <c r="G248" t="s">
        <v>690</v>
      </c>
      <c r="H248" t="s">
        <v>691</v>
      </c>
      <c r="I248">
        <v>2020</v>
      </c>
      <c r="J248">
        <v>1</v>
      </c>
    </row>
    <row r="249" spans="1:10" hidden="1">
      <c r="A249">
        <v>2023</v>
      </c>
      <c r="B249" t="s">
        <v>688</v>
      </c>
      <c r="C249" t="s">
        <v>1</v>
      </c>
      <c r="D249" t="s">
        <v>2</v>
      </c>
      <c r="E249" t="s">
        <v>19</v>
      </c>
      <c r="F249" t="s">
        <v>20</v>
      </c>
      <c r="G249" t="s">
        <v>690</v>
      </c>
      <c r="H249" t="s">
        <v>700</v>
      </c>
      <c r="I249">
        <v>2022</v>
      </c>
      <c r="J249">
        <v>2773</v>
      </c>
    </row>
    <row r="250" spans="1:10">
      <c r="A250">
        <v>2024</v>
      </c>
      <c r="B250" t="s">
        <v>698</v>
      </c>
      <c r="C250" t="s">
        <v>189</v>
      </c>
      <c r="D250" t="s">
        <v>346</v>
      </c>
      <c r="E250" t="s">
        <v>218</v>
      </c>
      <c r="F250" t="s">
        <v>152</v>
      </c>
      <c r="G250" t="s">
        <v>699</v>
      </c>
      <c r="H250" t="s">
        <v>700</v>
      </c>
      <c r="I250">
        <v>2023</v>
      </c>
      <c r="J250">
        <v>0</v>
      </c>
    </row>
    <row r="251" spans="1:10" hidden="1">
      <c r="A251">
        <v>2023</v>
      </c>
      <c r="B251" t="s">
        <v>688</v>
      </c>
      <c r="C251" t="s">
        <v>1</v>
      </c>
      <c r="D251" t="s">
        <v>2</v>
      </c>
      <c r="E251" t="s">
        <v>16</v>
      </c>
      <c r="F251" t="s">
        <v>17</v>
      </c>
      <c r="G251" t="s">
        <v>690</v>
      </c>
      <c r="H251" t="s">
        <v>700</v>
      </c>
      <c r="I251">
        <v>2022</v>
      </c>
      <c r="J251">
        <v>8</v>
      </c>
    </row>
    <row r="252" spans="1:10" hidden="1">
      <c r="A252">
        <v>2023</v>
      </c>
      <c r="B252" t="s">
        <v>692</v>
      </c>
      <c r="C252" t="s">
        <v>149</v>
      </c>
      <c r="D252" t="s">
        <v>713</v>
      </c>
      <c r="E252" t="s">
        <v>180</v>
      </c>
      <c r="F252" t="s">
        <v>181</v>
      </c>
      <c r="G252" t="s">
        <v>690</v>
      </c>
      <c r="H252" t="s">
        <v>700</v>
      </c>
      <c r="I252">
        <v>2022</v>
      </c>
      <c r="J252">
        <v>0</v>
      </c>
    </row>
    <row r="253" spans="1:10" hidden="1">
      <c r="A253">
        <v>2024</v>
      </c>
      <c r="B253" t="s">
        <v>697</v>
      </c>
      <c r="C253" t="s">
        <v>101</v>
      </c>
      <c r="E253" t="s">
        <v>116</v>
      </c>
      <c r="F253" t="s">
        <v>117</v>
      </c>
      <c r="G253" t="s">
        <v>690</v>
      </c>
      <c r="H253" t="s">
        <v>691</v>
      </c>
      <c r="I253">
        <v>2022</v>
      </c>
    </row>
    <row r="254" spans="1:10" hidden="1">
      <c r="A254">
        <v>2025</v>
      </c>
      <c r="B254" t="s">
        <v>688</v>
      </c>
      <c r="C254" t="s">
        <v>1</v>
      </c>
      <c r="D254" t="s">
        <v>2</v>
      </c>
      <c r="E254" t="s">
        <v>14</v>
      </c>
      <c r="F254" t="s">
        <v>5</v>
      </c>
      <c r="G254" t="s">
        <v>690</v>
      </c>
      <c r="H254" t="s">
        <v>691</v>
      </c>
      <c r="I254">
        <v>2023</v>
      </c>
      <c r="J254">
        <v>7585</v>
      </c>
    </row>
    <row r="255" spans="1:10" hidden="1">
      <c r="A255">
        <v>2025</v>
      </c>
      <c r="B255" t="s">
        <v>688</v>
      </c>
      <c r="C255" t="s">
        <v>1</v>
      </c>
      <c r="D255" t="s">
        <v>2</v>
      </c>
      <c r="E255" t="s">
        <v>16</v>
      </c>
      <c r="F255" t="s">
        <v>17</v>
      </c>
      <c r="G255" t="s">
        <v>690</v>
      </c>
      <c r="H255" t="s">
        <v>700</v>
      </c>
      <c r="I255">
        <v>2023</v>
      </c>
      <c r="J255">
        <v>0</v>
      </c>
    </row>
    <row r="256" spans="1:10" hidden="1">
      <c r="A256">
        <v>2025</v>
      </c>
      <c r="B256" t="s">
        <v>688</v>
      </c>
      <c r="C256" t="s">
        <v>1</v>
      </c>
      <c r="D256" t="s">
        <v>2</v>
      </c>
      <c r="E256" t="s">
        <v>19</v>
      </c>
      <c r="F256" t="s">
        <v>20</v>
      </c>
      <c r="G256" t="s">
        <v>690</v>
      </c>
      <c r="H256" t="s">
        <v>700</v>
      </c>
      <c r="I256">
        <v>2023</v>
      </c>
      <c r="J256">
        <v>0</v>
      </c>
    </row>
    <row r="257" spans="1:10" hidden="1">
      <c r="A257">
        <v>2025</v>
      </c>
      <c r="B257" t="s">
        <v>688</v>
      </c>
      <c r="C257" t="s">
        <v>1</v>
      </c>
      <c r="D257" t="s">
        <v>2</v>
      </c>
      <c r="E257" t="s">
        <v>22</v>
      </c>
      <c r="F257" t="s">
        <v>23</v>
      </c>
      <c r="G257" t="s">
        <v>690</v>
      </c>
      <c r="H257" t="s">
        <v>708</v>
      </c>
      <c r="I257">
        <v>2021</v>
      </c>
      <c r="J257">
        <v>33227.480000000003</v>
      </c>
    </row>
    <row r="258" spans="1:10" hidden="1">
      <c r="A258">
        <v>2025</v>
      </c>
      <c r="B258" t="s">
        <v>688</v>
      </c>
      <c r="C258" t="s">
        <v>1</v>
      </c>
      <c r="D258" t="s">
        <v>2</v>
      </c>
      <c r="E258" t="s">
        <v>25</v>
      </c>
      <c r="F258" t="s">
        <v>26</v>
      </c>
      <c r="G258" t="s">
        <v>690</v>
      </c>
      <c r="H258" t="s">
        <v>691</v>
      </c>
      <c r="I258">
        <v>2023</v>
      </c>
      <c r="J258">
        <v>22</v>
      </c>
    </row>
    <row r="259" spans="1:10" hidden="1">
      <c r="A259">
        <v>2025</v>
      </c>
      <c r="B259" t="s">
        <v>688</v>
      </c>
      <c r="C259" t="s">
        <v>1</v>
      </c>
      <c r="D259" t="s">
        <v>2</v>
      </c>
      <c r="E259" t="s">
        <v>28</v>
      </c>
      <c r="F259" t="s">
        <v>29</v>
      </c>
      <c r="G259" t="s">
        <v>690</v>
      </c>
      <c r="H259" t="s">
        <v>691</v>
      </c>
      <c r="I259">
        <v>2023</v>
      </c>
      <c r="J259">
        <v>110</v>
      </c>
    </row>
    <row r="260" spans="1:10" hidden="1">
      <c r="A260">
        <v>2025</v>
      </c>
      <c r="B260" t="s">
        <v>688</v>
      </c>
      <c r="C260" t="s">
        <v>1</v>
      </c>
      <c r="D260" t="s">
        <v>2</v>
      </c>
      <c r="E260" t="s">
        <v>31</v>
      </c>
      <c r="F260" t="s">
        <v>32</v>
      </c>
      <c r="G260" t="s">
        <v>690</v>
      </c>
      <c r="H260" t="s">
        <v>691</v>
      </c>
      <c r="I260">
        <v>2023</v>
      </c>
      <c r="J260">
        <v>536</v>
      </c>
    </row>
    <row r="261" spans="1:10" hidden="1">
      <c r="A261">
        <v>2025</v>
      </c>
      <c r="B261" t="s">
        <v>688</v>
      </c>
      <c r="C261" t="s">
        <v>1</v>
      </c>
      <c r="D261" t="s">
        <v>2</v>
      </c>
      <c r="E261" t="s">
        <v>34</v>
      </c>
      <c r="F261" t="s">
        <v>35</v>
      </c>
      <c r="G261" t="s">
        <v>690</v>
      </c>
      <c r="H261" t="s">
        <v>691</v>
      </c>
      <c r="I261">
        <v>2023</v>
      </c>
      <c r="J261">
        <v>731</v>
      </c>
    </row>
    <row r="262" spans="1:10" hidden="1">
      <c r="A262">
        <v>2025</v>
      </c>
      <c r="B262" t="s">
        <v>688</v>
      </c>
      <c r="C262" t="s">
        <v>1</v>
      </c>
      <c r="D262" t="s">
        <v>2</v>
      </c>
      <c r="E262" t="s">
        <v>37</v>
      </c>
      <c r="F262" t="s">
        <v>38</v>
      </c>
      <c r="G262" t="s">
        <v>690</v>
      </c>
      <c r="H262" t="s">
        <v>708</v>
      </c>
      <c r="I262">
        <v>2021</v>
      </c>
      <c r="J262">
        <v>22.396660000000001</v>
      </c>
    </row>
    <row r="263" spans="1:10" hidden="1">
      <c r="A263">
        <v>2025</v>
      </c>
      <c r="B263" t="s">
        <v>688</v>
      </c>
      <c r="C263" t="s">
        <v>1</v>
      </c>
      <c r="D263" t="s">
        <v>2</v>
      </c>
      <c r="E263" t="s">
        <v>40</v>
      </c>
      <c r="F263" t="s">
        <v>41</v>
      </c>
      <c r="G263" t="s">
        <v>690</v>
      </c>
      <c r="H263" t="s">
        <v>708</v>
      </c>
      <c r="I263">
        <v>2021</v>
      </c>
      <c r="J263">
        <v>15.78091</v>
      </c>
    </row>
    <row r="264" spans="1:10" hidden="1">
      <c r="A264">
        <v>2025</v>
      </c>
      <c r="B264" t="s">
        <v>688</v>
      </c>
      <c r="C264" t="s">
        <v>1</v>
      </c>
      <c r="D264" t="s">
        <v>2</v>
      </c>
      <c r="E264" t="s">
        <v>43</v>
      </c>
      <c r="F264" t="s">
        <v>44</v>
      </c>
      <c r="G264" t="s">
        <v>690</v>
      </c>
      <c r="H264" t="s">
        <v>708</v>
      </c>
      <c r="I264">
        <v>2022</v>
      </c>
      <c r="J264">
        <v>69.989999999999995</v>
      </c>
    </row>
    <row r="265" spans="1:10" hidden="1">
      <c r="A265">
        <v>2025</v>
      </c>
      <c r="B265" t="s">
        <v>688</v>
      </c>
      <c r="C265" t="s">
        <v>1</v>
      </c>
      <c r="D265" t="s">
        <v>2</v>
      </c>
      <c r="E265" t="s">
        <v>46</v>
      </c>
      <c r="F265" t="s">
        <v>47</v>
      </c>
      <c r="G265" t="s">
        <v>690</v>
      </c>
      <c r="H265" t="s">
        <v>708</v>
      </c>
      <c r="I265">
        <v>2022</v>
      </c>
      <c r="J265">
        <v>81.93</v>
      </c>
    </row>
    <row r="266" spans="1:10" hidden="1">
      <c r="A266">
        <v>2025</v>
      </c>
      <c r="B266" t="s">
        <v>688</v>
      </c>
      <c r="C266" t="s">
        <v>1</v>
      </c>
      <c r="D266" t="s">
        <v>54</v>
      </c>
      <c r="E266" t="s">
        <v>56</v>
      </c>
      <c r="F266" t="s">
        <v>57</v>
      </c>
      <c r="G266" t="s">
        <v>690</v>
      </c>
      <c r="H266" t="s">
        <v>695</v>
      </c>
      <c r="I266">
        <v>2022</v>
      </c>
      <c r="J266">
        <v>65.2</v>
      </c>
    </row>
    <row r="267" spans="1:10" hidden="1">
      <c r="A267">
        <v>2025</v>
      </c>
      <c r="B267" t="s">
        <v>688</v>
      </c>
      <c r="C267" t="s">
        <v>1</v>
      </c>
      <c r="D267" t="s">
        <v>54</v>
      </c>
      <c r="E267" t="s">
        <v>58</v>
      </c>
      <c r="F267" t="s">
        <v>59</v>
      </c>
      <c r="G267" t="s">
        <v>690</v>
      </c>
      <c r="H267" t="s">
        <v>695</v>
      </c>
      <c r="I267">
        <v>2022</v>
      </c>
      <c r="J267">
        <v>5616</v>
      </c>
    </row>
    <row r="268" spans="1:10" hidden="1">
      <c r="A268">
        <v>2025</v>
      </c>
      <c r="B268" t="s">
        <v>688</v>
      </c>
      <c r="C268" t="s">
        <v>1</v>
      </c>
      <c r="D268" t="s">
        <v>54</v>
      </c>
      <c r="E268" t="s">
        <v>60</v>
      </c>
      <c r="F268" t="s">
        <v>55</v>
      </c>
      <c r="G268" t="s">
        <v>690</v>
      </c>
      <c r="H268" t="s">
        <v>695</v>
      </c>
      <c r="I268">
        <v>2022</v>
      </c>
      <c r="J268">
        <v>3250</v>
      </c>
    </row>
    <row r="269" spans="1:10" hidden="1">
      <c r="A269">
        <v>2025</v>
      </c>
      <c r="B269" t="s">
        <v>688</v>
      </c>
      <c r="C269" t="s">
        <v>1</v>
      </c>
      <c r="D269" t="s">
        <v>54</v>
      </c>
      <c r="E269" t="s">
        <v>61</v>
      </c>
      <c r="F269" t="s">
        <v>62</v>
      </c>
      <c r="G269" t="s">
        <v>690</v>
      </c>
      <c r="H269" t="s">
        <v>691</v>
      </c>
      <c r="I269">
        <v>2023</v>
      </c>
      <c r="J269">
        <v>1543</v>
      </c>
    </row>
    <row r="270" spans="1:10" hidden="1">
      <c r="A270">
        <v>2025</v>
      </c>
      <c r="B270" t="s">
        <v>688</v>
      </c>
      <c r="C270" t="s">
        <v>1</v>
      </c>
      <c r="D270" t="s">
        <v>54</v>
      </c>
      <c r="E270" t="s">
        <v>63</v>
      </c>
      <c r="F270" t="s">
        <v>64</v>
      </c>
      <c r="G270" t="s">
        <v>690</v>
      </c>
      <c r="H270" t="s">
        <v>691</v>
      </c>
      <c r="I270">
        <v>2023</v>
      </c>
      <c r="J270">
        <v>0</v>
      </c>
    </row>
    <row r="271" spans="1:10" hidden="1">
      <c r="A271">
        <v>2025</v>
      </c>
      <c r="B271" t="s">
        <v>688</v>
      </c>
      <c r="C271" t="s">
        <v>1</v>
      </c>
      <c r="D271" t="s">
        <v>54</v>
      </c>
      <c r="E271" t="s">
        <v>65</v>
      </c>
      <c r="F271" t="s">
        <v>66</v>
      </c>
      <c r="G271" t="s">
        <v>690</v>
      </c>
      <c r="H271" t="s">
        <v>691</v>
      </c>
      <c r="I271">
        <v>2023</v>
      </c>
      <c r="J271">
        <v>150</v>
      </c>
    </row>
    <row r="272" spans="1:10" hidden="1">
      <c r="A272">
        <v>2025</v>
      </c>
      <c r="B272" t="s">
        <v>688</v>
      </c>
      <c r="C272" t="s">
        <v>1</v>
      </c>
      <c r="D272" t="s">
        <v>54</v>
      </c>
      <c r="E272" t="s">
        <v>67</v>
      </c>
      <c r="F272" t="s">
        <v>68</v>
      </c>
      <c r="G272" t="s">
        <v>690</v>
      </c>
      <c r="H272" t="s">
        <v>691</v>
      </c>
      <c r="I272">
        <v>2023</v>
      </c>
      <c r="J272">
        <v>65</v>
      </c>
    </row>
    <row r="273" spans="1:10" hidden="1">
      <c r="A273">
        <v>2025</v>
      </c>
      <c r="B273" t="s">
        <v>688</v>
      </c>
      <c r="C273" t="s">
        <v>1</v>
      </c>
      <c r="D273" t="s">
        <v>54</v>
      </c>
      <c r="E273" t="s">
        <v>69</v>
      </c>
      <c r="F273" t="s">
        <v>70</v>
      </c>
      <c r="G273" t="s">
        <v>690</v>
      </c>
      <c r="H273" t="s">
        <v>691</v>
      </c>
      <c r="I273">
        <v>2023</v>
      </c>
      <c r="J273">
        <v>1287</v>
      </c>
    </row>
    <row r="274" spans="1:10" hidden="1">
      <c r="A274">
        <v>2025</v>
      </c>
      <c r="B274" t="s">
        <v>688</v>
      </c>
      <c r="C274" t="s">
        <v>1</v>
      </c>
      <c r="D274" t="s">
        <v>54</v>
      </c>
      <c r="E274" t="s">
        <v>71</v>
      </c>
      <c r="F274" t="s">
        <v>72</v>
      </c>
      <c r="G274" t="s">
        <v>690</v>
      </c>
      <c r="H274" t="s">
        <v>691</v>
      </c>
      <c r="I274">
        <v>2023</v>
      </c>
      <c r="J274">
        <v>1098</v>
      </c>
    </row>
    <row r="275" spans="1:10" hidden="1">
      <c r="A275">
        <v>2025</v>
      </c>
      <c r="B275" t="s">
        <v>688</v>
      </c>
      <c r="C275" t="s">
        <v>1</v>
      </c>
      <c r="D275" t="s">
        <v>54</v>
      </c>
      <c r="E275" t="s">
        <v>73</v>
      </c>
      <c r="F275" t="s">
        <v>74</v>
      </c>
      <c r="G275" t="s">
        <v>694</v>
      </c>
      <c r="H275" t="s">
        <v>695</v>
      </c>
      <c r="I275">
        <v>2022</v>
      </c>
      <c r="J275">
        <v>36</v>
      </c>
    </row>
    <row r="276" spans="1:10" hidden="1">
      <c r="A276">
        <v>2025</v>
      </c>
      <c r="B276" t="s">
        <v>688</v>
      </c>
      <c r="C276" t="s">
        <v>1</v>
      </c>
      <c r="D276" t="s">
        <v>78</v>
      </c>
      <c r="E276" t="s">
        <v>80</v>
      </c>
      <c r="F276" t="s">
        <v>81</v>
      </c>
      <c r="G276" t="s">
        <v>690</v>
      </c>
      <c r="H276" t="s">
        <v>691</v>
      </c>
      <c r="I276">
        <v>2023</v>
      </c>
      <c r="J276">
        <v>3753.75</v>
      </c>
    </row>
    <row r="277" spans="1:10" hidden="1">
      <c r="A277">
        <v>2025</v>
      </c>
      <c r="B277" t="s">
        <v>688</v>
      </c>
      <c r="C277" t="s">
        <v>1</v>
      </c>
      <c r="D277" t="s">
        <v>78</v>
      </c>
      <c r="E277" t="s">
        <v>82</v>
      </c>
      <c r="F277" t="s">
        <v>83</v>
      </c>
      <c r="G277" t="s">
        <v>690</v>
      </c>
      <c r="H277" t="s">
        <v>691</v>
      </c>
      <c r="I277">
        <v>2023</v>
      </c>
      <c r="J277">
        <v>20</v>
      </c>
    </row>
    <row r="278" spans="1:10" hidden="1">
      <c r="A278">
        <v>2025</v>
      </c>
      <c r="B278" t="s">
        <v>688</v>
      </c>
      <c r="C278" t="s">
        <v>1</v>
      </c>
      <c r="D278" t="s">
        <v>78</v>
      </c>
      <c r="E278" t="s">
        <v>84</v>
      </c>
      <c r="F278" t="s">
        <v>79</v>
      </c>
      <c r="G278" t="s">
        <v>690</v>
      </c>
      <c r="H278" t="s">
        <v>691</v>
      </c>
      <c r="I278">
        <v>2023</v>
      </c>
      <c r="J278">
        <v>102</v>
      </c>
    </row>
    <row r="279" spans="1:10" hidden="1">
      <c r="A279">
        <v>2025</v>
      </c>
      <c r="B279" t="s">
        <v>688</v>
      </c>
      <c r="C279" t="s">
        <v>1</v>
      </c>
      <c r="D279" t="s">
        <v>78</v>
      </c>
      <c r="E279" t="s">
        <v>85</v>
      </c>
      <c r="F279" t="s">
        <v>86</v>
      </c>
      <c r="G279" t="s">
        <v>690</v>
      </c>
      <c r="H279" t="s">
        <v>691</v>
      </c>
      <c r="I279">
        <v>2023</v>
      </c>
      <c r="J279">
        <v>0</v>
      </c>
    </row>
    <row r="280" spans="1:10" hidden="1">
      <c r="A280">
        <v>2025</v>
      </c>
      <c r="B280" t="s">
        <v>688</v>
      </c>
      <c r="C280" t="s">
        <v>1</v>
      </c>
      <c r="D280" t="s">
        <v>78</v>
      </c>
      <c r="E280" t="s">
        <v>87</v>
      </c>
      <c r="F280" t="s">
        <v>88</v>
      </c>
      <c r="G280" t="s">
        <v>690</v>
      </c>
      <c r="H280" t="s">
        <v>691</v>
      </c>
      <c r="I280">
        <v>2023</v>
      </c>
      <c r="J280">
        <v>49</v>
      </c>
    </row>
    <row r="281" spans="1:10" hidden="1">
      <c r="A281">
        <v>2025</v>
      </c>
      <c r="B281" t="s">
        <v>688</v>
      </c>
      <c r="C281" t="s">
        <v>1</v>
      </c>
      <c r="D281" t="s">
        <v>78</v>
      </c>
      <c r="E281" t="s">
        <v>89</v>
      </c>
      <c r="F281" t="s">
        <v>90</v>
      </c>
      <c r="G281" t="s">
        <v>690</v>
      </c>
      <c r="H281" t="s">
        <v>691</v>
      </c>
      <c r="I281">
        <v>2023</v>
      </c>
      <c r="J281">
        <v>90</v>
      </c>
    </row>
    <row r="282" spans="1:10" hidden="1">
      <c r="A282">
        <v>2025</v>
      </c>
      <c r="B282" t="s">
        <v>688</v>
      </c>
      <c r="C282" t="s">
        <v>1</v>
      </c>
      <c r="D282" t="s">
        <v>78</v>
      </c>
      <c r="E282" t="s">
        <v>91</v>
      </c>
      <c r="F282" t="s">
        <v>92</v>
      </c>
      <c r="G282" t="s">
        <v>690</v>
      </c>
      <c r="H282" t="s">
        <v>691</v>
      </c>
      <c r="I282">
        <v>2023</v>
      </c>
      <c r="J282">
        <v>0</v>
      </c>
    </row>
    <row r="283" spans="1:10" hidden="1">
      <c r="A283">
        <v>2025</v>
      </c>
      <c r="B283" t="s">
        <v>688</v>
      </c>
      <c r="C283" t="s">
        <v>1</v>
      </c>
      <c r="D283" t="s">
        <v>78</v>
      </c>
      <c r="E283" t="s">
        <v>93</v>
      </c>
      <c r="F283" t="s">
        <v>94</v>
      </c>
      <c r="G283" t="s">
        <v>690</v>
      </c>
      <c r="H283" t="s">
        <v>691</v>
      </c>
      <c r="I283">
        <v>2023</v>
      </c>
      <c r="J283">
        <v>2</v>
      </c>
    </row>
    <row r="284" spans="1:10" hidden="1">
      <c r="A284">
        <v>2025</v>
      </c>
      <c r="B284" t="s">
        <v>688</v>
      </c>
      <c r="C284" t="s">
        <v>1</v>
      </c>
      <c r="D284" t="s">
        <v>78</v>
      </c>
      <c r="E284" t="s">
        <v>95</v>
      </c>
      <c r="F284" t="s">
        <v>96</v>
      </c>
      <c r="G284" t="s">
        <v>690</v>
      </c>
      <c r="H284" t="s">
        <v>691</v>
      </c>
      <c r="I284">
        <v>2023</v>
      </c>
      <c r="J284">
        <v>0</v>
      </c>
    </row>
    <row r="285" spans="1:10" hidden="1">
      <c r="A285">
        <v>2025</v>
      </c>
      <c r="B285" t="s">
        <v>688</v>
      </c>
      <c r="C285" t="s">
        <v>1</v>
      </c>
      <c r="D285" t="s">
        <v>78</v>
      </c>
      <c r="E285" t="s">
        <v>97</v>
      </c>
      <c r="F285" t="s">
        <v>98</v>
      </c>
      <c r="G285" t="s">
        <v>690</v>
      </c>
      <c r="H285" t="s">
        <v>691</v>
      </c>
      <c r="I285">
        <v>2023</v>
      </c>
      <c r="J285">
        <v>2</v>
      </c>
    </row>
    <row r="286" spans="1:10" hidden="1">
      <c r="A286">
        <v>2025</v>
      </c>
      <c r="B286" t="s">
        <v>697</v>
      </c>
      <c r="C286" t="s">
        <v>101</v>
      </c>
      <c r="E286" t="s">
        <v>103</v>
      </c>
      <c r="F286" t="s">
        <v>102</v>
      </c>
      <c r="G286" t="s">
        <v>690</v>
      </c>
      <c r="H286" t="s">
        <v>691</v>
      </c>
      <c r="I286">
        <v>2023</v>
      </c>
      <c r="J286">
        <v>281</v>
      </c>
    </row>
    <row r="287" spans="1:10" hidden="1">
      <c r="A287">
        <v>2025</v>
      </c>
      <c r="B287" t="s">
        <v>697</v>
      </c>
      <c r="C287" t="s">
        <v>101</v>
      </c>
      <c r="E287" t="s">
        <v>104</v>
      </c>
      <c r="F287" t="s">
        <v>105</v>
      </c>
      <c r="G287" t="s">
        <v>694</v>
      </c>
      <c r="H287" t="s">
        <v>695</v>
      </c>
      <c r="I287">
        <v>2023</v>
      </c>
      <c r="J287">
        <v>0</v>
      </c>
    </row>
    <row r="288" spans="1:10" hidden="1">
      <c r="A288">
        <v>2025</v>
      </c>
      <c r="B288" t="s">
        <v>697</v>
      </c>
      <c r="C288" t="s">
        <v>101</v>
      </c>
      <c r="E288" t="s">
        <v>106</v>
      </c>
      <c r="F288" t="s">
        <v>107</v>
      </c>
      <c r="G288" t="s">
        <v>694</v>
      </c>
      <c r="H288" t="s">
        <v>695</v>
      </c>
      <c r="I288">
        <v>2023</v>
      </c>
      <c r="J288">
        <v>0</v>
      </c>
    </row>
    <row r="289" spans="1:10" hidden="1">
      <c r="A289">
        <v>2025</v>
      </c>
      <c r="B289" t="s">
        <v>697</v>
      </c>
      <c r="C289" t="s">
        <v>101</v>
      </c>
      <c r="E289" t="s">
        <v>108</v>
      </c>
      <c r="F289" t="s">
        <v>109</v>
      </c>
      <c r="G289" t="s">
        <v>694</v>
      </c>
      <c r="H289" t="s">
        <v>695</v>
      </c>
      <c r="I289">
        <v>2023</v>
      </c>
      <c r="J289">
        <v>0</v>
      </c>
    </row>
    <row r="290" spans="1:10" hidden="1">
      <c r="A290">
        <v>2025</v>
      </c>
      <c r="B290" t="s">
        <v>697</v>
      </c>
      <c r="C290" t="s">
        <v>101</v>
      </c>
      <c r="E290" t="s">
        <v>110</v>
      </c>
      <c r="F290" t="s">
        <v>111</v>
      </c>
      <c r="G290" t="s">
        <v>694</v>
      </c>
      <c r="H290" t="s">
        <v>695</v>
      </c>
      <c r="I290">
        <v>2023</v>
      </c>
      <c r="J290">
        <v>0</v>
      </c>
    </row>
    <row r="291" spans="1:10" hidden="1">
      <c r="A291">
        <v>2025</v>
      </c>
      <c r="B291" t="s">
        <v>697</v>
      </c>
      <c r="C291" t="s">
        <v>101</v>
      </c>
      <c r="E291" t="s">
        <v>112</v>
      </c>
      <c r="F291" t="s">
        <v>113</v>
      </c>
      <c r="G291" t="s">
        <v>694</v>
      </c>
      <c r="H291" t="s">
        <v>695</v>
      </c>
      <c r="I291">
        <v>2023</v>
      </c>
      <c r="J291">
        <v>0</v>
      </c>
    </row>
    <row r="292" spans="1:10" hidden="1">
      <c r="A292">
        <v>2025</v>
      </c>
      <c r="B292" t="s">
        <v>697</v>
      </c>
      <c r="C292" t="s">
        <v>101</v>
      </c>
      <c r="E292" t="s">
        <v>114</v>
      </c>
      <c r="F292" t="s">
        <v>115</v>
      </c>
      <c r="G292" t="s">
        <v>690</v>
      </c>
      <c r="H292" t="s">
        <v>691</v>
      </c>
      <c r="I292">
        <v>2023</v>
      </c>
      <c r="J292">
        <v>43.041944335554682</v>
      </c>
    </row>
    <row r="293" spans="1:10" hidden="1">
      <c r="A293">
        <v>2025</v>
      </c>
      <c r="B293" t="s">
        <v>697</v>
      </c>
      <c r="C293" t="s">
        <v>101</v>
      </c>
      <c r="E293" t="s">
        <v>116</v>
      </c>
      <c r="F293" t="s">
        <v>117</v>
      </c>
      <c r="G293" t="s">
        <v>690</v>
      </c>
      <c r="H293" t="s">
        <v>691</v>
      </c>
      <c r="I293">
        <v>2023</v>
      </c>
      <c r="J293">
        <v>0</v>
      </c>
    </row>
    <row r="294" spans="1:10" hidden="1">
      <c r="A294">
        <v>2025</v>
      </c>
      <c r="B294" t="s">
        <v>712</v>
      </c>
      <c r="C294" t="s">
        <v>119</v>
      </c>
      <c r="E294" t="s">
        <v>121</v>
      </c>
      <c r="F294" t="s">
        <v>122</v>
      </c>
      <c r="G294" t="s">
        <v>690</v>
      </c>
      <c r="H294" t="s">
        <v>691</v>
      </c>
      <c r="I294">
        <v>2023</v>
      </c>
      <c r="J294">
        <v>26</v>
      </c>
    </row>
    <row r="295" spans="1:10" hidden="1">
      <c r="A295">
        <v>2025</v>
      </c>
      <c r="B295" t="s">
        <v>712</v>
      </c>
      <c r="C295" t="s">
        <v>119</v>
      </c>
      <c r="E295" t="s">
        <v>123</v>
      </c>
      <c r="F295" t="s">
        <v>120</v>
      </c>
      <c r="G295" t="s">
        <v>690</v>
      </c>
      <c r="H295" t="s">
        <v>691</v>
      </c>
      <c r="I295">
        <v>2023</v>
      </c>
      <c r="J295">
        <v>25.51</v>
      </c>
    </row>
    <row r="296" spans="1:10" hidden="1">
      <c r="A296">
        <v>2025</v>
      </c>
      <c r="B296" t="s">
        <v>712</v>
      </c>
      <c r="C296" t="s">
        <v>119</v>
      </c>
      <c r="E296" t="s">
        <v>124</v>
      </c>
      <c r="F296" t="s">
        <v>125</v>
      </c>
      <c r="G296" t="s">
        <v>690</v>
      </c>
      <c r="H296" t="s">
        <v>691</v>
      </c>
      <c r="I296">
        <v>2023</v>
      </c>
      <c r="J296">
        <v>5</v>
      </c>
    </row>
    <row r="297" spans="1:10" hidden="1">
      <c r="A297">
        <v>2025</v>
      </c>
      <c r="B297" t="s">
        <v>712</v>
      </c>
      <c r="C297" t="s">
        <v>119</v>
      </c>
      <c r="E297" t="s">
        <v>126</v>
      </c>
      <c r="F297" t="s">
        <v>127</v>
      </c>
      <c r="G297" t="s">
        <v>690</v>
      </c>
      <c r="H297" t="s">
        <v>691</v>
      </c>
      <c r="I297">
        <v>2023</v>
      </c>
      <c r="J297">
        <v>0</v>
      </c>
    </row>
    <row r="298" spans="1:10" hidden="1">
      <c r="A298">
        <v>2025</v>
      </c>
      <c r="B298" t="s">
        <v>716</v>
      </c>
      <c r="C298" t="s">
        <v>717</v>
      </c>
      <c r="E298" t="s">
        <v>133</v>
      </c>
      <c r="F298" t="s">
        <v>134</v>
      </c>
      <c r="G298" t="s">
        <v>690</v>
      </c>
      <c r="H298" t="s">
        <v>691</v>
      </c>
      <c r="I298">
        <v>2023</v>
      </c>
      <c r="J298">
        <v>0</v>
      </c>
    </row>
    <row r="299" spans="1:10" hidden="1">
      <c r="A299">
        <v>2025</v>
      </c>
      <c r="B299" t="s">
        <v>716</v>
      </c>
      <c r="C299" t="s">
        <v>717</v>
      </c>
      <c r="E299" t="s">
        <v>135</v>
      </c>
      <c r="F299" t="s">
        <v>136</v>
      </c>
      <c r="G299" t="s">
        <v>690</v>
      </c>
      <c r="H299" t="s">
        <v>691</v>
      </c>
      <c r="I299">
        <v>2023</v>
      </c>
      <c r="J299">
        <v>0</v>
      </c>
    </row>
    <row r="300" spans="1:10" hidden="1">
      <c r="A300">
        <v>2025</v>
      </c>
      <c r="B300" t="s">
        <v>716</v>
      </c>
      <c r="C300" t="s">
        <v>717</v>
      </c>
      <c r="E300" t="s">
        <v>137</v>
      </c>
      <c r="F300" t="s">
        <v>138</v>
      </c>
      <c r="G300" t="s">
        <v>690</v>
      </c>
      <c r="H300" t="s">
        <v>691</v>
      </c>
      <c r="I300">
        <v>2023</v>
      </c>
      <c r="J300">
        <v>41</v>
      </c>
    </row>
    <row r="301" spans="1:10" hidden="1">
      <c r="A301">
        <v>2025</v>
      </c>
      <c r="B301" t="s">
        <v>716</v>
      </c>
      <c r="C301" t="s">
        <v>717</v>
      </c>
      <c r="E301" t="s">
        <v>139</v>
      </c>
      <c r="F301" t="s">
        <v>132</v>
      </c>
      <c r="G301" t="s">
        <v>690</v>
      </c>
      <c r="H301" t="s">
        <v>691</v>
      </c>
      <c r="I301">
        <v>2023</v>
      </c>
      <c r="J301">
        <v>40</v>
      </c>
    </row>
    <row r="302" spans="1:10" hidden="1">
      <c r="A302">
        <v>2025</v>
      </c>
      <c r="B302" t="s">
        <v>716</v>
      </c>
      <c r="C302" t="s">
        <v>717</v>
      </c>
      <c r="E302" t="s">
        <v>140</v>
      </c>
      <c r="F302" t="s">
        <v>141</v>
      </c>
      <c r="G302" t="s">
        <v>690</v>
      </c>
      <c r="H302" t="s">
        <v>691</v>
      </c>
      <c r="I302">
        <v>2023</v>
      </c>
      <c r="J302">
        <v>13</v>
      </c>
    </row>
    <row r="303" spans="1:10" hidden="1">
      <c r="A303">
        <v>2025</v>
      </c>
      <c r="B303" t="s">
        <v>716</v>
      </c>
      <c r="C303" t="s">
        <v>717</v>
      </c>
      <c r="E303" t="s">
        <v>142</v>
      </c>
      <c r="F303" t="s">
        <v>143</v>
      </c>
      <c r="G303" t="s">
        <v>690</v>
      </c>
      <c r="H303" t="s">
        <v>691</v>
      </c>
      <c r="I303">
        <v>2023</v>
      </c>
      <c r="J303">
        <v>29.23</v>
      </c>
    </row>
    <row r="304" spans="1:10" hidden="1">
      <c r="A304">
        <v>2025</v>
      </c>
      <c r="B304" t="s">
        <v>716</v>
      </c>
      <c r="C304" t="s">
        <v>717</v>
      </c>
      <c r="E304" t="s">
        <v>144</v>
      </c>
      <c r="F304" t="s">
        <v>145</v>
      </c>
      <c r="G304" t="s">
        <v>690</v>
      </c>
      <c r="H304" t="s">
        <v>691</v>
      </c>
      <c r="I304">
        <v>2023</v>
      </c>
      <c r="J304">
        <v>0</v>
      </c>
    </row>
    <row r="305" spans="1:10" hidden="1">
      <c r="A305">
        <v>2025</v>
      </c>
      <c r="B305" t="s">
        <v>692</v>
      </c>
      <c r="C305" t="s">
        <v>149</v>
      </c>
      <c r="D305" t="s">
        <v>693</v>
      </c>
      <c r="E305" t="s">
        <v>151</v>
      </c>
      <c r="F305" t="s">
        <v>152</v>
      </c>
      <c r="G305" t="s">
        <v>694</v>
      </c>
      <c r="H305" t="s">
        <v>695</v>
      </c>
      <c r="I305">
        <v>2022</v>
      </c>
      <c r="J305">
        <v>0</v>
      </c>
    </row>
    <row r="306" spans="1:10" hidden="1">
      <c r="A306">
        <v>2025</v>
      </c>
      <c r="B306" t="s">
        <v>692</v>
      </c>
      <c r="C306" t="s">
        <v>149</v>
      </c>
      <c r="D306" t="s">
        <v>723</v>
      </c>
      <c r="E306" t="s">
        <v>153</v>
      </c>
      <c r="F306" t="s">
        <v>154</v>
      </c>
      <c r="G306" t="s">
        <v>710</v>
      </c>
      <c r="H306" t="s">
        <v>691</v>
      </c>
      <c r="I306">
        <v>2023</v>
      </c>
      <c r="J306">
        <v>0</v>
      </c>
    </row>
    <row r="307" spans="1:10" hidden="1">
      <c r="A307">
        <v>2025</v>
      </c>
      <c r="B307" t="s">
        <v>692</v>
      </c>
      <c r="C307" t="s">
        <v>149</v>
      </c>
      <c r="D307" t="s">
        <v>723</v>
      </c>
      <c r="E307" t="s">
        <v>155</v>
      </c>
      <c r="F307" t="s">
        <v>156</v>
      </c>
      <c r="G307" t="s">
        <v>727</v>
      </c>
      <c r="H307" t="s">
        <v>691</v>
      </c>
      <c r="I307">
        <v>2023</v>
      </c>
      <c r="J307">
        <v>0</v>
      </c>
    </row>
    <row r="308" spans="1:10" hidden="1">
      <c r="A308">
        <v>2025</v>
      </c>
      <c r="B308" t="s">
        <v>692</v>
      </c>
      <c r="C308" t="s">
        <v>149</v>
      </c>
      <c r="D308" t="s">
        <v>723</v>
      </c>
      <c r="E308" t="s">
        <v>157</v>
      </c>
      <c r="F308" t="s">
        <v>150</v>
      </c>
      <c r="G308" t="s">
        <v>690</v>
      </c>
      <c r="H308" t="s">
        <v>691</v>
      </c>
      <c r="I308">
        <v>2023</v>
      </c>
      <c r="J308">
        <v>0</v>
      </c>
    </row>
    <row r="309" spans="1:10" hidden="1">
      <c r="A309">
        <v>2025</v>
      </c>
      <c r="B309" t="s">
        <v>692</v>
      </c>
      <c r="C309" t="s">
        <v>149</v>
      </c>
      <c r="D309" t="s">
        <v>696</v>
      </c>
      <c r="E309" t="s">
        <v>158</v>
      </c>
      <c r="F309" t="s">
        <v>159</v>
      </c>
      <c r="G309" t="s">
        <v>694</v>
      </c>
      <c r="H309" t="s">
        <v>691</v>
      </c>
      <c r="I309">
        <v>2023</v>
      </c>
      <c r="J309">
        <v>0</v>
      </c>
    </row>
    <row r="310" spans="1:10" hidden="1">
      <c r="A310">
        <v>2025</v>
      </c>
      <c r="B310" t="s">
        <v>692</v>
      </c>
      <c r="C310" t="s">
        <v>149</v>
      </c>
      <c r="D310" t="s">
        <v>696</v>
      </c>
      <c r="E310" t="s">
        <v>160</v>
      </c>
      <c r="F310" t="s">
        <v>161</v>
      </c>
      <c r="G310" t="s">
        <v>694</v>
      </c>
      <c r="H310" t="s">
        <v>691</v>
      </c>
      <c r="I310">
        <v>2023</v>
      </c>
      <c r="J310">
        <v>0</v>
      </c>
    </row>
    <row r="311" spans="1:10" hidden="1">
      <c r="A311">
        <v>2025</v>
      </c>
      <c r="B311" t="s">
        <v>692</v>
      </c>
      <c r="C311" t="s">
        <v>149</v>
      </c>
      <c r="D311" t="s">
        <v>696</v>
      </c>
      <c r="E311" t="s">
        <v>162</v>
      </c>
      <c r="F311" t="s">
        <v>163</v>
      </c>
      <c r="G311" t="s">
        <v>694</v>
      </c>
      <c r="H311" t="s">
        <v>691</v>
      </c>
      <c r="I311">
        <v>2023</v>
      </c>
      <c r="J311">
        <v>0</v>
      </c>
    </row>
    <row r="312" spans="1:10" hidden="1">
      <c r="A312">
        <v>2025</v>
      </c>
      <c r="B312" t="s">
        <v>692</v>
      </c>
      <c r="C312" t="s">
        <v>149</v>
      </c>
      <c r="D312" t="s">
        <v>696</v>
      </c>
      <c r="E312" t="s">
        <v>164</v>
      </c>
      <c r="F312" t="s">
        <v>165</v>
      </c>
      <c r="G312" t="s">
        <v>710</v>
      </c>
      <c r="H312" t="s">
        <v>691</v>
      </c>
      <c r="I312">
        <v>2023</v>
      </c>
      <c r="J312">
        <v>0</v>
      </c>
    </row>
    <row r="313" spans="1:10" hidden="1">
      <c r="A313">
        <v>2025</v>
      </c>
      <c r="B313" t="s">
        <v>692</v>
      </c>
      <c r="C313" t="s">
        <v>149</v>
      </c>
      <c r="D313" t="s">
        <v>696</v>
      </c>
      <c r="E313" t="s">
        <v>166</v>
      </c>
      <c r="F313" t="s">
        <v>167</v>
      </c>
      <c r="G313" t="s">
        <v>694</v>
      </c>
      <c r="H313" t="s">
        <v>691</v>
      </c>
      <c r="I313">
        <v>2023</v>
      </c>
      <c r="J313">
        <v>0</v>
      </c>
    </row>
    <row r="314" spans="1:10" hidden="1">
      <c r="A314">
        <v>2025</v>
      </c>
      <c r="B314" t="s">
        <v>692</v>
      </c>
      <c r="C314" t="s">
        <v>149</v>
      </c>
      <c r="D314" t="s">
        <v>696</v>
      </c>
      <c r="E314" t="s">
        <v>168</v>
      </c>
      <c r="F314" t="s">
        <v>169</v>
      </c>
      <c r="G314" t="s">
        <v>694</v>
      </c>
      <c r="H314" t="s">
        <v>691</v>
      </c>
      <c r="I314">
        <v>2023</v>
      </c>
      <c r="J314">
        <v>0</v>
      </c>
    </row>
    <row r="315" spans="1:10" hidden="1">
      <c r="A315">
        <v>2025</v>
      </c>
      <c r="B315" t="s">
        <v>692</v>
      </c>
      <c r="C315" t="s">
        <v>149</v>
      </c>
      <c r="D315" t="s">
        <v>696</v>
      </c>
      <c r="E315" t="s">
        <v>170</v>
      </c>
      <c r="F315" t="s">
        <v>171</v>
      </c>
      <c r="G315" t="s">
        <v>694</v>
      </c>
      <c r="H315" t="s">
        <v>691</v>
      </c>
      <c r="I315">
        <v>2023</v>
      </c>
      <c r="J315">
        <v>0</v>
      </c>
    </row>
    <row r="316" spans="1:10" hidden="1">
      <c r="A316">
        <v>2025</v>
      </c>
      <c r="B316" t="s">
        <v>692</v>
      </c>
      <c r="C316" t="s">
        <v>149</v>
      </c>
      <c r="D316" t="s">
        <v>696</v>
      </c>
      <c r="E316" t="s">
        <v>172</v>
      </c>
      <c r="F316" t="s">
        <v>173</v>
      </c>
      <c r="G316" t="s">
        <v>694</v>
      </c>
      <c r="H316" t="s">
        <v>691</v>
      </c>
      <c r="I316">
        <v>2023</v>
      </c>
      <c r="J316">
        <v>0</v>
      </c>
    </row>
    <row r="317" spans="1:10" hidden="1">
      <c r="A317">
        <v>2025</v>
      </c>
      <c r="B317" t="s">
        <v>692</v>
      </c>
      <c r="C317" t="s">
        <v>149</v>
      </c>
      <c r="D317" t="s">
        <v>696</v>
      </c>
      <c r="E317" t="s">
        <v>174</v>
      </c>
      <c r="F317" t="s">
        <v>175</v>
      </c>
      <c r="G317" t="s">
        <v>694</v>
      </c>
      <c r="H317" t="s">
        <v>691</v>
      </c>
      <c r="I317">
        <v>2023</v>
      </c>
      <c r="J317">
        <v>0</v>
      </c>
    </row>
    <row r="318" spans="1:10" hidden="1">
      <c r="A318">
        <v>2025</v>
      </c>
      <c r="B318" t="s">
        <v>692</v>
      </c>
      <c r="C318" t="s">
        <v>149</v>
      </c>
      <c r="D318" t="s">
        <v>696</v>
      </c>
      <c r="E318" t="s">
        <v>176</v>
      </c>
      <c r="F318" t="s">
        <v>177</v>
      </c>
      <c r="G318" t="s">
        <v>710</v>
      </c>
      <c r="H318" t="s">
        <v>691</v>
      </c>
      <c r="I318">
        <v>2023</v>
      </c>
      <c r="J318">
        <v>0</v>
      </c>
    </row>
    <row r="319" spans="1:10" hidden="1">
      <c r="A319">
        <v>2025</v>
      </c>
      <c r="B319" t="s">
        <v>692</v>
      </c>
      <c r="C319" t="s">
        <v>149</v>
      </c>
      <c r="D319" t="s">
        <v>696</v>
      </c>
      <c r="E319" t="s">
        <v>178</v>
      </c>
      <c r="F319" t="s">
        <v>179</v>
      </c>
      <c r="G319" t="s">
        <v>694</v>
      </c>
      <c r="H319" t="s">
        <v>691</v>
      </c>
      <c r="I319">
        <v>2023</v>
      </c>
      <c r="J319">
        <v>0</v>
      </c>
    </row>
    <row r="320" spans="1:10" hidden="1">
      <c r="A320">
        <v>2025</v>
      </c>
      <c r="B320" t="s">
        <v>692</v>
      </c>
      <c r="C320" t="s">
        <v>149</v>
      </c>
      <c r="D320" t="s">
        <v>713</v>
      </c>
      <c r="E320" t="s">
        <v>180</v>
      </c>
      <c r="F320" t="s">
        <v>181</v>
      </c>
      <c r="G320" t="s">
        <v>690</v>
      </c>
      <c r="H320" t="s">
        <v>700</v>
      </c>
      <c r="I320">
        <v>2024</v>
      </c>
      <c r="J320">
        <v>0</v>
      </c>
    </row>
    <row r="321" spans="1:10" hidden="1">
      <c r="A321">
        <v>2025</v>
      </c>
      <c r="B321" t="s">
        <v>692</v>
      </c>
      <c r="C321" t="s">
        <v>149</v>
      </c>
      <c r="D321" t="s">
        <v>713</v>
      </c>
      <c r="E321" t="s">
        <v>182</v>
      </c>
      <c r="F321" t="s">
        <v>183</v>
      </c>
      <c r="G321" t="s">
        <v>690</v>
      </c>
      <c r="H321" t="s">
        <v>700</v>
      </c>
      <c r="I321">
        <v>2024</v>
      </c>
      <c r="J321">
        <v>0</v>
      </c>
    </row>
    <row r="322" spans="1:10" hidden="1">
      <c r="A322">
        <v>2025</v>
      </c>
      <c r="B322" t="s">
        <v>692</v>
      </c>
      <c r="C322" t="s">
        <v>149</v>
      </c>
      <c r="D322" t="s">
        <v>713</v>
      </c>
      <c r="E322" t="s">
        <v>184</v>
      </c>
      <c r="F322" t="s">
        <v>185</v>
      </c>
      <c r="G322" t="s">
        <v>690</v>
      </c>
      <c r="H322" t="s">
        <v>700</v>
      </c>
      <c r="I322">
        <v>2024</v>
      </c>
      <c r="J322">
        <v>0</v>
      </c>
    </row>
    <row r="323" spans="1:10" hidden="1">
      <c r="A323">
        <v>2025</v>
      </c>
      <c r="B323" t="s">
        <v>698</v>
      </c>
      <c r="C323" t="s">
        <v>187</v>
      </c>
      <c r="D323" t="s">
        <v>701</v>
      </c>
      <c r="E323" t="s">
        <v>190</v>
      </c>
      <c r="F323" t="s">
        <v>191</v>
      </c>
      <c r="G323" t="s">
        <v>702</v>
      </c>
      <c r="H323" t="s">
        <v>700</v>
      </c>
      <c r="I323">
        <v>2024</v>
      </c>
      <c r="J323">
        <v>0</v>
      </c>
    </row>
    <row r="324" spans="1:10" hidden="1">
      <c r="A324">
        <v>2025</v>
      </c>
      <c r="B324" t="s">
        <v>698</v>
      </c>
      <c r="C324" t="s">
        <v>187</v>
      </c>
      <c r="D324" t="s">
        <v>701</v>
      </c>
      <c r="E324" t="s">
        <v>192</v>
      </c>
      <c r="F324" t="s">
        <v>193</v>
      </c>
      <c r="G324" t="s">
        <v>702</v>
      </c>
      <c r="H324" t="s">
        <v>700</v>
      </c>
      <c r="I324">
        <v>2024</v>
      </c>
      <c r="J324">
        <v>0</v>
      </c>
    </row>
    <row r="325" spans="1:10" hidden="1">
      <c r="A325">
        <v>2025</v>
      </c>
      <c r="B325" t="s">
        <v>698</v>
      </c>
      <c r="C325" t="s">
        <v>187</v>
      </c>
      <c r="D325" t="s">
        <v>701</v>
      </c>
      <c r="E325" t="s">
        <v>194</v>
      </c>
      <c r="F325" t="s">
        <v>195</v>
      </c>
      <c r="G325" t="s">
        <v>702</v>
      </c>
      <c r="H325" t="s">
        <v>700</v>
      </c>
      <c r="I325">
        <v>2024</v>
      </c>
      <c r="J325">
        <v>0</v>
      </c>
    </row>
    <row r="326" spans="1:10" hidden="1">
      <c r="A326">
        <v>2025</v>
      </c>
      <c r="B326" t="s">
        <v>698</v>
      </c>
      <c r="C326" t="s">
        <v>187</v>
      </c>
      <c r="D326" t="s">
        <v>701</v>
      </c>
      <c r="E326" t="s">
        <v>196</v>
      </c>
      <c r="F326" t="s">
        <v>197</v>
      </c>
      <c r="G326" t="s">
        <v>702</v>
      </c>
      <c r="I326">
        <v>2024</v>
      </c>
      <c r="J326">
        <v>0</v>
      </c>
    </row>
    <row r="327" spans="1:10" hidden="1">
      <c r="A327">
        <v>2025</v>
      </c>
      <c r="B327" t="s">
        <v>698</v>
      </c>
      <c r="C327" t="s">
        <v>188</v>
      </c>
      <c r="D327" t="s">
        <v>706</v>
      </c>
      <c r="E327" t="s">
        <v>198</v>
      </c>
      <c r="F327" t="s">
        <v>199</v>
      </c>
      <c r="G327" t="s">
        <v>702</v>
      </c>
      <c r="H327" t="s">
        <v>700</v>
      </c>
      <c r="I327">
        <v>2024</v>
      </c>
      <c r="J327">
        <v>0</v>
      </c>
    </row>
    <row r="328" spans="1:10" hidden="1">
      <c r="A328">
        <v>2025</v>
      </c>
      <c r="B328" t="s">
        <v>698</v>
      </c>
      <c r="C328" t="s">
        <v>188</v>
      </c>
      <c r="D328" t="s">
        <v>706</v>
      </c>
      <c r="E328" t="s">
        <v>200</v>
      </c>
      <c r="F328" t="s">
        <v>201</v>
      </c>
      <c r="G328" t="s">
        <v>699</v>
      </c>
      <c r="H328" t="s">
        <v>700</v>
      </c>
      <c r="I328">
        <v>2024</v>
      </c>
      <c r="J328">
        <v>0</v>
      </c>
    </row>
    <row r="329" spans="1:10" hidden="1">
      <c r="A329">
        <v>2025</v>
      </c>
      <c r="B329" t="s">
        <v>698</v>
      </c>
      <c r="C329" t="s">
        <v>188</v>
      </c>
      <c r="D329" t="s">
        <v>706</v>
      </c>
      <c r="E329" t="s">
        <v>202</v>
      </c>
      <c r="F329" t="s">
        <v>203</v>
      </c>
      <c r="G329" t="s">
        <v>702</v>
      </c>
      <c r="H329" t="s">
        <v>700</v>
      </c>
      <c r="I329">
        <v>2024</v>
      </c>
      <c r="J329">
        <v>0</v>
      </c>
    </row>
    <row r="330" spans="1:10" hidden="1">
      <c r="A330">
        <v>2025</v>
      </c>
      <c r="B330" t="s">
        <v>698</v>
      </c>
      <c r="C330" t="s">
        <v>188</v>
      </c>
      <c r="D330" t="s">
        <v>706</v>
      </c>
      <c r="E330" t="s">
        <v>204</v>
      </c>
      <c r="F330" t="s">
        <v>205</v>
      </c>
      <c r="G330" t="s">
        <v>699</v>
      </c>
      <c r="H330" t="s">
        <v>700</v>
      </c>
      <c r="I330">
        <v>2024</v>
      </c>
      <c r="J330">
        <v>0</v>
      </c>
    </row>
    <row r="331" spans="1:10" hidden="1">
      <c r="A331">
        <v>2025</v>
      </c>
      <c r="B331" t="s">
        <v>698</v>
      </c>
      <c r="C331" t="s">
        <v>188</v>
      </c>
      <c r="D331" t="s">
        <v>706</v>
      </c>
      <c r="E331" t="s">
        <v>206</v>
      </c>
      <c r="F331" t="s">
        <v>207</v>
      </c>
      <c r="G331" t="s">
        <v>699</v>
      </c>
      <c r="H331" t="s">
        <v>700</v>
      </c>
      <c r="I331">
        <v>2024</v>
      </c>
      <c r="J331">
        <v>0</v>
      </c>
    </row>
    <row r="332" spans="1:10" hidden="1">
      <c r="A332">
        <v>2025</v>
      </c>
      <c r="B332" t="s">
        <v>698</v>
      </c>
      <c r="C332" t="s">
        <v>188</v>
      </c>
      <c r="D332" t="s">
        <v>706</v>
      </c>
      <c r="E332" t="s">
        <v>208</v>
      </c>
      <c r="F332" t="s">
        <v>209</v>
      </c>
      <c r="G332" t="s">
        <v>699</v>
      </c>
      <c r="H332" t="s">
        <v>700</v>
      </c>
      <c r="I332">
        <v>2024</v>
      </c>
      <c r="J332">
        <v>0</v>
      </c>
    </row>
    <row r="333" spans="1:10" hidden="1">
      <c r="A333">
        <v>2025</v>
      </c>
      <c r="B333" t="s">
        <v>698</v>
      </c>
      <c r="C333" t="s">
        <v>188</v>
      </c>
      <c r="D333" t="s">
        <v>706</v>
      </c>
      <c r="E333" t="s">
        <v>210</v>
      </c>
      <c r="F333" t="s">
        <v>211</v>
      </c>
      <c r="G333" t="s">
        <v>707</v>
      </c>
      <c r="H333" t="s">
        <v>700</v>
      </c>
      <c r="I333">
        <v>2024</v>
      </c>
      <c r="J333">
        <v>0</v>
      </c>
    </row>
    <row r="334" spans="1:10" hidden="1">
      <c r="A334">
        <v>2025</v>
      </c>
      <c r="B334" t="s">
        <v>698</v>
      </c>
      <c r="C334" t="s">
        <v>189</v>
      </c>
      <c r="D334" t="s">
        <v>346</v>
      </c>
      <c r="E334" t="s">
        <v>212</v>
      </c>
      <c r="F334" t="s">
        <v>213</v>
      </c>
      <c r="G334" t="s">
        <v>699</v>
      </c>
      <c r="H334" t="s">
        <v>700</v>
      </c>
      <c r="I334">
        <v>2024</v>
      </c>
      <c r="J334">
        <v>0</v>
      </c>
    </row>
    <row r="335" spans="1:10" hidden="1">
      <c r="A335">
        <v>2025</v>
      </c>
      <c r="B335" t="s">
        <v>698</v>
      </c>
      <c r="C335" t="s">
        <v>189</v>
      </c>
      <c r="D335" t="s">
        <v>346</v>
      </c>
      <c r="E335" t="s">
        <v>214</v>
      </c>
      <c r="F335" t="s">
        <v>215</v>
      </c>
      <c r="G335" t="s">
        <v>699</v>
      </c>
      <c r="H335" t="s">
        <v>700</v>
      </c>
      <c r="I335">
        <v>2024</v>
      </c>
      <c r="J335">
        <v>0</v>
      </c>
    </row>
    <row r="336" spans="1:10" hidden="1">
      <c r="A336">
        <v>2025</v>
      </c>
      <c r="B336" t="s">
        <v>698</v>
      </c>
      <c r="C336" t="s">
        <v>189</v>
      </c>
      <c r="D336" t="s">
        <v>346</v>
      </c>
      <c r="E336" t="s">
        <v>218</v>
      </c>
      <c r="F336" t="s">
        <v>152</v>
      </c>
      <c r="G336" t="s">
        <v>699</v>
      </c>
      <c r="H336" t="s">
        <v>700</v>
      </c>
      <c r="I336">
        <v>2024</v>
      </c>
      <c r="J336">
        <v>0</v>
      </c>
    </row>
    <row r="337" spans="1:10" hidden="1">
      <c r="A337">
        <v>2025</v>
      </c>
      <c r="B337" t="s">
        <v>698</v>
      </c>
      <c r="C337" t="s">
        <v>189</v>
      </c>
      <c r="D337" t="s">
        <v>346</v>
      </c>
      <c r="E337" t="s">
        <v>216</v>
      </c>
      <c r="F337" t="s">
        <v>217</v>
      </c>
      <c r="G337" t="s">
        <v>699</v>
      </c>
      <c r="H337" t="s">
        <v>700</v>
      </c>
      <c r="I337">
        <v>2024</v>
      </c>
      <c r="J337">
        <v>0</v>
      </c>
    </row>
  </sheetData>
  <sheetProtection algorithmName="SHA-512" hashValue="+FKJpz802/J5tfInoWbewuMAQ76f7nXfl9OQ1UurRUlPVHqs/q4rZLucvwWXb+fZTIyi8Aeb1rsnkez2hjiKjw==" saltValue="w5yuOztuHop6IKi2D3vcOQ==" spinCount="100000" sheet="1" objects="1" scenarios="1"/>
  <autoFilter ref="A1:J337" xr:uid="{00000000-0001-0000-0000-000000000000}">
    <filterColumn colId="0">
      <filters>
        <filter val="2024"/>
      </filters>
    </filterColumn>
    <filterColumn colId="1">
      <filters>
        <filter val="CDSF :"/>
      </filters>
    </filterColumn>
    <sortState xmlns:xlrd2="http://schemas.microsoft.com/office/spreadsheetml/2017/richdata2" ref="A7:J250">
      <sortCondition ref="E1:E337"/>
    </sortState>
  </autoFilter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FD7BA-F760-4FF8-9280-B9396EF816CA}">
  <dimension ref="A1:L2881"/>
  <sheetViews>
    <sheetView workbookViewId="0">
      <selection activeCell="D20" sqref="D20"/>
    </sheetView>
  </sheetViews>
  <sheetFormatPr defaultColWidth="9.140625" defaultRowHeight="15"/>
  <cols>
    <col min="1" max="1" width="22.5703125" bestFit="1" customWidth="1"/>
  </cols>
  <sheetData>
    <row r="1" spans="1:12">
      <c r="A1" s="37" t="s">
        <v>756</v>
      </c>
      <c r="B1" s="37" t="s">
        <v>441</v>
      </c>
      <c r="C1" s="37" t="s">
        <v>442</v>
      </c>
      <c r="D1" s="37" t="s">
        <v>683</v>
      </c>
      <c r="E1" s="37" t="s">
        <v>684</v>
      </c>
      <c r="F1" s="37" t="s">
        <v>687</v>
      </c>
      <c r="G1" s="37" t="s">
        <v>444</v>
      </c>
      <c r="H1" s="37" t="s">
        <v>681</v>
      </c>
      <c r="I1" s="37" t="s">
        <v>680</v>
      </c>
      <c r="J1" s="37" t="s">
        <v>685</v>
      </c>
      <c r="K1" s="37" t="s">
        <v>757</v>
      </c>
      <c r="L1" s="37" t="s">
        <v>686</v>
      </c>
    </row>
    <row r="2" spans="1:12">
      <c r="A2">
        <v>2024</v>
      </c>
      <c r="B2" t="s">
        <v>422</v>
      </c>
      <c r="C2" t="s">
        <v>15</v>
      </c>
      <c r="D2" t="s">
        <v>80</v>
      </c>
      <c r="E2" t="s">
        <v>81</v>
      </c>
      <c r="F2">
        <v>2022</v>
      </c>
      <c r="G2">
        <v>0</v>
      </c>
      <c r="H2" t="s">
        <v>1</v>
      </c>
      <c r="I2" t="s">
        <v>688</v>
      </c>
      <c r="J2" t="s">
        <v>690</v>
      </c>
      <c r="K2" t="s">
        <v>78</v>
      </c>
      <c r="L2" t="s">
        <v>691</v>
      </c>
    </row>
    <row r="3" spans="1:12">
      <c r="A3">
        <v>2024</v>
      </c>
      <c r="B3" t="s">
        <v>434</v>
      </c>
      <c r="C3" t="s">
        <v>45</v>
      </c>
      <c r="D3" t="s">
        <v>139</v>
      </c>
      <c r="E3" t="s">
        <v>132</v>
      </c>
      <c r="F3">
        <v>2022</v>
      </c>
      <c r="G3">
        <v>0</v>
      </c>
      <c r="H3" t="s">
        <v>717</v>
      </c>
      <c r="I3" t="s">
        <v>716</v>
      </c>
      <c r="J3" t="s">
        <v>690</v>
      </c>
      <c r="L3" t="s">
        <v>691</v>
      </c>
    </row>
    <row r="4" spans="1:12">
      <c r="A4">
        <v>2023</v>
      </c>
      <c r="B4" t="s">
        <v>433</v>
      </c>
      <c r="C4" t="s">
        <v>42</v>
      </c>
      <c r="D4" t="s">
        <v>61</v>
      </c>
      <c r="E4" t="s">
        <v>62</v>
      </c>
      <c r="F4">
        <v>2021</v>
      </c>
      <c r="G4">
        <v>22</v>
      </c>
      <c r="H4" t="s">
        <v>1</v>
      </c>
      <c r="I4" t="s">
        <v>688</v>
      </c>
      <c r="J4" t="s">
        <v>690</v>
      </c>
      <c r="K4" t="s">
        <v>54</v>
      </c>
      <c r="L4" t="s">
        <v>691</v>
      </c>
    </row>
    <row r="5" spans="1:12">
      <c r="A5">
        <v>2023</v>
      </c>
      <c r="B5" t="s">
        <v>431</v>
      </c>
      <c r="C5" t="s">
        <v>36</v>
      </c>
      <c r="D5" t="s">
        <v>124</v>
      </c>
      <c r="E5" t="s">
        <v>125</v>
      </c>
      <c r="F5">
        <v>2021</v>
      </c>
      <c r="G5">
        <v>1</v>
      </c>
      <c r="H5" t="s">
        <v>119</v>
      </c>
      <c r="I5" t="s">
        <v>712</v>
      </c>
      <c r="J5" t="s">
        <v>690</v>
      </c>
      <c r="L5" t="s">
        <v>691</v>
      </c>
    </row>
    <row r="6" spans="1:12">
      <c r="A6">
        <v>2023</v>
      </c>
      <c r="B6" t="s">
        <v>420</v>
      </c>
      <c r="C6" t="s">
        <v>8</v>
      </c>
      <c r="D6" t="s">
        <v>142</v>
      </c>
      <c r="E6" t="s">
        <v>143</v>
      </c>
      <c r="F6">
        <v>2021</v>
      </c>
      <c r="G6">
        <v>28.57</v>
      </c>
      <c r="H6" t="s">
        <v>717</v>
      </c>
      <c r="I6" t="s">
        <v>716</v>
      </c>
      <c r="J6" t="s">
        <v>690</v>
      </c>
      <c r="L6" t="s">
        <v>691</v>
      </c>
    </row>
    <row r="7" spans="1:12">
      <c r="A7">
        <v>2023</v>
      </c>
      <c r="B7" t="s">
        <v>437</v>
      </c>
      <c r="C7" t="s">
        <v>51</v>
      </c>
      <c r="D7" t="s">
        <v>58</v>
      </c>
      <c r="E7" t="s">
        <v>59</v>
      </c>
      <c r="F7">
        <v>2020</v>
      </c>
      <c r="G7">
        <v>752</v>
      </c>
      <c r="H7" t="s">
        <v>1</v>
      </c>
      <c r="I7" t="s">
        <v>688</v>
      </c>
      <c r="J7" t="s">
        <v>690</v>
      </c>
      <c r="K7" t="s">
        <v>54</v>
      </c>
      <c r="L7" t="s">
        <v>695</v>
      </c>
    </row>
    <row r="8" spans="1:12">
      <c r="A8">
        <v>2024</v>
      </c>
      <c r="B8" t="s">
        <v>437</v>
      </c>
      <c r="C8" t="s">
        <v>51</v>
      </c>
      <c r="D8" t="s">
        <v>80</v>
      </c>
      <c r="E8" t="s">
        <v>81</v>
      </c>
      <c r="F8">
        <v>2022</v>
      </c>
      <c r="G8">
        <v>270</v>
      </c>
      <c r="H8" t="s">
        <v>1</v>
      </c>
      <c r="I8" t="s">
        <v>688</v>
      </c>
      <c r="J8" t="s">
        <v>690</v>
      </c>
      <c r="K8" t="s">
        <v>78</v>
      </c>
      <c r="L8" t="s">
        <v>691</v>
      </c>
    </row>
    <row r="9" spans="1:12">
      <c r="A9">
        <v>2023</v>
      </c>
      <c r="B9" t="s">
        <v>424</v>
      </c>
      <c r="C9" t="s">
        <v>21</v>
      </c>
      <c r="D9" t="s">
        <v>140</v>
      </c>
      <c r="E9" t="s">
        <v>141</v>
      </c>
      <c r="F9">
        <v>2021</v>
      </c>
      <c r="G9">
        <v>0</v>
      </c>
      <c r="H9" t="s">
        <v>717</v>
      </c>
      <c r="I9" t="s">
        <v>716</v>
      </c>
      <c r="J9" t="s">
        <v>690</v>
      </c>
      <c r="L9" t="s">
        <v>691</v>
      </c>
    </row>
    <row r="10" spans="1:12">
      <c r="A10">
        <v>2023</v>
      </c>
      <c r="B10" t="s">
        <v>422</v>
      </c>
      <c r="C10" t="s">
        <v>15</v>
      </c>
      <c r="D10" t="s">
        <v>85</v>
      </c>
      <c r="E10" t="s">
        <v>86</v>
      </c>
      <c r="F10">
        <v>2021</v>
      </c>
      <c r="G10">
        <v>0</v>
      </c>
      <c r="H10" t="s">
        <v>1</v>
      </c>
      <c r="I10" t="s">
        <v>688</v>
      </c>
      <c r="J10" t="s">
        <v>690</v>
      </c>
      <c r="K10" t="s">
        <v>78</v>
      </c>
      <c r="L10" t="s">
        <v>691</v>
      </c>
    </row>
    <row r="11" spans="1:12">
      <c r="A11">
        <v>2024</v>
      </c>
      <c r="B11" t="s">
        <v>436</v>
      </c>
      <c r="C11" t="s">
        <v>49</v>
      </c>
      <c r="D11" t="s">
        <v>14</v>
      </c>
      <c r="E11" t="s">
        <v>5</v>
      </c>
      <c r="F11">
        <v>2022</v>
      </c>
      <c r="G11">
        <v>158</v>
      </c>
      <c r="H11" t="s">
        <v>1</v>
      </c>
      <c r="I11" t="s">
        <v>688</v>
      </c>
      <c r="J11" t="s">
        <v>690</v>
      </c>
      <c r="K11" t="s">
        <v>2</v>
      </c>
      <c r="L11" t="s">
        <v>691</v>
      </c>
    </row>
    <row r="12" spans="1:12">
      <c r="A12">
        <v>2024</v>
      </c>
      <c r="B12" t="s">
        <v>430</v>
      </c>
      <c r="C12" t="s">
        <v>33</v>
      </c>
      <c r="D12" t="s">
        <v>121</v>
      </c>
      <c r="E12" t="s">
        <v>122</v>
      </c>
      <c r="F12">
        <v>2022</v>
      </c>
      <c r="G12">
        <v>1</v>
      </c>
      <c r="H12" t="s">
        <v>119</v>
      </c>
      <c r="I12" t="s">
        <v>712</v>
      </c>
      <c r="J12" t="s">
        <v>690</v>
      </c>
      <c r="L12" t="s">
        <v>691</v>
      </c>
    </row>
    <row r="13" spans="1:12">
      <c r="A13">
        <v>2024</v>
      </c>
      <c r="B13" t="s">
        <v>439</v>
      </c>
      <c r="C13" t="s">
        <v>53</v>
      </c>
      <c r="D13" t="s">
        <v>80</v>
      </c>
      <c r="E13" t="s">
        <v>81</v>
      </c>
      <c r="F13">
        <v>2022</v>
      </c>
      <c r="G13">
        <v>0</v>
      </c>
      <c r="H13" t="s">
        <v>1</v>
      </c>
      <c r="I13" t="s">
        <v>688</v>
      </c>
      <c r="J13" t="s">
        <v>690</v>
      </c>
      <c r="K13" t="s">
        <v>78</v>
      </c>
      <c r="L13" t="s">
        <v>691</v>
      </c>
    </row>
    <row r="14" spans="1:12">
      <c r="A14">
        <v>2024</v>
      </c>
      <c r="B14" t="s">
        <v>422</v>
      </c>
      <c r="C14" t="s">
        <v>15</v>
      </c>
      <c r="D14" t="s">
        <v>37</v>
      </c>
      <c r="E14" t="s">
        <v>38</v>
      </c>
      <c r="F14">
        <v>2020</v>
      </c>
      <c r="G14">
        <v>25.53</v>
      </c>
      <c r="H14" t="s">
        <v>1</v>
      </c>
      <c r="I14" t="s">
        <v>688</v>
      </c>
      <c r="J14" t="s">
        <v>690</v>
      </c>
      <c r="K14" t="s">
        <v>2</v>
      </c>
      <c r="L14" t="s">
        <v>708</v>
      </c>
    </row>
    <row r="15" spans="1:12">
      <c r="A15">
        <v>2024</v>
      </c>
      <c r="B15" t="s">
        <v>422</v>
      </c>
      <c r="C15" t="s">
        <v>15</v>
      </c>
      <c r="D15" t="s">
        <v>16</v>
      </c>
      <c r="E15" t="s">
        <v>17</v>
      </c>
      <c r="F15">
        <v>2020</v>
      </c>
      <c r="G15">
        <v>8.2650273219999999</v>
      </c>
      <c r="H15" t="s">
        <v>1</v>
      </c>
      <c r="I15" t="s">
        <v>688</v>
      </c>
      <c r="J15" t="s">
        <v>690</v>
      </c>
      <c r="K15" t="s">
        <v>2</v>
      </c>
      <c r="L15" t="s">
        <v>700</v>
      </c>
    </row>
    <row r="16" spans="1:12">
      <c r="A16">
        <v>2024</v>
      </c>
      <c r="B16" t="s">
        <v>422</v>
      </c>
      <c r="C16" t="s">
        <v>15</v>
      </c>
      <c r="D16" t="s">
        <v>31</v>
      </c>
      <c r="E16" t="s">
        <v>32</v>
      </c>
      <c r="F16">
        <v>2022</v>
      </c>
      <c r="G16">
        <v>80</v>
      </c>
      <c r="H16" t="s">
        <v>1</v>
      </c>
      <c r="I16" t="s">
        <v>688</v>
      </c>
      <c r="J16" t="s">
        <v>690</v>
      </c>
      <c r="K16" t="s">
        <v>2</v>
      </c>
      <c r="L16" t="s">
        <v>691</v>
      </c>
    </row>
    <row r="17" spans="1:12">
      <c r="A17">
        <v>2024</v>
      </c>
      <c r="B17" t="s">
        <v>428</v>
      </c>
      <c r="C17" t="s">
        <v>27</v>
      </c>
      <c r="D17" t="s">
        <v>84</v>
      </c>
      <c r="E17" t="s">
        <v>79</v>
      </c>
      <c r="F17">
        <v>2022</v>
      </c>
      <c r="G17">
        <v>0</v>
      </c>
      <c r="H17" t="s">
        <v>1</v>
      </c>
      <c r="I17" t="s">
        <v>688</v>
      </c>
      <c r="J17" t="s">
        <v>690</v>
      </c>
      <c r="K17" t="s">
        <v>78</v>
      </c>
      <c r="L17" t="s">
        <v>691</v>
      </c>
    </row>
    <row r="18" spans="1:12">
      <c r="A18">
        <v>2023</v>
      </c>
      <c r="B18" t="s">
        <v>433</v>
      </c>
      <c r="C18" t="s">
        <v>42</v>
      </c>
      <c r="D18" t="s">
        <v>84</v>
      </c>
      <c r="E18" t="s">
        <v>79</v>
      </c>
      <c r="F18">
        <v>2021</v>
      </c>
      <c r="G18">
        <v>2</v>
      </c>
      <c r="H18" t="s">
        <v>1</v>
      </c>
      <c r="I18" t="s">
        <v>688</v>
      </c>
      <c r="J18" t="s">
        <v>690</v>
      </c>
      <c r="K18" t="s">
        <v>78</v>
      </c>
      <c r="L18" t="s">
        <v>691</v>
      </c>
    </row>
    <row r="19" spans="1:12">
      <c r="A19">
        <v>2023</v>
      </c>
      <c r="B19" t="s">
        <v>425</v>
      </c>
      <c r="C19" t="s">
        <v>24</v>
      </c>
      <c r="D19" t="s">
        <v>93</v>
      </c>
      <c r="E19" t="s">
        <v>94</v>
      </c>
      <c r="F19">
        <v>2021</v>
      </c>
      <c r="G19">
        <v>0</v>
      </c>
      <c r="H19" t="s">
        <v>1</v>
      </c>
      <c r="I19" t="s">
        <v>688</v>
      </c>
      <c r="J19" t="s">
        <v>690</v>
      </c>
      <c r="K19" t="s">
        <v>78</v>
      </c>
      <c r="L19" t="s">
        <v>691</v>
      </c>
    </row>
    <row r="20" spans="1:12">
      <c r="A20">
        <v>2023</v>
      </c>
      <c r="B20" t="s">
        <v>430</v>
      </c>
      <c r="C20" t="s">
        <v>33</v>
      </c>
      <c r="D20" t="s">
        <v>71</v>
      </c>
      <c r="E20" t="s">
        <v>72</v>
      </c>
      <c r="F20">
        <v>2021</v>
      </c>
      <c r="G20">
        <v>21</v>
      </c>
      <c r="H20" t="s">
        <v>1</v>
      </c>
      <c r="I20" t="s">
        <v>688</v>
      </c>
      <c r="J20" t="s">
        <v>690</v>
      </c>
      <c r="K20" t="s">
        <v>54</v>
      </c>
      <c r="L20" t="s">
        <v>691</v>
      </c>
    </row>
    <row r="21" spans="1:12">
      <c r="A21">
        <v>2023</v>
      </c>
      <c r="B21" t="s">
        <v>421</v>
      </c>
      <c r="C21" t="s">
        <v>13</v>
      </c>
      <c r="D21" t="s">
        <v>56</v>
      </c>
      <c r="E21" t="s">
        <v>57</v>
      </c>
      <c r="F21">
        <v>2020</v>
      </c>
      <c r="G21">
        <v>70</v>
      </c>
      <c r="H21" t="s">
        <v>1</v>
      </c>
      <c r="I21" t="s">
        <v>688</v>
      </c>
      <c r="J21" t="s">
        <v>690</v>
      </c>
      <c r="K21" t="s">
        <v>54</v>
      </c>
      <c r="L21" t="s">
        <v>695</v>
      </c>
    </row>
    <row r="22" spans="1:12">
      <c r="A22">
        <v>2024</v>
      </c>
      <c r="B22" t="s">
        <v>435</v>
      </c>
      <c r="C22" t="s">
        <v>48</v>
      </c>
      <c r="D22" t="s">
        <v>28</v>
      </c>
      <c r="E22" t="s">
        <v>29</v>
      </c>
      <c r="F22">
        <v>2022</v>
      </c>
      <c r="G22">
        <v>1</v>
      </c>
      <c r="H22" t="s">
        <v>1</v>
      </c>
      <c r="I22" t="s">
        <v>688</v>
      </c>
      <c r="J22" t="s">
        <v>690</v>
      </c>
      <c r="K22" t="s">
        <v>2</v>
      </c>
      <c r="L22" t="s">
        <v>691</v>
      </c>
    </row>
    <row r="23" spans="1:12">
      <c r="A23">
        <v>2024</v>
      </c>
      <c r="B23" t="s">
        <v>428</v>
      </c>
      <c r="C23" t="s">
        <v>27</v>
      </c>
      <c r="D23" t="s">
        <v>93</v>
      </c>
      <c r="E23" t="s">
        <v>94</v>
      </c>
      <c r="F23">
        <v>2022</v>
      </c>
      <c r="G23">
        <v>0</v>
      </c>
      <c r="H23" t="s">
        <v>1</v>
      </c>
      <c r="I23" t="s">
        <v>688</v>
      </c>
      <c r="J23" t="s">
        <v>690</v>
      </c>
      <c r="K23" t="s">
        <v>78</v>
      </c>
      <c r="L23" t="s">
        <v>691</v>
      </c>
    </row>
    <row r="24" spans="1:12">
      <c r="A24">
        <v>2023</v>
      </c>
      <c r="B24" t="s">
        <v>433</v>
      </c>
      <c r="C24" t="s">
        <v>42</v>
      </c>
      <c r="D24" t="s">
        <v>142</v>
      </c>
      <c r="E24" t="s">
        <v>143</v>
      </c>
      <c r="F24">
        <v>2021</v>
      </c>
      <c r="G24">
        <v>0</v>
      </c>
      <c r="H24" t="s">
        <v>717</v>
      </c>
      <c r="I24" t="s">
        <v>716</v>
      </c>
      <c r="J24" t="s">
        <v>690</v>
      </c>
      <c r="L24" t="s">
        <v>691</v>
      </c>
    </row>
    <row r="25" spans="1:12">
      <c r="A25">
        <v>2023</v>
      </c>
      <c r="B25" t="s">
        <v>430</v>
      </c>
      <c r="C25" t="s">
        <v>33</v>
      </c>
      <c r="D25" t="s">
        <v>93</v>
      </c>
      <c r="E25" t="s">
        <v>94</v>
      </c>
      <c r="F25">
        <v>2021</v>
      </c>
      <c r="G25">
        <v>0</v>
      </c>
      <c r="H25" t="s">
        <v>1</v>
      </c>
      <c r="I25" t="s">
        <v>688</v>
      </c>
      <c r="J25" t="s">
        <v>690</v>
      </c>
      <c r="K25" t="s">
        <v>78</v>
      </c>
      <c r="L25" t="s">
        <v>691</v>
      </c>
    </row>
    <row r="26" spans="1:12">
      <c r="A26">
        <v>2023</v>
      </c>
      <c r="B26" t="s">
        <v>437</v>
      </c>
      <c r="C26" t="s">
        <v>51</v>
      </c>
      <c r="D26" t="s">
        <v>46</v>
      </c>
      <c r="E26" t="s">
        <v>47</v>
      </c>
      <c r="F26">
        <v>2023</v>
      </c>
      <c r="G26">
        <v>88.35</v>
      </c>
      <c r="H26" t="s">
        <v>1</v>
      </c>
      <c r="I26" t="s">
        <v>688</v>
      </c>
      <c r="J26" t="s">
        <v>690</v>
      </c>
      <c r="K26" t="s">
        <v>2</v>
      </c>
      <c r="L26" t="s">
        <v>708</v>
      </c>
    </row>
    <row r="27" spans="1:12">
      <c r="A27">
        <v>2023</v>
      </c>
      <c r="B27" t="s">
        <v>438</v>
      </c>
      <c r="C27" t="s">
        <v>52</v>
      </c>
      <c r="D27" t="s">
        <v>121</v>
      </c>
      <c r="E27" t="s">
        <v>122</v>
      </c>
      <c r="F27">
        <v>2021</v>
      </c>
      <c r="G27">
        <v>1</v>
      </c>
      <c r="H27" t="s">
        <v>119</v>
      </c>
      <c r="I27" t="s">
        <v>712</v>
      </c>
      <c r="J27" t="s">
        <v>690</v>
      </c>
      <c r="L27" t="s">
        <v>691</v>
      </c>
    </row>
    <row r="28" spans="1:12">
      <c r="A28">
        <v>2023</v>
      </c>
      <c r="B28" t="s">
        <v>438</v>
      </c>
      <c r="C28" t="s">
        <v>52</v>
      </c>
      <c r="D28" t="s">
        <v>133</v>
      </c>
      <c r="E28" t="s">
        <v>134</v>
      </c>
      <c r="F28">
        <v>2021</v>
      </c>
      <c r="G28">
        <v>0</v>
      </c>
      <c r="H28" t="s">
        <v>717</v>
      </c>
      <c r="I28" t="s">
        <v>716</v>
      </c>
      <c r="J28" t="s">
        <v>690</v>
      </c>
      <c r="L28" t="s">
        <v>691</v>
      </c>
    </row>
    <row r="29" spans="1:12">
      <c r="A29">
        <v>2023</v>
      </c>
      <c r="B29" t="s">
        <v>437</v>
      </c>
      <c r="C29" t="s">
        <v>51</v>
      </c>
      <c r="D29" t="s">
        <v>73</v>
      </c>
      <c r="E29" t="s">
        <v>74</v>
      </c>
      <c r="F29">
        <v>2021</v>
      </c>
      <c r="G29">
        <v>4</v>
      </c>
      <c r="H29" t="s">
        <v>1</v>
      </c>
      <c r="I29" t="s">
        <v>688</v>
      </c>
      <c r="J29" t="s">
        <v>694</v>
      </c>
      <c r="K29" t="s">
        <v>54</v>
      </c>
      <c r="L29" t="s">
        <v>695</v>
      </c>
    </row>
    <row r="30" spans="1:12">
      <c r="A30">
        <v>2023</v>
      </c>
      <c r="B30" t="s">
        <v>428</v>
      </c>
      <c r="C30" t="s">
        <v>27</v>
      </c>
      <c r="D30" t="s">
        <v>43</v>
      </c>
      <c r="E30" t="s">
        <v>44</v>
      </c>
      <c r="F30">
        <v>2022</v>
      </c>
      <c r="G30">
        <v>66.08</v>
      </c>
      <c r="H30" t="s">
        <v>1</v>
      </c>
      <c r="I30" t="s">
        <v>688</v>
      </c>
      <c r="J30" t="s">
        <v>690</v>
      </c>
      <c r="K30" t="s">
        <v>2</v>
      </c>
      <c r="L30" t="s">
        <v>708</v>
      </c>
    </row>
    <row r="31" spans="1:12">
      <c r="A31">
        <v>2024</v>
      </c>
      <c r="B31" t="s">
        <v>434</v>
      </c>
      <c r="C31" t="s">
        <v>45</v>
      </c>
      <c r="D31" t="s">
        <v>65</v>
      </c>
      <c r="E31" t="s">
        <v>66</v>
      </c>
      <c r="F31">
        <v>2022</v>
      </c>
      <c r="G31">
        <v>0</v>
      </c>
      <c r="H31" t="s">
        <v>1</v>
      </c>
      <c r="I31" t="s">
        <v>688</v>
      </c>
      <c r="J31" t="s">
        <v>690</v>
      </c>
      <c r="K31" t="s">
        <v>54</v>
      </c>
      <c r="L31" t="s">
        <v>691</v>
      </c>
    </row>
    <row r="32" spans="1:12">
      <c r="A32">
        <v>2024</v>
      </c>
      <c r="B32" t="s">
        <v>438</v>
      </c>
      <c r="C32" t="s">
        <v>52</v>
      </c>
      <c r="D32" t="s">
        <v>31</v>
      </c>
      <c r="E32" t="s">
        <v>32</v>
      </c>
      <c r="F32">
        <v>2022</v>
      </c>
      <c r="G32">
        <v>8</v>
      </c>
      <c r="H32" t="s">
        <v>1</v>
      </c>
      <c r="I32" t="s">
        <v>688</v>
      </c>
      <c r="J32" t="s">
        <v>690</v>
      </c>
      <c r="K32" t="s">
        <v>2</v>
      </c>
      <c r="L32" t="s">
        <v>691</v>
      </c>
    </row>
    <row r="33" spans="1:12">
      <c r="A33">
        <v>2023</v>
      </c>
      <c r="B33" t="s">
        <v>425</v>
      </c>
      <c r="C33" t="s">
        <v>24</v>
      </c>
      <c r="D33" t="s">
        <v>116</v>
      </c>
      <c r="E33" t="s">
        <v>117</v>
      </c>
      <c r="F33">
        <v>2021</v>
      </c>
      <c r="G33">
        <v>0</v>
      </c>
      <c r="H33" t="s">
        <v>101</v>
      </c>
      <c r="I33" t="s">
        <v>697</v>
      </c>
      <c r="J33" t="s">
        <v>690</v>
      </c>
      <c r="L33" t="s">
        <v>691</v>
      </c>
    </row>
    <row r="34" spans="1:12">
      <c r="A34">
        <v>2023</v>
      </c>
      <c r="B34" t="s">
        <v>423</v>
      </c>
      <c r="C34" t="s">
        <v>18</v>
      </c>
      <c r="D34" t="s">
        <v>28</v>
      </c>
      <c r="E34" t="s">
        <v>29</v>
      </c>
      <c r="F34">
        <v>2021</v>
      </c>
      <c r="G34">
        <v>1</v>
      </c>
      <c r="H34" t="s">
        <v>1</v>
      </c>
      <c r="I34" t="s">
        <v>688</v>
      </c>
      <c r="J34" t="s">
        <v>690</v>
      </c>
      <c r="K34" t="s">
        <v>2</v>
      </c>
      <c r="L34" t="s">
        <v>691</v>
      </c>
    </row>
    <row r="35" spans="1:12">
      <c r="A35">
        <v>2024</v>
      </c>
      <c r="B35" t="s">
        <v>431</v>
      </c>
      <c r="C35" t="s">
        <v>36</v>
      </c>
      <c r="D35" t="s">
        <v>123</v>
      </c>
      <c r="E35" t="s">
        <v>120</v>
      </c>
      <c r="F35">
        <v>2022</v>
      </c>
      <c r="G35">
        <v>0.5</v>
      </c>
      <c r="H35" t="s">
        <v>119</v>
      </c>
      <c r="I35" t="s">
        <v>712</v>
      </c>
      <c r="J35" t="s">
        <v>690</v>
      </c>
      <c r="L35" t="s">
        <v>691</v>
      </c>
    </row>
    <row r="36" spans="1:12">
      <c r="A36">
        <v>2023</v>
      </c>
      <c r="B36" t="s">
        <v>433</v>
      </c>
      <c r="C36" t="s">
        <v>42</v>
      </c>
      <c r="D36" t="s">
        <v>80</v>
      </c>
      <c r="E36" t="s">
        <v>81</v>
      </c>
      <c r="F36">
        <v>2021</v>
      </c>
      <c r="G36">
        <v>0</v>
      </c>
      <c r="H36" t="s">
        <v>1</v>
      </c>
      <c r="I36" t="s">
        <v>688</v>
      </c>
      <c r="J36" t="s">
        <v>690</v>
      </c>
      <c r="K36" t="s">
        <v>78</v>
      </c>
      <c r="L36" t="s">
        <v>691</v>
      </c>
    </row>
    <row r="37" spans="1:12">
      <c r="A37">
        <v>2023</v>
      </c>
      <c r="B37" t="s">
        <v>430</v>
      </c>
      <c r="C37" t="s">
        <v>33</v>
      </c>
      <c r="D37" t="s">
        <v>40</v>
      </c>
      <c r="E37" t="s">
        <v>41</v>
      </c>
      <c r="F37">
        <v>2019</v>
      </c>
      <c r="G37">
        <v>12.1</v>
      </c>
      <c r="H37" t="s">
        <v>1</v>
      </c>
      <c r="I37" t="s">
        <v>688</v>
      </c>
      <c r="J37" t="s">
        <v>690</v>
      </c>
      <c r="K37" t="s">
        <v>2</v>
      </c>
      <c r="L37" t="s">
        <v>708</v>
      </c>
    </row>
    <row r="38" spans="1:12">
      <c r="A38">
        <v>2023</v>
      </c>
      <c r="B38" t="s">
        <v>421</v>
      </c>
      <c r="C38" t="s">
        <v>13</v>
      </c>
      <c r="D38" t="s">
        <v>97</v>
      </c>
      <c r="E38" t="s">
        <v>98</v>
      </c>
      <c r="F38">
        <v>2021</v>
      </c>
      <c r="G38">
        <v>1</v>
      </c>
      <c r="H38" t="s">
        <v>1</v>
      </c>
      <c r="I38" t="s">
        <v>688</v>
      </c>
      <c r="J38" t="s">
        <v>690</v>
      </c>
      <c r="K38" t="s">
        <v>78</v>
      </c>
      <c r="L38" t="s">
        <v>691</v>
      </c>
    </row>
    <row r="39" spans="1:12">
      <c r="A39">
        <v>2023</v>
      </c>
      <c r="B39" t="s">
        <v>434</v>
      </c>
      <c r="C39" t="s">
        <v>45</v>
      </c>
      <c r="D39" t="s">
        <v>137</v>
      </c>
      <c r="E39" t="s">
        <v>138</v>
      </c>
      <c r="F39">
        <v>2021</v>
      </c>
      <c r="G39">
        <v>0</v>
      </c>
      <c r="H39" t="s">
        <v>717</v>
      </c>
      <c r="I39" t="s">
        <v>716</v>
      </c>
      <c r="J39" t="s">
        <v>690</v>
      </c>
      <c r="L39" t="s">
        <v>691</v>
      </c>
    </row>
    <row r="40" spans="1:12">
      <c r="A40">
        <v>2024</v>
      </c>
      <c r="B40" t="s">
        <v>424</v>
      </c>
      <c r="C40" t="s">
        <v>21</v>
      </c>
      <c r="D40" t="s">
        <v>126</v>
      </c>
      <c r="E40" t="s">
        <v>127</v>
      </c>
      <c r="F40">
        <v>2018</v>
      </c>
      <c r="G40">
        <v>0</v>
      </c>
      <c r="H40" t="s">
        <v>119</v>
      </c>
      <c r="I40" t="s">
        <v>712</v>
      </c>
      <c r="J40" t="s">
        <v>690</v>
      </c>
      <c r="L40" t="s">
        <v>691</v>
      </c>
    </row>
    <row r="41" spans="1:12">
      <c r="A41">
        <v>2024</v>
      </c>
      <c r="B41" t="s">
        <v>422</v>
      </c>
      <c r="C41" t="s">
        <v>15</v>
      </c>
      <c r="D41" t="s">
        <v>25</v>
      </c>
      <c r="E41" t="s">
        <v>26</v>
      </c>
      <c r="F41">
        <v>2022</v>
      </c>
      <c r="G41">
        <v>4</v>
      </c>
      <c r="H41" t="s">
        <v>1</v>
      </c>
      <c r="I41" t="s">
        <v>688</v>
      </c>
      <c r="J41" t="s">
        <v>690</v>
      </c>
      <c r="K41" t="s">
        <v>2</v>
      </c>
      <c r="L41" t="s">
        <v>691</v>
      </c>
    </row>
    <row r="42" spans="1:12">
      <c r="A42">
        <v>2023</v>
      </c>
      <c r="B42" t="s">
        <v>439</v>
      </c>
      <c r="C42" t="s">
        <v>53</v>
      </c>
      <c r="D42" t="s">
        <v>126</v>
      </c>
      <c r="E42" t="s">
        <v>127</v>
      </c>
      <c r="F42">
        <v>2018</v>
      </c>
      <c r="G42">
        <v>0</v>
      </c>
      <c r="H42" t="s">
        <v>119</v>
      </c>
      <c r="I42" t="s">
        <v>712</v>
      </c>
      <c r="J42" t="s">
        <v>690</v>
      </c>
      <c r="L42" t="s">
        <v>691</v>
      </c>
    </row>
    <row r="43" spans="1:12">
      <c r="A43">
        <v>2023</v>
      </c>
      <c r="B43" t="s">
        <v>421</v>
      </c>
      <c r="C43" t="s">
        <v>13</v>
      </c>
      <c r="D43" t="s">
        <v>40</v>
      </c>
      <c r="E43" t="s">
        <v>41</v>
      </c>
      <c r="F43">
        <v>2019</v>
      </c>
      <c r="G43">
        <v>16.12</v>
      </c>
      <c r="H43" t="s">
        <v>1</v>
      </c>
      <c r="I43" t="s">
        <v>688</v>
      </c>
      <c r="J43" t="s">
        <v>690</v>
      </c>
      <c r="K43" t="s">
        <v>2</v>
      </c>
      <c r="L43" t="s">
        <v>708</v>
      </c>
    </row>
    <row r="44" spans="1:12">
      <c r="A44">
        <v>2023</v>
      </c>
      <c r="B44" t="s">
        <v>425</v>
      </c>
      <c r="C44" t="s">
        <v>24</v>
      </c>
      <c r="D44" t="s">
        <v>16</v>
      </c>
      <c r="E44" t="s">
        <v>17</v>
      </c>
      <c r="F44">
        <v>2019</v>
      </c>
      <c r="G44">
        <v>10.439210694</v>
      </c>
      <c r="H44" t="s">
        <v>1</v>
      </c>
      <c r="I44" t="s">
        <v>688</v>
      </c>
      <c r="J44" t="s">
        <v>690</v>
      </c>
      <c r="K44" t="s">
        <v>2</v>
      </c>
      <c r="L44" t="s">
        <v>700</v>
      </c>
    </row>
    <row r="45" spans="1:12">
      <c r="A45">
        <v>2023</v>
      </c>
      <c r="B45" t="s">
        <v>422</v>
      </c>
      <c r="C45" t="s">
        <v>15</v>
      </c>
      <c r="D45" t="s">
        <v>71</v>
      </c>
      <c r="E45" t="s">
        <v>72</v>
      </c>
      <c r="F45">
        <v>2021</v>
      </c>
      <c r="G45">
        <v>169</v>
      </c>
      <c r="H45" t="s">
        <v>1</v>
      </c>
      <c r="I45" t="s">
        <v>688</v>
      </c>
      <c r="J45" t="s">
        <v>690</v>
      </c>
      <c r="K45" t="s">
        <v>54</v>
      </c>
      <c r="L45" t="s">
        <v>691</v>
      </c>
    </row>
    <row r="46" spans="1:12">
      <c r="A46">
        <v>2024</v>
      </c>
      <c r="B46" t="s">
        <v>429</v>
      </c>
      <c r="C46" t="s">
        <v>30</v>
      </c>
      <c r="D46" t="s">
        <v>140</v>
      </c>
      <c r="E46" t="s">
        <v>141</v>
      </c>
      <c r="F46">
        <v>2022</v>
      </c>
      <c r="G46">
        <v>2</v>
      </c>
      <c r="H46" t="s">
        <v>717</v>
      </c>
      <c r="I46" t="s">
        <v>716</v>
      </c>
      <c r="J46" t="s">
        <v>690</v>
      </c>
      <c r="L46" t="s">
        <v>691</v>
      </c>
    </row>
    <row r="47" spans="1:12">
      <c r="A47">
        <v>2024</v>
      </c>
      <c r="B47" t="s">
        <v>435</v>
      </c>
      <c r="C47" t="s">
        <v>48</v>
      </c>
      <c r="D47" t="s">
        <v>46</v>
      </c>
      <c r="E47" t="s">
        <v>47</v>
      </c>
      <c r="F47">
        <v>2024</v>
      </c>
      <c r="G47">
        <v>76.16</v>
      </c>
      <c r="H47" t="s">
        <v>1</v>
      </c>
      <c r="I47" t="s">
        <v>688</v>
      </c>
      <c r="J47" t="s">
        <v>690</v>
      </c>
      <c r="K47" t="s">
        <v>2</v>
      </c>
      <c r="L47" t="s">
        <v>708</v>
      </c>
    </row>
    <row r="48" spans="1:12">
      <c r="A48">
        <v>2024</v>
      </c>
      <c r="B48" t="s">
        <v>432</v>
      </c>
      <c r="C48" t="s">
        <v>39</v>
      </c>
      <c r="D48" t="s">
        <v>43</v>
      </c>
      <c r="E48" t="s">
        <v>44</v>
      </c>
      <c r="F48">
        <v>2022</v>
      </c>
      <c r="G48">
        <v>64.209999999999994</v>
      </c>
      <c r="H48" t="s">
        <v>1</v>
      </c>
      <c r="I48" t="s">
        <v>688</v>
      </c>
      <c r="J48" t="s">
        <v>690</v>
      </c>
      <c r="K48" t="s">
        <v>2</v>
      </c>
      <c r="L48" t="s">
        <v>708</v>
      </c>
    </row>
    <row r="49" spans="1:12">
      <c r="A49">
        <v>2024</v>
      </c>
      <c r="B49" t="s">
        <v>434</v>
      </c>
      <c r="C49" t="s">
        <v>45</v>
      </c>
      <c r="D49" t="s">
        <v>58</v>
      </c>
      <c r="E49" t="s">
        <v>59</v>
      </c>
      <c r="F49">
        <v>2021</v>
      </c>
      <c r="G49">
        <v>40</v>
      </c>
      <c r="H49" t="s">
        <v>1</v>
      </c>
      <c r="I49" t="s">
        <v>688</v>
      </c>
      <c r="J49" t="s">
        <v>690</v>
      </c>
      <c r="K49" t="s">
        <v>54</v>
      </c>
      <c r="L49" t="s">
        <v>695</v>
      </c>
    </row>
    <row r="50" spans="1:12">
      <c r="A50">
        <v>2023</v>
      </c>
      <c r="B50" t="s">
        <v>423</v>
      </c>
      <c r="C50" t="s">
        <v>18</v>
      </c>
      <c r="D50" t="s">
        <v>140</v>
      </c>
      <c r="E50" t="s">
        <v>141</v>
      </c>
      <c r="F50">
        <v>2021</v>
      </c>
      <c r="G50">
        <v>0</v>
      </c>
      <c r="H50" t="s">
        <v>717</v>
      </c>
      <c r="I50" t="s">
        <v>716</v>
      </c>
      <c r="J50" t="s">
        <v>690</v>
      </c>
      <c r="L50" t="s">
        <v>691</v>
      </c>
    </row>
    <row r="51" spans="1:12">
      <c r="A51">
        <v>2023</v>
      </c>
      <c r="B51" t="s">
        <v>435</v>
      </c>
      <c r="C51" t="s">
        <v>48</v>
      </c>
      <c r="D51" t="s">
        <v>84</v>
      </c>
      <c r="E51" t="s">
        <v>79</v>
      </c>
      <c r="F51">
        <v>2021</v>
      </c>
      <c r="G51">
        <v>1</v>
      </c>
      <c r="H51" t="s">
        <v>1</v>
      </c>
      <c r="I51" t="s">
        <v>688</v>
      </c>
      <c r="J51" t="s">
        <v>690</v>
      </c>
      <c r="K51" t="s">
        <v>78</v>
      </c>
      <c r="L51" t="s">
        <v>691</v>
      </c>
    </row>
    <row r="52" spans="1:12">
      <c r="A52">
        <v>2023</v>
      </c>
      <c r="B52" t="s">
        <v>431</v>
      </c>
      <c r="C52" t="s">
        <v>36</v>
      </c>
      <c r="D52" t="s">
        <v>58</v>
      </c>
      <c r="E52" t="s">
        <v>59</v>
      </c>
      <c r="F52">
        <v>2020</v>
      </c>
      <c r="G52">
        <v>64</v>
      </c>
      <c r="H52" t="s">
        <v>1</v>
      </c>
      <c r="I52" t="s">
        <v>688</v>
      </c>
      <c r="J52" t="s">
        <v>690</v>
      </c>
      <c r="K52" t="s">
        <v>54</v>
      </c>
      <c r="L52" t="s">
        <v>695</v>
      </c>
    </row>
    <row r="53" spans="1:12">
      <c r="A53">
        <v>2023</v>
      </c>
      <c r="B53" t="s">
        <v>428</v>
      </c>
      <c r="C53" t="s">
        <v>27</v>
      </c>
      <c r="D53" t="s">
        <v>37</v>
      </c>
      <c r="E53" t="s">
        <v>38</v>
      </c>
      <c r="F53">
        <v>2019</v>
      </c>
      <c r="G53">
        <v>22.89</v>
      </c>
      <c r="H53" t="s">
        <v>1</v>
      </c>
      <c r="I53" t="s">
        <v>688</v>
      </c>
      <c r="J53" t="s">
        <v>690</v>
      </c>
      <c r="K53" t="s">
        <v>2</v>
      </c>
      <c r="L53" t="s">
        <v>708</v>
      </c>
    </row>
    <row r="54" spans="1:12">
      <c r="A54">
        <v>2023</v>
      </c>
      <c r="B54" t="s">
        <v>430</v>
      </c>
      <c r="C54" t="s">
        <v>33</v>
      </c>
      <c r="D54" t="s">
        <v>139</v>
      </c>
      <c r="E54" t="s">
        <v>132</v>
      </c>
      <c r="F54">
        <v>2021</v>
      </c>
      <c r="G54">
        <v>50</v>
      </c>
      <c r="H54" t="s">
        <v>717</v>
      </c>
      <c r="I54" t="s">
        <v>716</v>
      </c>
      <c r="J54" t="s">
        <v>690</v>
      </c>
      <c r="L54" t="s">
        <v>691</v>
      </c>
    </row>
    <row r="55" spans="1:12">
      <c r="A55">
        <v>2024</v>
      </c>
      <c r="B55" t="s">
        <v>431</v>
      </c>
      <c r="C55" t="s">
        <v>36</v>
      </c>
      <c r="D55" t="s">
        <v>34</v>
      </c>
      <c r="E55" t="s">
        <v>35</v>
      </c>
      <c r="F55">
        <v>2022</v>
      </c>
      <c r="G55">
        <v>14</v>
      </c>
      <c r="H55" t="s">
        <v>1</v>
      </c>
      <c r="I55" t="s">
        <v>688</v>
      </c>
      <c r="J55" t="s">
        <v>690</v>
      </c>
      <c r="K55" t="s">
        <v>2</v>
      </c>
      <c r="L55" t="s">
        <v>691</v>
      </c>
    </row>
    <row r="56" spans="1:12">
      <c r="A56">
        <v>2024</v>
      </c>
      <c r="B56" t="s">
        <v>439</v>
      </c>
      <c r="C56" t="s">
        <v>53</v>
      </c>
      <c r="D56" t="s">
        <v>16</v>
      </c>
      <c r="E56" t="s">
        <v>17</v>
      </c>
      <c r="F56">
        <v>2020</v>
      </c>
      <c r="G56">
        <v>4.8402710549999997</v>
      </c>
      <c r="H56" t="s">
        <v>1</v>
      </c>
      <c r="I56" t="s">
        <v>688</v>
      </c>
      <c r="J56" t="s">
        <v>690</v>
      </c>
      <c r="K56" t="s">
        <v>2</v>
      </c>
      <c r="L56" t="s">
        <v>700</v>
      </c>
    </row>
    <row r="57" spans="1:12">
      <c r="A57">
        <v>2024</v>
      </c>
      <c r="B57" t="s">
        <v>431</v>
      </c>
      <c r="C57" t="s">
        <v>36</v>
      </c>
      <c r="D57" t="s">
        <v>114</v>
      </c>
      <c r="E57" t="s">
        <v>115</v>
      </c>
      <c r="F57">
        <v>2022</v>
      </c>
      <c r="G57">
        <v>36</v>
      </c>
      <c r="H57" t="s">
        <v>101</v>
      </c>
      <c r="I57" t="s">
        <v>697</v>
      </c>
      <c r="J57" t="s">
        <v>690</v>
      </c>
      <c r="L57" t="s">
        <v>691</v>
      </c>
    </row>
    <row r="58" spans="1:12">
      <c r="A58">
        <v>2023</v>
      </c>
      <c r="B58" t="s">
        <v>438</v>
      </c>
      <c r="C58" t="s">
        <v>52</v>
      </c>
      <c r="D58" t="s">
        <v>137</v>
      </c>
      <c r="E58" t="s">
        <v>138</v>
      </c>
      <c r="F58">
        <v>2021</v>
      </c>
      <c r="G58">
        <v>0</v>
      </c>
      <c r="H58" t="s">
        <v>717</v>
      </c>
      <c r="I58" t="s">
        <v>716</v>
      </c>
      <c r="J58" t="s">
        <v>690</v>
      </c>
      <c r="L58" t="s">
        <v>691</v>
      </c>
    </row>
    <row r="59" spans="1:12">
      <c r="A59">
        <v>2023</v>
      </c>
      <c r="B59" t="s">
        <v>424</v>
      </c>
      <c r="C59" t="s">
        <v>21</v>
      </c>
      <c r="D59" t="s">
        <v>14</v>
      </c>
      <c r="E59" t="s">
        <v>5</v>
      </c>
      <c r="F59">
        <v>2021</v>
      </c>
      <c r="G59">
        <v>701</v>
      </c>
      <c r="H59" t="s">
        <v>1</v>
      </c>
      <c r="I59" t="s">
        <v>688</v>
      </c>
      <c r="J59" t="s">
        <v>690</v>
      </c>
      <c r="K59" t="s">
        <v>2</v>
      </c>
      <c r="L59" t="s">
        <v>691</v>
      </c>
    </row>
    <row r="60" spans="1:12">
      <c r="A60">
        <v>2024</v>
      </c>
      <c r="B60" t="s">
        <v>431</v>
      </c>
      <c r="C60" t="s">
        <v>36</v>
      </c>
      <c r="D60" t="s">
        <v>22</v>
      </c>
      <c r="E60" t="s">
        <v>23</v>
      </c>
      <c r="F60">
        <v>2020</v>
      </c>
      <c r="G60">
        <v>560</v>
      </c>
      <c r="H60" t="s">
        <v>1</v>
      </c>
      <c r="I60" t="s">
        <v>688</v>
      </c>
      <c r="J60" t="s">
        <v>690</v>
      </c>
      <c r="K60" t="s">
        <v>2</v>
      </c>
      <c r="L60" t="s">
        <v>708</v>
      </c>
    </row>
    <row r="61" spans="1:12">
      <c r="A61">
        <v>2024</v>
      </c>
      <c r="B61" t="s">
        <v>437</v>
      </c>
      <c r="C61" t="s">
        <v>51</v>
      </c>
      <c r="D61" t="s">
        <v>93</v>
      </c>
      <c r="E61" t="s">
        <v>94</v>
      </c>
      <c r="F61">
        <v>2022</v>
      </c>
      <c r="G61">
        <v>0</v>
      </c>
      <c r="H61" t="s">
        <v>1</v>
      </c>
      <c r="I61" t="s">
        <v>688</v>
      </c>
      <c r="J61" t="s">
        <v>690</v>
      </c>
      <c r="K61" t="s">
        <v>78</v>
      </c>
      <c r="L61" t="s">
        <v>691</v>
      </c>
    </row>
    <row r="62" spans="1:12">
      <c r="A62">
        <v>2024</v>
      </c>
      <c r="B62" t="s">
        <v>433</v>
      </c>
      <c r="C62" t="s">
        <v>42</v>
      </c>
      <c r="D62" t="s">
        <v>19</v>
      </c>
      <c r="E62" t="s">
        <v>20</v>
      </c>
      <c r="F62">
        <v>2020</v>
      </c>
      <c r="G62">
        <v>45</v>
      </c>
      <c r="H62" t="s">
        <v>1</v>
      </c>
      <c r="I62" t="s">
        <v>688</v>
      </c>
      <c r="J62" t="s">
        <v>690</v>
      </c>
      <c r="K62" t="s">
        <v>2</v>
      </c>
      <c r="L62" t="s">
        <v>700</v>
      </c>
    </row>
    <row r="63" spans="1:12">
      <c r="A63">
        <v>2024</v>
      </c>
      <c r="B63" t="s">
        <v>428</v>
      </c>
      <c r="C63" t="s">
        <v>27</v>
      </c>
      <c r="D63" t="s">
        <v>103</v>
      </c>
      <c r="E63" t="s">
        <v>102</v>
      </c>
      <c r="F63">
        <v>2022</v>
      </c>
      <c r="G63">
        <v>6</v>
      </c>
      <c r="H63" t="s">
        <v>101</v>
      </c>
      <c r="I63" t="s">
        <v>697</v>
      </c>
      <c r="J63" t="s">
        <v>690</v>
      </c>
      <c r="L63" t="s">
        <v>691</v>
      </c>
    </row>
    <row r="64" spans="1:12">
      <c r="A64">
        <v>2024</v>
      </c>
      <c r="B64" t="s">
        <v>435</v>
      </c>
      <c r="C64" t="s">
        <v>48</v>
      </c>
      <c r="D64" t="s">
        <v>116</v>
      </c>
      <c r="E64" t="s">
        <v>117</v>
      </c>
      <c r="F64">
        <v>2022</v>
      </c>
      <c r="G64">
        <v>0</v>
      </c>
      <c r="H64" t="s">
        <v>101</v>
      </c>
      <c r="I64" t="s">
        <v>697</v>
      </c>
      <c r="J64" t="s">
        <v>690</v>
      </c>
      <c r="L64" t="s">
        <v>691</v>
      </c>
    </row>
    <row r="65" spans="1:12">
      <c r="A65">
        <v>2023</v>
      </c>
      <c r="B65" t="s">
        <v>421</v>
      </c>
      <c r="C65" t="s">
        <v>13</v>
      </c>
      <c r="D65" t="s">
        <v>93</v>
      </c>
      <c r="E65" t="s">
        <v>94</v>
      </c>
      <c r="F65">
        <v>2021</v>
      </c>
      <c r="G65">
        <v>0</v>
      </c>
      <c r="H65" t="s">
        <v>1</v>
      </c>
      <c r="I65" t="s">
        <v>688</v>
      </c>
      <c r="J65" t="s">
        <v>690</v>
      </c>
      <c r="K65" t="s">
        <v>78</v>
      </c>
      <c r="L65" t="s">
        <v>691</v>
      </c>
    </row>
    <row r="66" spans="1:12">
      <c r="A66">
        <v>2023</v>
      </c>
      <c r="B66" t="s">
        <v>425</v>
      </c>
      <c r="C66" t="s">
        <v>24</v>
      </c>
      <c r="D66" t="s">
        <v>60</v>
      </c>
      <c r="E66" t="s">
        <v>55</v>
      </c>
      <c r="F66">
        <v>2020</v>
      </c>
      <c r="G66">
        <v>77</v>
      </c>
      <c r="H66" t="s">
        <v>1</v>
      </c>
      <c r="I66" t="s">
        <v>688</v>
      </c>
      <c r="J66" t="s">
        <v>690</v>
      </c>
      <c r="K66" t="s">
        <v>54</v>
      </c>
      <c r="L66" t="s">
        <v>695</v>
      </c>
    </row>
    <row r="67" spans="1:12">
      <c r="A67">
        <v>2023</v>
      </c>
      <c r="B67" t="s">
        <v>435</v>
      </c>
      <c r="C67" t="s">
        <v>48</v>
      </c>
      <c r="D67" t="s">
        <v>31</v>
      </c>
      <c r="E67" t="s">
        <v>32</v>
      </c>
      <c r="F67">
        <v>2021</v>
      </c>
      <c r="G67">
        <v>9</v>
      </c>
      <c r="H67" t="s">
        <v>1</v>
      </c>
      <c r="I67" t="s">
        <v>688</v>
      </c>
      <c r="J67" t="s">
        <v>690</v>
      </c>
      <c r="K67" t="s">
        <v>2</v>
      </c>
      <c r="L67" t="s">
        <v>691</v>
      </c>
    </row>
    <row r="68" spans="1:12">
      <c r="A68">
        <v>2024</v>
      </c>
      <c r="B68" t="s">
        <v>431</v>
      </c>
      <c r="C68" t="s">
        <v>36</v>
      </c>
      <c r="D68" t="s">
        <v>140</v>
      </c>
      <c r="E68" t="s">
        <v>141</v>
      </c>
      <c r="F68">
        <v>2022</v>
      </c>
      <c r="G68">
        <v>0</v>
      </c>
      <c r="H68" t="s">
        <v>717</v>
      </c>
      <c r="I68" t="s">
        <v>716</v>
      </c>
      <c r="J68" t="s">
        <v>690</v>
      </c>
      <c r="L68" t="s">
        <v>691</v>
      </c>
    </row>
    <row r="69" spans="1:12">
      <c r="A69">
        <v>2024</v>
      </c>
      <c r="B69" t="s">
        <v>423</v>
      </c>
      <c r="C69" t="s">
        <v>18</v>
      </c>
      <c r="D69" t="s">
        <v>65</v>
      </c>
      <c r="E69" t="s">
        <v>66</v>
      </c>
      <c r="F69">
        <v>2022</v>
      </c>
      <c r="G69">
        <v>0</v>
      </c>
      <c r="H69" t="s">
        <v>1</v>
      </c>
      <c r="I69" t="s">
        <v>688</v>
      </c>
      <c r="J69" t="s">
        <v>690</v>
      </c>
      <c r="K69" t="s">
        <v>54</v>
      </c>
      <c r="L69" t="s">
        <v>691</v>
      </c>
    </row>
    <row r="70" spans="1:12">
      <c r="A70">
        <v>2024</v>
      </c>
      <c r="B70" t="s">
        <v>431</v>
      </c>
      <c r="C70" t="s">
        <v>36</v>
      </c>
      <c r="D70" t="s">
        <v>126</v>
      </c>
      <c r="E70" t="s">
        <v>127</v>
      </c>
      <c r="F70">
        <v>2018</v>
      </c>
      <c r="G70">
        <v>0</v>
      </c>
      <c r="H70" t="s">
        <v>119</v>
      </c>
      <c r="I70" t="s">
        <v>712</v>
      </c>
      <c r="J70" t="s">
        <v>690</v>
      </c>
      <c r="L70" t="s">
        <v>691</v>
      </c>
    </row>
    <row r="71" spans="1:12">
      <c r="A71">
        <v>2023</v>
      </c>
      <c r="B71" t="s">
        <v>420</v>
      </c>
      <c r="C71" t="s">
        <v>8</v>
      </c>
      <c r="D71" t="s">
        <v>140</v>
      </c>
      <c r="E71" t="s">
        <v>141</v>
      </c>
      <c r="F71">
        <v>2021</v>
      </c>
      <c r="G71">
        <v>4</v>
      </c>
      <c r="H71" t="s">
        <v>717</v>
      </c>
      <c r="I71" t="s">
        <v>716</v>
      </c>
      <c r="J71" t="s">
        <v>690</v>
      </c>
      <c r="L71" t="s">
        <v>691</v>
      </c>
    </row>
    <row r="72" spans="1:12">
      <c r="A72">
        <v>2023</v>
      </c>
      <c r="B72" t="s">
        <v>437</v>
      </c>
      <c r="C72" t="s">
        <v>51</v>
      </c>
      <c r="D72" t="s">
        <v>82</v>
      </c>
      <c r="E72" t="s">
        <v>83</v>
      </c>
      <c r="F72">
        <v>2021</v>
      </c>
      <c r="G72">
        <v>0</v>
      </c>
      <c r="H72" t="s">
        <v>1</v>
      </c>
      <c r="I72" t="s">
        <v>688</v>
      </c>
      <c r="J72" t="s">
        <v>690</v>
      </c>
      <c r="K72" t="s">
        <v>78</v>
      </c>
      <c r="L72" t="s">
        <v>691</v>
      </c>
    </row>
    <row r="73" spans="1:12">
      <c r="A73">
        <v>2023</v>
      </c>
      <c r="B73" t="s">
        <v>432</v>
      </c>
      <c r="C73" t="s">
        <v>39</v>
      </c>
      <c r="D73" t="s">
        <v>97</v>
      </c>
      <c r="E73" t="s">
        <v>98</v>
      </c>
      <c r="F73">
        <v>2021</v>
      </c>
      <c r="G73">
        <v>0</v>
      </c>
      <c r="H73" t="s">
        <v>1</v>
      </c>
      <c r="I73" t="s">
        <v>688</v>
      </c>
      <c r="J73" t="s">
        <v>690</v>
      </c>
      <c r="K73" t="s">
        <v>78</v>
      </c>
      <c r="L73" t="s">
        <v>691</v>
      </c>
    </row>
    <row r="74" spans="1:12">
      <c r="A74">
        <v>2023</v>
      </c>
      <c r="B74" t="s">
        <v>432</v>
      </c>
      <c r="C74" t="s">
        <v>39</v>
      </c>
      <c r="D74" t="s">
        <v>46</v>
      </c>
      <c r="E74" t="s">
        <v>47</v>
      </c>
      <c r="F74">
        <v>2022</v>
      </c>
      <c r="G74">
        <v>83.69</v>
      </c>
      <c r="H74" t="s">
        <v>1</v>
      </c>
      <c r="I74" t="s">
        <v>688</v>
      </c>
      <c r="J74" t="s">
        <v>690</v>
      </c>
      <c r="K74" t="s">
        <v>2</v>
      </c>
      <c r="L74" t="s">
        <v>708</v>
      </c>
    </row>
    <row r="75" spans="1:12">
      <c r="A75">
        <v>2023</v>
      </c>
      <c r="B75" t="s">
        <v>420</v>
      </c>
      <c r="C75" t="s">
        <v>8</v>
      </c>
      <c r="D75" t="s">
        <v>133</v>
      </c>
      <c r="E75" t="s">
        <v>134</v>
      </c>
      <c r="F75">
        <v>2021</v>
      </c>
      <c r="G75">
        <v>7</v>
      </c>
      <c r="H75" t="s">
        <v>717</v>
      </c>
      <c r="I75" t="s">
        <v>716</v>
      </c>
      <c r="J75" t="s">
        <v>690</v>
      </c>
      <c r="L75" t="s">
        <v>691</v>
      </c>
    </row>
    <row r="76" spans="1:12">
      <c r="A76">
        <v>2024</v>
      </c>
      <c r="B76" t="s">
        <v>429</v>
      </c>
      <c r="C76" t="s">
        <v>30</v>
      </c>
      <c r="D76" t="s">
        <v>121</v>
      </c>
      <c r="E76" t="s">
        <v>122</v>
      </c>
      <c r="F76">
        <v>2022</v>
      </c>
      <c r="G76">
        <v>2</v>
      </c>
      <c r="H76" t="s">
        <v>119</v>
      </c>
      <c r="I76" t="s">
        <v>712</v>
      </c>
      <c r="J76" t="s">
        <v>690</v>
      </c>
      <c r="L76" t="s">
        <v>691</v>
      </c>
    </row>
    <row r="77" spans="1:12">
      <c r="A77">
        <v>2024</v>
      </c>
      <c r="B77" t="s">
        <v>431</v>
      </c>
      <c r="C77" t="s">
        <v>36</v>
      </c>
      <c r="D77" t="s">
        <v>82</v>
      </c>
      <c r="E77" t="s">
        <v>83</v>
      </c>
      <c r="F77">
        <v>2022</v>
      </c>
      <c r="G77">
        <v>0</v>
      </c>
      <c r="H77" t="s">
        <v>1</v>
      </c>
      <c r="I77" t="s">
        <v>688</v>
      </c>
      <c r="J77" t="s">
        <v>690</v>
      </c>
      <c r="K77" t="s">
        <v>78</v>
      </c>
      <c r="L77" t="s">
        <v>691</v>
      </c>
    </row>
    <row r="78" spans="1:12">
      <c r="A78">
        <v>2024</v>
      </c>
      <c r="B78" t="s">
        <v>425</v>
      </c>
      <c r="C78" t="s">
        <v>24</v>
      </c>
      <c r="D78" t="s">
        <v>65</v>
      </c>
      <c r="E78" t="s">
        <v>66</v>
      </c>
      <c r="F78">
        <v>2022</v>
      </c>
      <c r="G78">
        <v>0</v>
      </c>
      <c r="H78" t="s">
        <v>1</v>
      </c>
      <c r="I78" t="s">
        <v>688</v>
      </c>
      <c r="J78" t="s">
        <v>690</v>
      </c>
      <c r="K78" t="s">
        <v>54</v>
      </c>
      <c r="L78" t="s">
        <v>691</v>
      </c>
    </row>
    <row r="79" spans="1:12">
      <c r="A79">
        <v>2023</v>
      </c>
      <c r="B79" t="s">
        <v>433</v>
      </c>
      <c r="C79" t="s">
        <v>42</v>
      </c>
      <c r="D79" t="s">
        <v>114</v>
      </c>
      <c r="E79" t="s">
        <v>115</v>
      </c>
      <c r="F79">
        <v>2021</v>
      </c>
      <c r="G79">
        <v>40</v>
      </c>
      <c r="H79" t="s">
        <v>101</v>
      </c>
      <c r="I79" t="s">
        <v>697</v>
      </c>
      <c r="J79" t="s">
        <v>690</v>
      </c>
      <c r="L79" t="s">
        <v>691</v>
      </c>
    </row>
    <row r="80" spans="1:12">
      <c r="A80">
        <v>2024</v>
      </c>
      <c r="B80" t="s">
        <v>435</v>
      </c>
      <c r="C80" t="s">
        <v>48</v>
      </c>
      <c r="D80" t="s">
        <v>80</v>
      </c>
      <c r="E80" t="s">
        <v>81</v>
      </c>
      <c r="F80">
        <v>2022</v>
      </c>
      <c r="G80">
        <v>0</v>
      </c>
      <c r="H80" t="s">
        <v>1</v>
      </c>
      <c r="I80" t="s">
        <v>688</v>
      </c>
      <c r="J80" t="s">
        <v>690</v>
      </c>
      <c r="K80" t="s">
        <v>78</v>
      </c>
      <c r="L80" t="s">
        <v>691</v>
      </c>
    </row>
    <row r="81" spans="1:12">
      <c r="A81">
        <v>2024</v>
      </c>
      <c r="B81" t="s">
        <v>430</v>
      </c>
      <c r="C81" t="s">
        <v>33</v>
      </c>
      <c r="D81" t="s">
        <v>137</v>
      </c>
      <c r="E81" t="s">
        <v>138</v>
      </c>
      <c r="F81">
        <v>2022</v>
      </c>
      <c r="G81">
        <v>1</v>
      </c>
      <c r="H81" t="s">
        <v>717</v>
      </c>
      <c r="I81" t="s">
        <v>716</v>
      </c>
      <c r="J81" t="s">
        <v>690</v>
      </c>
      <c r="L81" t="s">
        <v>691</v>
      </c>
    </row>
    <row r="82" spans="1:12">
      <c r="A82">
        <v>2024</v>
      </c>
      <c r="B82" t="s">
        <v>438</v>
      </c>
      <c r="C82" t="s">
        <v>52</v>
      </c>
      <c r="D82" t="s">
        <v>60</v>
      </c>
      <c r="E82" t="s">
        <v>55</v>
      </c>
      <c r="F82">
        <v>2021</v>
      </c>
      <c r="G82">
        <v>40</v>
      </c>
      <c r="H82" t="s">
        <v>1</v>
      </c>
      <c r="I82" t="s">
        <v>688</v>
      </c>
      <c r="J82" t="s">
        <v>690</v>
      </c>
      <c r="K82" t="s">
        <v>54</v>
      </c>
      <c r="L82" t="s">
        <v>695</v>
      </c>
    </row>
    <row r="83" spans="1:12">
      <c r="A83">
        <v>2024</v>
      </c>
      <c r="B83" t="s">
        <v>422</v>
      </c>
      <c r="C83" t="s">
        <v>15</v>
      </c>
      <c r="D83" t="s">
        <v>116</v>
      </c>
      <c r="E83" t="s">
        <v>117</v>
      </c>
      <c r="F83">
        <v>2022</v>
      </c>
      <c r="G83">
        <v>0</v>
      </c>
      <c r="H83" t="s">
        <v>101</v>
      </c>
      <c r="I83" t="s">
        <v>697</v>
      </c>
      <c r="J83" t="s">
        <v>690</v>
      </c>
      <c r="L83" t="s">
        <v>691</v>
      </c>
    </row>
    <row r="84" spans="1:12">
      <c r="A84">
        <v>2023</v>
      </c>
      <c r="B84" t="s">
        <v>425</v>
      </c>
      <c r="C84" t="s">
        <v>24</v>
      </c>
      <c r="D84" t="s">
        <v>133</v>
      </c>
      <c r="E84" t="s">
        <v>134</v>
      </c>
      <c r="F84">
        <v>2021</v>
      </c>
      <c r="G84">
        <v>0</v>
      </c>
      <c r="H84" t="s">
        <v>717</v>
      </c>
      <c r="I84" t="s">
        <v>716</v>
      </c>
      <c r="J84" t="s">
        <v>690</v>
      </c>
      <c r="L84" t="s">
        <v>691</v>
      </c>
    </row>
    <row r="85" spans="1:12">
      <c r="A85">
        <v>2024</v>
      </c>
      <c r="B85" t="s">
        <v>438</v>
      </c>
      <c r="C85" t="s">
        <v>52</v>
      </c>
      <c r="D85" t="s">
        <v>80</v>
      </c>
      <c r="E85" t="s">
        <v>81</v>
      </c>
      <c r="F85">
        <v>2022</v>
      </c>
      <c r="G85">
        <v>0</v>
      </c>
      <c r="H85" t="s">
        <v>1</v>
      </c>
      <c r="I85" t="s">
        <v>688</v>
      </c>
      <c r="J85" t="s">
        <v>690</v>
      </c>
      <c r="K85" t="s">
        <v>78</v>
      </c>
      <c r="L85" t="s">
        <v>691</v>
      </c>
    </row>
    <row r="86" spans="1:12">
      <c r="A86">
        <v>2024</v>
      </c>
      <c r="B86" t="s">
        <v>432</v>
      </c>
      <c r="C86" t="s">
        <v>39</v>
      </c>
      <c r="D86" t="s">
        <v>80</v>
      </c>
      <c r="E86" t="s">
        <v>81</v>
      </c>
      <c r="F86">
        <v>2022</v>
      </c>
      <c r="G86">
        <v>639</v>
      </c>
      <c r="H86" t="s">
        <v>1</v>
      </c>
      <c r="I86" t="s">
        <v>688</v>
      </c>
      <c r="J86" t="s">
        <v>690</v>
      </c>
      <c r="K86" t="s">
        <v>78</v>
      </c>
      <c r="L86" t="s">
        <v>691</v>
      </c>
    </row>
    <row r="87" spans="1:12">
      <c r="A87">
        <v>2024</v>
      </c>
      <c r="B87" t="s">
        <v>431</v>
      </c>
      <c r="C87" t="s">
        <v>36</v>
      </c>
      <c r="D87" t="s">
        <v>43</v>
      </c>
      <c r="E87" t="s">
        <v>44</v>
      </c>
      <c r="F87">
        <v>2022</v>
      </c>
      <c r="G87">
        <v>67.989999999999995</v>
      </c>
      <c r="H87" t="s">
        <v>1</v>
      </c>
      <c r="I87" t="s">
        <v>688</v>
      </c>
      <c r="J87" t="s">
        <v>690</v>
      </c>
      <c r="K87" t="s">
        <v>2</v>
      </c>
      <c r="L87" t="s">
        <v>708</v>
      </c>
    </row>
    <row r="88" spans="1:12">
      <c r="A88">
        <v>2024</v>
      </c>
      <c r="B88" t="s">
        <v>421</v>
      </c>
      <c r="C88" t="s">
        <v>13</v>
      </c>
      <c r="D88" t="s">
        <v>137</v>
      </c>
      <c r="E88" t="s">
        <v>138</v>
      </c>
      <c r="F88">
        <v>2022</v>
      </c>
      <c r="G88">
        <v>2</v>
      </c>
      <c r="H88" t="s">
        <v>717</v>
      </c>
      <c r="I88" t="s">
        <v>716</v>
      </c>
      <c r="J88" t="s">
        <v>690</v>
      </c>
      <c r="L88" t="s">
        <v>691</v>
      </c>
    </row>
    <row r="89" spans="1:12">
      <c r="A89">
        <v>2024</v>
      </c>
      <c r="B89" t="s">
        <v>430</v>
      </c>
      <c r="C89" t="s">
        <v>33</v>
      </c>
      <c r="D89" t="s">
        <v>37</v>
      </c>
      <c r="E89" t="s">
        <v>38</v>
      </c>
      <c r="F89">
        <v>2020</v>
      </c>
      <c r="G89">
        <v>33.85</v>
      </c>
      <c r="H89" t="s">
        <v>1</v>
      </c>
      <c r="I89" t="s">
        <v>688</v>
      </c>
      <c r="J89" t="s">
        <v>690</v>
      </c>
      <c r="K89" t="s">
        <v>2</v>
      </c>
      <c r="L89" t="s">
        <v>708</v>
      </c>
    </row>
    <row r="90" spans="1:12">
      <c r="A90">
        <v>2024</v>
      </c>
      <c r="B90" t="s">
        <v>428</v>
      </c>
      <c r="C90" t="s">
        <v>27</v>
      </c>
      <c r="D90" t="s">
        <v>16</v>
      </c>
      <c r="E90" t="s">
        <v>17</v>
      </c>
      <c r="F90">
        <v>2020</v>
      </c>
      <c r="G90">
        <v>7.6972833119999997</v>
      </c>
      <c r="H90" t="s">
        <v>1</v>
      </c>
      <c r="I90" t="s">
        <v>688</v>
      </c>
      <c r="J90" t="s">
        <v>690</v>
      </c>
      <c r="K90" t="s">
        <v>2</v>
      </c>
      <c r="L90" t="s">
        <v>700</v>
      </c>
    </row>
    <row r="91" spans="1:12">
      <c r="A91">
        <v>2024</v>
      </c>
      <c r="B91" t="s">
        <v>425</v>
      </c>
      <c r="C91" t="s">
        <v>24</v>
      </c>
      <c r="D91" t="s">
        <v>97</v>
      </c>
      <c r="E91" t="s">
        <v>98</v>
      </c>
      <c r="F91">
        <v>2022</v>
      </c>
      <c r="G91">
        <v>0</v>
      </c>
      <c r="H91" t="s">
        <v>1</v>
      </c>
      <c r="I91" t="s">
        <v>688</v>
      </c>
      <c r="J91" t="s">
        <v>690</v>
      </c>
      <c r="K91" t="s">
        <v>78</v>
      </c>
      <c r="L91" t="s">
        <v>691</v>
      </c>
    </row>
    <row r="92" spans="1:12">
      <c r="A92">
        <v>2023</v>
      </c>
      <c r="B92" t="s">
        <v>438</v>
      </c>
      <c r="C92" t="s">
        <v>52</v>
      </c>
      <c r="D92" t="s">
        <v>126</v>
      </c>
      <c r="E92" t="s">
        <v>127</v>
      </c>
      <c r="F92">
        <v>2018</v>
      </c>
      <c r="G92">
        <v>0</v>
      </c>
      <c r="H92" t="s">
        <v>119</v>
      </c>
      <c r="I92" t="s">
        <v>712</v>
      </c>
      <c r="J92" t="s">
        <v>690</v>
      </c>
      <c r="L92" t="s">
        <v>691</v>
      </c>
    </row>
    <row r="93" spans="1:12">
      <c r="A93">
        <v>2023</v>
      </c>
      <c r="B93" t="s">
        <v>438</v>
      </c>
      <c r="C93" t="s">
        <v>52</v>
      </c>
      <c r="D93" t="s">
        <v>22</v>
      </c>
      <c r="E93" t="s">
        <v>23</v>
      </c>
      <c r="F93">
        <v>2019</v>
      </c>
      <c r="G93">
        <v>597.69000000000005</v>
      </c>
      <c r="H93" t="s">
        <v>1</v>
      </c>
      <c r="I93" t="s">
        <v>688</v>
      </c>
      <c r="J93" t="s">
        <v>690</v>
      </c>
      <c r="K93" t="s">
        <v>2</v>
      </c>
      <c r="L93" t="s">
        <v>708</v>
      </c>
    </row>
    <row r="94" spans="1:12">
      <c r="A94">
        <v>2023</v>
      </c>
      <c r="B94" t="s">
        <v>420</v>
      </c>
      <c r="C94" t="s">
        <v>8</v>
      </c>
      <c r="D94" t="s">
        <v>123</v>
      </c>
      <c r="E94" t="s">
        <v>120</v>
      </c>
      <c r="F94">
        <v>2021</v>
      </c>
      <c r="G94">
        <v>4.5</v>
      </c>
      <c r="H94" t="s">
        <v>119</v>
      </c>
      <c r="I94" t="s">
        <v>712</v>
      </c>
      <c r="J94" t="s">
        <v>690</v>
      </c>
      <c r="L94" t="s">
        <v>691</v>
      </c>
    </row>
    <row r="95" spans="1:12">
      <c r="A95">
        <v>2023</v>
      </c>
      <c r="B95" t="s">
        <v>433</v>
      </c>
      <c r="C95" t="s">
        <v>42</v>
      </c>
      <c r="D95" t="s">
        <v>85</v>
      </c>
      <c r="E95" t="s">
        <v>86</v>
      </c>
      <c r="F95">
        <v>2021</v>
      </c>
      <c r="G95">
        <v>0</v>
      </c>
      <c r="H95" t="s">
        <v>1</v>
      </c>
      <c r="I95" t="s">
        <v>688</v>
      </c>
      <c r="J95" t="s">
        <v>690</v>
      </c>
      <c r="K95" t="s">
        <v>78</v>
      </c>
      <c r="L95" t="s">
        <v>691</v>
      </c>
    </row>
    <row r="96" spans="1:12">
      <c r="A96">
        <v>2023</v>
      </c>
      <c r="B96" t="s">
        <v>435</v>
      </c>
      <c r="C96" t="s">
        <v>48</v>
      </c>
      <c r="D96" t="s">
        <v>25</v>
      </c>
      <c r="E96" t="s">
        <v>26</v>
      </c>
      <c r="F96">
        <v>2021</v>
      </c>
      <c r="G96">
        <v>0</v>
      </c>
      <c r="H96" t="s">
        <v>1</v>
      </c>
      <c r="I96" t="s">
        <v>688</v>
      </c>
      <c r="J96" t="s">
        <v>690</v>
      </c>
      <c r="K96" t="s">
        <v>2</v>
      </c>
      <c r="L96" t="s">
        <v>691</v>
      </c>
    </row>
    <row r="97" spans="1:12">
      <c r="A97">
        <v>2024</v>
      </c>
      <c r="B97" t="s">
        <v>436</v>
      </c>
      <c r="C97" t="s">
        <v>49</v>
      </c>
      <c r="D97" t="s">
        <v>46</v>
      </c>
      <c r="E97" t="s">
        <v>47</v>
      </c>
      <c r="F97">
        <v>2022</v>
      </c>
      <c r="G97">
        <v>86.61</v>
      </c>
      <c r="H97" t="s">
        <v>1</v>
      </c>
      <c r="I97" t="s">
        <v>688</v>
      </c>
      <c r="J97" t="s">
        <v>690</v>
      </c>
      <c r="K97" t="s">
        <v>2</v>
      </c>
      <c r="L97" t="s">
        <v>708</v>
      </c>
    </row>
    <row r="98" spans="1:12">
      <c r="A98">
        <v>2024</v>
      </c>
      <c r="B98" t="s">
        <v>439</v>
      </c>
      <c r="C98" t="s">
        <v>53</v>
      </c>
      <c r="D98" t="s">
        <v>28</v>
      </c>
      <c r="E98" t="s">
        <v>29</v>
      </c>
      <c r="F98">
        <v>2022</v>
      </c>
      <c r="G98">
        <v>0</v>
      </c>
      <c r="H98" t="s">
        <v>1</v>
      </c>
      <c r="I98" t="s">
        <v>688</v>
      </c>
      <c r="J98" t="s">
        <v>690</v>
      </c>
      <c r="K98" t="s">
        <v>2</v>
      </c>
      <c r="L98" t="s">
        <v>691</v>
      </c>
    </row>
    <row r="99" spans="1:12">
      <c r="A99">
        <v>2024</v>
      </c>
      <c r="B99" t="s">
        <v>431</v>
      </c>
      <c r="C99" t="s">
        <v>36</v>
      </c>
      <c r="D99" t="s">
        <v>56</v>
      </c>
      <c r="E99" t="s">
        <v>57</v>
      </c>
      <c r="F99">
        <v>2021</v>
      </c>
      <c r="G99">
        <v>60</v>
      </c>
      <c r="H99" t="s">
        <v>1</v>
      </c>
      <c r="I99" t="s">
        <v>688</v>
      </c>
      <c r="J99" t="s">
        <v>690</v>
      </c>
      <c r="K99" t="s">
        <v>54</v>
      </c>
      <c r="L99" t="s">
        <v>695</v>
      </c>
    </row>
    <row r="100" spans="1:12">
      <c r="A100">
        <v>2023</v>
      </c>
      <c r="B100" t="s">
        <v>429</v>
      </c>
      <c r="C100" t="s">
        <v>30</v>
      </c>
      <c r="D100" t="s">
        <v>82</v>
      </c>
      <c r="E100" t="s">
        <v>83</v>
      </c>
      <c r="F100">
        <v>2021</v>
      </c>
      <c r="G100">
        <v>3</v>
      </c>
      <c r="H100" t="s">
        <v>1</v>
      </c>
      <c r="I100" t="s">
        <v>688</v>
      </c>
      <c r="J100" t="s">
        <v>690</v>
      </c>
      <c r="K100" t="s">
        <v>78</v>
      </c>
      <c r="L100" t="s">
        <v>691</v>
      </c>
    </row>
    <row r="101" spans="1:12">
      <c r="A101">
        <v>2023</v>
      </c>
      <c r="B101" t="s">
        <v>435</v>
      </c>
      <c r="C101" t="s">
        <v>48</v>
      </c>
      <c r="D101" t="s">
        <v>80</v>
      </c>
      <c r="E101" t="s">
        <v>81</v>
      </c>
      <c r="F101">
        <v>2021</v>
      </c>
      <c r="G101">
        <v>0</v>
      </c>
      <c r="H101" t="s">
        <v>1</v>
      </c>
      <c r="I101" t="s">
        <v>688</v>
      </c>
      <c r="J101" t="s">
        <v>690</v>
      </c>
      <c r="K101" t="s">
        <v>78</v>
      </c>
      <c r="L101" t="s">
        <v>691</v>
      </c>
    </row>
    <row r="102" spans="1:12">
      <c r="A102">
        <v>2023</v>
      </c>
      <c r="B102" t="s">
        <v>420</v>
      </c>
      <c r="C102" t="s">
        <v>8</v>
      </c>
      <c r="D102" t="s">
        <v>25</v>
      </c>
      <c r="E102" t="s">
        <v>26</v>
      </c>
      <c r="F102">
        <v>2021</v>
      </c>
      <c r="G102">
        <v>5</v>
      </c>
      <c r="H102" t="s">
        <v>1</v>
      </c>
      <c r="I102" t="s">
        <v>688</v>
      </c>
      <c r="J102" t="s">
        <v>690</v>
      </c>
      <c r="K102" t="s">
        <v>2</v>
      </c>
      <c r="L102" t="s">
        <v>691</v>
      </c>
    </row>
    <row r="103" spans="1:12">
      <c r="A103">
        <v>2024</v>
      </c>
      <c r="B103" t="s">
        <v>437</v>
      </c>
      <c r="C103" t="s">
        <v>51</v>
      </c>
      <c r="D103" t="s">
        <v>28</v>
      </c>
      <c r="E103" t="s">
        <v>29</v>
      </c>
      <c r="F103">
        <v>2022</v>
      </c>
      <c r="G103">
        <v>13</v>
      </c>
      <c r="H103" t="s">
        <v>1</v>
      </c>
      <c r="I103" t="s">
        <v>688</v>
      </c>
      <c r="J103" t="s">
        <v>690</v>
      </c>
      <c r="K103" t="s">
        <v>2</v>
      </c>
      <c r="L103" t="s">
        <v>691</v>
      </c>
    </row>
    <row r="104" spans="1:12">
      <c r="A104">
        <v>2024</v>
      </c>
      <c r="B104" t="s">
        <v>435</v>
      </c>
      <c r="C104" t="s">
        <v>48</v>
      </c>
      <c r="D104" t="s">
        <v>142</v>
      </c>
      <c r="E104" t="s">
        <v>143</v>
      </c>
      <c r="F104">
        <v>2022</v>
      </c>
      <c r="G104">
        <v>100</v>
      </c>
      <c r="H104" t="s">
        <v>717</v>
      </c>
      <c r="I104" t="s">
        <v>716</v>
      </c>
      <c r="J104" t="s">
        <v>690</v>
      </c>
      <c r="L104" t="s">
        <v>691</v>
      </c>
    </row>
    <row r="105" spans="1:12">
      <c r="A105">
        <v>2024</v>
      </c>
      <c r="B105" t="s">
        <v>420</v>
      </c>
      <c r="C105" t="s">
        <v>8</v>
      </c>
      <c r="D105" t="s">
        <v>61</v>
      </c>
      <c r="E105" t="s">
        <v>62</v>
      </c>
      <c r="F105">
        <v>2022</v>
      </c>
      <c r="G105">
        <v>238</v>
      </c>
      <c r="H105" t="s">
        <v>1</v>
      </c>
      <c r="I105" t="s">
        <v>688</v>
      </c>
      <c r="J105" t="s">
        <v>690</v>
      </c>
      <c r="K105" t="s">
        <v>54</v>
      </c>
      <c r="L105" t="s">
        <v>691</v>
      </c>
    </row>
    <row r="106" spans="1:12">
      <c r="A106">
        <v>2024</v>
      </c>
      <c r="B106" t="s">
        <v>430</v>
      </c>
      <c r="C106" t="s">
        <v>33</v>
      </c>
      <c r="D106" t="s">
        <v>103</v>
      </c>
      <c r="E106" t="s">
        <v>102</v>
      </c>
      <c r="F106">
        <v>2022</v>
      </c>
      <c r="G106">
        <v>4</v>
      </c>
      <c r="H106" t="s">
        <v>101</v>
      </c>
      <c r="I106" t="s">
        <v>697</v>
      </c>
      <c r="J106" t="s">
        <v>690</v>
      </c>
      <c r="L106" t="s">
        <v>691</v>
      </c>
    </row>
    <row r="107" spans="1:12">
      <c r="A107">
        <v>2024</v>
      </c>
      <c r="B107" t="s">
        <v>429</v>
      </c>
      <c r="C107" t="s">
        <v>30</v>
      </c>
      <c r="D107" t="s">
        <v>67</v>
      </c>
      <c r="E107" t="s">
        <v>68</v>
      </c>
      <c r="F107">
        <v>2022</v>
      </c>
      <c r="G107">
        <v>9</v>
      </c>
      <c r="H107" t="s">
        <v>1</v>
      </c>
      <c r="I107" t="s">
        <v>688</v>
      </c>
      <c r="J107" t="s">
        <v>690</v>
      </c>
      <c r="K107" t="s">
        <v>54</v>
      </c>
      <c r="L107" t="s">
        <v>691</v>
      </c>
    </row>
    <row r="108" spans="1:12">
      <c r="A108">
        <v>2024</v>
      </c>
      <c r="B108" t="s">
        <v>439</v>
      </c>
      <c r="C108" t="s">
        <v>53</v>
      </c>
      <c r="D108" t="s">
        <v>84</v>
      </c>
      <c r="E108" t="s">
        <v>79</v>
      </c>
      <c r="F108">
        <v>2022</v>
      </c>
      <c r="G108">
        <v>2</v>
      </c>
      <c r="H108" t="s">
        <v>1</v>
      </c>
      <c r="I108" t="s">
        <v>688</v>
      </c>
      <c r="J108" t="s">
        <v>690</v>
      </c>
      <c r="K108" t="s">
        <v>78</v>
      </c>
      <c r="L108" t="s">
        <v>691</v>
      </c>
    </row>
    <row r="109" spans="1:12">
      <c r="A109">
        <v>2024</v>
      </c>
      <c r="B109" t="s">
        <v>423</v>
      </c>
      <c r="C109" t="s">
        <v>18</v>
      </c>
      <c r="D109" t="s">
        <v>142</v>
      </c>
      <c r="E109" t="s">
        <v>143</v>
      </c>
      <c r="F109">
        <v>2022</v>
      </c>
      <c r="G109">
        <v>50</v>
      </c>
      <c r="H109" t="s">
        <v>717</v>
      </c>
      <c r="I109" t="s">
        <v>716</v>
      </c>
      <c r="J109" t="s">
        <v>690</v>
      </c>
      <c r="L109" t="s">
        <v>691</v>
      </c>
    </row>
    <row r="110" spans="1:12">
      <c r="A110">
        <v>2024</v>
      </c>
      <c r="B110" t="s">
        <v>425</v>
      </c>
      <c r="C110" t="s">
        <v>24</v>
      </c>
      <c r="D110" t="s">
        <v>82</v>
      </c>
      <c r="E110" t="s">
        <v>83</v>
      </c>
      <c r="F110">
        <v>2022</v>
      </c>
      <c r="G110">
        <v>1</v>
      </c>
      <c r="H110" t="s">
        <v>1</v>
      </c>
      <c r="I110" t="s">
        <v>688</v>
      </c>
      <c r="J110" t="s">
        <v>690</v>
      </c>
      <c r="K110" t="s">
        <v>78</v>
      </c>
      <c r="L110" t="s">
        <v>691</v>
      </c>
    </row>
    <row r="111" spans="1:12">
      <c r="A111">
        <v>2024</v>
      </c>
      <c r="B111" t="s">
        <v>439</v>
      </c>
      <c r="C111" t="s">
        <v>53</v>
      </c>
      <c r="D111" t="s">
        <v>43</v>
      </c>
      <c r="E111" t="s">
        <v>44</v>
      </c>
      <c r="F111">
        <v>2022</v>
      </c>
      <c r="G111">
        <v>74.19</v>
      </c>
      <c r="H111" t="s">
        <v>1</v>
      </c>
      <c r="I111" t="s">
        <v>688</v>
      </c>
      <c r="J111" t="s">
        <v>690</v>
      </c>
      <c r="K111" t="s">
        <v>2</v>
      </c>
      <c r="L111" t="s">
        <v>708</v>
      </c>
    </row>
    <row r="112" spans="1:12">
      <c r="A112">
        <v>2023</v>
      </c>
      <c r="B112" t="s">
        <v>431</v>
      </c>
      <c r="C112" t="s">
        <v>36</v>
      </c>
      <c r="D112" t="s">
        <v>103</v>
      </c>
      <c r="E112" t="s">
        <v>102</v>
      </c>
      <c r="F112">
        <v>2021</v>
      </c>
      <c r="G112">
        <v>3</v>
      </c>
      <c r="H112" t="s">
        <v>101</v>
      </c>
      <c r="I112" t="s">
        <v>697</v>
      </c>
      <c r="J112" t="s">
        <v>690</v>
      </c>
      <c r="L112" t="s">
        <v>691</v>
      </c>
    </row>
    <row r="113" spans="1:12">
      <c r="A113">
        <v>2023</v>
      </c>
      <c r="B113" t="s">
        <v>429</v>
      </c>
      <c r="C113" t="s">
        <v>30</v>
      </c>
      <c r="D113" t="s">
        <v>22</v>
      </c>
      <c r="E113" t="s">
        <v>23</v>
      </c>
      <c r="F113">
        <v>2019</v>
      </c>
      <c r="G113">
        <v>3731.94</v>
      </c>
      <c r="H113" t="s">
        <v>1</v>
      </c>
      <c r="I113" t="s">
        <v>688</v>
      </c>
      <c r="J113" t="s">
        <v>690</v>
      </c>
      <c r="K113" t="s">
        <v>2</v>
      </c>
      <c r="L113" t="s">
        <v>708</v>
      </c>
    </row>
    <row r="114" spans="1:12">
      <c r="A114">
        <v>2023</v>
      </c>
      <c r="B114" t="s">
        <v>435</v>
      </c>
      <c r="C114" t="s">
        <v>48</v>
      </c>
      <c r="D114" t="s">
        <v>137</v>
      </c>
      <c r="E114" t="s">
        <v>138</v>
      </c>
      <c r="F114">
        <v>2021</v>
      </c>
      <c r="G114">
        <v>0</v>
      </c>
      <c r="H114" t="s">
        <v>717</v>
      </c>
      <c r="I114" t="s">
        <v>716</v>
      </c>
      <c r="J114" t="s">
        <v>690</v>
      </c>
      <c r="L114" t="s">
        <v>691</v>
      </c>
    </row>
    <row r="115" spans="1:12">
      <c r="A115">
        <v>2024</v>
      </c>
      <c r="B115" t="s">
        <v>431</v>
      </c>
      <c r="C115" t="s">
        <v>36</v>
      </c>
      <c r="D115" t="s">
        <v>124</v>
      </c>
      <c r="E115" t="s">
        <v>125</v>
      </c>
      <c r="F115">
        <v>2022</v>
      </c>
      <c r="G115">
        <v>0</v>
      </c>
      <c r="H115" t="s">
        <v>119</v>
      </c>
      <c r="I115" t="s">
        <v>712</v>
      </c>
      <c r="J115" t="s">
        <v>690</v>
      </c>
      <c r="L115" t="s">
        <v>691</v>
      </c>
    </row>
    <row r="116" spans="1:12">
      <c r="A116">
        <v>2024</v>
      </c>
      <c r="B116" t="s">
        <v>428</v>
      </c>
      <c r="C116" t="s">
        <v>27</v>
      </c>
      <c r="D116" t="s">
        <v>82</v>
      </c>
      <c r="E116" t="s">
        <v>83</v>
      </c>
      <c r="F116">
        <v>2022</v>
      </c>
      <c r="G116">
        <v>0</v>
      </c>
      <c r="H116" t="s">
        <v>1</v>
      </c>
      <c r="I116" t="s">
        <v>688</v>
      </c>
      <c r="J116" t="s">
        <v>690</v>
      </c>
      <c r="K116" t="s">
        <v>78</v>
      </c>
      <c r="L116" t="s">
        <v>691</v>
      </c>
    </row>
    <row r="117" spans="1:12">
      <c r="A117">
        <v>2024</v>
      </c>
      <c r="B117" t="s">
        <v>438</v>
      </c>
      <c r="C117" t="s">
        <v>52</v>
      </c>
      <c r="D117" t="s">
        <v>123</v>
      </c>
      <c r="E117" t="s">
        <v>120</v>
      </c>
      <c r="F117">
        <v>2022</v>
      </c>
      <c r="G117">
        <v>0.5</v>
      </c>
      <c r="H117" t="s">
        <v>119</v>
      </c>
      <c r="I117" t="s">
        <v>712</v>
      </c>
      <c r="J117" t="s">
        <v>690</v>
      </c>
      <c r="L117" t="s">
        <v>691</v>
      </c>
    </row>
    <row r="118" spans="1:12">
      <c r="A118">
        <v>2024</v>
      </c>
      <c r="B118" t="s">
        <v>439</v>
      </c>
      <c r="C118" t="s">
        <v>53</v>
      </c>
      <c r="D118" t="s">
        <v>114</v>
      </c>
      <c r="E118" t="s">
        <v>115</v>
      </c>
      <c r="F118">
        <v>2022</v>
      </c>
      <c r="G118">
        <v>12.5</v>
      </c>
      <c r="H118" t="s">
        <v>101</v>
      </c>
      <c r="I118" t="s">
        <v>697</v>
      </c>
      <c r="J118" t="s">
        <v>690</v>
      </c>
      <c r="L118" t="s">
        <v>691</v>
      </c>
    </row>
    <row r="119" spans="1:12">
      <c r="A119">
        <v>2023</v>
      </c>
      <c r="B119" t="s">
        <v>423</v>
      </c>
      <c r="C119" t="s">
        <v>18</v>
      </c>
      <c r="D119" t="s">
        <v>40</v>
      </c>
      <c r="E119" t="s">
        <v>41</v>
      </c>
      <c r="F119">
        <v>2019</v>
      </c>
      <c r="G119">
        <v>16.690000000000001</v>
      </c>
      <c r="H119" t="s">
        <v>1</v>
      </c>
      <c r="I119" t="s">
        <v>688</v>
      </c>
      <c r="J119" t="s">
        <v>690</v>
      </c>
      <c r="K119" t="s">
        <v>2</v>
      </c>
      <c r="L119" t="s">
        <v>708</v>
      </c>
    </row>
    <row r="120" spans="1:12">
      <c r="A120">
        <v>2023</v>
      </c>
      <c r="B120" t="s">
        <v>420</v>
      </c>
      <c r="C120" t="s">
        <v>8</v>
      </c>
      <c r="D120" t="s">
        <v>124</v>
      </c>
      <c r="E120" t="s">
        <v>125</v>
      </c>
      <c r="F120">
        <v>2021</v>
      </c>
      <c r="G120">
        <v>2</v>
      </c>
      <c r="H120" t="s">
        <v>119</v>
      </c>
      <c r="I120" t="s">
        <v>712</v>
      </c>
      <c r="J120" t="s">
        <v>690</v>
      </c>
      <c r="L120" t="s">
        <v>691</v>
      </c>
    </row>
    <row r="121" spans="1:12">
      <c r="A121">
        <v>2023</v>
      </c>
      <c r="B121" t="s">
        <v>434</v>
      </c>
      <c r="C121" t="s">
        <v>45</v>
      </c>
      <c r="D121" t="s">
        <v>31</v>
      </c>
      <c r="E121" t="s">
        <v>32</v>
      </c>
      <c r="F121">
        <v>2021</v>
      </c>
      <c r="G121">
        <v>2</v>
      </c>
      <c r="H121" t="s">
        <v>1</v>
      </c>
      <c r="I121" t="s">
        <v>688</v>
      </c>
      <c r="J121" t="s">
        <v>690</v>
      </c>
      <c r="K121" t="s">
        <v>2</v>
      </c>
      <c r="L121" t="s">
        <v>691</v>
      </c>
    </row>
    <row r="122" spans="1:12">
      <c r="A122">
        <v>2024</v>
      </c>
      <c r="B122" t="s">
        <v>425</v>
      </c>
      <c r="C122" t="s">
        <v>24</v>
      </c>
      <c r="D122" t="s">
        <v>46</v>
      </c>
      <c r="E122" t="s">
        <v>47</v>
      </c>
      <c r="F122">
        <v>2023</v>
      </c>
      <c r="G122">
        <v>80.61</v>
      </c>
      <c r="H122" t="s">
        <v>1</v>
      </c>
      <c r="I122" t="s">
        <v>688</v>
      </c>
      <c r="J122" t="s">
        <v>690</v>
      </c>
      <c r="K122" t="s">
        <v>2</v>
      </c>
      <c r="L122" t="s">
        <v>708</v>
      </c>
    </row>
    <row r="123" spans="1:12">
      <c r="A123">
        <v>2024</v>
      </c>
      <c r="B123" t="s">
        <v>423</v>
      </c>
      <c r="C123" t="s">
        <v>18</v>
      </c>
      <c r="D123" t="s">
        <v>28</v>
      </c>
      <c r="E123" t="s">
        <v>29</v>
      </c>
      <c r="F123">
        <v>2022</v>
      </c>
      <c r="G123">
        <v>2</v>
      </c>
      <c r="H123" t="s">
        <v>1</v>
      </c>
      <c r="I123" t="s">
        <v>688</v>
      </c>
      <c r="J123" t="s">
        <v>690</v>
      </c>
      <c r="K123" t="s">
        <v>2</v>
      </c>
      <c r="L123" t="s">
        <v>691</v>
      </c>
    </row>
    <row r="124" spans="1:12">
      <c r="A124">
        <v>2024</v>
      </c>
      <c r="B124" t="s">
        <v>430</v>
      </c>
      <c r="C124" t="s">
        <v>33</v>
      </c>
      <c r="D124" t="s">
        <v>71</v>
      </c>
      <c r="E124" t="s">
        <v>72</v>
      </c>
      <c r="F124">
        <v>2022</v>
      </c>
      <c r="G124">
        <v>23</v>
      </c>
      <c r="H124" t="s">
        <v>1</v>
      </c>
      <c r="I124" t="s">
        <v>688</v>
      </c>
      <c r="J124" t="s">
        <v>690</v>
      </c>
      <c r="K124" t="s">
        <v>54</v>
      </c>
      <c r="L124" t="s">
        <v>691</v>
      </c>
    </row>
    <row r="125" spans="1:12">
      <c r="A125">
        <v>2024</v>
      </c>
      <c r="B125" t="s">
        <v>435</v>
      </c>
      <c r="C125" t="s">
        <v>48</v>
      </c>
      <c r="D125" t="s">
        <v>34</v>
      </c>
      <c r="E125" t="s">
        <v>35</v>
      </c>
      <c r="F125">
        <v>2022</v>
      </c>
      <c r="G125">
        <v>23</v>
      </c>
      <c r="H125" t="s">
        <v>1</v>
      </c>
      <c r="I125" t="s">
        <v>688</v>
      </c>
      <c r="J125" t="s">
        <v>690</v>
      </c>
      <c r="K125" t="s">
        <v>2</v>
      </c>
      <c r="L125" t="s">
        <v>691</v>
      </c>
    </row>
    <row r="126" spans="1:12">
      <c r="A126">
        <v>2024</v>
      </c>
      <c r="B126" t="s">
        <v>438</v>
      </c>
      <c r="C126" t="s">
        <v>52</v>
      </c>
      <c r="D126" t="s">
        <v>82</v>
      </c>
      <c r="E126" t="s">
        <v>83</v>
      </c>
      <c r="F126">
        <v>2022</v>
      </c>
      <c r="G126">
        <v>0</v>
      </c>
      <c r="H126" t="s">
        <v>1</v>
      </c>
      <c r="I126" t="s">
        <v>688</v>
      </c>
      <c r="J126" t="s">
        <v>690</v>
      </c>
      <c r="K126" t="s">
        <v>78</v>
      </c>
      <c r="L126" t="s">
        <v>691</v>
      </c>
    </row>
    <row r="127" spans="1:12">
      <c r="A127">
        <v>2024</v>
      </c>
      <c r="B127" t="s">
        <v>420</v>
      </c>
      <c r="C127" t="s">
        <v>8</v>
      </c>
      <c r="D127" t="s">
        <v>43</v>
      </c>
      <c r="E127" t="s">
        <v>44</v>
      </c>
      <c r="F127">
        <v>2022</v>
      </c>
      <c r="G127">
        <v>71.58</v>
      </c>
      <c r="H127" t="s">
        <v>1</v>
      </c>
      <c r="I127" t="s">
        <v>688</v>
      </c>
      <c r="J127" t="s">
        <v>690</v>
      </c>
      <c r="K127" t="s">
        <v>2</v>
      </c>
      <c r="L127" t="s">
        <v>708</v>
      </c>
    </row>
    <row r="128" spans="1:12">
      <c r="A128">
        <v>2024</v>
      </c>
      <c r="B128" t="s">
        <v>421</v>
      </c>
      <c r="C128" t="s">
        <v>13</v>
      </c>
      <c r="D128" t="s">
        <v>139</v>
      </c>
      <c r="E128" t="s">
        <v>132</v>
      </c>
      <c r="F128">
        <v>2022</v>
      </c>
      <c r="G128">
        <v>40</v>
      </c>
      <c r="H128" t="s">
        <v>717</v>
      </c>
      <c r="I128" t="s">
        <v>716</v>
      </c>
      <c r="J128" t="s">
        <v>690</v>
      </c>
      <c r="L128" t="s">
        <v>691</v>
      </c>
    </row>
    <row r="129" spans="1:12">
      <c r="A129">
        <v>2023</v>
      </c>
      <c r="B129" t="s">
        <v>428</v>
      </c>
      <c r="C129" t="s">
        <v>27</v>
      </c>
      <c r="D129" t="s">
        <v>93</v>
      </c>
      <c r="E129" t="s">
        <v>94</v>
      </c>
      <c r="F129">
        <v>2021</v>
      </c>
      <c r="G129">
        <v>0</v>
      </c>
      <c r="H129" t="s">
        <v>1</v>
      </c>
      <c r="I129" t="s">
        <v>688</v>
      </c>
      <c r="J129" t="s">
        <v>690</v>
      </c>
      <c r="K129" t="s">
        <v>78</v>
      </c>
      <c r="L129" t="s">
        <v>691</v>
      </c>
    </row>
    <row r="130" spans="1:12">
      <c r="A130">
        <v>2023</v>
      </c>
      <c r="B130" t="s">
        <v>434</v>
      </c>
      <c r="C130" t="s">
        <v>45</v>
      </c>
      <c r="D130" t="s">
        <v>46</v>
      </c>
      <c r="E130" t="s">
        <v>47</v>
      </c>
      <c r="F130">
        <v>2024</v>
      </c>
      <c r="G130">
        <v>80.12</v>
      </c>
      <c r="H130" t="s">
        <v>1</v>
      </c>
      <c r="I130" t="s">
        <v>688</v>
      </c>
      <c r="J130" t="s">
        <v>690</v>
      </c>
      <c r="K130" t="s">
        <v>2</v>
      </c>
      <c r="L130" t="s">
        <v>708</v>
      </c>
    </row>
    <row r="131" spans="1:12">
      <c r="A131">
        <v>2023</v>
      </c>
      <c r="B131" t="s">
        <v>428</v>
      </c>
      <c r="C131" t="s">
        <v>27</v>
      </c>
      <c r="D131" t="s">
        <v>19</v>
      </c>
      <c r="E131" t="s">
        <v>20</v>
      </c>
      <c r="F131">
        <v>2019</v>
      </c>
      <c r="G131">
        <v>110</v>
      </c>
      <c r="H131" t="s">
        <v>1</v>
      </c>
      <c r="I131" t="s">
        <v>688</v>
      </c>
      <c r="J131" t="s">
        <v>690</v>
      </c>
      <c r="K131" t="s">
        <v>2</v>
      </c>
      <c r="L131" t="s">
        <v>700</v>
      </c>
    </row>
    <row r="132" spans="1:12">
      <c r="A132">
        <v>2024</v>
      </c>
      <c r="B132" t="s">
        <v>429</v>
      </c>
      <c r="C132" t="s">
        <v>30</v>
      </c>
      <c r="D132" t="s">
        <v>16</v>
      </c>
      <c r="E132" t="s">
        <v>17</v>
      </c>
      <c r="F132">
        <v>2020</v>
      </c>
      <c r="G132">
        <v>8.9243659980000007</v>
      </c>
      <c r="H132" t="s">
        <v>1</v>
      </c>
      <c r="I132" t="s">
        <v>688</v>
      </c>
      <c r="J132" t="s">
        <v>690</v>
      </c>
      <c r="K132" t="s">
        <v>2</v>
      </c>
      <c r="L132" t="s">
        <v>700</v>
      </c>
    </row>
    <row r="133" spans="1:12">
      <c r="A133">
        <v>2024</v>
      </c>
      <c r="B133" t="s">
        <v>421</v>
      </c>
      <c r="C133" t="s">
        <v>13</v>
      </c>
      <c r="D133" t="s">
        <v>103</v>
      </c>
      <c r="E133" t="s">
        <v>102</v>
      </c>
      <c r="F133">
        <v>2022</v>
      </c>
      <c r="G133">
        <v>41</v>
      </c>
      <c r="H133" t="s">
        <v>101</v>
      </c>
      <c r="I133" t="s">
        <v>697</v>
      </c>
      <c r="J133" t="s">
        <v>690</v>
      </c>
      <c r="L133" t="s">
        <v>691</v>
      </c>
    </row>
    <row r="134" spans="1:12">
      <c r="A134">
        <v>2023</v>
      </c>
      <c r="B134" t="s">
        <v>429</v>
      </c>
      <c r="C134" t="s">
        <v>30</v>
      </c>
      <c r="D134" t="s">
        <v>58</v>
      </c>
      <c r="E134" t="s">
        <v>59</v>
      </c>
      <c r="F134">
        <v>2020</v>
      </c>
      <c r="G134">
        <v>567</v>
      </c>
      <c r="H134" t="s">
        <v>1</v>
      </c>
      <c r="I134" t="s">
        <v>688</v>
      </c>
      <c r="J134" t="s">
        <v>690</v>
      </c>
      <c r="K134" t="s">
        <v>54</v>
      </c>
      <c r="L134" t="s">
        <v>695</v>
      </c>
    </row>
    <row r="135" spans="1:12">
      <c r="A135">
        <v>2023</v>
      </c>
      <c r="B135" t="s">
        <v>428</v>
      </c>
      <c r="C135" t="s">
        <v>27</v>
      </c>
      <c r="D135" t="s">
        <v>114</v>
      </c>
      <c r="E135" t="s">
        <v>115</v>
      </c>
      <c r="F135">
        <v>2021</v>
      </c>
      <c r="G135">
        <v>45.454545454545453</v>
      </c>
      <c r="H135" t="s">
        <v>101</v>
      </c>
      <c r="I135" t="s">
        <v>697</v>
      </c>
      <c r="J135" t="s">
        <v>690</v>
      </c>
      <c r="L135" t="s">
        <v>691</v>
      </c>
    </row>
    <row r="136" spans="1:12">
      <c r="A136">
        <v>2024</v>
      </c>
      <c r="B136" t="s">
        <v>424</v>
      </c>
      <c r="C136" t="s">
        <v>21</v>
      </c>
      <c r="D136" t="s">
        <v>69</v>
      </c>
      <c r="E136" t="s">
        <v>70</v>
      </c>
      <c r="F136">
        <v>2022</v>
      </c>
      <c r="G136">
        <v>74</v>
      </c>
      <c r="H136" t="s">
        <v>1</v>
      </c>
      <c r="I136" t="s">
        <v>688</v>
      </c>
      <c r="J136" t="s">
        <v>690</v>
      </c>
      <c r="K136" t="s">
        <v>54</v>
      </c>
      <c r="L136" t="s">
        <v>691</v>
      </c>
    </row>
    <row r="137" spans="1:12">
      <c r="A137">
        <v>2024</v>
      </c>
      <c r="B137" t="s">
        <v>434</v>
      </c>
      <c r="C137" t="s">
        <v>45</v>
      </c>
      <c r="D137" t="s">
        <v>84</v>
      </c>
      <c r="E137" t="s">
        <v>79</v>
      </c>
      <c r="F137">
        <v>2022</v>
      </c>
      <c r="G137">
        <v>1</v>
      </c>
      <c r="H137" t="s">
        <v>1</v>
      </c>
      <c r="I137" t="s">
        <v>688</v>
      </c>
      <c r="J137" t="s">
        <v>690</v>
      </c>
      <c r="K137" t="s">
        <v>78</v>
      </c>
      <c r="L137" t="s">
        <v>691</v>
      </c>
    </row>
    <row r="138" spans="1:12">
      <c r="A138">
        <v>2023</v>
      </c>
      <c r="B138" t="s">
        <v>433</v>
      </c>
      <c r="C138" t="s">
        <v>42</v>
      </c>
      <c r="D138" t="s">
        <v>22</v>
      </c>
      <c r="E138" t="s">
        <v>23</v>
      </c>
      <c r="F138">
        <v>2019</v>
      </c>
      <c r="G138">
        <v>661.43</v>
      </c>
      <c r="H138" t="s">
        <v>1</v>
      </c>
      <c r="I138" t="s">
        <v>688</v>
      </c>
      <c r="J138" t="s">
        <v>690</v>
      </c>
      <c r="K138" t="s">
        <v>2</v>
      </c>
      <c r="L138" t="s">
        <v>708</v>
      </c>
    </row>
    <row r="139" spans="1:12">
      <c r="A139">
        <v>2023</v>
      </c>
      <c r="B139" t="s">
        <v>422</v>
      </c>
      <c r="C139" t="s">
        <v>15</v>
      </c>
      <c r="D139" t="s">
        <v>22</v>
      </c>
      <c r="E139" t="s">
        <v>23</v>
      </c>
      <c r="F139">
        <v>2019</v>
      </c>
      <c r="G139">
        <v>4553.1099999999997</v>
      </c>
      <c r="H139" t="s">
        <v>1</v>
      </c>
      <c r="I139" t="s">
        <v>688</v>
      </c>
      <c r="J139" t="s">
        <v>690</v>
      </c>
      <c r="K139" t="s">
        <v>2</v>
      </c>
      <c r="L139" t="s">
        <v>708</v>
      </c>
    </row>
    <row r="140" spans="1:12">
      <c r="A140">
        <v>2024</v>
      </c>
      <c r="B140" t="s">
        <v>425</v>
      </c>
      <c r="C140" t="s">
        <v>24</v>
      </c>
      <c r="D140" t="s">
        <v>71</v>
      </c>
      <c r="E140" t="s">
        <v>72</v>
      </c>
      <c r="F140">
        <v>2022</v>
      </c>
      <c r="G140">
        <v>27</v>
      </c>
      <c r="H140" t="s">
        <v>1</v>
      </c>
      <c r="I140" t="s">
        <v>688</v>
      </c>
      <c r="J140" t="s">
        <v>690</v>
      </c>
      <c r="K140" t="s">
        <v>54</v>
      </c>
      <c r="L140" t="s">
        <v>691</v>
      </c>
    </row>
    <row r="141" spans="1:12">
      <c r="A141">
        <v>2024</v>
      </c>
      <c r="B141" t="s">
        <v>434</v>
      </c>
      <c r="C141" t="s">
        <v>45</v>
      </c>
      <c r="D141" t="s">
        <v>71</v>
      </c>
      <c r="E141" t="s">
        <v>72</v>
      </c>
      <c r="F141">
        <v>2022</v>
      </c>
      <c r="G141">
        <v>3</v>
      </c>
      <c r="H141" t="s">
        <v>1</v>
      </c>
      <c r="I141" t="s">
        <v>688</v>
      </c>
      <c r="J141" t="s">
        <v>690</v>
      </c>
      <c r="K141" t="s">
        <v>54</v>
      </c>
      <c r="L141" t="s">
        <v>691</v>
      </c>
    </row>
    <row r="142" spans="1:12">
      <c r="A142">
        <v>2024</v>
      </c>
      <c r="B142" t="s">
        <v>425</v>
      </c>
      <c r="C142" t="s">
        <v>24</v>
      </c>
      <c r="D142" t="s">
        <v>142</v>
      </c>
      <c r="E142" t="s">
        <v>143</v>
      </c>
      <c r="F142">
        <v>2022</v>
      </c>
      <c r="G142">
        <v>0</v>
      </c>
      <c r="H142" t="s">
        <v>717</v>
      </c>
      <c r="I142" t="s">
        <v>716</v>
      </c>
      <c r="J142" t="s">
        <v>690</v>
      </c>
      <c r="L142" t="s">
        <v>691</v>
      </c>
    </row>
    <row r="143" spans="1:12">
      <c r="A143">
        <v>2024</v>
      </c>
      <c r="B143" t="s">
        <v>433</v>
      </c>
      <c r="C143" t="s">
        <v>42</v>
      </c>
      <c r="D143" t="s">
        <v>56</v>
      </c>
      <c r="E143" t="s">
        <v>57</v>
      </c>
      <c r="F143">
        <v>2021</v>
      </c>
      <c r="G143">
        <v>55</v>
      </c>
      <c r="H143" t="s">
        <v>1</v>
      </c>
      <c r="I143" t="s">
        <v>688</v>
      </c>
      <c r="J143" t="s">
        <v>690</v>
      </c>
      <c r="K143" t="s">
        <v>54</v>
      </c>
      <c r="L143" t="s">
        <v>695</v>
      </c>
    </row>
    <row r="144" spans="1:12">
      <c r="A144">
        <v>2024</v>
      </c>
      <c r="B144" t="s">
        <v>425</v>
      </c>
      <c r="C144" t="s">
        <v>24</v>
      </c>
      <c r="D144" t="s">
        <v>19</v>
      </c>
      <c r="E144" t="s">
        <v>20</v>
      </c>
      <c r="F144">
        <v>2020</v>
      </c>
      <c r="G144">
        <v>60</v>
      </c>
      <c r="H144" t="s">
        <v>1</v>
      </c>
      <c r="I144" t="s">
        <v>688</v>
      </c>
      <c r="J144" t="s">
        <v>690</v>
      </c>
      <c r="K144" t="s">
        <v>2</v>
      </c>
      <c r="L144" t="s">
        <v>700</v>
      </c>
    </row>
    <row r="145" spans="1:12">
      <c r="A145">
        <v>2024</v>
      </c>
      <c r="B145" t="s">
        <v>438</v>
      </c>
      <c r="C145" t="s">
        <v>52</v>
      </c>
      <c r="D145" t="s">
        <v>40</v>
      </c>
      <c r="E145" t="s">
        <v>41</v>
      </c>
      <c r="F145">
        <v>2020</v>
      </c>
      <c r="G145">
        <v>13.55</v>
      </c>
      <c r="H145" t="s">
        <v>1</v>
      </c>
      <c r="I145" t="s">
        <v>688</v>
      </c>
      <c r="J145" t="s">
        <v>690</v>
      </c>
      <c r="K145" t="s">
        <v>2</v>
      </c>
      <c r="L145" t="s">
        <v>708</v>
      </c>
    </row>
    <row r="146" spans="1:12">
      <c r="A146">
        <v>2023</v>
      </c>
      <c r="B146" t="s">
        <v>422</v>
      </c>
      <c r="C146" t="s">
        <v>15</v>
      </c>
      <c r="D146" t="s">
        <v>40</v>
      </c>
      <c r="E146" t="s">
        <v>41</v>
      </c>
      <c r="F146">
        <v>2019</v>
      </c>
      <c r="G146">
        <v>17.7</v>
      </c>
      <c r="H146" t="s">
        <v>1</v>
      </c>
      <c r="I146" t="s">
        <v>688</v>
      </c>
      <c r="J146" t="s">
        <v>690</v>
      </c>
      <c r="K146" t="s">
        <v>2</v>
      </c>
      <c r="L146" t="s">
        <v>708</v>
      </c>
    </row>
    <row r="147" spans="1:12">
      <c r="A147">
        <v>2023</v>
      </c>
      <c r="B147" t="s">
        <v>421</v>
      </c>
      <c r="C147" t="s">
        <v>13</v>
      </c>
      <c r="D147" t="s">
        <v>84</v>
      </c>
      <c r="E147" t="s">
        <v>79</v>
      </c>
      <c r="F147">
        <v>2021</v>
      </c>
      <c r="G147">
        <v>1</v>
      </c>
      <c r="H147" t="s">
        <v>1</v>
      </c>
      <c r="I147" t="s">
        <v>688</v>
      </c>
      <c r="J147" t="s">
        <v>690</v>
      </c>
      <c r="K147" t="s">
        <v>78</v>
      </c>
      <c r="L147" t="s">
        <v>691</v>
      </c>
    </row>
    <row r="148" spans="1:12">
      <c r="A148">
        <v>2023</v>
      </c>
      <c r="B148" t="s">
        <v>425</v>
      </c>
      <c r="C148" t="s">
        <v>24</v>
      </c>
      <c r="D148" t="s">
        <v>142</v>
      </c>
      <c r="E148" t="s">
        <v>143</v>
      </c>
      <c r="F148">
        <v>2021</v>
      </c>
      <c r="G148">
        <v>0</v>
      </c>
      <c r="H148" t="s">
        <v>717</v>
      </c>
      <c r="I148" t="s">
        <v>716</v>
      </c>
      <c r="J148" t="s">
        <v>690</v>
      </c>
      <c r="L148" t="s">
        <v>691</v>
      </c>
    </row>
    <row r="149" spans="1:12">
      <c r="A149">
        <v>2023</v>
      </c>
      <c r="B149" t="s">
        <v>421</v>
      </c>
      <c r="C149" t="s">
        <v>13</v>
      </c>
      <c r="D149" t="s">
        <v>37</v>
      </c>
      <c r="E149" t="s">
        <v>38</v>
      </c>
      <c r="F149">
        <v>2019</v>
      </c>
      <c r="G149">
        <v>19.760000000000002</v>
      </c>
      <c r="H149" t="s">
        <v>1</v>
      </c>
      <c r="I149" t="s">
        <v>688</v>
      </c>
      <c r="J149" t="s">
        <v>690</v>
      </c>
      <c r="K149" t="s">
        <v>2</v>
      </c>
      <c r="L149" t="s">
        <v>708</v>
      </c>
    </row>
    <row r="150" spans="1:12">
      <c r="A150">
        <v>2024</v>
      </c>
      <c r="B150" t="s">
        <v>433</v>
      </c>
      <c r="C150" t="s">
        <v>42</v>
      </c>
      <c r="D150" t="s">
        <v>140</v>
      </c>
      <c r="E150" t="s">
        <v>141</v>
      </c>
      <c r="F150">
        <v>2022</v>
      </c>
      <c r="G150">
        <v>1</v>
      </c>
      <c r="H150" t="s">
        <v>717</v>
      </c>
      <c r="I150" t="s">
        <v>716</v>
      </c>
      <c r="J150" t="s">
        <v>690</v>
      </c>
      <c r="L150" t="s">
        <v>691</v>
      </c>
    </row>
    <row r="151" spans="1:12">
      <c r="A151">
        <v>2024</v>
      </c>
      <c r="B151" t="s">
        <v>431</v>
      </c>
      <c r="C151" t="s">
        <v>36</v>
      </c>
      <c r="D151" t="s">
        <v>16</v>
      </c>
      <c r="E151" t="s">
        <v>17</v>
      </c>
      <c r="F151">
        <v>2020</v>
      </c>
      <c r="G151">
        <v>7.7669902909999999</v>
      </c>
      <c r="H151" t="s">
        <v>1</v>
      </c>
      <c r="I151" t="s">
        <v>688</v>
      </c>
      <c r="J151" t="s">
        <v>690</v>
      </c>
      <c r="K151" t="s">
        <v>2</v>
      </c>
      <c r="L151" t="s">
        <v>700</v>
      </c>
    </row>
    <row r="152" spans="1:12">
      <c r="A152">
        <v>2023</v>
      </c>
      <c r="B152" t="s">
        <v>433</v>
      </c>
      <c r="C152" t="s">
        <v>42</v>
      </c>
      <c r="D152" t="s">
        <v>82</v>
      </c>
      <c r="E152" t="s">
        <v>83</v>
      </c>
      <c r="F152">
        <v>2021</v>
      </c>
      <c r="G152">
        <v>0</v>
      </c>
      <c r="H152" t="s">
        <v>1</v>
      </c>
      <c r="I152" t="s">
        <v>688</v>
      </c>
      <c r="J152" t="s">
        <v>690</v>
      </c>
      <c r="K152" t="s">
        <v>78</v>
      </c>
      <c r="L152" t="s">
        <v>691</v>
      </c>
    </row>
    <row r="153" spans="1:12">
      <c r="A153">
        <v>2023</v>
      </c>
      <c r="B153" t="s">
        <v>437</v>
      </c>
      <c r="C153" t="s">
        <v>51</v>
      </c>
      <c r="D153" t="s">
        <v>91</v>
      </c>
      <c r="E153" t="s">
        <v>92</v>
      </c>
      <c r="F153">
        <v>2021</v>
      </c>
      <c r="G153">
        <v>0</v>
      </c>
      <c r="H153" t="s">
        <v>1</v>
      </c>
      <c r="I153" t="s">
        <v>688</v>
      </c>
      <c r="J153" t="s">
        <v>690</v>
      </c>
      <c r="K153" t="s">
        <v>78</v>
      </c>
      <c r="L153" t="s">
        <v>691</v>
      </c>
    </row>
    <row r="154" spans="1:12">
      <c r="A154">
        <v>2023</v>
      </c>
      <c r="B154" t="s">
        <v>439</v>
      </c>
      <c r="C154" t="s">
        <v>53</v>
      </c>
      <c r="D154" t="s">
        <v>137</v>
      </c>
      <c r="E154" t="s">
        <v>138</v>
      </c>
      <c r="F154">
        <v>2021</v>
      </c>
      <c r="G154">
        <v>0</v>
      </c>
      <c r="H154" t="s">
        <v>717</v>
      </c>
      <c r="I154" t="s">
        <v>716</v>
      </c>
      <c r="J154" t="s">
        <v>690</v>
      </c>
      <c r="L154" t="s">
        <v>691</v>
      </c>
    </row>
    <row r="155" spans="1:12">
      <c r="A155">
        <v>2023</v>
      </c>
      <c r="B155" t="s">
        <v>435</v>
      </c>
      <c r="C155" t="s">
        <v>48</v>
      </c>
      <c r="D155" t="s">
        <v>14</v>
      </c>
      <c r="E155" t="s">
        <v>5</v>
      </c>
      <c r="F155">
        <v>2021</v>
      </c>
      <c r="G155">
        <v>176</v>
      </c>
      <c r="H155" t="s">
        <v>1</v>
      </c>
      <c r="I155" t="s">
        <v>688</v>
      </c>
      <c r="J155" t="s">
        <v>690</v>
      </c>
      <c r="K155" t="s">
        <v>2</v>
      </c>
      <c r="L155" t="s">
        <v>691</v>
      </c>
    </row>
    <row r="156" spans="1:12">
      <c r="A156">
        <v>2024</v>
      </c>
      <c r="B156" t="s">
        <v>421</v>
      </c>
      <c r="C156" t="s">
        <v>13</v>
      </c>
      <c r="D156" t="s">
        <v>61</v>
      </c>
      <c r="E156" t="s">
        <v>62</v>
      </c>
      <c r="F156">
        <v>2022</v>
      </c>
      <c r="G156">
        <v>84</v>
      </c>
      <c r="H156" t="s">
        <v>1</v>
      </c>
      <c r="I156" t="s">
        <v>688</v>
      </c>
      <c r="J156" t="s">
        <v>690</v>
      </c>
      <c r="K156" t="s">
        <v>54</v>
      </c>
      <c r="L156" t="s">
        <v>691</v>
      </c>
    </row>
    <row r="157" spans="1:12">
      <c r="A157">
        <v>2023</v>
      </c>
      <c r="B157" t="s">
        <v>435</v>
      </c>
      <c r="C157" t="s">
        <v>48</v>
      </c>
      <c r="D157" t="s">
        <v>142</v>
      </c>
      <c r="E157" t="s">
        <v>143</v>
      </c>
      <c r="F157">
        <v>2021</v>
      </c>
      <c r="G157">
        <v>0</v>
      </c>
      <c r="H157" t="s">
        <v>717</v>
      </c>
      <c r="I157" t="s">
        <v>716</v>
      </c>
      <c r="J157" t="s">
        <v>690</v>
      </c>
      <c r="L157" t="s">
        <v>691</v>
      </c>
    </row>
    <row r="158" spans="1:12">
      <c r="A158">
        <v>2023</v>
      </c>
      <c r="B158" t="s">
        <v>435</v>
      </c>
      <c r="C158" t="s">
        <v>48</v>
      </c>
      <c r="D158" t="s">
        <v>60</v>
      </c>
      <c r="E158" t="s">
        <v>55</v>
      </c>
      <c r="F158">
        <v>2020</v>
      </c>
      <c r="G158">
        <v>81</v>
      </c>
      <c r="H158" t="s">
        <v>1</v>
      </c>
      <c r="I158" t="s">
        <v>688</v>
      </c>
      <c r="J158" t="s">
        <v>690</v>
      </c>
      <c r="K158" t="s">
        <v>54</v>
      </c>
      <c r="L158" t="s">
        <v>695</v>
      </c>
    </row>
    <row r="159" spans="1:12">
      <c r="A159">
        <v>2024</v>
      </c>
      <c r="B159" t="s">
        <v>425</v>
      </c>
      <c r="C159" t="s">
        <v>24</v>
      </c>
      <c r="D159" t="s">
        <v>91</v>
      </c>
      <c r="E159" t="s">
        <v>92</v>
      </c>
      <c r="F159">
        <v>2022</v>
      </c>
      <c r="G159">
        <v>0</v>
      </c>
      <c r="H159" t="s">
        <v>1</v>
      </c>
      <c r="I159" t="s">
        <v>688</v>
      </c>
      <c r="J159" t="s">
        <v>690</v>
      </c>
      <c r="K159" t="s">
        <v>78</v>
      </c>
      <c r="L159" t="s">
        <v>691</v>
      </c>
    </row>
    <row r="160" spans="1:12">
      <c r="A160">
        <v>2024</v>
      </c>
      <c r="B160" t="s">
        <v>423</v>
      </c>
      <c r="C160" t="s">
        <v>18</v>
      </c>
      <c r="D160" t="s">
        <v>37</v>
      </c>
      <c r="E160" t="s">
        <v>38</v>
      </c>
      <c r="F160">
        <v>2020</v>
      </c>
      <c r="G160">
        <v>26.65</v>
      </c>
      <c r="H160" t="s">
        <v>1</v>
      </c>
      <c r="I160" t="s">
        <v>688</v>
      </c>
      <c r="J160" t="s">
        <v>690</v>
      </c>
      <c r="K160" t="s">
        <v>2</v>
      </c>
      <c r="L160" t="s">
        <v>708</v>
      </c>
    </row>
    <row r="161" spans="1:12">
      <c r="A161">
        <v>2023</v>
      </c>
      <c r="B161" t="s">
        <v>432</v>
      </c>
      <c r="C161" t="s">
        <v>39</v>
      </c>
      <c r="D161" t="s">
        <v>60</v>
      </c>
      <c r="E161" t="s">
        <v>55</v>
      </c>
      <c r="F161">
        <v>2020</v>
      </c>
      <c r="G161">
        <v>169</v>
      </c>
      <c r="H161" t="s">
        <v>1</v>
      </c>
      <c r="I161" t="s">
        <v>688</v>
      </c>
      <c r="J161" t="s">
        <v>690</v>
      </c>
      <c r="K161" t="s">
        <v>54</v>
      </c>
      <c r="L161" t="s">
        <v>695</v>
      </c>
    </row>
    <row r="162" spans="1:12">
      <c r="A162">
        <v>2023</v>
      </c>
      <c r="B162" t="s">
        <v>425</v>
      </c>
      <c r="C162" t="s">
        <v>24</v>
      </c>
      <c r="D162" t="s">
        <v>56</v>
      </c>
      <c r="E162" t="s">
        <v>57</v>
      </c>
      <c r="F162">
        <v>2020</v>
      </c>
      <c r="G162">
        <v>49</v>
      </c>
      <c r="H162" t="s">
        <v>1</v>
      </c>
      <c r="I162" t="s">
        <v>688</v>
      </c>
      <c r="J162" t="s">
        <v>690</v>
      </c>
      <c r="K162" t="s">
        <v>54</v>
      </c>
      <c r="L162" t="s">
        <v>695</v>
      </c>
    </row>
    <row r="163" spans="1:12">
      <c r="A163">
        <v>2024</v>
      </c>
      <c r="B163" t="s">
        <v>425</v>
      </c>
      <c r="C163" t="s">
        <v>24</v>
      </c>
      <c r="D163" t="s">
        <v>123</v>
      </c>
      <c r="E163" t="s">
        <v>120</v>
      </c>
      <c r="F163">
        <v>2022</v>
      </c>
      <c r="G163">
        <v>0.6</v>
      </c>
      <c r="H163" t="s">
        <v>119</v>
      </c>
      <c r="I163" t="s">
        <v>712</v>
      </c>
      <c r="J163" t="s">
        <v>690</v>
      </c>
      <c r="L163" t="s">
        <v>691</v>
      </c>
    </row>
    <row r="164" spans="1:12">
      <c r="A164">
        <v>2023</v>
      </c>
      <c r="B164" t="s">
        <v>429</v>
      </c>
      <c r="C164" t="s">
        <v>30</v>
      </c>
      <c r="D164" t="s">
        <v>124</v>
      </c>
      <c r="E164" t="s">
        <v>125</v>
      </c>
      <c r="F164">
        <v>2021</v>
      </c>
      <c r="G164">
        <v>2</v>
      </c>
      <c r="H164" t="s">
        <v>119</v>
      </c>
      <c r="I164" t="s">
        <v>712</v>
      </c>
      <c r="J164" t="s">
        <v>690</v>
      </c>
      <c r="L164" t="s">
        <v>691</v>
      </c>
    </row>
    <row r="165" spans="1:12">
      <c r="A165">
        <v>2023</v>
      </c>
      <c r="B165" t="s">
        <v>422</v>
      </c>
      <c r="C165" t="s">
        <v>15</v>
      </c>
      <c r="D165" t="s">
        <v>124</v>
      </c>
      <c r="E165" t="s">
        <v>125</v>
      </c>
      <c r="F165">
        <v>2021</v>
      </c>
      <c r="G165">
        <v>6</v>
      </c>
      <c r="H165" t="s">
        <v>119</v>
      </c>
      <c r="I165" t="s">
        <v>712</v>
      </c>
      <c r="J165" t="s">
        <v>690</v>
      </c>
      <c r="L165" t="s">
        <v>691</v>
      </c>
    </row>
    <row r="166" spans="1:12">
      <c r="A166">
        <v>2023</v>
      </c>
      <c r="B166" t="s">
        <v>425</v>
      </c>
      <c r="C166" t="s">
        <v>24</v>
      </c>
      <c r="D166" t="s">
        <v>91</v>
      </c>
      <c r="E166" t="s">
        <v>92</v>
      </c>
      <c r="F166">
        <v>2021</v>
      </c>
      <c r="G166">
        <v>0</v>
      </c>
      <c r="H166" t="s">
        <v>1</v>
      </c>
      <c r="I166" t="s">
        <v>688</v>
      </c>
      <c r="J166" t="s">
        <v>690</v>
      </c>
      <c r="K166" t="s">
        <v>78</v>
      </c>
      <c r="L166" t="s">
        <v>691</v>
      </c>
    </row>
    <row r="167" spans="1:12">
      <c r="A167">
        <v>2023</v>
      </c>
      <c r="B167" t="s">
        <v>421</v>
      </c>
      <c r="C167" t="s">
        <v>13</v>
      </c>
      <c r="D167" t="s">
        <v>121</v>
      </c>
      <c r="E167" t="s">
        <v>122</v>
      </c>
      <c r="F167">
        <v>2021</v>
      </c>
      <c r="G167">
        <v>2</v>
      </c>
      <c r="H167" t="s">
        <v>119</v>
      </c>
      <c r="I167" t="s">
        <v>712</v>
      </c>
      <c r="J167" t="s">
        <v>690</v>
      </c>
      <c r="L167" t="s">
        <v>691</v>
      </c>
    </row>
    <row r="168" spans="1:12">
      <c r="A168">
        <v>2023</v>
      </c>
      <c r="B168" t="s">
        <v>436</v>
      </c>
      <c r="C168" t="s">
        <v>49</v>
      </c>
      <c r="D168" t="s">
        <v>16</v>
      </c>
      <c r="E168" t="s">
        <v>17</v>
      </c>
      <c r="F168">
        <v>2019</v>
      </c>
      <c r="G168">
        <v>10.751554758999999</v>
      </c>
      <c r="H168" t="s">
        <v>1</v>
      </c>
      <c r="I168" t="s">
        <v>688</v>
      </c>
      <c r="J168" t="s">
        <v>690</v>
      </c>
      <c r="K168" t="s">
        <v>2</v>
      </c>
      <c r="L168" t="s">
        <v>700</v>
      </c>
    </row>
    <row r="169" spans="1:12">
      <c r="A169">
        <v>2023</v>
      </c>
      <c r="B169" t="s">
        <v>421</v>
      </c>
      <c r="C169" t="s">
        <v>13</v>
      </c>
      <c r="D169" t="s">
        <v>71</v>
      </c>
      <c r="E169" t="s">
        <v>72</v>
      </c>
      <c r="F169">
        <v>2021</v>
      </c>
      <c r="G169">
        <v>126</v>
      </c>
      <c r="H169" t="s">
        <v>1</v>
      </c>
      <c r="I169" t="s">
        <v>688</v>
      </c>
      <c r="J169" t="s">
        <v>690</v>
      </c>
      <c r="K169" t="s">
        <v>54</v>
      </c>
      <c r="L169" t="s">
        <v>691</v>
      </c>
    </row>
    <row r="170" spans="1:12">
      <c r="A170">
        <v>2023</v>
      </c>
      <c r="B170" t="s">
        <v>424</v>
      </c>
      <c r="C170" t="s">
        <v>21</v>
      </c>
      <c r="D170" t="s">
        <v>73</v>
      </c>
      <c r="E170" t="s">
        <v>74</v>
      </c>
      <c r="F170">
        <v>2021</v>
      </c>
      <c r="G170">
        <v>4</v>
      </c>
      <c r="H170" t="s">
        <v>1</v>
      </c>
      <c r="I170" t="s">
        <v>688</v>
      </c>
      <c r="J170" t="s">
        <v>694</v>
      </c>
      <c r="K170" t="s">
        <v>54</v>
      </c>
      <c r="L170" t="s">
        <v>695</v>
      </c>
    </row>
    <row r="171" spans="1:12">
      <c r="A171">
        <v>2024</v>
      </c>
      <c r="B171" t="s">
        <v>424</v>
      </c>
      <c r="C171" t="s">
        <v>21</v>
      </c>
      <c r="D171" t="s">
        <v>65</v>
      </c>
      <c r="E171" t="s">
        <v>66</v>
      </c>
      <c r="F171">
        <v>2022</v>
      </c>
      <c r="G171">
        <v>12</v>
      </c>
      <c r="H171" t="s">
        <v>1</v>
      </c>
      <c r="I171" t="s">
        <v>688</v>
      </c>
      <c r="J171" t="s">
        <v>690</v>
      </c>
      <c r="K171" t="s">
        <v>54</v>
      </c>
      <c r="L171" t="s">
        <v>691</v>
      </c>
    </row>
    <row r="172" spans="1:12">
      <c r="A172">
        <v>2024</v>
      </c>
      <c r="B172" t="s">
        <v>435</v>
      </c>
      <c r="C172" t="s">
        <v>48</v>
      </c>
      <c r="D172" t="s">
        <v>19</v>
      </c>
      <c r="E172" t="s">
        <v>20</v>
      </c>
      <c r="F172">
        <v>2020</v>
      </c>
      <c r="G172">
        <v>80</v>
      </c>
      <c r="H172" t="s">
        <v>1</v>
      </c>
      <c r="I172" t="s">
        <v>688</v>
      </c>
      <c r="J172" t="s">
        <v>690</v>
      </c>
      <c r="K172" t="s">
        <v>2</v>
      </c>
      <c r="L172" t="s">
        <v>700</v>
      </c>
    </row>
    <row r="173" spans="1:12">
      <c r="A173">
        <v>2024</v>
      </c>
      <c r="B173" t="s">
        <v>437</v>
      </c>
      <c r="C173" t="s">
        <v>51</v>
      </c>
      <c r="D173" t="s">
        <v>103</v>
      </c>
      <c r="E173" t="s">
        <v>102</v>
      </c>
      <c r="F173">
        <v>2022</v>
      </c>
      <c r="G173">
        <v>47</v>
      </c>
      <c r="H173" t="s">
        <v>101</v>
      </c>
      <c r="I173" t="s">
        <v>697</v>
      </c>
      <c r="J173" t="s">
        <v>690</v>
      </c>
      <c r="L173" t="s">
        <v>691</v>
      </c>
    </row>
    <row r="174" spans="1:12">
      <c r="A174">
        <v>2024</v>
      </c>
      <c r="B174" t="s">
        <v>433</v>
      </c>
      <c r="C174" t="s">
        <v>42</v>
      </c>
      <c r="D174" t="s">
        <v>139</v>
      </c>
      <c r="E174" t="s">
        <v>132</v>
      </c>
      <c r="F174">
        <v>2022</v>
      </c>
      <c r="G174">
        <v>100</v>
      </c>
      <c r="H174" t="s">
        <v>717</v>
      </c>
      <c r="I174" t="s">
        <v>716</v>
      </c>
      <c r="J174" t="s">
        <v>690</v>
      </c>
      <c r="L174" t="s">
        <v>691</v>
      </c>
    </row>
    <row r="175" spans="1:12">
      <c r="A175">
        <v>2024</v>
      </c>
      <c r="B175" t="s">
        <v>435</v>
      </c>
      <c r="C175" t="s">
        <v>48</v>
      </c>
      <c r="D175" t="s">
        <v>67</v>
      </c>
      <c r="E175" t="s">
        <v>68</v>
      </c>
      <c r="F175">
        <v>2022</v>
      </c>
      <c r="G175">
        <v>1</v>
      </c>
      <c r="H175" t="s">
        <v>1</v>
      </c>
      <c r="I175" t="s">
        <v>688</v>
      </c>
      <c r="J175" t="s">
        <v>690</v>
      </c>
      <c r="K175" t="s">
        <v>54</v>
      </c>
      <c r="L175" t="s">
        <v>691</v>
      </c>
    </row>
    <row r="176" spans="1:12">
      <c r="A176">
        <v>2023</v>
      </c>
      <c r="B176" t="s">
        <v>429</v>
      </c>
      <c r="C176" t="s">
        <v>30</v>
      </c>
      <c r="D176" t="s">
        <v>140</v>
      </c>
      <c r="E176" t="s">
        <v>141</v>
      </c>
      <c r="F176">
        <v>2021</v>
      </c>
      <c r="G176">
        <v>2</v>
      </c>
      <c r="H176" t="s">
        <v>717</v>
      </c>
      <c r="I176" t="s">
        <v>716</v>
      </c>
      <c r="J176" t="s">
        <v>690</v>
      </c>
      <c r="L176" t="s">
        <v>691</v>
      </c>
    </row>
    <row r="177" spans="1:12">
      <c r="A177">
        <v>2023</v>
      </c>
      <c r="B177" t="s">
        <v>436</v>
      </c>
      <c r="C177" t="s">
        <v>49</v>
      </c>
      <c r="D177" t="s">
        <v>116</v>
      </c>
      <c r="E177" t="s">
        <v>117</v>
      </c>
      <c r="F177">
        <v>2021</v>
      </c>
      <c r="G177">
        <v>0</v>
      </c>
      <c r="H177" t="s">
        <v>101</v>
      </c>
      <c r="I177" t="s">
        <v>697</v>
      </c>
      <c r="J177" t="s">
        <v>690</v>
      </c>
      <c r="L177" t="s">
        <v>691</v>
      </c>
    </row>
    <row r="178" spans="1:12">
      <c r="A178">
        <v>2023</v>
      </c>
      <c r="B178" t="s">
        <v>422</v>
      </c>
      <c r="C178" t="s">
        <v>15</v>
      </c>
      <c r="D178" t="s">
        <v>28</v>
      </c>
      <c r="E178" t="s">
        <v>29</v>
      </c>
      <c r="F178">
        <v>2021</v>
      </c>
      <c r="G178">
        <v>11</v>
      </c>
      <c r="H178" t="s">
        <v>1</v>
      </c>
      <c r="I178" t="s">
        <v>688</v>
      </c>
      <c r="J178" t="s">
        <v>690</v>
      </c>
      <c r="K178" t="s">
        <v>2</v>
      </c>
      <c r="L178" t="s">
        <v>691</v>
      </c>
    </row>
    <row r="179" spans="1:12">
      <c r="A179">
        <v>2023</v>
      </c>
      <c r="B179" t="s">
        <v>436</v>
      </c>
      <c r="C179" t="s">
        <v>49</v>
      </c>
      <c r="D179" t="s">
        <v>65</v>
      </c>
      <c r="E179" t="s">
        <v>66</v>
      </c>
      <c r="F179">
        <v>2021</v>
      </c>
      <c r="G179">
        <v>0</v>
      </c>
      <c r="H179" t="s">
        <v>1</v>
      </c>
      <c r="I179" t="s">
        <v>688</v>
      </c>
      <c r="J179" t="s">
        <v>690</v>
      </c>
      <c r="K179" t="s">
        <v>54</v>
      </c>
      <c r="L179" t="s">
        <v>691</v>
      </c>
    </row>
    <row r="180" spans="1:12">
      <c r="A180">
        <v>2023</v>
      </c>
      <c r="B180" t="s">
        <v>439</v>
      </c>
      <c r="C180" t="s">
        <v>53</v>
      </c>
      <c r="D180" t="s">
        <v>16</v>
      </c>
      <c r="E180" t="s">
        <v>17</v>
      </c>
      <c r="F180">
        <v>2019</v>
      </c>
      <c r="G180">
        <v>6.0144346430000004</v>
      </c>
      <c r="H180" t="s">
        <v>1</v>
      </c>
      <c r="I180" t="s">
        <v>688</v>
      </c>
      <c r="J180" t="s">
        <v>690</v>
      </c>
      <c r="K180" t="s">
        <v>2</v>
      </c>
      <c r="L180" t="s">
        <v>700</v>
      </c>
    </row>
    <row r="181" spans="1:12">
      <c r="A181">
        <v>2024</v>
      </c>
      <c r="B181" t="s">
        <v>425</v>
      </c>
      <c r="C181" t="s">
        <v>24</v>
      </c>
      <c r="D181" t="s">
        <v>73</v>
      </c>
      <c r="E181" t="s">
        <v>74</v>
      </c>
      <c r="F181">
        <v>2022</v>
      </c>
      <c r="G181">
        <v>1</v>
      </c>
      <c r="H181" t="s">
        <v>1</v>
      </c>
      <c r="I181" t="s">
        <v>688</v>
      </c>
      <c r="J181" t="s">
        <v>694</v>
      </c>
      <c r="K181" t="s">
        <v>54</v>
      </c>
      <c r="L181" t="s">
        <v>695</v>
      </c>
    </row>
    <row r="182" spans="1:12">
      <c r="A182">
        <v>2024</v>
      </c>
      <c r="B182" t="s">
        <v>420</v>
      </c>
      <c r="C182" t="s">
        <v>8</v>
      </c>
      <c r="D182" t="s">
        <v>142</v>
      </c>
      <c r="E182" t="s">
        <v>143</v>
      </c>
      <c r="F182">
        <v>2022</v>
      </c>
      <c r="G182">
        <v>37.5</v>
      </c>
      <c r="H182" t="s">
        <v>717</v>
      </c>
      <c r="I182" t="s">
        <v>716</v>
      </c>
      <c r="J182" t="s">
        <v>690</v>
      </c>
      <c r="L182" t="s">
        <v>691</v>
      </c>
    </row>
    <row r="183" spans="1:12">
      <c r="A183">
        <v>2024</v>
      </c>
      <c r="B183" t="s">
        <v>429</v>
      </c>
      <c r="C183" t="s">
        <v>30</v>
      </c>
      <c r="D183" t="s">
        <v>43</v>
      </c>
      <c r="E183" t="s">
        <v>44</v>
      </c>
      <c r="F183">
        <v>2022</v>
      </c>
      <c r="G183">
        <v>66.77</v>
      </c>
      <c r="H183" t="s">
        <v>1</v>
      </c>
      <c r="I183" t="s">
        <v>688</v>
      </c>
      <c r="J183" t="s">
        <v>690</v>
      </c>
      <c r="K183" t="s">
        <v>2</v>
      </c>
      <c r="L183" t="s">
        <v>708</v>
      </c>
    </row>
    <row r="184" spans="1:12">
      <c r="A184">
        <v>2024</v>
      </c>
      <c r="B184" t="s">
        <v>439</v>
      </c>
      <c r="C184" t="s">
        <v>53</v>
      </c>
      <c r="D184" t="s">
        <v>103</v>
      </c>
      <c r="E184" t="s">
        <v>102</v>
      </c>
      <c r="F184">
        <v>2022</v>
      </c>
      <c r="G184">
        <v>5</v>
      </c>
      <c r="H184" t="s">
        <v>101</v>
      </c>
      <c r="I184" t="s">
        <v>697</v>
      </c>
      <c r="J184" t="s">
        <v>690</v>
      </c>
      <c r="L184" t="s">
        <v>691</v>
      </c>
    </row>
    <row r="185" spans="1:12">
      <c r="A185">
        <v>2024</v>
      </c>
      <c r="B185" t="s">
        <v>436</v>
      </c>
      <c r="C185" t="s">
        <v>49</v>
      </c>
      <c r="D185" t="s">
        <v>84</v>
      </c>
      <c r="E185" t="s">
        <v>79</v>
      </c>
      <c r="F185">
        <v>2022</v>
      </c>
      <c r="G185">
        <v>0</v>
      </c>
      <c r="H185" t="s">
        <v>1</v>
      </c>
      <c r="I185" t="s">
        <v>688</v>
      </c>
      <c r="J185" t="s">
        <v>690</v>
      </c>
      <c r="K185" t="s">
        <v>78</v>
      </c>
      <c r="L185" t="s">
        <v>691</v>
      </c>
    </row>
    <row r="186" spans="1:12">
      <c r="A186">
        <v>2024</v>
      </c>
      <c r="B186" t="s">
        <v>428</v>
      </c>
      <c r="C186" t="s">
        <v>27</v>
      </c>
      <c r="D186" t="s">
        <v>40</v>
      </c>
      <c r="E186" t="s">
        <v>41</v>
      </c>
      <c r="F186">
        <v>2020</v>
      </c>
      <c r="G186">
        <v>12.58</v>
      </c>
      <c r="H186" t="s">
        <v>1</v>
      </c>
      <c r="I186" t="s">
        <v>688</v>
      </c>
      <c r="J186" t="s">
        <v>690</v>
      </c>
      <c r="K186" t="s">
        <v>2</v>
      </c>
      <c r="L186" t="s">
        <v>708</v>
      </c>
    </row>
    <row r="187" spans="1:12">
      <c r="A187">
        <v>2023</v>
      </c>
      <c r="B187" t="s">
        <v>434</v>
      </c>
      <c r="C187" t="s">
        <v>45</v>
      </c>
      <c r="D187" t="s">
        <v>82</v>
      </c>
      <c r="E187" t="s">
        <v>83</v>
      </c>
      <c r="F187">
        <v>2021</v>
      </c>
      <c r="G187">
        <v>0</v>
      </c>
      <c r="H187" t="s">
        <v>1</v>
      </c>
      <c r="I187" t="s">
        <v>688</v>
      </c>
      <c r="J187" t="s">
        <v>690</v>
      </c>
      <c r="K187" t="s">
        <v>78</v>
      </c>
      <c r="L187" t="s">
        <v>691</v>
      </c>
    </row>
    <row r="188" spans="1:12">
      <c r="A188">
        <v>2024</v>
      </c>
      <c r="B188" t="s">
        <v>433</v>
      </c>
      <c r="C188" t="s">
        <v>42</v>
      </c>
      <c r="D188" t="s">
        <v>28</v>
      </c>
      <c r="E188" t="s">
        <v>29</v>
      </c>
      <c r="F188">
        <v>2022</v>
      </c>
      <c r="G188">
        <v>1</v>
      </c>
      <c r="H188" t="s">
        <v>1</v>
      </c>
      <c r="I188" t="s">
        <v>688</v>
      </c>
      <c r="J188" t="s">
        <v>690</v>
      </c>
      <c r="K188" t="s">
        <v>2</v>
      </c>
      <c r="L188" t="s">
        <v>691</v>
      </c>
    </row>
    <row r="189" spans="1:12">
      <c r="A189">
        <v>2024</v>
      </c>
      <c r="B189" t="s">
        <v>420</v>
      </c>
      <c r="C189" t="s">
        <v>8</v>
      </c>
      <c r="D189" t="s">
        <v>69</v>
      </c>
      <c r="E189" t="s">
        <v>70</v>
      </c>
      <c r="F189">
        <v>2022</v>
      </c>
      <c r="G189">
        <v>222</v>
      </c>
      <c r="H189" t="s">
        <v>1</v>
      </c>
      <c r="I189" t="s">
        <v>688</v>
      </c>
      <c r="J189" t="s">
        <v>690</v>
      </c>
      <c r="K189" t="s">
        <v>54</v>
      </c>
      <c r="L189" t="s">
        <v>691</v>
      </c>
    </row>
    <row r="190" spans="1:12">
      <c r="A190">
        <v>2024</v>
      </c>
      <c r="B190" t="s">
        <v>428</v>
      </c>
      <c r="C190" t="s">
        <v>27</v>
      </c>
      <c r="D190" t="s">
        <v>65</v>
      </c>
      <c r="E190" t="s">
        <v>66</v>
      </c>
      <c r="F190">
        <v>2022</v>
      </c>
      <c r="G190">
        <v>0</v>
      </c>
      <c r="H190" t="s">
        <v>1</v>
      </c>
      <c r="I190" t="s">
        <v>688</v>
      </c>
      <c r="J190" t="s">
        <v>690</v>
      </c>
      <c r="K190" t="s">
        <v>54</v>
      </c>
      <c r="L190" t="s">
        <v>691</v>
      </c>
    </row>
    <row r="191" spans="1:12">
      <c r="A191">
        <v>2024</v>
      </c>
      <c r="B191" t="s">
        <v>431</v>
      </c>
      <c r="C191" t="s">
        <v>36</v>
      </c>
      <c r="D191" t="s">
        <v>84</v>
      </c>
      <c r="E191" t="s">
        <v>79</v>
      </c>
      <c r="F191">
        <v>2022</v>
      </c>
      <c r="G191">
        <v>0</v>
      </c>
      <c r="H191" t="s">
        <v>1</v>
      </c>
      <c r="I191" t="s">
        <v>688</v>
      </c>
      <c r="J191" t="s">
        <v>690</v>
      </c>
      <c r="K191" t="s">
        <v>78</v>
      </c>
      <c r="L191" t="s">
        <v>691</v>
      </c>
    </row>
    <row r="192" spans="1:12">
      <c r="A192">
        <v>2023</v>
      </c>
      <c r="B192" t="s">
        <v>436</v>
      </c>
      <c r="C192" t="s">
        <v>49</v>
      </c>
      <c r="D192" t="s">
        <v>58</v>
      </c>
      <c r="E192" t="s">
        <v>59</v>
      </c>
      <c r="F192">
        <v>2020</v>
      </c>
      <c r="G192">
        <v>149</v>
      </c>
      <c r="H192" t="s">
        <v>1</v>
      </c>
      <c r="I192" t="s">
        <v>688</v>
      </c>
      <c r="J192" t="s">
        <v>690</v>
      </c>
      <c r="K192" t="s">
        <v>54</v>
      </c>
      <c r="L192" t="s">
        <v>695</v>
      </c>
    </row>
    <row r="193" spans="1:12">
      <c r="A193">
        <v>2023</v>
      </c>
      <c r="B193" t="s">
        <v>437</v>
      </c>
      <c r="C193" t="s">
        <v>51</v>
      </c>
      <c r="D193" t="s">
        <v>34</v>
      </c>
      <c r="E193" t="s">
        <v>35</v>
      </c>
      <c r="F193">
        <v>2021</v>
      </c>
      <c r="G193">
        <v>47</v>
      </c>
      <c r="H193" t="s">
        <v>1</v>
      </c>
      <c r="I193" t="s">
        <v>688</v>
      </c>
      <c r="J193" t="s">
        <v>690</v>
      </c>
      <c r="K193" t="s">
        <v>2</v>
      </c>
      <c r="L193" t="s">
        <v>691</v>
      </c>
    </row>
    <row r="194" spans="1:12">
      <c r="A194">
        <v>2023</v>
      </c>
      <c r="B194" t="s">
        <v>428</v>
      </c>
      <c r="C194" t="s">
        <v>27</v>
      </c>
      <c r="D194" t="s">
        <v>60</v>
      </c>
      <c r="E194" t="s">
        <v>55</v>
      </c>
      <c r="F194">
        <v>2020</v>
      </c>
      <c r="G194">
        <v>65</v>
      </c>
      <c r="H194" t="s">
        <v>1</v>
      </c>
      <c r="I194" t="s">
        <v>688</v>
      </c>
      <c r="J194" t="s">
        <v>690</v>
      </c>
      <c r="K194" t="s">
        <v>54</v>
      </c>
      <c r="L194" t="s">
        <v>695</v>
      </c>
    </row>
    <row r="195" spans="1:12">
      <c r="A195">
        <v>2024</v>
      </c>
      <c r="B195" t="s">
        <v>425</v>
      </c>
      <c r="C195" t="s">
        <v>24</v>
      </c>
      <c r="D195" t="s">
        <v>14</v>
      </c>
      <c r="E195" t="s">
        <v>5</v>
      </c>
      <c r="F195">
        <v>2022</v>
      </c>
      <c r="G195">
        <v>175</v>
      </c>
      <c r="H195" t="s">
        <v>1</v>
      </c>
      <c r="I195" t="s">
        <v>688</v>
      </c>
      <c r="J195" t="s">
        <v>690</v>
      </c>
      <c r="K195" t="s">
        <v>2</v>
      </c>
      <c r="L195" t="s">
        <v>691</v>
      </c>
    </row>
    <row r="196" spans="1:12">
      <c r="A196">
        <v>2024</v>
      </c>
      <c r="B196" t="s">
        <v>424</v>
      </c>
      <c r="C196" t="s">
        <v>21</v>
      </c>
      <c r="D196" t="s">
        <v>121</v>
      </c>
      <c r="E196" t="s">
        <v>122</v>
      </c>
      <c r="F196">
        <v>2022</v>
      </c>
      <c r="G196">
        <v>2</v>
      </c>
      <c r="H196" t="s">
        <v>119</v>
      </c>
      <c r="I196" t="s">
        <v>712</v>
      </c>
      <c r="J196" t="s">
        <v>690</v>
      </c>
      <c r="L196" t="s">
        <v>691</v>
      </c>
    </row>
    <row r="197" spans="1:12">
      <c r="A197">
        <v>2023</v>
      </c>
      <c r="B197" t="s">
        <v>439</v>
      </c>
      <c r="C197" t="s">
        <v>53</v>
      </c>
      <c r="D197" t="s">
        <v>140</v>
      </c>
      <c r="E197" t="s">
        <v>141</v>
      </c>
      <c r="F197">
        <v>2021</v>
      </c>
      <c r="G197">
        <v>0</v>
      </c>
      <c r="H197" t="s">
        <v>717</v>
      </c>
      <c r="I197" t="s">
        <v>716</v>
      </c>
      <c r="J197" t="s">
        <v>690</v>
      </c>
      <c r="L197" t="s">
        <v>691</v>
      </c>
    </row>
    <row r="198" spans="1:12">
      <c r="A198">
        <v>2023</v>
      </c>
      <c r="B198" t="s">
        <v>420</v>
      </c>
      <c r="C198" t="s">
        <v>8</v>
      </c>
      <c r="D198" t="s">
        <v>85</v>
      </c>
      <c r="E198" t="s">
        <v>86</v>
      </c>
      <c r="F198">
        <v>2021</v>
      </c>
      <c r="G198">
        <v>0</v>
      </c>
      <c r="H198" t="s">
        <v>1</v>
      </c>
      <c r="I198" t="s">
        <v>688</v>
      </c>
      <c r="J198" t="s">
        <v>690</v>
      </c>
      <c r="K198" t="s">
        <v>78</v>
      </c>
      <c r="L198" t="s">
        <v>691</v>
      </c>
    </row>
    <row r="199" spans="1:12">
      <c r="A199">
        <v>2023</v>
      </c>
      <c r="B199" t="s">
        <v>431</v>
      </c>
      <c r="C199" t="s">
        <v>36</v>
      </c>
      <c r="D199" t="s">
        <v>69</v>
      </c>
      <c r="E199" t="s">
        <v>70</v>
      </c>
      <c r="F199">
        <v>2021</v>
      </c>
      <c r="G199">
        <v>0</v>
      </c>
      <c r="H199" t="s">
        <v>1</v>
      </c>
      <c r="I199" t="s">
        <v>688</v>
      </c>
      <c r="J199" t="s">
        <v>690</v>
      </c>
      <c r="K199" t="s">
        <v>54</v>
      </c>
      <c r="L199" t="s">
        <v>691</v>
      </c>
    </row>
    <row r="200" spans="1:12">
      <c r="A200">
        <v>2024</v>
      </c>
      <c r="B200" t="s">
        <v>436</v>
      </c>
      <c r="C200" t="s">
        <v>49</v>
      </c>
      <c r="D200" t="s">
        <v>121</v>
      </c>
      <c r="E200" t="s">
        <v>122</v>
      </c>
      <c r="F200">
        <v>2022</v>
      </c>
      <c r="G200">
        <v>0</v>
      </c>
      <c r="H200" t="s">
        <v>119</v>
      </c>
      <c r="I200" t="s">
        <v>712</v>
      </c>
      <c r="J200" t="s">
        <v>690</v>
      </c>
      <c r="L200" t="s">
        <v>691</v>
      </c>
    </row>
    <row r="201" spans="1:12">
      <c r="A201">
        <v>2024</v>
      </c>
      <c r="B201" t="s">
        <v>439</v>
      </c>
      <c r="C201" t="s">
        <v>53</v>
      </c>
      <c r="D201" t="s">
        <v>65</v>
      </c>
      <c r="E201" t="s">
        <v>66</v>
      </c>
      <c r="F201">
        <v>2022</v>
      </c>
      <c r="G201">
        <v>0</v>
      </c>
      <c r="H201" t="s">
        <v>1</v>
      </c>
      <c r="I201" t="s">
        <v>688</v>
      </c>
      <c r="J201" t="s">
        <v>690</v>
      </c>
      <c r="K201" t="s">
        <v>54</v>
      </c>
      <c r="L201" t="s">
        <v>691</v>
      </c>
    </row>
    <row r="202" spans="1:12">
      <c r="A202">
        <v>2024</v>
      </c>
      <c r="B202" t="s">
        <v>421</v>
      </c>
      <c r="C202" t="s">
        <v>13</v>
      </c>
      <c r="D202" t="s">
        <v>43</v>
      </c>
      <c r="E202" t="s">
        <v>44</v>
      </c>
      <c r="F202">
        <v>2022</v>
      </c>
      <c r="G202">
        <v>73.38</v>
      </c>
      <c r="H202" t="s">
        <v>1</v>
      </c>
      <c r="I202" t="s">
        <v>688</v>
      </c>
      <c r="J202" t="s">
        <v>690</v>
      </c>
      <c r="K202" t="s">
        <v>2</v>
      </c>
      <c r="L202" t="s">
        <v>708</v>
      </c>
    </row>
    <row r="203" spans="1:12">
      <c r="A203">
        <v>2023</v>
      </c>
      <c r="B203" t="s">
        <v>421</v>
      </c>
      <c r="C203" t="s">
        <v>13</v>
      </c>
      <c r="D203" t="s">
        <v>140</v>
      </c>
      <c r="E203" t="s">
        <v>141</v>
      </c>
      <c r="F203">
        <v>2021</v>
      </c>
      <c r="G203">
        <v>0</v>
      </c>
      <c r="H203" t="s">
        <v>717</v>
      </c>
      <c r="I203" t="s">
        <v>716</v>
      </c>
      <c r="J203" t="s">
        <v>690</v>
      </c>
      <c r="L203" t="s">
        <v>691</v>
      </c>
    </row>
    <row r="204" spans="1:12">
      <c r="A204">
        <v>2023</v>
      </c>
      <c r="B204" t="s">
        <v>435</v>
      </c>
      <c r="C204" t="s">
        <v>48</v>
      </c>
      <c r="D204" t="s">
        <v>126</v>
      </c>
      <c r="E204" t="s">
        <v>127</v>
      </c>
      <c r="F204">
        <v>2018</v>
      </c>
      <c r="G204">
        <v>0</v>
      </c>
      <c r="H204" t="s">
        <v>119</v>
      </c>
      <c r="I204" t="s">
        <v>712</v>
      </c>
      <c r="J204" t="s">
        <v>690</v>
      </c>
      <c r="L204" t="s">
        <v>691</v>
      </c>
    </row>
    <row r="205" spans="1:12">
      <c r="A205">
        <v>2023</v>
      </c>
      <c r="B205" t="s">
        <v>424</v>
      </c>
      <c r="C205" t="s">
        <v>21</v>
      </c>
      <c r="D205" t="s">
        <v>137</v>
      </c>
      <c r="E205" t="s">
        <v>138</v>
      </c>
      <c r="F205">
        <v>2021</v>
      </c>
      <c r="G205">
        <v>4</v>
      </c>
      <c r="H205" t="s">
        <v>717</v>
      </c>
      <c r="I205" t="s">
        <v>716</v>
      </c>
      <c r="J205" t="s">
        <v>690</v>
      </c>
      <c r="L205" t="s">
        <v>691</v>
      </c>
    </row>
    <row r="206" spans="1:12">
      <c r="A206">
        <v>2023</v>
      </c>
      <c r="B206" t="s">
        <v>434</v>
      </c>
      <c r="C206" t="s">
        <v>45</v>
      </c>
      <c r="D206" t="s">
        <v>73</v>
      </c>
      <c r="E206" t="s">
        <v>74</v>
      </c>
      <c r="F206">
        <v>2021</v>
      </c>
      <c r="G206">
        <v>0</v>
      </c>
      <c r="H206" t="s">
        <v>1</v>
      </c>
      <c r="I206" t="s">
        <v>688</v>
      </c>
      <c r="J206" t="s">
        <v>694</v>
      </c>
      <c r="K206" t="s">
        <v>54</v>
      </c>
      <c r="L206" t="s">
        <v>695</v>
      </c>
    </row>
    <row r="207" spans="1:12">
      <c r="A207">
        <v>2024</v>
      </c>
      <c r="B207" t="s">
        <v>430</v>
      </c>
      <c r="C207" t="s">
        <v>33</v>
      </c>
      <c r="D207" t="s">
        <v>14</v>
      </c>
      <c r="E207" t="s">
        <v>5</v>
      </c>
      <c r="F207">
        <v>2022</v>
      </c>
      <c r="G207">
        <v>180</v>
      </c>
      <c r="H207" t="s">
        <v>1</v>
      </c>
      <c r="I207" t="s">
        <v>688</v>
      </c>
      <c r="J207" t="s">
        <v>690</v>
      </c>
      <c r="K207" t="s">
        <v>2</v>
      </c>
      <c r="L207" t="s">
        <v>691</v>
      </c>
    </row>
    <row r="208" spans="1:12">
      <c r="A208">
        <v>2024</v>
      </c>
      <c r="B208" t="s">
        <v>424</v>
      </c>
      <c r="C208" t="s">
        <v>21</v>
      </c>
      <c r="D208" t="s">
        <v>91</v>
      </c>
      <c r="E208" t="s">
        <v>92</v>
      </c>
      <c r="F208">
        <v>2022</v>
      </c>
      <c r="G208">
        <v>0</v>
      </c>
      <c r="H208" t="s">
        <v>1</v>
      </c>
      <c r="I208" t="s">
        <v>688</v>
      </c>
      <c r="J208" t="s">
        <v>690</v>
      </c>
      <c r="K208" t="s">
        <v>78</v>
      </c>
      <c r="L208" t="s">
        <v>691</v>
      </c>
    </row>
    <row r="209" spans="1:12">
      <c r="A209">
        <v>2024</v>
      </c>
      <c r="B209" t="s">
        <v>432</v>
      </c>
      <c r="C209" t="s">
        <v>39</v>
      </c>
      <c r="D209" t="s">
        <v>97</v>
      </c>
      <c r="E209" t="s">
        <v>98</v>
      </c>
      <c r="F209">
        <v>2022</v>
      </c>
      <c r="G209">
        <v>0</v>
      </c>
      <c r="H209" t="s">
        <v>1</v>
      </c>
      <c r="I209" t="s">
        <v>688</v>
      </c>
      <c r="J209" t="s">
        <v>690</v>
      </c>
      <c r="K209" t="s">
        <v>78</v>
      </c>
      <c r="L209" t="s">
        <v>691</v>
      </c>
    </row>
    <row r="210" spans="1:12">
      <c r="A210">
        <v>2024</v>
      </c>
      <c r="B210" t="s">
        <v>423</v>
      </c>
      <c r="C210" t="s">
        <v>18</v>
      </c>
      <c r="D210" t="s">
        <v>58</v>
      </c>
      <c r="E210" t="s">
        <v>59</v>
      </c>
      <c r="F210">
        <v>2021</v>
      </c>
      <c r="G210">
        <v>118</v>
      </c>
      <c r="H210" t="s">
        <v>1</v>
      </c>
      <c r="I210" t="s">
        <v>688</v>
      </c>
      <c r="J210" t="s">
        <v>690</v>
      </c>
      <c r="K210" t="s">
        <v>54</v>
      </c>
      <c r="L210" t="s">
        <v>695</v>
      </c>
    </row>
    <row r="211" spans="1:12">
      <c r="A211">
        <v>2023</v>
      </c>
      <c r="B211" t="s">
        <v>420</v>
      </c>
      <c r="C211" t="s">
        <v>8</v>
      </c>
      <c r="D211" t="s">
        <v>114</v>
      </c>
      <c r="E211" t="s">
        <v>115</v>
      </c>
      <c r="F211">
        <v>2021</v>
      </c>
      <c r="G211">
        <v>42.666666666666657</v>
      </c>
      <c r="H211" t="s">
        <v>101</v>
      </c>
      <c r="I211" t="s">
        <v>697</v>
      </c>
      <c r="J211" t="s">
        <v>690</v>
      </c>
      <c r="L211" t="s">
        <v>691</v>
      </c>
    </row>
    <row r="212" spans="1:12">
      <c r="A212">
        <v>2023</v>
      </c>
      <c r="B212" t="s">
        <v>429</v>
      </c>
      <c r="C212" t="s">
        <v>30</v>
      </c>
      <c r="D212" t="s">
        <v>73</v>
      </c>
      <c r="E212" t="s">
        <v>74</v>
      </c>
      <c r="F212">
        <v>2021</v>
      </c>
      <c r="G212">
        <v>4</v>
      </c>
      <c r="H212" t="s">
        <v>1</v>
      </c>
      <c r="I212" t="s">
        <v>688</v>
      </c>
      <c r="J212" t="s">
        <v>694</v>
      </c>
      <c r="K212" t="s">
        <v>54</v>
      </c>
      <c r="L212" t="s">
        <v>695</v>
      </c>
    </row>
    <row r="213" spans="1:12">
      <c r="A213">
        <v>2024</v>
      </c>
      <c r="B213" t="s">
        <v>436</v>
      </c>
      <c r="C213" t="s">
        <v>49</v>
      </c>
      <c r="D213" t="s">
        <v>140</v>
      </c>
      <c r="E213" t="s">
        <v>141</v>
      </c>
      <c r="F213">
        <v>2022</v>
      </c>
      <c r="G213">
        <v>0</v>
      </c>
      <c r="H213" t="s">
        <v>717</v>
      </c>
      <c r="I213" t="s">
        <v>716</v>
      </c>
      <c r="J213" t="s">
        <v>690</v>
      </c>
      <c r="L213" t="s">
        <v>691</v>
      </c>
    </row>
    <row r="214" spans="1:12">
      <c r="A214">
        <v>2024</v>
      </c>
      <c r="B214" t="s">
        <v>432</v>
      </c>
      <c r="C214" t="s">
        <v>39</v>
      </c>
      <c r="D214" t="s">
        <v>124</v>
      </c>
      <c r="E214" t="s">
        <v>125</v>
      </c>
      <c r="F214">
        <v>2022</v>
      </c>
      <c r="G214">
        <v>0</v>
      </c>
      <c r="H214" t="s">
        <v>119</v>
      </c>
      <c r="I214" t="s">
        <v>712</v>
      </c>
      <c r="J214" t="s">
        <v>690</v>
      </c>
      <c r="L214" t="s">
        <v>691</v>
      </c>
    </row>
    <row r="215" spans="1:12">
      <c r="A215">
        <v>2024</v>
      </c>
      <c r="B215" t="s">
        <v>425</v>
      </c>
      <c r="C215" t="s">
        <v>24</v>
      </c>
      <c r="D215" t="s">
        <v>137</v>
      </c>
      <c r="E215" t="s">
        <v>138</v>
      </c>
      <c r="F215">
        <v>2022</v>
      </c>
      <c r="G215">
        <v>1</v>
      </c>
      <c r="H215" t="s">
        <v>717</v>
      </c>
      <c r="I215" t="s">
        <v>716</v>
      </c>
      <c r="J215" t="s">
        <v>690</v>
      </c>
      <c r="L215" t="s">
        <v>691</v>
      </c>
    </row>
    <row r="216" spans="1:12">
      <c r="A216">
        <v>2024</v>
      </c>
      <c r="B216" t="s">
        <v>432</v>
      </c>
      <c r="C216" t="s">
        <v>39</v>
      </c>
      <c r="D216" t="s">
        <v>25</v>
      </c>
      <c r="E216" t="s">
        <v>26</v>
      </c>
      <c r="F216">
        <v>2022</v>
      </c>
      <c r="G216">
        <v>2</v>
      </c>
      <c r="H216" t="s">
        <v>1</v>
      </c>
      <c r="I216" t="s">
        <v>688</v>
      </c>
      <c r="J216" t="s">
        <v>690</v>
      </c>
      <c r="K216" t="s">
        <v>2</v>
      </c>
      <c r="L216" t="s">
        <v>691</v>
      </c>
    </row>
    <row r="217" spans="1:12">
      <c r="A217">
        <v>2024</v>
      </c>
      <c r="B217" t="s">
        <v>428</v>
      </c>
      <c r="C217" t="s">
        <v>27</v>
      </c>
      <c r="D217" t="s">
        <v>60</v>
      </c>
      <c r="E217" t="s">
        <v>55</v>
      </c>
      <c r="F217">
        <v>2021</v>
      </c>
      <c r="G217">
        <v>61</v>
      </c>
      <c r="H217" t="s">
        <v>1</v>
      </c>
      <c r="I217" t="s">
        <v>688</v>
      </c>
      <c r="J217" t="s">
        <v>690</v>
      </c>
      <c r="K217" t="s">
        <v>54</v>
      </c>
      <c r="L217" t="s">
        <v>695</v>
      </c>
    </row>
    <row r="218" spans="1:12">
      <c r="A218">
        <v>2024</v>
      </c>
      <c r="B218" t="s">
        <v>424</v>
      </c>
      <c r="C218" t="s">
        <v>21</v>
      </c>
      <c r="D218" t="s">
        <v>58</v>
      </c>
      <c r="E218" t="s">
        <v>59</v>
      </c>
      <c r="F218">
        <v>2021</v>
      </c>
      <c r="G218">
        <v>392</v>
      </c>
      <c r="H218" t="s">
        <v>1</v>
      </c>
      <c r="I218" t="s">
        <v>688</v>
      </c>
      <c r="J218" t="s">
        <v>690</v>
      </c>
      <c r="K218" t="s">
        <v>54</v>
      </c>
      <c r="L218" t="s">
        <v>695</v>
      </c>
    </row>
    <row r="219" spans="1:12">
      <c r="A219">
        <v>2024</v>
      </c>
      <c r="B219" t="s">
        <v>424</v>
      </c>
      <c r="C219" t="s">
        <v>21</v>
      </c>
      <c r="D219" t="s">
        <v>85</v>
      </c>
      <c r="E219" t="s">
        <v>86</v>
      </c>
      <c r="F219">
        <v>2022</v>
      </c>
      <c r="G219">
        <v>0</v>
      </c>
      <c r="H219" t="s">
        <v>1</v>
      </c>
      <c r="I219" t="s">
        <v>688</v>
      </c>
      <c r="J219" t="s">
        <v>690</v>
      </c>
      <c r="K219" t="s">
        <v>78</v>
      </c>
      <c r="L219" t="s">
        <v>691</v>
      </c>
    </row>
    <row r="220" spans="1:12">
      <c r="A220">
        <v>2023</v>
      </c>
      <c r="B220" t="s">
        <v>435</v>
      </c>
      <c r="C220" t="s">
        <v>48</v>
      </c>
      <c r="D220" t="s">
        <v>97</v>
      </c>
      <c r="E220" t="s">
        <v>98</v>
      </c>
      <c r="F220">
        <v>2021</v>
      </c>
      <c r="G220">
        <v>0</v>
      </c>
      <c r="H220" t="s">
        <v>1</v>
      </c>
      <c r="I220" t="s">
        <v>688</v>
      </c>
      <c r="J220" t="s">
        <v>690</v>
      </c>
      <c r="K220" t="s">
        <v>78</v>
      </c>
      <c r="L220" t="s">
        <v>691</v>
      </c>
    </row>
    <row r="221" spans="1:12">
      <c r="A221">
        <v>2023</v>
      </c>
      <c r="B221" t="s">
        <v>421</v>
      </c>
      <c r="C221" t="s">
        <v>13</v>
      </c>
      <c r="D221" t="s">
        <v>142</v>
      </c>
      <c r="E221" t="s">
        <v>143</v>
      </c>
      <c r="F221">
        <v>2021</v>
      </c>
      <c r="G221">
        <v>60</v>
      </c>
      <c r="H221" t="s">
        <v>717</v>
      </c>
      <c r="I221" t="s">
        <v>716</v>
      </c>
      <c r="J221" t="s">
        <v>690</v>
      </c>
      <c r="L221" t="s">
        <v>691</v>
      </c>
    </row>
    <row r="222" spans="1:12">
      <c r="A222">
        <v>2023</v>
      </c>
      <c r="B222" t="s">
        <v>439</v>
      </c>
      <c r="C222" t="s">
        <v>53</v>
      </c>
      <c r="D222" t="s">
        <v>46</v>
      </c>
      <c r="E222" t="s">
        <v>47</v>
      </c>
      <c r="F222">
        <v>2023</v>
      </c>
      <c r="G222">
        <v>83.62</v>
      </c>
      <c r="H222" t="s">
        <v>1</v>
      </c>
      <c r="I222" t="s">
        <v>688</v>
      </c>
      <c r="J222" t="s">
        <v>690</v>
      </c>
      <c r="K222" t="s">
        <v>2</v>
      </c>
      <c r="L222" t="s">
        <v>708</v>
      </c>
    </row>
    <row r="223" spans="1:12">
      <c r="A223">
        <v>2023</v>
      </c>
      <c r="B223" t="s">
        <v>437</v>
      </c>
      <c r="C223" t="s">
        <v>51</v>
      </c>
      <c r="D223" t="s">
        <v>25</v>
      </c>
      <c r="E223" t="s">
        <v>26</v>
      </c>
      <c r="F223">
        <v>2021</v>
      </c>
      <c r="G223">
        <v>2</v>
      </c>
      <c r="H223" t="s">
        <v>1</v>
      </c>
      <c r="I223" t="s">
        <v>688</v>
      </c>
      <c r="J223" t="s">
        <v>690</v>
      </c>
      <c r="K223" t="s">
        <v>2</v>
      </c>
      <c r="L223" t="s">
        <v>691</v>
      </c>
    </row>
    <row r="224" spans="1:12">
      <c r="A224">
        <v>2024</v>
      </c>
      <c r="B224" t="s">
        <v>436</v>
      </c>
      <c r="C224" t="s">
        <v>49</v>
      </c>
      <c r="D224" t="s">
        <v>80</v>
      </c>
      <c r="E224" t="s">
        <v>81</v>
      </c>
      <c r="F224">
        <v>2022</v>
      </c>
      <c r="G224">
        <v>0</v>
      </c>
      <c r="H224" t="s">
        <v>1</v>
      </c>
      <c r="I224" t="s">
        <v>688</v>
      </c>
      <c r="J224" t="s">
        <v>690</v>
      </c>
      <c r="K224" t="s">
        <v>78</v>
      </c>
      <c r="L224" t="s">
        <v>691</v>
      </c>
    </row>
    <row r="225" spans="1:12">
      <c r="A225">
        <v>2024</v>
      </c>
      <c r="B225" t="s">
        <v>431</v>
      </c>
      <c r="C225" t="s">
        <v>36</v>
      </c>
      <c r="D225" t="s">
        <v>40</v>
      </c>
      <c r="E225" t="s">
        <v>41</v>
      </c>
      <c r="F225">
        <v>2020</v>
      </c>
      <c r="G225">
        <v>14.81</v>
      </c>
      <c r="H225" t="s">
        <v>1</v>
      </c>
      <c r="I225" t="s">
        <v>688</v>
      </c>
      <c r="J225" t="s">
        <v>690</v>
      </c>
      <c r="K225" t="s">
        <v>2</v>
      </c>
      <c r="L225" t="s">
        <v>708</v>
      </c>
    </row>
    <row r="226" spans="1:12">
      <c r="A226">
        <v>2023</v>
      </c>
      <c r="B226" t="s">
        <v>431</v>
      </c>
      <c r="C226" t="s">
        <v>36</v>
      </c>
      <c r="D226" t="s">
        <v>28</v>
      </c>
      <c r="E226" t="s">
        <v>29</v>
      </c>
      <c r="F226">
        <v>2021</v>
      </c>
      <c r="G226">
        <v>1</v>
      </c>
      <c r="H226" t="s">
        <v>1</v>
      </c>
      <c r="I226" t="s">
        <v>688</v>
      </c>
      <c r="J226" t="s">
        <v>690</v>
      </c>
      <c r="K226" t="s">
        <v>2</v>
      </c>
      <c r="L226" t="s">
        <v>691</v>
      </c>
    </row>
    <row r="227" spans="1:12">
      <c r="A227">
        <v>2023</v>
      </c>
      <c r="B227" t="s">
        <v>438</v>
      </c>
      <c r="C227" t="s">
        <v>52</v>
      </c>
      <c r="D227" t="s">
        <v>65</v>
      </c>
      <c r="E227" t="s">
        <v>66</v>
      </c>
      <c r="F227">
        <v>2021</v>
      </c>
      <c r="G227">
        <v>0</v>
      </c>
      <c r="H227" t="s">
        <v>1</v>
      </c>
      <c r="I227" t="s">
        <v>688</v>
      </c>
      <c r="J227" t="s">
        <v>690</v>
      </c>
      <c r="K227" t="s">
        <v>54</v>
      </c>
      <c r="L227" t="s">
        <v>691</v>
      </c>
    </row>
    <row r="228" spans="1:12">
      <c r="A228">
        <v>2023</v>
      </c>
      <c r="B228" t="s">
        <v>433</v>
      </c>
      <c r="C228" t="s">
        <v>42</v>
      </c>
      <c r="D228" t="s">
        <v>91</v>
      </c>
      <c r="E228" t="s">
        <v>92</v>
      </c>
      <c r="F228">
        <v>2021</v>
      </c>
      <c r="G228">
        <v>0</v>
      </c>
      <c r="H228" t="s">
        <v>1</v>
      </c>
      <c r="I228" t="s">
        <v>688</v>
      </c>
      <c r="J228" t="s">
        <v>690</v>
      </c>
      <c r="K228" t="s">
        <v>78</v>
      </c>
      <c r="L228" t="s">
        <v>691</v>
      </c>
    </row>
    <row r="229" spans="1:12">
      <c r="A229">
        <v>2023</v>
      </c>
      <c r="B229" t="s">
        <v>420</v>
      </c>
      <c r="C229" t="s">
        <v>8</v>
      </c>
      <c r="D229" t="s">
        <v>56</v>
      </c>
      <c r="E229" t="s">
        <v>57</v>
      </c>
      <c r="F229">
        <v>2020</v>
      </c>
      <c r="G229">
        <v>62</v>
      </c>
      <c r="H229" t="s">
        <v>1</v>
      </c>
      <c r="I229" t="s">
        <v>688</v>
      </c>
      <c r="J229" t="s">
        <v>690</v>
      </c>
      <c r="K229" t="s">
        <v>54</v>
      </c>
      <c r="L229" t="s">
        <v>695</v>
      </c>
    </row>
    <row r="230" spans="1:12">
      <c r="A230">
        <v>2023</v>
      </c>
      <c r="B230" t="s">
        <v>436</v>
      </c>
      <c r="C230" t="s">
        <v>49</v>
      </c>
      <c r="D230" t="s">
        <v>139</v>
      </c>
      <c r="E230" t="s">
        <v>132</v>
      </c>
      <c r="F230">
        <v>2021</v>
      </c>
      <c r="G230">
        <v>0</v>
      </c>
      <c r="H230" t="s">
        <v>717</v>
      </c>
      <c r="I230" t="s">
        <v>716</v>
      </c>
      <c r="J230" t="s">
        <v>690</v>
      </c>
      <c r="L230" t="s">
        <v>691</v>
      </c>
    </row>
    <row r="231" spans="1:12">
      <c r="A231">
        <v>2024</v>
      </c>
      <c r="B231" t="s">
        <v>422</v>
      </c>
      <c r="C231" t="s">
        <v>15</v>
      </c>
      <c r="D231" t="s">
        <v>46</v>
      </c>
      <c r="E231" t="s">
        <v>47</v>
      </c>
      <c r="F231">
        <v>2022</v>
      </c>
      <c r="G231">
        <v>82.65</v>
      </c>
      <c r="H231" t="s">
        <v>1</v>
      </c>
      <c r="I231" t="s">
        <v>688</v>
      </c>
      <c r="J231" t="s">
        <v>690</v>
      </c>
      <c r="K231" t="s">
        <v>2</v>
      </c>
      <c r="L231" t="s">
        <v>708</v>
      </c>
    </row>
    <row r="232" spans="1:12">
      <c r="A232">
        <v>2023</v>
      </c>
      <c r="B232" t="s">
        <v>439</v>
      </c>
      <c r="C232" t="s">
        <v>53</v>
      </c>
      <c r="D232" t="s">
        <v>28</v>
      </c>
      <c r="E232" t="s">
        <v>29</v>
      </c>
      <c r="F232">
        <v>2021</v>
      </c>
      <c r="G232">
        <v>0</v>
      </c>
      <c r="H232" t="s">
        <v>1</v>
      </c>
      <c r="I232" t="s">
        <v>688</v>
      </c>
      <c r="J232" t="s">
        <v>690</v>
      </c>
      <c r="K232" t="s">
        <v>2</v>
      </c>
      <c r="L232" t="s">
        <v>691</v>
      </c>
    </row>
    <row r="233" spans="1:12">
      <c r="A233">
        <v>2023</v>
      </c>
      <c r="B233" t="s">
        <v>438</v>
      </c>
      <c r="C233" t="s">
        <v>52</v>
      </c>
      <c r="D233" t="s">
        <v>124</v>
      </c>
      <c r="E233" t="s">
        <v>125</v>
      </c>
      <c r="F233">
        <v>2021</v>
      </c>
      <c r="G233">
        <v>1</v>
      </c>
      <c r="H233" t="s">
        <v>119</v>
      </c>
      <c r="I233" t="s">
        <v>712</v>
      </c>
      <c r="J233" t="s">
        <v>690</v>
      </c>
      <c r="L233" t="s">
        <v>691</v>
      </c>
    </row>
    <row r="234" spans="1:12">
      <c r="A234">
        <v>2023</v>
      </c>
      <c r="B234" t="s">
        <v>423</v>
      </c>
      <c r="C234" t="s">
        <v>18</v>
      </c>
      <c r="D234" t="s">
        <v>14</v>
      </c>
      <c r="E234" t="s">
        <v>5</v>
      </c>
      <c r="F234">
        <v>2021</v>
      </c>
      <c r="G234">
        <v>209</v>
      </c>
      <c r="H234" t="s">
        <v>1</v>
      </c>
      <c r="I234" t="s">
        <v>688</v>
      </c>
      <c r="J234" t="s">
        <v>690</v>
      </c>
      <c r="K234" t="s">
        <v>2</v>
      </c>
      <c r="L234" t="s">
        <v>691</v>
      </c>
    </row>
    <row r="235" spans="1:12">
      <c r="A235">
        <v>2023</v>
      </c>
      <c r="B235" t="s">
        <v>437</v>
      </c>
      <c r="C235" t="s">
        <v>51</v>
      </c>
      <c r="D235" t="s">
        <v>43</v>
      </c>
      <c r="E235" t="s">
        <v>44</v>
      </c>
      <c r="F235">
        <v>2022</v>
      </c>
      <c r="G235">
        <v>78.44</v>
      </c>
      <c r="H235" t="s">
        <v>1</v>
      </c>
      <c r="I235" t="s">
        <v>688</v>
      </c>
      <c r="J235" t="s">
        <v>690</v>
      </c>
      <c r="K235" t="s">
        <v>2</v>
      </c>
      <c r="L235" t="s">
        <v>708</v>
      </c>
    </row>
    <row r="236" spans="1:12">
      <c r="A236">
        <v>2024</v>
      </c>
      <c r="B236" t="s">
        <v>423</v>
      </c>
      <c r="C236" t="s">
        <v>18</v>
      </c>
      <c r="D236" t="s">
        <v>80</v>
      </c>
      <c r="E236" t="s">
        <v>81</v>
      </c>
      <c r="F236">
        <v>2022</v>
      </c>
      <c r="G236">
        <v>0</v>
      </c>
      <c r="H236" t="s">
        <v>1</v>
      </c>
      <c r="I236" t="s">
        <v>688</v>
      </c>
      <c r="J236" t="s">
        <v>690</v>
      </c>
      <c r="K236" t="s">
        <v>78</v>
      </c>
      <c r="L236" t="s">
        <v>691</v>
      </c>
    </row>
    <row r="237" spans="1:12">
      <c r="A237">
        <v>2023</v>
      </c>
      <c r="B237" t="s">
        <v>428</v>
      </c>
      <c r="C237" t="s">
        <v>27</v>
      </c>
      <c r="D237" t="s">
        <v>82</v>
      </c>
      <c r="E237" t="s">
        <v>83</v>
      </c>
      <c r="F237">
        <v>2021</v>
      </c>
      <c r="G237">
        <v>0</v>
      </c>
      <c r="H237" t="s">
        <v>1</v>
      </c>
      <c r="I237" t="s">
        <v>688</v>
      </c>
      <c r="J237" t="s">
        <v>690</v>
      </c>
      <c r="K237" t="s">
        <v>78</v>
      </c>
      <c r="L237" t="s">
        <v>691</v>
      </c>
    </row>
    <row r="238" spans="1:12">
      <c r="A238">
        <v>2023</v>
      </c>
      <c r="B238" t="s">
        <v>425</v>
      </c>
      <c r="C238" t="s">
        <v>24</v>
      </c>
      <c r="D238" t="s">
        <v>97</v>
      </c>
      <c r="E238" t="s">
        <v>98</v>
      </c>
      <c r="F238">
        <v>2021</v>
      </c>
      <c r="G238">
        <v>0</v>
      </c>
      <c r="H238" t="s">
        <v>1</v>
      </c>
      <c r="I238" t="s">
        <v>688</v>
      </c>
      <c r="J238" t="s">
        <v>690</v>
      </c>
      <c r="K238" t="s">
        <v>78</v>
      </c>
      <c r="L238" t="s">
        <v>691</v>
      </c>
    </row>
    <row r="239" spans="1:12">
      <c r="A239">
        <v>2023</v>
      </c>
      <c r="B239" t="s">
        <v>434</v>
      </c>
      <c r="C239" t="s">
        <v>45</v>
      </c>
      <c r="D239" t="s">
        <v>124</v>
      </c>
      <c r="E239" t="s">
        <v>125</v>
      </c>
      <c r="F239">
        <v>2021</v>
      </c>
      <c r="G239">
        <v>0</v>
      </c>
      <c r="H239" t="s">
        <v>119</v>
      </c>
      <c r="I239" t="s">
        <v>712</v>
      </c>
      <c r="J239" t="s">
        <v>690</v>
      </c>
      <c r="L239" t="s">
        <v>691</v>
      </c>
    </row>
    <row r="240" spans="1:12">
      <c r="A240">
        <v>2024</v>
      </c>
      <c r="B240" t="s">
        <v>429</v>
      </c>
      <c r="C240" t="s">
        <v>30</v>
      </c>
      <c r="D240" t="s">
        <v>22</v>
      </c>
      <c r="E240" t="s">
        <v>23</v>
      </c>
      <c r="F240">
        <v>2020</v>
      </c>
      <c r="G240">
        <v>3680</v>
      </c>
      <c r="H240" t="s">
        <v>1</v>
      </c>
      <c r="I240" t="s">
        <v>688</v>
      </c>
      <c r="J240" t="s">
        <v>690</v>
      </c>
      <c r="K240" t="s">
        <v>2</v>
      </c>
      <c r="L240" t="s">
        <v>708</v>
      </c>
    </row>
    <row r="241" spans="1:12">
      <c r="A241">
        <v>2024</v>
      </c>
      <c r="B241" t="s">
        <v>428</v>
      </c>
      <c r="C241" t="s">
        <v>27</v>
      </c>
      <c r="D241" t="s">
        <v>123</v>
      </c>
      <c r="E241" t="s">
        <v>120</v>
      </c>
      <c r="F241">
        <v>2022</v>
      </c>
      <c r="G241">
        <v>0.6</v>
      </c>
      <c r="H241" t="s">
        <v>119</v>
      </c>
      <c r="I241" t="s">
        <v>712</v>
      </c>
      <c r="J241" t="s">
        <v>690</v>
      </c>
      <c r="L241" t="s">
        <v>691</v>
      </c>
    </row>
    <row r="242" spans="1:12">
      <c r="A242">
        <v>2024</v>
      </c>
      <c r="B242" t="s">
        <v>430</v>
      </c>
      <c r="C242" t="s">
        <v>33</v>
      </c>
      <c r="D242" t="s">
        <v>40</v>
      </c>
      <c r="E242" t="s">
        <v>41</v>
      </c>
      <c r="F242">
        <v>2020</v>
      </c>
      <c r="G242">
        <v>11.73</v>
      </c>
      <c r="H242" t="s">
        <v>1</v>
      </c>
      <c r="I242" t="s">
        <v>688</v>
      </c>
      <c r="J242" t="s">
        <v>690</v>
      </c>
      <c r="K242" t="s">
        <v>2</v>
      </c>
      <c r="L242" t="s">
        <v>708</v>
      </c>
    </row>
    <row r="243" spans="1:12">
      <c r="A243">
        <v>2023</v>
      </c>
      <c r="B243" t="s">
        <v>433</v>
      </c>
      <c r="C243" t="s">
        <v>42</v>
      </c>
      <c r="D243" t="s">
        <v>97</v>
      </c>
      <c r="E243" t="s">
        <v>98</v>
      </c>
      <c r="F243">
        <v>2021</v>
      </c>
      <c r="G243">
        <v>0</v>
      </c>
      <c r="H243" t="s">
        <v>1</v>
      </c>
      <c r="I243" t="s">
        <v>688</v>
      </c>
      <c r="J243" t="s">
        <v>690</v>
      </c>
      <c r="K243" t="s">
        <v>78</v>
      </c>
      <c r="L243" t="s">
        <v>691</v>
      </c>
    </row>
    <row r="244" spans="1:12">
      <c r="A244">
        <v>2023</v>
      </c>
      <c r="B244" t="s">
        <v>436</v>
      </c>
      <c r="C244" t="s">
        <v>49</v>
      </c>
      <c r="D244" t="s">
        <v>84</v>
      </c>
      <c r="E244" t="s">
        <v>79</v>
      </c>
      <c r="F244">
        <v>2021</v>
      </c>
      <c r="G244">
        <v>0</v>
      </c>
      <c r="H244" t="s">
        <v>1</v>
      </c>
      <c r="I244" t="s">
        <v>688</v>
      </c>
      <c r="J244" t="s">
        <v>690</v>
      </c>
      <c r="K244" t="s">
        <v>78</v>
      </c>
      <c r="L244" t="s">
        <v>691</v>
      </c>
    </row>
    <row r="245" spans="1:12">
      <c r="A245">
        <v>2023</v>
      </c>
      <c r="B245" t="s">
        <v>432</v>
      </c>
      <c r="C245" t="s">
        <v>39</v>
      </c>
      <c r="D245" t="s">
        <v>133</v>
      </c>
      <c r="E245" t="s">
        <v>134</v>
      </c>
      <c r="F245">
        <v>2021</v>
      </c>
      <c r="G245">
        <v>4</v>
      </c>
      <c r="H245" t="s">
        <v>717</v>
      </c>
      <c r="I245" t="s">
        <v>716</v>
      </c>
      <c r="J245" t="s">
        <v>690</v>
      </c>
      <c r="L245" t="s">
        <v>691</v>
      </c>
    </row>
    <row r="246" spans="1:12">
      <c r="A246">
        <v>2024</v>
      </c>
      <c r="B246" t="s">
        <v>438</v>
      </c>
      <c r="C246" t="s">
        <v>52</v>
      </c>
      <c r="D246" t="s">
        <v>69</v>
      </c>
      <c r="E246" t="s">
        <v>70</v>
      </c>
      <c r="F246">
        <v>2022</v>
      </c>
      <c r="G246">
        <v>23</v>
      </c>
      <c r="H246" t="s">
        <v>1</v>
      </c>
      <c r="I246" t="s">
        <v>688</v>
      </c>
      <c r="J246" t="s">
        <v>690</v>
      </c>
      <c r="K246" t="s">
        <v>54</v>
      </c>
      <c r="L246" t="s">
        <v>691</v>
      </c>
    </row>
    <row r="247" spans="1:12">
      <c r="A247">
        <v>2024</v>
      </c>
      <c r="B247" t="s">
        <v>434</v>
      </c>
      <c r="C247" t="s">
        <v>45</v>
      </c>
      <c r="D247" t="s">
        <v>43</v>
      </c>
      <c r="E247" t="s">
        <v>44</v>
      </c>
      <c r="F247">
        <v>2022</v>
      </c>
      <c r="G247">
        <v>69.72</v>
      </c>
      <c r="H247" t="s">
        <v>1</v>
      </c>
      <c r="I247" t="s">
        <v>688</v>
      </c>
      <c r="J247" t="s">
        <v>690</v>
      </c>
      <c r="K247" t="s">
        <v>2</v>
      </c>
      <c r="L247" t="s">
        <v>708</v>
      </c>
    </row>
    <row r="248" spans="1:12">
      <c r="A248">
        <v>2024</v>
      </c>
      <c r="B248" t="s">
        <v>429</v>
      </c>
      <c r="C248" t="s">
        <v>30</v>
      </c>
      <c r="D248" t="s">
        <v>25</v>
      </c>
      <c r="E248" t="s">
        <v>26</v>
      </c>
      <c r="F248">
        <v>2022</v>
      </c>
      <c r="G248">
        <v>6</v>
      </c>
      <c r="H248" t="s">
        <v>1</v>
      </c>
      <c r="I248" t="s">
        <v>688</v>
      </c>
      <c r="J248" t="s">
        <v>690</v>
      </c>
      <c r="K248" t="s">
        <v>2</v>
      </c>
      <c r="L248" t="s">
        <v>691</v>
      </c>
    </row>
    <row r="249" spans="1:12">
      <c r="A249">
        <v>2024</v>
      </c>
      <c r="B249" t="s">
        <v>422</v>
      </c>
      <c r="C249" t="s">
        <v>15</v>
      </c>
      <c r="D249" t="s">
        <v>97</v>
      </c>
      <c r="E249" t="s">
        <v>98</v>
      </c>
      <c r="F249">
        <v>2022</v>
      </c>
      <c r="G249">
        <v>0</v>
      </c>
      <c r="H249" t="s">
        <v>1</v>
      </c>
      <c r="I249" t="s">
        <v>688</v>
      </c>
      <c r="J249" t="s">
        <v>690</v>
      </c>
      <c r="K249" t="s">
        <v>78</v>
      </c>
      <c r="L249" t="s">
        <v>691</v>
      </c>
    </row>
    <row r="250" spans="1:12">
      <c r="A250">
        <v>2024</v>
      </c>
      <c r="B250" t="s">
        <v>423</v>
      </c>
      <c r="C250" t="s">
        <v>18</v>
      </c>
      <c r="D250" t="s">
        <v>61</v>
      </c>
      <c r="E250" t="s">
        <v>62</v>
      </c>
      <c r="F250">
        <v>2022</v>
      </c>
      <c r="G250">
        <v>38</v>
      </c>
      <c r="H250" t="s">
        <v>1</v>
      </c>
      <c r="I250" t="s">
        <v>688</v>
      </c>
      <c r="J250" t="s">
        <v>690</v>
      </c>
      <c r="K250" t="s">
        <v>54</v>
      </c>
      <c r="L250" t="s">
        <v>691</v>
      </c>
    </row>
    <row r="251" spans="1:12">
      <c r="A251">
        <v>2024</v>
      </c>
      <c r="B251" t="s">
        <v>429</v>
      </c>
      <c r="C251" t="s">
        <v>30</v>
      </c>
      <c r="D251" t="s">
        <v>61</v>
      </c>
      <c r="E251" t="s">
        <v>62</v>
      </c>
      <c r="F251">
        <v>2022</v>
      </c>
      <c r="G251">
        <v>228</v>
      </c>
      <c r="H251" t="s">
        <v>1</v>
      </c>
      <c r="I251" t="s">
        <v>688</v>
      </c>
      <c r="J251" t="s">
        <v>690</v>
      </c>
      <c r="K251" t="s">
        <v>54</v>
      </c>
      <c r="L251" t="s">
        <v>691</v>
      </c>
    </row>
    <row r="252" spans="1:12">
      <c r="A252">
        <v>2024</v>
      </c>
      <c r="B252" t="s">
        <v>428</v>
      </c>
      <c r="C252" t="s">
        <v>27</v>
      </c>
      <c r="D252" t="s">
        <v>139</v>
      </c>
      <c r="E252" t="s">
        <v>132</v>
      </c>
      <c r="F252">
        <v>2022</v>
      </c>
      <c r="G252">
        <v>25</v>
      </c>
      <c r="H252" t="s">
        <v>717</v>
      </c>
      <c r="I252" t="s">
        <v>716</v>
      </c>
      <c r="J252" t="s">
        <v>690</v>
      </c>
      <c r="L252" t="s">
        <v>691</v>
      </c>
    </row>
    <row r="253" spans="1:12">
      <c r="A253">
        <v>2024</v>
      </c>
      <c r="B253" t="s">
        <v>431</v>
      </c>
      <c r="C253" t="s">
        <v>36</v>
      </c>
      <c r="D253" t="s">
        <v>67</v>
      </c>
      <c r="E253" t="s">
        <v>68</v>
      </c>
      <c r="F253">
        <v>2022</v>
      </c>
      <c r="G253">
        <v>1</v>
      </c>
      <c r="H253" t="s">
        <v>1</v>
      </c>
      <c r="I253" t="s">
        <v>688</v>
      </c>
      <c r="J253" t="s">
        <v>690</v>
      </c>
      <c r="K253" t="s">
        <v>54</v>
      </c>
      <c r="L253" t="s">
        <v>691</v>
      </c>
    </row>
    <row r="254" spans="1:12">
      <c r="A254">
        <v>2023</v>
      </c>
      <c r="B254" t="s">
        <v>430</v>
      </c>
      <c r="C254" t="s">
        <v>33</v>
      </c>
      <c r="D254" t="s">
        <v>116</v>
      </c>
      <c r="E254" t="s">
        <v>117</v>
      </c>
      <c r="F254">
        <v>2021</v>
      </c>
      <c r="G254">
        <v>0</v>
      </c>
      <c r="H254" t="s">
        <v>101</v>
      </c>
      <c r="I254" t="s">
        <v>697</v>
      </c>
      <c r="J254" t="s">
        <v>690</v>
      </c>
      <c r="L254" t="s">
        <v>691</v>
      </c>
    </row>
    <row r="255" spans="1:12">
      <c r="A255">
        <v>2023</v>
      </c>
      <c r="B255" t="s">
        <v>435</v>
      </c>
      <c r="C255" t="s">
        <v>48</v>
      </c>
      <c r="D255" t="s">
        <v>22</v>
      </c>
      <c r="E255" t="s">
        <v>23</v>
      </c>
      <c r="F255">
        <v>2019</v>
      </c>
      <c r="G255">
        <v>767.5</v>
      </c>
      <c r="H255" t="s">
        <v>1</v>
      </c>
      <c r="I255" t="s">
        <v>688</v>
      </c>
      <c r="J255" t="s">
        <v>690</v>
      </c>
      <c r="K255" t="s">
        <v>2</v>
      </c>
      <c r="L255" t="s">
        <v>708</v>
      </c>
    </row>
    <row r="256" spans="1:12">
      <c r="A256">
        <v>2023</v>
      </c>
      <c r="B256" t="s">
        <v>429</v>
      </c>
      <c r="C256" t="s">
        <v>30</v>
      </c>
      <c r="D256" t="s">
        <v>34</v>
      </c>
      <c r="E256" t="s">
        <v>35</v>
      </c>
      <c r="F256">
        <v>2021</v>
      </c>
      <c r="G256">
        <v>87</v>
      </c>
      <c r="H256" t="s">
        <v>1</v>
      </c>
      <c r="I256" t="s">
        <v>688</v>
      </c>
      <c r="J256" t="s">
        <v>690</v>
      </c>
      <c r="K256" t="s">
        <v>2</v>
      </c>
      <c r="L256" t="s">
        <v>691</v>
      </c>
    </row>
    <row r="257" spans="1:12">
      <c r="A257">
        <v>2023</v>
      </c>
      <c r="B257" t="s">
        <v>437</v>
      </c>
      <c r="C257" t="s">
        <v>51</v>
      </c>
      <c r="D257" t="s">
        <v>56</v>
      </c>
      <c r="E257" t="s">
        <v>57</v>
      </c>
      <c r="F257">
        <v>2020</v>
      </c>
      <c r="G257">
        <v>75</v>
      </c>
      <c r="H257" t="s">
        <v>1</v>
      </c>
      <c r="I257" t="s">
        <v>688</v>
      </c>
      <c r="J257" t="s">
        <v>690</v>
      </c>
      <c r="K257" t="s">
        <v>54</v>
      </c>
      <c r="L257" t="s">
        <v>695</v>
      </c>
    </row>
    <row r="258" spans="1:12">
      <c r="A258">
        <v>2024</v>
      </c>
      <c r="B258" t="s">
        <v>420</v>
      </c>
      <c r="C258" t="s">
        <v>8</v>
      </c>
      <c r="D258" t="s">
        <v>46</v>
      </c>
      <c r="E258" t="s">
        <v>47</v>
      </c>
      <c r="F258">
        <v>2023</v>
      </c>
      <c r="G258">
        <v>84.56</v>
      </c>
      <c r="H258" t="s">
        <v>1</v>
      </c>
      <c r="I258" t="s">
        <v>688</v>
      </c>
      <c r="J258" t="s">
        <v>690</v>
      </c>
      <c r="K258" t="s">
        <v>2</v>
      </c>
      <c r="L258" t="s">
        <v>708</v>
      </c>
    </row>
    <row r="259" spans="1:12">
      <c r="A259">
        <v>2024</v>
      </c>
      <c r="B259" t="s">
        <v>420</v>
      </c>
      <c r="C259" t="s">
        <v>8</v>
      </c>
      <c r="D259" t="s">
        <v>71</v>
      </c>
      <c r="E259" t="s">
        <v>72</v>
      </c>
      <c r="F259">
        <v>2022</v>
      </c>
      <c r="G259">
        <v>181</v>
      </c>
      <c r="H259" t="s">
        <v>1</v>
      </c>
      <c r="I259" t="s">
        <v>688</v>
      </c>
      <c r="J259" t="s">
        <v>690</v>
      </c>
      <c r="K259" t="s">
        <v>54</v>
      </c>
      <c r="L259" t="s">
        <v>691</v>
      </c>
    </row>
    <row r="260" spans="1:12">
      <c r="A260">
        <v>2024</v>
      </c>
      <c r="B260" t="s">
        <v>434</v>
      </c>
      <c r="C260" t="s">
        <v>45</v>
      </c>
      <c r="D260" t="s">
        <v>85</v>
      </c>
      <c r="E260" t="s">
        <v>86</v>
      </c>
      <c r="F260">
        <v>2022</v>
      </c>
      <c r="G260">
        <v>0</v>
      </c>
      <c r="H260" t="s">
        <v>1</v>
      </c>
      <c r="I260" t="s">
        <v>688</v>
      </c>
      <c r="J260" t="s">
        <v>690</v>
      </c>
      <c r="K260" t="s">
        <v>78</v>
      </c>
      <c r="L260" t="s">
        <v>691</v>
      </c>
    </row>
    <row r="261" spans="1:12">
      <c r="A261">
        <v>2023</v>
      </c>
      <c r="B261" t="s">
        <v>423</v>
      </c>
      <c r="C261" t="s">
        <v>18</v>
      </c>
      <c r="D261" t="s">
        <v>80</v>
      </c>
      <c r="E261" t="s">
        <v>81</v>
      </c>
      <c r="F261">
        <v>2021</v>
      </c>
      <c r="G261">
        <v>0</v>
      </c>
      <c r="H261" t="s">
        <v>1</v>
      </c>
      <c r="I261" t="s">
        <v>688</v>
      </c>
      <c r="J261" t="s">
        <v>690</v>
      </c>
      <c r="K261" t="s">
        <v>78</v>
      </c>
      <c r="L261" t="s">
        <v>691</v>
      </c>
    </row>
    <row r="262" spans="1:12">
      <c r="A262">
        <v>2023</v>
      </c>
      <c r="B262" t="s">
        <v>428</v>
      </c>
      <c r="C262" t="s">
        <v>27</v>
      </c>
      <c r="D262" t="s">
        <v>84</v>
      </c>
      <c r="E262" t="s">
        <v>79</v>
      </c>
      <c r="F262">
        <v>2021</v>
      </c>
      <c r="G262">
        <v>0</v>
      </c>
      <c r="H262" t="s">
        <v>1</v>
      </c>
      <c r="I262" t="s">
        <v>688</v>
      </c>
      <c r="J262" t="s">
        <v>690</v>
      </c>
      <c r="K262" t="s">
        <v>78</v>
      </c>
      <c r="L262" t="s">
        <v>691</v>
      </c>
    </row>
    <row r="263" spans="1:12">
      <c r="A263">
        <v>2023</v>
      </c>
      <c r="B263" t="s">
        <v>428</v>
      </c>
      <c r="C263" t="s">
        <v>27</v>
      </c>
      <c r="D263" t="s">
        <v>91</v>
      </c>
      <c r="E263" t="s">
        <v>92</v>
      </c>
      <c r="F263">
        <v>2021</v>
      </c>
      <c r="G263">
        <v>0</v>
      </c>
      <c r="H263" t="s">
        <v>1</v>
      </c>
      <c r="I263" t="s">
        <v>688</v>
      </c>
      <c r="J263" t="s">
        <v>690</v>
      </c>
      <c r="K263" t="s">
        <v>78</v>
      </c>
      <c r="L263" t="s">
        <v>691</v>
      </c>
    </row>
    <row r="264" spans="1:12">
      <c r="A264">
        <v>2023</v>
      </c>
      <c r="B264" t="s">
        <v>438</v>
      </c>
      <c r="C264" t="s">
        <v>52</v>
      </c>
      <c r="D264" t="s">
        <v>91</v>
      </c>
      <c r="E264" t="s">
        <v>92</v>
      </c>
      <c r="F264">
        <v>2021</v>
      </c>
      <c r="G264">
        <v>0</v>
      </c>
      <c r="H264" t="s">
        <v>1</v>
      </c>
      <c r="I264" t="s">
        <v>688</v>
      </c>
      <c r="J264" t="s">
        <v>690</v>
      </c>
      <c r="K264" t="s">
        <v>78</v>
      </c>
      <c r="L264" t="s">
        <v>691</v>
      </c>
    </row>
    <row r="265" spans="1:12">
      <c r="A265">
        <v>2024</v>
      </c>
      <c r="B265" t="s">
        <v>434</v>
      </c>
      <c r="C265" t="s">
        <v>45</v>
      </c>
      <c r="D265" t="s">
        <v>37</v>
      </c>
      <c r="E265" t="s">
        <v>38</v>
      </c>
      <c r="F265">
        <v>2020</v>
      </c>
      <c r="G265">
        <v>18.25</v>
      </c>
      <c r="H265" t="s">
        <v>1</v>
      </c>
      <c r="I265" t="s">
        <v>688</v>
      </c>
      <c r="J265" t="s">
        <v>690</v>
      </c>
      <c r="K265" t="s">
        <v>2</v>
      </c>
      <c r="L265" t="s">
        <v>708</v>
      </c>
    </row>
    <row r="266" spans="1:12">
      <c r="A266">
        <v>2024</v>
      </c>
      <c r="B266" t="s">
        <v>435</v>
      </c>
      <c r="C266" t="s">
        <v>48</v>
      </c>
      <c r="D266" t="s">
        <v>16</v>
      </c>
      <c r="E266" t="s">
        <v>17</v>
      </c>
      <c r="F266">
        <v>2020</v>
      </c>
      <c r="G266">
        <v>8.4069383850000001</v>
      </c>
      <c r="H266" t="s">
        <v>1</v>
      </c>
      <c r="I266" t="s">
        <v>688</v>
      </c>
      <c r="J266" t="s">
        <v>690</v>
      </c>
      <c r="K266" t="s">
        <v>2</v>
      </c>
      <c r="L266" t="s">
        <v>700</v>
      </c>
    </row>
    <row r="267" spans="1:12">
      <c r="A267">
        <v>2024</v>
      </c>
      <c r="B267" t="s">
        <v>425</v>
      </c>
      <c r="C267" t="s">
        <v>24</v>
      </c>
      <c r="D267" t="s">
        <v>28</v>
      </c>
      <c r="E267" t="s">
        <v>29</v>
      </c>
      <c r="F267">
        <v>2022</v>
      </c>
      <c r="G267">
        <v>1</v>
      </c>
      <c r="H267" t="s">
        <v>1</v>
      </c>
      <c r="I267" t="s">
        <v>688</v>
      </c>
      <c r="J267" t="s">
        <v>690</v>
      </c>
      <c r="K267" t="s">
        <v>2</v>
      </c>
      <c r="L267" t="s">
        <v>691</v>
      </c>
    </row>
    <row r="268" spans="1:12">
      <c r="A268">
        <v>2024</v>
      </c>
      <c r="B268" t="s">
        <v>430</v>
      </c>
      <c r="C268" t="s">
        <v>33</v>
      </c>
      <c r="D268" t="s">
        <v>91</v>
      </c>
      <c r="E268" t="s">
        <v>92</v>
      </c>
      <c r="F268">
        <v>2022</v>
      </c>
      <c r="G268">
        <v>0</v>
      </c>
      <c r="H268" t="s">
        <v>1</v>
      </c>
      <c r="I268" t="s">
        <v>688</v>
      </c>
      <c r="J268" t="s">
        <v>690</v>
      </c>
      <c r="K268" t="s">
        <v>78</v>
      </c>
      <c r="L268" t="s">
        <v>691</v>
      </c>
    </row>
    <row r="269" spans="1:12">
      <c r="A269">
        <v>2023</v>
      </c>
      <c r="B269" t="s">
        <v>431</v>
      </c>
      <c r="C269" t="s">
        <v>36</v>
      </c>
      <c r="D269" t="s">
        <v>126</v>
      </c>
      <c r="E269" t="s">
        <v>127</v>
      </c>
      <c r="F269">
        <v>2018</v>
      </c>
      <c r="G269">
        <v>0</v>
      </c>
      <c r="H269" t="s">
        <v>119</v>
      </c>
      <c r="I269" t="s">
        <v>712</v>
      </c>
      <c r="J269" t="s">
        <v>690</v>
      </c>
      <c r="L269" t="s">
        <v>691</v>
      </c>
    </row>
    <row r="270" spans="1:12">
      <c r="A270">
        <v>2023</v>
      </c>
      <c r="B270" t="s">
        <v>428</v>
      </c>
      <c r="C270" t="s">
        <v>27</v>
      </c>
      <c r="D270" t="s">
        <v>28</v>
      </c>
      <c r="E270" t="s">
        <v>29</v>
      </c>
      <c r="F270">
        <v>2021</v>
      </c>
      <c r="G270">
        <v>1</v>
      </c>
      <c r="H270" t="s">
        <v>1</v>
      </c>
      <c r="I270" t="s">
        <v>688</v>
      </c>
      <c r="J270" t="s">
        <v>690</v>
      </c>
      <c r="K270" t="s">
        <v>2</v>
      </c>
      <c r="L270" t="s">
        <v>691</v>
      </c>
    </row>
    <row r="271" spans="1:12">
      <c r="A271">
        <v>2023</v>
      </c>
      <c r="B271" t="s">
        <v>424</v>
      </c>
      <c r="C271" t="s">
        <v>21</v>
      </c>
      <c r="D271" t="s">
        <v>93</v>
      </c>
      <c r="E271" t="s">
        <v>94</v>
      </c>
      <c r="F271">
        <v>2021</v>
      </c>
      <c r="G271">
        <v>0</v>
      </c>
      <c r="H271" t="s">
        <v>1</v>
      </c>
      <c r="I271" t="s">
        <v>688</v>
      </c>
      <c r="J271" t="s">
        <v>690</v>
      </c>
      <c r="K271" t="s">
        <v>78</v>
      </c>
      <c r="L271" t="s">
        <v>691</v>
      </c>
    </row>
    <row r="272" spans="1:12">
      <c r="A272">
        <v>2023</v>
      </c>
      <c r="B272" t="s">
        <v>429</v>
      </c>
      <c r="C272" t="s">
        <v>30</v>
      </c>
      <c r="D272" t="s">
        <v>14</v>
      </c>
      <c r="E272" t="s">
        <v>5</v>
      </c>
      <c r="F272">
        <v>2021</v>
      </c>
      <c r="G272">
        <v>978</v>
      </c>
      <c r="H272" t="s">
        <v>1</v>
      </c>
      <c r="I272" t="s">
        <v>688</v>
      </c>
      <c r="J272" t="s">
        <v>690</v>
      </c>
      <c r="K272" t="s">
        <v>2</v>
      </c>
      <c r="L272" t="s">
        <v>691</v>
      </c>
    </row>
    <row r="273" spans="1:12">
      <c r="A273">
        <v>2024</v>
      </c>
      <c r="B273" t="s">
        <v>435</v>
      </c>
      <c r="C273" t="s">
        <v>48</v>
      </c>
      <c r="D273" t="s">
        <v>56</v>
      </c>
      <c r="E273" t="s">
        <v>57</v>
      </c>
      <c r="F273">
        <v>2021</v>
      </c>
      <c r="G273">
        <v>55</v>
      </c>
      <c r="H273" t="s">
        <v>1</v>
      </c>
      <c r="I273" t="s">
        <v>688</v>
      </c>
      <c r="J273" t="s">
        <v>690</v>
      </c>
      <c r="K273" t="s">
        <v>54</v>
      </c>
      <c r="L273" t="s">
        <v>695</v>
      </c>
    </row>
    <row r="274" spans="1:12">
      <c r="A274">
        <v>2024</v>
      </c>
      <c r="B274" t="s">
        <v>424</v>
      </c>
      <c r="C274" t="s">
        <v>21</v>
      </c>
      <c r="D274" t="s">
        <v>25</v>
      </c>
      <c r="E274" t="s">
        <v>26</v>
      </c>
      <c r="F274">
        <v>2022</v>
      </c>
      <c r="G274">
        <v>0</v>
      </c>
      <c r="H274" t="s">
        <v>1</v>
      </c>
      <c r="I274" t="s">
        <v>688</v>
      </c>
      <c r="J274" t="s">
        <v>690</v>
      </c>
      <c r="K274" t="s">
        <v>2</v>
      </c>
      <c r="L274" t="s">
        <v>691</v>
      </c>
    </row>
    <row r="275" spans="1:12">
      <c r="A275">
        <v>2024</v>
      </c>
      <c r="B275" t="s">
        <v>422</v>
      </c>
      <c r="C275" t="s">
        <v>15</v>
      </c>
      <c r="D275" t="s">
        <v>114</v>
      </c>
      <c r="E275" t="s">
        <v>115</v>
      </c>
      <c r="F275">
        <v>2022</v>
      </c>
      <c r="G275">
        <v>33.194154488517754</v>
      </c>
      <c r="H275" t="s">
        <v>101</v>
      </c>
      <c r="I275" t="s">
        <v>697</v>
      </c>
      <c r="J275" t="s">
        <v>690</v>
      </c>
      <c r="L275" t="s">
        <v>691</v>
      </c>
    </row>
    <row r="276" spans="1:12">
      <c r="A276">
        <v>2024</v>
      </c>
      <c r="B276" t="s">
        <v>430</v>
      </c>
      <c r="C276" t="s">
        <v>33</v>
      </c>
      <c r="D276" t="s">
        <v>114</v>
      </c>
      <c r="E276" t="s">
        <v>115</v>
      </c>
      <c r="F276">
        <v>2022</v>
      </c>
      <c r="G276">
        <v>23</v>
      </c>
      <c r="H276" t="s">
        <v>101</v>
      </c>
      <c r="I276" t="s">
        <v>697</v>
      </c>
      <c r="J276" t="s">
        <v>690</v>
      </c>
      <c r="L276" t="s">
        <v>691</v>
      </c>
    </row>
    <row r="277" spans="1:12">
      <c r="A277">
        <v>2024</v>
      </c>
      <c r="B277" t="s">
        <v>422</v>
      </c>
      <c r="C277" t="s">
        <v>15</v>
      </c>
      <c r="D277" t="s">
        <v>84</v>
      </c>
      <c r="E277" t="s">
        <v>79</v>
      </c>
      <c r="F277">
        <v>2022</v>
      </c>
      <c r="G277">
        <v>10</v>
      </c>
      <c r="H277" t="s">
        <v>1</v>
      </c>
      <c r="I277" t="s">
        <v>688</v>
      </c>
      <c r="J277" t="s">
        <v>690</v>
      </c>
      <c r="K277" t="s">
        <v>78</v>
      </c>
      <c r="L277" t="s">
        <v>691</v>
      </c>
    </row>
    <row r="278" spans="1:12">
      <c r="A278">
        <v>2023</v>
      </c>
      <c r="B278" t="s">
        <v>436</v>
      </c>
      <c r="C278" t="s">
        <v>49</v>
      </c>
      <c r="D278" t="s">
        <v>124</v>
      </c>
      <c r="E278" t="s">
        <v>125</v>
      </c>
      <c r="F278">
        <v>2021</v>
      </c>
      <c r="G278">
        <v>0</v>
      </c>
      <c r="H278" t="s">
        <v>119</v>
      </c>
      <c r="I278" t="s">
        <v>712</v>
      </c>
      <c r="J278" t="s">
        <v>690</v>
      </c>
      <c r="L278" t="s">
        <v>691</v>
      </c>
    </row>
    <row r="279" spans="1:12">
      <c r="A279">
        <v>2023</v>
      </c>
      <c r="B279" t="s">
        <v>439</v>
      </c>
      <c r="C279" t="s">
        <v>53</v>
      </c>
      <c r="D279" t="s">
        <v>31</v>
      </c>
      <c r="E279" t="s">
        <v>32</v>
      </c>
      <c r="F279">
        <v>2021</v>
      </c>
      <c r="G279">
        <v>3</v>
      </c>
      <c r="H279" t="s">
        <v>1</v>
      </c>
      <c r="I279" t="s">
        <v>688</v>
      </c>
      <c r="J279" t="s">
        <v>690</v>
      </c>
      <c r="K279" t="s">
        <v>2</v>
      </c>
      <c r="L279" t="s">
        <v>691</v>
      </c>
    </row>
    <row r="280" spans="1:12">
      <c r="A280">
        <v>2023</v>
      </c>
      <c r="B280" t="s">
        <v>424</v>
      </c>
      <c r="C280" t="s">
        <v>21</v>
      </c>
      <c r="D280" t="s">
        <v>31</v>
      </c>
      <c r="E280" t="s">
        <v>32</v>
      </c>
      <c r="F280">
        <v>2021</v>
      </c>
      <c r="G280">
        <v>40</v>
      </c>
      <c r="H280" t="s">
        <v>1</v>
      </c>
      <c r="I280" t="s">
        <v>688</v>
      </c>
      <c r="J280" t="s">
        <v>690</v>
      </c>
      <c r="K280" t="s">
        <v>2</v>
      </c>
      <c r="L280" t="s">
        <v>691</v>
      </c>
    </row>
    <row r="281" spans="1:12">
      <c r="A281">
        <v>2023</v>
      </c>
      <c r="B281" t="s">
        <v>438</v>
      </c>
      <c r="C281" t="s">
        <v>52</v>
      </c>
      <c r="D281" t="s">
        <v>14</v>
      </c>
      <c r="E281" t="s">
        <v>5</v>
      </c>
      <c r="F281">
        <v>2021</v>
      </c>
      <c r="G281">
        <v>119</v>
      </c>
      <c r="H281" t="s">
        <v>1</v>
      </c>
      <c r="I281" t="s">
        <v>688</v>
      </c>
      <c r="J281" t="s">
        <v>690</v>
      </c>
      <c r="K281" t="s">
        <v>2</v>
      </c>
      <c r="L281" t="s">
        <v>691</v>
      </c>
    </row>
    <row r="282" spans="1:12">
      <c r="A282">
        <v>2024</v>
      </c>
      <c r="B282" t="s">
        <v>434</v>
      </c>
      <c r="C282" t="s">
        <v>45</v>
      </c>
      <c r="D282" t="s">
        <v>69</v>
      </c>
      <c r="E282" t="s">
        <v>70</v>
      </c>
      <c r="F282">
        <v>2022</v>
      </c>
      <c r="G282">
        <v>22</v>
      </c>
      <c r="H282" t="s">
        <v>1</v>
      </c>
      <c r="I282" t="s">
        <v>688</v>
      </c>
      <c r="J282" t="s">
        <v>690</v>
      </c>
      <c r="K282" t="s">
        <v>54</v>
      </c>
      <c r="L282" t="s">
        <v>691</v>
      </c>
    </row>
    <row r="283" spans="1:12">
      <c r="A283">
        <v>2024</v>
      </c>
      <c r="B283" t="s">
        <v>432</v>
      </c>
      <c r="C283" t="s">
        <v>39</v>
      </c>
      <c r="D283" t="s">
        <v>142</v>
      </c>
      <c r="E283" t="s">
        <v>143</v>
      </c>
      <c r="F283">
        <v>2022</v>
      </c>
      <c r="G283">
        <v>0</v>
      </c>
      <c r="H283" t="s">
        <v>717</v>
      </c>
      <c r="I283" t="s">
        <v>716</v>
      </c>
      <c r="J283" t="s">
        <v>690</v>
      </c>
      <c r="L283" t="s">
        <v>691</v>
      </c>
    </row>
    <row r="284" spans="1:12">
      <c r="A284">
        <v>2024</v>
      </c>
      <c r="B284" t="s">
        <v>430</v>
      </c>
      <c r="C284" t="s">
        <v>33</v>
      </c>
      <c r="D284" t="s">
        <v>124</v>
      </c>
      <c r="E284" t="s">
        <v>125</v>
      </c>
      <c r="F284">
        <v>2022</v>
      </c>
      <c r="G284">
        <v>0</v>
      </c>
      <c r="H284" t="s">
        <v>119</v>
      </c>
      <c r="I284" t="s">
        <v>712</v>
      </c>
      <c r="J284" t="s">
        <v>690</v>
      </c>
      <c r="L284" t="s">
        <v>691</v>
      </c>
    </row>
    <row r="285" spans="1:12">
      <c r="A285">
        <v>2024</v>
      </c>
      <c r="B285" t="s">
        <v>439</v>
      </c>
      <c r="C285" t="s">
        <v>53</v>
      </c>
      <c r="D285" t="s">
        <v>93</v>
      </c>
      <c r="E285" t="s">
        <v>94</v>
      </c>
      <c r="F285">
        <v>2022</v>
      </c>
      <c r="G285">
        <v>0</v>
      </c>
      <c r="H285" t="s">
        <v>1</v>
      </c>
      <c r="I285" t="s">
        <v>688</v>
      </c>
      <c r="J285" t="s">
        <v>690</v>
      </c>
      <c r="K285" t="s">
        <v>78</v>
      </c>
      <c r="L285" t="s">
        <v>691</v>
      </c>
    </row>
    <row r="286" spans="1:12">
      <c r="A286">
        <v>2024</v>
      </c>
      <c r="B286" t="s">
        <v>428</v>
      </c>
      <c r="C286" t="s">
        <v>27</v>
      </c>
      <c r="D286" t="s">
        <v>97</v>
      </c>
      <c r="E286" t="s">
        <v>98</v>
      </c>
      <c r="F286">
        <v>2022</v>
      </c>
      <c r="G286">
        <v>0</v>
      </c>
      <c r="H286" t="s">
        <v>1</v>
      </c>
      <c r="I286" t="s">
        <v>688</v>
      </c>
      <c r="J286" t="s">
        <v>690</v>
      </c>
      <c r="K286" t="s">
        <v>78</v>
      </c>
      <c r="L286" t="s">
        <v>691</v>
      </c>
    </row>
    <row r="287" spans="1:12">
      <c r="A287">
        <v>2024</v>
      </c>
      <c r="B287" t="s">
        <v>438</v>
      </c>
      <c r="C287" t="s">
        <v>52</v>
      </c>
      <c r="D287" t="s">
        <v>114</v>
      </c>
      <c r="E287" t="s">
        <v>115</v>
      </c>
      <c r="F287">
        <v>2022</v>
      </c>
      <c r="G287">
        <v>26</v>
      </c>
      <c r="H287" t="s">
        <v>101</v>
      </c>
      <c r="I287" t="s">
        <v>697</v>
      </c>
      <c r="J287" t="s">
        <v>690</v>
      </c>
      <c r="L287" t="s">
        <v>691</v>
      </c>
    </row>
    <row r="288" spans="1:12">
      <c r="A288">
        <v>2023</v>
      </c>
      <c r="B288" t="s">
        <v>437</v>
      </c>
      <c r="C288" t="s">
        <v>51</v>
      </c>
      <c r="D288" t="s">
        <v>65</v>
      </c>
      <c r="E288" t="s">
        <v>66</v>
      </c>
      <c r="F288">
        <v>2021</v>
      </c>
      <c r="G288">
        <v>36</v>
      </c>
      <c r="H288" t="s">
        <v>1</v>
      </c>
      <c r="I288" t="s">
        <v>688</v>
      </c>
      <c r="J288" t="s">
        <v>690</v>
      </c>
      <c r="K288" t="s">
        <v>54</v>
      </c>
      <c r="L288" t="s">
        <v>691</v>
      </c>
    </row>
    <row r="289" spans="1:12">
      <c r="A289">
        <v>2023</v>
      </c>
      <c r="B289" t="s">
        <v>425</v>
      </c>
      <c r="C289" t="s">
        <v>24</v>
      </c>
      <c r="D289" t="s">
        <v>34</v>
      </c>
      <c r="E289" t="s">
        <v>35</v>
      </c>
      <c r="F289">
        <v>2021</v>
      </c>
      <c r="G289">
        <v>12</v>
      </c>
      <c r="H289" t="s">
        <v>1</v>
      </c>
      <c r="I289" t="s">
        <v>688</v>
      </c>
      <c r="J289" t="s">
        <v>690</v>
      </c>
      <c r="K289" t="s">
        <v>2</v>
      </c>
      <c r="L289" t="s">
        <v>691</v>
      </c>
    </row>
    <row r="290" spans="1:12">
      <c r="A290">
        <v>2024</v>
      </c>
      <c r="B290" t="s">
        <v>432</v>
      </c>
      <c r="C290" t="s">
        <v>39</v>
      </c>
      <c r="D290" t="s">
        <v>34</v>
      </c>
      <c r="E290" t="s">
        <v>35</v>
      </c>
      <c r="F290">
        <v>2022</v>
      </c>
      <c r="G290">
        <v>42</v>
      </c>
      <c r="H290" t="s">
        <v>1</v>
      </c>
      <c r="I290" t="s">
        <v>688</v>
      </c>
      <c r="J290" t="s">
        <v>690</v>
      </c>
      <c r="K290" t="s">
        <v>2</v>
      </c>
      <c r="L290" t="s">
        <v>691</v>
      </c>
    </row>
    <row r="291" spans="1:12">
      <c r="A291">
        <v>2024</v>
      </c>
      <c r="B291" t="s">
        <v>421</v>
      </c>
      <c r="C291" t="s">
        <v>13</v>
      </c>
      <c r="D291" t="s">
        <v>126</v>
      </c>
      <c r="E291" t="s">
        <v>127</v>
      </c>
      <c r="F291">
        <v>2018</v>
      </c>
      <c r="G291">
        <v>0</v>
      </c>
      <c r="H291" t="s">
        <v>119</v>
      </c>
      <c r="I291" t="s">
        <v>712</v>
      </c>
      <c r="J291" t="s">
        <v>690</v>
      </c>
      <c r="L291" t="s">
        <v>691</v>
      </c>
    </row>
    <row r="292" spans="1:12">
      <c r="A292">
        <v>2023</v>
      </c>
      <c r="B292" t="s">
        <v>434</v>
      </c>
      <c r="C292" t="s">
        <v>45</v>
      </c>
      <c r="D292" t="s">
        <v>84</v>
      </c>
      <c r="E292" t="s">
        <v>79</v>
      </c>
      <c r="F292">
        <v>2021</v>
      </c>
      <c r="G292">
        <v>2</v>
      </c>
      <c r="H292" t="s">
        <v>1</v>
      </c>
      <c r="I292" t="s">
        <v>688</v>
      </c>
      <c r="J292" t="s">
        <v>690</v>
      </c>
      <c r="K292" t="s">
        <v>78</v>
      </c>
      <c r="L292" t="s">
        <v>691</v>
      </c>
    </row>
    <row r="293" spans="1:12">
      <c r="A293">
        <v>2023</v>
      </c>
      <c r="B293" t="s">
        <v>431</v>
      </c>
      <c r="C293" t="s">
        <v>36</v>
      </c>
      <c r="D293" t="s">
        <v>31</v>
      </c>
      <c r="E293" t="s">
        <v>32</v>
      </c>
      <c r="F293">
        <v>2021</v>
      </c>
      <c r="G293">
        <v>6</v>
      </c>
      <c r="H293" t="s">
        <v>1</v>
      </c>
      <c r="I293" t="s">
        <v>688</v>
      </c>
      <c r="J293" t="s">
        <v>690</v>
      </c>
      <c r="K293" t="s">
        <v>2</v>
      </c>
      <c r="L293" t="s">
        <v>691</v>
      </c>
    </row>
    <row r="294" spans="1:12">
      <c r="A294">
        <v>2023</v>
      </c>
      <c r="B294" t="s">
        <v>429</v>
      </c>
      <c r="C294" t="s">
        <v>30</v>
      </c>
      <c r="D294" t="s">
        <v>139</v>
      </c>
      <c r="E294" t="s">
        <v>132</v>
      </c>
      <c r="F294">
        <v>2021</v>
      </c>
      <c r="G294">
        <v>66.67</v>
      </c>
      <c r="H294" t="s">
        <v>717</v>
      </c>
      <c r="I294" t="s">
        <v>716</v>
      </c>
      <c r="J294" t="s">
        <v>690</v>
      </c>
      <c r="L294" t="s">
        <v>691</v>
      </c>
    </row>
    <row r="295" spans="1:12">
      <c r="A295">
        <v>2024</v>
      </c>
      <c r="B295" t="s">
        <v>430</v>
      </c>
      <c r="C295" t="s">
        <v>33</v>
      </c>
      <c r="D295" t="s">
        <v>46</v>
      </c>
      <c r="E295" t="s">
        <v>47</v>
      </c>
      <c r="F295">
        <v>2023</v>
      </c>
      <c r="G295">
        <v>71.819999999999993</v>
      </c>
      <c r="H295" t="s">
        <v>1</v>
      </c>
      <c r="I295" t="s">
        <v>688</v>
      </c>
      <c r="J295" t="s">
        <v>690</v>
      </c>
      <c r="K295" t="s">
        <v>2</v>
      </c>
      <c r="L295" t="s">
        <v>708</v>
      </c>
    </row>
    <row r="296" spans="1:12">
      <c r="A296">
        <v>2024</v>
      </c>
      <c r="B296" t="s">
        <v>429</v>
      </c>
      <c r="C296" t="s">
        <v>30</v>
      </c>
      <c r="D296" t="s">
        <v>142</v>
      </c>
      <c r="E296" t="s">
        <v>143</v>
      </c>
      <c r="F296">
        <v>2022</v>
      </c>
      <c r="G296">
        <v>33.33</v>
      </c>
      <c r="H296" t="s">
        <v>717</v>
      </c>
      <c r="I296" t="s">
        <v>716</v>
      </c>
      <c r="J296" t="s">
        <v>690</v>
      </c>
      <c r="L296" t="s">
        <v>691</v>
      </c>
    </row>
    <row r="297" spans="1:12">
      <c r="A297">
        <v>2024</v>
      </c>
      <c r="B297" t="s">
        <v>438</v>
      </c>
      <c r="C297" t="s">
        <v>52</v>
      </c>
      <c r="D297" t="s">
        <v>25</v>
      </c>
      <c r="E297" t="s">
        <v>26</v>
      </c>
      <c r="F297">
        <v>2022</v>
      </c>
      <c r="G297">
        <v>0</v>
      </c>
      <c r="H297" t="s">
        <v>1</v>
      </c>
      <c r="I297" t="s">
        <v>688</v>
      </c>
      <c r="J297" t="s">
        <v>690</v>
      </c>
      <c r="K297" t="s">
        <v>2</v>
      </c>
      <c r="L297" t="s">
        <v>691</v>
      </c>
    </row>
    <row r="298" spans="1:12">
      <c r="A298">
        <v>2024</v>
      </c>
      <c r="B298" t="s">
        <v>421</v>
      </c>
      <c r="C298" t="s">
        <v>13</v>
      </c>
      <c r="D298" t="s">
        <v>16</v>
      </c>
      <c r="E298" t="s">
        <v>17</v>
      </c>
      <c r="F298">
        <v>2020</v>
      </c>
      <c r="G298">
        <v>9.9946855019999994</v>
      </c>
      <c r="H298" t="s">
        <v>1</v>
      </c>
      <c r="I298" t="s">
        <v>688</v>
      </c>
      <c r="J298" t="s">
        <v>690</v>
      </c>
      <c r="K298" t="s">
        <v>2</v>
      </c>
      <c r="L298" t="s">
        <v>700</v>
      </c>
    </row>
    <row r="299" spans="1:12">
      <c r="A299">
        <v>2024</v>
      </c>
      <c r="B299" t="s">
        <v>424</v>
      </c>
      <c r="C299" t="s">
        <v>21</v>
      </c>
      <c r="D299" t="s">
        <v>31</v>
      </c>
      <c r="E299" t="s">
        <v>32</v>
      </c>
      <c r="F299">
        <v>2022</v>
      </c>
      <c r="G299">
        <v>44</v>
      </c>
      <c r="H299" t="s">
        <v>1</v>
      </c>
      <c r="I299" t="s">
        <v>688</v>
      </c>
      <c r="J299" t="s">
        <v>690</v>
      </c>
      <c r="K299" t="s">
        <v>2</v>
      </c>
      <c r="L299" t="s">
        <v>691</v>
      </c>
    </row>
    <row r="300" spans="1:12">
      <c r="A300">
        <v>2023</v>
      </c>
      <c r="B300" t="s">
        <v>439</v>
      </c>
      <c r="C300" t="s">
        <v>53</v>
      </c>
      <c r="D300" t="s">
        <v>97</v>
      </c>
      <c r="E300" t="s">
        <v>98</v>
      </c>
      <c r="F300">
        <v>2021</v>
      </c>
      <c r="G300">
        <v>0</v>
      </c>
      <c r="H300" t="s">
        <v>1</v>
      </c>
      <c r="I300" t="s">
        <v>688</v>
      </c>
      <c r="J300" t="s">
        <v>690</v>
      </c>
      <c r="K300" t="s">
        <v>78</v>
      </c>
      <c r="L300" t="s">
        <v>691</v>
      </c>
    </row>
    <row r="301" spans="1:12">
      <c r="A301">
        <v>2023</v>
      </c>
      <c r="B301" t="s">
        <v>429</v>
      </c>
      <c r="C301" t="s">
        <v>30</v>
      </c>
      <c r="D301" t="s">
        <v>103</v>
      </c>
      <c r="E301" t="s">
        <v>102</v>
      </c>
      <c r="F301">
        <v>2021</v>
      </c>
      <c r="G301">
        <v>19</v>
      </c>
      <c r="H301" t="s">
        <v>101</v>
      </c>
      <c r="I301" t="s">
        <v>697</v>
      </c>
      <c r="J301" t="s">
        <v>690</v>
      </c>
      <c r="L301" t="s">
        <v>691</v>
      </c>
    </row>
    <row r="302" spans="1:12">
      <c r="A302">
        <v>2023</v>
      </c>
      <c r="B302" t="s">
        <v>437</v>
      </c>
      <c r="C302" t="s">
        <v>51</v>
      </c>
      <c r="D302" t="s">
        <v>61</v>
      </c>
      <c r="E302" t="s">
        <v>62</v>
      </c>
      <c r="F302">
        <v>2021</v>
      </c>
      <c r="G302">
        <v>123</v>
      </c>
      <c r="H302" t="s">
        <v>1</v>
      </c>
      <c r="I302" t="s">
        <v>688</v>
      </c>
      <c r="J302" t="s">
        <v>690</v>
      </c>
      <c r="K302" t="s">
        <v>54</v>
      </c>
      <c r="L302" t="s">
        <v>691</v>
      </c>
    </row>
    <row r="303" spans="1:12">
      <c r="A303">
        <v>2023</v>
      </c>
      <c r="B303" t="s">
        <v>424</v>
      </c>
      <c r="C303" t="s">
        <v>21</v>
      </c>
      <c r="D303" t="s">
        <v>84</v>
      </c>
      <c r="E303" t="s">
        <v>79</v>
      </c>
      <c r="F303">
        <v>2021</v>
      </c>
      <c r="G303">
        <v>1</v>
      </c>
      <c r="H303" t="s">
        <v>1</v>
      </c>
      <c r="I303" t="s">
        <v>688</v>
      </c>
      <c r="J303" t="s">
        <v>690</v>
      </c>
      <c r="K303" t="s">
        <v>78</v>
      </c>
      <c r="L303" t="s">
        <v>691</v>
      </c>
    </row>
    <row r="304" spans="1:12">
      <c r="A304">
        <v>2024</v>
      </c>
      <c r="B304" t="s">
        <v>424</v>
      </c>
      <c r="C304" t="s">
        <v>21</v>
      </c>
      <c r="D304" t="s">
        <v>22</v>
      </c>
      <c r="E304" t="s">
        <v>23</v>
      </c>
      <c r="F304">
        <v>2020</v>
      </c>
      <c r="G304">
        <v>2802</v>
      </c>
      <c r="H304" t="s">
        <v>1</v>
      </c>
      <c r="I304" t="s">
        <v>688</v>
      </c>
      <c r="J304" t="s">
        <v>690</v>
      </c>
      <c r="K304" t="s">
        <v>2</v>
      </c>
      <c r="L304" t="s">
        <v>708</v>
      </c>
    </row>
    <row r="305" spans="1:12">
      <c r="A305">
        <v>2024</v>
      </c>
      <c r="B305" t="s">
        <v>433</v>
      </c>
      <c r="C305" t="s">
        <v>42</v>
      </c>
      <c r="D305" t="s">
        <v>61</v>
      </c>
      <c r="E305" t="s">
        <v>62</v>
      </c>
      <c r="F305">
        <v>2022</v>
      </c>
      <c r="G305">
        <v>22</v>
      </c>
      <c r="H305" t="s">
        <v>1</v>
      </c>
      <c r="I305" t="s">
        <v>688</v>
      </c>
      <c r="J305" t="s">
        <v>690</v>
      </c>
      <c r="K305" t="s">
        <v>54</v>
      </c>
      <c r="L305" t="s">
        <v>691</v>
      </c>
    </row>
    <row r="306" spans="1:12">
      <c r="A306">
        <v>2023</v>
      </c>
      <c r="B306" t="s">
        <v>433</v>
      </c>
      <c r="C306" t="s">
        <v>42</v>
      </c>
      <c r="D306" t="s">
        <v>126</v>
      </c>
      <c r="E306" t="s">
        <v>127</v>
      </c>
      <c r="F306">
        <v>2018</v>
      </c>
      <c r="G306">
        <v>0</v>
      </c>
      <c r="H306" t="s">
        <v>119</v>
      </c>
      <c r="I306" t="s">
        <v>712</v>
      </c>
      <c r="J306" t="s">
        <v>690</v>
      </c>
      <c r="L306" t="s">
        <v>691</v>
      </c>
    </row>
    <row r="307" spans="1:12">
      <c r="A307">
        <v>2023</v>
      </c>
      <c r="B307" t="s">
        <v>436</v>
      </c>
      <c r="C307" t="s">
        <v>49</v>
      </c>
      <c r="D307" t="s">
        <v>80</v>
      </c>
      <c r="E307" t="s">
        <v>81</v>
      </c>
      <c r="F307">
        <v>2021</v>
      </c>
      <c r="G307">
        <v>0</v>
      </c>
      <c r="H307" t="s">
        <v>1</v>
      </c>
      <c r="I307" t="s">
        <v>688</v>
      </c>
      <c r="J307" t="s">
        <v>690</v>
      </c>
      <c r="K307" t="s">
        <v>78</v>
      </c>
      <c r="L307" t="s">
        <v>691</v>
      </c>
    </row>
    <row r="308" spans="1:12">
      <c r="A308">
        <v>2023</v>
      </c>
      <c r="B308" t="s">
        <v>439</v>
      </c>
      <c r="C308" t="s">
        <v>53</v>
      </c>
      <c r="D308" t="s">
        <v>34</v>
      </c>
      <c r="E308" t="s">
        <v>35</v>
      </c>
      <c r="F308">
        <v>2021</v>
      </c>
      <c r="G308">
        <v>13</v>
      </c>
      <c r="H308" t="s">
        <v>1</v>
      </c>
      <c r="I308" t="s">
        <v>688</v>
      </c>
      <c r="J308" t="s">
        <v>690</v>
      </c>
      <c r="K308" t="s">
        <v>2</v>
      </c>
      <c r="L308" t="s">
        <v>691</v>
      </c>
    </row>
    <row r="309" spans="1:12">
      <c r="A309">
        <v>2023</v>
      </c>
      <c r="B309" t="s">
        <v>422</v>
      </c>
      <c r="C309" t="s">
        <v>15</v>
      </c>
      <c r="D309" t="s">
        <v>16</v>
      </c>
      <c r="E309" t="s">
        <v>17</v>
      </c>
      <c r="F309">
        <v>2019</v>
      </c>
      <c r="G309">
        <v>8.9285714289999998</v>
      </c>
      <c r="H309" t="s">
        <v>1</v>
      </c>
      <c r="I309" t="s">
        <v>688</v>
      </c>
      <c r="J309" t="s">
        <v>690</v>
      </c>
      <c r="K309" t="s">
        <v>2</v>
      </c>
      <c r="L309" t="s">
        <v>700</v>
      </c>
    </row>
    <row r="310" spans="1:12">
      <c r="A310">
        <v>2023</v>
      </c>
      <c r="B310" t="s">
        <v>422</v>
      </c>
      <c r="C310" t="s">
        <v>15</v>
      </c>
      <c r="D310" t="s">
        <v>37</v>
      </c>
      <c r="E310" t="s">
        <v>38</v>
      </c>
      <c r="F310">
        <v>2019</v>
      </c>
      <c r="G310">
        <v>24.61</v>
      </c>
      <c r="H310" t="s">
        <v>1</v>
      </c>
      <c r="I310" t="s">
        <v>688</v>
      </c>
      <c r="J310" t="s">
        <v>690</v>
      </c>
      <c r="K310" t="s">
        <v>2</v>
      </c>
      <c r="L310" t="s">
        <v>708</v>
      </c>
    </row>
    <row r="311" spans="1:12">
      <c r="A311">
        <v>2024</v>
      </c>
      <c r="B311" t="s">
        <v>438</v>
      </c>
      <c r="C311" t="s">
        <v>52</v>
      </c>
      <c r="D311" t="s">
        <v>14</v>
      </c>
      <c r="E311" t="s">
        <v>5</v>
      </c>
      <c r="F311">
        <v>2022</v>
      </c>
      <c r="G311">
        <v>116</v>
      </c>
      <c r="H311" t="s">
        <v>1</v>
      </c>
      <c r="I311" t="s">
        <v>688</v>
      </c>
      <c r="J311" t="s">
        <v>690</v>
      </c>
      <c r="K311" t="s">
        <v>2</v>
      </c>
      <c r="L311" t="s">
        <v>691</v>
      </c>
    </row>
    <row r="312" spans="1:12">
      <c r="A312">
        <v>2024</v>
      </c>
      <c r="B312" t="s">
        <v>435</v>
      </c>
      <c r="C312" t="s">
        <v>48</v>
      </c>
      <c r="D312" t="s">
        <v>82</v>
      </c>
      <c r="E312" t="s">
        <v>83</v>
      </c>
      <c r="F312">
        <v>2022</v>
      </c>
      <c r="G312">
        <v>1</v>
      </c>
      <c r="H312" t="s">
        <v>1</v>
      </c>
      <c r="I312" t="s">
        <v>688</v>
      </c>
      <c r="J312" t="s">
        <v>690</v>
      </c>
      <c r="K312" t="s">
        <v>78</v>
      </c>
      <c r="L312" t="s">
        <v>691</v>
      </c>
    </row>
    <row r="313" spans="1:12">
      <c r="A313">
        <v>2024</v>
      </c>
      <c r="B313" t="s">
        <v>424</v>
      </c>
      <c r="C313" t="s">
        <v>21</v>
      </c>
      <c r="D313" t="s">
        <v>56</v>
      </c>
      <c r="E313" t="s">
        <v>57</v>
      </c>
      <c r="F313">
        <v>2021</v>
      </c>
      <c r="G313">
        <v>51</v>
      </c>
      <c r="H313" t="s">
        <v>1</v>
      </c>
      <c r="I313" t="s">
        <v>688</v>
      </c>
      <c r="J313" t="s">
        <v>690</v>
      </c>
      <c r="K313" t="s">
        <v>54</v>
      </c>
      <c r="L313" t="s">
        <v>695</v>
      </c>
    </row>
    <row r="314" spans="1:12">
      <c r="A314">
        <v>2024</v>
      </c>
      <c r="B314" t="s">
        <v>421</v>
      </c>
      <c r="C314" t="s">
        <v>13</v>
      </c>
      <c r="D314" t="s">
        <v>37</v>
      </c>
      <c r="E314" t="s">
        <v>38</v>
      </c>
      <c r="F314">
        <v>2020</v>
      </c>
      <c r="G314">
        <v>18.68</v>
      </c>
      <c r="H314" t="s">
        <v>1</v>
      </c>
      <c r="I314" t="s">
        <v>688</v>
      </c>
      <c r="J314" t="s">
        <v>690</v>
      </c>
      <c r="K314" t="s">
        <v>2</v>
      </c>
      <c r="L314" t="s">
        <v>708</v>
      </c>
    </row>
    <row r="315" spans="1:12">
      <c r="A315">
        <v>2024</v>
      </c>
      <c r="B315" t="s">
        <v>438</v>
      </c>
      <c r="C315" t="s">
        <v>52</v>
      </c>
      <c r="D315" t="s">
        <v>19</v>
      </c>
      <c r="E315" t="s">
        <v>20</v>
      </c>
      <c r="F315">
        <v>2020</v>
      </c>
      <c r="G315">
        <v>40</v>
      </c>
      <c r="H315" t="s">
        <v>1</v>
      </c>
      <c r="I315" t="s">
        <v>688</v>
      </c>
      <c r="J315" t="s">
        <v>690</v>
      </c>
      <c r="K315" t="s">
        <v>2</v>
      </c>
      <c r="L315" t="s">
        <v>700</v>
      </c>
    </row>
    <row r="316" spans="1:12">
      <c r="A316">
        <v>2024</v>
      </c>
      <c r="B316" t="s">
        <v>420</v>
      </c>
      <c r="C316" t="s">
        <v>8</v>
      </c>
      <c r="D316" t="s">
        <v>97</v>
      </c>
      <c r="E316" t="s">
        <v>98</v>
      </c>
      <c r="F316">
        <v>2022</v>
      </c>
      <c r="G316">
        <v>0</v>
      </c>
      <c r="H316" t="s">
        <v>1</v>
      </c>
      <c r="I316" t="s">
        <v>688</v>
      </c>
      <c r="J316" t="s">
        <v>690</v>
      </c>
      <c r="K316" t="s">
        <v>78</v>
      </c>
      <c r="L316" t="s">
        <v>691</v>
      </c>
    </row>
    <row r="317" spans="1:12">
      <c r="A317">
        <v>2024</v>
      </c>
      <c r="B317" t="s">
        <v>423</v>
      </c>
      <c r="C317" t="s">
        <v>18</v>
      </c>
      <c r="D317" t="s">
        <v>31</v>
      </c>
      <c r="E317" t="s">
        <v>32</v>
      </c>
      <c r="F317">
        <v>2022</v>
      </c>
      <c r="G317">
        <v>9</v>
      </c>
      <c r="H317" t="s">
        <v>1</v>
      </c>
      <c r="I317" t="s">
        <v>688</v>
      </c>
      <c r="J317" t="s">
        <v>690</v>
      </c>
      <c r="K317" t="s">
        <v>2</v>
      </c>
      <c r="L317" t="s">
        <v>691</v>
      </c>
    </row>
    <row r="318" spans="1:12">
      <c r="A318">
        <v>2024</v>
      </c>
      <c r="B318" t="s">
        <v>436</v>
      </c>
      <c r="C318" t="s">
        <v>49</v>
      </c>
      <c r="D318" t="s">
        <v>116</v>
      </c>
      <c r="E318" t="s">
        <v>117</v>
      </c>
      <c r="F318">
        <v>2022</v>
      </c>
      <c r="G318">
        <v>0</v>
      </c>
      <c r="H318" t="s">
        <v>101</v>
      </c>
      <c r="I318" t="s">
        <v>697</v>
      </c>
      <c r="J318" t="s">
        <v>690</v>
      </c>
      <c r="L318" t="s">
        <v>691</v>
      </c>
    </row>
    <row r="319" spans="1:12">
      <c r="A319">
        <v>2024</v>
      </c>
      <c r="B319" t="s">
        <v>438</v>
      </c>
      <c r="C319" t="s">
        <v>52</v>
      </c>
      <c r="D319" t="s">
        <v>58</v>
      </c>
      <c r="E319" t="s">
        <v>59</v>
      </c>
      <c r="F319">
        <v>2021</v>
      </c>
      <c r="G319">
        <v>78</v>
      </c>
      <c r="H319" t="s">
        <v>1</v>
      </c>
      <c r="I319" t="s">
        <v>688</v>
      </c>
      <c r="J319" t="s">
        <v>690</v>
      </c>
      <c r="K319" t="s">
        <v>54</v>
      </c>
      <c r="L319" t="s">
        <v>695</v>
      </c>
    </row>
    <row r="320" spans="1:12">
      <c r="A320">
        <v>2023</v>
      </c>
      <c r="B320" t="s">
        <v>432</v>
      </c>
      <c r="C320" t="s">
        <v>39</v>
      </c>
      <c r="D320" t="s">
        <v>82</v>
      </c>
      <c r="E320" t="s">
        <v>83</v>
      </c>
      <c r="F320">
        <v>2021</v>
      </c>
      <c r="G320">
        <v>3</v>
      </c>
      <c r="H320" t="s">
        <v>1</v>
      </c>
      <c r="I320" t="s">
        <v>688</v>
      </c>
      <c r="J320" t="s">
        <v>690</v>
      </c>
      <c r="K320" t="s">
        <v>78</v>
      </c>
      <c r="L320" t="s">
        <v>691</v>
      </c>
    </row>
    <row r="321" spans="1:12">
      <c r="A321">
        <v>2023</v>
      </c>
      <c r="B321" t="s">
        <v>420</v>
      </c>
      <c r="C321" t="s">
        <v>8</v>
      </c>
      <c r="D321" t="s">
        <v>28</v>
      </c>
      <c r="E321" t="s">
        <v>29</v>
      </c>
      <c r="F321">
        <v>2021</v>
      </c>
      <c r="G321">
        <v>25</v>
      </c>
      <c r="H321" t="s">
        <v>1</v>
      </c>
      <c r="I321" t="s">
        <v>688</v>
      </c>
      <c r="J321" t="s">
        <v>690</v>
      </c>
      <c r="K321" t="s">
        <v>2</v>
      </c>
      <c r="L321" t="s">
        <v>691</v>
      </c>
    </row>
    <row r="322" spans="1:12">
      <c r="A322">
        <v>2023</v>
      </c>
      <c r="B322" t="s">
        <v>420</v>
      </c>
      <c r="C322" t="s">
        <v>8</v>
      </c>
      <c r="D322" t="s">
        <v>60</v>
      </c>
      <c r="E322" t="s">
        <v>55</v>
      </c>
      <c r="F322">
        <v>2020</v>
      </c>
      <c r="G322">
        <v>511</v>
      </c>
      <c r="H322" t="s">
        <v>1</v>
      </c>
      <c r="I322" t="s">
        <v>688</v>
      </c>
      <c r="J322" t="s">
        <v>690</v>
      </c>
      <c r="K322" t="s">
        <v>54</v>
      </c>
      <c r="L322" t="s">
        <v>695</v>
      </c>
    </row>
    <row r="323" spans="1:12">
      <c r="A323">
        <v>2023</v>
      </c>
      <c r="B323" t="s">
        <v>421</v>
      </c>
      <c r="C323" t="s">
        <v>13</v>
      </c>
      <c r="D323" t="s">
        <v>14</v>
      </c>
      <c r="E323" t="s">
        <v>5</v>
      </c>
      <c r="F323">
        <v>2021</v>
      </c>
      <c r="G323">
        <v>604</v>
      </c>
      <c r="H323" t="s">
        <v>1</v>
      </c>
      <c r="I323" t="s">
        <v>688</v>
      </c>
      <c r="J323" t="s">
        <v>690</v>
      </c>
      <c r="K323" t="s">
        <v>2</v>
      </c>
      <c r="L323" t="s">
        <v>691</v>
      </c>
    </row>
    <row r="324" spans="1:12">
      <c r="A324">
        <v>2023</v>
      </c>
      <c r="B324" t="s">
        <v>430</v>
      </c>
      <c r="C324" t="s">
        <v>33</v>
      </c>
      <c r="D324" t="s">
        <v>16</v>
      </c>
      <c r="E324" t="s">
        <v>17</v>
      </c>
      <c r="F324">
        <v>2019</v>
      </c>
      <c r="G324">
        <v>7.7829664220000003</v>
      </c>
      <c r="H324" t="s">
        <v>1</v>
      </c>
      <c r="I324" t="s">
        <v>688</v>
      </c>
      <c r="J324" t="s">
        <v>690</v>
      </c>
      <c r="K324" t="s">
        <v>2</v>
      </c>
      <c r="L324" t="s">
        <v>700</v>
      </c>
    </row>
    <row r="325" spans="1:12">
      <c r="A325">
        <v>2023</v>
      </c>
      <c r="B325" t="s">
        <v>425</v>
      </c>
      <c r="C325" t="s">
        <v>24</v>
      </c>
      <c r="D325" t="s">
        <v>73</v>
      </c>
      <c r="E325" t="s">
        <v>74</v>
      </c>
      <c r="F325">
        <v>2021</v>
      </c>
      <c r="G325">
        <v>1</v>
      </c>
      <c r="H325" t="s">
        <v>1</v>
      </c>
      <c r="I325" t="s">
        <v>688</v>
      </c>
      <c r="J325" t="s">
        <v>694</v>
      </c>
      <c r="K325" t="s">
        <v>54</v>
      </c>
      <c r="L325" t="s">
        <v>695</v>
      </c>
    </row>
    <row r="326" spans="1:12">
      <c r="A326">
        <v>2024</v>
      </c>
      <c r="B326" t="s">
        <v>435</v>
      </c>
      <c r="C326" t="s">
        <v>48</v>
      </c>
      <c r="D326" t="s">
        <v>140</v>
      </c>
      <c r="E326" t="s">
        <v>141</v>
      </c>
      <c r="F326">
        <v>2022</v>
      </c>
      <c r="G326">
        <v>0</v>
      </c>
      <c r="H326" t="s">
        <v>717</v>
      </c>
      <c r="I326" t="s">
        <v>716</v>
      </c>
      <c r="J326" t="s">
        <v>690</v>
      </c>
      <c r="L326" t="s">
        <v>691</v>
      </c>
    </row>
    <row r="327" spans="1:12">
      <c r="A327">
        <v>2024</v>
      </c>
      <c r="B327" t="s">
        <v>433</v>
      </c>
      <c r="C327" t="s">
        <v>42</v>
      </c>
      <c r="D327" t="s">
        <v>46</v>
      </c>
      <c r="E327" t="s">
        <v>47</v>
      </c>
      <c r="F327">
        <v>2023</v>
      </c>
      <c r="G327">
        <v>86.23</v>
      </c>
      <c r="H327" t="s">
        <v>1</v>
      </c>
      <c r="I327" t="s">
        <v>688</v>
      </c>
      <c r="J327" t="s">
        <v>690</v>
      </c>
      <c r="K327" t="s">
        <v>2</v>
      </c>
      <c r="L327" t="s">
        <v>708</v>
      </c>
    </row>
    <row r="328" spans="1:12">
      <c r="A328">
        <v>2024</v>
      </c>
      <c r="B328" t="s">
        <v>433</v>
      </c>
      <c r="C328" t="s">
        <v>42</v>
      </c>
      <c r="D328" t="s">
        <v>43</v>
      </c>
      <c r="E328" t="s">
        <v>44</v>
      </c>
      <c r="F328">
        <v>2022</v>
      </c>
      <c r="G328">
        <v>78.14</v>
      </c>
      <c r="H328" t="s">
        <v>1</v>
      </c>
      <c r="I328" t="s">
        <v>688</v>
      </c>
      <c r="J328" t="s">
        <v>690</v>
      </c>
      <c r="K328" t="s">
        <v>2</v>
      </c>
      <c r="L328" t="s">
        <v>708</v>
      </c>
    </row>
    <row r="329" spans="1:12">
      <c r="A329">
        <v>2024</v>
      </c>
      <c r="B329" t="s">
        <v>436</v>
      </c>
      <c r="C329" t="s">
        <v>49</v>
      </c>
      <c r="D329" t="s">
        <v>58</v>
      </c>
      <c r="E329" t="s">
        <v>59</v>
      </c>
      <c r="F329">
        <v>2021</v>
      </c>
      <c r="G329">
        <v>147</v>
      </c>
      <c r="H329" t="s">
        <v>1</v>
      </c>
      <c r="I329" t="s">
        <v>688</v>
      </c>
      <c r="J329" t="s">
        <v>690</v>
      </c>
      <c r="K329" t="s">
        <v>54</v>
      </c>
      <c r="L329" t="s">
        <v>695</v>
      </c>
    </row>
    <row r="330" spans="1:12">
      <c r="A330">
        <v>2023</v>
      </c>
      <c r="B330" t="s">
        <v>431</v>
      </c>
      <c r="C330" t="s">
        <v>36</v>
      </c>
      <c r="D330" t="s">
        <v>65</v>
      </c>
      <c r="E330" t="s">
        <v>66</v>
      </c>
      <c r="F330">
        <v>2021</v>
      </c>
      <c r="G330">
        <v>0</v>
      </c>
      <c r="H330" t="s">
        <v>1</v>
      </c>
      <c r="I330" t="s">
        <v>688</v>
      </c>
      <c r="J330" t="s">
        <v>690</v>
      </c>
      <c r="K330" t="s">
        <v>54</v>
      </c>
      <c r="L330" t="s">
        <v>691</v>
      </c>
    </row>
    <row r="331" spans="1:12">
      <c r="A331">
        <v>2023</v>
      </c>
      <c r="B331" t="s">
        <v>438</v>
      </c>
      <c r="C331" t="s">
        <v>52</v>
      </c>
      <c r="D331" t="s">
        <v>142</v>
      </c>
      <c r="E331" t="s">
        <v>143</v>
      </c>
      <c r="F331">
        <v>2021</v>
      </c>
      <c r="G331">
        <v>0</v>
      </c>
      <c r="H331" t="s">
        <v>717</v>
      </c>
      <c r="I331" t="s">
        <v>716</v>
      </c>
      <c r="J331" t="s">
        <v>690</v>
      </c>
      <c r="L331" t="s">
        <v>691</v>
      </c>
    </row>
    <row r="332" spans="1:12">
      <c r="A332">
        <v>2023</v>
      </c>
      <c r="B332" t="s">
        <v>420</v>
      </c>
      <c r="C332" t="s">
        <v>8</v>
      </c>
      <c r="D332" t="s">
        <v>31</v>
      </c>
      <c r="E332" t="s">
        <v>32</v>
      </c>
      <c r="F332">
        <v>2021</v>
      </c>
      <c r="G332">
        <v>79</v>
      </c>
      <c r="H332" t="s">
        <v>1</v>
      </c>
      <c r="I332" t="s">
        <v>688</v>
      </c>
      <c r="J332" t="s">
        <v>690</v>
      </c>
      <c r="K332" t="s">
        <v>2</v>
      </c>
      <c r="L332" t="s">
        <v>691</v>
      </c>
    </row>
    <row r="333" spans="1:12">
      <c r="A333">
        <v>2023</v>
      </c>
      <c r="B333" t="s">
        <v>420</v>
      </c>
      <c r="C333" t="s">
        <v>8</v>
      </c>
      <c r="D333" t="s">
        <v>16</v>
      </c>
      <c r="E333" t="s">
        <v>17</v>
      </c>
      <c r="F333">
        <v>2019</v>
      </c>
      <c r="G333">
        <v>9.7544981350000004</v>
      </c>
      <c r="H333" t="s">
        <v>1</v>
      </c>
      <c r="I333" t="s">
        <v>688</v>
      </c>
      <c r="J333" t="s">
        <v>690</v>
      </c>
      <c r="K333" t="s">
        <v>2</v>
      </c>
      <c r="L333" t="s">
        <v>700</v>
      </c>
    </row>
    <row r="334" spans="1:12">
      <c r="A334">
        <v>2023</v>
      </c>
      <c r="B334" t="s">
        <v>428</v>
      </c>
      <c r="C334" t="s">
        <v>27</v>
      </c>
      <c r="D334" t="s">
        <v>71</v>
      </c>
      <c r="E334" t="s">
        <v>72</v>
      </c>
      <c r="F334">
        <v>2021</v>
      </c>
      <c r="G334">
        <v>25</v>
      </c>
      <c r="H334" t="s">
        <v>1</v>
      </c>
      <c r="I334" t="s">
        <v>688</v>
      </c>
      <c r="J334" t="s">
        <v>690</v>
      </c>
      <c r="K334" t="s">
        <v>54</v>
      </c>
      <c r="L334" t="s">
        <v>691</v>
      </c>
    </row>
    <row r="335" spans="1:12">
      <c r="A335">
        <v>2024</v>
      </c>
      <c r="B335" t="s">
        <v>436</v>
      </c>
      <c r="C335" t="s">
        <v>49</v>
      </c>
      <c r="D335" t="s">
        <v>133</v>
      </c>
      <c r="E335" t="s">
        <v>134</v>
      </c>
      <c r="F335">
        <v>2022</v>
      </c>
      <c r="G335">
        <v>0</v>
      </c>
      <c r="H335" t="s">
        <v>717</v>
      </c>
      <c r="I335" t="s">
        <v>716</v>
      </c>
      <c r="J335" t="s">
        <v>690</v>
      </c>
      <c r="L335" t="s">
        <v>691</v>
      </c>
    </row>
    <row r="336" spans="1:12">
      <c r="A336">
        <v>2024</v>
      </c>
      <c r="B336" t="s">
        <v>424</v>
      </c>
      <c r="C336" t="s">
        <v>21</v>
      </c>
      <c r="D336" t="s">
        <v>133</v>
      </c>
      <c r="E336" t="s">
        <v>134</v>
      </c>
      <c r="F336">
        <v>2022</v>
      </c>
      <c r="G336">
        <v>8</v>
      </c>
      <c r="H336" t="s">
        <v>717</v>
      </c>
      <c r="I336" t="s">
        <v>716</v>
      </c>
      <c r="J336" t="s">
        <v>690</v>
      </c>
      <c r="L336" t="s">
        <v>691</v>
      </c>
    </row>
    <row r="337" spans="1:12">
      <c r="A337">
        <v>2024</v>
      </c>
      <c r="B337" t="s">
        <v>425</v>
      </c>
      <c r="C337" t="s">
        <v>24</v>
      </c>
      <c r="D337" t="s">
        <v>80</v>
      </c>
      <c r="E337" t="s">
        <v>81</v>
      </c>
      <c r="F337">
        <v>2022</v>
      </c>
      <c r="G337">
        <v>538</v>
      </c>
      <c r="H337" t="s">
        <v>1</v>
      </c>
      <c r="I337" t="s">
        <v>688</v>
      </c>
      <c r="J337" t="s">
        <v>690</v>
      </c>
      <c r="K337" t="s">
        <v>78</v>
      </c>
      <c r="L337" t="s">
        <v>691</v>
      </c>
    </row>
    <row r="338" spans="1:12">
      <c r="A338">
        <v>2024</v>
      </c>
      <c r="B338" t="s">
        <v>421</v>
      </c>
      <c r="C338" t="s">
        <v>13</v>
      </c>
      <c r="D338" t="s">
        <v>123</v>
      </c>
      <c r="E338" t="s">
        <v>120</v>
      </c>
      <c r="F338">
        <v>2022</v>
      </c>
      <c r="G338">
        <v>2.0499999999999998</v>
      </c>
      <c r="H338" t="s">
        <v>119</v>
      </c>
      <c r="I338" t="s">
        <v>712</v>
      </c>
      <c r="J338" t="s">
        <v>690</v>
      </c>
      <c r="L338" t="s">
        <v>691</v>
      </c>
    </row>
    <row r="339" spans="1:12">
      <c r="A339">
        <v>2024</v>
      </c>
      <c r="B339" t="s">
        <v>433</v>
      </c>
      <c r="C339" t="s">
        <v>42</v>
      </c>
      <c r="D339" t="s">
        <v>97</v>
      </c>
      <c r="E339" t="s">
        <v>98</v>
      </c>
      <c r="F339">
        <v>2022</v>
      </c>
      <c r="G339">
        <v>0</v>
      </c>
      <c r="H339" t="s">
        <v>1</v>
      </c>
      <c r="I339" t="s">
        <v>688</v>
      </c>
      <c r="J339" t="s">
        <v>690</v>
      </c>
      <c r="K339" t="s">
        <v>78</v>
      </c>
      <c r="L339" t="s">
        <v>691</v>
      </c>
    </row>
    <row r="340" spans="1:12">
      <c r="A340">
        <v>2023</v>
      </c>
      <c r="B340" t="s">
        <v>423</v>
      </c>
      <c r="C340" t="s">
        <v>18</v>
      </c>
      <c r="D340" t="s">
        <v>84</v>
      </c>
      <c r="E340" t="s">
        <v>79</v>
      </c>
      <c r="F340">
        <v>2021</v>
      </c>
      <c r="G340">
        <v>1</v>
      </c>
      <c r="H340" t="s">
        <v>1</v>
      </c>
      <c r="I340" t="s">
        <v>688</v>
      </c>
      <c r="J340" t="s">
        <v>690</v>
      </c>
      <c r="K340" t="s">
        <v>78</v>
      </c>
      <c r="L340" t="s">
        <v>691</v>
      </c>
    </row>
    <row r="341" spans="1:12">
      <c r="A341">
        <v>2023</v>
      </c>
      <c r="B341" t="s">
        <v>421</v>
      </c>
      <c r="C341" t="s">
        <v>13</v>
      </c>
      <c r="D341" t="s">
        <v>85</v>
      </c>
      <c r="E341" t="s">
        <v>86</v>
      </c>
      <c r="F341">
        <v>2021</v>
      </c>
      <c r="G341">
        <v>0</v>
      </c>
      <c r="H341" t="s">
        <v>1</v>
      </c>
      <c r="I341" t="s">
        <v>688</v>
      </c>
      <c r="J341" t="s">
        <v>690</v>
      </c>
      <c r="K341" t="s">
        <v>78</v>
      </c>
      <c r="L341" t="s">
        <v>691</v>
      </c>
    </row>
    <row r="342" spans="1:12">
      <c r="A342">
        <v>2024</v>
      </c>
      <c r="B342" t="s">
        <v>433</v>
      </c>
      <c r="C342" t="s">
        <v>42</v>
      </c>
      <c r="D342" t="s">
        <v>69</v>
      </c>
      <c r="E342" t="s">
        <v>70</v>
      </c>
      <c r="F342">
        <v>2022</v>
      </c>
      <c r="G342">
        <v>22</v>
      </c>
      <c r="H342" t="s">
        <v>1</v>
      </c>
      <c r="I342" t="s">
        <v>688</v>
      </c>
      <c r="J342" t="s">
        <v>690</v>
      </c>
      <c r="K342" t="s">
        <v>54</v>
      </c>
      <c r="L342" t="s">
        <v>691</v>
      </c>
    </row>
    <row r="343" spans="1:12">
      <c r="A343">
        <v>2024</v>
      </c>
      <c r="B343" t="s">
        <v>429</v>
      </c>
      <c r="C343" t="s">
        <v>30</v>
      </c>
      <c r="D343" t="s">
        <v>69</v>
      </c>
      <c r="E343" t="s">
        <v>70</v>
      </c>
      <c r="F343">
        <v>2022</v>
      </c>
      <c r="G343">
        <v>200</v>
      </c>
      <c r="H343" t="s">
        <v>1</v>
      </c>
      <c r="I343" t="s">
        <v>688</v>
      </c>
      <c r="J343" t="s">
        <v>690</v>
      </c>
      <c r="K343" t="s">
        <v>54</v>
      </c>
      <c r="L343" t="s">
        <v>691</v>
      </c>
    </row>
    <row r="344" spans="1:12">
      <c r="A344">
        <v>2024</v>
      </c>
      <c r="B344" t="s">
        <v>438</v>
      </c>
      <c r="C344" t="s">
        <v>52</v>
      </c>
      <c r="D344" t="s">
        <v>139</v>
      </c>
      <c r="E344" t="s">
        <v>132</v>
      </c>
      <c r="F344">
        <v>2022</v>
      </c>
      <c r="G344">
        <v>0</v>
      </c>
      <c r="H344" t="s">
        <v>717</v>
      </c>
      <c r="I344" t="s">
        <v>716</v>
      </c>
      <c r="J344" t="s">
        <v>690</v>
      </c>
      <c r="L344" t="s">
        <v>691</v>
      </c>
    </row>
    <row r="345" spans="1:12">
      <c r="A345">
        <v>2023</v>
      </c>
      <c r="B345" t="s">
        <v>424</v>
      </c>
      <c r="C345" t="s">
        <v>21</v>
      </c>
      <c r="D345" t="s">
        <v>67</v>
      </c>
      <c r="E345" t="s">
        <v>68</v>
      </c>
      <c r="F345">
        <v>2021</v>
      </c>
      <c r="G345">
        <v>3</v>
      </c>
      <c r="H345" t="s">
        <v>1</v>
      </c>
      <c r="I345" t="s">
        <v>688</v>
      </c>
      <c r="J345" t="s">
        <v>690</v>
      </c>
      <c r="K345" t="s">
        <v>54</v>
      </c>
      <c r="L345" t="s">
        <v>691</v>
      </c>
    </row>
    <row r="346" spans="1:12">
      <c r="A346">
        <v>2023</v>
      </c>
      <c r="B346" t="s">
        <v>424</v>
      </c>
      <c r="C346" t="s">
        <v>21</v>
      </c>
      <c r="D346" t="s">
        <v>28</v>
      </c>
      <c r="E346" t="s">
        <v>29</v>
      </c>
      <c r="F346">
        <v>2021</v>
      </c>
      <c r="G346">
        <v>10</v>
      </c>
      <c r="H346" t="s">
        <v>1</v>
      </c>
      <c r="I346" t="s">
        <v>688</v>
      </c>
      <c r="J346" t="s">
        <v>690</v>
      </c>
      <c r="K346" t="s">
        <v>2</v>
      </c>
      <c r="L346" t="s">
        <v>691</v>
      </c>
    </row>
    <row r="347" spans="1:12">
      <c r="A347">
        <v>2023</v>
      </c>
      <c r="B347" t="s">
        <v>425</v>
      </c>
      <c r="C347" t="s">
        <v>24</v>
      </c>
      <c r="D347" t="s">
        <v>46</v>
      </c>
      <c r="E347" t="s">
        <v>47</v>
      </c>
      <c r="F347">
        <v>2023</v>
      </c>
      <c r="G347">
        <v>80.650000000000006</v>
      </c>
      <c r="H347" t="s">
        <v>1</v>
      </c>
      <c r="I347" t="s">
        <v>688</v>
      </c>
      <c r="J347" t="s">
        <v>690</v>
      </c>
      <c r="K347" t="s">
        <v>2</v>
      </c>
      <c r="L347" t="s">
        <v>708</v>
      </c>
    </row>
    <row r="348" spans="1:12">
      <c r="A348">
        <v>2023</v>
      </c>
      <c r="B348" t="s">
        <v>424</v>
      </c>
      <c r="C348" t="s">
        <v>21</v>
      </c>
      <c r="D348" t="s">
        <v>37</v>
      </c>
      <c r="E348" t="s">
        <v>38</v>
      </c>
      <c r="F348">
        <v>2019</v>
      </c>
      <c r="G348">
        <v>21.32</v>
      </c>
      <c r="H348" t="s">
        <v>1</v>
      </c>
      <c r="I348" t="s">
        <v>688</v>
      </c>
      <c r="J348" t="s">
        <v>690</v>
      </c>
      <c r="K348" t="s">
        <v>2</v>
      </c>
      <c r="L348" t="s">
        <v>708</v>
      </c>
    </row>
    <row r="349" spans="1:12">
      <c r="A349">
        <v>2024</v>
      </c>
      <c r="B349" t="s">
        <v>439</v>
      </c>
      <c r="C349" t="s">
        <v>53</v>
      </c>
      <c r="D349" t="s">
        <v>140</v>
      </c>
      <c r="E349" t="s">
        <v>141</v>
      </c>
      <c r="F349">
        <v>2022</v>
      </c>
      <c r="G349">
        <v>0</v>
      </c>
      <c r="H349" t="s">
        <v>717</v>
      </c>
      <c r="I349" t="s">
        <v>716</v>
      </c>
      <c r="J349" t="s">
        <v>690</v>
      </c>
      <c r="L349" t="s">
        <v>691</v>
      </c>
    </row>
    <row r="350" spans="1:12">
      <c r="A350">
        <v>2024</v>
      </c>
      <c r="B350" t="s">
        <v>421</v>
      </c>
      <c r="C350" t="s">
        <v>13</v>
      </c>
      <c r="D350" t="s">
        <v>93</v>
      </c>
      <c r="E350" t="s">
        <v>94</v>
      </c>
      <c r="F350">
        <v>2022</v>
      </c>
      <c r="G350">
        <v>0</v>
      </c>
      <c r="H350" t="s">
        <v>1</v>
      </c>
      <c r="I350" t="s">
        <v>688</v>
      </c>
      <c r="J350" t="s">
        <v>690</v>
      </c>
      <c r="K350" t="s">
        <v>78</v>
      </c>
      <c r="L350" t="s">
        <v>691</v>
      </c>
    </row>
    <row r="351" spans="1:12">
      <c r="A351">
        <v>2024</v>
      </c>
      <c r="B351" t="s">
        <v>420</v>
      </c>
      <c r="C351" t="s">
        <v>8</v>
      </c>
      <c r="D351" t="s">
        <v>85</v>
      </c>
      <c r="E351" t="s">
        <v>86</v>
      </c>
      <c r="F351">
        <v>2022</v>
      </c>
      <c r="G351">
        <v>0</v>
      </c>
      <c r="H351" t="s">
        <v>1</v>
      </c>
      <c r="I351" t="s">
        <v>688</v>
      </c>
      <c r="J351" t="s">
        <v>690</v>
      </c>
      <c r="K351" t="s">
        <v>78</v>
      </c>
      <c r="L351" t="s">
        <v>691</v>
      </c>
    </row>
    <row r="352" spans="1:12">
      <c r="A352">
        <v>2023</v>
      </c>
      <c r="B352" t="s">
        <v>438</v>
      </c>
      <c r="C352" t="s">
        <v>52</v>
      </c>
      <c r="D352" t="s">
        <v>67</v>
      </c>
      <c r="E352" t="s">
        <v>68</v>
      </c>
      <c r="F352">
        <v>2021</v>
      </c>
      <c r="G352">
        <v>1</v>
      </c>
      <c r="H352" t="s">
        <v>1</v>
      </c>
      <c r="I352" t="s">
        <v>688</v>
      </c>
      <c r="J352" t="s">
        <v>690</v>
      </c>
      <c r="K352" t="s">
        <v>54</v>
      </c>
      <c r="L352" t="s">
        <v>691</v>
      </c>
    </row>
    <row r="353" spans="1:12">
      <c r="A353">
        <v>2023</v>
      </c>
      <c r="B353" t="s">
        <v>439</v>
      </c>
      <c r="C353" t="s">
        <v>53</v>
      </c>
      <c r="D353" t="s">
        <v>124</v>
      </c>
      <c r="E353" t="s">
        <v>125</v>
      </c>
      <c r="F353">
        <v>2021</v>
      </c>
      <c r="G353">
        <v>1</v>
      </c>
      <c r="H353" t="s">
        <v>119</v>
      </c>
      <c r="I353" t="s">
        <v>712</v>
      </c>
      <c r="J353" t="s">
        <v>690</v>
      </c>
      <c r="L353" t="s">
        <v>691</v>
      </c>
    </row>
    <row r="354" spans="1:12">
      <c r="A354">
        <v>2024</v>
      </c>
      <c r="B354" t="s">
        <v>439</v>
      </c>
      <c r="C354" t="s">
        <v>53</v>
      </c>
      <c r="D354" t="s">
        <v>121</v>
      </c>
      <c r="E354" t="s">
        <v>122</v>
      </c>
      <c r="F354">
        <v>2022</v>
      </c>
      <c r="G354">
        <v>1</v>
      </c>
      <c r="H354" t="s">
        <v>119</v>
      </c>
      <c r="I354" t="s">
        <v>712</v>
      </c>
      <c r="J354" t="s">
        <v>690</v>
      </c>
      <c r="L354" t="s">
        <v>691</v>
      </c>
    </row>
    <row r="355" spans="1:12">
      <c r="A355">
        <v>2024</v>
      </c>
      <c r="B355" t="s">
        <v>437</v>
      </c>
      <c r="C355" t="s">
        <v>51</v>
      </c>
      <c r="D355" t="s">
        <v>133</v>
      </c>
      <c r="E355" t="s">
        <v>134</v>
      </c>
      <c r="F355">
        <v>2022</v>
      </c>
      <c r="G355">
        <v>10</v>
      </c>
      <c r="H355" t="s">
        <v>717</v>
      </c>
      <c r="I355" t="s">
        <v>716</v>
      </c>
      <c r="J355" t="s">
        <v>690</v>
      </c>
      <c r="L355" t="s">
        <v>691</v>
      </c>
    </row>
    <row r="356" spans="1:12">
      <c r="A356">
        <v>2024</v>
      </c>
      <c r="B356" t="s">
        <v>423</v>
      </c>
      <c r="C356" t="s">
        <v>18</v>
      </c>
      <c r="D356" t="s">
        <v>124</v>
      </c>
      <c r="E356" t="s">
        <v>125</v>
      </c>
      <c r="F356">
        <v>2022</v>
      </c>
      <c r="G356">
        <v>1</v>
      </c>
      <c r="H356" t="s">
        <v>119</v>
      </c>
      <c r="I356" t="s">
        <v>712</v>
      </c>
      <c r="J356" t="s">
        <v>690</v>
      </c>
      <c r="L356" t="s">
        <v>691</v>
      </c>
    </row>
    <row r="357" spans="1:12">
      <c r="A357">
        <v>2024</v>
      </c>
      <c r="B357" t="s">
        <v>428</v>
      </c>
      <c r="C357" t="s">
        <v>27</v>
      </c>
      <c r="D357" t="s">
        <v>116</v>
      </c>
      <c r="E357" t="s">
        <v>117</v>
      </c>
      <c r="F357">
        <v>2022</v>
      </c>
      <c r="G357">
        <v>0</v>
      </c>
      <c r="H357" t="s">
        <v>101</v>
      </c>
      <c r="I357" t="s">
        <v>697</v>
      </c>
      <c r="J357" t="s">
        <v>690</v>
      </c>
      <c r="L357" t="s">
        <v>691</v>
      </c>
    </row>
    <row r="358" spans="1:12">
      <c r="A358">
        <v>2024</v>
      </c>
      <c r="B358" t="s">
        <v>432</v>
      </c>
      <c r="C358" t="s">
        <v>39</v>
      </c>
      <c r="D358" t="s">
        <v>85</v>
      </c>
      <c r="E358" t="s">
        <v>86</v>
      </c>
      <c r="F358">
        <v>2022</v>
      </c>
      <c r="G358">
        <v>0</v>
      </c>
      <c r="H358" t="s">
        <v>1</v>
      </c>
      <c r="I358" t="s">
        <v>688</v>
      </c>
      <c r="J358" t="s">
        <v>690</v>
      </c>
      <c r="K358" t="s">
        <v>78</v>
      </c>
      <c r="L358" t="s">
        <v>691</v>
      </c>
    </row>
    <row r="359" spans="1:12">
      <c r="A359">
        <v>2023</v>
      </c>
      <c r="B359" t="s">
        <v>423</v>
      </c>
      <c r="C359" t="s">
        <v>18</v>
      </c>
      <c r="D359" t="s">
        <v>61</v>
      </c>
      <c r="E359" t="s">
        <v>62</v>
      </c>
      <c r="F359">
        <v>2021</v>
      </c>
      <c r="G359">
        <v>32</v>
      </c>
      <c r="H359" t="s">
        <v>1</v>
      </c>
      <c r="I359" t="s">
        <v>688</v>
      </c>
      <c r="J359" t="s">
        <v>690</v>
      </c>
      <c r="K359" t="s">
        <v>54</v>
      </c>
      <c r="L359" t="s">
        <v>691</v>
      </c>
    </row>
    <row r="360" spans="1:12">
      <c r="A360">
        <v>2023</v>
      </c>
      <c r="B360" t="s">
        <v>421</v>
      </c>
      <c r="C360" t="s">
        <v>13</v>
      </c>
      <c r="D360" t="s">
        <v>124</v>
      </c>
      <c r="E360" t="s">
        <v>125</v>
      </c>
      <c r="F360">
        <v>2021</v>
      </c>
      <c r="G360">
        <v>2</v>
      </c>
      <c r="H360" t="s">
        <v>119</v>
      </c>
      <c r="I360" t="s">
        <v>712</v>
      </c>
      <c r="J360" t="s">
        <v>690</v>
      </c>
      <c r="L360" t="s">
        <v>691</v>
      </c>
    </row>
    <row r="361" spans="1:12">
      <c r="A361">
        <v>2023</v>
      </c>
      <c r="B361" t="s">
        <v>430</v>
      </c>
      <c r="C361" t="s">
        <v>33</v>
      </c>
      <c r="D361" t="s">
        <v>58</v>
      </c>
      <c r="E361" t="s">
        <v>59</v>
      </c>
      <c r="F361">
        <v>2020</v>
      </c>
      <c r="G361">
        <v>98</v>
      </c>
      <c r="H361" t="s">
        <v>1</v>
      </c>
      <c r="I361" t="s">
        <v>688</v>
      </c>
      <c r="J361" t="s">
        <v>690</v>
      </c>
      <c r="K361" t="s">
        <v>54</v>
      </c>
      <c r="L361" t="s">
        <v>695</v>
      </c>
    </row>
    <row r="362" spans="1:12">
      <c r="A362">
        <v>2023</v>
      </c>
      <c r="B362" t="s">
        <v>436</v>
      </c>
      <c r="C362" t="s">
        <v>49</v>
      </c>
      <c r="D362" t="s">
        <v>91</v>
      </c>
      <c r="E362" t="s">
        <v>92</v>
      </c>
      <c r="F362">
        <v>2021</v>
      </c>
      <c r="G362">
        <v>0</v>
      </c>
      <c r="H362" t="s">
        <v>1</v>
      </c>
      <c r="I362" t="s">
        <v>688</v>
      </c>
      <c r="J362" t="s">
        <v>690</v>
      </c>
      <c r="K362" t="s">
        <v>78</v>
      </c>
      <c r="L362" t="s">
        <v>691</v>
      </c>
    </row>
    <row r="363" spans="1:12">
      <c r="A363">
        <v>2023</v>
      </c>
      <c r="B363" t="s">
        <v>431</v>
      </c>
      <c r="C363" t="s">
        <v>36</v>
      </c>
      <c r="D363" t="s">
        <v>123</v>
      </c>
      <c r="E363" t="s">
        <v>120</v>
      </c>
      <c r="F363">
        <v>2021</v>
      </c>
      <c r="G363">
        <v>0.5</v>
      </c>
      <c r="H363" t="s">
        <v>119</v>
      </c>
      <c r="I363" t="s">
        <v>712</v>
      </c>
      <c r="J363" t="s">
        <v>690</v>
      </c>
      <c r="L363" t="s">
        <v>691</v>
      </c>
    </row>
    <row r="364" spans="1:12">
      <c r="A364">
        <v>2023</v>
      </c>
      <c r="B364" t="s">
        <v>434</v>
      </c>
      <c r="C364" t="s">
        <v>45</v>
      </c>
      <c r="D364" t="s">
        <v>37</v>
      </c>
      <c r="E364" t="s">
        <v>38</v>
      </c>
      <c r="F364">
        <v>2019</v>
      </c>
      <c r="G364">
        <v>16.89</v>
      </c>
      <c r="H364" t="s">
        <v>1</v>
      </c>
      <c r="I364" t="s">
        <v>688</v>
      </c>
      <c r="J364" t="s">
        <v>690</v>
      </c>
      <c r="K364" t="s">
        <v>2</v>
      </c>
      <c r="L364" t="s">
        <v>708</v>
      </c>
    </row>
    <row r="365" spans="1:12">
      <c r="A365">
        <v>2024</v>
      </c>
      <c r="B365" t="s">
        <v>435</v>
      </c>
      <c r="C365" t="s">
        <v>48</v>
      </c>
      <c r="D365" t="s">
        <v>14</v>
      </c>
      <c r="E365" t="s">
        <v>5</v>
      </c>
      <c r="F365">
        <v>2022</v>
      </c>
      <c r="G365">
        <v>189</v>
      </c>
      <c r="H365" t="s">
        <v>1</v>
      </c>
      <c r="I365" t="s">
        <v>688</v>
      </c>
      <c r="J365" t="s">
        <v>690</v>
      </c>
      <c r="K365" t="s">
        <v>2</v>
      </c>
      <c r="L365" t="s">
        <v>691</v>
      </c>
    </row>
    <row r="366" spans="1:12">
      <c r="A366">
        <v>2024</v>
      </c>
      <c r="B366" t="s">
        <v>422</v>
      </c>
      <c r="C366" t="s">
        <v>15</v>
      </c>
      <c r="D366" t="s">
        <v>71</v>
      </c>
      <c r="E366" t="s">
        <v>72</v>
      </c>
      <c r="F366">
        <v>2022</v>
      </c>
      <c r="G366">
        <v>159</v>
      </c>
      <c r="H366" t="s">
        <v>1</v>
      </c>
      <c r="I366" t="s">
        <v>688</v>
      </c>
      <c r="J366" t="s">
        <v>690</v>
      </c>
      <c r="K366" t="s">
        <v>54</v>
      </c>
      <c r="L366" t="s">
        <v>691</v>
      </c>
    </row>
    <row r="367" spans="1:12">
      <c r="A367">
        <v>2024</v>
      </c>
      <c r="B367" t="s">
        <v>428</v>
      </c>
      <c r="C367" t="s">
        <v>27</v>
      </c>
      <c r="D367" t="s">
        <v>121</v>
      </c>
      <c r="E367" t="s">
        <v>122</v>
      </c>
      <c r="F367">
        <v>2022</v>
      </c>
      <c r="G367">
        <v>1</v>
      </c>
      <c r="H367" t="s">
        <v>119</v>
      </c>
      <c r="I367" t="s">
        <v>712</v>
      </c>
      <c r="J367" t="s">
        <v>690</v>
      </c>
      <c r="L367" t="s">
        <v>691</v>
      </c>
    </row>
    <row r="368" spans="1:12">
      <c r="A368">
        <v>2024</v>
      </c>
      <c r="B368" t="s">
        <v>425</v>
      </c>
      <c r="C368" t="s">
        <v>24</v>
      </c>
      <c r="D368" t="s">
        <v>116</v>
      </c>
      <c r="E368" t="s">
        <v>117</v>
      </c>
      <c r="F368">
        <v>2022</v>
      </c>
      <c r="G368">
        <v>0</v>
      </c>
      <c r="H368" t="s">
        <v>101</v>
      </c>
      <c r="I368" t="s">
        <v>697</v>
      </c>
      <c r="J368" t="s">
        <v>690</v>
      </c>
      <c r="L368" t="s">
        <v>691</v>
      </c>
    </row>
    <row r="369" spans="1:12">
      <c r="A369">
        <v>2024</v>
      </c>
      <c r="B369" t="s">
        <v>423</v>
      </c>
      <c r="C369" t="s">
        <v>18</v>
      </c>
      <c r="D369" t="s">
        <v>139</v>
      </c>
      <c r="E369" t="s">
        <v>132</v>
      </c>
      <c r="F369">
        <v>2022</v>
      </c>
      <c r="G369">
        <v>50</v>
      </c>
      <c r="H369" t="s">
        <v>717</v>
      </c>
      <c r="I369" t="s">
        <v>716</v>
      </c>
      <c r="J369" t="s">
        <v>690</v>
      </c>
      <c r="L369" t="s">
        <v>691</v>
      </c>
    </row>
    <row r="370" spans="1:12">
      <c r="A370">
        <v>2024</v>
      </c>
      <c r="B370" t="s">
        <v>424</v>
      </c>
      <c r="C370" t="s">
        <v>21</v>
      </c>
      <c r="D370" t="s">
        <v>67</v>
      </c>
      <c r="E370" t="s">
        <v>68</v>
      </c>
      <c r="F370">
        <v>2022</v>
      </c>
      <c r="G370">
        <v>3</v>
      </c>
      <c r="H370" t="s">
        <v>1</v>
      </c>
      <c r="I370" t="s">
        <v>688</v>
      </c>
      <c r="J370" t="s">
        <v>690</v>
      </c>
      <c r="K370" t="s">
        <v>54</v>
      </c>
      <c r="L370" t="s">
        <v>691</v>
      </c>
    </row>
    <row r="371" spans="1:12">
      <c r="A371">
        <v>2023</v>
      </c>
      <c r="B371" t="s">
        <v>437</v>
      </c>
      <c r="C371" t="s">
        <v>51</v>
      </c>
      <c r="D371" t="s">
        <v>142</v>
      </c>
      <c r="E371" t="s">
        <v>143</v>
      </c>
      <c r="F371">
        <v>2021</v>
      </c>
      <c r="G371">
        <v>0</v>
      </c>
      <c r="H371" t="s">
        <v>717</v>
      </c>
      <c r="I371" t="s">
        <v>716</v>
      </c>
      <c r="J371" t="s">
        <v>690</v>
      </c>
      <c r="L371" t="s">
        <v>691</v>
      </c>
    </row>
    <row r="372" spans="1:12">
      <c r="A372">
        <v>2023</v>
      </c>
      <c r="B372" t="s">
        <v>421</v>
      </c>
      <c r="C372" t="s">
        <v>13</v>
      </c>
      <c r="D372" t="s">
        <v>34</v>
      </c>
      <c r="E372" t="s">
        <v>35</v>
      </c>
      <c r="F372">
        <v>2021</v>
      </c>
      <c r="G372">
        <v>54</v>
      </c>
      <c r="H372" t="s">
        <v>1</v>
      </c>
      <c r="I372" t="s">
        <v>688</v>
      </c>
      <c r="J372" t="s">
        <v>690</v>
      </c>
      <c r="K372" t="s">
        <v>2</v>
      </c>
      <c r="L372" t="s">
        <v>691</v>
      </c>
    </row>
    <row r="373" spans="1:12">
      <c r="A373">
        <v>2023</v>
      </c>
      <c r="B373" t="s">
        <v>431</v>
      </c>
      <c r="C373" t="s">
        <v>36</v>
      </c>
      <c r="D373" t="s">
        <v>19</v>
      </c>
      <c r="E373" t="s">
        <v>20</v>
      </c>
      <c r="F373">
        <v>2019</v>
      </c>
      <c r="G373">
        <v>45</v>
      </c>
      <c r="H373" t="s">
        <v>1</v>
      </c>
      <c r="I373" t="s">
        <v>688</v>
      </c>
      <c r="J373" t="s">
        <v>690</v>
      </c>
      <c r="K373" t="s">
        <v>2</v>
      </c>
      <c r="L373" t="s">
        <v>700</v>
      </c>
    </row>
    <row r="374" spans="1:12">
      <c r="A374">
        <v>2024</v>
      </c>
      <c r="B374" t="s">
        <v>433</v>
      </c>
      <c r="C374" t="s">
        <v>42</v>
      </c>
      <c r="D374" t="s">
        <v>124</v>
      </c>
      <c r="E374" t="s">
        <v>125</v>
      </c>
      <c r="F374">
        <v>2022</v>
      </c>
      <c r="G374">
        <v>1</v>
      </c>
      <c r="H374" t="s">
        <v>119</v>
      </c>
      <c r="I374" t="s">
        <v>712</v>
      </c>
      <c r="J374" t="s">
        <v>690</v>
      </c>
      <c r="L374" t="s">
        <v>691</v>
      </c>
    </row>
    <row r="375" spans="1:12">
      <c r="A375">
        <v>2024</v>
      </c>
      <c r="B375" t="s">
        <v>420</v>
      </c>
      <c r="C375" t="s">
        <v>8</v>
      </c>
      <c r="D375" t="s">
        <v>103</v>
      </c>
      <c r="E375" t="s">
        <v>102</v>
      </c>
      <c r="F375">
        <v>2022</v>
      </c>
      <c r="G375">
        <v>43</v>
      </c>
      <c r="H375" t="s">
        <v>101</v>
      </c>
      <c r="I375" t="s">
        <v>697</v>
      </c>
      <c r="J375" t="s">
        <v>690</v>
      </c>
      <c r="L375" t="s">
        <v>691</v>
      </c>
    </row>
    <row r="376" spans="1:12">
      <c r="A376">
        <v>2023</v>
      </c>
      <c r="B376" t="s">
        <v>421</v>
      </c>
      <c r="C376" t="s">
        <v>13</v>
      </c>
      <c r="D376" t="s">
        <v>19</v>
      </c>
      <c r="E376" t="s">
        <v>20</v>
      </c>
      <c r="F376">
        <v>2019</v>
      </c>
      <c r="G376">
        <v>605</v>
      </c>
      <c r="H376" t="s">
        <v>1</v>
      </c>
      <c r="I376" t="s">
        <v>688</v>
      </c>
      <c r="J376" t="s">
        <v>690</v>
      </c>
      <c r="K376" t="s">
        <v>2</v>
      </c>
      <c r="L376" t="s">
        <v>700</v>
      </c>
    </row>
    <row r="377" spans="1:12">
      <c r="A377">
        <v>2024</v>
      </c>
      <c r="B377" t="s">
        <v>425</v>
      </c>
      <c r="C377" t="s">
        <v>24</v>
      </c>
      <c r="D377" t="s">
        <v>140</v>
      </c>
      <c r="E377" t="s">
        <v>141</v>
      </c>
      <c r="F377">
        <v>2022</v>
      </c>
      <c r="G377">
        <v>0</v>
      </c>
      <c r="H377" t="s">
        <v>717</v>
      </c>
      <c r="I377" t="s">
        <v>716</v>
      </c>
      <c r="J377" t="s">
        <v>690</v>
      </c>
      <c r="L377" t="s">
        <v>691</v>
      </c>
    </row>
    <row r="378" spans="1:12">
      <c r="A378">
        <v>2024</v>
      </c>
      <c r="B378" t="s">
        <v>436</v>
      </c>
      <c r="C378" t="s">
        <v>49</v>
      </c>
      <c r="D378" t="s">
        <v>73</v>
      </c>
      <c r="E378" t="s">
        <v>74</v>
      </c>
      <c r="F378">
        <v>2022</v>
      </c>
      <c r="G378">
        <v>1</v>
      </c>
      <c r="H378" t="s">
        <v>1</v>
      </c>
      <c r="I378" t="s">
        <v>688</v>
      </c>
      <c r="J378" t="s">
        <v>694</v>
      </c>
      <c r="K378" t="s">
        <v>54</v>
      </c>
      <c r="L378" t="s">
        <v>695</v>
      </c>
    </row>
    <row r="379" spans="1:12">
      <c r="A379">
        <v>2024</v>
      </c>
      <c r="B379" t="s">
        <v>434</v>
      </c>
      <c r="C379" t="s">
        <v>45</v>
      </c>
      <c r="D379" t="s">
        <v>28</v>
      </c>
      <c r="E379" t="s">
        <v>29</v>
      </c>
      <c r="F379">
        <v>2022</v>
      </c>
      <c r="G379">
        <v>0</v>
      </c>
      <c r="H379" t="s">
        <v>1</v>
      </c>
      <c r="I379" t="s">
        <v>688</v>
      </c>
      <c r="J379" t="s">
        <v>690</v>
      </c>
      <c r="K379" t="s">
        <v>2</v>
      </c>
      <c r="L379" t="s">
        <v>691</v>
      </c>
    </row>
    <row r="380" spans="1:12">
      <c r="A380">
        <v>2023</v>
      </c>
      <c r="B380" t="s">
        <v>428</v>
      </c>
      <c r="C380" t="s">
        <v>27</v>
      </c>
      <c r="D380" t="s">
        <v>126</v>
      </c>
      <c r="E380" t="s">
        <v>127</v>
      </c>
      <c r="F380">
        <v>2018</v>
      </c>
      <c r="G380">
        <v>0</v>
      </c>
      <c r="H380" t="s">
        <v>119</v>
      </c>
      <c r="I380" t="s">
        <v>712</v>
      </c>
      <c r="J380" t="s">
        <v>690</v>
      </c>
      <c r="L380" t="s">
        <v>691</v>
      </c>
    </row>
    <row r="381" spans="1:12">
      <c r="A381">
        <v>2023</v>
      </c>
      <c r="B381" t="s">
        <v>433</v>
      </c>
      <c r="C381" t="s">
        <v>42</v>
      </c>
      <c r="D381" t="s">
        <v>40</v>
      </c>
      <c r="E381" t="s">
        <v>41</v>
      </c>
      <c r="F381">
        <v>2019</v>
      </c>
      <c r="G381">
        <v>19.11</v>
      </c>
      <c r="H381" t="s">
        <v>1</v>
      </c>
      <c r="I381" t="s">
        <v>688</v>
      </c>
      <c r="J381" t="s">
        <v>690</v>
      </c>
      <c r="K381" t="s">
        <v>2</v>
      </c>
      <c r="L381" t="s">
        <v>708</v>
      </c>
    </row>
    <row r="382" spans="1:12">
      <c r="A382">
        <v>2023</v>
      </c>
      <c r="B382" t="s">
        <v>433</v>
      </c>
      <c r="C382" t="s">
        <v>42</v>
      </c>
      <c r="D382" t="s">
        <v>28</v>
      </c>
      <c r="E382" t="s">
        <v>29</v>
      </c>
      <c r="F382">
        <v>2021</v>
      </c>
      <c r="G382">
        <v>2</v>
      </c>
      <c r="H382" t="s">
        <v>1</v>
      </c>
      <c r="I382" t="s">
        <v>688</v>
      </c>
      <c r="J382" t="s">
        <v>690</v>
      </c>
      <c r="K382" t="s">
        <v>2</v>
      </c>
      <c r="L382" t="s">
        <v>691</v>
      </c>
    </row>
    <row r="383" spans="1:12">
      <c r="A383">
        <v>2023</v>
      </c>
      <c r="B383" t="s">
        <v>433</v>
      </c>
      <c r="C383" t="s">
        <v>42</v>
      </c>
      <c r="D383" t="s">
        <v>34</v>
      </c>
      <c r="E383" t="s">
        <v>35</v>
      </c>
      <c r="F383">
        <v>2021</v>
      </c>
      <c r="G383">
        <v>7</v>
      </c>
      <c r="H383" t="s">
        <v>1</v>
      </c>
      <c r="I383" t="s">
        <v>688</v>
      </c>
      <c r="J383" t="s">
        <v>690</v>
      </c>
      <c r="K383" t="s">
        <v>2</v>
      </c>
      <c r="L383" t="s">
        <v>691</v>
      </c>
    </row>
    <row r="384" spans="1:12">
      <c r="A384">
        <v>2023</v>
      </c>
      <c r="B384" t="s">
        <v>421</v>
      </c>
      <c r="C384" t="s">
        <v>13</v>
      </c>
      <c r="D384" t="s">
        <v>43</v>
      </c>
      <c r="E384" t="s">
        <v>44</v>
      </c>
      <c r="F384">
        <v>2022</v>
      </c>
      <c r="G384">
        <v>73.459999999999994</v>
      </c>
      <c r="H384" t="s">
        <v>1</v>
      </c>
      <c r="I384" t="s">
        <v>688</v>
      </c>
      <c r="J384" t="s">
        <v>690</v>
      </c>
      <c r="K384" t="s">
        <v>2</v>
      </c>
      <c r="L384" t="s">
        <v>708</v>
      </c>
    </row>
    <row r="385" spans="1:12">
      <c r="A385">
        <v>2023</v>
      </c>
      <c r="B385" t="s">
        <v>438</v>
      </c>
      <c r="C385" t="s">
        <v>52</v>
      </c>
      <c r="D385" t="s">
        <v>19</v>
      </c>
      <c r="E385" t="s">
        <v>20</v>
      </c>
      <c r="F385">
        <v>2019</v>
      </c>
      <c r="G385">
        <v>40</v>
      </c>
      <c r="H385" t="s">
        <v>1</v>
      </c>
      <c r="I385" t="s">
        <v>688</v>
      </c>
      <c r="J385" t="s">
        <v>690</v>
      </c>
      <c r="K385" t="s">
        <v>2</v>
      </c>
      <c r="L385" t="s">
        <v>700</v>
      </c>
    </row>
    <row r="386" spans="1:12">
      <c r="A386">
        <v>2024</v>
      </c>
      <c r="B386" t="s">
        <v>434</v>
      </c>
      <c r="C386" t="s">
        <v>45</v>
      </c>
      <c r="D386" t="s">
        <v>46</v>
      </c>
      <c r="E386" t="s">
        <v>47</v>
      </c>
      <c r="F386">
        <v>2024</v>
      </c>
      <c r="G386">
        <v>80</v>
      </c>
      <c r="H386" t="s">
        <v>1</v>
      </c>
      <c r="I386" t="s">
        <v>688</v>
      </c>
      <c r="J386" t="s">
        <v>690</v>
      </c>
      <c r="K386" t="s">
        <v>2</v>
      </c>
      <c r="L386" t="s">
        <v>708</v>
      </c>
    </row>
    <row r="387" spans="1:12">
      <c r="A387">
        <v>2024</v>
      </c>
      <c r="B387" t="s">
        <v>420</v>
      </c>
      <c r="C387" t="s">
        <v>8</v>
      </c>
      <c r="D387" t="s">
        <v>91</v>
      </c>
      <c r="E387" t="s">
        <v>92</v>
      </c>
      <c r="F387">
        <v>2022</v>
      </c>
      <c r="G387">
        <v>0</v>
      </c>
      <c r="H387" t="s">
        <v>1</v>
      </c>
      <c r="I387" t="s">
        <v>688</v>
      </c>
      <c r="J387" t="s">
        <v>690</v>
      </c>
      <c r="K387" t="s">
        <v>78</v>
      </c>
      <c r="L387" t="s">
        <v>691</v>
      </c>
    </row>
    <row r="388" spans="1:12">
      <c r="A388">
        <v>2024</v>
      </c>
      <c r="B388" t="s">
        <v>428</v>
      </c>
      <c r="C388" t="s">
        <v>27</v>
      </c>
      <c r="D388" t="s">
        <v>91</v>
      </c>
      <c r="E388" t="s">
        <v>92</v>
      </c>
      <c r="F388">
        <v>2022</v>
      </c>
      <c r="G388">
        <v>0</v>
      </c>
      <c r="H388" t="s">
        <v>1</v>
      </c>
      <c r="I388" t="s">
        <v>688</v>
      </c>
      <c r="J388" t="s">
        <v>690</v>
      </c>
      <c r="K388" t="s">
        <v>78</v>
      </c>
      <c r="L388" t="s">
        <v>691</v>
      </c>
    </row>
    <row r="389" spans="1:12">
      <c r="A389">
        <v>2024</v>
      </c>
      <c r="B389" t="s">
        <v>420</v>
      </c>
      <c r="C389" t="s">
        <v>8</v>
      </c>
      <c r="D389" t="s">
        <v>121</v>
      </c>
      <c r="E389" t="s">
        <v>122</v>
      </c>
      <c r="F389">
        <v>2022</v>
      </c>
      <c r="G389">
        <v>2</v>
      </c>
      <c r="H389" t="s">
        <v>119</v>
      </c>
      <c r="I389" t="s">
        <v>712</v>
      </c>
      <c r="J389" t="s">
        <v>690</v>
      </c>
      <c r="L389" t="s">
        <v>691</v>
      </c>
    </row>
    <row r="390" spans="1:12">
      <c r="A390">
        <v>2024</v>
      </c>
      <c r="B390" t="s">
        <v>429</v>
      </c>
      <c r="C390" t="s">
        <v>30</v>
      </c>
      <c r="D390" t="s">
        <v>82</v>
      </c>
      <c r="E390" t="s">
        <v>83</v>
      </c>
      <c r="F390">
        <v>2022</v>
      </c>
      <c r="G390">
        <v>3</v>
      </c>
      <c r="H390" t="s">
        <v>1</v>
      </c>
      <c r="I390" t="s">
        <v>688</v>
      </c>
      <c r="J390" t="s">
        <v>690</v>
      </c>
      <c r="K390" t="s">
        <v>78</v>
      </c>
      <c r="L390" t="s">
        <v>691</v>
      </c>
    </row>
    <row r="391" spans="1:12">
      <c r="A391">
        <v>2024</v>
      </c>
      <c r="B391" t="s">
        <v>434</v>
      </c>
      <c r="C391" t="s">
        <v>45</v>
      </c>
      <c r="D391" t="s">
        <v>93</v>
      </c>
      <c r="E391" t="s">
        <v>94</v>
      </c>
      <c r="F391">
        <v>2022</v>
      </c>
      <c r="G391">
        <v>0</v>
      </c>
      <c r="H391" t="s">
        <v>1</v>
      </c>
      <c r="I391" t="s">
        <v>688</v>
      </c>
      <c r="J391" t="s">
        <v>690</v>
      </c>
      <c r="K391" t="s">
        <v>78</v>
      </c>
      <c r="L391" t="s">
        <v>691</v>
      </c>
    </row>
    <row r="392" spans="1:12">
      <c r="A392">
        <v>2024</v>
      </c>
      <c r="B392" t="s">
        <v>437</v>
      </c>
      <c r="C392" t="s">
        <v>51</v>
      </c>
      <c r="D392" t="s">
        <v>139</v>
      </c>
      <c r="E392" t="s">
        <v>132</v>
      </c>
      <c r="F392">
        <v>2022</v>
      </c>
      <c r="G392">
        <v>75</v>
      </c>
      <c r="H392" t="s">
        <v>717</v>
      </c>
      <c r="I392" t="s">
        <v>716</v>
      </c>
      <c r="J392" t="s">
        <v>690</v>
      </c>
      <c r="L392" t="s">
        <v>691</v>
      </c>
    </row>
    <row r="393" spans="1:12">
      <c r="A393">
        <v>2024</v>
      </c>
      <c r="B393" t="s">
        <v>428</v>
      </c>
      <c r="C393" t="s">
        <v>27</v>
      </c>
      <c r="D393" t="s">
        <v>67</v>
      </c>
      <c r="E393" t="s">
        <v>68</v>
      </c>
      <c r="F393">
        <v>2022</v>
      </c>
      <c r="G393">
        <v>4</v>
      </c>
      <c r="H393" t="s">
        <v>1</v>
      </c>
      <c r="I393" t="s">
        <v>688</v>
      </c>
      <c r="J393" t="s">
        <v>690</v>
      </c>
      <c r="K393" t="s">
        <v>54</v>
      </c>
      <c r="L393" t="s">
        <v>691</v>
      </c>
    </row>
    <row r="394" spans="1:12">
      <c r="A394">
        <v>2024</v>
      </c>
      <c r="B394" t="s">
        <v>428</v>
      </c>
      <c r="C394" t="s">
        <v>27</v>
      </c>
      <c r="D394" t="s">
        <v>85</v>
      </c>
      <c r="E394" t="s">
        <v>86</v>
      </c>
      <c r="F394">
        <v>2022</v>
      </c>
      <c r="G394">
        <v>0</v>
      </c>
      <c r="H394" t="s">
        <v>1</v>
      </c>
      <c r="I394" t="s">
        <v>688</v>
      </c>
      <c r="J394" t="s">
        <v>690</v>
      </c>
      <c r="K394" t="s">
        <v>78</v>
      </c>
      <c r="L394" t="s">
        <v>691</v>
      </c>
    </row>
    <row r="395" spans="1:12">
      <c r="A395">
        <v>2023</v>
      </c>
      <c r="B395" t="s">
        <v>438</v>
      </c>
      <c r="C395" t="s">
        <v>52</v>
      </c>
      <c r="D395" t="s">
        <v>61</v>
      </c>
      <c r="E395" t="s">
        <v>62</v>
      </c>
      <c r="F395">
        <v>2021</v>
      </c>
      <c r="G395">
        <v>23</v>
      </c>
      <c r="H395" t="s">
        <v>1</v>
      </c>
      <c r="I395" t="s">
        <v>688</v>
      </c>
      <c r="J395" t="s">
        <v>690</v>
      </c>
      <c r="K395" t="s">
        <v>54</v>
      </c>
      <c r="L395" t="s">
        <v>691</v>
      </c>
    </row>
    <row r="396" spans="1:12">
      <c r="A396">
        <v>2023</v>
      </c>
      <c r="B396" t="s">
        <v>430</v>
      </c>
      <c r="C396" t="s">
        <v>33</v>
      </c>
      <c r="D396" t="s">
        <v>61</v>
      </c>
      <c r="E396" t="s">
        <v>62</v>
      </c>
      <c r="F396">
        <v>2021</v>
      </c>
      <c r="G396">
        <v>47</v>
      </c>
      <c r="H396" t="s">
        <v>1</v>
      </c>
      <c r="I396" t="s">
        <v>688</v>
      </c>
      <c r="J396" t="s">
        <v>690</v>
      </c>
      <c r="K396" t="s">
        <v>54</v>
      </c>
      <c r="L396" t="s">
        <v>691</v>
      </c>
    </row>
    <row r="397" spans="1:12">
      <c r="A397">
        <v>2023</v>
      </c>
      <c r="B397" t="s">
        <v>429</v>
      </c>
      <c r="C397" t="s">
        <v>30</v>
      </c>
      <c r="D397" t="s">
        <v>61</v>
      </c>
      <c r="E397" t="s">
        <v>62</v>
      </c>
      <c r="F397">
        <v>2021</v>
      </c>
      <c r="G397">
        <v>228</v>
      </c>
      <c r="H397" t="s">
        <v>1</v>
      </c>
      <c r="I397" t="s">
        <v>688</v>
      </c>
      <c r="J397" t="s">
        <v>690</v>
      </c>
      <c r="K397" t="s">
        <v>54</v>
      </c>
      <c r="L397" t="s">
        <v>691</v>
      </c>
    </row>
    <row r="398" spans="1:12">
      <c r="A398">
        <v>2023</v>
      </c>
      <c r="B398" t="s">
        <v>438</v>
      </c>
      <c r="C398" t="s">
        <v>52</v>
      </c>
      <c r="D398" t="s">
        <v>40</v>
      </c>
      <c r="E398" t="s">
        <v>41</v>
      </c>
      <c r="F398">
        <v>2019</v>
      </c>
      <c r="G398">
        <v>10.98</v>
      </c>
      <c r="H398" t="s">
        <v>1</v>
      </c>
      <c r="I398" t="s">
        <v>688</v>
      </c>
      <c r="J398" t="s">
        <v>690</v>
      </c>
      <c r="K398" t="s">
        <v>2</v>
      </c>
      <c r="L398" t="s">
        <v>708</v>
      </c>
    </row>
    <row r="399" spans="1:12">
      <c r="A399">
        <v>2023</v>
      </c>
      <c r="B399" t="s">
        <v>431</v>
      </c>
      <c r="C399" t="s">
        <v>36</v>
      </c>
      <c r="D399" t="s">
        <v>56</v>
      </c>
      <c r="E399" t="s">
        <v>57</v>
      </c>
      <c r="F399">
        <v>2020</v>
      </c>
      <c r="G399">
        <v>46</v>
      </c>
      <c r="H399" t="s">
        <v>1</v>
      </c>
      <c r="I399" t="s">
        <v>688</v>
      </c>
      <c r="J399" t="s">
        <v>690</v>
      </c>
      <c r="K399" t="s">
        <v>54</v>
      </c>
      <c r="L399" t="s">
        <v>695</v>
      </c>
    </row>
    <row r="400" spans="1:12">
      <c r="A400">
        <v>2023</v>
      </c>
      <c r="B400" t="s">
        <v>430</v>
      </c>
      <c r="C400" t="s">
        <v>33</v>
      </c>
      <c r="D400" t="s">
        <v>25</v>
      </c>
      <c r="E400" t="s">
        <v>26</v>
      </c>
      <c r="F400">
        <v>2021</v>
      </c>
      <c r="G400">
        <v>1</v>
      </c>
      <c r="H400" t="s">
        <v>1</v>
      </c>
      <c r="I400" t="s">
        <v>688</v>
      </c>
      <c r="J400" t="s">
        <v>690</v>
      </c>
      <c r="K400" t="s">
        <v>2</v>
      </c>
      <c r="L400" t="s">
        <v>691</v>
      </c>
    </row>
    <row r="401" spans="1:12">
      <c r="A401">
        <v>2024</v>
      </c>
      <c r="B401" t="s">
        <v>431</v>
      </c>
      <c r="C401" t="s">
        <v>36</v>
      </c>
      <c r="D401" t="s">
        <v>121</v>
      </c>
      <c r="E401" t="s">
        <v>122</v>
      </c>
      <c r="F401">
        <v>2022</v>
      </c>
      <c r="G401">
        <v>1</v>
      </c>
      <c r="H401" t="s">
        <v>119</v>
      </c>
      <c r="I401" t="s">
        <v>712</v>
      </c>
      <c r="J401" t="s">
        <v>690</v>
      </c>
      <c r="L401" t="s">
        <v>691</v>
      </c>
    </row>
    <row r="402" spans="1:12">
      <c r="A402">
        <v>2024</v>
      </c>
      <c r="B402" t="s">
        <v>435</v>
      </c>
      <c r="C402" t="s">
        <v>48</v>
      </c>
      <c r="D402" t="s">
        <v>137</v>
      </c>
      <c r="E402" t="s">
        <v>138</v>
      </c>
      <c r="F402">
        <v>2022</v>
      </c>
      <c r="G402">
        <v>0</v>
      </c>
      <c r="H402" t="s">
        <v>717</v>
      </c>
      <c r="I402" t="s">
        <v>716</v>
      </c>
      <c r="J402" t="s">
        <v>690</v>
      </c>
      <c r="L402" t="s">
        <v>691</v>
      </c>
    </row>
    <row r="403" spans="1:12">
      <c r="A403">
        <v>2024</v>
      </c>
      <c r="B403" t="s">
        <v>439</v>
      </c>
      <c r="C403" t="s">
        <v>53</v>
      </c>
      <c r="D403" t="s">
        <v>97</v>
      </c>
      <c r="E403" t="s">
        <v>98</v>
      </c>
      <c r="F403">
        <v>2022</v>
      </c>
      <c r="G403">
        <v>0</v>
      </c>
      <c r="H403" t="s">
        <v>1</v>
      </c>
      <c r="I403" t="s">
        <v>688</v>
      </c>
      <c r="J403" t="s">
        <v>690</v>
      </c>
      <c r="K403" t="s">
        <v>78</v>
      </c>
      <c r="L403" t="s">
        <v>691</v>
      </c>
    </row>
    <row r="404" spans="1:12">
      <c r="A404">
        <v>2024</v>
      </c>
      <c r="B404" t="s">
        <v>437</v>
      </c>
      <c r="C404" t="s">
        <v>51</v>
      </c>
      <c r="D404" t="s">
        <v>116</v>
      </c>
      <c r="E404" t="s">
        <v>117</v>
      </c>
      <c r="F404">
        <v>2022</v>
      </c>
      <c r="G404">
        <v>0</v>
      </c>
      <c r="H404" t="s">
        <v>101</v>
      </c>
      <c r="I404" t="s">
        <v>697</v>
      </c>
      <c r="J404" t="s">
        <v>690</v>
      </c>
      <c r="L404" t="s">
        <v>691</v>
      </c>
    </row>
    <row r="405" spans="1:12">
      <c r="A405">
        <v>2024</v>
      </c>
      <c r="B405" t="s">
        <v>437</v>
      </c>
      <c r="C405" t="s">
        <v>51</v>
      </c>
      <c r="D405" t="s">
        <v>58</v>
      </c>
      <c r="E405" t="s">
        <v>59</v>
      </c>
      <c r="F405">
        <v>2021</v>
      </c>
      <c r="G405">
        <v>754</v>
      </c>
      <c r="H405" t="s">
        <v>1</v>
      </c>
      <c r="I405" t="s">
        <v>688</v>
      </c>
      <c r="J405" t="s">
        <v>690</v>
      </c>
      <c r="K405" t="s">
        <v>54</v>
      </c>
      <c r="L405" t="s">
        <v>695</v>
      </c>
    </row>
    <row r="406" spans="1:12">
      <c r="A406">
        <v>2023</v>
      </c>
      <c r="B406" t="s">
        <v>438</v>
      </c>
      <c r="C406" t="s">
        <v>52</v>
      </c>
      <c r="D406" t="s">
        <v>80</v>
      </c>
      <c r="E406" t="s">
        <v>81</v>
      </c>
      <c r="F406">
        <v>2021</v>
      </c>
      <c r="G406">
        <v>0</v>
      </c>
      <c r="H406" t="s">
        <v>1</v>
      </c>
      <c r="I406" t="s">
        <v>688</v>
      </c>
      <c r="J406" t="s">
        <v>690</v>
      </c>
      <c r="K406" t="s">
        <v>78</v>
      </c>
      <c r="L406" t="s">
        <v>691</v>
      </c>
    </row>
    <row r="407" spans="1:12">
      <c r="A407">
        <v>2023</v>
      </c>
      <c r="B407" t="s">
        <v>422</v>
      </c>
      <c r="C407" t="s">
        <v>15</v>
      </c>
      <c r="D407" t="s">
        <v>97</v>
      </c>
      <c r="E407" t="s">
        <v>98</v>
      </c>
      <c r="F407">
        <v>2021</v>
      </c>
      <c r="G407">
        <v>0</v>
      </c>
      <c r="H407" t="s">
        <v>1</v>
      </c>
      <c r="I407" t="s">
        <v>688</v>
      </c>
      <c r="J407" t="s">
        <v>690</v>
      </c>
      <c r="K407" t="s">
        <v>78</v>
      </c>
      <c r="L407" t="s">
        <v>691</v>
      </c>
    </row>
    <row r="408" spans="1:12">
      <c r="A408">
        <v>2023</v>
      </c>
      <c r="B408" t="s">
        <v>424</v>
      </c>
      <c r="C408" t="s">
        <v>21</v>
      </c>
      <c r="D408" t="s">
        <v>65</v>
      </c>
      <c r="E408" t="s">
        <v>66</v>
      </c>
      <c r="F408">
        <v>2021</v>
      </c>
      <c r="G408">
        <v>12</v>
      </c>
      <c r="H408" t="s">
        <v>1</v>
      </c>
      <c r="I408" t="s">
        <v>688</v>
      </c>
      <c r="J408" t="s">
        <v>690</v>
      </c>
      <c r="K408" t="s">
        <v>54</v>
      </c>
      <c r="L408" t="s">
        <v>691</v>
      </c>
    </row>
    <row r="409" spans="1:12">
      <c r="A409">
        <v>2023</v>
      </c>
      <c r="B409" t="s">
        <v>431</v>
      </c>
      <c r="C409" t="s">
        <v>36</v>
      </c>
      <c r="D409" t="s">
        <v>37</v>
      </c>
      <c r="E409" t="s">
        <v>38</v>
      </c>
      <c r="F409">
        <v>2019</v>
      </c>
      <c r="G409">
        <v>21.08</v>
      </c>
      <c r="H409" t="s">
        <v>1</v>
      </c>
      <c r="I409" t="s">
        <v>688</v>
      </c>
      <c r="J409" t="s">
        <v>690</v>
      </c>
      <c r="K409" t="s">
        <v>2</v>
      </c>
      <c r="L409" t="s">
        <v>708</v>
      </c>
    </row>
    <row r="410" spans="1:12">
      <c r="A410">
        <v>2023</v>
      </c>
      <c r="B410" t="s">
        <v>437</v>
      </c>
      <c r="C410" t="s">
        <v>51</v>
      </c>
      <c r="D410" t="s">
        <v>37</v>
      </c>
      <c r="E410" t="s">
        <v>38</v>
      </c>
      <c r="F410">
        <v>2019</v>
      </c>
      <c r="G410">
        <v>19.96</v>
      </c>
      <c r="H410" t="s">
        <v>1</v>
      </c>
      <c r="I410" t="s">
        <v>688</v>
      </c>
      <c r="J410" t="s">
        <v>690</v>
      </c>
      <c r="K410" t="s">
        <v>2</v>
      </c>
      <c r="L410" t="s">
        <v>708</v>
      </c>
    </row>
    <row r="411" spans="1:12">
      <c r="A411">
        <v>2024</v>
      </c>
      <c r="B411" t="s">
        <v>424</v>
      </c>
      <c r="C411" t="s">
        <v>21</v>
      </c>
      <c r="D411" t="s">
        <v>93</v>
      </c>
      <c r="E411" t="s">
        <v>94</v>
      </c>
      <c r="F411">
        <v>2022</v>
      </c>
      <c r="G411">
        <v>0</v>
      </c>
      <c r="H411" t="s">
        <v>1</v>
      </c>
      <c r="I411" t="s">
        <v>688</v>
      </c>
      <c r="J411" t="s">
        <v>690</v>
      </c>
      <c r="K411" t="s">
        <v>78</v>
      </c>
      <c r="L411" t="s">
        <v>691</v>
      </c>
    </row>
    <row r="412" spans="1:12">
      <c r="A412">
        <v>2024</v>
      </c>
      <c r="B412" t="s">
        <v>436</v>
      </c>
      <c r="C412" t="s">
        <v>49</v>
      </c>
      <c r="D412" t="s">
        <v>97</v>
      </c>
      <c r="E412" t="s">
        <v>98</v>
      </c>
      <c r="F412">
        <v>2022</v>
      </c>
      <c r="G412">
        <v>0</v>
      </c>
      <c r="H412" t="s">
        <v>1</v>
      </c>
      <c r="I412" t="s">
        <v>688</v>
      </c>
      <c r="J412" t="s">
        <v>690</v>
      </c>
      <c r="K412" t="s">
        <v>78</v>
      </c>
      <c r="L412" t="s">
        <v>691</v>
      </c>
    </row>
    <row r="413" spans="1:12">
      <c r="A413">
        <v>2023</v>
      </c>
      <c r="B413" t="s">
        <v>428</v>
      </c>
      <c r="C413" t="s">
        <v>27</v>
      </c>
      <c r="D413" t="s">
        <v>58</v>
      </c>
      <c r="E413" t="s">
        <v>59</v>
      </c>
      <c r="F413">
        <v>2020</v>
      </c>
      <c r="G413">
        <v>198</v>
      </c>
      <c r="H413" t="s">
        <v>1</v>
      </c>
      <c r="I413" t="s">
        <v>688</v>
      </c>
      <c r="J413" t="s">
        <v>690</v>
      </c>
      <c r="K413" t="s">
        <v>54</v>
      </c>
      <c r="L413" t="s">
        <v>695</v>
      </c>
    </row>
    <row r="414" spans="1:12">
      <c r="A414">
        <v>2023</v>
      </c>
      <c r="B414" t="s">
        <v>423</v>
      </c>
      <c r="C414" t="s">
        <v>18</v>
      </c>
      <c r="D414" t="s">
        <v>71</v>
      </c>
      <c r="E414" t="s">
        <v>72</v>
      </c>
      <c r="F414">
        <v>2021</v>
      </c>
      <c r="G414">
        <v>25</v>
      </c>
      <c r="H414" t="s">
        <v>1</v>
      </c>
      <c r="I414" t="s">
        <v>688</v>
      </c>
      <c r="J414" t="s">
        <v>690</v>
      </c>
      <c r="K414" t="s">
        <v>54</v>
      </c>
      <c r="L414" t="s">
        <v>691</v>
      </c>
    </row>
    <row r="415" spans="1:12">
      <c r="A415">
        <v>2024</v>
      </c>
      <c r="B415" t="s">
        <v>424</v>
      </c>
      <c r="C415" t="s">
        <v>21</v>
      </c>
      <c r="D415" t="s">
        <v>123</v>
      </c>
      <c r="E415" t="s">
        <v>120</v>
      </c>
      <c r="F415">
        <v>2022</v>
      </c>
      <c r="G415">
        <v>2.2000000000000002</v>
      </c>
      <c r="H415" t="s">
        <v>119</v>
      </c>
      <c r="I415" t="s">
        <v>712</v>
      </c>
      <c r="J415" t="s">
        <v>690</v>
      </c>
      <c r="L415" t="s">
        <v>691</v>
      </c>
    </row>
    <row r="416" spans="1:12">
      <c r="A416">
        <v>2024</v>
      </c>
      <c r="B416" t="s">
        <v>424</v>
      </c>
      <c r="C416" t="s">
        <v>21</v>
      </c>
      <c r="D416" t="s">
        <v>60</v>
      </c>
      <c r="E416" t="s">
        <v>55</v>
      </c>
      <c r="F416">
        <v>2021</v>
      </c>
      <c r="G416">
        <v>246</v>
      </c>
      <c r="H416" t="s">
        <v>1</v>
      </c>
      <c r="I416" t="s">
        <v>688</v>
      </c>
      <c r="J416" t="s">
        <v>690</v>
      </c>
      <c r="K416" t="s">
        <v>54</v>
      </c>
      <c r="L416" t="s">
        <v>695</v>
      </c>
    </row>
    <row r="417" spans="1:12">
      <c r="A417">
        <v>2023</v>
      </c>
      <c r="B417" t="s">
        <v>421</v>
      </c>
      <c r="C417" t="s">
        <v>13</v>
      </c>
      <c r="D417" t="s">
        <v>82</v>
      </c>
      <c r="E417" t="s">
        <v>83</v>
      </c>
      <c r="F417">
        <v>2021</v>
      </c>
      <c r="G417">
        <v>1</v>
      </c>
      <c r="H417" t="s">
        <v>1</v>
      </c>
      <c r="I417" t="s">
        <v>688</v>
      </c>
      <c r="J417" t="s">
        <v>690</v>
      </c>
      <c r="K417" t="s">
        <v>78</v>
      </c>
      <c r="L417" t="s">
        <v>691</v>
      </c>
    </row>
    <row r="418" spans="1:12">
      <c r="A418">
        <v>2023</v>
      </c>
      <c r="B418" t="s">
        <v>429</v>
      </c>
      <c r="C418" t="s">
        <v>30</v>
      </c>
      <c r="D418" t="s">
        <v>97</v>
      </c>
      <c r="E418" t="s">
        <v>98</v>
      </c>
      <c r="F418">
        <v>2021</v>
      </c>
      <c r="G418">
        <v>1</v>
      </c>
      <c r="H418" t="s">
        <v>1</v>
      </c>
      <c r="I418" t="s">
        <v>688</v>
      </c>
      <c r="J418" t="s">
        <v>690</v>
      </c>
      <c r="K418" t="s">
        <v>78</v>
      </c>
      <c r="L418" t="s">
        <v>691</v>
      </c>
    </row>
    <row r="419" spans="1:12">
      <c r="A419">
        <v>2023</v>
      </c>
      <c r="B419" t="s">
        <v>434</v>
      </c>
      <c r="C419" t="s">
        <v>45</v>
      </c>
      <c r="D419" t="s">
        <v>65</v>
      </c>
      <c r="E419" t="s">
        <v>66</v>
      </c>
      <c r="F419">
        <v>2021</v>
      </c>
      <c r="G419">
        <v>0</v>
      </c>
      <c r="H419" t="s">
        <v>1</v>
      </c>
      <c r="I419" t="s">
        <v>688</v>
      </c>
      <c r="J419" t="s">
        <v>690</v>
      </c>
      <c r="K419" t="s">
        <v>54</v>
      </c>
      <c r="L419" t="s">
        <v>691</v>
      </c>
    </row>
    <row r="420" spans="1:12">
      <c r="A420">
        <v>2023</v>
      </c>
      <c r="B420" t="s">
        <v>434</v>
      </c>
      <c r="C420" t="s">
        <v>45</v>
      </c>
      <c r="D420" t="s">
        <v>142</v>
      </c>
      <c r="E420" t="s">
        <v>143</v>
      </c>
      <c r="F420">
        <v>2021</v>
      </c>
      <c r="G420">
        <v>100</v>
      </c>
      <c r="H420" t="s">
        <v>717</v>
      </c>
      <c r="I420" t="s">
        <v>716</v>
      </c>
      <c r="J420" t="s">
        <v>690</v>
      </c>
      <c r="L420" t="s">
        <v>691</v>
      </c>
    </row>
    <row r="421" spans="1:12">
      <c r="A421">
        <v>2023</v>
      </c>
      <c r="B421" t="s">
        <v>439</v>
      </c>
      <c r="C421" t="s">
        <v>53</v>
      </c>
      <c r="D421" t="s">
        <v>56</v>
      </c>
      <c r="E421" t="s">
        <v>57</v>
      </c>
      <c r="F421">
        <v>2020</v>
      </c>
      <c r="G421">
        <v>53</v>
      </c>
      <c r="H421" t="s">
        <v>1</v>
      </c>
      <c r="I421" t="s">
        <v>688</v>
      </c>
      <c r="J421" t="s">
        <v>690</v>
      </c>
      <c r="K421" t="s">
        <v>54</v>
      </c>
      <c r="L421" t="s">
        <v>695</v>
      </c>
    </row>
    <row r="422" spans="1:12">
      <c r="A422">
        <v>2023</v>
      </c>
      <c r="B422" t="s">
        <v>425</v>
      </c>
      <c r="C422" t="s">
        <v>24</v>
      </c>
      <c r="D422" t="s">
        <v>19</v>
      </c>
      <c r="E422" t="s">
        <v>20</v>
      </c>
      <c r="F422">
        <v>2019</v>
      </c>
      <c r="G422">
        <v>80</v>
      </c>
      <c r="H422" t="s">
        <v>1</v>
      </c>
      <c r="I422" t="s">
        <v>688</v>
      </c>
      <c r="J422" t="s">
        <v>690</v>
      </c>
      <c r="K422" t="s">
        <v>2</v>
      </c>
      <c r="L422" t="s">
        <v>700</v>
      </c>
    </row>
    <row r="423" spans="1:12">
      <c r="A423">
        <v>2024</v>
      </c>
      <c r="B423" t="s">
        <v>421</v>
      </c>
      <c r="C423" t="s">
        <v>13</v>
      </c>
      <c r="D423" t="s">
        <v>73</v>
      </c>
      <c r="E423" t="s">
        <v>74</v>
      </c>
      <c r="F423">
        <v>2022</v>
      </c>
      <c r="G423">
        <v>1</v>
      </c>
      <c r="H423" t="s">
        <v>1</v>
      </c>
      <c r="I423" t="s">
        <v>688</v>
      </c>
      <c r="J423" t="s">
        <v>694</v>
      </c>
      <c r="K423" t="s">
        <v>54</v>
      </c>
      <c r="L423" t="s">
        <v>695</v>
      </c>
    </row>
    <row r="424" spans="1:12">
      <c r="A424">
        <v>2024</v>
      </c>
      <c r="B424" t="s">
        <v>435</v>
      </c>
      <c r="C424" t="s">
        <v>48</v>
      </c>
      <c r="D424" t="s">
        <v>91</v>
      </c>
      <c r="E424" t="s">
        <v>92</v>
      </c>
      <c r="F424">
        <v>2022</v>
      </c>
      <c r="G424">
        <v>0</v>
      </c>
      <c r="H424" t="s">
        <v>1</v>
      </c>
      <c r="I424" t="s">
        <v>688</v>
      </c>
      <c r="J424" t="s">
        <v>690</v>
      </c>
      <c r="K424" t="s">
        <v>78</v>
      </c>
      <c r="L424" t="s">
        <v>691</v>
      </c>
    </row>
    <row r="425" spans="1:12">
      <c r="A425">
        <v>2023</v>
      </c>
      <c r="B425" t="s">
        <v>420</v>
      </c>
      <c r="C425" t="s">
        <v>8</v>
      </c>
      <c r="D425" t="s">
        <v>82</v>
      </c>
      <c r="E425" t="s">
        <v>83</v>
      </c>
      <c r="F425">
        <v>2021</v>
      </c>
      <c r="G425">
        <v>2</v>
      </c>
      <c r="H425" t="s">
        <v>1</v>
      </c>
      <c r="I425" t="s">
        <v>688</v>
      </c>
      <c r="J425" t="s">
        <v>690</v>
      </c>
      <c r="K425" t="s">
        <v>78</v>
      </c>
      <c r="L425" t="s">
        <v>691</v>
      </c>
    </row>
    <row r="426" spans="1:12">
      <c r="A426">
        <v>2023</v>
      </c>
      <c r="B426" t="s">
        <v>437</v>
      </c>
      <c r="C426" t="s">
        <v>51</v>
      </c>
      <c r="D426" t="s">
        <v>60</v>
      </c>
      <c r="E426" t="s">
        <v>55</v>
      </c>
      <c r="F426">
        <v>2020</v>
      </c>
      <c r="G426">
        <v>525</v>
      </c>
      <c r="H426" t="s">
        <v>1</v>
      </c>
      <c r="I426" t="s">
        <v>688</v>
      </c>
      <c r="J426" t="s">
        <v>690</v>
      </c>
      <c r="K426" t="s">
        <v>54</v>
      </c>
      <c r="L426" t="s">
        <v>695</v>
      </c>
    </row>
    <row r="427" spans="1:12">
      <c r="A427">
        <v>2023</v>
      </c>
      <c r="B427" t="s">
        <v>433</v>
      </c>
      <c r="C427" t="s">
        <v>42</v>
      </c>
      <c r="D427" t="s">
        <v>69</v>
      </c>
      <c r="E427" t="s">
        <v>70</v>
      </c>
      <c r="F427">
        <v>2021</v>
      </c>
      <c r="G427">
        <v>0</v>
      </c>
      <c r="H427" t="s">
        <v>1</v>
      </c>
      <c r="I427" t="s">
        <v>688</v>
      </c>
      <c r="J427" t="s">
        <v>690</v>
      </c>
      <c r="K427" t="s">
        <v>54</v>
      </c>
      <c r="L427" t="s">
        <v>691</v>
      </c>
    </row>
    <row r="428" spans="1:12">
      <c r="A428">
        <v>2024</v>
      </c>
      <c r="B428" t="s">
        <v>433</v>
      </c>
      <c r="C428" t="s">
        <v>42</v>
      </c>
      <c r="D428" t="s">
        <v>126</v>
      </c>
      <c r="E428" t="s">
        <v>127</v>
      </c>
      <c r="F428">
        <v>2018</v>
      </c>
      <c r="G428">
        <v>0</v>
      </c>
      <c r="H428" t="s">
        <v>119</v>
      </c>
      <c r="I428" t="s">
        <v>712</v>
      </c>
      <c r="J428" t="s">
        <v>690</v>
      </c>
      <c r="L428" t="s">
        <v>691</v>
      </c>
    </row>
    <row r="429" spans="1:12">
      <c r="A429">
        <v>2024</v>
      </c>
      <c r="B429" t="s">
        <v>437</v>
      </c>
      <c r="C429" t="s">
        <v>51</v>
      </c>
      <c r="D429" t="s">
        <v>60</v>
      </c>
      <c r="E429" t="s">
        <v>55</v>
      </c>
      <c r="F429">
        <v>2021</v>
      </c>
      <c r="G429">
        <v>521</v>
      </c>
      <c r="H429" t="s">
        <v>1</v>
      </c>
      <c r="I429" t="s">
        <v>688</v>
      </c>
      <c r="J429" t="s">
        <v>690</v>
      </c>
      <c r="K429" t="s">
        <v>54</v>
      </c>
      <c r="L429" t="s">
        <v>695</v>
      </c>
    </row>
    <row r="430" spans="1:12">
      <c r="A430">
        <v>2023</v>
      </c>
      <c r="B430" t="s">
        <v>432</v>
      </c>
      <c r="C430" t="s">
        <v>39</v>
      </c>
      <c r="D430" t="s">
        <v>67</v>
      </c>
      <c r="E430" t="s">
        <v>68</v>
      </c>
      <c r="F430">
        <v>2021</v>
      </c>
      <c r="G430">
        <v>3</v>
      </c>
      <c r="H430" t="s">
        <v>1</v>
      </c>
      <c r="I430" t="s">
        <v>688</v>
      </c>
      <c r="J430" t="s">
        <v>690</v>
      </c>
      <c r="K430" t="s">
        <v>54</v>
      </c>
      <c r="L430" t="s">
        <v>691</v>
      </c>
    </row>
    <row r="431" spans="1:12">
      <c r="A431">
        <v>2023</v>
      </c>
      <c r="B431" t="s">
        <v>435</v>
      </c>
      <c r="C431" t="s">
        <v>48</v>
      </c>
      <c r="D431" t="s">
        <v>28</v>
      </c>
      <c r="E431" t="s">
        <v>29</v>
      </c>
      <c r="F431">
        <v>2021</v>
      </c>
      <c r="G431">
        <v>0</v>
      </c>
      <c r="H431" t="s">
        <v>1</v>
      </c>
      <c r="I431" t="s">
        <v>688</v>
      </c>
      <c r="J431" t="s">
        <v>690</v>
      </c>
      <c r="K431" t="s">
        <v>2</v>
      </c>
      <c r="L431" t="s">
        <v>691</v>
      </c>
    </row>
    <row r="432" spans="1:12">
      <c r="A432">
        <v>2023</v>
      </c>
      <c r="B432" t="s">
        <v>422</v>
      </c>
      <c r="C432" t="s">
        <v>15</v>
      </c>
      <c r="D432" t="s">
        <v>69</v>
      </c>
      <c r="E432" t="s">
        <v>70</v>
      </c>
      <c r="F432">
        <v>2021</v>
      </c>
      <c r="G432">
        <v>0</v>
      </c>
      <c r="H432" t="s">
        <v>1</v>
      </c>
      <c r="I432" t="s">
        <v>688</v>
      </c>
      <c r="J432" t="s">
        <v>690</v>
      </c>
      <c r="K432" t="s">
        <v>54</v>
      </c>
      <c r="L432" t="s">
        <v>691</v>
      </c>
    </row>
    <row r="433" spans="1:12">
      <c r="A433">
        <v>2023</v>
      </c>
      <c r="B433" t="s">
        <v>436</v>
      </c>
      <c r="C433" t="s">
        <v>49</v>
      </c>
      <c r="D433" t="s">
        <v>69</v>
      </c>
      <c r="E433" t="s">
        <v>70</v>
      </c>
      <c r="F433">
        <v>2021</v>
      </c>
      <c r="G433">
        <v>0</v>
      </c>
      <c r="H433" t="s">
        <v>1</v>
      </c>
      <c r="I433" t="s">
        <v>688</v>
      </c>
      <c r="J433" t="s">
        <v>690</v>
      </c>
      <c r="K433" t="s">
        <v>54</v>
      </c>
      <c r="L433" t="s">
        <v>691</v>
      </c>
    </row>
    <row r="434" spans="1:12">
      <c r="A434">
        <v>2024</v>
      </c>
      <c r="B434" t="s">
        <v>436</v>
      </c>
      <c r="C434" t="s">
        <v>49</v>
      </c>
      <c r="D434" t="s">
        <v>60</v>
      </c>
      <c r="E434" t="s">
        <v>55</v>
      </c>
      <c r="F434">
        <v>2021</v>
      </c>
      <c r="G434">
        <v>108</v>
      </c>
      <c r="H434" t="s">
        <v>1</v>
      </c>
      <c r="I434" t="s">
        <v>688</v>
      </c>
      <c r="J434" t="s">
        <v>690</v>
      </c>
      <c r="K434" t="s">
        <v>54</v>
      </c>
      <c r="L434" t="s">
        <v>695</v>
      </c>
    </row>
    <row r="435" spans="1:12">
      <c r="A435">
        <v>2023</v>
      </c>
      <c r="B435" t="s">
        <v>439</v>
      </c>
      <c r="C435" t="s">
        <v>53</v>
      </c>
      <c r="D435" t="s">
        <v>22</v>
      </c>
      <c r="E435" t="s">
        <v>23</v>
      </c>
      <c r="F435">
        <v>2019</v>
      </c>
      <c r="G435">
        <v>980.76</v>
      </c>
      <c r="H435" t="s">
        <v>1</v>
      </c>
      <c r="I435" t="s">
        <v>688</v>
      </c>
      <c r="J435" t="s">
        <v>690</v>
      </c>
      <c r="K435" t="s">
        <v>2</v>
      </c>
      <c r="L435" t="s">
        <v>708</v>
      </c>
    </row>
    <row r="436" spans="1:12">
      <c r="A436">
        <v>2023</v>
      </c>
      <c r="B436" t="s">
        <v>430</v>
      </c>
      <c r="C436" t="s">
        <v>33</v>
      </c>
      <c r="D436" t="s">
        <v>142</v>
      </c>
      <c r="E436" t="s">
        <v>143</v>
      </c>
      <c r="F436">
        <v>2021</v>
      </c>
      <c r="G436">
        <v>50</v>
      </c>
      <c r="H436" t="s">
        <v>717</v>
      </c>
      <c r="I436" t="s">
        <v>716</v>
      </c>
      <c r="J436" t="s">
        <v>690</v>
      </c>
      <c r="L436" t="s">
        <v>691</v>
      </c>
    </row>
    <row r="437" spans="1:12">
      <c r="A437">
        <v>2023</v>
      </c>
      <c r="B437" t="s">
        <v>433</v>
      </c>
      <c r="C437" t="s">
        <v>42</v>
      </c>
      <c r="D437" t="s">
        <v>58</v>
      </c>
      <c r="E437" t="s">
        <v>59</v>
      </c>
      <c r="F437">
        <v>2020</v>
      </c>
      <c r="G437">
        <v>103</v>
      </c>
      <c r="H437" t="s">
        <v>1</v>
      </c>
      <c r="I437" t="s">
        <v>688</v>
      </c>
      <c r="J437" t="s">
        <v>690</v>
      </c>
      <c r="K437" t="s">
        <v>54</v>
      </c>
      <c r="L437" t="s">
        <v>695</v>
      </c>
    </row>
    <row r="438" spans="1:12">
      <c r="A438">
        <v>2023</v>
      </c>
      <c r="B438" t="s">
        <v>429</v>
      </c>
      <c r="C438" t="s">
        <v>30</v>
      </c>
      <c r="D438" t="s">
        <v>121</v>
      </c>
      <c r="E438" t="s">
        <v>122</v>
      </c>
      <c r="F438">
        <v>2021</v>
      </c>
      <c r="G438">
        <v>2</v>
      </c>
      <c r="H438" t="s">
        <v>119</v>
      </c>
      <c r="I438" t="s">
        <v>712</v>
      </c>
      <c r="J438" t="s">
        <v>690</v>
      </c>
      <c r="L438" t="s">
        <v>691</v>
      </c>
    </row>
    <row r="439" spans="1:12">
      <c r="A439">
        <v>2023</v>
      </c>
      <c r="B439" t="s">
        <v>429</v>
      </c>
      <c r="C439" t="s">
        <v>30</v>
      </c>
      <c r="D439" t="s">
        <v>43</v>
      </c>
      <c r="E439" t="s">
        <v>44</v>
      </c>
      <c r="F439">
        <v>2022</v>
      </c>
      <c r="G439">
        <v>66.760000000000005</v>
      </c>
      <c r="H439" t="s">
        <v>1</v>
      </c>
      <c r="I439" t="s">
        <v>688</v>
      </c>
      <c r="J439" t="s">
        <v>690</v>
      </c>
      <c r="K439" t="s">
        <v>2</v>
      </c>
      <c r="L439" t="s">
        <v>708</v>
      </c>
    </row>
    <row r="440" spans="1:12">
      <c r="A440">
        <v>2024</v>
      </c>
      <c r="B440" t="s">
        <v>434</v>
      </c>
      <c r="C440" t="s">
        <v>45</v>
      </c>
      <c r="D440" t="s">
        <v>40</v>
      </c>
      <c r="E440" t="s">
        <v>41</v>
      </c>
      <c r="F440">
        <v>2020</v>
      </c>
      <c r="G440">
        <v>13.63</v>
      </c>
      <c r="H440" t="s">
        <v>1</v>
      </c>
      <c r="I440" t="s">
        <v>688</v>
      </c>
      <c r="J440" t="s">
        <v>690</v>
      </c>
      <c r="K440" t="s">
        <v>2</v>
      </c>
      <c r="L440" t="s">
        <v>708</v>
      </c>
    </row>
    <row r="441" spans="1:12">
      <c r="A441">
        <v>2023</v>
      </c>
      <c r="B441" t="s">
        <v>434</v>
      </c>
      <c r="C441" t="s">
        <v>45</v>
      </c>
      <c r="D441" t="s">
        <v>80</v>
      </c>
      <c r="E441" t="s">
        <v>81</v>
      </c>
      <c r="F441">
        <v>2021</v>
      </c>
      <c r="G441">
        <v>0</v>
      </c>
      <c r="H441" t="s">
        <v>1</v>
      </c>
      <c r="I441" t="s">
        <v>688</v>
      </c>
      <c r="J441" t="s">
        <v>690</v>
      </c>
      <c r="K441" t="s">
        <v>78</v>
      </c>
      <c r="L441" t="s">
        <v>691</v>
      </c>
    </row>
    <row r="442" spans="1:12">
      <c r="A442">
        <v>2023</v>
      </c>
      <c r="B442" t="s">
        <v>420</v>
      </c>
      <c r="C442" t="s">
        <v>8</v>
      </c>
      <c r="D442" t="s">
        <v>46</v>
      </c>
      <c r="E442" t="s">
        <v>47</v>
      </c>
      <c r="F442">
        <v>2023</v>
      </c>
      <c r="G442">
        <v>84.66</v>
      </c>
      <c r="H442" t="s">
        <v>1</v>
      </c>
      <c r="I442" t="s">
        <v>688</v>
      </c>
      <c r="J442" t="s">
        <v>690</v>
      </c>
      <c r="K442" t="s">
        <v>2</v>
      </c>
      <c r="L442" t="s">
        <v>708</v>
      </c>
    </row>
    <row r="443" spans="1:12">
      <c r="A443">
        <v>2023</v>
      </c>
      <c r="B443" t="s">
        <v>422</v>
      </c>
      <c r="C443" t="s">
        <v>15</v>
      </c>
      <c r="D443" t="s">
        <v>58</v>
      </c>
      <c r="E443" t="s">
        <v>59</v>
      </c>
      <c r="F443">
        <v>2020</v>
      </c>
      <c r="G443">
        <v>688</v>
      </c>
      <c r="H443" t="s">
        <v>1</v>
      </c>
      <c r="I443" t="s">
        <v>688</v>
      </c>
      <c r="J443" t="s">
        <v>690</v>
      </c>
      <c r="K443" t="s">
        <v>54</v>
      </c>
      <c r="L443" t="s">
        <v>695</v>
      </c>
    </row>
    <row r="444" spans="1:12">
      <c r="A444">
        <v>2023</v>
      </c>
      <c r="B444" t="s">
        <v>425</v>
      </c>
      <c r="C444" t="s">
        <v>24</v>
      </c>
      <c r="D444" t="s">
        <v>14</v>
      </c>
      <c r="E444" t="s">
        <v>5</v>
      </c>
      <c r="F444">
        <v>2021</v>
      </c>
      <c r="G444">
        <v>188</v>
      </c>
      <c r="H444" t="s">
        <v>1</v>
      </c>
      <c r="I444" t="s">
        <v>688</v>
      </c>
      <c r="J444" t="s">
        <v>690</v>
      </c>
      <c r="K444" t="s">
        <v>2</v>
      </c>
      <c r="L444" t="s">
        <v>691</v>
      </c>
    </row>
    <row r="445" spans="1:12">
      <c r="A445">
        <v>2023</v>
      </c>
      <c r="B445" t="s">
        <v>434</v>
      </c>
      <c r="C445" t="s">
        <v>45</v>
      </c>
      <c r="D445" t="s">
        <v>133</v>
      </c>
      <c r="E445" t="s">
        <v>134</v>
      </c>
      <c r="F445">
        <v>2021</v>
      </c>
      <c r="G445">
        <v>0</v>
      </c>
      <c r="H445" t="s">
        <v>717</v>
      </c>
      <c r="I445" t="s">
        <v>716</v>
      </c>
      <c r="J445" t="s">
        <v>690</v>
      </c>
      <c r="L445" t="s">
        <v>691</v>
      </c>
    </row>
    <row r="446" spans="1:12">
      <c r="A446">
        <v>2024</v>
      </c>
      <c r="B446" t="s">
        <v>431</v>
      </c>
      <c r="C446" t="s">
        <v>36</v>
      </c>
      <c r="D446" t="s">
        <v>133</v>
      </c>
      <c r="E446" t="s">
        <v>134</v>
      </c>
      <c r="F446">
        <v>2022</v>
      </c>
      <c r="G446">
        <v>1</v>
      </c>
      <c r="H446" t="s">
        <v>717</v>
      </c>
      <c r="I446" t="s">
        <v>716</v>
      </c>
      <c r="J446" t="s">
        <v>690</v>
      </c>
      <c r="L446" t="s">
        <v>691</v>
      </c>
    </row>
    <row r="447" spans="1:12">
      <c r="A447">
        <v>2024</v>
      </c>
      <c r="B447" t="s">
        <v>423</v>
      </c>
      <c r="C447" t="s">
        <v>18</v>
      </c>
      <c r="D447" t="s">
        <v>126</v>
      </c>
      <c r="E447" t="s">
        <v>127</v>
      </c>
      <c r="F447">
        <v>2018</v>
      </c>
      <c r="G447">
        <v>0</v>
      </c>
      <c r="H447" t="s">
        <v>119</v>
      </c>
      <c r="I447" t="s">
        <v>712</v>
      </c>
      <c r="J447" t="s">
        <v>690</v>
      </c>
      <c r="L447" t="s">
        <v>691</v>
      </c>
    </row>
    <row r="448" spans="1:12">
      <c r="A448">
        <v>2024</v>
      </c>
      <c r="B448" t="s">
        <v>428</v>
      </c>
      <c r="C448" t="s">
        <v>27</v>
      </c>
      <c r="D448" t="s">
        <v>114</v>
      </c>
      <c r="E448" t="s">
        <v>115</v>
      </c>
      <c r="F448">
        <v>2022</v>
      </c>
      <c r="G448">
        <v>45</v>
      </c>
      <c r="H448" t="s">
        <v>101</v>
      </c>
      <c r="I448" t="s">
        <v>697</v>
      </c>
      <c r="J448" t="s">
        <v>690</v>
      </c>
      <c r="L448" t="s">
        <v>691</v>
      </c>
    </row>
    <row r="449" spans="1:12">
      <c r="A449">
        <v>2023</v>
      </c>
      <c r="B449" t="s">
        <v>425</v>
      </c>
      <c r="C449" t="s">
        <v>24</v>
      </c>
      <c r="D449" t="s">
        <v>103</v>
      </c>
      <c r="E449" t="s">
        <v>102</v>
      </c>
      <c r="F449">
        <v>2021</v>
      </c>
      <c r="G449">
        <v>7</v>
      </c>
      <c r="H449" t="s">
        <v>101</v>
      </c>
      <c r="I449" t="s">
        <v>697</v>
      </c>
      <c r="J449" t="s">
        <v>690</v>
      </c>
      <c r="L449" t="s">
        <v>691</v>
      </c>
    </row>
    <row r="450" spans="1:12">
      <c r="A450">
        <v>2023</v>
      </c>
      <c r="B450" t="s">
        <v>428</v>
      </c>
      <c r="C450" t="s">
        <v>27</v>
      </c>
      <c r="D450" t="s">
        <v>25</v>
      </c>
      <c r="E450" t="s">
        <v>26</v>
      </c>
      <c r="F450">
        <v>2021</v>
      </c>
      <c r="G450">
        <v>1</v>
      </c>
      <c r="H450" t="s">
        <v>1</v>
      </c>
      <c r="I450" t="s">
        <v>688</v>
      </c>
      <c r="J450" t="s">
        <v>690</v>
      </c>
      <c r="K450" t="s">
        <v>2</v>
      </c>
      <c r="L450" t="s">
        <v>691</v>
      </c>
    </row>
    <row r="451" spans="1:12">
      <c r="A451">
        <v>2023</v>
      </c>
      <c r="B451" t="s">
        <v>424</v>
      </c>
      <c r="C451" t="s">
        <v>21</v>
      </c>
      <c r="D451" t="s">
        <v>19</v>
      </c>
      <c r="E451" t="s">
        <v>20</v>
      </c>
      <c r="F451">
        <v>2019</v>
      </c>
      <c r="G451">
        <v>240</v>
      </c>
      <c r="H451" t="s">
        <v>1</v>
      </c>
      <c r="I451" t="s">
        <v>688</v>
      </c>
      <c r="J451" t="s">
        <v>690</v>
      </c>
      <c r="K451" t="s">
        <v>2</v>
      </c>
      <c r="L451" t="s">
        <v>700</v>
      </c>
    </row>
    <row r="452" spans="1:12">
      <c r="A452">
        <v>2024</v>
      </c>
      <c r="B452" t="s">
        <v>436</v>
      </c>
      <c r="C452" t="s">
        <v>49</v>
      </c>
      <c r="D452" t="s">
        <v>69</v>
      </c>
      <c r="E452" t="s">
        <v>70</v>
      </c>
      <c r="F452">
        <v>2022</v>
      </c>
      <c r="G452">
        <v>30</v>
      </c>
      <c r="H452" t="s">
        <v>1</v>
      </c>
      <c r="I452" t="s">
        <v>688</v>
      </c>
      <c r="J452" t="s">
        <v>690</v>
      </c>
      <c r="K452" t="s">
        <v>54</v>
      </c>
      <c r="L452" t="s">
        <v>691</v>
      </c>
    </row>
    <row r="453" spans="1:12">
      <c r="A453">
        <v>2024</v>
      </c>
      <c r="B453" t="s">
        <v>435</v>
      </c>
      <c r="C453" t="s">
        <v>48</v>
      </c>
      <c r="D453" t="s">
        <v>22</v>
      </c>
      <c r="E453" t="s">
        <v>23</v>
      </c>
      <c r="F453">
        <v>2020</v>
      </c>
      <c r="G453">
        <v>782</v>
      </c>
      <c r="H453" t="s">
        <v>1</v>
      </c>
      <c r="I453" t="s">
        <v>688</v>
      </c>
      <c r="J453" t="s">
        <v>690</v>
      </c>
      <c r="K453" t="s">
        <v>2</v>
      </c>
      <c r="L453" t="s">
        <v>708</v>
      </c>
    </row>
    <row r="454" spans="1:12">
      <c r="A454">
        <v>2024</v>
      </c>
      <c r="B454" t="s">
        <v>422</v>
      </c>
      <c r="C454" t="s">
        <v>15</v>
      </c>
      <c r="D454" t="s">
        <v>124</v>
      </c>
      <c r="E454" t="s">
        <v>125</v>
      </c>
      <c r="F454">
        <v>2022</v>
      </c>
      <c r="G454">
        <v>0</v>
      </c>
      <c r="H454" t="s">
        <v>119</v>
      </c>
      <c r="I454" t="s">
        <v>712</v>
      </c>
      <c r="J454" t="s">
        <v>690</v>
      </c>
      <c r="L454" t="s">
        <v>691</v>
      </c>
    </row>
    <row r="455" spans="1:12">
      <c r="A455">
        <v>2024</v>
      </c>
      <c r="B455" t="s">
        <v>436</v>
      </c>
      <c r="C455" t="s">
        <v>49</v>
      </c>
      <c r="D455" t="s">
        <v>40</v>
      </c>
      <c r="E455" t="s">
        <v>41</v>
      </c>
      <c r="F455">
        <v>2020</v>
      </c>
      <c r="G455">
        <v>21.44</v>
      </c>
      <c r="H455" t="s">
        <v>1</v>
      </c>
      <c r="I455" t="s">
        <v>688</v>
      </c>
      <c r="J455" t="s">
        <v>690</v>
      </c>
      <c r="K455" t="s">
        <v>2</v>
      </c>
      <c r="L455" t="s">
        <v>708</v>
      </c>
    </row>
    <row r="456" spans="1:12">
      <c r="A456">
        <v>2023</v>
      </c>
      <c r="B456" t="s">
        <v>434</v>
      </c>
      <c r="C456" t="s">
        <v>45</v>
      </c>
      <c r="D456" t="s">
        <v>140</v>
      </c>
      <c r="E456" t="s">
        <v>141</v>
      </c>
      <c r="F456">
        <v>2021</v>
      </c>
      <c r="G456">
        <v>0</v>
      </c>
      <c r="H456" t="s">
        <v>717</v>
      </c>
      <c r="I456" t="s">
        <v>716</v>
      </c>
      <c r="J456" t="s">
        <v>690</v>
      </c>
      <c r="L456" t="s">
        <v>691</v>
      </c>
    </row>
    <row r="457" spans="1:12">
      <c r="A457">
        <v>2023</v>
      </c>
      <c r="B457" t="s">
        <v>424</v>
      </c>
      <c r="C457" t="s">
        <v>21</v>
      </c>
      <c r="D457" t="s">
        <v>40</v>
      </c>
      <c r="E457" t="s">
        <v>41</v>
      </c>
      <c r="F457">
        <v>2019</v>
      </c>
      <c r="G457">
        <v>20.7</v>
      </c>
      <c r="H457" t="s">
        <v>1</v>
      </c>
      <c r="I457" t="s">
        <v>688</v>
      </c>
      <c r="J457" t="s">
        <v>690</v>
      </c>
      <c r="K457" t="s">
        <v>2</v>
      </c>
      <c r="L457" t="s">
        <v>708</v>
      </c>
    </row>
    <row r="458" spans="1:12">
      <c r="A458">
        <v>2023</v>
      </c>
      <c r="B458" t="s">
        <v>423</v>
      </c>
      <c r="C458" t="s">
        <v>18</v>
      </c>
      <c r="D458" t="s">
        <v>123</v>
      </c>
      <c r="E458" t="s">
        <v>120</v>
      </c>
      <c r="F458">
        <v>2021</v>
      </c>
      <c r="G458">
        <v>0.5</v>
      </c>
      <c r="H458" t="s">
        <v>119</v>
      </c>
      <c r="I458" t="s">
        <v>712</v>
      </c>
      <c r="J458" t="s">
        <v>690</v>
      </c>
      <c r="L458" t="s">
        <v>691</v>
      </c>
    </row>
    <row r="459" spans="1:12">
      <c r="A459">
        <v>2023</v>
      </c>
      <c r="B459" t="s">
        <v>428</v>
      </c>
      <c r="C459" t="s">
        <v>27</v>
      </c>
      <c r="D459" t="s">
        <v>123</v>
      </c>
      <c r="E459" t="s">
        <v>120</v>
      </c>
      <c r="F459">
        <v>2021</v>
      </c>
      <c r="G459">
        <v>0.55000000000000004</v>
      </c>
      <c r="H459" t="s">
        <v>119</v>
      </c>
      <c r="I459" t="s">
        <v>712</v>
      </c>
      <c r="J459" t="s">
        <v>690</v>
      </c>
      <c r="L459" t="s">
        <v>691</v>
      </c>
    </row>
    <row r="460" spans="1:12">
      <c r="A460">
        <v>2023</v>
      </c>
      <c r="B460" t="s">
        <v>430</v>
      </c>
      <c r="C460" t="s">
        <v>33</v>
      </c>
      <c r="D460" t="s">
        <v>34</v>
      </c>
      <c r="E460" t="s">
        <v>35</v>
      </c>
      <c r="F460">
        <v>2021</v>
      </c>
      <c r="G460">
        <v>7</v>
      </c>
      <c r="H460" t="s">
        <v>1</v>
      </c>
      <c r="I460" t="s">
        <v>688</v>
      </c>
      <c r="J460" t="s">
        <v>690</v>
      </c>
      <c r="K460" t="s">
        <v>2</v>
      </c>
      <c r="L460" t="s">
        <v>691</v>
      </c>
    </row>
    <row r="461" spans="1:12">
      <c r="A461">
        <v>2023</v>
      </c>
      <c r="B461" t="s">
        <v>439</v>
      </c>
      <c r="C461" t="s">
        <v>53</v>
      </c>
      <c r="D461" t="s">
        <v>37</v>
      </c>
      <c r="E461" t="s">
        <v>38</v>
      </c>
      <c r="F461">
        <v>2019</v>
      </c>
      <c r="G461">
        <v>16.34</v>
      </c>
      <c r="H461" t="s">
        <v>1</v>
      </c>
      <c r="I461" t="s">
        <v>688</v>
      </c>
      <c r="J461" t="s">
        <v>690</v>
      </c>
      <c r="K461" t="s">
        <v>2</v>
      </c>
      <c r="L461" t="s">
        <v>708</v>
      </c>
    </row>
    <row r="462" spans="1:12">
      <c r="A462">
        <v>2024</v>
      </c>
      <c r="B462" t="s">
        <v>424</v>
      </c>
      <c r="C462" t="s">
        <v>21</v>
      </c>
      <c r="D462" t="s">
        <v>71</v>
      </c>
      <c r="E462" t="s">
        <v>72</v>
      </c>
      <c r="F462">
        <v>2022</v>
      </c>
      <c r="G462">
        <v>95</v>
      </c>
      <c r="H462" t="s">
        <v>1</v>
      </c>
      <c r="I462" t="s">
        <v>688</v>
      </c>
      <c r="J462" t="s">
        <v>690</v>
      </c>
      <c r="K462" t="s">
        <v>54</v>
      </c>
      <c r="L462" t="s">
        <v>691</v>
      </c>
    </row>
    <row r="463" spans="1:12">
      <c r="A463">
        <v>2024</v>
      </c>
      <c r="B463" t="s">
        <v>423</v>
      </c>
      <c r="C463" t="s">
        <v>18</v>
      </c>
      <c r="D463" t="s">
        <v>56</v>
      </c>
      <c r="E463" t="s">
        <v>57</v>
      </c>
      <c r="F463">
        <v>2021</v>
      </c>
      <c r="G463">
        <v>54</v>
      </c>
      <c r="H463" t="s">
        <v>1</v>
      </c>
      <c r="I463" t="s">
        <v>688</v>
      </c>
      <c r="J463" t="s">
        <v>690</v>
      </c>
      <c r="K463" t="s">
        <v>54</v>
      </c>
      <c r="L463" t="s">
        <v>695</v>
      </c>
    </row>
    <row r="464" spans="1:12">
      <c r="A464">
        <v>2024</v>
      </c>
      <c r="B464" t="s">
        <v>430</v>
      </c>
      <c r="C464" t="s">
        <v>33</v>
      </c>
      <c r="D464" t="s">
        <v>19</v>
      </c>
      <c r="E464" t="s">
        <v>20</v>
      </c>
      <c r="F464">
        <v>2020</v>
      </c>
      <c r="G464">
        <v>70</v>
      </c>
      <c r="H464" t="s">
        <v>1</v>
      </c>
      <c r="I464" t="s">
        <v>688</v>
      </c>
      <c r="J464" t="s">
        <v>690</v>
      </c>
      <c r="K464" t="s">
        <v>2</v>
      </c>
      <c r="L464" t="s">
        <v>700</v>
      </c>
    </row>
    <row r="465" spans="1:12">
      <c r="A465">
        <v>2024</v>
      </c>
      <c r="B465" t="s">
        <v>439</v>
      </c>
      <c r="C465" t="s">
        <v>53</v>
      </c>
      <c r="D465" t="s">
        <v>139</v>
      </c>
      <c r="E465" t="s">
        <v>132</v>
      </c>
      <c r="F465">
        <v>2022</v>
      </c>
      <c r="G465">
        <v>0</v>
      </c>
      <c r="H465" t="s">
        <v>717</v>
      </c>
      <c r="I465" t="s">
        <v>716</v>
      </c>
      <c r="J465" t="s">
        <v>690</v>
      </c>
      <c r="L465" t="s">
        <v>691</v>
      </c>
    </row>
    <row r="466" spans="1:12">
      <c r="A466">
        <v>2024</v>
      </c>
      <c r="B466" t="s">
        <v>433</v>
      </c>
      <c r="C466" t="s">
        <v>42</v>
      </c>
      <c r="D466" t="s">
        <v>84</v>
      </c>
      <c r="E466" t="s">
        <v>79</v>
      </c>
      <c r="F466">
        <v>2022</v>
      </c>
      <c r="G466">
        <v>3</v>
      </c>
      <c r="H466" t="s">
        <v>1</v>
      </c>
      <c r="I466" t="s">
        <v>688</v>
      </c>
      <c r="J466" t="s">
        <v>690</v>
      </c>
      <c r="K466" t="s">
        <v>78</v>
      </c>
      <c r="L466" t="s">
        <v>691</v>
      </c>
    </row>
    <row r="467" spans="1:12">
      <c r="A467">
        <v>2023</v>
      </c>
      <c r="B467" t="s">
        <v>420</v>
      </c>
      <c r="C467" t="s">
        <v>8</v>
      </c>
      <c r="D467" t="s">
        <v>61</v>
      </c>
      <c r="E467" t="s">
        <v>62</v>
      </c>
      <c r="F467">
        <v>2021</v>
      </c>
      <c r="G467">
        <v>207</v>
      </c>
      <c r="H467" t="s">
        <v>1</v>
      </c>
      <c r="I467" t="s">
        <v>688</v>
      </c>
      <c r="J467" t="s">
        <v>690</v>
      </c>
      <c r="K467" t="s">
        <v>54</v>
      </c>
      <c r="L467" t="s">
        <v>691</v>
      </c>
    </row>
    <row r="468" spans="1:12">
      <c r="A468">
        <v>2023</v>
      </c>
      <c r="B468" t="s">
        <v>439</v>
      </c>
      <c r="C468" t="s">
        <v>53</v>
      </c>
      <c r="D468" t="s">
        <v>82</v>
      </c>
      <c r="E468" t="s">
        <v>83</v>
      </c>
      <c r="F468">
        <v>2021</v>
      </c>
      <c r="G468">
        <v>1</v>
      </c>
      <c r="H468" t="s">
        <v>1</v>
      </c>
      <c r="I468" t="s">
        <v>688</v>
      </c>
      <c r="J468" t="s">
        <v>690</v>
      </c>
      <c r="K468" t="s">
        <v>78</v>
      </c>
      <c r="L468" t="s">
        <v>691</v>
      </c>
    </row>
    <row r="469" spans="1:12">
      <c r="A469">
        <v>2023</v>
      </c>
      <c r="B469" t="s">
        <v>432</v>
      </c>
      <c r="C469" t="s">
        <v>39</v>
      </c>
      <c r="D469" t="s">
        <v>28</v>
      </c>
      <c r="E469" t="s">
        <v>29</v>
      </c>
      <c r="F469">
        <v>2021</v>
      </c>
      <c r="G469">
        <v>7</v>
      </c>
      <c r="H469" t="s">
        <v>1</v>
      </c>
      <c r="I469" t="s">
        <v>688</v>
      </c>
      <c r="J469" t="s">
        <v>690</v>
      </c>
      <c r="K469" t="s">
        <v>2</v>
      </c>
      <c r="L469" t="s">
        <v>691</v>
      </c>
    </row>
    <row r="470" spans="1:12">
      <c r="A470">
        <v>2023</v>
      </c>
      <c r="B470" t="s">
        <v>438</v>
      </c>
      <c r="C470" t="s">
        <v>52</v>
      </c>
      <c r="D470" t="s">
        <v>31</v>
      </c>
      <c r="E470" t="s">
        <v>32</v>
      </c>
      <c r="F470">
        <v>2021</v>
      </c>
      <c r="G470">
        <v>3</v>
      </c>
      <c r="H470" t="s">
        <v>1</v>
      </c>
      <c r="I470" t="s">
        <v>688</v>
      </c>
      <c r="J470" t="s">
        <v>690</v>
      </c>
      <c r="K470" t="s">
        <v>2</v>
      </c>
      <c r="L470" t="s">
        <v>691</v>
      </c>
    </row>
    <row r="471" spans="1:12">
      <c r="A471">
        <v>2024</v>
      </c>
      <c r="B471" t="s">
        <v>430</v>
      </c>
      <c r="C471" t="s">
        <v>33</v>
      </c>
      <c r="D471" t="s">
        <v>56</v>
      </c>
      <c r="E471" t="s">
        <v>57</v>
      </c>
      <c r="F471">
        <v>2021</v>
      </c>
      <c r="G471">
        <v>57</v>
      </c>
      <c r="H471" t="s">
        <v>1</v>
      </c>
      <c r="I471" t="s">
        <v>688</v>
      </c>
      <c r="J471" t="s">
        <v>690</v>
      </c>
      <c r="K471" t="s">
        <v>54</v>
      </c>
      <c r="L471" t="s">
        <v>695</v>
      </c>
    </row>
    <row r="472" spans="1:12">
      <c r="A472">
        <v>2024</v>
      </c>
      <c r="B472" t="s">
        <v>430</v>
      </c>
      <c r="C472" t="s">
        <v>33</v>
      </c>
      <c r="D472" t="s">
        <v>61</v>
      </c>
      <c r="E472" t="s">
        <v>62</v>
      </c>
      <c r="F472">
        <v>2022</v>
      </c>
      <c r="G472">
        <v>47</v>
      </c>
      <c r="H472" t="s">
        <v>1</v>
      </c>
      <c r="I472" t="s">
        <v>688</v>
      </c>
      <c r="J472" t="s">
        <v>690</v>
      </c>
      <c r="K472" t="s">
        <v>54</v>
      </c>
      <c r="L472" t="s">
        <v>691</v>
      </c>
    </row>
    <row r="473" spans="1:12">
      <c r="A473">
        <v>2024</v>
      </c>
      <c r="B473" t="s">
        <v>422</v>
      </c>
      <c r="C473" t="s">
        <v>15</v>
      </c>
      <c r="D473" t="s">
        <v>40</v>
      </c>
      <c r="E473" t="s">
        <v>41</v>
      </c>
      <c r="F473">
        <v>2020</v>
      </c>
      <c r="G473">
        <v>17.309999999999999</v>
      </c>
      <c r="H473" t="s">
        <v>1</v>
      </c>
      <c r="I473" t="s">
        <v>688</v>
      </c>
      <c r="J473" t="s">
        <v>690</v>
      </c>
      <c r="K473" t="s">
        <v>2</v>
      </c>
      <c r="L473" t="s">
        <v>708</v>
      </c>
    </row>
    <row r="474" spans="1:12">
      <c r="A474">
        <v>2023</v>
      </c>
      <c r="B474" t="s">
        <v>423</v>
      </c>
      <c r="C474" t="s">
        <v>18</v>
      </c>
      <c r="D474" t="s">
        <v>97</v>
      </c>
      <c r="E474" t="s">
        <v>98</v>
      </c>
      <c r="F474">
        <v>2021</v>
      </c>
      <c r="G474">
        <v>0</v>
      </c>
      <c r="H474" t="s">
        <v>1</v>
      </c>
      <c r="I474" t="s">
        <v>688</v>
      </c>
      <c r="J474" t="s">
        <v>690</v>
      </c>
      <c r="K474" t="s">
        <v>78</v>
      </c>
      <c r="L474" t="s">
        <v>691</v>
      </c>
    </row>
    <row r="475" spans="1:12">
      <c r="A475">
        <v>2023</v>
      </c>
      <c r="B475" t="s">
        <v>438</v>
      </c>
      <c r="C475" t="s">
        <v>52</v>
      </c>
      <c r="D475" t="s">
        <v>97</v>
      </c>
      <c r="E475" t="s">
        <v>98</v>
      </c>
      <c r="F475">
        <v>2021</v>
      </c>
      <c r="G475">
        <v>0</v>
      </c>
      <c r="H475" t="s">
        <v>1</v>
      </c>
      <c r="I475" t="s">
        <v>688</v>
      </c>
      <c r="J475" t="s">
        <v>690</v>
      </c>
      <c r="K475" t="s">
        <v>78</v>
      </c>
      <c r="L475" t="s">
        <v>691</v>
      </c>
    </row>
    <row r="476" spans="1:12">
      <c r="A476">
        <v>2023</v>
      </c>
      <c r="B476" t="s">
        <v>436</v>
      </c>
      <c r="C476" t="s">
        <v>49</v>
      </c>
      <c r="D476" t="s">
        <v>123</v>
      </c>
      <c r="E476" t="s">
        <v>120</v>
      </c>
      <c r="F476">
        <v>2021</v>
      </c>
      <c r="G476">
        <v>0</v>
      </c>
      <c r="H476" t="s">
        <v>119</v>
      </c>
      <c r="I476" t="s">
        <v>712</v>
      </c>
      <c r="J476" t="s">
        <v>690</v>
      </c>
      <c r="L476" t="s">
        <v>691</v>
      </c>
    </row>
    <row r="477" spans="1:12">
      <c r="A477">
        <v>2023</v>
      </c>
      <c r="B477" t="s">
        <v>438</v>
      </c>
      <c r="C477" t="s">
        <v>52</v>
      </c>
      <c r="D477" t="s">
        <v>139</v>
      </c>
      <c r="E477" t="s">
        <v>132</v>
      </c>
      <c r="F477">
        <v>2021</v>
      </c>
      <c r="G477">
        <v>0</v>
      </c>
      <c r="H477" t="s">
        <v>717</v>
      </c>
      <c r="I477" t="s">
        <v>716</v>
      </c>
      <c r="J477" t="s">
        <v>690</v>
      </c>
      <c r="L477" t="s">
        <v>691</v>
      </c>
    </row>
    <row r="478" spans="1:12">
      <c r="A478">
        <v>2023</v>
      </c>
      <c r="B478" t="s">
        <v>429</v>
      </c>
      <c r="C478" t="s">
        <v>30</v>
      </c>
      <c r="D478" t="s">
        <v>19</v>
      </c>
      <c r="E478" t="s">
        <v>20</v>
      </c>
      <c r="F478">
        <v>2019</v>
      </c>
      <c r="G478">
        <v>365</v>
      </c>
      <c r="H478" t="s">
        <v>1</v>
      </c>
      <c r="I478" t="s">
        <v>688</v>
      </c>
      <c r="J478" t="s">
        <v>690</v>
      </c>
      <c r="K478" t="s">
        <v>2</v>
      </c>
      <c r="L478" t="s">
        <v>700</v>
      </c>
    </row>
    <row r="479" spans="1:12">
      <c r="A479">
        <v>2024</v>
      </c>
      <c r="B479" t="s">
        <v>437</v>
      </c>
      <c r="C479" t="s">
        <v>51</v>
      </c>
      <c r="D479" t="s">
        <v>22</v>
      </c>
      <c r="E479" t="s">
        <v>23</v>
      </c>
      <c r="F479">
        <v>2020</v>
      </c>
      <c r="G479">
        <v>3588</v>
      </c>
      <c r="H479" t="s">
        <v>1</v>
      </c>
      <c r="I479" t="s">
        <v>688</v>
      </c>
      <c r="J479" t="s">
        <v>690</v>
      </c>
      <c r="K479" t="s">
        <v>2</v>
      </c>
      <c r="L479" t="s">
        <v>708</v>
      </c>
    </row>
    <row r="480" spans="1:12">
      <c r="A480">
        <v>2024</v>
      </c>
      <c r="B480" t="s">
        <v>424</v>
      </c>
      <c r="C480" t="s">
        <v>21</v>
      </c>
      <c r="D480" t="s">
        <v>116</v>
      </c>
      <c r="E480" t="s">
        <v>117</v>
      </c>
      <c r="F480">
        <v>2022</v>
      </c>
      <c r="G480">
        <v>0</v>
      </c>
      <c r="H480" t="s">
        <v>101</v>
      </c>
      <c r="I480" t="s">
        <v>697</v>
      </c>
      <c r="J480" t="s">
        <v>690</v>
      </c>
      <c r="L480" t="s">
        <v>691</v>
      </c>
    </row>
    <row r="481" spans="1:12">
      <c r="A481">
        <v>2023</v>
      </c>
      <c r="B481" t="s">
        <v>425</v>
      </c>
      <c r="C481" t="s">
        <v>24</v>
      </c>
      <c r="D481" t="s">
        <v>28</v>
      </c>
      <c r="E481" t="s">
        <v>29</v>
      </c>
      <c r="F481">
        <v>2021</v>
      </c>
      <c r="G481">
        <v>3</v>
      </c>
      <c r="H481" t="s">
        <v>1</v>
      </c>
      <c r="I481" t="s">
        <v>688</v>
      </c>
      <c r="J481" t="s">
        <v>690</v>
      </c>
      <c r="K481" t="s">
        <v>2</v>
      </c>
      <c r="L481" t="s">
        <v>691</v>
      </c>
    </row>
    <row r="482" spans="1:12">
      <c r="A482">
        <v>2023</v>
      </c>
      <c r="B482" t="s">
        <v>422</v>
      </c>
      <c r="C482" t="s">
        <v>15</v>
      </c>
      <c r="D482" t="s">
        <v>139</v>
      </c>
      <c r="E482" t="s">
        <v>132</v>
      </c>
      <c r="F482">
        <v>2021</v>
      </c>
      <c r="G482">
        <v>36.36</v>
      </c>
      <c r="H482" t="s">
        <v>717</v>
      </c>
      <c r="I482" t="s">
        <v>716</v>
      </c>
      <c r="J482" t="s">
        <v>690</v>
      </c>
      <c r="L482" t="s">
        <v>691</v>
      </c>
    </row>
    <row r="483" spans="1:12">
      <c r="A483">
        <v>2023</v>
      </c>
      <c r="B483" t="s">
        <v>430</v>
      </c>
      <c r="C483" t="s">
        <v>33</v>
      </c>
      <c r="D483" t="s">
        <v>19</v>
      </c>
      <c r="E483" t="s">
        <v>20</v>
      </c>
      <c r="F483">
        <v>2019</v>
      </c>
      <c r="G483">
        <v>70</v>
      </c>
      <c r="H483" t="s">
        <v>1</v>
      </c>
      <c r="I483" t="s">
        <v>688</v>
      </c>
      <c r="J483" t="s">
        <v>690</v>
      </c>
      <c r="K483" t="s">
        <v>2</v>
      </c>
      <c r="L483" t="s">
        <v>700</v>
      </c>
    </row>
    <row r="484" spans="1:12">
      <c r="A484">
        <v>2024</v>
      </c>
      <c r="B484" t="s">
        <v>422</v>
      </c>
      <c r="C484" t="s">
        <v>15</v>
      </c>
      <c r="D484" t="s">
        <v>28</v>
      </c>
      <c r="E484" t="s">
        <v>29</v>
      </c>
      <c r="F484">
        <v>2022</v>
      </c>
      <c r="G484">
        <v>13</v>
      </c>
      <c r="H484" t="s">
        <v>1</v>
      </c>
      <c r="I484" t="s">
        <v>688</v>
      </c>
      <c r="J484" t="s">
        <v>690</v>
      </c>
      <c r="K484" t="s">
        <v>2</v>
      </c>
      <c r="L484" t="s">
        <v>691</v>
      </c>
    </row>
    <row r="485" spans="1:12">
      <c r="A485">
        <v>2024</v>
      </c>
      <c r="B485" t="s">
        <v>436</v>
      </c>
      <c r="C485" t="s">
        <v>49</v>
      </c>
      <c r="D485" t="s">
        <v>22</v>
      </c>
      <c r="E485" t="s">
        <v>23</v>
      </c>
      <c r="F485">
        <v>2020</v>
      </c>
      <c r="G485">
        <v>5903</v>
      </c>
      <c r="H485" t="s">
        <v>1</v>
      </c>
      <c r="I485" t="s">
        <v>688</v>
      </c>
      <c r="J485" t="s">
        <v>690</v>
      </c>
      <c r="K485" t="s">
        <v>2</v>
      </c>
      <c r="L485" t="s">
        <v>708</v>
      </c>
    </row>
    <row r="486" spans="1:12">
      <c r="A486">
        <v>2024</v>
      </c>
      <c r="B486" t="s">
        <v>434</v>
      </c>
      <c r="C486" t="s">
        <v>45</v>
      </c>
      <c r="D486" t="s">
        <v>80</v>
      </c>
      <c r="E486" t="s">
        <v>81</v>
      </c>
      <c r="F486">
        <v>2022</v>
      </c>
      <c r="G486">
        <v>0</v>
      </c>
      <c r="H486" t="s">
        <v>1</v>
      </c>
      <c r="I486" t="s">
        <v>688</v>
      </c>
      <c r="J486" t="s">
        <v>690</v>
      </c>
      <c r="K486" t="s">
        <v>78</v>
      </c>
      <c r="L486" t="s">
        <v>691</v>
      </c>
    </row>
    <row r="487" spans="1:12">
      <c r="A487">
        <v>2023</v>
      </c>
      <c r="B487" t="s">
        <v>429</v>
      </c>
      <c r="C487" t="s">
        <v>30</v>
      </c>
      <c r="D487" t="s">
        <v>142</v>
      </c>
      <c r="E487" t="s">
        <v>143</v>
      </c>
      <c r="F487">
        <v>2021</v>
      </c>
      <c r="G487">
        <v>55.56</v>
      </c>
      <c r="H487" t="s">
        <v>717</v>
      </c>
      <c r="I487" t="s">
        <v>716</v>
      </c>
      <c r="J487" t="s">
        <v>690</v>
      </c>
      <c r="L487" t="s">
        <v>691</v>
      </c>
    </row>
    <row r="488" spans="1:12">
      <c r="A488">
        <v>2024</v>
      </c>
      <c r="B488" t="s">
        <v>434</v>
      </c>
      <c r="C488" t="s">
        <v>45</v>
      </c>
      <c r="D488" t="s">
        <v>73</v>
      </c>
      <c r="E488" t="s">
        <v>74</v>
      </c>
      <c r="F488">
        <v>2022</v>
      </c>
      <c r="G488">
        <v>0</v>
      </c>
      <c r="H488" t="s">
        <v>1</v>
      </c>
      <c r="I488" t="s">
        <v>688</v>
      </c>
      <c r="J488" t="s">
        <v>694</v>
      </c>
      <c r="K488" t="s">
        <v>54</v>
      </c>
      <c r="L488" t="s">
        <v>695</v>
      </c>
    </row>
    <row r="489" spans="1:12">
      <c r="A489">
        <v>2024</v>
      </c>
      <c r="B489" t="s">
        <v>435</v>
      </c>
      <c r="C489" t="s">
        <v>48</v>
      </c>
      <c r="D489" t="s">
        <v>133</v>
      </c>
      <c r="E489" t="s">
        <v>134</v>
      </c>
      <c r="F489">
        <v>2022</v>
      </c>
      <c r="G489">
        <v>1</v>
      </c>
      <c r="H489" t="s">
        <v>717</v>
      </c>
      <c r="I489" t="s">
        <v>716</v>
      </c>
      <c r="J489" t="s">
        <v>690</v>
      </c>
      <c r="L489" t="s">
        <v>691</v>
      </c>
    </row>
    <row r="490" spans="1:12">
      <c r="A490">
        <v>2024</v>
      </c>
      <c r="B490" t="s">
        <v>438</v>
      </c>
      <c r="C490" t="s">
        <v>52</v>
      </c>
      <c r="D490" t="s">
        <v>97</v>
      </c>
      <c r="E490" t="s">
        <v>98</v>
      </c>
      <c r="F490">
        <v>2022</v>
      </c>
      <c r="G490">
        <v>0</v>
      </c>
      <c r="H490" t="s">
        <v>1</v>
      </c>
      <c r="I490" t="s">
        <v>688</v>
      </c>
      <c r="J490" t="s">
        <v>690</v>
      </c>
      <c r="K490" t="s">
        <v>78</v>
      </c>
      <c r="L490" t="s">
        <v>691</v>
      </c>
    </row>
    <row r="491" spans="1:12">
      <c r="A491">
        <v>2023</v>
      </c>
      <c r="B491" t="s">
        <v>423</v>
      </c>
      <c r="C491" t="s">
        <v>18</v>
      </c>
      <c r="D491" t="s">
        <v>60</v>
      </c>
      <c r="E491" t="s">
        <v>55</v>
      </c>
      <c r="F491">
        <v>2020</v>
      </c>
      <c r="G491">
        <v>68</v>
      </c>
      <c r="H491" t="s">
        <v>1</v>
      </c>
      <c r="I491" t="s">
        <v>688</v>
      </c>
      <c r="J491" t="s">
        <v>690</v>
      </c>
      <c r="K491" t="s">
        <v>54</v>
      </c>
      <c r="L491" t="s">
        <v>695</v>
      </c>
    </row>
    <row r="492" spans="1:12">
      <c r="A492">
        <v>2023</v>
      </c>
      <c r="B492" t="s">
        <v>423</v>
      </c>
      <c r="C492" t="s">
        <v>18</v>
      </c>
      <c r="D492" t="s">
        <v>121</v>
      </c>
      <c r="E492" t="s">
        <v>122</v>
      </c>
      <c r="F492">
        <v>2021</v>
      </c>
      <c r="G492">
        <v>1</v>
      </c>
      <c r="H492" t="s">
        <v>119</v>
      </c>
      <c r="I492" t="s">
        <v>712</v>
      </c>
      <c r="J492" t="s">
        <v>690</v>
      </c>
      <c r="L492" t="s">
        <v>691</v>
      </c>
    </row>
    <row r="493" spans="1:12">
      <c r="A493">
        <v>2023</v>
      </c>
      <c r="B493" t="s">
        <v>435</v>
      </c>
      <c r="C493" t="s">
        <v>48</v>
      </c>
      <c r="D493" t="s">
        <v>19</v>
      </c>
      <c r="E493" t="s">
        <v>20</v>
      </c>
      <c r="F493">
        <v>2019</v>
      </c>
      <c r="G493">
        <v>75</v>
      </c>
      <c r="H493" t="s">
        <v>1</v>
      </c>
      <c r="I493" t="s">
        <v>688</v>
      </c>
      <c r="J493" t="s">
        <v>690</v>
      </c>
      <c r="K493" t="s">
        <v>2</v>
      </c>
      <c r="L493" t="s">
        <v>700</v>
      </c>
    </row>
    <row r="494" spans="1:12">
      <c r="A494">
        <v>2024</v>
      </c>
      <c r="B494" t="s">
        <v>421</v>
      </c>
      <c r="C494" t="s">
        <v>13</v>
      </c>
      <c r="D494" t="s">
        <v>46</v>
      </c>
      <c r="E494" t="s">
        <v>47</v>
      </c>
      <c r="F494">
        <v>2024</v>
      </c>
      <c r="G494">
        <v>85.02</v>
      </c>
      <c r="H494" t="s">
        <v>1</v>
      </c>
      <c r="I494" t="s">
        <v>688</v>
      </c>
      <c r="J494" t="s">
        <v>690</v>
      </c>
      <c r="K494" t="s">
        <v>2</v>
      </c>
      <c r="L494" t="s">
        <v>708</v>
      </c>
    </row>
    <row r="495" spans="1:12">
      <c r="A495">
        <v>2024</v>
      </c>
      <c r="B495" t="s">
        <v>423</v>
      </c>
      <c r="C495" t="s">
        <v>18</v>
      </c>
      <c r="D495" t="s">
        <v>34</v>
      </c>
      <c r="E495" t="s">
        <v>35</v>
      </c>
      <c r="F495">
        <v>2022</v>
      </c>
      <c r="G495">
        <v>18</v>
      </c>
      <c r="H495" t="s">
        <v>1</v>
      </c>
      <c r="I495" t="s">
        <v>688</v>
      </c>
      <c r="J495" t="s">
        <v>690</v>
      </c>
      <c r="K495" t="s">
        <v>2</v>
      </c>
      <c r="L495" t="s">
        <v>691</v>
      </c>
    </row>
    <row r="496" spans="1:12">
      <c r="A496">
        <v>2024</v>
      </c>
      <c r="B496" t="s">
        <v>430</v>
      </c>
      <c r="C496" t="s">
        <v>33</v>
      </c>
      <c r="D496" t="s">
        <v>80</v>
      </c>
      <c r="E496" t="s">
        <v>81</v>
      </c>
      <c r="F496">
        <v>2022</v>
      </c>
      <c r="G496">
        <v>540</v>
      </c>
      <c r="H496" t="s">
        <v>1</v>
      </c>
      <c r="I496" t="s">
        <v>688</v>
      </c>
      <c r="J496" t="s">
        <v>690</v>
      </c>
      <c r="K496" t="s">
        <v>78</v>
      </c>
      <c r="L496" t="s">
        <v>691</v>
      </c>
    </row>
    <row r="497" spans="1:12">
      <c r="A497">
        <v>2024</v>
      </c>
      <c r="B497" t="s">
        <v>435</v>
      </c>
      <c r="C497" t="s">
        <v>48</v>
      </c>
      <c r="D497" t="s">
        <v>65</v>
      </c>
      <c r="E497" t="s">
        <v>66</v>
      </c>
      <c r="F497">
        <v>2022</v>
      </c>
      <c r="G497">
        <v>0</v>
      </c>
      <c r="H497" t="s">
        <v>1</v>
      </c>
      <c r="I497" t="s">
        <v>688</v>
      </c>
      <c r="J497" t="s">
        <v>690</v>
      </c>
      <c r="K497" t="s">
        <v>54</v>
      </c>
      <c r="L497" t="s">
        <v>691</v>
      </c>
    </row>
    <row r="498" spans="1:12">
      <c r="A498">
        <v>2024</v>
      </c>
      <c r="B498" t="s">
        <v>437</v>
      </c>
      <c r="C498" t="s">
        <v>51</v>
      </c>
      <c r="D498" t="s">
        <v>67</v>
      </c>
      <c r="E498" t="s">
        <v>68</v>
      </c>
      <c r="F498">
        <v>2022</v>
      </c>
      <c r="G498">
        <v>4</v>
      </c>
      <c r="H498" t="s">
        <v>1</v>
      </c>
      <c r="I498" t="s">
        <v>688</v>
      </c>
      <c r="J498" t="s">
        <v>690</v>
      </c>
      <c r="K498" t="s">
        <v>54</v>
      </c>
      <c r="L498" t="s">
        <v>691</v>
      </c>
    </row>
    <row r="499" spans="1:12">
      <c r="A499">
        <v>2024</v>
      </c>
      <c r="B499" t="s">
        <v>422</v>
      </c>
      <c r="C499" t="s">
        <v>15</v>
      </c>
      <c r="D499" t="s">
        <v>58</v>
      </c>
      <c r="E499" t="s">
        <v>59</v>
      </c>
      <c r="F499">
        <v>2021</v>
      </c>
      <c r="G499">
        <v>736</v>
      </c>
      <c r="H499" t="s">
        <v>1</v>
      </c>
      <c r="I499" t="s">
        <v>688</v>
      </c>
      <c r="J499" t="s">
        <v>690</v>
      </c>
      <c r="K499" t="s">
        <v>54</v>
      </c>
      <c r="L499" t="s">
        <v>695</v>
      </c>
    </row>
    <row r="500" spans="1:12">
      <c r="A500">
        <v>2023</v>
      </c>
      <c r="B500" t="s">
        <v>422</v>
      </c>
      <c r="C500" t="s">
        <v>15</v>
      </c>
      <c r="D500" t="s">
        <v>82</v>
      </c>
      <c r="E500" t="s">
        <v>83</v>
      </c>
      <c r="F500">
        <v>2021</v>
      </c>
      <c r="G500">
        <v>5</v>
      </c>
      <c r="H500" t="s">
        <v>1</v>
      </c>
      <c r="I500" t="s">
        <v>688</v>
      </c>
      <c r="J500" t="s">
        <v>690</v>
      </c>
      <c r="K500" t="s">
        <v>78</v>
      </c>
      <c r="L500" t="s">
        <v>691</v>
      </c>
    </row>
    <row r="501" spans="1:12">
      <c r="A501">
        <v>2023</v>
      </c>
      <c r="B501" t="s">
        <v>432</v>
      </c>
      <c r="C501" t="s">
        <v>39</v>
      </c>
      <c r="D501" t="s">
        <v>80</v>
      </c>
      <c r="E501" t="s">
        <v>81</v>
      </c>
      <c r="F501">
        <v>2021</v>
      </c>
      <c r="G501">
        <v>594</v>
      </c>
      <c r="H501" t="s">
        <v>1</v>
      </c>
      <c r="I501" t="s">
        <v>688</v>
      </c>
      <c r="J501" t="s">
        <v>690</v>
      </c>
      <c r="K501" t="s">
        <v>78</v>
      </c>
      <c r="L501" t="s">
        <v>691</v>
      </c>
    </row>
    <row r="502" spans="1:12">
      <c r="A502">
        <v>2023</v>
      </c>
      <c r="B502" t="s">
        <v>432</v>
      </c>
      <c r="C502" t="s">
        <v>39</v>
      </c>
      <c r="D502" t="s">
        <v>65</v>
      </c>
      <c r="E502" t="s">
        <v>66</v>
      </c>
      <c r="F502">
        <v>2021</v>
      </c>
      <c r="G502">
        <v>0</v>
      </c>
      <c r="H502" t="s">
        <v>1</v>
      </c>
      <c r="I502" t="s">
        <v>688</v>
      </c>
      <c r="J502" t="s">
        <v>690</v>
      </c>
      <c r="K502" t="s">
        <v>54</v>
      </c>
      <c r="L502" t="s">
        <v>691</v>
      </c>
    </row>
    <row r="503" spans="1:12">
      <c r="A503">
        <v>2023</v>
      </c>
      <c r="B503" t="s">
        <v>435</v>
      </c>
      <c r="C503" t="s">
        <v>48</v>
      </c>
      <c r="D503" t="s">
        <v>65</v>
      </c>
      <c r="E503" t="s">
        <v>66</v>
      </c>
      <c r="F503">
        <v>2021</v>
      </c>
      <c r="G503">
        <v>0</v>
      </c>
      <c r="H503" t="s">
        <v>1</v>
      </c>
      <c r="I503" t="s">
        <v>688</v>
      </c>
      <c r="J503" t="s">
        <v>690</v>
      </c>
      <c r="K503" t="s">
        <v>54</v>
      </c>
      <c r="L503" t="s">
        <v>691</v>
      </c>
    </row>
    <row r="504" spans="1:12">
      <c r="A504">
        <v>2023</v>
      </c>
      <c r="B504" t="s">
        <v>438</v>
      </c>
      <c r="C504" t="s">
        <v>52</v>
      </c>
      <c r="D504" t="s">
        <v>123</v>
      </c>
      <c r="E504" t="s">
        <v>120</v>
      </c>
      <c r="F504">
        <v>2021</v>
      </c>
      <c r="G504">
        <v>0.5</v>
      </c>
      <c r="H504" t="s">
        <v>119</v>
      </c>
      <c r="I504" t="s">
        <v>712</v>
      </c>
      <c r="J504" t="s">
        <v>690</v>
      </c>
      <c r="L504" t="s">
        <v>691</v>
      </c>
    </row>
    <row r="505" spans="1:12">
      <c r="A505">
        <v>2024</v>
      </c>
      <c r="B505" t="s">
        <v>438</v>
      </c>
      <c r="C505" t="s">
        <v>52</v>
      </c>
      <c r="D505" t="s">
        <v>133</v>
      </c>
      <c r="E505" t="s">
        <v>134</v>
      </c>
      <c r="F505">
        <v>2022</v>
      </c>
      <c r="G505">
        <v>0</v>
      </c>
      <c r="H505" t="s">
        <v>717</v>
      </c>
      <c r="I505" t="s">
        <v>716</v>
      </c>
      <c r="J505" t="s">
        <v>690</v>
      </c>
      <c r="L505" t="s">
        <v>691</v>
      </c>
    </row>
    <row r="506" spans="1:12">
      <c r="A506">
        <v>2024</v>
      </c>
      <c r="B506" t="s">
        <v>422</v>
      </c>
      <c r="C506" t="s">
        <v>15</v>
      </c>
      <c r="D506" t="s">
        <v>123</v>
      </c>
      <c r="E506" t="s">
        <v>120</v>
      </c>
      <c r="F506">
        <v>2022</v>
      </c>
      <c r="G506">
        <v>4.79</v>
      </c>
      <c r="H506" t="s">
        <v>119</v>
      </c>
      <c r="I506" t="s">
        <v>712</v>
      </c>
      <c r="J506" t="s">
        <v>690</v>
      </c>
      <c r="L506" t="s">
        <v>691</v>
      </c>
    </row>
    <row r="507" spans="1:12">
      <c r="A507">
        <v>2024</v>
      </c>
      <c r="B507" t="s">
        <v>428</v>
      </c>
      <c r="C507" t="s">
        <v>27</v>
      </c>
      <c r="D507" t="s">
        <v>19</v>
      </c>
      <c r="E507" t="s">
        <v>20</v>
      </c>
      <c r="F507">
        <v>2020</v>
      </c>
      <c r="G507">
        <v>120</v>
      </c>
      <c r="H507" t="s">
        <v>1</v>
      </c>
      <c r="I507" t="s">
        <v>688</v>
      </c>
      <c r="J507" t="s">
        <v>690</v>
      </c>
      <c r="K507" t="s">
        <v>2</v>
      </c>
      <c r="L507" t="s">
        <v>700</v>
      </c>
    </row>
    <row r="508" spans="1:12">
      <c r="A508">
        <v>2024</v>
      </c>
      <c r="B508" t="s">
        <v>438</v>
      </c>
      <c r="C508" t="s">
        <v>52</v>
      </c>
      <c r="D508" t="s">
        <v>16</v>
      </c>
      <c r="E508" t="s">
        <v>17</v>
      </c>
      <c r="F508">
        <v>2020</v>
      </c>
      <c r="G508">
        <v>6.8683565</v>
      </c>
      <c r="H508" t="s">
        <v>1</v>
      </c>
      <c r="I508" t="s">
        <v>688</v>
      </c>
      <c r="J508" t="s">
        <v>690</v>
      </c>
      <c r="K508" t="s">
        <v>2</v>
      </c>
      <c r="L508" t="s">
        <v>700</v>
      </c>
    </row>
    <row r="509" spans="1:12">
      <c r="A509">
        <v>2024</v>
      </c>
      <c r="B509" t="s">
        <v>439</v>
      </c>
      <c r="C509" t="s">
        <v>53</v>
      </c>
      <c r="D509" t="s">
        <v>60</v>
      </c>
      <c r="E509" t="s">
        <v>55</v>
      </c>
      <c r="F509">
        <v>2021</v>
      </c>
      <c r="G509">
        <v>27</v>
      </c>
      <c r="H509" t="s">
        <v>1</v>
      </c>
      <c r="I509" t="s">
        <v>688</v>
      </c>
      <c r="J509" t="s">
        <v>690</v>
      </c>
      <c r="K509" t="s">
        <v>54</v>
      </c>
      <c r="L509" t="s">
        <v>695</v>
      </c>
    </row>
    <row r="510" spans="1:12">
      <c r="A510">
        <v>2024</v>
      </c>
      <c r="B510" t="s">
        <v>424</v>
      </c>
      <c r="C510" t="s">
        <v>21</v>
      </c>
      <c r="D510" t="s">
        <v>84</v>
      </c>
      <c r="E510" t="s">
        <v>79</v>
      </c>
      <c r="F510">
        <v>2022</v>
      </c>
      <c r="G510">
        <v>1</v>
      </c>
      <c r="H510" t="s">
        <v>1</v>
      </c>
      <c r="I510" t="s">
        <v>688</v>
      </c>
      <c r="J510" t="s">
        <v>690</v>
      </c>
      <c r="K510" t="s">
        <v>78</v>
      </c>
      <c r="L510" t="s">
        <v>691</v>
      </c>
    </row>
    <row r="511" spans="1:12">
      <c r="A511">
        <v>2023</v>
      </c>
      <c r="B511" t="s">
        <v>421</v>
      </c>
      <c r="C511" t="s">
        <v>13</v>
      </c>
      <c r="D511" t="s">
        <v>67</v>
      </c>
      <c r="E511" t="s">
        <v>68</v>
      </c>
      <c r="F511">
        <v>2021</v>
      </c>
      <c r="G511">
        <v>5</v>
      </c>
      <c r="H511" t="s">
        <v>1</v>
      </c>
      <c r="I511" t="s">
        <v>688</v>
      </c>
      <c r="J511" t="s">
        <v>690</v>
      </c>
      <c r="K511" t="s">
        <v>54</v>
      </c>
      <c r="L511" t="s">
        <v>691</v>
      </c>
    </row>
    <row r="512" spans="1:12">
      <c r="A512">
        <v>2023</v>
      </c>
      <c r="B512" t="s">
        <v>431</v>
      </c>
      <c r="C512" t="s">
        <v>36</v>
      </c>
      <c r="D512" t="s">
        <v>22</v>
      </c>
      <c r="E512" t="s">
        <v>23</v>
      </c>
      <c r="F512">
        <v>2019</v>
      </c>
      <c r="G512">
        <v>565.34</v>
      </c>
      <c r="H512" t="s">
        <v>1</v>
      </c>
      <c r="I512" t="s">
        <v>688</v>
      </c>
      <c r="J512" t="s">
        <v>690</v>
      </c>
      <c r="K512" t="s">
        <v>2</v>
      </c>
      <c r="L512" t="s">
        <v>708</v>
      </c>
    </row>
    <row r="513" spans="1:12">
      <c r="A513">
        <v>2023</v>
      </c>
      <c r="B513" t="s">
        <v>424</v>
      </c>
      <c r="C513" t="s">
        <v>21</v>
      </c>
      <c r="D513" t="s">
        <v>103</v>
      </c>
      <c r="E513" t="s">
        <v>102</v>
      </c>
      <c r="F513">
        <v>2021</v>
      </c>
      <c r="G513">
        <v>20</v>
      </c>
      <c r="H513" t="s">
        <v>101</v>
      </c>
      <c r="I513" t="s">
        <v>697</v>
      </c>
      <c r="J513" t="s">
        <v>690</v>
      </c>
      <c r="L513" t="s">
        <v>691</v>
      </c>
    </row>
    <row r="514" spans="1:12">
      <c r="A514">
        <v>2024</v>
      </c>
      <c r="B514" t="s">
        <v>436</v>
      </c>
      <c r="C514" t="s">
        <v>49</v>
      </c>
      <c r="D514" t="s">
        <v>31</v>
      </c>
      <c r="E514" t="s">
        <v>32</v>
      </c>
      <c r="F514">
        <v>2022</v>
      </c>
      <c r="G514">
        <v>12</v>
      </c>
      <c r="H514" t="s">
        <v>1</v>
      </c>
      <c r="I514" t="s">
        <v>688</v>
      </c>
      <c r="J514" t="s">
        <v>690</v>
      </c>
      <c r="K514" t="s">
        <v>2</v>
      </c>
      <c r="L514" t="s">
        <v>691</v>
      </c>
    </row>
    <row r="515" spans="1:12">
      <c r="A515">
        <v>2024</v>
      </c>
      <c r="B515" t="s">
        <v>425</v>
      </c>
      <c r="C515" t="s">
        <v>24</v>
      </c>
      <c r="D515" t="s">
        <v>58</v>
      </c>
      <c r="E515" t="s">
        <v>59</v>
      </c>
      <c r="F515">
        <v>2021</v>
      </c>
      <c r="G515">
        <v>126</v>
      </c>
      <c r="H515" t="s">
        <v>1</v>
      </c>
      <c r="I515" t="s">
        <v>688</v>
      </c>
      <c r="J515" t="s">
        <v>690</v>
      </c>
      <c r="K515" t="s">
        <v>54</v>
      </c>
      <c r="L515" t="s">
        <v>695</v>
      </c>
    </row>
    <row r="516" spans="1:12">
      <c r="A516">
        <v>2023</v>
      </c>
      <c r="B516" t="s">
        <v>422</v>
      </c>
      <c r="C516" t="s">
        <v>15</v>
      </c>
      <c r="D516" t="s">
        <v>67</v>
      </c>
      <c r="E516" t="s">
        <v>68</v>
      </c>
      <c r="F516">
        <v>2021</v>
      </c>
      <c r="G516">
        <v>11</v>
      </c>
      <c r="H516" t="s">
        <v>1</v>
      </c>
      <c r="I516" t="s">
        <v>688</v>
      </c>
      <c r="J516" t="s">
        <v>690</v>
      </c>
      <c r="K516" t="s">
        <v>54</v>
      </c>
      <c r="L516" t="s">
        <v>691</v>
      </c>
    </row>
    <row r="517" spans="1:12">
      <c r="A517">
        <v>2023</v>
      </c>
      <c r="B517" t="s">
        <v>438</v>
      </c>
      <c r="C517" t="s">
        <v>52</v>
      </c>
      <c r="D517" t="s">
        <v>34</v>
      </c>
      <c r="E517" t="s">
        <v>35</v>
      </c>
      <c r="F517">
        <v>2021</v>
      </c>
      <c r="G517">
        <v>5</v>
      </c>
      <c r="H517" t="s">
        <v>1</v>
      </c>
      <c r="I517" t="s">
        <v>688</v>
      </c>
      <c r="J517" t="s">
        <v>690</v>
      </c>
      <c r="K517" t="s">
        <v>2</v>
      </c>
      <c r="L517" t="s">
        <v>691</v>
      </c>
    </row>
    <row r="518" spans="1:12">
      <c r="A518">
        <v>2023</v>
      </c>
      <c r="B518" t="s">
        <v>435</v>
      </c>
      <c r="C518" t="s">
        <v>48</v>
      </c>
      <c r="D518" t="s">
        <v>71</v>
      </c>
      <c r="E518" t="s">
        <v>72</v>
      </c>
      <c r="F518">
        <v>2021</v>
      </c>
      <c r="G518">
        <v>32</v>
      </c>
      <c r="H518" t="s">
        <v>1</v>
      </c>
      <c r="I518" t="s">
        <v>688</v>
      </c>
      <c r="J518" t="s">
        <v>690</v>
      </c>
      <c r="K518" t="s">
        <v>54</v>
      </c>
      <c r="L518" t="s">
        <v>691</v>
      </c>
    </row>
    <row r="519" spans="1:12">
      <c r="A519">
        <v>2024</v>
      </c>
      <c r="B519" t="s">
        <v>433</v>
      </c>
      <c r="C519" t="s">
        <v>42</v>
      </c>
      <c r="D519" t="s">
        <v>133</v>
      </c>
      <c r="E519" t="s">
        <v>134</v>
      </c>
      <c r="F519">
        <v>2022</v>
      </c>
      <c r="G519">
        <v>0</v>
      </c>
      <c r="H519" t="s">
        <v>717</v>
      </c>
      <c r="I519" t="s">
        <v>716</v>
      </c>
      <c r="J519" t="s">
        <v>690</v>
      </c>
      <c r="L519" t="s">
        <v>691</v>
      </c>
    </row>
    <row r="520" spans="1:12">
      <c r="A520">
        <v>2024</v>
      </c>
      <c r="B520" t="s">
        <v>438</v>
      </c>
      <c r="C520" t="s">
        <v>52</v>
      </c>
      <c r="D520" t="s">
        <v>126</v>
      </c>
      <c r="E520" t="s">
        <v>127</v>
      </c>
      <c r="F520">
        <v>2018</v>
      </c>
      <c r="G520">
        <v>0</v>
      </c>
      <c r="H520" t="s">
        <v>119</v>
      </c>
      <c r="I520" t="s">
        <v>712</v>
      </c>
      <c r="J520" t="s">
        <v>690</v>
      </c>
      <c r="L520" t="s">
        <v>691</v>
      </c>
    </row>
    <row r="521" spans="1:12">
      <c r="A521">
        <v>2023</v>
      </c>
      <c r="B521" t="s">
        <v>431</v>
      </c>
      <c r="C521" t="s">
        <v>36</v>
      </c>
      <c r="D521" t="s">
        <v>140</v>
      </c>
      <c r="E521" t="s">
        <v>141</v>
      </c>
      <c r="F521">
        <v>2021</v>
      </c>
      <c r="G521">
        <v>0</v>
      </c>
      <c r="H521" t="s">
        <v>717</v>
      </c>
      <c r="I521" t="s">
        <v>716</v>
      </c>
      <c r="J521" t="s">
        <v>690</v>
      </c>
      <c r="L521" t="s">
        <v>691</v>
      </c>
    </row>
    <row r="522" spans="1:12">
      <c r="A522">
        <v>2023</v>
      </c>
      <c r="B522" t="s">
        <v>437</v>
      </c>
      <c r="C522" t="s">
        <v>51</v>
      </c>
      <c r="D522" t="s">
        <v>80</v>
      </c>
      <c r="E522" t="s">
        <v>81</v>
      </c>
      <c r="F522">
        <v>2021</v>
      </c>
      <c r="G522">
        <v>273</v>
      </c>
      <c r="H522" t="s">
        <v>1</v>
      </c>
      <c r="I522" t="s">
        <v>688</v>
      </c>
      <c r="J522" t="s">
        <v>690</v>
      </c>
      <c r="K522" t="s">
        <v>78</v>
      </c>
      <c r="L522" t="s">
        <v>691</v>
      </c>
    </row>
    <row r="523" spans="1:12">
      <c r="A523">
        <v>2023</v>
      </c>
      <c r="B523" t="s">
        <v>428</v>
      </c>
      <c r="C523" t="s">
        <v>27</v>
      </c>
      <c r="D523" t="s">
        <v>67</v>
      </c>
      <c r="E523" t="s">
        <v>68</v>
      </c>
      <c r="F523">
        <v>2021</v>
      </c>
      <c r="G523">
        <v>4</v>
      </c>
      <c r="H523" t="s">
        <v>1</v>
      </c>
      <c r="I523" t="s">
        <v>688</v>
      </c>
      <c r="J523" t="s">
        <v>690</v>
      </c>
      <c r="K523" t="s">
        <v>54</v>
      </c>
      <c r="L523" t="s">
        <v>691</v>
      </c>
    </row>
    <row r="524" spans="1:12">
      <c r="A524">
        <v>2023</v>
      </c>
      <c r="B524" t="s">
        <v>429</v>
      </c>
      <c r="C524" t="s">
        <v>30</v>
      </c>
      <c r="D524" t="s">
        <v>46</v>
      </c>
      <c r="E524" t="s">
        <v>47</v>
      </c>
      <c r="F524">
        <v>2023</v>
      </c>
      <c r="G524">
        <v>78.2</v>
      </c>
      <c r="H524" t="s">
        <v>1</v>
      </c>
      <c r="I524" t="s">
        <v>688</v>
      </c>
      <c r="J524" t="s">
        <v>690</v>
      </c>
      <c r="K524" t="s">
        <v>2</v>
      </c>
      <c r="L524" t="s">
        <v>708</v>
      </c>
    </row>
    <row r="525" spans="1:12">
      <c r="A525">
        <v>2023</v>
      </c>
      <c r="B525" t="s">
        <v>432</v>
      </c>
      <c r="C525" t="s">
        <v>39</v>
      </c>
      <c r="D525" t="s">
        <v>91</v>
      </c>
      <c r="E525" t="s">
        <v>92</v>
      </c>
      <c r="F525">
        <v>2021</v>
      </c>
      <c r="G525">
        <v>0</v>
      </c>
      <c r="H525" t="s">
        <v>1</v>
      </c>
      <c r="I525" t="s">
        <v>688</v>
      </c>
      <c r="J525" t="s">
        <v>690</v>
      </c>
      <c r="K525" t="s">
        <v>78</v>
      </c>
      <c r="L525" t="s">
        <v>691</v>
      </c>
    </row>
    <row r="526" spans="1:12">
      <c r="A526">
        <v>2023</v>
      </c>
      <c r="B526" t="s">
        <v>432</v>
      </c>
      <c r="C526" t="s">
        <v>39</v>
      </c>
      <c r="D526" t="s">
        <v>123</v>
      </c>
      <c r="E526" t="s">
        <v>120</v>
      </c>
      <c r="F526">
        <v>2021</v>
      </c>
      <c r="G526">
        <v>1.5</v>
      </c>
      <c r="H526" t="s">
        <v>119</v>
      </c>
      <c r="I526" t="s">
        <v>712</v>
      </c>
      <c r="J526" t="s">
        <v>690</v>
      </c>
      <c r="L526" t="s">
        <v>691</v>
      </c>
    </row>
    <row r="527" spans="1:12">
      <c r="A527">
        <v>2023</v>
      </c>
      <c r="B527" t="s">
        <v>420</v>
      </c>
      <c r="C527" t="s">
        <v>8</v>
      </c>
      <c r="D527" t="s">
        <v>14</v>
      </c>
      <c r="E527" t="s">
        <v>5</v>
      </c>
      <c r="F527">
        <v>2021</v>
      </c>
      <c r="G527">
        <v>1453</v>
      </c>
      <c r="H527" t="s">
        <v>1</v>
      </c>
      <c r="I527" t="s">
        <v>688</v>
      </c>
      <c r="J527" t="s">
        <v>690</v>
      </c>
      <c r="K527" t="s">
        <v>2</v>
      </c>
      <c r="L527" t="s">
        <v>691</v>
      </c>
    </row>
    <row r="528" spans="1:12">
      <c r="A528">
        <v>2023</v>
      </c>
      <c r="B528" t="s">
        <v>424</v>
      </c>
      <c r="C528" t="s">
        <v>21</v>
      </c>
      <c r="D528" t="s">
        <v>16</v>
      </c>
      <c r="E528" t="s">
        <v>17</v>
      </c>
      <c r="F528">
        <v>2019</v>
      </c>
      <c r="G528">
        <v>10.519452293000001</v>
      </c>
      <c r="H528" t="s">
        <v>1</v>
      </c>
      <c r="I528" t="s">
        <v>688</v>
      </c>
      <c r="J528" t="s">
        <v>690</v>
      </c>
      <c r="K528" t="s">
        <v>2</v>
      </c>
      <c r="L528" t="s">
        <v>700</v>
      </c>
    </row>
    <row r="529" spans="1:12">
      <c r="A529">
        <v>2023</v>
      </c>
      <c r="B529" t="s">
        <v>429</v>
      </c>
      <c r="C529" t="s">
        <v>30</v>
      </c>
      <c r="D529" t="s">
        <v>37</v>
      </c>
      <c r="E529" t="s">
        <v>38</v>
      </c>
      <c r="F529">
        <v>2019</v>
      </c>
      <c r="G529">
        <v>25.87</v>
      </c>
      <c r="H529" t="s">
        <v>1</v>
      </c>
      <c r="I529" t="s">
        <v>688</v>
      </c>
      <c r="J529" t="s">
        <v>690</v>
      </c>
      <c r="K529" t="s">
        <v>2</v>
      </c>
      <c r="L529" t="s">
        <v>708</v>
      </c>
    </row>
    <row r="530" spans="1:12">
      <c r="A530">
        <v>2024</v>
      </c>
      <c r="B530" t="s">
        <v>439</v>
      </c>
      <c r="C530" t="s">
        <v>53</v>
      </c>
      <c r="D530" t="s">
        <v>14</v>
      </c>
      <c r="E530" t="s">
        <v>5</v>
      </c>
      <c r="F530">
        <v>2022</v>
      </c>
      <c r="G530">
        <v>163</v>
      </c>
      <c r="H530" t="s">
        <v>1</v>
      </c>
      <c r="I530" t="s">
        <v>688</v>
      </c>
      <c r="J530" t="s">
        <v>690</v>
      </c>
      <c r="K530" t="s">
        <v>2</v>
      </c>
      <c r="L530" t="s">
        <v>691</v>
      </c>
    </row>
    <row r="531" spans="1:12">
      <c r="A531">
        <v>2024</v>
      </c>
      <c r="B531" t="s">
        <v>439</v>
      </c>
      <c r="C531" t="s">
        <v>53</v>
      </c>
      <c r="D531" t="s">
        <v>69</v>
      </c>
      <c r="E531" t="s">
        <v>70</v>
      </c>
      <c r="F531">
        <v>2022</v>
      </c>
      <c r="G531">
        <v>92</v>
      </c>
      <c r="H531" t="s">
        <v>1</v>
      </c>
      <c r="I531" t="s">
        <v>688</v>
      </c>
      <c r="J531" t="s">
        <v>690</v>
      </c>
      <c r="K531" t="s">
        <v>54</v>
      </c>
      <c r="L531" t="s">
        <v>691</v>
      </c>
    </row>
    <row r="532" spans="1:12">
      <c r="A532">
        <v>2024</v>
      </c>
      <c r="B532" t="s">
        <v>420</v>
      </c>
      <c r="C532" t="s">
        <v>8</v>
      </c>
      <c r="D532" t="s">
        <v>82</v>
      </c>
      <c r="E532" t="s">
        <v>83</v>
      </c>
      <c r="F532">
        <v>2022</v>
      </c>
      <c r="G532">
        <v>2</v>
      </c>
      <c r="H532" t="s">
        <v>1</v>
      </c>
      <c r="I532" t="s">
        <v>688</v>
      </c>
      <c r="J532" t="s">
        <v>690</v>
      </c>
      <c r="K532" t="s">
        <v>78</v>
      </c>
      <c r="L532" t="s">
        <v>691</v>
      </c>
    </row>
    <row r="533" spans="1:12">
      <c r="A533">
        <v>2024</v>
      </c>
      <c r="B533" t="s">
        <v>438</v>
      </c>
      <c r="C533" t="s">
        <v>52</v>
      </c>
      <c r="D533" t="s">
        <v>56</v>
      </c>
      <c r="E533" t="s">
        <v>57</v>
      </c>
      <c r="F533">
        <v>2021</v>
      </c>
      <c r="G533">
        <v>56</v>
      </c>
      <c r="H533" t="s">
        <v>1</v>
      </c>
      <c r="I533" t="s">
        <v>688</v>
      </c>
      <c r="J533" t="s">
        <v>690</v>
      </c>
      <c r="K533" t="s">
        <v>54</v>
      </c>
      <c r="L533" t="s">
        <v>695</v>
      </c>
    </row>
    <row r="534" spans="1:12">
      <c r="A534">
        <v>2024</v>
      </c>
      <c r="B534" t="s">
        <v>422</v>
      </c>
      <c r="C534" t="s">
        <v>15</v>
      </c>
      <c r="D534" t="s">
        <v>67</v>
      </c>
      <c r="E534" t="s">
        <v>68</v>
      </c>
      <c r="F534">
        <v>2022</v>
      </c>
      <c r="G534">
        <v>11</v>
      </c>
      <c r="H534" t="s">
        <v>1</v>
      </c>
      <c r="I534" t="s">
        <v>688</v>
      </c>
      <c r="J534" t="s">
        <v>690</v>
      </c>
      <c r="K534" t="s">
        <v>54</v>
      </c>
      <c r="L534" t="s">
        <v>691</v>
      </c>
    </row>
    <row r="535" spans="1:12">
      <c r="A535">
        <v>2023</v>
      </c>
      <c r="B535" t="s">
        <v>433</v>
      </c>
      <c r="C535" t="s">
        <v>42</v>
      </c>
      <c r="D535" t="s">
        <v>140</v>
      </c>
      <c r="E535" t="s">
        <v>141</v>
      </c>
      <c r="F535">
        <v>2021</v>
      </c>
      <c r="G535">
        <v>1</v>
      </c>
      <c r="H535" t="s">
        <v>717</v>
      </c>
      <c r="I535" t="s">
        <v>716</v>
      </c>
      <c r="J535" t="s">
        <v>690</v>
      </c>
      <c r="L535" t="s">
        <v>691</v>
      </c>
    </row>
    <row r="536" spans="1:12">
      <c r="A536">
        <v>2023</v>
      </c>
      <c r="B536" t="s">
        <v>433</v>
      </c>
      <c r="C536" t="s">
        <v>42</v>
      </c>
      <c r="D536" t="s">
        <v>16</v>
      </c>
      <c r="E536" t="s">
        <v>17</v>
      </c>
      <c r="F536">
        <v>2019</v>
      </c>
      <c r="G536">
        <v>7.5414781299999998</v>
      </c>
      <c r="H536" t="s">
        <v>1</v>
      </c>
      <c r="I536" t="s">
        <v>688</v>
      </c>
      <c r="J536" t="s">
        <v>690</v>
      </c>
      <c r="K536" t="s">
        <v>2</v>
      </c>
      <c r="L536" t="s">
        <v>700</v>
      </c>
    </row>
    <row r="537" spans="1:12">
      <c r="A537">
        <v>2024</v>
      </c>
      <c r="B537" t="s">
        <v>439</v>
      </c>
      <c r="C537" t="s">
        <v>53</v>
      </c>
      <c r="D537" t="s">
        <v>31</v>
      </c>
      <c r="E537" t="s">
        <v>32</v>
      </c>
      <c r="F537">
        <v>2022</v>
      </c>
      <c r="G537">
        <v>5</v>
      </c>
      <c r="H537" t="s">
        <v>1</v>
      </c>
      <c r="I537" t="s">
        <v>688</v>
      </c>
      <c r="J537" t="s">
        <v>690</v>
      </c>
      <c r="K537" t="s">
        <v>2</v>
      </c>
      <c r="L537" t="s">
        <v>691</v>
      </c>
    </row>
    <row r="538" spans="1:12">
      <c r="A538">
        <v>2024</v>
      </c>
      <c r="B538" t="s">
        <v>425</v>
      </c>
      <c r="C538" t="s">
        <v>24</v>
      </c>
      <c r="D538" t="s">
        <v>40</v>
      </c>
      <c r="E538" t="s">
        <v>41</v>
      </c>
      <c r="F538">
        <v>2020</v>
      </c>
      <c r="G538">
        <v>10.58</v>
      </c>
      <c r="H538" t="s">
        <v>1</v>
      </c>
      <c r="I538" t="s">
        <v>688</v>
      </c>
      <c r="J538" t="s">
        <v>690</v>
      </c>
      <c r="K538" t="s">
        <v>2</v>
      </c>
      <c r="L538" t="s">
        <v>708</v>
      </c>
    </row>
    <row r="539" spans="1:12">
      <c r="A539">
        <v>2023</v>
      </c>
      <c r="B539" t="s">
        <v>425</v>
      </c>
      <c r="C539" t="s">
        <v>24</v>
      </c>
      <c r="D539" t="s">
        <v>140</v>
      </c>
      <c r="E539" t="s">
        <v>141</v>
      </c>
      <c r="F539">
        <v>2021</v>
      </c>
      <c r="G539">
        <v>0</v>
      </c>
      <c r="H539" t="s">
        <v>717</v>
      </c>
      <c r="I539" t="s">
        <v>716</v>
      </c>
      <c r="J539" t="s">
        <v>690</v>
      </c>
      <c r="L539" t="s">
        <v>691</v>
      </c>
    </row>
    <row r="540" spans="1:12">
      <c r="A540">
        <v>2023</v>
      </c>
      <c r="B540" t="s">
        <v>436</v>
      </c>
      <c r="C540" t="s">
        <v>49</v>
      </c>
      <c r="D540" t="s">
        <v>67</v>
      </c>
      <c r="E540" t="s">
        <v>68</v>
      </c>
      <c r="F540">
        <v>2021</v>
      </c>
      <c r="G540">
        <v>2</v>
      </c>
      <c r="H540" t="s">
        <v>1</v>
      </c>
      <c r="I540" t="s">
        <v>688</v>
      </c>
      <c r="J540" t="s">
        <v>690</v>
      </c>
      <c r="K540" t="s">
        <v>54</v>
      </c>
      <c r="L540" t="s">
        <v>691</v>
      </c>
    </row>
    <row r="541" spans="1:12">
      <c r="A541">
        <v>2023</v>
      </c>
      <c r="B541" t="s">
        <v>422</v>
      </c>
      <c r="C541" t="s">
        <v>15</v>
      </c>
      <c r="D541" t="s">
        <v>65</v>
      </c>
      <c r="E541" t="s">
        <v>66</v>
      </c>
      <c r="F541">
        <v>2021</v>
      </c>
      <c r="G541">
        <v>0</v>
      </c>
      <c r="H541" t="s">
        <v>1</v>
      </c>
      <c r="I541" t="s">
        <v>688</v>
      </c>
      <c r="J541" t="s">
        <v>690</v>
      </c>
      <c r="K541" t="s">
        <v>54</v>
      </c>
      <c r="L541" t="s">
        <v>691</v>
      </c>
    </row>
    <row r="542" spans="1:12">
      <c r="A542">
        <v>2023</v>
      </c>
      <c r="B542" t="s">
        <v>431</v>
      </c>
      <c r="C542" t="s">
        <v>36</v>
      </c>
      <c r="D542" t="s">
        <v>73</v>
      </c>
      <c r="E542" t="s">
        <v>74</v>
      </c>
      <c r="F542">
        <v>2021</v>
      </c>
      <c r="G542">
        <v>0</v>
      </c>
      <c r="H542" t="s">
        <v>1</v>
      </c>
      <c r="I542" t="s">
        <v>688</v>
      </c>
      <c r="J542" t="s">
        <v>694</v>
      </c>
      <c r="K542" t="s">
        <v>54</v>
      </c>
      <c r="L542" t="s">
        <v>695</v>
      </c>
    </row>
    <row r="543" spans="1:12">
      <c r="A543">
        <v>2024</v>
      </c>
      <c r="B543" t="s">
        <v>429</v>
      </c>
      <c r="C543" t="s">
        <v>30</v>
      </c>
      <c r="D543" t="s">
        <v>133</v>
      </c>
      <c r="E543" t="s">
        <v>134</v>
      </c>
      <c r="F543">
        <v>2022</v>
      </c>
      <c r="G543">
        <v>7</v>
      </c>
      <c r="H543" t="s">
        <v>717</v>
      </c>
      <c r="I543" t="s">
        <v>716</v>
      </c>
      <c r="J543" t="s">
        <v>690</v>
      </c>
      <c r="L543" t="s">
        <v>691</v>
      </c>
    </row>
    <row r="544" spans="1:12">
      <c r="A544">
        <v>2024</v>
      </c>
      <c r="B544" t="s">
        <v>432</v>
      </c>
      <c r="C544" t="s">
        <v>39</v>
      </c>
      <c r="D544" t="s">
        <v>56</v>
      </c>
      <c r="E544" t="s">
        <v>57</v>
      </c>
      <c r="F544">
        <v>2021</v>
      </c>
      <c r="G544">
        <v>54</v>
      </c>
      <c r="H544" t="s">
        <v>1</v>
      </c>
      <c r="I544" t="s">
        <v>688</v>
      </c>
      <c r="J544" t="s">
        <v>690</v>
      </c>
      <c r="K544" t="s">
        <v>54</v>
      </c>
      <c r="L544" t="s">
        <v>695</v>
      </c>
    </row>
    <row r="545" spans="1:12">
      <c r="A545">
        <v>2024</v>
      </c>
      <c r="B545" t="s">
        <v>423</v>
      </c>
      <c r="C545" t="s">
        <v>18</v>
      </c>
      <c r="D545" t="s">
        <v>19</v>
      </c>
      <c r="E545" t="s">
        <v>20</v>
      </c>
      <c r="F545">
        <v>2020</v>
      </c>
      <c r="G545">
        <v>60</v>
      </c>
      <c r="H545" t="s">
        <v>1</v>
      </c>
      <c r="I545" t="s">
        <v>688</v>
      </c>
      <c r="J545" t="s">
        <v>690</v>
      </c>
      <c r="K545" t="s">
        <v>2</v>
      </c>
      <c r="L545" t="s">
        <v>700</v>
      </c>
    </row>
    <row r="546" spans="1:12">
      <c r="A546">
        <v>2024</v>
      </c>
      <c r="B546" t="s">
        <v>435</v>
      </c>
      <c r="C546" t="s">
        <v>48</v>
      </c>
      <c r="D546" t="s">
        <v>103</v>
      </c>
      <c r="E546" t="s">
        <v>102</v>
      </c>
      <c r="F546">
        <v>2022</v>
      </c>
      <c r="G546">
        <v>3</v>
      </c>
      <c r="H546" t="s">
        <v>101</v>
      </c>
      <c r="I546" t="s">
        <v>697</v>
      </c>
      <c r="J546" t="s">
        <v>690</v>
      </c>
      <c r="L546" t="s">
        <v>691</v>
      </c>
    </row>
    <row r="547" spans="1:12">
      <c r="A547">
        <v>2024</v>
      </c>
      <c r="B547" t="s">
        <v>423</v>
      </c>
      <c r="C547" t="s">
        <v>18</v>
      </c>
      <c r="D547" t="s">
        <v>60</v>
      </c>
      <c r="E547" t="s">
        <v>55</v>
      </c>
      <c r="F547">
        <v>2021</v>
      </c>
      <c r="G547">
        <v>68</v>
      </c>
      <c r="H547" t="s">
        <v>1</v>
      </c>
      <c r="I547" t="s">
        <v>688</v>
      </c>
      <c r="J547" t="s">
        <v>690</v>
      </c>
      <c r="K547" t="s">
        <v>54</v>
      </c>
      <c r="L547" t="s">
        <v>695</v>
      </c>
    </row>
    <row r="548" spans="1:12">
      <c r="A548">
        <v>2024</v>
      </c>
      <c r="B548" t="s">
        <v>421</v>
      </c>
      <c r="C548" t="s">
        <v>13</v>
      </c>
      <c r="D548" t="s">
        <v>60</v>
      </c>
      <c r="E548" t="s">
        <v>55</v>
      </c>
      <c r="F548">
        <v>2021</v>
      </c>
      <c r="G548">
        <v>326</v>
      </c>
      <c r="H548" t="s">
        <v>1</v>
      </c>
      <c r="I548" t="s">
        <v>688</v>
      </c>
      <c r="J548" t="s">
        <v>690</v>
      </c>
      <c r="K548" t="s">
        <v>54</v>
      </c>
      <c r="L548" t="s">
        <v>695</v>
      </c>
    </row>
    <row r="549" spans="1:12">
      <c r="A549">
        <v>2023</v>
      </c>
      <c r="B549" t="s">
        <v>428</v>
      </c>
      <c r="C549" t="s">
        <v>27</v>
      </c>
      <c r="D549" t="s">
        <v>142</v>
      </c>
      <c r="E549" t="s">
        <v>143</v>
      </c>
      <c r="F549">
        <v>2021</v>
      </c>
      <c r="G549">
        <v>0</v>
      </c>
      <c r="H549" t="s">
        <v>717</v>
      </c>
      <c r="I549" t="s">
        <v>716</v>
      </c>
      <c r="J549" t="s">
        <v>690</v>
      </c>
      <c r="L549" t="s">
        <v>691</v>
      </c>
    </row>
    <row r="550" spans="1:12">
      <c r="A550">
        <v>2023</v>
      </c>
      <c r="B550" t="s">
        <v>420</v>
      </c>
      <c r="C550" t="s">
        <v>8</v>
      </c>
      <c r="D550" t="s">
        <v>137</v>
      </c>
      <c r="E550" t="s">
        <v>138</v>
      </c>
      <c r="F550">
        <v>2021</v>
      </c>
      <c r="G550">
        <v>11</v>
      </c>
      <c r="H550" t="s">
        <v>717</v>
      </c>
      <c r="I550" t="s">
        <v>716</v>
      </c>
      <c r="J550" t="s">
        <v>690</v>
      </c>
      <c r="L550" t="s">
        <v>691</v>
      </c>
    </row>
    <row r="551" spans="1:12">
      <c r="A551">
        <v>2023</v>
      </c>
      <c r="B551" t="s">
        <v>422</v>
      </c>
      <c r="C551" t="s">
        <v>15</v>
      </c>
      <c r="D551" t="s">
        <v>14</v>
      </c>
      <c r="E551" t="s">
        <v>5</v>
      </c>
      <c r="F551">
        <v>2021</v>
      </c>
      <c r="G551">
        <v>1074</v>
      </c>
      <c r="H551" t="s">
        <v>1</v>
      </c>
      <c r="I551" t="s">
        <v>688</v>
      </c>
      <c r="J551" t="s">
        <v>690</v>
      </c>
      <c r="K551" t="s">
        <v>2</v>
      </c>
      <c r="L551" t="s">
        <v>691</v>
      </c>
    </row>
    <row r="552" spans="1:12">
      <c r="A552">
        <v>2023</v>
      </c>
      <c r="B552" t="s">
        <v>435</v>
      </c>
      <c r="C552" t="s">
        <v>48</v>
      </c>
      <c r="D552" t="s">
        <v>85</v>
      </c>
      <c r="E552" t="s">
        <v>86</v>
      </c>
      <c r="F552">
        <v>2021</v>
      </c>
      <c r="G552">
        <v>0</v>
      </c>
      <c r="H552" t="s">
        <v>1</v>
      </c>
      <c r="I552" t="s">
        <v>688</v>
      </c>
      <c r="J552" t="s">
        <v>690</v>
      </c>
      <c r="K552" t="s">
        <v>78</v>
      </c>
      <c r="L552" t="s">
        <v>691</v>
      </c>
    </row>
    <row r="553" spans="1:12">
      <c r="A553">
        <v>2023</v>
      </c>
      <c r="B553" t="s">
        <v>425</v>
      </c>
      <c r="C553" t="s">
        <v>24</v>
      </c>
      <c r="D553" t="s">
        <v>139</v>
      </c>
      <c r="E553" t="s">
        <v>132</v>
      </c>
      <c r="F553">
        <v>2021</v>
      </c>
      <c r="G553">
        <v>100</v>
      </c>
      <c r="H553" t="s">
        <v>717</v>
      </c>
      <c r="I553" t="s">
        <v>716</v>
      </c>
      <c r="J553" t="s">
        <v>690</v>
      </c>
      <c r="L553" t="s">
        <v>691</v>
      </c>
    </row>
    <row r="554" spans="1:12">
      <c r="A554">
        <v>2024</v>
      </c>
      <c r="B554" t="s">
        <v>436</v>
      </c>
      <c r="C554" t="s">
        <v>49</v>
      </c>
      <c r="D554" t="s">
        <v>71</v>
      </c>
      <c r="E554" t="s">
        <v>72</v>
      </c>
      <c r="F554">
        <v>2022</v>
      </c>
      <c r="G554">
        <v>38</v>
      </c>
      <c r="H554" t="s">
        <v>1</v>
      </c>
      <c r="I554" t="s">
        <v>688</v>
      </c>
      <c r="J554" t="s">
        <v>690</v>
      </c>
      <c r="K554" t="s">
        <v>54</v>
      </c>
      <c r="L554" t="s">
        <v>691</v>
      </c>
    </row>
    <row r="555" spans="1:12">
      <c r="A555">
        <v>2024</v>
      </c>
      <c r="B555" t="s">
        <v>422</v>
      </c>
      <c r="C555" t="s">
        <v>15</v>
      </c>
      <c r="D555" t="s">
        <v>142</v>
      </c>
      <c r="E555" t="s">
        <v>143</v>
      </c>
      <c r="F555">
        <v>2022</v>
      </c>
      <c r="G555">
        <v>54.55</v>
      </c>
      <c r="H555" t="s">
        <v>717</v>
      </c>
      <c r="I555" t="s">
        <v>716</v>
      </c>
      <c r="J555" t="s">
        <v>690</v>
      </c>
      <c r="L555" t="s">
        <v>691</v>
      </c>
    </row>
    <row r="556" spans="1:12">
      <c r="A556">
        <v>2024</v>
      </c>
      <c r="B556" t="s">
        <v>420</v>
      </c>
      <c r="C556" t="s">
        <v>8</v>
      </c>
      <c r="D556" t="s">
        <v>116</v>
      </c>
      <c r="E556" t="s">
        <v>117</v>
      </c>
      <c r="F556">
        <v>2022</v>
      </c>
      <c r="G556">
        <v>0</v>
      </c>
      <c r="H556" t="s">
        <v>101</v>
      </c>
      <c r="I556" t="s">
        <v>697</v>
      </c>
      <c r="J556" t="s">
        <v>690</v>
      </c>
      <c r="L556" t="s">
        <v>691</v>
      </c>
    </row>
    <row r="557" spans="1:12">
      <c r="A557">
        <v>2024</v>
      </c>
      <c r="B557" t="s">
        <v>428</v>
      </c>
      <c r="C557" t="s">
        <v>27</v>
      </c>
      <c r="D557" t="s">
        <v>58</v>
      </c>
      <c r="E557" t="s">
        <v>59</v>
      </c>
      <c r="F557">
        <v>2021</v>
      </c>
      <c r="G557">
        <v>215</v>
      </c>
      <c r="H557" t="s">
        <v>1</v>
      </c>
      <c r="I557" t="s">
        <v>688</v>
      </c>
      <c r="J557" t="s">
        <v>690</v>
      </c>
      <c r="K557" t="s">
        <v>54</v>
      </c>
      <c r="L557" t="s">
        <v>695</v>
      </c>
    </row>
    <row r="558" spans="1:12">
      <c r="A558">
        <v>2023</v>
      </c>
      <c r="B558" t="s">
        <v>433</v>
      </c>
      <c r="C558" t="s">
        <v>42</v>
      </c>
      <c r="D558" t="s">
        <v>31</v>
      </c>
      <c r="E558" t="s">
        <v>32</v>
      </c>
      <c r="F558">
        <v>2021</v>
      </c>
      <c r="G558">
        <v>5</v>
      </c>
      <c r="H558" t="s">
        <v>1</v>
      </c>
      <c r="I558" t="s">
        <v>688</v>
      </c>
      <c r="J558" t="s">
        <v>690</v>
      </c>
      <c r="K558" t="s">
        <v>2</v>
      </c>
      <c r="L558" t="s">
        <v>691</v>
      </c>
    </row>
    <row r="559" spans="1:12">
      <c r="A559">
        <v>2023</v>
      </c>
      <c r="B559" t="s">
        <v>434</v>
      </c>
      <c r="C559" t="s">
        <v>45</v>
      </c>
      <c r="D559" t="s">
        <v>14</v>
      </c>
      <c r="E559" t="s">
        <v>5</v>
      </c>
      <c r="F559">
        <v>2021</v>
      </c>
      <c r="G559">
        <v>72</v>
      </c>
      <c r="H559" t="s">
        <v>1</v>
      </c>
      <c r="I559" t="s">
        <v>688</v>
      </c>
      <c r="J559" t="s">
        <v>690</v>
      </c>
      <c r="K559" t="s">
        <v>2</v>
      </c>
      <c r="L559" t="s">
        <v>691</v>
      </c>
    </row>
    <row r="560" spans="1:12">
      <c r="A560">
        <v>2023</v>
      </c>
      <c r="B560" t="s">
        <v>437</v>
      </c>
      <c r="C560" t="s">
        <v>51</v>
      </c>
      <c r="D560" t="s">
        <v>19</v>
      </c>
      <c r="E560" t="s">
        <v>20</v>
      </c>
      <c r="F560">
        <v>2019</v>
      </c>
      <c r="G560">
        <v>290</v>
      </c>
      <c r="H560" t="s">
        <v>1</v>
      </c>
      <c r="I560" t="s">
        <v>688</v>
      </c>
      <c r="J560" t="s">
        <v>690</v>
      </c>
      <c r="K560" t="s">
        <v>2</v>
      </c>
      <c r="L560" t="s">
        <v>700</v>
      </c>
    </row>
    <row r="561" spans="1:12">
      <c r="A561">
        <v>2024</v>
      </c>
      <c r="B561" t="s">
        <v>430</v>
      </c>
      <c r="C561" t="s">
        <v>33</v>
      </c>
      <c r="D561" t="s">
        <v>73</v>
      </c>
      <c r="E561" t="s">
        <v>74</v>
      </c>
      <c r="F561">
        <v>2022</v>
      </c>
      <c r="G561">
        <v>3</v>
      </c>
      <c r="H561" t="s">
        <v>1</v>
      </c>
      <c r="I561" t="s">
        <v>688</v>
      </c>
      <c r="J561" t="s">
        <v>694</v>
      </c>
      <c r="K561" t="s">
        <v>54</v>
      </c>
      <c r="L561" t="s">
        <v>695</v>
      </c>
    </row>
    <row r="562" spans="1:12">
      <c r="A562">
        <v>2024</v>
      </c>
      <c r="B562" t="s">
        <v>434</v>
      </c>
      <c r="C562" t="s">
        <v>45</v>
      </c>
      <c r="D562" t="s">
        <v>22</v>
      </c>
      <c r="E562" t="s">
        <v>23</v>
      </c>
      <c r="F562">
        <v>2020</v>
      </c>
      <c r="G562">
        <v>310</v>
      </c>
      <c r="H562" t="s">
        <v>1</v>
      </c>
      <c r="I562" t="s">
        <v>688</v>
      </c>
      <c r="J562" t="s">
        <v>690</v>
      </c>
      <c r="K562" t="s">
        <v>2</v>
      </c>
      <c r="L562" t="s">
        <v>708</v>
      </c>
    </row>
    <row r="563" spans="1:12">
      <c r="A563">
        <v>2024</v>
      </c>
      <c r="B563" t="s">
        <v>429</v>
      </c>
      <c r="C563" t="s">
        <v>30</v>
      </c>
      <c r="D563" t="s">
        <v>123</v>
      </c>
      <c r="E563" t="s">
        <v>120</v>
      </c>
      <c r="F563">
        <v>2022</v>
      </c>
      <c r="G563">
        <v>3</v>
      </c>
      <c r="H563" t="s">
        <v>119</v>
      </c>
      <c r="I563" t="s">
        <v>712</v>
      </c>
      <c r="J563" t="s">
        <v>690</v>
      </c>
      <c r="L563" t="s">
        <v>691</v>
      </c>
    </row>
    <row r="564" spans="1:12">
      <c r="A564">
        <v>2024</v>
      </c>
      <c r="B564" t="s">
        <v>433</v>
      </c>
      <c r="C564" t="s">
        <v>42</v>
      </c>
      <c r="D564" t="s">
        <v>37</v>
      </c>
      <c r="E564" t="s">
        <v>38</v>
      </c>
      <c r="F564">
        <v>2020</v>
      </c>
      <c r="G564">
        <v>11.41</v>
      </c>
      <c r="H564" t="s">
        <v>1</v>
      </c>
      <c r="I564" t="s">
        <v>688</v>
      </c>
      <c r="J564" t="s">
        <v>690</v>
      </c>
      <c r="K564" t="s">
        <v>2</v>
      </c>
      <c r="L564" t="s">
        <v>708</v>
      </c>
    </row>
    <row r="565" spans="1:12">
      <c r="A565">
        <v>2024</v>
      </c>
      <c r="B565" t="s">
        <v>429</v>
      </c>
      <c r="C565" t="s">
        <v>30</v>
      </c>
      <c r="D565" t="s">
        <v>103</v>
      </c>
      <c r="E565" t="s">
        <v>102</v>
      </c>
      <c r="F565">
        <v>2022</v>
      </c>
      <c r="G565">
        <v>20</v>
      </c>
      <c r="H565" t="s">
        <v>101</v>
      </c>
      <c r="I565" t="s">
        <v>697</v>
      </c>
      <c r="J565" t="s">
        <v>690</v>
      </c>
      <c r="L565" t="s">
        <v>691</v>
      </c>
    </row>
    <row r="566" spans="1:12">
      <c r="A566">
        <v>2024</v>
      </c>
      <c r="B566" t="s">
        <v>430</v>
      </c>
      <c r="C566" t="s">
        <v>33</v>
      </c>
      <c r="D566" t="s">
        <v>139</v>
      </c>
      <c r="E566" t="s">
        <v>132</v>
      </c>
      <c r="F566">
        <v>2022</v>
      </c>
      <c r="G566">
        <v>50</v>
      </c>
      <c r="H566" t="s">
        <v>717</v>
      </c>
      <c r="I566" t="s">
        <v>716</v>
      </c>
      <c r="J566" t="s">
        <v>690</v>
      </c>
      <c r="L566" t="s">
        <v>691</v>
      </c>
    </row>
    <row r="567" spans="1:12">
      <c r="A567">
        <v>2023</v>
      </c>
      <c r="B567" t="s">
        <v>437</v>
      </c>
      <c r="C567" t="s">
        <v>51</v>
      </c>
      <c r="D567" t="s">
        <v>67</v>
      </c>
      <c r="E567" t="s">
        <v>68</v>
      </c>
      <c r="F567">
        <v>2021</v>
      </c>
      <c r="G567">
        <v>4</v>
      </c>
      <c r="H567" t="s">
        <v>1</v>
      </c>
      <c r="I567" t="s">
        <v>688</v>
      </c>
      <c r="J567" t="s">
        <v>690</v>
      </c>
      <c r="K567" t="s">
        <v>54</v>
      </c>
      <c r="L567" t="s">
        <v>691</v>
      </c>
    </row>
    <row r="568" spans="1:12">
      <c r="A568">
        <v>2023</v>
      </c>
      <c r="B568" t="s">
        <v>430</v>
      </c>
      <c r="C568" t="s">
        <v>33</v>
      </c>
      <c r="D568" t="s">
        <v>65</v>
      </c>
      <c r="E568" t="s">
        <v>66</v>
      </c>
      <c r="F568">
        <v>2021</v>
      </c>
      <c r="G568">
        <v>0</v>
      </c>
      <c r="H568" t="s">
        <v>1</v>
      </c>
      <c r="I568" t="s">
        <v>688</v>
      </c>
      <c r="J568" t="s">
        <v>690</v>
      </c>
      <c r="K568" t="s">
        <v>54</v>
      </c>
      <c r="L568" t="s">
        <v>691</v>
      </c>
    </row>
    <row r="569" spans="1:12">
      <c r="A569">
        <v>2023</v>
      </c>
      <c r="B569" t="s">
        <v>432</v>
      </c>
      <c r="C569" t="s">
        <v>39</v>
      </c>
      <c r="D569" t="s">
        <v>124</v>
      </c>
      <c r="E569" t="s">
        <v>125</v>
      </c>
      <c r="F569">
        <v>2021</v>
      </c>
      <c r="G569">
        <v>1</v>
      </c>
      <c r="H569" t="s">
        <v>119</v>
      </c>
      <c r="I569" t="s">
        <v>712</v>
      </c>
      <c r="J569" t="s">
        <v>690</v>
      </c>
      <c r="L569" t="s">
        <v>691</v>
      </c>
    </row>
    <row r="570" spans="1:12">
      <c r="A570">
        <v>2023</v>
      </c>
      <c r="B570" t="s">
        <v>425</v>
      </c>
      <c r="C570" t="s">
        <v>24</v>
      </c>
      <c r="D570" t="s">
        <v>58</v>
      </c>
      <c r="E570" t="s">
        <v>59</v>
      </c>
      <c r="F570">
        <v>2020</v>
      </c>
      <c r="G570">
        <v>110</v>
      </c>
      <c r="H570" t="s">
        <v>1</v>
      </c>
      <c r="I570" t="s">
        <v>688</v>
      </c>
      <c r="J570" t="s">
        <v>690</v>
      </c>
      <c r="K570" t="s">
        <v>54</v>
      </c>
      <c r="L570" t="s">
        <v>695</v>
      </c>
    </row>
    <row r="571" spans="1:12">
      <c r="A571">
        <v>2023</v>
      </c>
      <c r="B571" t="s">
        <v>435</v>
      </c>
      <c r="C571" t="s">
        <v>48</v>
      </c>
      <c r="D571" t="s">
        <v>34</v>
      </c>
      <c r="E571" t="s">
        <v>35</v>
      </c>
      <c r="F571">
        <v>2021</v>
      </c>
      <c r="G571">
        <v>17</v>
      </c>
      <c r="H571" t="s">
        <v>1</v>
      </c>
      <c r="I571" t="s">
        <v>688</v>
      </c>
      <c r="J571" t="s">
        <v>690</v>
      </c>
      <c r="K571" t="s">
        <v>2</v>
      </c>
      <c r="L571" t="s">
        <v>691</v>
      </c>
    </row>
    <row r="572" spans="1:12">
      <c r="A572">
        <v>2023</v>
      </c>
      <c r="B572" t="s">
        <v>425</v>
      </c>
      <c r="C572" t="s">
        <v>24</v>
      </c>
      <c r="D572" t="s">
        <v>43</v>
      </c>
      <c r="E572" t="s">
        <v>44</v>
      </c>
      <c r="F572">
        <v>2022</v>
      </c>
      <c r="G572">
        <v>72.2</v>
      </c>
      <c r="H572" t="s">
        <v>1</v>
      </c>
      <c r="I572" t="s">
        <v>688</v>
      </c>
      <c r="J572" t="s">
        <v>690</v>
      </c>
      <c r="K572" t="s">
        <v>2</v>
      </c>
      <c r="L572" t="s">
        <v>708</v>
      </c>
    </row>
    <row r="573" spans="1:12">
      <c r="A573">
        <v>2024</v>
      </c>
      <c r="B573" t="s">
        <v>437</v>
      </c>
      <c r="C573" t="s">
        <v>51</v>
      </c>
      <c r="D573" t="s">
        <v>73</v>
      </c>
      <c r="E573" t="s">
        <v>74</v>
      </c>
      <c r="F573">
        <v>2022</v>
      </c>
      <c r="G573">
        <v>4</v>
      </c>
      <c r="H573" t="s">
        <v>1</v>
      </c>
      <c r="I573" t="s">
        <v>688</v>
      </c>
      <c r="J573" t="s">
        <v>694</v>
      </c>
      <c r="K573" t="s">
        <v>54</v>
      </c>
      <c r="L573" t="s">
        <v>695</v>
      </c>
    </row>
    <row r="574" spans="1:12">
      <c r="A574">
        <v>2024</v>
      </c>
      <c r="B574" t="s">
        <v>436</v>
      </c>
      <c r="C574" t="s">
        <v>49</v>
      </c>
      <c r="D574" t="s">
        <v>126</v>
      </c>
      <c r="E574" t="s">
        <v>127</v>
      </c>
      <c r="F574">
        <v>2018</v>
      </c>
      <c r="G574">
        <v>0</v>
      </c>
      <c r="H574" t="s">
        <v>119</v>
      </c>
      <c r="I574" t="s">
        <v>712</v>
      </c>
      <c r="J574" t="s">
        <v>690</v>
      </c>
      <c r="L574" t="s">
        <v>691</v>
      </c>
    </row>
    <row r="575" spans="1:12">
      <c r="A575">
        <v>2024</v>
      </c>
      <c r="B575" t="s">
        <v>433</v>
      </c>
      <c r="C575" t="s">
        <v>42</v>
      </c>
      <c r="D575" t="s">
        <v>16</v>
      </c>
      <c r="E575" t="s">
        <v>17</v>
      </c>
      <c r="F575">
        <v>2020</v>
      </c>
      <c r="G575">
        <v>7.3962010420000004</v>
      </c>
      <c r="H575" t="s">
        <v>1</v>
      </c>
      <c r="I575" t="s">
        <v>688</v>
      </c>
      <c r="J575" t="s">
        <v>690</v>
      </c>
      <c r="K575" t="s">
        <v>2</v>
      </c>
      <c r="L575" t="s">
        <v>700</v>
      </c>
    </row>
    <row r="576" spans="1:12">
      <c r="A576">
        <v>2024</v>
      </c>
      <c r="B576" t="s">
        <v>420</v>
      </c>
      <c r="C576" t="s">
        <v>8</v>
      </c>
      <c r="D576" t="s">
        <v>31</v>
      </c>
      <c r="E576" t="s">
        <v>32</v>
      </c>
      <c r="F576">
        <v>2022</v>
      </c>
      <c r="G576">
        <v>90</v>
      </c>
      <c r="H576" t="s">
        <v>1</v>
      </c>
      <c r="I576" t="s">
        <v>688</v>
      </c>
      <c r="J576" t="s">
        <v>690</v>
      </c>
      <c r="K576" t="s">
        <v>2</v>
      </c>
      <c r="L576" t="s">
        <v>691</v>
      </c>
    </row>
    <row r="577" spans="1:12">
      <c r="A577">
        <v>2023</v>
      </c>
      <c r="B577" t="s">
        <v>430</v>
      </c>
      <c r="C577" t="s">
        <v>33</v>
      </c>
      <c r="D577" t="s">
        <v>140</v>
      </c>
      <c r="E577" t="s">
        <v>141</v>
      </c>
      <c r="F577">
        <v>2021</v>
      </c>
      <c r="G577">
        <v>0</v>
      </c>
      <c r="H577" t="s">
        <v>717</v>
      </c>
      <c r="I577" t="s">
        <v>716</v>
      </c>
      <c r="J577" t="s">
        <v>690</v>
      </c>
      <c r="L577" t="s">
        <v>691</v>
      </c>
    </row>
    <row r="578" spans="1:12">
      <c r="A578">
        <v>2023</v>
      </c>
      <c r="B578" t="s">
        <v>432</v>
      </c>
      <c r="C578" t="s">
        <v>39</v>
      </c>
      <c r="D578" t="s">
        <v>116</v>
      </c>
      <c r="E578" t="s">
        <v>117</v>
      </c>
      <c r="F578">
        <v>2021</v>
      </c>
      <c r="G578">
        <v>0.17543859649122809</v>
      </c>
      <c r="H578" t="s">
        <v>101</v>
      </c>
      <c r="I578" t="s">
        <v>697</v>
      </c>
      <c r="J578" t="s">
        <v>690</v>
      </c>
      <c r="L578" t="s">
        <v>691</v>
      </c>
    </row>
    <row r="579" spans="1:12">
      <c r="A579">
        <v>2023</v>
      </c>
      <c r="B579" t="s">
        <v>429</v>
      </c>
      <c r="C579" t="s">
        <v>30</v>
      </c>
      <c r="D579" t="s">
        <v>126</v>
      </c>
      <c r="E579" t="s">
        <v>127</v>
      </c>
      <c r="F579">
        <v>2018</v>
      </c>
      <c r="G579">
        <v>0</v>
      </c>
      <c r="H579" t="s">
        <v>119</v>
      </c>
      <c r="I579" t="s">
        <v>712</v>
      </c>
      <c r="J579" t="s">
        <v>690</v>
      </c>
      <c r="L579" t="s">
        <v>691</v>
      </c>
    </row>
    <row r="580" spans="1:12">
      <c r="A580">
        <v>2023</v>
      </c>
      <c r="B580" t="s">
        <v>429</v>
      </c>
      <c r="C580" t="s">
        <v>30</v>
      </c>
      <c r="D580" t="s">
        <v>67</v>
      </c>
      <c r="E580" t="s">
        <v>68</v>
      </c>
      <c r="F580">
        <v>2021</v>
      </c>
      <c r="G580">
        <v>9</v>
      </c>
      <c r="H580" t="s">
        <v>1</v>
      </c>
      <c r="I580" t="s">
        <v>688</v>
      </c>
      <c r="J580" t="s">
        <v>690</v>
      </c>
      <c r="K580" t="s">
        <v>54</v>
      </c>
      <c r="L580" t="s">
        <v>691</v>
      </c>
    </row>
    <row r="581" spans="1:12">
      <c r="A581">
        <v>2023</v>
      </c>
      <c r="B581" t="s">
        <v>431</v>
      </c>
      <c r="C581" t="s">
        <v>36</v>
      </c>
      <c r="D581" t="s">
        <v>114</v>
      </c>
      <c r="E581" t="s">
        <v>115</v>
      </c>
      <c r="F581">
        <v>2021</v>
      </c>
      <c r="G581">
        <v>36</v>
      </c>
      <c r="H581" t="s">
        <v>101</v>
      </c>
      <c r="I581" t="s">
        <v>697</v>
      </c>
      <c r="J581" t="s">
        <v>690</v>
      </c>
      <c r="L581" t="s">
        <v>691</v>
      </c>
    </row>
    <row r="582" spans="1:12">
      <c r="A582">
        <v>2024</v>
      </c>
      <c r="B582" t="s">
        <v>422</v>
      </c>
      <c r="C582" t="s">
        <v>15</v>
      </c>
      <c r="D582" t="s">
        <v>140</v>
      </c>
      <c r="E582" t="s">
        <v>141</v>
      </c>
      <c r="F582">
        <v>2022</v>
      </c>
      <c r="G582">
        <v>4</v>
      </c>
      <c r="H582" t="s">
        <v>717</v>
      </c>
      <c r="I582" t="s">
        <v>716</v>
      </c>
      <c r="J582" t="s">
        <v>690</v>
      </c>
      <c r="L582" t="s">
        <v>691</v>
      </c>
    </row>
    <row r="583" spans="1:12">
      <c r="A583">
        <v>2024</v>
      </c>
      <c r="B583" t="s">
        <v>435</v>
      </c>
      <c r="C583" t="s">
        <v>48</v>
      </c>
      <c r="D583" t="s">
        <v>69</v>
      </c>
      <c r="E583" t="s">
        <v>70</v>
      </c>
      <c r="F583">
        <v>2022</v>
      </c>
      <c r="G583">
        <v>30</v>
      </c>
      <c r="H583" t="s">
        <v>1</v>
      </c>
      <c r="I583" t="s">
        <v>688</v>
      </c>
      <c r="J583" t="s">
        <v>690</v>
      </c>
      <c r="K583" t="s">
        <v>54</v>
      </c>
      <c r="L583" t="s">
        <v>691</v>
      </c>
    </row>
    <row r="584" spans="1:12">
      <c r="A584">
        <v>2024</v>
      </c>
      <c r="B584" t="s">
        <v>431</v>
      </c>
      <c r="C584" t="s">
        <v>36</v>
      </c>
      <c r="D584" t="s">
        <v>93</v>
      </c>
      <c r="E584" t="s">
        <v>94</v>
      </c>
      <c r="F584">
        <v>2022</v>
      </c>
      <c r="G584">
        <v>0</v>
      </c>
      <c r="H584" t="s">
        <v>1</v>
      </c>
      <c r="I584" t="s">
        <v>688</v>
      </c>
      <c r="J584" t="s">
        <v>690</v>
      </c>
      <c r="K584" t="s">
        <v>78</v>
      </c>
      <c r="L584" t="s">
        <v>691</v>
      </c>
    </row>
    <row r="585" spans="1:12">
      <c r="A585">
        <v>2024</v>
      </c>
      <c r="B585" t="s">
        <v>422</v>
      </c>
      <c r="C585" t="s">
        <v>15</v>
      </c>
      <c r="D585" t="s">
        <v>61</v>
      </c>
      <c r="E585" t="s">
        <v>62</v>
      </c>
      <c r="F585">
        <v>2022</v>
      </c>
      <c r="G585">
        <v>228</v>
      </c>
      <c r="H585" t="s">
        <v>1</v>
      </c>
      <c r="I585" t="s">
        <v>688</v>
      </c>
      <c r="J585" t="s">
        <v>690</v>
      </c>
      <c r="K585" t="s">
        <v>54</v>
      </c>
      <c r="L585" t="s">
        <v>691</v>
      </c>
    </row>
    <row r="586" spans="1:12">
      <c r="A586">
        <v>2024</v>
      </c>
      <c r="B586" t="s">
        <v>435</v>
      </c>
      <c r="C586" t="s">
        <v>48</v>
      </c>
      <c r="D586" t="s">
        <v>40</v>
      </c>
      <c r="E586" t="s">
        <v>41</v>
      </c>
      <c r="F586">
        <v>2020</v>
      </c>
      <c r="G586">
        <v>14.48</v>
      </c>
      <c r="H586" t="s">
        <v>1</v>
      </c>
      <c r="I586" t="s">
        <v>688</v>
      </c>
      <c r="J586" t="s">
        <v>690</v>
      </c>
      <c r="K586" t="s">
        <v>2</v>
      </c>
      <c r="L586" t="s">
        <v>708</v>
      </c>
    </row>
    <row r="587" spans="1:12">
      <c r="A587">
        <v>2023</v>
      </c>
      <c r="B587" t="s">
        <v>423</v>
      </c>
      <c r="C587" t="s">
        <v>18</v>
      </c>
      <c r="D587" t="s">
        <v>85</v>
      </c>
      <c r="E587" t="s">
        <v>86</v>
      </c>
      <c r="F587">
        <v>2021</v>
      </c>
      <c r="G587">
        <v>0</v>
      </c>
      <c r="H587" t="s">
        <v>1</v>
      </c>
      <c r="I587" t="s">
        <v>688</v>
      </c>
      <c r="J587" t="s">
        <v>690</v>
      </c>
      <c r="K587" t="s">
        <v>78</v>
      </c>
      <c r="L587" t="s">
        <v>691</v>
      </c>
    </row>
    <row r="588" spans="1:12">
      <c r="A588">
        <v>2023</v>
      </c>
      <c r="B588" t="s">
        <v>434</v>
      </c>
      <c r="C588" t="s">
        <v>45</v>
      </c>
      <c r="D588" t="s">
        <v>40</v>
      </c>
      <c r="E588" t="s">
        <v>41</v>
      </c>
      <c r="F588">
        <v>2019</v>
      </c>
      <c r="G588">
        <v>17.399999999999999</v>
      </c>
      <c r="H588" t="s">
        <v>1</v>
      </c>
      <c r="I588" t="s">
        <v>688</v>
      </c>
      <c r="J588" t="s">
        <v>690</v>
      </c>
      <c r="K588" t="s">
        <v>2</v>
      </c>
      <c r="L588" t="s">
        <v>708</v>
      </c>
    </row>
    <row r="589" spans="1:12">
      <c r="A589">
        <v>2023</v>
      </c>
      <c r="B589" t="s">
        <v>437</v>
      </c>
      <c r="C589" t="s">
        <v>51</v>
      </c>
      <c r="D589" t="s">
        <v>97</v>
      </c>
      <c r="E589" t="s">
        <v>98</v>
      </c>
      <c r="F589">
        <v>2021</v>
      </c>
      <c r="G589">
        <v>0</v>
      </c>
      <c r="H589" t="s">
        <v>1</v>
      </c>
      <c r="I589" t="s">
        <v>688</v>
      </c>
      <c r="J589" t="s">
        <v>690</v>
      </c>
      <c r="K589" t="s">
        <v>78</v>
      </c>
      <c r="L589" t="s">
        <v>691</v>
      </c>
    </row>
    <row r="590" spans="1:12">
      <c r="A590">
        <v>2023</v>
      </c>
      <c r="B590" t="s">
        <v>435</v>
      </c>
      <c r="C590" t="s">
        <v>48</v>
      </c>
      <c r="D590" t="s">
        <v>93</v>
      </c>
      <c r="E590" t="s">
        <v>94</v>
      </c>
      <c r="F590">
        <v>2021</v>
      </c>
      <c r="G590">
        <v>0</v>
      </c>
      <c r="H590" t="s">
        <v>1</v>
      </c>
      <c r="I590" t="s">
        <v>688</v>
      </c>
      <c r="J590" t="s">
        <v>690</v>
      </c>
      <c r="K590" t="s">
        <v>78</v>
      </c>
      <c r="L590" t="s">
        <v>691</v>
      </c>
    </row>
    <row r="591" spans="1:12">
      <c r="A591">
        <v>2023</v>
      </c>
      <c r="B591" t="s">
        <v>429</v>
      </c>
      <c r="C591" t="s">
        <v>30</v>
      </c>
      <c r="D591" t="s">
        <v>137</v>
      </c>
      <c r="E591" t="s">
        <v>138</v>
      </c>
      <c r="F591">
        <v>2021</v>
      </c>
      <c r="G591">
        <v>12</v>
      </c>
      <c r="H591" t="s">
        <v>717</v>
      </c>
      <c r="I591" t="s">
        <v>716</v>
      </c>
      <c r="J591" t="s">
        <v>690</v>
      </c>
      <c r="L591" t="s">
        <v>691</v>
      </c>
    </row>
    <row r="592" spans="1:12">
      <c r="A592">
        <v>2023</v>
      </c>
      <c r="B592" t="s">
        <v>428</v>
      </c>
      <c r="C592" t="s">
        <v>27</v>
      </c>
      <c r="D592" t="s">
        <v>31</v>
      </c>
      <c r="E592" t="s">
        <v>32</v>
      </c>
      <c r="F592">
        <v>2021</v>
      </c>
      <c r="G592">
        <v>12</v>
      </c>
      <c r="H592" t="s">
        <v>1</v>
      </c>
      <c r="I592" t="s">
        <v>688</v>
      </c>
      <c r="J592" t="s">
        <v>690</v>
      </c>
      <c r="K592" t="s">
        <v>2</v>
      </c>
      <c r="L592" t="s">
        <v>691</v>
      </c>
    </row>
    <row r="593" spans="1:12">
      <c r="A593">
        <v>2023</v>
      </c>
      <c r="B593" t="s">
        <v>439</v>
      </c>
      <c r="C593" t="s">
        <v>53</v>
      </c>
      <c r="D593" t="s">
        <v>73</v>
      </c>
      <c r="E593" t="s">
        <v>74</v>
      </c>
      <c r="F593">
        <v>2021</v>
      </c>
      <c r="G593">
        <v>0</v>
      </c>
      <c r="H593" t="s">
        <v>1</v>
      </c>
      <c r="I593" t="s">
        <v>688</v>
      </c>
      <c r="J593" t="s">
        <v>694</v>
      </c>
      <c r="K593" t="s">
        <v>54</v>
      </c>
      <c r="L593" t="s">
        <v>695</v>
      </c>
    </row>
    <row r="594" spans="1:12">
      <c r="A594">
        <v>2023</v>
      </c>
      <c r="B594" t="s">
        <v>425</v>
      </c>
      <c r="C594" t="s">
        <v>24</v>
      </c>
      <c r="D594" t="s">
        <v>85</v>
      </c>
      <c r="E594" t="s">
        <v>86</v>
      </c>
      <c r="F594">
        <v>2021</v>
      </c>
      <c r="G594">
        <v>0</v>
      </c>
      <c r="H594" t="s">
        <v>1</v>
      </c>
      <c r="I594" t="s">
        <v>688</v>
      </c>
      <c r="J594" t="s">
        <v>690</v>
      </c>
      <c r="K594" t="s">
        <v>78</v>
      </c>
      <c r="L594" t="s">
        <v>691</v>
      </c>
    </row>
    <row r="595" spans="1:12">
      <c r="A595">
        <v>2023</v>
      </c>
      <c r="B595" t="s">
        <v>428</v>
      </c>
      <c r="C595" t="s">
        <v>27</v>
      </c>
      <c r="D595" t="s">
        <v>139</v>
      </c>
      <c r="E595" t="s">
        <v>132</v>
      </c>
      <c r="F595">
        <v>2021</v>
      </c>
      <c r="G595">
        <v>0</v>
      </c>
      <c r="H595" t="s">
        <v>717</v>
      </c>
      <c r="I595" t="s">
        <v>716</v>
      </c>
      <c r="J595" t="s">
        <v>690</v>
      </c>
      <c r="L595" t="s">
        <v>691</v>
      </c>
    </row>
    <row r="596" spans="1:12">
      <c r="A596">
        <v>2024</v>
      </c>
      <c r="B596" t="s">
        <v>420</v>
      </c>
      <c r="C596" t="s">
        <v>8</v>
      </c>
      <c r="D596" t="s">
        <v>140</v>
      </c>
      <c r="E596" t="s">
        <v>141</v>
      </c>
      <c r="F596">
        <v>2022</v>
      </c>
      <c r="G596">
        <v>5</v>
      </c>
      <c r="H596" t="s">
        <v>717</v>
      </c>
      <c r="I596" t="s">
        <v>716</v>
      </c>
      <c r="J596" t="s">
        <v>690</v>
      </c>
      <c r="L596" t="s">
        <v>691</v>
      </c>
    </row>
    <row r="597" spans="1:12">
      <c r="A597">
        <v>2024</v>
      </c>
      <c r="B597" t="s">
        <v>424</v>
      </c>
      <c r="C597" t="s">
        <v>21</v>
      </c>
      <c r="D597" t="s">
        <v>28</v>
      </c>
      <c r="E597" t="s">
        <v>29</v>
      </c>
      <c r="F597">
        <v>2022</v>
      </c>
      <c r="G597">
        <v>16</v>
      </c>
      <c r="H597" t="s">
        <v>1</v>
      </c>
      <c r="I597" t="s">
        <v>688</v>
      </c>
      <c r="J597" t="s">
        <v>690</v>
      </c>
      <c r="K597" t="s">
        <v>2</v>
      </c>
      <c r="L597" t="s">
        <v>691</v>
      </c>
    </row>
    <row r="598" spans="1:12">
      <c r="A598">
        <v>2024</v>
      </c>
      <c r="B598" t="s">
        <v>437</v>
      </c>
      <c r="C598" t="s">
        <v>51</v>
      </c>
      <c r="D598" t="s">
        <v>91</v>
      </c>
      <c r="E598" t="s">
        <v>92</v>
      </c>
      <c r="F598">
        <v>2022</v>
      </c>
      <c r="G598">
        <v>0</v>
      </c>
      <c r="H598" t="s">
        <v>1</v>
      </c>
      <c r="I598" t="s">
        <v>688</v>
      </c>
      <c r="J598" t="s">
        <v>690</v>
      </c>
      <c r="K598" t="s">
        <v>78</v>
      </c>
      <c r="L598" t="s">
        <v>691</v>
      </c>
    </row>
    <row r="599" spans="1:12">
      <c r="A599">
        <v>2024</v>
      </c>
      <c r="B599" t="s">
        <v>435</v>
      </c>
      <c r="C599" t="s">
        <v>48</v>
      </c>
      <c r="D599" t="s">
        <v>71</v>
      </c>
      <c r="E599" t="s">
        <v>72</v>
      </c>
      <c r="F599">
        <v>2022</v>
      </c>
      <c r="G599">
        <v>31</v>
      </c>
      <c r="H599" t="s">
        <v>1</v>
      </c>
      <c r="I599" t="s">
        <v>688</v>
      </c>
      <c r="J599" t="s">
        <v>690</v>
      </c>
      <c r="K599" t="s">
        <v>54</v>
      </c>
      <c r="L599" t="s">
        <v>691</v>
      </c>
    </row>
    <row r="600" spans="1:12">
      <c r="A600">
        <v>2024</v>
      </c>
      <c r="B600" t="s">
        <v>433</v>
      </c>
      <c r="C600" t="s">
        <v>42</v>
      </c>
      <c r="D600" t="s">
        <v>123</v>
      </c>
      <c r="E600" t="s">
        <v>120</v>
      </c>
      <c r="F600">
        <v>2022</v>
      </c>
      <c r="G600">
        <v>0.63</v>
      </c>
      <c r="H600" t="s">
        <v>119</v>
      </c>
      <c r="I600" t="s">
        <v>712</v>
      </c>
      <c r="J600" t="s">
        <v>690</v>
      </c>
      <c r="L600" t="s">
        <v>691</v>
      </c>
    </row>
    <row r="601" spans="1:12">
      <c r="A601">
        <v>2024</v>
      </c>
      <c r="B601" t="s">
        <v>423</v>
      </c>
      <c r="C601" t="s">
        <v>18</v>
      </c>
      <c r="D601" t="s">
        <v>16</v>
      </c>
      <c r="E601" t="s">
        <v>17</v>
      </c>
      <c r="F601">
        <v>2020</v>
      </c>
      <c r="G601">
        <v>6.3641962640000003</v>
      </c>
      <c r="H601" t="s">
        <v>1</v>
      </c>
      <c r="I601" t="s">
        <v>688</v>
      </c>
      <c r="J601" t="s">
        <v>690</v>
      </c>
      <c r="K601" t="s">
        <v>2</v>
      </c>
      <c r="L601" t="s">
        <v>700</v>
      </c>
    </row>
    <row r="602" spans="1:12">
      <c r="A602">
        <v>2023</v>
      </c>
      <c r="B602" t="s">
        <v>429</v>
      </c>
      <c r="C602" t="s">
        <v>30</v>
      </c>
      <c r="D602" t="s">
        <v>40</v>
      </c>
      <c r="E602" t="s">
        <v>41</v>
      </c>
      <c r="F602">
        <v>2019</v>
      </c>
      <c r="G602">
        <v>14.02</v>
      </c>
      <c r="H602" t="s">
        <v>1</v>
      </c>
      <c r="I602" t="s">
        <v>688</v>
      </c>
      <c r="J602" t="s">
        <v>690</v>
      </c>
      <c r="K602" t="s">
        <v>2</v>
      </c>
      <c r="L602" t="s">
        <v>708</v>
      </c>
    </row>
    <row r="603" spans="1:12">
      <c r="A603">
        <v>2023</v>
      </c>
      <c r="B603" t="s">
        <v>431</v>
      </c>
      <c r="C603" t="s">
        <v>36</v>
      </c>
      <c r="D603" t="s">
        <v>67</v>
      </c>
      <c r="E603" t="s">
        <v>68</v>
      </c>
      <c r="F603">
        <v>2021</v>
      </c>
      <c r="G603">
        <v>1</v>
      </c>
      <c r="H603" t="s">
        <v>1</v>
      </c>
      <c r="I603" t="s">
        <v>688</v>
      </c>
      <c r="J603" t="s">
        <v>690</v>
      </c>
      <c r="K603" t="s">
        <v>54</v>
      </c>
      <c r="L603" t="s">
        <v>691</v>
      </c>
    </row>
    <row r="604" spans="1:12">
      <c r="A604">
        <v>2023</v>
      </c>
      <c r="B604" t="s">
        <v>420</v>
      </c>
      <c r="C604" t="s">
        <v>8</v>
      </c>
      <c r="D604" t="s">
        <v>121</v>
      </c>
      <c r="E604" t="s">
        <v>122</v>
      </c>
      <c r="F604">
        <v>2021</v>
      </c>
      <c r="G604">
        <v>2</v>
      </c>
      <c r="H604" t="s">
        <v>119</v>
      </c>
      <c r="I604" t="s">
        <v>712</v>
      </c>
      <c r="J604" t="s">
        <v>690</v>
      </c>
      <c r="L604" t="s">
        <v>691</v>
      </c>
    </row>
    <row r="605" spans="1:12">
      <c r="A605">
        <v>2023</v>
      </c>
      <c r="B605" t="s">
        <v>434</v>
      </c>
      <c r="C605" t="s">
        <v>45</v>
      </c>
      <c r="D605" t="s">
        <v>56</v>
      </c>
      <c r="E605" t="s">
        <v>57</v>
      </c>
      <c r="F605">
        <v>2020</v>
      </c>
      <c r="G605">
        <v>35</v>
      </c>
      <c r="H605" t="s">
        <v>1</v>
      </c>
      <c r="I605" t="s">
        <v>688</v>
      </c>
      <c r="J605" t="s">
        <v>690</v>
      </c>
      <c r="K605" t="s">
        <v>54</v>
      </c>
      <c r="L605" t="s">
        <v>695</v>
      </c>
    </row>
    <row r="606" spans="1:12">
      <c r="A606">
        <v>2023</v>
      </c>
      <c r="B606" t="s">
        <v>423</v>
      </c>
      <c r="C606" t="s">
        <v>18</v>
      </c>
      <c r="D606" t="s">
        <v>133</v>
      </c>
      <c r="E606" t="s">
        <v>134</v>
      </c>
      <c r="F606">
        <v>2021</v>
      </c>
      <c r="G606">
        <v>0</v>
      </c>
      <c r="H606" t="s">
        <v>717</v>
      </c>
      <c r="I606" t="s">
        <v>716</v>
      </c>
      <c r="J606" t="s">
        <v>690</v>
      </c>
      <c r="L606" t="s">
        <v>691</v>
      </c>
    </row>
    <row r="607" spans="1:12">
      <c r="A607">
        <v>2023</v>
      </c>
      <c r="B607" t="s">
        <v>430</v>
      </c>
      <c r="C607" t="s">
        <v>33</v>
      </c>
      <c r="D607" t="s">
        <v>73</v>
      </c>
      <c r="E607" t="s">
        <v>74</v>
      </c>
      <c r="F607">
        <v>2021</v>
      </c>
      <c r="G607">
        <v>1</v>
      </c>
      <c r="H607" t="s">
        <v>1</v>
      </c>
      <c r="I607" t="s">
        <v>688</v>
      </c>
      <c r="J607" t="s">
        <v>694</v>
      </c>
      <c r="K607" t="s">
        <v>54</v>
      </c>
      <c r="L607" t="s">
        <v>695</v>
      </c>
    </row>
    <row r="608" spans="1:12">
      <c r="A608">
        <v>2024</v>
      </c>
      <c r="B608" t="s">
        <v>435</v>
      </c>
      <c r="C608" t="s">
        <v>48</v>
      </c>
      <c r="D608" t="s">
        <v>73</v>
      </c>
      <c r="E608" t="s">
        <v>74</v>
      </c>
      <c r="F608">
        <v>2022</v>
      </c>
      <c r="G608">
        <v>4</v>
      </c>
      <c r="H608" t="s">
        <v>1</v>
      </c>
      <c r="I608" t="s">
        <v>688</v>
      </c>
      <c r="J608" t="s">
        <v>694</v>
      </c>
      <c r="K608" t="s">
        <v>54</v>
      </c>
      <c r="L608" t="s">
        <v>695</v>
      </c>
    </row>
    <row r="609" spans="1:12">
      <c r="A609">
        <v>2024</v>
      </c>
      <c r="B609" t="s">
        <v>432</v>
      </c>
      <c r="C609" t="s">
        <v>39</v>
      </c>
      <c r="D609" t="s">
        <v>73</v>
      </c>
      <c r="E609" t="s">
        <v>74</v>
      </c>
      <c r="F609">
        <v>2022</v>
      </c>
      <c r="G609">
        <v>1</v>
      </c>
      <c r="H609" t="s">
        <v>1</v>
      </c>
      <c r="I609" t="s">
        <v>688</v>
      </c>
      <c r="J609" t="s">
        <v>694</v>
      </c>
      <c r="K609" t="s">
        <v>54</v>
      </c>
      <c r="L609" t="s">
        <v>695</v>
      </c>
    </row>
    <row r="610" spans="1:12">
      <c r="A610">
        <v>2024</v>
      </c>
      <c r="B610" t="s">
        <v>429</v>
      </c>
      <c r="C610" t="s">
        <v>30</v>
      </c>
      <c r="D610" t="s">
        <v>56</v>
      </c>
      <c r="E610" t="s">
        <v>57</v>
      </c>
      <c r="F610">
        <v>2021</v>
      </c>
      <c r="G610">
        <v>56</v>
      </c>
      <c r="H610" t="s">
        <v>1</v>
      </c>
      <c r="I610" t="s">
        <v>688</v>
      </c>
      <c r="J610" t="s">
        <v>690</v>
      </c>
      <c r="K610" t="s">
        <v>54</v>
      </c>
      <c r="L610" t="s">
        <v>695</v>
      </c>
    </row>
    <row r="611" spans="1:12">
      <c r="A611">
        <v>2024</v>
      </c>
      <c r="B611" t="s">
        <v>428</v>
      </c>
      <c r="C611" t="s">
        <v>27</v>
      </c>
      <c r="D611" t="s">
        <v>25</v>
      </c>
      <c r="E611" t="s">
        <v>26</v>
      </c>
      <c r="F611">
        <v>2022</v>
      </c>
      <c r="G611">
        <v>1</v>
      </c>
      <c r="H611" t="s">
        <v>1</v>
      </c>
      <c r="I611" t="s">
        <v>688</v>
      </c>
      <c r="J611" t="s">
        <v>690</v>
      </c>
      <c r="K611" t="s">
        <v>2</v>
      </c>
      <c r="L611" t="s">
        <v>691</v>
      </c>
    </row>
    <row r="612" spans="1:12">
      <c r="A612">
        <v>2024</v>
      </c>
      <c r="B612" t="s">
        <v>420</v>
      </c>
      <c r="C612" t="s">
        <v>8</v>
      </c>
      <c r="D612" t="s">
        <v>139</v>
      </c>
      <c r="E612" t="s">
        <v>132</v>
      </c>
      <c r="F612">
        <v>2022</v>
      </c>
      <c r="G612">
        <v>87.5</v>
      </c>
      <c r="H612" t="s">
        <v>717</v>
      </c>
      <c r="I612" t="s">
        <v>716</v>
      </c>
      <c r="J612" t="s">
        <v>690</v>
      </c>
      <c r="L612" t="s">
        <v>691</v>
      </c>
    </row>
    <row r="613" spans="1:12">
      <c r="A613">
        <v>2024</v>
      </c>
      <c r="B613" t="s">
        <v>438</v>
      </c>
      <c r="C613" t="s">
        <v>52</v>
      </c>
      <c r="D613" t="s">
        <v>84</v>
      </c>
      <c r="E613" t="s">
        <v>79</v>
      </c>
      <c r="F613">
        <v>2022</v>
      </c>
      <c r="G613">
        <v>0</v>
      </c>
      <c r="H613" t="s">
        <v>1</v>
      </c>
      <c r="I613" t="s">
        <v>688</v>
      </c>
      <c r="J613" t="s">
        <v>690</v>
      </c>
      <c r="K613" t="s">
        <v>78</v>
      </c>
      <c r="L613" t="s">
        <v>691</v>
      </c>
    </row>
    <row r="614" spans="1:12">
      <c r="A614">
        <v>2023</v>
      </c>
      <c r="B614" t="s">
        <v>428</v>
      </c>
      <c r="C614" t="s">
        <v>27</v>
      </c>
      <c r="D614" t="s">
        <v>34</v>
      </c>
      <c r="E614" t="s">
        <v>35</v>
      </c>
      <c r="F614">
        <v>2021</v>
      </c>
      <c r="G614">
        <v>19</v>
      </c>
      <c r="H614" t="s">
        <v>1</v>
      </c>
      <c r="I614" t="s">
        <v>688</v>
      </c>
      <c r="J614" t="s">
        <v>690</v>
      </c>
      <c r="K614" t="s">
        <v>2</v>
      </c>
      <c r="L614" t="s">
        <v>691</v>
      </c>
    </row>
    <row r="615" spans="1:12">
      <c r="A615">
        <v>2023</v>
      </c>
      <c r="B615" t="s">
        <v>431</v>
      </c>
      <c r="C615" t="s">
        <v>36</v>
      </c>
      <c r="D615" t="s">
        <v>14</v>
      </c>
      <c r="E615" t="s">
        <v>5</v>
      </c>
      <c r="F615">
        <v>2021</v>
      </c>
      <c r="G615">
        <v>111</v>
      </c>
      <c r="H615" t="s">
        <v>1</v>
      </c>
      <c r="I615" t="s">
        <v>688</v>
      </c>
      <c r="J615" t="s">
        <v>690</v>
      </c>
      <c r="K615" t="s">
        <v>2</v>
      </c>
      <c r="L615" t="s">
        <v>691</v>
      </c>
    </row>
    <row r="616" spans="1:12">
      <c r="A616">
        <v>2023</v>
      </c>
      <c r="B616" t="s">
        <v>433</v>
      </c>
      <c r="C616" t="s">
        <v>42</v>
      </c>
      <c r="D616" t="s">
        <v>43</v>
      </c>
      <c r="E616" t="s">
        <v>44</v>
      </c>
      <c r="F616">
        <v>2022</v>
      </c>
      <c r="G616">
        <v>78.150000000000006</v>
      </c>
      <c r="H616" t="s">
        <v>1</v>
      </c>
      <c r="I616" t="s">
        <v>688</v>
      </c>
      <c r="J616" t="s">
        <v>690</v>
      </c>
      <c r="K616" t="s">
        <v>2</v>
      </c>
      <c r="L616" t="s">
        <v>708</v>
      </c>
    </row>
    <row r="617" spans="1:12">
      <c r="A617">
        <v>2024</v>
      </c>
      <c r="B617" t="s">
        <v>422</v>
      </c>
      <c r="C617" t="s">
        <v>15</v>
      </c>
      <c r="D617" t="s">
        <v>133</v>
      </c>
      <c r="E617" t="s">
        <v>134</v>
      </c>
      <c r="F617">
        <v>2022</v>
      </c>
      <c r="G617">
        <v>9</v>
      </c>
      <c r="H617" t="s">
        <v>717</v>
      </c>
      <c r="I617" t="s">
        <v>716</v>
      </c>
      <c r="J617" t="s">
        <v>690</v>
      </c>
      <c r="L617" t="s">
        <v>691</v>
      </c>
    </row>
    <row r="618" spans="1:12">
      <c r="A618">
        <v>2024</v>
      </c>
      <c r="B618" t="s">
        <v>430</v>
      </c>
      <c r="C618" t="s">
        <v>33</v>
      </c>
      <c r="D618" t="s">
        <v>43</v>
      </c>
      <c r="E618" t="s">
        <v>44</v>
      </c>
      <c r="F618">
        <v>2022</v>
      </c>
      <c r="G618">
        <v>63.47</v>
      </c>
      <c r="H618" t="s">
        <v>1</v>
      </c>
      <c r="I618" t="s">
        <v>688</v>
      </c>
      <c r="J618" t="s">
        <v>690</v>
      </c>
      <c r="K618" t="s">
        <v>2</v>
      </c>
      <c r="L618" t="s">
        <v>708</v>
      </c>
    </row>
    <row r="619" spans="1:12">
      <c r="A619">
        <v>2024</v>
      </c>
      <c r="B619" t="s">
        <v>429</v>
      </c>
      <c r="C619" t="s">
        <v>30</v>
      </c>
      <c r="D619" t="s">
        <v>97</v>
      </c>
      <c r="E619" t="s">
        <v>98</v>
      </c>
      <c r="F619">
        <v>2022</v>
      </c>
      <c r="G619">
        <v>1</v>
      </c>
      <c r="H619" t="s">
        <v>1</v>
      </c>
      <c r="I619" t="s">
        <v>688</v>
      </c>
      <c r="J619" t="s">
        <v>690</v>
      </c>
      <c r="K619" t="s">
        <v>78</v>
      </c>
      <c r="L619" t="s">
        <v>691</v>
      </c>
    </row>
    <row r="620" spans="1:12">
      <c r="A620">
        <v>2023</v>
      </c>
      <c r="B620" t="s">
        <v>434</v>
      </c>
      <c r="C620" t="s">
        <v>45</v>
      </c>
      <c r="D620" t="s">
        <v>126</v>
      </c>
      <c r="E620" t="s">
        <v>127</v>
      </c>
      <c r="F620">
        <v>2018</v>
      </c>
      <c r="G620">
        <v>0</v>
      </c>
      <c r="H620" t="s">
        <v>119</v>
      </c>
      <c r="I620" t="s">
        <v>712</v>
      </c>
      <c r="J620" t="s">
        <v>690</v>
      </c>
      <c r="L620" t="s">
        <v>691</v>
      </c>
    </row>
    <row r="621" spans="1:12">
      <c r="A621">
        <v>2023</v>
      </c>
      <c r="B621" t="s">
        <v>432</v>
      </c>
      <c r="C621" t="s">
        <v>39</v>
      </c>
      <c r="D621" t="s">
        <v>126</v>
      </c>
      <c r="E621" t="s">
        <v>127</v>
      </c>
      <c r="F621">
        <v>2018</v>
      </c>
      <c r="G621">
        <v>0</v>
      </c>
      <c r="H621" t="s">
        <v>119</v>
      </c>
      <c r="I621" t="s">
        <v>712</v>
      </c>
      <c r="J621" t="s">
        <v>690</v>
      </c>
      <c r="L621" t="s">
        <v>691</v>
      </c>
    </row>
    <row r="622" spans="1:12">
      <c r="A622">
        <v>2023</v>
      </c>
      <c r="B622" t="s">
        <v>422</v>
      </c>
      <c r="C622" t="s">
        <v>15</v>
      </c>
      <c r="D622" t="s">
        <v>121</v>
      </c>
      <c r="E622" t="s">
        <v>122</v>
      </c>
      <c r="F622">
        <v>2021</v>
      </c>
      <c r="G622">
        <v>6</v>
      </c>
      <c r="H622" t="s">
        <v>119</v>
      </c>
      <c r="I622" t="s">
        <v>712</v>
      </c>
      <c r="J622" t="s">
        <v>690</v>
      </c>
      <c r="L622" t="s">
        <v>691</v>
      </c>
    </row>
    <row r="623" spans="1:12">
      <c r="A623">
        <v>2023</v>
      </c>
      <c r="B623" t="s">
        <v>438</v>
      </c>
      <c r="C623" t="s">
        <v>52</v>
      </c>
      <c r="D623" t="s">
        <v>71</v>
      </c>
      <c r="E623" t="s">
        <v>72</v>
      </c>
      <c r="F623">
        <v>2021</v>
      </c>
      <c r="G623">
        <v>15</v>
      </c>
      <c r="H623" t="s">
        <v>1</v>
      </c>
      <c r="I623" t="s">
        <v>688</v>
      </c>
      <c r="J623" t="s">
        <v>690</v>
      </c>
      <c r="K623" t="s">
        <v>54</v>
      </c>
      <c r="L623" t="s">
        <v>691</v>
      </c>
    </row>
    <row r="624" spans="1:12">
      <c r="A624">
        <v>2024</v>
      </c>
      <c r="B624" t="s">
        <v>421</v>
      </c>
      <c r="C624" t="s">
        <v>13</v>
      </c>
      <c r="D624" t="s">
        <v>19</v>
      </c>
      <c r="E624" t="s">
        <v>20</v>
      </c>
      <c r="F624">
        <v>2020</v>
      </c>
      <c r="G624">
        <v>585</v>
      </c>
      <c r="H624" t="s">
        <v>1</v>
      </c>
      <c r="I624" t="s">
        <v>688</v>
      </c>
      <c r="J624" t="s">
        <v>690</v>
      </c>
      <c r="K624" t="s">
        <v>2</v>
      </c>
      <c r="L624" t="s">
        <v>700</v>
      </c>
    </row>
    <row r="625" spans="1:12">
      <c r="A625">
        <v>2023</v>
      </c>
      <c r="B625" t="s">
        <v>430</v>
      </c>
      <c r="C625" t="s">
        <v>33</v>
      </c>
      <c r="D625" t="s">
        <v>46</v>
      </c>
      <c r="E625" t="s">
        <v>47</v>
      </c>
      <c r="F625">
        <v>2023</v>
      </c>
      <c r="G625">
        <v>71.97</v>
      </c>
      <c r="H625" t="s">
        <v>1</v>
      </c>
      <c r="I625" t="s">
        <v>688</v>
      </c>
      <c r="J625" t="s">
        <v>690</v>
      </c>
      <c r="K625" t="s">
        <v>2</v>
      </c>
      <c r="L625" t="s">
        <v>708</v>
      </c>
    </row>
    <row r="626" spans="1:12">
      <c r="A626">
        <v>2023</v>
      </c>
      <c r="B626" t="s">
        <v>431</v>
      </c>
      <c r="C626" t="s">
        <v>36</v>
      </c>
      <c r="D626" t="s">
        <v>85</v>
      </c>
      <c r="E626" t="s">
        <v>86</v>
      </c>
      <c r="F626">
        <v>2021</v>
      </c>
      <c r="G626">
        <v>0</v>
      </c>
      <c r="H626" t="s">
        <v>1</v>
      </c>
      <c r="I626" t="s">
        <v>688</v>
      </c>
      <c r="J626" t="s">
        <v>690</v>
      </c>
      <c r="K626" t="s">
        <v>78</v>
      </c>
      <c r="L626" t="s">
        <v>691</v>
      </c>
    </row>
    <row r="627" spans="1:12">
      <c r="A627">
        <v>2023</v>
      </c>
      <c r="B627" t="s">
        <v>435</v>
      </c>
      <c r="C627" t="s">
        <v>48</v>
      </c>
      <c r="D627" t="s">
        <v>43</v>
      </c>
      <c r="E627" t="s">
        <v>44</v>
      </c>
      <c r="F627">
        <v>2022</v>
      </c>
      <c r="G627">
        <v>63.43</v>
      </c>
      <c r="H627" t="s">
        <v>1</v>
      </c>
      <c r="I627" t="s">
        <v>688</v>
      </c>
      <c r="J627" t="s">
        <v>690</v>
      </c>
      <c r="K627" t="s">
        <v>2</v>
      </c>
      <c r="L627" t="s">
        <v>708</v>
      </c>
    </row>
    <row r="628" spans="1:12">
      <c r="A628">
        <v>2024</v>
      </c>
      <c r="B628" t="s">
        <v>424</v>
      </c>
      <c r="C628" t="s">
        <v>21</v>
      </c>
      <c r="D628" t="s">
        <v>14</v>
      </c>
      <c r="E628" t="s">
        <v>5</v>
      </c>
      <c r="F628">
        <v>2022</v>
      </c>
      <c r="G628">
        <v>644</v>
      </c>
      <c r="H628" t="s">
        <v>1</v>
      </c>
      <c r="I628" t="s">
        <v>688</v>
      </c>
      <c r="J628" t="s">
        <v>690</v>
      </c>
      <c r="K628" t="s">
        <v>2</v>
      </c>
      <c r="L628" t="s">
        <v>691</v>
      </c>
    </row>
    <row r="629" spans="1:12">
      <c r="A629">
        <v>2024</v>
      </c>
      <c r="B629" t="s">
        <v>428</v>
      </c>
      <c r="C629" t="s">
        <v>27</v>
      </c>
      <c r="D629" t="s">
        <v>137</v>
      </c>
      <c r="E629" t="s">
        <v>138</v>
      </c>
      <c r="F629">
        <v>2022</v>
      </c>
      <c r="G629">
        <v>1</v>
      </c>
      <c r="H629" t="s">
        <v>717</v>
      </c>
      <c r="I629" t="s">
        <v>716</v>
      </c>
      <c r="J629" t="s">
        <v>690</v>
      </c>
      <c r="L629" t="s">
        <v>691</v>
      </c>
    </row>
    <row r="630" spans="1:12">
      <c r="A630">
        <v>2023</v>
      </c>
      <c r="B630" t="s">
        <v>435</v>
      </c>
      <c r="C630" t="s">
        <v>48</v>
      </c>
      <c r="D630" t="s">
        <v>16</v>
      </c>
      <c r="E630" t="s">
        <v>17</v>
      </c>
      <c r="F630">
        <v>2019</v>
      </c>
      <c r="G630">
        <v>7.8175198119999996</v>
      </c>
      <c r="H630" t="s">
        <v>1</v>
      </c>
      <c r="I630" t="s">
        <v>688</v>
      </c>
      <c r="J630" t="s">
        <v>690</v>
      </c>
      <c r="K630" t="s">
        <v>2</v>
      </c>
      <c r="L630" t="s">
        <v>700</v>
      </c>
    </row>
    <row r="631" spans="1:12">
      <c r="A631">
        <v>2023</v>
      </c>
      <c r="B631" t="s">
        <v>420</v>
      </c>
      <c r="C631" t="s">
        <v>8</v>
      </c>
      <c r="D631" t="s">
        <v>71</v>
      </c>
      <c r="E631" t="s">
        <v>72</v>
      </c>
      <c r="F631">
        <v>2021</v>
      </c>
      <c r="G631">
        <v>192</v>
      </c>
      <c r="H631" t="s">
        <v>1</v>
      </c>
      <c r="I631" t="s">
        <v>688</v>
      </c>
      <c r="J631" t="s">
        <v>690</v>
      </c>
      <c r="K631" t="s">
        <v>54</v>
      </c>
      <c r="L631" t="s">
        <v>691</v>
      </c>
    </row>
    <row r="632" spans="1:12">
      <c r="A632">
        <v>2023</v>
      </c>
      <c r="B632" t="s">
        <v>429</v>
      </c>
      <c r="C632" t="s">
        <v>30</v>
      </c>
      <c r="D632" t="s">
        <v>85</v>
      </c>
      <c r="E632" t="s">
        <v>86</v>
      </c>
      <c r="F632">
        <v>2021</v>
      </c>
      <c r="G632">
        <v>0</v>
      </c>
      <c r="H632" t="s">
        <v>1</v>
      </c>
      <c r="I632" t="s">
        <v>688</v>
      </c>
      <c r="J632" t="s">
        <v>690</v>
      </c>
      <c r="K632" t="s">
        <v>78</v>
      </c>
      <c r="L632" t="s">
        <v>691</v>
      </c>
    </row>
    <row r="633" spans="1:12">
      <c r="A633">
        <v>2024</v>
      </c>
      <c r="B633" t="s">
        <v>430</v>
      </c>
      <c r="C633" t="s">
        <v>33</v>
      </c>
      <c r="D633" t="s">
        <v>140</v>
      </c>
      <c r="E633" t="s">
        <v>141</v>
      </c>
      <c r="F633">
        <v>2022</v>
      </c>
      <c r="G633">
        <v>0</v>
      </c>
      <c r="H633" t="s">
        <v>717</v>
      </c>
      <c r="I633" t="s">
        <v>716</v>
      </c>
      <c r="J633" t="s">
        <v>690</v>
      </c>
      <c r="L633" t="s">
        <v>691</v>
      </c>
    </row>
    <row r="634" spans="1:12">
      <c r="A634">
        <v>2024</v>
      </c>
      <c r="B634" t="s">
        <v>437</v>
      </c>
      <c r="C634" t="s">
        <v>51</v>
      </c>
      <c r="D634" t="s">
        <v>126</v>
      </c>
      <c r="E634" t="s">
        <v>127</v>
      </c>
      <c r="F634">
        <v>2018</v>
      </c>
      <c r="G634">
        <v>0</v>
      </c>
      <c r="H634" t="s">
        <v>119</v>
      </c>
      <c r="I634" t="s">
        <v>712</v>
      </c>
      <c r="J634" t="s">
        <v>690</v>
      </c>
      <c r="L634" t="s">
        <v>691</v>
      </c>
    </row>
    <row r="635" spans="1:12">
      <c r="A635">
        <v>2023</v>
      </c>
      <c r="B635" t="s">
        <v>434</v>
      </c>
      <c r="C635" t="s">
        <v>45</v>
      </c>
      <c r="D635" t="s">
        <v>93</v>
      </c>
      <c r="E635" t="s">
        <v>94</v>
      </c>
      <c r="F635">
        <v>2021</v>
      </c>
      <c r="G635">
        <v>0</v>
      </c>
      <c r="H635" t="s">
        <v>1</v>
      </c>
      <c r="I635" t="s">
        <v>688</v>
      </c>
      <c r="J635" t="s">
        <v>690</v>
      </c>
      <c r="K635" t="s">
        <v>78</v>
      </c>
      <c r="L635" t="s">
        <v>691</v>
      </c>
    </row>
    <row r="636" spans="1:12">
      <c r="A636">
        <v>2023</v>
      </c>
      <c r="B636" t="s">
        <v>428</v>
      </c>
      <c r="C636" t="s">
        <v>27</v>
      </c>
      <c r="D636" t="s">
        <v>103</v>
      </c>
      <c r="E636" t="s">
        <v>102</v>
      </c>
      <c r="F636">
        <v>2021</v>
      </c>
      <c r="G636">
        <v>5</v>
      </c>
      <c r="H636" t="s">
        <v>101</v>
      </c>
      <c r="I636" t="s">
        <v>697</v>
      </c>
      <c r="J636" t="s">
        <v>690</v>
      </c>
      <c r="L636" t="s">
        <v>691</v>
      </c>
    </row>
    <row r="637" spans="1:12">
      <c r="A637">
        <v>2023</v>
      </c>
      <c r="B637" t="s">
        <v>423</v>
      </c>
      <c r="C637" t="s">
        <v>18</v>
      </c>
      <c r="D637" t="s">
        <v>139</v>
      </c>
      <c r="E637" t="s">
        <v>132</v>
      </c>
      <c r="F637">
        <v>2021</v>
      </c>
      <c r="G637">
        <v>50</v>
      </c>
      <c r="H637" t="s">
        <v>717</v>
      </c>
      <c r="I637" t="s">
        <v>716</v>
      </c>
      <c r="J637" t="s">
        <v>690</v>
      </c>
      <c r="L637" t="s">
        <v>691</v>
      </c>
    </row>
    <row r="638" spans="1:12">
      <c r="A638">
        <v>2023</v>
      </c>
      <c r="B638" t="s">
        <v>422</v>
      </c>
      <c r="C638" t="s">
        <v>15</v>
      </c>
      <c r="D638" t="s">
        <v>43</v>
      </c>
      <c r="E638" t="s">
        <v>44</v>
      </c>
      <c r="F638">
        <v>2022</v>
      </c>
      <c r="G638">
        <v>70.06</v>
      </c>
      <c r="H638" t="s">
        <v>1</v>
      </c>
      <c r="I638" t="s">
        <v>688</v>
      </c>
      <c r="J638" t="s">
        <v>690</v>
      </c>
      <c r="K638" t="s">
        <v>2</v>
      </c>
      <c r="L638" t="s">
        <v>708</v>
      </c>
    </row>
    <row r="639" spans="1:12">
      <c r="A639">
        <v>2024</v>
      </c>
      <c r="B639" t="s">
        <v>423</v>
      </c>
      <c r="C639" t="s">
        <v>18</v>
      </c>
      <c r="D639" t="s">
        <v>69</v>
      </c>
      <c r="E639" t="s">
        <v>70</v>
      </c>
      <c r="F639">
        <v>2022</v>
      </c>
      <c r="G639">
        <v>38</v>
      </c>
      <c r="H639" t="s">
        <v>1</v>
      </c>
      <c r="I639" t="s">
        <v>688</v>
      </c>
      <c r="J639" t="s">
        <v>690</v>
      </c>
      <c r="K639" t="s">
        <v>54</v>
      </c>
      <c r="L639" t="s">
        <v>691</v>
      </c>
    </row>
    <row r="640" spans="1:12">
      <c r="A640">
        <v>2024</v>
      </c>
      <c r="B640" t="s">
        <v>432</v>
      </c>
      <c r="C640" t="s">
        <v>39</v>
      </c>
      <c r="D640" t="s">
        <v>65</v>
      </c>
      <c r="E640" t="s">
        <v>66</v>
      </c>
      <c r="F640">
        <v>2022</v>
      </c>
      <c r="G640">
        <v>0</v>
      </c>
      <c r="H640" t="s">
        <v>1</v>
      </c>
      <c r="I640" t="s">
        <v>688</v>
      </c>
      <c r="J640" t="s">
        <v>690</v>
      </c>
      <c r="K640" t="s">
        <v>54</v>
      </c>
      <c r="L640" t="s">
        <v>691</v>
      </c>
    </row>
    <row r="641" spans="1:12">
      <c r="A641">
        <v>2024</v>
      </c>
      <c r="B641" t="s">
        <v>434</v>
      </c>
      <c r="C641" t="s">
        <v>45</v>
      </c>
      <c r="D641" t="s">
        <v>114</v>
      </c>
      <c r="E641" t="s">
        <v>115</v>
      </c>
      <c r="F641">
        <v>2022</v>
      </c>
      <c r="H641" t="s">
        <v>101</v>
      </c>
      <c r="I641" t="s">
        <v>697</v>
      </c>
      <c r="J641" t="s">
        <v>690</v>
      </c>
      <c r="L641" t="s">
        <v>691</v>
      </c>
    </row>
    <row r="642" spans="1:12">
      <c r="A642">
        <v>2023</v>
      </c>
      <c r="B642" t="s">
        <v>432</v>
      </c>
      <c r="C642" t="s">
        <v>39</v>
      </c>
      <c r="D642" t="s">
        <v>142</v>
      </c>
      <c r="E642" t="s">
        <v>143</v>
      </c>
      <c r="F642">
        <v>2021</v>
      </c>
      <c r="G642">
        <v>0</v>
      </c>
      <c r="H642" t="s">
        <v>717</v>
      </c>
      <c r="I642" t="s">
        <v>716</v>
      </c>
      <c r="J642" t="s">
        <v>690</v>
      </c>
      <c r="L642" t="s">
        <v>691</v>
      </c>
    </row>
    <row r="643" spans="1:12">
      <c r="A643">
        <v>2023</v>
      </c>
      <c r="B643" t="s">
        <v>420</v>
      </c>
      <c r="C643" t="s">
        <v>8</v>
      </c>
      <c r="D643" t="s">
        <v>58</v>
      </c>
      <c r="E643" t="s">
        <v>59</v>
      </c>
      <c r="F643">
        <v>2020</v>
      </c>
      <c r="G643">
        <v>919</v>
      </c>
      <c r="H643" t="s">
        <v>1</v>
      </c>
      <c r="I643" t="s">
        <v>688</v>
      </c>
      <c r="J643" t="s">
        <v>690</v>
      </c>
      <c r="K643" t="s">
        <v>54</v>
      </c>
      <c r="L643" t="s">
        <v>695</v>
      </c>
    </row>
    <row r="644" spans="1:12">
      <c r="A644">
        <v>2023</v>
      </c>
      <c r="B644" t="s">
        <v>436</v>
      </c>
      <c r="C644" t="s">
        <v>49</v>
      </c>
      <c r="D644" t="s">
        <v>121</v>
      </c>
      <c r="E644" t="s">
        <v>122</v>
      </c>
      <c r="F644">
        <v>2021</v>
      </c>
      <c r="G644">
        <v>0</v>
      </c>
      <c r="H644" t="s">
        <v>119</v>
      </c>
      <c r="I644" t="s">
        <v>712</v>
      </c>
      <c r="J644" t="s">
        <v>690</v>
      </c>
      <c r="L644" t="s">
        <v>691</v>
      </c>
    </row>
    <row r="645" spans="1:12">
      <c r="A645">
        <v>2023</v>
      </c>
      <c r="B645" t="s">
        <v>436</v>
      </c>
      <c r="C645" t="s">
        <v>49</v>
      </c>
      <c r="D645" t="s">
        <v>25</v>
      </c>
      <c r="E645" t="s">
        <v>26</v>
      </c>
      <c r="F645">
        <v>2021</v>
      </c>
      <c r="G645">
        <v>0</v>
      </c>
      <c r="H645" t="s">
        <v>1</v>
      </c>
      <c r="I645" t="s">
        <v>688</v>
      </c>
      <c r="J645" t="s">
        <v>690</v>
      </c>
      <c r="K645" t="s">
        <v>2</v>
      </c>
      <c r="L645" t="s">
        <v>691</v>
      </c>
    </row>
    <row r="646" spans="1:12">
      <c r="A646">
        <v>2024</v>
      </c>
      <c r="B646" t="s">
        <v>439</v>
      </c>
      <c r="C646" t="s">
        <v>53</v>
      </c>
      <c r="D646" t="s">
        <v>22</v>
      </c>
      <c r="E646" t="s">
        <v>23</v>
      </c>
      <c r="F646">
        <v>2020</v>
      </c>
      <c r="G646">
        <v>985</v>
      </c>
      <c r="H646" t="s">
        <v>1</v>
      </c>
      <c r="I646" t="s">
        <v>688</v>
      </c>
      <c r="J646" t="s">
        <v>690</v>
      </c>
      <c r="K646" t="s">
        <v>2</v>
      </c>
      <c r="L646" t="s">
        <v>708</v>
      </c>
    </row>
    <row r="647" spans="1:12">
      <c r="A647">
        <v>2024</v>
      </c>
      <c r="B647" t="s">
        <v>439</v>
      </c>
      <c r="C647" t="s">
        <v>53</v>
      </c>
      <c r="D647" t="s">
        <v>82</v>
      </c>
      <c r="E647" t="s">
        <v>83</v>
      </c>
      <c r="F647">
        <v>2022</v>
      </c>
      <c r="G647">
        <v>1</v>
      </c>
      <c r="H647" t="s">
        <v>1</v>
      </c>
      <c r="I647" t="s">
        <v>688</v>
      </c>
      <c r="J647" t="s">
        <v>690</v>
      </c>
      <c r="K647" t="s">
        <v>78</v>
      </c>
      <c r="L647" t="s">
        <v>691</v>
      </c>
    </row>
    <row r="648" spans="1:12">
      <c r="A648">
        <v>2024</v>
      </c>
      <c r="B648" t="s">
        <v>438</v>
      </c>
      <c r="C648" t="s">
        <v>52</v>
      </c>
      <c r="D648" t="s">
        <v>65</v>
      </c>
      <c r="E648" t="s">
        <v>66</v>
      </c>
      <c r="F648">
        <v>2022</v>
      </c>
      <c r="G648">
        <v>0</v>
      </c>
      <c r="H648" t="s">
        <v>1</v>
      </c>
      <c r="I648" t="s">
        <v>688</v>
      </c>
      <c r="J648" t="s">
        <v>690</v>
      </c>
      <c r="K648" t="s">
        <v>54</v>
      </c>
      <c r="L648" t="s">
        <v>691</v>
      </c>
    </row>
    <row r="649" spans="1:12">
      <c r="A649">
        <v>2024</v>
      </c>
      <c r="B649" t="s">
        <v>422</v>
      </c>
      <c r="C649" t="s">
        <v>15</v>
      </c>
      <c r="D649" t="s">
        <v>65</v>
      </c>
      <c r="E649" t="s">
        <v>66</v>
      </c>
      <c r="F649">
        <v>2022</v>
      </c>
      <c r="G649">
        <v>0</v>
      </c>
      <c r="H649" t="s">
        <v>1</v>
      </c>
      <c r="I649" t="s">
        <v>688</v>
      </c>
      <c r="J649" t="s">
        <v>690</v>
      </c>
      <c r="K649" t="s">
        <v>54</v>
      </c>
      <c r="L649" t="s">
        <v>691</v>
      </c>
    </row>
    <row r="650" spans="1:12">
      <c r="A650">
        <v>2024</v>
      </c>
      <c r="B650" t="s">
        <v>435</v>
      </c>
      <c r="C650" t="s">
        <v>48</v>
      </c>
      <c r="D650" t="s">
        <v>25</v>
      </c>
      <c r="E650" t="s">
        <v>26</v>
      </c>
      <c r="F650">
        <v>2022</v>
      </c>
      <c r="G650">
        <v>0</v>
      </c>
      <c r="H650" t="s">
        <v>1</v>
      </c>
      <c r="I650" t="s">
        <v>688</v>
      </c>
      <c r="J650" t="s">
        <v>690</v>
      </c>
      <c r="K650" t="s">
        <v>2</v>
      </c>
      <c r="L650" t="s">
        <v>691</v>
      </c>
    </row>
    <row r="651" spans="1:12">
      <c r="A651">
        <v>2024</v>
      </c>
      <c r="B651" t="s">
        <v>420</v>
      </c>
      <c r="C651" t="s">
        <v>8</v>
      </c>
      <c r="D651" t="s">
        <v>84</v>
      </c>
      <c r="E651" t="s">
        <v>79</v>
      </c>
      <c r="F651">
        <v>2022</v>
      </c>
      <c r="G651">
        <v>11</v>
      </c>
      <c r="H651" t="s">
        <v>1</v>
      </c>
      <c r="I651" t="s">
        <v>688</v>
      </c>
      <c r="J651" t="s">
        <v>690</v>
      </c>
      <c r="K651" t="s">
        <v>78</v>
      </c>
      <c r="L651" t="s">
        <v>691</v>
      </c>
    </row>
    <row r="652" spans="1:12">
      <c r="A652">
        <v>2023</v>
      </c>
      <c r="B652" t="s">
        <v>436</v>
      </c>
      <c r="C652" t="s">
        <v>49</v>
      </c>
      <c r="D652" t="s">
        <v>137</v>
      </c>
      <c r="E652" t="s">
        <v>138</v>
      </c>
      <c r="F652">
        <v>2021</v>
      </c>
      <c r="G652">
        <v>0</v>
      </c>
      <c r="H652" t="s">
        <v>717</v>
      </c>
      <c r="I652" t="s">
        <v>716</v>
      </c>
      <c r="J652" t="s">
        <v>690</v>
      </c>
      <c r="L652" t="s">
        <v>691</v>
      </c>
    </row>
    <row r="653" spans="1:12">
      <c r="A653">
        <v>2023</v>
      </c>
      <c r="B653" t="s">
        <v>436</v>
      </c>
      <c r="C653" t="s">
        <v>49</v>
      </c>
      <c r="D653" t="s">
        <v>60</v>
      </c>
      <c r="E653" t="s">
        <v>55</v>
      </c>
      <c r="F653">
        <v>2020</v>
      </c>
      <c r="G653">
        <v>109</v>
      </c>
      <c r="H653" t="s">
        <v>1</v>
      </c>
      <c r="I653" t="s">
        <v>688</v>
      </c>
      <c r="J653" t="s">
        <v>690</v>
      </c>
      <c r="K653" t="s">
        <v>54</v>
      </c>
      <c r="L653" t="s">
        <v>695</v>
      </c>
    </row>
    <row r="654" spans="1:12">
      <c r="A654">
        <v>2023</v>
      </c>
      <c r="B654" t="s">
        <v>437</v>
      </c>
      <c r="C654" t="s">
        <v>51</v>
      </c>
      <c r="D654" t="s">
        <v>14</v>
      </c>
      <c r="E654" t="s">
        <v>5</v>
      </c>
      <c r="F654">
        <v>2021</v>
      </c>
      <c r="G654">
        <v>911</v>
      </c>
      <c r="H654" t="s">
        <v>1</v>
      </c>
      <c r="I654" t="s">
        <v>688</v>
      </c>
      <c r="J654" t="s">
        <v>690</v>
      </c>
      <c r="K654" t="s">
        <v>2</v>
      </c>
      <c r="L654" t="s">
        <v>691</v>
      </c>
    </row>
    <row r="655" spans="1:12">
      <c r="A655">
        <v>2023</v>
      </c>
      <c r="B655" t="s">
        <v>425</v>
      </c>
      <c r="C655" t="s">
        <v>24</v>
      </c>
      <c r="D655" t="s">
        <v>25</v>
      </c>
      <c r="E655" t="s">
        <v>26</v>
      </c>
      <c r="F655">
        <v>2021</v>
      </c>
      <c r="G655">
        <v>0</v>
      </c>
      <c r="H655" t="s">
        <v>1</v>
      </c>
      <c r="I655" t="s">
        <v>688</v>
      </c>
      <c r="J655" t="s">
        <v>690</v>
      </c>
      <c r="K655" t="s">
        <v>2</v>
      </c>
      <c r="L655" t="s">
        <v>691</v>
      </c>
    </row>
    <row r="656" spans="1:12">
      <c r="A656">
        <v>2023</v>
      </c>
      <c r="B656" t="s">
        <v>432</v>
      </c>
      <c r="C656" t="s">
        <v>39</v>
      </c>
      <c r="D656" t="s">
        <v>19</v>
      </c>
      <c r="E656" t="s">
        <v>20</v>
      </c>
      <c r="F656">
        <v>2019</v>
      </c>
      <c r="G656">
        <v>175</v>
      </c>
      <c r="H656" t="s">
        <v>1</v>
      </c>
      <c r="I656" t="s">
        <v>688</v>
      </c>
      <c r="J656" t="s">
        <v>690</v>
      </c>
      <c r="K656" t="s">
        <v>2</v>
      </c>
      <c r="L656" t="s">
        <v>700</v>
      </c>
    </row>
    <row r="657" spans="1:12">
      <c r="A657">
        <v>2024</v>
      </c>
      <c r="B657" t="s">
        <v>429</v>
      </c>
      <c r="C657" t="s">
        <v>30</v>
      </c>
      <c r="D657" t="s">
        <v>91</v>
      </c>
      <c r="E657" t="s">
        <v>92</v>
      </c>
      <c r="F657">
        <v>2022</v>
      </c>
      <c r="G657">
        <v>0</v>
      </c>
      <c r="H657" t="s">
        <v>1</v>
      </c>
      <c r="I657" t="s">
        <v>688</v>
      </c>
      <c r="J657" t="s">
        <v>690</v>
      </c>
      <c r="K657" t="s">
        <v>78</v>
      </c>
      <c r="L657" t="s">
        <v>691</v>
      </c>
    </row>
    <row r="658" spans="1:12">
      <c r="A658">
        <v>2024</v>
      </c>
      <c r="B658" t="s">
        <v>421</v>
      </c>
      <c r="C658" t="s">
        <v>13</v>
      </c>
      <c r="D658" t="s">
        <v>25</v>
      </c>
      <c r="E658" t="s">
        <v>26</v>
      </c>
      <c r="F658">
        <v>2022</v>
      </c>
      <c r="G658">
        <v>2</v>
      </c>
      <c r="H658" t="s">
        <v>1</v>
      </c>
      <c r="I658" t="s">
        <v>688</v>
      </c>
      <c r="J658" t="s">
        <v>690</v>
      </c>
      <c r="K658" t="s">
        <v>2</v>
      </c>
      <c r="L658" t="s">
        <v>691</v>
      </c>
    </row>
    <row r="659" spans="1:12">
      <c r="A659">
        <v>2024</v>
      </c>
      <c r="B659" t="s">
        <v>425</v>
      </c>
      <c r="C659" t="s">
        <v>24</v>
      </c>
      <c r="D659" t="s">
        <v>61</v>
      </c>
      <c r="E659" t="s">
        <v>62</v>
      </c>
      <c r="F659">
        <v>2022</v>
      </c>
      <c r="G659">
        <v>25</v>
      </c>
      <c r="H659" t="s">
        <v>1</v>
      </c>
      <c r="I659" t="s">
        <v>688</v>
      </c>
      <c r="J659" t="s">
        <v>690</v>
      </c>
      <c r="K659" t="s">
        <v>54</v>
      </c>
      <c r="L659" t="s">
        <v>691</v>
      </c>
    </row>
    <row r="660" spans="1:12">
      <c r="A660">
        <v>2024</v>
      </c>
      <c r="B660" t="s">
        <v>432</v>
      </c>
      <c r="C660" t="s">
        <v>39</v>
      </c>
      <c r="D660" t="s">
        <v>31</v>
      </c>
      <c r="E660" t="s">
        <v>32</v>
      </c>
      <c r="F660">
        <v>2022</v>
      </c>
      <c r="G660">
        <v>30</v>
      </c>
      <c r="H660" t="s">
        <v>1</v>
      </c>
      <c r="I660" t="s">
        <v>688</v>
      </c>
      <c r="J660" t="s">
        <v>690</v>
      </c>
      <c r="K660" t="s">
        <v>2</v>
      </c>
      <c r="L660" t="s">
        <v>691</v>
      </c>
    </row>
    <row r="661" spans="1:12">
      <c r="A661">
        <v>2024</v>
      </c>
      <c r="B661" t="s">
        <v>423</v>
      </c>
      <c r="C661" t="s">
        <v>18</v>
      </c>
      <c r="D661" t="s">
        <v>40</v>
      </c>
      <c r="E661" t="s">
        <v>41</v>
      </c>
      <c r="F661">
        <v>2020</v>
      </c>
      <c r="G661">
        <v>17.760000000000002</v>
      </c>
      <c r="H661" t="s">
        <v>1</v>
      </c>
      <c r="I661" t="s">
        <v>688</v>
      </c>
      <c r="J661" t="s">
        <v>690</v>
      </c>
      <c r="K661" t="s">
        <v>2</v>
      </c>
      <c r="L661" t="s">
        <v>708</v>
      </c>
    </row>
    <row r="662" spans="1:12">
      <c r="A662">
        <v>2023</v>
      </c>
      <c r="B662" t="s">
        <v>420</v>
      </c>
      <c r="C662" t="s">
        <v>8</v>
      </c>
      <c r="D662" t="s">
        <v>22</v>
      </c>
      <c r="E662" t="s">
        <v>23</v>
      </c>
      <c r="F662">
        <v>2019</v>
      </c>
      <c r="G662">
        <v>5127.51</v>
      </c>
      <c r="H662" t="s">
        <v>1</v>
      </c>
      <c r="I662" t="s">
        <v>688</v>
      </c>
      <c r="J662" t="s">
        <v>690</v>
      </c>
      <c r="K662" t="s">
        <v>2</v>
      </c>
      <c r="L662" t="s">
        <v>708</v>
      </c>
    </row>
    <row r="663" spans="1:12">
      <c r="A663">
        <v>2023</v>
      </c>
      <c r="B663" t="s">
        <v>422</v>
      </c>
      <c r="C663" t="s">
        <v>15</v>
      </c>
      <c r="D663" t="s">
        <v>114</v>
      </c>
      <c r="E663" t="s">
        <v>115</v>
      </c>
      <c r="F663">
        <v>2021</v>
      </c>
      <c r="G663">
        <v>35.281837160751557</v>
      </c>
      <c r="H663" t="s">
        <v>101</v>
      </c>
      <c r="I663" t="s">
        <v>697</v>
      </c>
      <c r="J663" t="s">
        <v>690</v>
      </c>
      <c r="L663" t="s">
        <v>691</v>
      </c>
    </row>
    <row r="664" spans="1:12">
      <c r="A664">
        <v>2023</v>
      </c>
      <c r="B664" t="s">
        <v>432</v>
      </c>
      <c r="C664" t="s">
        <v>39</v>
      </c>
      <c r="D664" t="s">
        <v>71</v>
      </c>
      <c r="E664" t="s">
        <v>72</v>
      </c>
      <c r="F664">
        <v>2021</v>
      </c>
      <c r="G664">
        <v>57</v>
      </c>
      <c r="H664" t="s">
        <v>1</v>
      </c>
      <c r="I664" t="s">
        <v>688</v>
      </c>
      <c r="J664" t="s">
        <v>690</v>
      </c>
      <c r="K664" t="s">
        <v>54</v>
      </c>
      <c r="L664" t="s">
        <v>691</v>
      </c>
    </row>
    <row r="665" spans="1:12">
      <c r="A665">
        <v>2023</v>
      </c>
      <c r="B665" t="s">
        <v>429</v>
      </c>
      <c r="C665" t="s">
        <v>30</v>
      </c>
      <c r="D665" t="s">
        <v>56</v>
      </c>
      <c r="E665" t="s">
        <v>57</v>
      </c>
      <c r="F665">
        <v>2020</v>
      </c>
      <c r="G665">
        <v>53</v>
      </c>
      <c r="H665" t="s">
        <v>1</v>
      </c>
      <c r="I665" t="s">
        <v>688</v>
      </c>
      <c r="J665" t="s">
        <v>690</v>
      </c>
      <c r="K665" t="s">
        <v>54</v>
      </c>
      <c r="L665" t="s">
        <v>695</v>
      </c>
    </row>
    <row r="666" spans="1:12">
      <c r="A666">
        <v>2024</v>
      </c>
      <c r="B666" t="s">
        <v>420</v>
      </c>
      <c r="C666" t="s">
        <v>8</v>
      </c>
      <c r="D666" t="s">
        <v>65</v>
      </c>
      <c r="E666" t="s">
        <v>66</v>
      </c>
      <c r="F666">
        <v>2022</v>
      </c>
      <c r="G666">
        <v>78</v>
      </c>
      <c r="H666" t="s">
        <v>1</v>
      </c>
      <c r="I666" t="s">
        <v>688</v>
      </c>
      <c r="J666" t="s">
        <v>690</v>
      </c>
      <c r="K666" t="s">
        <v>54</v>
      </c>
      <c r="L666" t="s">
        <v>691</v>
      </c>
    </row>
    <row r="667" spans="1:12">
      <c r="A667">
        <v>2024</v>
      </c>
      <c r="B667" t="s">
        <v>437</v>
      </c>
      <c r="C667" t="s">
        <v>51</v>
      </c>
      <c r="D667" t="s">
        <v>37</v>
      </c>
      <c r="E667" t="s">
        <v>38</v>
      </c>
      <c r="F667">
        <v>2020</v>
      </c>
      <c r="G667">
        <v>19.03</v>
      </c>
      <c r="H667" t="s">
        <v>1</v>
      </c>
      <c r="I667" t="s">
        <v>688</v>
      </c>
      <c r="J667" t="s">
        <v>690</v>
      </c>
      <c r="K667" t="s">
        <v>2</v>
      </c>
      <c r="L667" t="s">
        <v>708</v>
      </c>
    </row>
    <row r="668" spans="1:12">
      <c r="A668">
        <v>2024</v>
      </c>
      <c r="B668" t="s">
        <v>425</v>
      </c>
      <c r="C668" t="s">
        <v>24</v>
      </c>
      <c r="D668" t="s">
        <v>67</v>
      </c>
      <c r="E668" t="s">
        <v>68</v>
      </c>
      <c r="F668">
        <v>2022</v>
      </c>
      <c r="G668">
        <v>1</v>
      </c>
      <c r="H668" t="s">
        <v>1</v>
      </c>
      <c r="I668" t="s">
        <v>688</v>
      </c>
      <c r="J668" t="s">
        <v>690</v>
      </c>
      <c r="K668" t="s">
        <v>54</v>
      </c>
      <c r="L668" t="s">
        <v>691</v>
      </c>
    </row>
    <row r="669" spans="1:12">
      <c r="A669">
        <v>2023</v>
      </c>
      <c r="B669" t="s">
        <v>421</v>
      </c>
      <c r="C669" t="s">
        <v>13</v>
      </c>
      <c r="D669" t="s">
        <v>123</v>
      </c>
      <c r="E669" t="s">
        <v>120</v>
      </c>
      <c r="F669">
        <v>2021</v>
      </c>
      <c r="G669">
        <v>2.25</v>
      </c>
      <c r="H669" t="s">
        <v>119</v>
      </c>
      <c r="I669" t="s">
        <v>712</v>
      </c>
      <c r="J669" t="s">
        <v>690</v>
      </c>
      <c r="L669" t="s">
        <v>691</v>
      </c>
    </row>
    <row r="670" spans="1:12">
      <c r="A670">
        <v>2023</v>
      </c>
      <c r="B670" t="s">
        <v>428</v>
      </c>
      <c r="C670" t="s">
        <v>27</v>
      </c>
      <c r="D670" t="s">
        <v>56</v>
      </c>
      <c r="E670" t="s">
        <v>57</v>
      </c>
      <c r="F670">
        <v>2020</v>
      </c>
      <c r="G670">
        <v>52</v>
      </c>
      <c r="H670" t="s">
        <v>1</v>
      </c>
      <c r="I670" t="s">
        <v>688</v>
      </c>
      <c r="J670" t="s">
        <v>690</v>
      </c>
      <c r="K670" t="s">
        <v>54</v>
      </c>
      <c r="L670" t="s">
        <v>695</v>
      </c>
    </row>
    <row r="671" spans="1:12">
      <c r="A671">
        <v>2023</v>
      </c>
      <c r="B671" t="s">
        <v>424</v>
      </c>
      <c r="C671" t="s">
        <v>21</v>
      </c>
      <c r="D671" t="s">
        <v>133</v>
      </c>
      <c r="E671" t="s">
        <v>134</v>
      </c>
      <c r="F671">
        <v>2021</v>
      </c>
      <c r="G671">
        <v>8</v>
      </c>
      <c r="H671" t="s">
        <v>717</v>
      </c>
      <c r="I671" t="s">
        <v>716</v>
      </c>
      <c r="J671" t="s">
        <v>690</v>
      </c>
      <c r="L671" t="s">
        <v>691</v>
      </c>
    </row>
    <row r="672" spans="1:12">
      <c r="A672">
        <v>2024</v>
      </c>
      <c r="B672" t="s">
        <v>425</v>
      </c>
      <c r="C672" t="s">
        <v>24</v>
      </c>
      <c r="D672" t="s">
        <v>103</v>
      </c>
      <c r="E672" t="s">
        <v>102</v>
      </c>
      <c r="F672">
        <v>2022</v>
      </c>
      <c r="G672">
        <v>4</v>
      </c>
      <c r="H672" t="s">
        <v>101</v>
      </c>
      <c r="I672" t="s">
        <v>697</v>
      </c>
      <c r="J672" t="s">
        <v>690</v>
      </c>
      <c r="L672" t="s">
        <v>691</v>
      </c>
    </row>
    <row r="673" spans="1:12">
      <c r="A673">
        <v>2024</v>
      </c>
      <c r="B673" t="s">
        <v>431</v>
      </c>
      <c r="C673" t="s">
        <v>36</v>
      </c>
      <c r="D673" t="s">
        <v>60</v>
      </c>
      <c r="E673" t="s">
        <v>55</v>
      </c>
      <c r="F673">
        <v>2021</v>
      </c>
      <c r="G673">
        <v>45</v>
      </c>
      <c r="H673" t="s">
        <v>1</v>
      </c>
      <c r="I673" t="s">
        <v>688</v>
      </c>
      <c r="J673" t="s">
        <v>690</v>
      </c>
      <c r="K673" t="s">
        <v>54</v>
      </c>
      <c r="L673" t="s">
        <v>695</v>
      </c>
    </row>
    <row r="674" spans="1:12">
      <c r="A674">
        <v>2024</v>
      </c>
      <c r="B674" t="s">
        <v>424</v>
      </c>
      <c r="C674" t="s">
        <v>21</v>
      </c>
      <c r="D674" t="s">
        <v>139</v>
      </c>
      <c r="E674" t="s">
        <v>132</v>
      </c>
      <c r="F674">
        <v>2022</v>
      </c>
      <c r="G674">
        <v>100</v>
      </c>
      <c r="H674" t="s">
        <v>717</v>
      </c>
      <c r="I674" t="s">
        <v>716</v>
      </c>
      <c r="J674" t="s">
        <v>690</v>
      </c>
      <c r="L674" t="s">
        <v>691</v>
      </c>
    </row>
    <row r="675" spans="1:12">
      <c r="A675">
        <v>2023</v>
      </c>
      <c r="B675" t="s">
        <v>428</v>
      </c>
      <c r="C675" t="s">
        <v>27</v>
      </c>
      <c r="D675" t="s">
        <v>61</v>
      </c>
      <c r="E675" t="s">
        <v>62</v>
      </c>
      <c r="F675">
        <v>2021</v>
      </c>
      <c r="G675">
        <v>128</v>
      </c>
      <c r="H675" t="s">
        <v>1</v>
      </c>
      <c r="I675" t="s">
        <v>688</v>
      </c>
      <c r="J675" t="s">
        <v>690</v>
      </c>
      <c r="K675" t="s">
        <v>54</v>
      </c>
      <c r="L675" t="s">
        <v>691</v>
      </c>
    </row>
    <row r="676" spans="1:12">
      <c r="A676">
        <v>2023</v>
      </c>
      <c r="B676" t="s">
        <v>420</v>
      </c>
      <c r="C676" t="s">
        <v>8</v>
      </c>
      <c r="D676" t="s">
        <v>126</v>
      </c>
      <c r="E676" t="s">
        <v>127</v>
      </c>
      <c r="F676">
        <v>2018</v>
      </c>
      <c r="G676">
        <v>0</v>
      </c>
      <c r="H676" t="s">
        <v>119</v>
      </c>
      <c r="I676" t="s">
        <v>712</v>
      </c>
      <c r="J676" t="s">
        <v>690</v>
      </c>
      <c r="L676" t="s">
        <v>691</v>
      </c>
    </row>
    <row r="677" spans="1:12">
      <c r="A677">
        <v>2023</v>
      </c>
      <c r="B677" t="s">
        <v>437</v>
      </c>
      <c r="C677" t="s">
        <v>51</v>
      </c>
      <c r="D677" t="s">
        <v>40</v>
      </c>
      <c r="E677" t="s">
        <v>41</v>
      </c>
      <c r="F677">
        <v>2019</v>
      </c>
      <c r="G677">
        <v>11.84</v>
      </c>
      <c r="H677" t="s">
        <v>1</v>
      </c>
      <c r="I677" t="s">
        <v>688</v>
      </c>
      <c r="J677" t="s">
        <v>690</v>
      </c>
      <c r="K677" t="s">
        <v>2</v>
      </c>
      <c r="L677" t="s">
        <v>708</v>
      </c>
    </row>
    <row r="678" spans="1:12">
      <c r="A678">
        <v>2023</v>
      </c>
      <c r="B678" t="s">
        <v>420</v>
      </c>
      <c r="C678" t="s">
        <v>8</v>
      </c>
      <c r="D678" t="s">
        <v>65</v>
      </c>
      <c r="E678" t="s">
        <v>66</v>
      </c>
      <c r="F678">
        <v>2021</v>
      </c>
      <c r="G678">
        <v>68</v>
      </c>
      <c r="H678" t="s">
        <v>1</v>
      </c>
      <c r="I678" t="s">
        <v>688</v>
      </c>
      <c r="J678" t="s">
        <v>690</v>
      </c>
      <c r="K678" t="s">
        <v>54</v>
      </c>
      <c r="L678" t="s">
        <v>691</v>
      </c>
    </row>
    <row r="679" spans="1:12">
      <c r="A679">
        <v>2023</v>
      </c>
      <c r="B679" t="s">
        <v>435</v>
      </c>
      <c r="C679" t="s">
        <v>48</v>
      </c>
      <c r="D679" t="s">
        <v>114</v>
      </c>
      <c r="E679" t="s">
        <v>115</v>
      </c>
      <c r="F679">
        <v>2021</v>
      </c>
      <c r="H679" t="s">
        <v>101</v>
      </c>
      <c r="I679" t="s">
        <v>697</v>
      </c>
      <c r="J679" t="s">
        <v>690</v>
      </c>
      <c r="L679" t="s">
        <v>691</v>
      </c>
    </row>
    <row r="680" spans="1:12">
      <c r="A680">
        <v>2024</v>
      </c>
      <c r="B680" t="s">
        <v>428</v>
      </c>
      <c r="C680" t="s">
        <v>27</v>
      </c>
      <c r="D680" t="s">
        <v>22</v>
      </c>
      <c r="E680" t="s">
        <v>23</v>
      </c>
      <c r="F680">
        <v>2020</v>
      </c>
      <c r="G680">
        <v>1312</v>
      </c>
      <c r="H680" t="s">
        <v>1</v>
      </c>
      <c r="I680" t="s">
        <v>688</v>
      </c>
      <c r="J680" t="s">
        <v>690</v>
      </c>
      <c r="K680" t="s">
        <v>2</v>
      </c>
      <c r="L680" t="s">
        <v>708</v>
      </c>
    </row>
    <row r="681" spans="1:12">
      <c r="A681">
        <v>2024</v>
      </c>
      <c r="B681" t="s">
        <v>433</v>
      </c>
      <c r="C681" t="s">
        <v>42</v>
      </c>
      <c r="D681" t="s">
        <v>82</v>
      </c>
      <c r="E681" t="s">
        <v>83</v>
      </c>
      <c r="F681">
        <v>2022</v>
      </c>
      <c r="G681">
        <v>0</v>
      </c>
      <c r="H681" t="s">
        <v>1</v>
      </c>
      <c r="I681" t="s">
        <v>688</v>
      </c>
      <c r="J681" t="s">
        <v>690</v>
      </c>
      <c r="K681" t="s">
        <v>78</v>
      </c>
      <c r="L681" t="s">
        <v>691</v>
      </c>
    </row>
    <row r="682" spans="1:12">
      <c r="A682">
        <v>2024</v>
      </c>
      <c r="B682" t="s">
        <v>438</v>
      </c>
      <c r="C682" t="s">
        <v>52</v>
      </c>
      <c r="D682" t="s">
        <v>61</v>
      </c>
      <c r="E682" t="s">
        <v>62</v>
      </c>
      <c r="F682">
        <v>2022</v>
      </c>
      <c r="G682">
        <v>23</v>
      </c>
      <c r="H682" t="s">
        <v>1</v>
      </c>
      <c r="I682" t="s">
        <v>688</v>
      </c>
      <c r="J682" t="s">
        <v>690</v>
      </c>
      <c r="K682" t="s">
        <v>54</v>
      </c>
      <c r="L682" t="s">
        <v>691</v>
      </c>
    </row>
    <row r="683" spans="1:12">
      <c r="A683">
        <v>2024</v>
      </c>
      <c r="B683" t="s">
        <v>434</v>
      </c>
      <c r="C683" t="s">
        <v>45</v>
      </c>
      <c r="D683" t="s">
        <v>67</v>
      </c>
      <c r="E683" t="s">
        <v>68</v>
      </c>
      <c r="F683">
        <v>2022</v>
      </c>
      <c r="G683">
        <v>2</v>
      </c>
      <c r="H683" t="s">
        <v>1</v>
      </c>
      <c r="I683" t="s">
        <v>688</v>
      </c>
      <c r="J683" t="s">
        <v>690</v>
      </c>
      <c r="K683" t="s">
        <v>54</v>
      </c>
      <c r="L683" t="s">
        <v>691</v>
      </c>
    </row>
    <row r="684" spans="1:12">
      <c r="A684">
        <v>2024</v>
      </c>
      <c r="B684" t="s">
        <v>430</v>
      </c>
      <c r="C684" t="s">
        <v>33</v>
      </c>
      <c r="D684" t="s">
        <v>58</v>
      </c>
      <c r="E684" t="s">
        <v>59</v>
      </c>
      <c r="F684">
        <v>2021</v>
      </c>
      <c r="G684">
        <v>118</v>
      </c>
      <c r="H684" t="s">
        <v>1</v>
      </c>
      <c r="I684" t="s">
        <v>688</v>
      </c>
      <c r="J684" t="s">
        <v>690</v>
      </c>
      <c r="K684" t="s">
        <v>54</v>
      </c>
      <c r="L684" t="s">
        <v>695</v>
      </c>
    </row>
    <row r="685" spans="1:12">
      <c r="A685">
        <v>2024</v>
      </c>
      <c r="B685" t="s">
        <v>425</v>
      </c>
      <c r="C685" t="s">
        <v>24</v>
      </c>
      <c r="D685" t="s">
        <v>114</v>
      </c>
      <c r="E685" t="s">
        <v>115</v>
      </c>
      <c r="F685">
        <v>2022</v>
      </c>
      <c r="G685">
        <v>45</v>
      </c>
      <c r="H685" t="s">
        <v>101</v>
      </c>
      <c r="I685" t="s">
        <v>697</v>
      </c>
      <c r="J685" t="s">
        <v>690</v>
      </c>
      <c r="L685" t="s">
        <v>691</v>
      </c>
    </row>
    <row r="686" spans="1:12">
      <c r="A686">
        <v>2024</v>
      </c>
      <c r="B686" t="s">
        <v>421</v>
      </c>
      <c r="C686" t="s">
        <v>13</v>
      </c>
      <c r="D686" t="s">
        <v>85</v>
      </c>
      <c r="E686" t="s">
        <v>86</v>
      </c>
      <c r="F686">
        <v>2022</v>
      </c>
      <c r="G686">
        <v>0</v>
      </c>
      <c r="H686" t="s">
        <v>1</v>
      </c>
      <c r="I686" t="s">
        <v>688</v>
      </c>
      <c r="J686" t="s">
        <v>690</v>
      </c>
      <c r="K686" t="s">
        <v>78</v>
      </c>
      <c r="L686" t="s">
        <v>691</v>
      </c>
    </row>
    <row r="687" spans="1:12">
      <c r="A687">
        <v>2023</v>
      </c>
      <c r="B687" t="s">
        <v>435</v>
      </c>
      <c r="C687" t="s">
        <v>48</v>
      </c>
      <c r="D687" t="s">
        <v>58</v>
      </c>
      <c r="E687" t="s">
        <v>59</v>
      </c>
      <c r="F687">
        <v>2020</v>
      </c>
      <c r="G687">
        <v>124</v>
      </c>
      <c r="H687" t="s">
        <v>1</v>
      </c>
      <c r="I687" t="s">
        <v>688</v>
      </c>
      <c r="J687" t="s">
        <v>690</v>
      </c>
      <c r="K687" t="s">
        <v>54</v>
      </c>
      <c r="L687" t="s">
        <v>695</v>
      </c>
    </row>
    <row r="688" spans="1:12">
      <c r="A688">
        <v>2023</v>
      </c>
      <c r="B688" t="s">
        <v>430</v>
      </c>
      <c r="C688" t="s">
        <v>33</v>
      </c>
      <c r="D688" t="s">
        <v>133</v>
      </c>
      <c r="E688" t="s">
        <v>134</v>
      </c>
      <c r="F688">
        <v>2021</v>
      </c>
      <c r="G688">
        <v>0</v>
      </c>
      <c r="H688" t="s">
        <v>717</v>
      </c>
      <c r="I688" t="s">
        <v>716</v>
      </c>
      <c r="J688" t="s">
        <v>690</v>
      </c>
      <c r="L688" t="s">
        <v>691</v>
      </c>
    </row>
    <row r="689" spans="1:12">
      <c r="A689">
        <v>2024</v>
      </c>
      <c r="B689" t="s">
        <v>420</v>
      </c>
      <c r="C689" t="s">
        <v>8</v>
      </c>
      <c r="D689" t="s">
        <v>133</v>
      </c>
      <c r="E689" t="s">
        <v>134</v>
      </c>
      <c r="F689">
        <v>2022</v>
      </c>
      <c r="G689">
        <v>5</v>
      </c>
      <c r="H689" t="s">
        <v>717</v>
      </c>
      <c r="I689" t="s">
        <v>716</v>
      </c>
      <c r="J689" t="s">
        <v>690</v>
      </c>
      <c r="L689" t="s">
        <v>691</v>
      </c>
    </row>
    <row r="690" spans="1:12">
      <c r="A690">
        <v>2023</v>
      </c>
      <c r="B690" t="s">
        <v>439</v>
      </c>
      <c r="C690" t="s">
        <v>53</v>
      </c>
      <c r="D690" t="s">
        <v>40</v>
      </c>
      <c r="E690" t="s">
        <v>41</v>
      </c>
      <c r="F690">
        <v>2019</v>
      </c>
      <c r="G690">
        <v>15.01</v>
      </c>
      <c r="H690" t="s">
        <v>1</v>
      </c>
      <c r="I690" t="s">
        <v>688</v>
      </c>
      <c r="J690" t="s">
        <v>690</v>
      </c>
      <c r="K690" t="s">
        <v>2</v>
      </c>
      <c r="L690" t="s">
        <v>708</v>
      </c>
    </row>
    <row r="691" spans="1:12">
      <c r="A691">
        <v>2023</v>
      </c>
      <c r="B691" t="s">
        <v>429</v>
      </c>
      <c r="C691" t="s">
        <v>30</v>
      </c>
      <c r="D691" t="s">
        <v>16</v>
      </c>
      <c r="E691" t="s">
        <v>17</v>
      </c>
      <c r="F691">
        <v>2019</v>
      </c>
      <c r="G691">
        <v>9.0548251050000008</v>
      </c>
      <c r="H691" t="s">
        <v>1</v>
      </c>
      <c r="I691" t="s">
        <v>688</v>
      </c>
      <c r="J691" t="s">
        <v>690</v>
      </c>
      <c r="K691" t="s">
        <v>2</v>
      </c>
      <c r="L691" t="s">
        <v>700</v>
      </c>
    </row>
    <row r="692" spans="1:12">
      <c r="A692">
        <v>2023</v>
      </c>
      <c r="B692" t="s">
        <v>425</v>
      </c>
      <c r="C692" t="s">
        <v>24</v>
      </c>
      <c r="D692" t="s">
        <v>71</v>
      </c>
      <c r="E692" t="s">
        <v>72</v>
      </c>
      <c r="F692">
        <v>2021</v>
      </c>
      <c r="G692">
        <v>32</v>
      </c>
      <c r="H692" t="s">
        <v>1</v>
      </c>
      <c r="I692" t="s">
        <v>688</v>
      </c>
      <c r="J692" t="s">
        <v>690</v>
      </c>
      <c r="K692" t="s">
        <v>54</v>
      </c>
      <c r="L692" t="s">
        <v>691</v>
      </c>
    </row>
    <row r="693" spans="1:12">
      <c r="A693">
        <v>2023</v>
      </c>
      <c r="B693" t="s">
        <v>436</v>
      </c>
      <c r="C693" t="s">
        <v>49</v>
      </c>
      <c r="D693" t="s">
        <v>133</v>
      </c>
      <c r="E693" t="s">
        <v>134</v>
      </c>
      <c r="F693">
        <v>2021</v>
      </c>
      <c r="G693">
        <v>0</v>
      </c>
      <c r="H693" t="s">
        <v>717</v>
      </c>
      <c r="I693" t="s">
        <v>716</v>
      </c>
      <c r="J693" t="s">
        <v>690</v>
      </c>
      <c r="L693" t="s">
        <v>691</v>
      </c>
    </row>
    <row r="694" spans="1:12">
      <c r="A694">
        <v>2024</v>
      </c>
      <c r="B694" t="s">
        <v>431</v>
      </c>
      <c r="C694" t="s">
        <v>36</v>
      </c>
      <c r="D694" t="s">
        <v>46</v>
      </c>
      <c r="E694" t="s">
        <v>47</v>
      </c>
      <c r="F694">
        <v>2022</v>
      </c>
      <c r="G694">
        <v>78.459999999999994</v>
      </c>
      <c r="H694" t="s">
        <v>1</v>
      </c>
      <c r="I694" t="s">
        <v>688</v>
      </c>
      <c r="J694" t="s">
        <v>690</v>
      </c>
      <c r="K694" t="s">
        <v>2</v>
      </c>
      <c r="L694" t="s">
        <v>708</v>
      </c>
    </row>
    <row r="695" spans="1:12">
      <c r="A695">
        <v>2024</v>
      </c>
      <c r="B695" t="s">
        <v>438</v>
      </c>
      <c r="C695" t="s">
        <v>52</v>
      </c>
      <c r="D695" t="s">
        <v>73</v>
      </c>
      <c r="E695" t="s">
        <v>74</v>
      </c>
      <c r="F695">
        <v>2022</v>
      </c>
      <c r="G695">
        <v>0</v>
      </c>
      <c r="H695" t="s">
        <v>1</v>
      </c>
      <c r="I695" t="s">
        <v>688</v>
      </c>
      <c r="J695" t="s">
        <v>694</v>
      </c>
      <c r="K695" t="s">
        <v>54</v>
      </c>
      <c r="L695" t="s">
        <v>695</v>
      </c>
    </row>
    <row r="696" spans="1:12">
      <c r="A696">
        <v>2024</v>
      </c>
      <c r="B696" t="s">
        <v>425</v>
      </c>
      <c r="C696" t="s">
        <v>24</v>
      </c>
      <c r="D696" t="s">
        <v>22</v>
      </c>
      <c r="E696" t="s">
        <v>23</v>
      </c>
      <c r="F696">
        <v>2020</v>
      </c>
      <c r="G696">
        <v>845</v>
      </c>
      <c r="H696" t="s">
        <v>1</v>
      </c>
      <c r="I696" t="s">
        <v>688</v>
      </c>
      <c r="J696" t="s">
        <v>690</v>
      </c>
      <c r="K696" t="s">
        <v>2</v>
      </c>
      <c r="L696" t="s">
        <v>708</v>
      </c>
    </row>
    <row r="697" spans="1:12">
      <c r="A697">
        <v>2024</v>
      </c>
      <c r="B697" t="s">
        <v>429</v>
      </c>
      <c r="C697" t="s">
        <v>30</v>
      </c>
      <c r="D697" t="s">
        <v>37</v>
      </c>
      <c r="E697" t="s">
        <v>38</v>
      </c>
      <c r="F697">
        <v>2020</v>
      </c>
      <c r="G697">
        <v>26.66</v>
      </c>
      <c r="H697" t="s">
        <v>1</v>
      </c>
      <c r="I697" t="s">
        <v>688</v>
      </c>
      <c r="J697" t="s">
        <v>690</v>
      </c>
      <c r="K697" t="s">
        <v>2</v>
      </c>
      <c r="L697" t="s">
        <v>708</v>
      </c>
    </row>
    <row r="698" spans="1:12">
      <c r="A698">
        <v>2023</v>
      </c>
      <c r="B698" t="s">
        <v>425</v>
      </c>
      <c r="C698" t="s">
        <v>24</v>
      </c>
      <c r="D698" t="s">
        <v>61</v>
      </c>
      <c r="E698" t="s">
        <v>62</v>
      </c>
      <c r="F698">
        <v>2021</v>
      </c>
      <c r="G698">
        <v>24</v>
      </c>
      <c r="H698" t="s">
        <v>1</v>
      </c>
      <c r="I698" t="s">
        <v>688</v>
      </c>
      <c r="J698" t="s">
        <v>690</v>
      </c>
      <c r="K698" t="s">
        <v>54</v>
      </c>
      <c r="L698" t="s">
        <v>691</v>
      </c>
    </row>
    <row r="699" spans="1:12">
      <c r="A699">
        <v>2023</v>
      </c>
      <c r="B699" t="s">
        <v>435</v>
      </c>
      <c r="C699" t="s">
        <v>48</v>
      </c>
      <c r="D699" t="s">
        <v>40</v>
      </c>
      <c r="E699" t="s">
        <v>41</v>
      </c>
      <c r="F699">
        <v>2019</v>
      </c>
      <c r="G699">
        <v>14.3</v>
      </c>
      <c r="H699" t="s">
        <v>1</v>
      </c>
      <c r="I699" t="s">
        <v>688</v>
      </c>
      <c r="J699" t="s">
        <v>690</v>
      </c>
      <c r="K699" t="s">
        <v>2</v>
      </c>
      <c r="L699" t="s">
        <v>708</v>
      </c>
    </row>
    <row r="700" spans="1:12">
      <c r="A700">
        <v>2023</v>
      </c>
      <c r="B700" t="s">
        <v>421</v>
      </c>
      <c r="C700" t="s">
        <v>13</v>
      </c>
      <c r="D700" t="s">
        <v>137</v>
      </c>
      <c r="E700" t="s">
        <v>138</v>
      </c>
      <c r="F700">
        <v>2021</v>
      </c>
      <c r="G700">
        <v>1</v>
      </c>
      <c r="H700" t="s">
        <v>717</v>
      </c>
      <c r="I700" t="s">
        <v>716</v>
      </c>
      <c r="J700" t="s">
        <v>690</v>
      </c>
      <c r="L700" t="s">
        <v>691</v>
      </c>
    </row>
    <row r="701" spans="1:12">
      <c r="A701">
        <v>2023</v>
      </c>
      <c r="B701" t="s">
        <v>437</v>
      </c>
      <c r="C701" t="s">
        <v>51</v>
      </c>
      <c r="D701" t="s">
        <v>31</v>
      </c>
      <c r="E701" t="s">
        <v>32</v>
      </c>
      <c r="F701">
        <v>2021</v>
      </c>
      <c r="G701">
        <v>52</v>
      </c>
      <c r="H701" t="s">
        <v>1</v>
      </c>
      <c r="I701" t="s">
        <v>688</v>
      </c>
      <c r="J701" t="s">
        <v>690</v>
      </c>
      <c r="K701" t="s">
        <v>2</v>
      </c>
      <c r="L701" t="s">
        <v>691</v>
      </c>
    </row>
    <row r="702" spans="1:12">
      <c r="A702">
        <v>2023</v>
      </c>
      <c r="B702" t="s">
        <v>434</v>
      </c>
      <c r="C702" t="s">
        <v>45</v>
      </c>
      <c r="D702" t="s">
        <v>71</v>
      </c>
      <c r="E702" t="s">
        <v>72</v>
      </c>
      <c r="F702">
        <v>2021</v>
      </c>
      <c r="G702">
        <v>3</v>
      </c>
      <c r="H702" t="s">
        <v>1</v>
      </c>
      <c r="I702" t="s">
        <v>688</v>
      </c>
      <c r="J702" t="s">
        <v>690</v>
      </c>
      <c r="K702" t="s">
        <v>54</v>
      </c>
      <c r="L702" t="s">
        <v>691</v>
      </c>
    </row>
    <row r="703" spans="1:12">
      <c r="A703">
        <v>2023</v>
      </c>
      <c r="B703" t="s">
        <v>439</v>
      </c>
      <c r="C703" t="s">
        <v>53</v>
      </c>
      <c r="D703" t="s">
        <v>139</v>
      </c>
      <c r="E703" t="s">
        <v>132</v>
      </c>
      <c r="F703">
        <v>2021</v>
      </c>
      <c r="G703">
        <v>0</v>
      </c>
      <c r="H703" t="s">
        <v>717</v>
      </c>
      <c r="I703" t="s">
        <v>716</v>
      </c>
      <c r="J703" t="s">
        <v>690</v>
      </c>
      <c r="L703" t="s">
        <v>691</v>
      </c>
    </row>
    <row r="704" spans="1:12">
      <c r="A704">
        <v>2024</v>
      </c>
      <c r="B704" t="s">
        <v>420</v>
      </c>
      <c r="C704" t="s">
        <v>8</v>
      </c>
      <c r="D704" t="s">
        <v>124</v>
      </c>
      <c r="E704" t="s">
        <v>125</v>
      </c>
      <c r="F704">
        <v>2022</v>
      </c>
      <c r="G704">
        <v>1</v>
      </c>
      <c r="H704" t="s">
        <v>119</v>
      </c>
      <c r="I704" t="s">
        <v>712</v>
      </c>
      <c r="J704" t="s">
        <v>690</v>
      </c>
      <c r="L704" t="s">
        <v>691</v>
      </c>
    </row>
    <row r="705" spans="1:12">
      <c r="A705">
        <v>2024</v>
      </c>
      <c r="B705" t="s">
        <v>429</v>
      </c>
      <c r="C705" t="s">
        <v>30</v>
      </c>
      <c r="D705" t="s">
        <v>116</v>
      </c>
      <c r="E705" t="s">
        <v>117</v>
      </c>
      <c r="F705">
        <v>2022</v>
      </c>
      <c r="G705">
        <v>0</v>
      </c>
      <c r="H705" t="s">
        <v>101</v>
      </c>
      <c r="I705" t="s">
        <v>697</v>
      </c>
      <c r="J705" t="s">
        <v>690</v>
      </c>
      <c r="L705" t="s">
        <v>691</v>
      </c>
    </row>
    <row r="706" spans="1:12">
      <c r="A706">
        <v>2024</v>
      </c>
      <c r="B706" t="s">
        <v>436</v>
      </c>
      <c r="C706" t="s">
        <v>49</v>
      </c>
      <c r="D706" t="s">
        <v>114</v>
      </c>
      <c r="E706" t="s">
        <v>115</v>
      </c>
      <c r="F706">
        <v>2022</v>
      </c>
      <c r="H706" t="s">
        <v>101</v>
      </c>
      <c r="I706" t="s">
        <v>697</v>
      </c>
      <c r="J706" t="s">
        <v>690</v>
      </c>
      <c r="L706" t="s">
        <v>691</v>
      </c>
    </row>
    <row r="707" spans="1:12">
      <c r="A707">
        <v>2023</v>
      </c>
      <c r="B707" t="s">
        <v>425</v>
      </c>
      <c r="C707" t="s">
        <v>24</v>
      </c>
      <c r="D707" t="s">
        <v>124</v>
      </c>
      <c r="E707" t="s">
        <v>125</v>
      </c>
      <c r="F707">
        <v>2021</v>
      </c>
      <c r="G707">
        <v>1</v>
      </c>
      <c r="H707" t="s">
        <v>119</v>
      </c>
      <c r="I707" t="s">
        <v>712</v>
      </c>
      <c r="J707" t="s">
        <v>690</v>
      </c>
      <c r="L707" t="s">
        <v>691</v>
      </c>
    </row>
    <row r="708" spans="1:12">
      <c r="A708">
        <v>2023</v>
      </c>
      <c r="B708" t="s">
        <v>436</v>
      </c>
      <c r="C708" t="s">
        <v>49</v>
      </c>
      <c r="D708" t="s">
        <v>34</v>
      </c>
      <c r="E708" t="s">
        <v>35</v>
      </c>
      <c r="F708">
        <v>2021</v>
      </c>
      <c r="G708">
        <v>9</v>
      </c>
      <c r="H708" t="s">
        <v>1</v>
      </c>
      <c r="I708" t="s">
        <v>688</v>
      </c>
      <c r="J708" t="s">
        <v>690</v>
      </c>
      <c r="K708" t="s">
        <v>2</v>
      </c>
      <c r="L708" t="s">
        <v>691</v>
      </c>
    </row>
    <row r="709" spans="1:12">
      <c r="A709">
        <v>2023</v>
      </c>
      <c r="B709" t="s">
        <v>423</v>
      </c>
      <c r="C709" t="s">
        <v>18</v>
      </c>
      <c r="D709" t="s">
        <v>31</v>
      </c>
      <c r="E709" t="s">
        <v>32</v>
      </c>
      <c r="F709">
        <v>2021</v>
      </c>
      <c r="G709">
        <v>9</v>
      </c>
      <c r="H709" t="s">
        <v>1</v>
      </c>
      <c r="I709" t="s">
        <v>688</v>
      </c>
      <c r="J709" t="s">
        <v>690</v>
      </c>
      <c r="K709" t="s">
        <v>2</v>
      </c>
      <c r="L709" t="s">
        <v>691</v>
      </c>
    </row>
    <row r="710" spans="1:12">
      <c r="A710">
        <v>2023</v>
      </c>
      <c r="B710" t="s">
        <v>437</v>
      </c>
      <c r="C710" t="s">
        <v>51</v>
      </c>
      <c r="D710" t="s">
        <v>133</v>
      </c>
      <c r="E710" t="s">
        <v>134</v>
      </c>
      <c r="F710">
        <v>2021</v>
      </c>
      <c r="G710">
        <v>10</v>
      </c>
      <c r="H710" t="s">
        <v>717</v>
      </c>
      <c r="I710" t="s">
        <v>716</v>
      </c>
      <c r="J710" t="s">
        <v>690</v>
      </c>
      <c r="L710" t="s">
        <v>691</v>
      </c>
    </row>
    <row r="711" spans="1:12">
      <c r="A711">
        <v>2024</v>
      </c>
      <c r="B711" t="s">
        <v>437</v>
      </c>
      <c r="C711" t="s">
        <v>51</v>
      </c>
      <c r="D711" t="s">
        <v>56</v>
      </c>
      <c r="E711" t="s">
        <v>57</v>
      </c>
      <c r="F711">
        <v>2021</v>
      </c>
      <c r="G711">
        <v>79</v>
      </c>
      <c r="H711" t="s">
        <v>1</v>
      </c>
      <c r="I711" t="s">
        <v>688</v>
      </c>
      <c r="J711" t="s">
        <v>690</v>
      </c>
      <c r="K711" t="s">
        <v>54</v>
      </c>
      <c r="L711" t="s">
        <v>695</v>
      </c>
    </row>
    <row r="712" spans="1:12">
      <c r="A712">
        <v>2024</v>
      </c>
      <c r="B712" t="s">
        <v>421</v>
      </c>
      <c r="C712" t="s">
        <v>13</v>
      </c>
      <c r="D712" t="s">
        <v>116</v>
      </c>
      <c r="E712" t="s">
        <v>117</v>
      </c>
      <c r="F712">
        <v>2022</v>
      </c>
      <c r="G712">
        <v>0</v>
      </c>
      <c r="H712" t="s">
        <v>101</v>
      </c>
      <c r="I712" t="s">
        <v>697</v>
      </c>
      <c r="J712" t="s">
        <v>690</v>
      </c>
      <c r="L712" t="s">
        <v>691</v>
      </c>
    </row>
    <row r="713" spans="1:12">
      <c r="A713">
        <v>2023</v>
      </c>
      <c r="B713" t="s">
        <v>434</v>
      </c>
      <c r="C713" t="s">
        <v>45</v>
      </c>
      <c r="D713" t="s">
        <v>28</v>
      </c>
      <c r="E713" t="s">
        <v>29</v>
      </c>
      <c r="F713">
        <v>2021</v>
      </c>
      <c r="G713">
        <v>0</v>
      </c>
      <c r="H713" t="s">
        <v>1</v>
      </c>
      <c r="I713" t="s">
        <v>688</v>
      </c>
      <c r="J713" t="s">
        <v>690</v>
      </c>
      <c r="K713" t="s">
        <v>2</v>
      </c>
      <c r="L713" t="s">
        <v>691</v>
      </c>
    </row>
    <row r="714" spans="1:12">
      <c r="A714">
        <v>2023</v>
      </c>
      <c r="B714" t="s">
        <v>438</v>
      </c>
      <c r="C714" t="s">
        <v>52</v>
      </c>
      <c r="D714" t="s">
        <v>58</v>
      </c>
      <c r="E714" t="s">
        <v>59</v>
      </c>
      <c r="F714">
        <v>2020</v>
      </c>
      <c r="G714">
        <v>64</v>
      </c>
      <c r="H714" t="s">
        <v>1</v>
      </c>
      <c r="I714" t="s">
        <v>688</v>
      </c>
      <c r="J714" t="s">
        <v>690</v>
      </c>
      <c r="K714" t="s">
        <v>54</v>
      </c>
      <c r="L714" t="s">
        <v>695</v>
      </c>
    </row>
    <row r="715" spans="1:12">
      <c r="A715">
        <v>2023</v>
      </c>
      <c r="B715" t="s">
        <v>423</v>
      </c>
      <c r="C715" t="s">
        <v>18</v>
      </c>
      <c r="D715" t="s">
        <v>16</v>
      </c>
      <c r="E715" t="s">
        <v>17</v>
      </c>
      <c r="F715">
        <v>2019</v>
      </c>
      <c r="G715">
        <v>7.9356899930000004</v>
      </c>
      <c r="H715" t="s">
        <v>1</v>
      </c>
      <c r="I715" t="s">
        <v>688</v>
      </c>
      <c r="J715" t="s">
        <v>690</v>
      </c>
      <c r="K715" t="s">
        <v>2</v>
      </c>
      <c r="L715" t="s">
        <v>700</v>
      </c>
    </row>
    <row r="716" spans="1:12">
      <c r="A716">
        <v>2023</v>
      </c>
      <c r="B716" t="s">
        <v>431</v>
      </c>
      <c r="C716" t="s">
        <v>36</v>
      </c>
      <c r="D716" t="s">
        <v>43</v>
      </c>
      <c r="E716" t="s">
        <v>44</v>
      </c>
      <c r="F716">
        <v>2022</v>
      </c>
      <c r="G716">
        <v>68</v>
      </c>
      <c r="H716" t="s">
        <v>1</v>
      </c>
      <c r="I716" t="s">
        <v>688</v>
      </c>
      <c r="J716" t="s">
        <v>690</v>
      </c>
      <c r="K716" t="s">
        <v>2</v>
      </c>
      <c r="L716" t="s">
        <v>708</v>
      </c>
    </row>
    <row r="717" spans="1:12">
      <c r="A717">
        <v>2024</v>
      </c>
      <c r="B717" t="s">
        <v>420</v>
      </c>
      <c r="C717" t="s">
        <v>8</v>
      </c>
      <c r="D717" t="s">
        <v>80</v>
      </c>
      <c r="E717" t="s">
        <v>81</v>
      </c>
      <c r="F717">
        <v>2022</v>
      </c>
      <c r="G717">
        <v>568.5</v>
      </c>
      <c r="H717" t="s">
        <v>1</v>
      </c>
      <c r="I717" t="s">
        <v>688</v>
      </c>
      <c r="J717" t="s">
        <v>690</v>
      </c>
      <c r="K717" t="s">
        <v>78</v>
      </c>
      <c r="L717" t="s">
        <v>691</v>
      </c>
    </row>
    <row r="718" spans="1:12">
      <c r="A718">
        <v>2024</v>
      </c>
      <c r="B718" t="s">
        <v>431</v>
      </c>
      <c r="C718" t="s">
        <v>36</v>
      </c>
      <c r="D718" t="s">
        <v>137</v>
      </c>
      <c r="E718" t="s">
        <v>138</v>
      </c>
      <c r="F718">
        <v>2022</v>
      </c>
      <c r="G718">
        <v>0</v>
      </c>
      <c r="H718" t="s">
        <v>717</v>
      </c>
      <c r="I718" t="s">
        <v>716</v>
      </c>
      <c r="J718" t="s">
        <v>690</v>
      </c>
      <c r="L718" t="s">
        <v>691</v>
      </c>
    </row>
    <row r="719" spans="1:12">
      <c r="A719">
        <v>2024</v>
      </c>
      <c r="B719" t="s">
        <v>431</v>
      </c>
      <c r="C719" t="s">
        <v>36</v>
      </c>
      <c r="D719" t="s">
        <v>37</v>
      </c>
      <c r="E719" t="s">
        <v>38</v>
      </c>
      <c r="F719">
        <v>2020</v>
      </c>
      <c r="G719">
        <v>21.53</v>
      </c>
      <c r="H719" t="s">
        <v>1</v>
      </c>
      <c r="I719" t="s">
        <v>688</v>
      </c>
      <c r="J719" t="s">
        <v>690</v>
      </c>
      <c r="K719" t="s">
        <v>2</v>
      </c>
      <c r="L719" t="s">
        <v>708</v>
      </c>
    </row>
    <row r="720" spans="1:12">
      <c r="A720">
        <v>2024</v>
      </c>
      <c r="B720" t="s">
        <v>431</v>
      </c>
      <c r="C720" t="s">
        <v>36</v>
      </c>
      <c r="D720" t="s">
        <v>61</v>
      </c>
      <c r="E720" t="s">
        <v>62</v>
      </c>
      <c r="F720">
        <v>2022</v>
      </c>
      <c r="G720">
        <v>19</v>
      </c>
      <c r="H720" t="s">
        <v>1</v>
      </c>
      <c r="I720" t="s">
        <v>688</v>
      </c>
      <c r="J720" t="s">
        <v>690</v>
      </c>
      <c r="K720" t="s">
        <v>54</v>
      </c>
      <c r="L720" t="s">
        <v>691</v>
      </c>
    </row>
    <row r="721" spans="1:12">
      <c r="A721">
        <v>2023</v>
      </c>
      <c r="B721" t="s">
        <v>431</v>
      </c>
      <c r="C721" t="s">
        <v>36</v>
      </c>
      <c r="D721" t="s">
        <v>40</v>
      </c>
      <c r="E721" t="s">
        <v>41</v>
      </c>
      <c r="F721">
        <v>2019</v>
      </c>
      <c r="G721">
        <v>14.67</v>
      </c>
      <c r="H721" t="s">
        <v>1</v>
      </c>
      <c r="I721" t="s">
        <v>688</v>
      </c>
      <c r="J721" t="s">
        <v>690</v>
      </c>
      <c r="K721" t="s">
        <v>2</v>
      </c>
      <c r="L721" t="s">
        <v>708</v>
      </c>
    </row>
    <row r="722" spans="1:12">
      <c r="A722">
        <v>2023</v>
      </c>
      <c r="B722" t="s">
        <v>428</v>
      </c>
      <c r="C722" t="s">
        <v>27</v>
      </c>
      <c r="D722" t="s">
        <v>40</v>
      </c>
      <c r="E722" t="s">
        <v>41</v>
      </c>
      <c r="F722">
        <v>2019</v>
      </c>
      <c r="G722">
        <v>12.36</v>
      </c>
      <c r="H722" t="s">
        <v>1</v>
      </c>
      <c r="I722" t="s">
        <v>688</v>
      </c>
      <c r="J722" t="s">
        <v>690</v>
      </c>
      <c r="K722" t="s">
        <v>2</v>
      </c>
      <c r="L722" t="s">
        <v>708</v>
      </c>
    </row>
    <row r="723" spans="1:12">
      <c r="A723">
        <v>2023</v>
      </c>
      <c r="B723" t="s">
        <v>439</v>
      </c>
      <c r="C723" t="s">
        <v>53</v>
      </c>
      <c r="D723" t="s">
        <v>60</v>
      </c>
      <c r="E723" t="s">
        <v>55</v>
      </c>
      <c r="F723">
        <v>2020</v>
      </c>
      <c r="G723">
        <v>39</v>
      </c>
      <c r="H723" t="s">
        <v>1</v>
      </c>
      <c r="I723" t="s">
        <v>688</v>
      </c>
      <c r="J723" t="s">
        <v>690</v>
      </c>
      <c r="K723" t="s">
        <v>54</v>
      </c>
      <c r="L723" t="s">
        <v>695</v>
      </c>
    </row>
    <row r="724" spans="1:12">
      <c r="A724">
        <v>2023</v>
      </c>
      <c r="B724" t="s">
        <v>439</v>
      </c>
      <c r="C724" t="s">
        <v>53</v>
      </c>
      <c r="D724" t="s">
        <v>71</v>
      </c>
      <c r="E724" t="s">
        <v>72</v>
      </c>
      <c r="F724">
        <v>2021</v>
      </c>
      <c r="G724">
        <v>12</v>
      </c>
      <c r="H724" t="s">
        <v>1</v>
      </c>
      <c r="I724" t="s">
        <v>688</v>
      </c>
      <c r="J724" t="s">
        <v>690</v>
      </c>
      <c r="K724" t="s">
        <v>54</v>
      </c>
      <c r="L724" t="s">
        <v>691</v>
      </c>
    </row>
    <row r="725" spans="1:12">
      <c r="A725">
        <v>2023</v>
      </c>
      <c r="B725" t="s">
        <v>424</v>
      </c>
      <c r="C725" t="s">
        <v>21</v>
      </c>
      <c r="D725" t="s">
        <v>139</v>
      </c>
      <c r="E725" t="s">
        <v>132</v>
      </c>
      <c r="F725">
        <v>2021</v>
      </c>
      <c r="G725">
        <v>100</v>
      </c>
      <c r="H725" t="s">
        <v>717</v>
      </c>
      <c r="I725" t="s">
        <v>716</v>
      </c>
      <c r="J725" t="s">
        <v>690</v>
      </c>
      <c r="L725" t="s">
        <v>691</v>
      </c>
    </row>
    <row r="726" spans="1:12">
      <c r="A726">
        <v>2023</v>
      </c>
      <c r="B726" t="s">
        <v>421</v>
      </c>
      <c r="C726" t="s">
        <v>13</v>
      </c>
      <c r="D726" t="s">
        <v>69</v>
      </c>
      <c r="E726" t="s">
        <v>70</v>
      </c>
      <c r="F726">
        <v>2021</v>
      </c>
      <c r="G726">
        <v>0</v>
      </c>
      <c r="H726" t="s">
        <v>1</v>
      </c>
      <c r="I726" t="s">
        <v>688</v>
      </c>
      <c r="J726" t="s">
        <v>690</v>
      </c>
      <c r="K726" t="s">
        <v>54</v>
      </c>
      <c r="L726" t="s">
        <v>691</v>
      </c>
    </row>
    <row r="727" spans="1:12">
      <c r="A727">
        <v>2024</v>
      </c>
      <c r="B727" t="s">
        <v>437</v>
      </c>
      <c r="C727" t="s">
        <v>51</v>
      </c>
      <c r="D727" t="s">
        <v>61</v>
      </c>
      <c r="E727" t="s">
        <v>62</v>
      </c>
      <c r="F727">
        <v>2022</v>
      </c>
      <c r="G727">
        <v>123</v>
      </c>
      <c r="H727" t="s">
        <v>1</v>
      </c>
      <c r="I727" t="s">
        <v>688</v>
      </c>
      <c r="J727" t="s">
        <v>690</v>
      </c>
      <c r="K727" t="s">
        <v>54</v>
      </c>
      <c r="L727" t="s">
        <v>691</v>
      </c>
    </row>
    <row r="728" spans="1:12">
      <c r="A728">
        <v>2023</v>
      </c>
      <c r="B728" t="s">
        <v>421</v>
      </c>
      <c r="C728" t="s">
        <v>13</v>
      </c>
      <c r="D728" t="s">
        <v>114</v>
      </c>
      <c r="E728" t="s">
        <v>115</v>
      </c>
      <c r="F728">
        <v>2021</v>
      </c>
      <c r="G728">
        <v>56</v>
      </c>
      <c r="H728" t="s">
        <v>101</v>
      </c>
      <c r="I728" t="s">
        <v>697</v>
      </c>
      <c r="J728" t="s">
        <v>690</v>
      </c>
      <c r="L728" t="s">
        <v>691</v>
      </c>
    </row>
    <row r="729" spans="1:12">
      <c r="A729">
        <v>2024</v>
      </c>
      <c r="B729" t="s">
        <v>424</v>
      </c>
      <c r="C729" t="s">
        <v>21</v>
      </c>
      <c r="D729" t="s">
        <v>124</v>
      </c>
      <c r="E729" t="s">
        <v>125</v>
      </c>
      <c r="F729">
        <v>2022</v>
      </c>
      <c r="G729">
        <v>0</v>
      </c>
      <c r="H729" t="s">
        <v>119</v>
      </c>
      <c r="I729" t="s">
        <v>712</v>
      </c>
      <c r="J729" t="s">
        <v>690</v>
      </c>
      <c r="L729" t="s">
        <v>691</v>
      </c>
    </row>
    <row r="730" spans="1:12">
      <c r="A730">
        <v>2024</v>
      </c>
      <c r="B730" t="s">
        <v>436</v>
      </c>
      <c r="C730" t="s">
        <v>49</v>
      </c>
      <c r="D730" t="s">
        <v>19</v>
      </c>
      <c r="E730" t="s">
        <v>20</v>
      </c>
      <c r="F730">
        <v>2020</v>
      </c>
      <c r="G730">
        <v>430</v>
      </c>
      <c r="H730" t="s">
        <v>1</v>
      </c>
      <c r="I730" t="s">
        <v>688</v>
      </c>
      <c r="J730" t="s">
        <v>690</v>
      </c>
      <c r="K730" t="s">
        <v>2</v>
      </c>
      <c r="L730" t="s">
        <v>700</v>
      </c>
    </row>
    <row r="731" spans="1:12">
      <c r="A731">
        <v>2024</v>
      </c>
      <c r="B731" t="s">
        <v>423</v>
      </c>
      <c r="C731" t="s">
        <v>18</v>
      </c>
      <c r="D731" t="s">
        <v>85</v>
      </c>
      <c r="E731" t="s">
        <v>86</v>
      </c>
      <c r="F731">
        <v>2022</v>
      </c>
      <c r="G731">
        <v>0</v>
      </c>
      <c r="H731" t="s">
        <v>1</v>
      </c>
      <c r="I731" t="s">
        <v>688</v>
      </c>
      <c r="J731" t="s">
        <v>690</v>
      </c>
      <c r="K731" t="s">
        <v>78</v>
      </c>
      <c r="L731" t="s">
        <v>691</v>
      </c>
    </row>
    <row r="732" spans="1:12">
      <c r="A732">
        <v>2023</v>
      </c>
      <c r="B732" t="s">
        <v>422</v>
      </c>
      <c r="C732" t="s">
        <v>15</v>
      </c>
      <c r="D732" t="s">
        <v>46</v>
      </c>
      <c r="E732" t="s">
        <v>47</v>
      </c>
      <c r="F732">
        <v>2022</v>
      </c>
      <c r="G732">
        <v>82.67</v>
      </c>
      <c r="H732" t="s">
        <v>1</v>
      </c>
      <c r="I732" t="s">
        <v>688</v>
      </c>
      <c r="J732" t="s">
        <v>690</v>
      </c>
      <c r="K732" t="s">
        <v>2</v>
      </c>
      <c r="L732" t="s">
        <v>708</v>
      </c>
    </row>
    <row r="733" spans="1:12">
      <c r="A733">
        <v>2023</v>
      </c>
      <c r="B733" t="s">
        <v>425</v>
      </c>
      <c r="C733" t="s">
        <v>24</v>
      </c>
      <c r="D733" t="s">
        <v>137</v>
      </c>
      <c r="E733" t="s">
        <v>138</v>
      </c>
      <c r="F733">
        <v>2021</v>
      </c>
      <c r="G733">
        <v>1</v>
      </c>
      <c r="H733" t="s">
        <v>717</v>
      </c>
      <c r="I733" t="s">
        <v>716</v>
      </c>
      <c r="J733" t="s">
        <v>690</v>
      </c>
      <c r="L733" t="s">
        <v>691</v>
      </c>
    </row>
    <row r="734" spans="1:12">
      <c r="A734">
        <v>2023</v>
      </c>
      <c r="B734" t="s">
        <v>436</v>
      </c>
      <c r="C734" t="s">
        <v>49</v>
      </c>
      <c r="D734" t="s">
        <v>73</v>
      </c>
      <c r="E734" t="s">
        <v>74</v>
      </c>
      <c r="F734">
        <v>2021</v>
      </c>
      <c r="G734">
        <v>1</v>
      </c>
      <c r="H734" t="s">
        <v>1</v>
      </c>
      <c r="I734" t="s">
        <v>688</v>
      </c>
      <c r="J734" t="s">
        <v>694</v>
      </c>
      <c r="K734" t="s">
        <v>54</v>
      </c>
      <c r="L734" t="s">
        <v>695</v>
      </c>
    </row>
    <row r="735" spans="1:12">
      <c r="A735">
        <v>2024</v>
      </c>
      <c r="B735" t="s">
        <v>429</v>
      </c>
      <c r="C735" t="s">
        <v>30</v>
      </c>
      <c r="D735" t="s">
        <v>14</v>
      </c>
      <c r="E735" t="s">
        <v>5</v>
      </c>
      <c r="F735">
        <v>2022</v>
      </c>
      <c r="G735">
        <v>968</v>
      </c>
      <c r="H735" t="s">
        <v>1</v>
      </c>
      <c r="I735" t="s">
        <v>688</v>
      </c>
      <c r="J735" t="s">
        <v>690</v>
      </c>
      <c r="K735" t="s">
        <v>2</v>
      </c>
      <c r="L735" t="s">
        <v>691</v>
      </c>
    </row>
    <row r="736" spans="1:12">
      <c r="A736">
        <v>2024</v>
      </c>
      <c r="B736" t="s">
        <v>433</v>
      </c>
      <c r="C736" t="s">
        <v>42</v>
      </c>
      <c r="D736" t="s">
        <v>121</v>
      </c>
      <c r="E736" t="s">
        <v>122</v>
      </c>
      <c r="F736">
        <v>2022</v>
      </c>
      <c r="G736">
        <v>1</v>
      </c>
      <c r="H736" t="s">
        <v>119</v>
      </c>
      <c r="I736" t="s">
        <v>712</v>
      </c>
      <c r="J736" t="s">
        <v>690</v>
      </c>
      <c r="L736" t="s">
        <v>691</v>
      </c>
    </row>
    <row r="737" spans="1:12">
      <c r="A737">
        <v>2024</v>
      </c>
      <c r="B737" t="s">
        <v>422</v>
      </c>
      <c r="C737" t="s">
        <v>15</v>
      </c>
      <c r="D737" t="s">
        <v>139</v>
      </c>
      <c r="E737" t="s">
        <v>132</v>
      </c>
      <c r="F737">
        <v>2022</v>
      </c>
      <c r="G737">
        <v>45.45</v>
      </c>
      <c r="H737" t="s">
        <v>717</v>
      </c>
      <c r="I737" t="s">
        <v>716</v>
      </c>
      <c r="J737" t="s">
        <v>690</v>
      </c>
      <c r="L737" t="s">
        <v>691</v>
      </c>
    </row>
    <row r="738" spans="1:12">
      <c r="A738">
        <v>2023</v>
      </c>
      <c r="B738" t="s">
        <v>435</v>
      </c>
      <c r="C738" t="s">
        <v>48</v>
      </c>
      <c r="D738" t="s">
        <v>61</v>
      </c>
      <c r="E738" t="s">
        <v>62</v>
      </c>
      <c r="F738">
        <v>2021</v>
      </c>
      <c r="G738">
        <v>30</v>
      </c>
      <c r="H738" t="s">
        <v>1</v>
      </c>
      <c r="I738" t="s">
        <v>688</v>
      </c>
      <c r="J738" t="s">
        <v>690</v>
      </c>
      <c r="K738" t="s">
        <v>54</v>
      </c>
      <c r="L738" t="s">
        <v>691</v>
      </c>
    </row>
    <row r="739" spans="1:12">
      <c r="A739">
        <v>2023</v>
      </c>
      <c r="B739" t="s">
        <v>434</v>
      </c>
      <c r="C739" t="s">
        <v>45</v>
      </c>
      <c r="D739" t="s">
        <v>43</v>
      </c>
      <c r="E739" t="s">
        <v>44</v>
      </c>
      <c r="F739">
        <v>2022</v>
      </c>
      <c r="G739">
        <v>69.58</v>
      </c>
      <c r="H739" t="s">
        <v>1</v>
      </c>
      <c r="I739" t="s">
        <v>688</v>
      </c>
      <c r="J739" t="s">
        <v>690</v>
      </c>
      <c r="K739" t="s">
        <v>2</v>
      </c>
      <c r="L739" t="s">
        <v>708</v>
      </c>
    </row>
    <row r="740" spans="1:12">
      <c r="A740">
        <v>2024</v>
      </c>
      <c r="B740" t="s">
        <v>435</v>
      </c>
      <c r="C740" t="s">
        <v>48</v>
      </c>
      <c r="D740" t="s">
        <v>124</v>
      </c>
      <c r="E740" t="s">
        <v>125</v>
      </c>
      <c r="F740">
        <v>2022</v>
      </c>
      <c r="G740">
        <v>0</v>
      </c>
      <c r="H740" t="s">
        <v>119</v>
      </c>
      <c r="I740" t="s">
        <v>712</v>
      </c>
      <c r="J740" t="s">
        <v>690</v>
      </c>
      <c r="L740" t="s">
        <v>691</v>
      </c>
    </row>
    <row r="741" spans="1:12">
      <c r="A741">
        <v>2024</v>
      </c>
      <c r="B741" t="s">
        <v>434</v>
      </c>
      <c r="C741" t="s">
        <v>45</v>
      </c>
      <c r="D741" t="s">
        <v>126</v>
      </c>
      <c r="E741" t="s">
        <v>127</v>
      </c>
      <c r="F741">
        <v>2018</v>
      </c>
      <c r="G741">
        <v>0</v>
      </c>
      <c r="H741" t="s">
        <v>119</v>
      </c>
      <c r="I741" t="s">
        <v>712</v>
      </c>
      <c r="J741" t="s">
        <v>690</v>
      </c>
      <c r="L741" t="s">
        <v>691</v>
      </c>
    </row>
    <row r="742" spans="1:12">
      <c r="A742">
        <v>2024</v>
      </c>
      <c r="B742" t="s">
        <v>434</v>
      </c>
      <c r="C742" t="s">
        <v>45</v>
      </c>
      <c r="D742" t="s">
        <v>97</v>
      </c>
      <c r="E742" t="s">
        <v>98</v>
      </c>
      <c r="F742">
        <v>2022</v>
      </c>
      <c r="G742">
        <v>0</v>
      </c>
      <c r="H742" t="s">
        <v>1</v>
      </c>
      <c r="I742" t="s">
        <v>688</v>
      </c>
      <c r="J742" t="s">
        <v>690</v>
      </c>
      <c r="K742" t="s">
        <v>78</v>
      </c>
      <c r="L742" t="s">
        <v>691</v>
      </c>
    </row>
    <row r="743" spans="1:12">
      <c r="A743">
        <v>2023</v>
      </c>
      <c r="B743" t="s">
        <v>437</v>
      </c>
      <c r="C743" t="s">
        <v>51</v>
      </c>
      <c r="D743" t="s">
        <v>22</v>
      </c>
      <c r="E743" t="s">
        <v>23</v>
      </c>
      <c r="F743">
        <v>2019</v>
      </c>
      <c r="G743">
        <v>3554.86</v>
      </c>
      <c r="H743" t="s">
        <v>1</v>
      </c>
      <c r="I743" t="s">
        <v>688</v>
      </c>
      <c r="J743" t="s">
        <v>690</v>
      </c>
      <c r="K743" t="s">
        <v>2</v>
      </c>
      <c r="L743" t="s">
        <v>708</v>
      </c>
    </row>
    <row r="744" spans="1:12">
      <c r="A744">
        <v>2023</v>
      </c>
      <c r="B744" t="s">
        <v>430</v>
      </c>
      <c r="C744" t="s">
        <v>33</v>
      </c>
      <c r="D744" t="s">
        <v>60</v>
      </c>
      <c r="E744" t="s">
        <v>55</v>
      </c>
      <c r="F744">
        <v>2020</v>
      </c>
      <c r="G744">
        <v>41</v>
      </c>
      <c r="H744" t="s">
        <v>1</v>
      </c>
      <c r="I744" t="s">
        <v>688</v>
      </c>
      <c r="J744" t="s">
        <v>690</v>
      </c>
      <c r="K744" t="s">
        <v>54</v>
      </c>
      <c r="L744" t="s">
        <v>695</v>
      </c>
    </row>
    <row r="745" spans="1:12">
      <c r="A745">
        <v>2023</v>
      </c>
      <c r="B745" t="s">
        <v>431</v>
      </c>
      <c r="C745" t="s">
        <v>36</v>
      </c>
      <c r="D745" t="s">
        <v>71</v>
      </c>
      <c r="E745" t="s">
        <v>72</v>
      </c>
      <c r="F745">
        <v>2021</v>
      </c>
      <c r="G745">
        <v>18</v>
      </c>
      <c r="H745" t="s">
        <v>1</v>
      </c>
      <c r="I745" t="s">
        <v>688</v>
      </c>
      <c r="J745" t="s">
        <v>690</v>
      </c>
      <c r="K745" t="s">
        <v>54</v>
      </c>
      <c r="L745" t="s">
        <v>691</v>
      </c>
    </row>
    <row r="746" spans="1:12">
      <c r="A746">
        <v>2024</v>
      </c>
      <c r="B746" t="s">
        <v>430</v>
      </c>
      <c r="C746" t="s">
        <v>33</v>
      </c>
      <c r="D746" t="s">
        <v>69</v>
      </c>
      <c r="E746" t="s">
        <v>70</v>
      </c>
      <c r="F746">
        <v>2022</v>
      </c>
      <c r="G746">
        <v>47</v>
      </c>
      <c r="H746" t="s">
        <v>1</v>
      </c>
      <c r="I746" t="s">
        <v>688</v>
      </c>
      <c r="J746" t="s">
        <v>690</v>
      </c>
      <c r="K746" t="s">
        <v>54</v>
      </c>
      <c r="L746" t="s">
        <v>691</v>
      </c>
    </row>
    <row r="747" spans="1:12">
      <c r="A747">
        <v>2024</v>
      </c>
      <c r="B747" t="s">
        <v>434</v>
      </c>
      <c r="C747" t="s">
        <v>45</v>
      </c>
      <c r="D747" t="s">
        <v>123</v>
      </c>
      <c r="E747" t="s">
        <v>120</v>
      </c>
      <c r="F747">
        <v>2022</v>
      </c>
      <c r="G747">
        <v>0</v>
      </c>
      <c r="H747" t="s">
        <v>119</v>
      </c>
      <c r="I747" t="s">
        <v>712</v>
      </c>
      <c r="J747" t="s">
        <v>690</v>
      </c>
      <c r="L747" t="s">
        <v>691</v>
      </c>
    </row>
    <row r="748" spans="1:12">
      <c r="A748">
        <v>2024</v>
      </c>
      <c r="B748" t="s">
        <v>433</v>
      </c>
      <c r="C748" t="s">
        <v>42</v>
      </c>
      <c r="D748" t="s">
        <v>93</v>
      </c>
      <c r="E748" t="s">
        <v>94</v>
      </c>
      <c r="F748">
        <v>2022</v>
      </c>
      <c r="G748">
        <v>0</v>
      </c>
      <c r="H748" t="s">
        <v>1</v>
      </c>
      <c r="I748" t="s">
        <v>688</v>
      </c>
      <c r="J748" t="s">
        <v>690</v>
      </c>
      <c r="K748" t="s">
        <v>78</v>
      </c>
      <c r="L748" t="s">
        <v>691</v>
      </c>
    </row>
    <row r="749" spans="1:12">
      <c r="A749">
        <v>2024</v>
      </c>
      <c r="B749" t="s">
        <v>434</v>
      </c>
      <c r="C749" t="s">
        <v>45</v>
      </c>
      <c r="D749" t="s">
        <v>56</v>
      </c>
      <c r="E749" t="s">
        <v>57</v>
      </c>
      <c r="F749">
        <v>2021</v>
      </c>
      <c r="G749">
        <v>47</v>
      </c>
      <c r="H749" t="s">
        <v>1</v>
      </c>
      <c r="I749" t="s">
        <v>688</v>
      </c>
      <c r="J749" t="s">
        <v>690</v>
      </c>
      <c r="K749" t="s">
        <v>54</v>
      </c>
      <c r="L749" t="s">
        <v>695</v>
      </c>
    </row>
    <row r="750" spans="1:12">
      <c r="A750">
        <v>2024</v>
      </c>
      <c r="B750" t="s">
        <v>420</v>
      </c>
      <c r="C750" t="s">
        <v>8</v>
      </c>
      <c r="D750" t="s">
        <v>137</v>
      </c>
      <c r="E750" t="s">
        <v>138</v>
      </c>
      <c r="F750">
        <v>2022</v>
      </c>
      <c r="G750">
        <v>13</v>
      </c>
      <c r="H750" t="s">
        <v>717</v>
      </c>
      <c r="I750" t="s">
        <v>716</v>
      </c>
      <c r="J750" t="s">
        <v>690</v>
      </c>
      <c r="L750" t="s">
        <v>691</v>
      </c>
    </row>
    <row r="751" spans="1:12">
      <c r="A751">
        <v>2024</v>
      </c>
      <c r="B751" t="s">
        <v>438</v>
      </c>
      <c r="C751" t="s">
        <v>52</v>
      </c>
      <c r="D751" t="s">
        <v>137</v>
      </c>
      <c r="E751" t="s">
        <v>138</v>
      </c>
      <c r="F751">
        <v>2022</v>
      </c>
      <c r="G751">
        <v>0</v>
      </c>
      <c r="H751" t="s">
        <v>717</v>
      </c>
      <c r="I751" t="s">
        <v>716</v>
      </c>
      <c r="J751" t="s">
        <v>690</v>
      </c>
      <c r="L751" t="s">
        <v>691</v>
      </c>
    </row>
    <row r="752" spans="1:12">
      <c r="A752">
        <v>2024</v>
      </c>
      <c r="B752" t="s">
        <v>422</v>
      </c>
      <c r="C752" t="s">
        <v>15</v>
      </c>
      <c r="D752" t="s">
        <v>19</v>
      </c>
      <c r="E752" t="s">
        <v>20</v>
      </c>
      <c r="F752">
        <v>2020</v>
      </c>
      <c r="G752">
        <v>365</v>
      </c>
      <c r="H752" t="s">
        <v>1</v>
      </c>
      <c r="I752" t="s">
        <v>688</v>
      </c>
      <c r="J752" t="s">
        <v>690</v>
      </c>
      <c r="K752" t="s">
        <v>2</v>
      </c>
      <c r="L752" t="s">
        <v>700</v>
      </c>
    </row>
    <row r="753" spans="1:12">
      <c r="A753">
        <v>2024</v>
      </c>
      <c r="B753" t="s">
        <v>431</v>
      </c>
      <c r="C753" t="s">
        <v>36</v>
      </c>
      <c r="D753" t="s">
        <v>103</v>
      </c>
      <c r="E753" t="s">
        <v>102</v>
      </c>
      <c r="F753">
        <v>2022</v>
      </c>
      <c r="G753">
        <v>4</v>
      </c>
      <c r="H753" t="s">
        <v>101</v>
      </c>
      <c r="I753" t="s">
        <v>697</v>
      </c>
      <c r="J753" t="s">
        <v>690</v>
      </c>
      <c r="L753" t="s">
        <v>691</v>
      </c>
    </row>
    <row r="754" spans="1:12">
      <c r="A754">
        <v>2024</v>
      </c>
      <c r="B754" t="s">
        <v>432</v>
      </c>
      <c r="C754" t="s">
        <v>39</v>
      </c>
      <c r="D754" t="s">
        <v>114</v>
      </c>
      <c r="E754" t="s">
        <v>115</v>
      </c>
      <c r="F754">
        <v>2022</v>
      </c>
      <c r="G754">
        <v>37.333333333333343</v>
      </c>
      <c r="H754" t="s">
        <v>101</v>
      </c>
      <c r="I754" t="s">
        <v>697</v>
      </c>
      <c r="J754" t="s">
        <v>690</v>
      </c>
      <c r="L754" t="s">
        <v>691</v>
      </c>
    </row>
    <row r="755" spans="1:12">
      <c r="A755">
        <v>2023</v>
      </c>
      <c r="B755" t="s">
        <v>431</v>
      </c>
      <c r="C755" t="s">
        <v>36</v>
      </c>
      <c r="D755" t="s">
        <v>46</v>
      </c>
      <c r="E755" t="s">
        <v>47</v>
      </c>
      <c r="F755">
        <v>2022</v>
      </c>
      <c r="G755">
        <v>78.36</v>
      </c>
      <c r="H755" t="s">
        <v>1</v>
      </c>
      <c r="I755" t="s">
        <v>688</v>
      </c>
      <c r="J755" t="s">
        <v>690</v>
      </c>
      <c r="K755" t="s">
        <v>2</v>
      </c>
      <c r="L755" t="s">
        <v>708</v>
      </c>
    </row>
    <row r="756" spans="1:12">
      <c r="A756">
        <v>2024</v>
      </c>
      <c r="B756" t="s">
        <v>421</v>
      </c>
      <c r="C756" t="s">
        <v>13</v>
      </c>
      <c r="D756" t="s">
        <v>91</v>
      </c>
      <c r="E756" t="s">
        <v>92</v>
      </c>
      <c r="F756">
        <v>2022</v>
      </c>
      <c r="G756">
        <v>0</v>
      </c>
      <c r="H756" t="s">
        <v>1</v>
      </c>
      <c r="I756" t="s">
        <v>688</v>
      </c>
      <c r="J756" t="s">
        <v>690</v>
      </c>
      <c r="K756" t="s">
        <v>78</v>
      </c>
      <c r="L756" t="s">
        <v>691</v>
      </c>
    </row>
    <row r="757" spans="1:12">
      <c r="A757">
        <v>2024</v>
      </c>
      <c r="B757" t="s">
        <v>433</v>
      </c>
      <c r="C757" t="s">
        <v>42</v>
      </c>
      <c r="D757" t="s">
        <v>71</v>
      </c>
      <c r="E757" t="s">
        <v>72</v>
      </c>
      <c r="F757">
        <v>2022</v>
      </c>
      <c r="G757">
        <v>23</v>
      </c>
      <c r="H757" t="s">
        <v>1</v>
      </c>
      <c r="I757" t="s">
        <v>688</v>
      </c>
      <c r="J757" t="s">
        <v>690</v>
      </c>
      <c r="K757" t="s">
        <v>54</v>
      </c>
      <c r="L757" t="s">
        <v>691</v>
      </c>
    </row>
    <row r="758" spans="1:12">
      <c r="A758">
        <v>2024</v>
      </c>
      <c r="B758" t="s">
        <v>433</v>
      </c>
      <c r="C758" t="s">
        <v>42</v>
      </c>
      <c r="D758" t="s">
        <v>34</v>
      </c>
      <c r="E758" t="s">
        <v>35</v>
      </c>
      <c r="F758">
        <v>2022</v>
      </c>
      <c r="G758">
        <v>14</v>
      </c>
      <c r="H758" t="s">
        <v>1</v>
      </c>
      <c r="I758" t="s">
        <v>688</v>
      </c>
      <c r="J758" t="s">
        <v>690</v>
      </c>
      <c r="K758" t="s">
        <v>2</v>
      </c>
      <c r="L758" t="s">
        <v>691</v>
      </c>
    </row>
    <row r="759" spans="1:12">
      <c r="A759">
        <v>2024</v>
      </c>
      <c r="B759" t="s">
        <v>437</v>
      </c>
      <c r="C759" t="s">
        <v>51</v>
      </c>
      <c r="D759" t="s">
        <v>25</v>
      </c>
      <c r="E759" t="s">
        <v>26</v>
      </c>
      <c r="F759">
        <v>2022</v>
      </c>
      <c r="G759">
        <v>2</v>
      </c>
      <c r="H759" t="s">
        <v>1</v>
      </c>
      <c r="I759" t="s">
        <v>688</v>
      </c>
      <c r="J759" t="s">
        <v>690</v>
      </c>
      <c r="K759" t="s">
        <v>2</v>
      </c>
      <c r="L759" t="s">
        <v>691</v>
      </c>
    </row>
    <row r="760" spans="1:12">
      <c r="A760">
        <v>2024</v>
      </c>
      <c r="B760" t="s">
        <v>434</v>
      </c>
      <c r="C760" t="s">
        <v>45</v>
      </c>
      <c r="D760" t="s">
        <v>16</v>
      </c>
      <c r="E760" t="s">
        <v>17</v>
      </c>
      <c r="F760">
        <v>2020</v>
      </c>
      <c r="G760">
        <v>4.7698050600000004</v>
      </c>
      <c r="H760" t="s">
        <v>1</v>
      </c>
      <c r="I760" t="s">
        <v>688</v>
      </c>
      <c r="J760" t="s">
        <v>690</v>
      </c>
      <c r="K760" t="s">
        <v>2</v>
      </c>
      <c r="L760" t="s">
        <v>700</v>
      </c>
    </row>
    <row r="761" spans="1:12">
      <c r="A761">
        <v>2024</v>
      </c>
      <c r="B761" t="s">
        <v>435</v>
      </c>
      <c r="C761" t="s">
        <v>48</v>
      </c>
      <c r="D761" t="s">
        <v>97</v>
      </c>
      <c r="E761" t="s">
        <v>98</v>
      </c>
      <c r="F761">
        <v>2022</v>
      </c>
      <c r="G761">
        <v>0</v>
      </c>
      <c r="H761" t="s">
        <v>1</v>
      </c>
      <c r="I761" t="s">
        <v>688</v>
      </c>
      <c r="J761" t="s">
        <v>690</v>
      </c>
      <c r="K761" t="s">
        <v>78</v>
      </c>
      <c r="L761" t="s">
        <v>691</v>
      </c>
    </row>
    <row r="762" spans="1:12">
      <c r="A762">
        <v>2023</v>
      </c>
      <c r="B762" t="s">
        <v>436</v>
      </c>
      <c r="C762" t="s">
        <v>49</v>
      </c>
      <c r="D762" t="s">
        <v>140</v>
      </c>
      <c r="E762" t="s">
        <v>141</v>
      </c>
      <c r="F762">
        <v>2021</v>
      </c>
      <c r="G762">
        <v>0</v>
      </c>
      <c r="H762" t="s">
        <v>717</v>
      </c>
      <c r="I762" t="s">
        <v>716</v>
      </c>
      <c r="J762" t="s">
        <v>690</v>
      </c>
      <c r="L762" t="s">
        <v>691</v>
      </c>
    </row>
    <row r="763" spans="1:12">
      <c r="A763">
        <v>2023</v>
      </c>
      <c r="B763" t="s">
        <v>424</v>
      </c>
      <c r="C763" t="s">
        <v>21</v>
      </c>
      <c r="D763" t="s">
        <v>82</v>
      </c>
      <c r="E763" t="s">
        <v>83</v>
      </c>
      <c r="F763">
        <v>2021</v>
      </c>
      <c r="G763">
        <v>2</v>
      </c>
      <c r="H763" t="s">
        <v>1</v>
      </c>
      <c r="I763" t="s">
        <v>688</v>
      </c>
      <c r="J763" t="s">
        <v>690</v>
      </c>
      <c r="K763" t="s">
        <v>78</v>
      </c>
      <c r="L763" t="s">
        <v>691</v>
      </c>
    </row>
    <row r="764" spans="1:12">
      <c r="A764">
        <v>2023</v>
      </c>
      <c r="B764" t="s">
        <v>439</v>
      </c>
      <c r="C764" t="s">
        <v>53</v>
      </c>
      <c r="D764" t="s">
        <v>80</v>
      </c>
      <c r="E764" t="s">
        <v>81</v>
      </c>
      <c r="F764">
        <v>2021</v>
      </c>
      <c r="G764">
        <v>0</v>
      </c>
      <c r="H764" t="s">
        <v>1</v>
      </c>
      <c r="I764" t="s">
        <v>688</v>
      </c>
      <c r="J764" t="s">
        <v>690</v>
      </c>
      <c r="K764" t="s">
        <v>78</v>
      </c>
      <c r="L764" t="s">
        <v>691</v>
      </c>
    </row>
    <row r="765" spans="1:12">
      <c r="A765">
        <v>2023</v>
      </c>
      <c r="B765" t="s">
        <v>425</v>
      </c>
      <c r="C765" t="s">
        <v>24</v>
      </c>
      <c r="D765" t="s">
        <v>114</v>
      </c>
      <c r="E765" t="s">
        <v>115</v>
      </c>
      <c r="F765">
        <v>2021</v>
      </c>
      <c r="G765">
        <v>53.333333333333343</v>
      </c>
      <c r="H765" t="s">
        <v>101</v>
      </c>
      <c r="I765" t="s">
        <v>697</v>
      </c>
      <c r="J765" t="s">
        <v>690</v>
      </c>
      <c r="L765" t="s">
        <v>691</v>
      </c>
    </row>
    <row r="766" spans="1:12">
      <c r="A766">
        <v>2024</v>
      </c>
      <c r="B766" t="s">
        <v>421</v>
      </c>
      <c r="C766" t="s">
        <v>13</v>
      </c>
      <c r="D766" t="s">
        <v>140</v>
      </c>
      <c r="E766" t="s">
        <v>141</v>
      </c>
      <c r="F766">
        <v>2022</v>
      </c>
      <c r="G766">
        <v>0</v>
      </c>
      <c r="H766" t="s">
        <v>717</v>
      </c>
      <c r="I766" t="s">
        <v>716</v>
      </c>
      <c r="J766" t="s">
        <v>690</v>
      </c>
      <c r="L766" t="s">
        <v>691</v>
      </c>
    </row>
    <row r="767" spans="1:12">
      <c r="A767">
        <v>2024</v>
      </c>
      <c r="B767" t="s">
        <v>425</v>
      </c>
      <c r="C767" t="s">
        <v>24</v>
      </c>
      <c r="D767" t="s">
        <v>85</v>
      </c>
      <c r="E767" t="s">
        <v>86</v>
      </c>
      <c r="F767">
        <v>2022</v>
      </c>
      <c r="G767">
        <v>0</v>
      </c>
      <c r="H767" t="s">
        <v>1</v>
      </c>
      <c r="I767" t="s">
        <v>688</v>
      </c>
      <c r="J767" t="s">
        <v>690</v>
      </c>
      <c r="K767" t="s">
        <v>78</v>
      </c>
      <c r="L767" t="s">
        <v>691</v>
      </c>
    </row>
    <row r="768" spans="1:12">
      <c r="A768">
        <v>2023</v>
      </c>
      <c r="B768" t="s">
        <v>435</v>
      </c>
      <c r="C768" t="s">
        <v>48</v>
      </c>
      <c r="D768" t="s">
        <v>140</v>
      </c>
      <c r="E768" t="s">
        <v>141</v>
      </c>
      <c r="F768">
        <v>2021</v>
      </c>
      <c r="G768">
        <v>0</v>
      </c>
      <c r="H768" t="s">
        <v>717</v>
      </c>
      <c r="I768" t="s">
        <v>716</v>
      </c>
      <c r="J768" t="s">
        <v>690</v>
      </c>
      <c r="L768" t="s">
        <v>691</v>
      </c>
    </row>
    <row r="769" spans="1:12">
      <c r="A769">
        <v>2023</v>
      </c>
      <c r="B769" t="s">
        <v>433</v>
      </c>
      <c r="C769" t="s">
        <v>42</v>
      </c>
      <c r="D769" t="s">
        <v>67</v>
      </c>
      <c r="E769" t="s">
        <v>68</v>
      </c>
      <c r="F769">
        <v>2021</v>
      </c>
      <c r="G769">
        <v>1</v>
      </c>
      <c r="H769" t="s">
        <v>1</v>
      </c>
      <c r="I769" t="s">
        <v>688</v>
      </c>
      <c r="J769" t="s">
        <v>690</v>
      </c>
      <c r="K769" t="s">
        <v>54</v>
      </c>
      <c r="L769" t="s">
        <v>691</v>
      </c>
    </row>
    <row r="770" spans="1:12">
      <c r="A770">
        <v>2023</v>
      </c>
      <c r="B770" t="s">
        <v>420</v>
      </c>
      <c r="C770" t="s">
        <v>8</v>
      </c>
      <c r="D770" t="s">
        <v>91</v>
      </c>
      <c r="E770" t="s">
        <v>92</v>
      </c>
      <c r="F770">
        <v>2021</v>
      </c>
      <c r="G770">
        <v>0</v>
      </c>
      <c r="H770" t="s">
        <v>1</v>
      </c>
      <c r="I770" t="s">
        <v>688</v>
      </c>
      <c r="J770" t="s">
        <v>690</v>
      </c>
      <c r="K770" t="s">
        <v>78</v>
      </c>
      <c r="L770" t="s">
        <v>691</v>
      </c>
    </row>
    <row r="771" spans="1:12">
      <c r="A771">
        <v>2024</v>
      </c>
      <c r="B771" t="s">
        <v>431</v>
      </c>
      <c r="C771" t="s">
        <v>36</v>
      </c>
      <c r="D771" t="s">
        <v>71</v>
      </c>
      <c r="E771" t="s">
        <v>72</v>
      </c>
      <c r="F771">
        <v>2022</v>
      </c>
      <c r="G771">
        <v>18</v>
      </c>
      <c r="H771" t="s">
        <v>1</v>
      </c>
      <c r="I771" t="s">
        <v>688</v>
      </c>
      <c r="J771" t="s">
        <v>690</v>
      </c>
      <c r="K771" t="s">
        <v>54</v>
      </c>
      <c r="L771" t="s">
        <v>691</v>
      </c>
    </row>
    <row r="772" spans="1:12">
      <c r="A772">
        <v>2024</v>
      </c>
      <c r="B772" t="s">
        <v>421</v>
      </c>
      <c r="C772" t="s">
        <v>13</v>
      </c>
      <c r="D772" t="s">
        <v>124</v>
      </c>
      <c r="E772" t="s">
        <v>125</v>
      </c>
      <c r="F772">
        <v>2022</v>
      </c>
      <c r="G772">
        <v>0</v>
      </c>
      <c r="H772" t="s">
        <v>119</v>
      </c>
      <c r="I772" t="s">
        <v>712</v>
      </c>
      <c r="J772" t="s">
        <v>690</v>
      </c>
      <c r="L772" t="s">
        <v>691</v>
      </c>
    </row>
    <row r="773" spans="1:12">
      <c r="A773">
        <v>2024</v>
      </c>
      <c r="B773" t="s">
        <v>425</v>
      </c>
      <c r="C773" t="s">
        <v>24</v>
      </c>
      <c r="D773" t="s">
        <v>34</v>
      </c>
      <c r="E773" t="s">
        <v>35</v>
      </c>
      <c r="F773">
        <v>2022</v>
      </c>
      <c r="G773">
        <v>14</v>
      </c>
      <c r="H773" t="s">
        <v>1</v>
      </c>
      <c r="I773" t="s">
        <v>688</v>
      </c>
      <c r="J773" t="s">
        <v>690</v>
      </c>
      <c r="K773" t="s">
        <v>2</v>
      </c>
      <c r="L773" t="s">
        <v>691</v>
      </c>
    </row>
    <row r="774" spans="1:12">
      <c r="A774">
        <v>2024</v>
      </c>
      <c r="B774" t="s">
        <v>429</v>
      </c>
      <c r="C774" t="s">
        <v>30</v>
      </c>
      <c r="D774" t="s">
        <v>65</v>
      </c>
      <c r="E774" t="s">
        <v>66</v>
      </c>
      <c r="F774">
        <v>2022</v>
      </c>
      <c r="G774">
        <v>12</v>
      </c>
      <c r="H774" t="s">
        <v>1</v>
      </c>
      <c r="I774" t="s">
        <v>688</v>
      </c>
      <c r="J774" t="s">
        <v>690</v>
      </c>
      <c r="K774" t="s">
        <v>54</v>
      </c>
      <c r="L774" t="s">
        <v>691</v>
      </c>
    </row>
    <row r="775" spans="1:12">
      <c r="A775">
        <v>2024</v>
      </c>
      <c r="B775" t="s">
        <v>433</v>
      </c>
      <c r="C775" t="s">
        <v>42</v>
      </c>
      <c r="D775" t="s">
        <v>31</v>
      </c>
      <c r="E775" t="s">
        <v>32</v>
      </c>
      <c r="F775">
        <v>2022</v>
      </c>
      <c r="G775">
        <v>8</v>
      </c>
      <c r="H775" t="s">
        <v>1</v>
      </c>
      <c r="I775" t="s">
        <v>688</v>
      </c>
      <c r="J775" t="s">
        <v>690</v>
      </c>
      <c r="K775" t="s">
        <v>2</v>
      </c>
      <c r="L775" t="s">
        <v>691</v>
      </c>
    </row>
    <row r="776" spans="1:12">
      <c r="A776">
        <v>2024</v>
      </c>
      <c r="B776" t="s">
        <v>432</v>
      </c>
      <c r="C776" t="s">
        <v>39</v>
      </c>
      <c r="D776" t="s">
        <v>84</v>
      </c>
      <c r="E776" t="s">
        <v>79</v>
      </c>
      <c r="F776">
        <v>2022</v>
      </c>
      <c r="G776">
        <v>4</v>
      </c>
      <c r="H776" t="s">
        <v>1</v>
      </c>
      <c r="I776" t="s">
        <v>688</v>
      </c>
      <c r="J776" t="s">
        <v>690</v>
      </c>
      <c r="K776" t="s">
        <v>78</v>
      </c>
      <c r="L776" t="s">
        <v>691</v>
      </c>
    </row>
    <row r="777" spans="1:12">
      <c r="A777">
        <v>2023</v>
      </c>
      <c r="B777" t="s">
        <v>422</v>
      </c>
      <c r="C777" t="s">
        <v>15</v>
      </c>
      <c r="D777" t="s">
        <v>61</v>
      </c>
      <c r="E777" t="s">
        <v>62</v>
      </c>
      <c r="F777">
        <v>2021</v>
      </c>
      <c r="G777">
        <v>223</v>
      </c>
      <c r="H777" t="s">
        <v>1</v>
      </c>
      <c r="I777" t="s">
        <v>688</v>
      </c>
      <c r="J777" t="s">
        <v>690</v>
      </c>
      <c r="K777" t="s">
        <v>54</v>
      </c>
      <c r="L777" t="s">
        <v>691</v>
      </c>
    </row>
    <row r="778" spans="1:12">
      <c r="A778">
        <v>2023</v>
      </c>
      <c r="B778" t="s">
        <v>436</v>
      </c>
      <c r="C778" t="s">
        <v>49</v>
      </c>
      <c r="D778" t="s">
        <v>82</v>
      </c>
      <c r="E778" t="s">
        <v>83</v>
      </c>
      <c r="F778">
        <v>2021</v>
      </c>
      <c r="G778">
        <v>0</v>
      </c>
      <c r="H778" t="s">
        <v>1</v>
      </c>
      <c r="I778" t="s">
        <v>688</v>
      </c>
      <c r="J778" t="s">
        <v>690</v>
      </c>
      <c r="K778" t="s">
        <v>78</v>
      </c>
      <c r="L778" t="s">
        <v>691</v>
      </c>
    </row>
    <row r="779" spans="1:12">
      <c r="A779">
        <v>2023</v>
      </c>
      <c r="B779" t="s">
        <v>430</v>
      </c>
      <c r="C779" t="s">
        <v>33</v>
      </c>
      <c r="D779" t="s">
        <v>124</v>
      </c>
      <c r="E779" t="s">
        <v>125</v>
      </c>
      <c r="F779">
        <v>2021</v>
      </c>
      <c r="G779">
        <v>1</v>
      </c>
      <c r="H779" t="s">
        <v>119</v>
      </c>
      <c r="I779" t="s">
        <v>712</v>
      </c>
      <c r="J779" t="s">
        <v>690</v>
      </c>
      <c r="L779" t="s">
        <v>691</v>
      </c>
    </row>
    <row r="780" spans="1:12">
      <c r="A780">
        <v>2024</v>
      </c>
      <c r="B780" t="s">
        <v>429</v>
      </c>
      <c r="C780" t="s">
        <v>30</v>
      </c>
      <c r="D780" t="s">
        <v>34</v>
      </c>
      <c r="E780" t="s">
        <v>35</v>
      </c>
      <c r="F780">
        <v>2022</v>
      </c>
      <c r="G780">
        <v>95</v>
      </c>
      <c r="H780" t="s">
        <v>1</v>
      </c>
      <c r="I780" t="s">
        <v>688</v>
      </c>
      <c r="J780" t="s">
        <v>690</v>
      </c>
      <c r="K780" t="s">
        <v>2</v>
      </c>
      <c r="L780" t="s">
        <v>691</v>
      </c>
    </row>
    <row r="781" spans="1:12">
      <c r="A781">
        <v>2023</v>
      </c>
      <c r="B781" t="s">
        <v>425</v>
      </c>
      <c r="C781" t="s">
        <v>24</v>
      </c>
      <c r="D781" t="s">
        <v>65</v>
      </c>
      <c r="E781" t="s">
        <v>66</v>
      </c>
      <c r="F781">
        <v>2021</v>
      </c>
      <c r="G781">
        <v>0</v>
      </c>
      <c r="H781" t="s">
        <v>1</v>
      </c>
      <c r="I781" t="s">
        <v>688</v>
      </c>
      <c r="J781" t="s">
        <v>690</v>
      </c>
      <c r="K781" t="s">
        <v>54</v>
      </c>
      <c r="L781" t="s">
        <v>691</v>
      </c>
    </row>
    <row r="782" spans="1:12">
      <c r="A782">
        <v>2023</v>
      </c>
      <c r="B782" t="s">
        <v>429</v>
      </c>
      <c r="C782" t="s">
        <v>30</v>
      </c>
      <c r="D782" t="s">
        <v>31</v>
      </c>
      <c r="E782" t="s">
        <v>32</v>
      </c>
      <c r="F782">
        <v>2021</v>
      </c>
      <c r="G782">
        <v>59</v>
      </c>
      <c r="H782" t="s">
        <v>1</v>
      </c>
      <c r="I782" t="s">
        <v>688</v>
      </c>
      <c r="J782" t="s">
        <v>690</v>
      </c>
      <c r="K782" t="s">
        <v>2</v>
      </c>
      <c r="L782" t="s">
        <v>691</v>
      </c>
    </row>
    <row r="783" spans="1:12">
      <c r="A783">
        <v>2023</v>
      </c>
      <c r="B783" t="s">
        <v>432</v>
      </c>
      <c r="C783" t="s">
        <v>39</v>
      </c>
      <c r="D783" t="s">
        <v>25</v>
      </c>
      <c r="E783" t="s">
        <v>26</v>
      </c>
      <c r="F783">
        <v>2021</v>
      </c>
      <c r="G783">
        <v>1</v>
      </c>
      <c r="H783" t="s">
        <v>1</v>
      </c>
      <c r="I783" t="s">
        <v>688</v>
      </c>
      <c r="J783" t="s">
        <v>690</v>
      </c>
      <c r="K783" t="s">
        <v>2</v>
      </c>
      <c r="L783" t="s">
        <v>691</v>
      </c>
    </row>
    <row r="784" spans="1:12">
      <c r="A784">
        <v>2023</v>
      </c>
      <c r="B784" t="s">
        <v>437</v>
      </c>
      <c r="C784" t="s">
        <v>51</v>
      </c>
      <c r="D784" t="s">
        <v>69</v>
      </c>
      <c r="E784" t="s">
        <v>70</v>
      </c>
      <c r="F784">
        <v>2021</v>
      </c>
      <c r="G784">
        <v>0</v>
      </c>
      <c r="H784" t="s">
        <v>1</v>
      </c>
      <c r="I784" t="s">
        <v>688</v>
      </c>
      <c r="J784" t="s">
        <v>690</v>
      </c>
      <c r="K784" t="s">
        <v>54</v>
      </c>
      <c r="L784" t="s">
        <v>691</v>
      </c>
    </row>
    <row r="785" spans="1:12">
      <c r="A785">
        <v>2024</v>
      </c>
      <c r="B785" t="s">
        <v>423</v>
      </c>
      <c r="C785" t="s">
        <v>18</v>
      </c>
      <c r="D785" t="s">
        <v>46</v>
      </c>
      <c r="E785" t="s">
        <v>47</v>
      </c>
      <c r="F785">
        <v>2022</v>
      </c>
      <c r="G785">
        <v>76.86</v>
      </c>
      <c r="H785" t="s">
        <v>1</v>
      </c>
      <c r="I785" t="s">
        <v>688</v>
      </c>
      <c r="J785" t="s">
        <v>690</v>
      </c>
      <c r="K785" t="s">
        <v>2</v>
      </c>
      <c r="L785" t="s">
        <v>708</v>
      </c>
    </row>
    <row r="786" spans="1:12">
      <c r="A786">
        <v>2024</v>
      </c>
      <c r="B786" t="s">
        <v>428</v>
      </c>
      <c r="C786" t="s">
        <v>27</v>
      </c>
      <c r="D786" t="s">
        <v>71</v>
      </c>
      <c r="E786" t="s">
        <v>72</v>
      </c>
      <c r="F786">
        <v>2022</v>
      </c>
      <c r="G786">
        <v>27</v>
      </c>
      <c r="H786" t="s">
        <v>1</v>
      </c>
      <c r="I786" t="s">
        <v>688</v>
      </c>
      <c r="J786" t="s">
        <v>690</v>
      </c>
      <c r="K786" t="s">
        <v>54</v>
      </c>
      <c r="L786" t="s">
        <v>691</v>
      </c>
    </row>
    <row r="787" spans="1:12">
      <c r="A787">
        <v>2024</v>
      </c>
      <c r="B787" t="s">
        <v>432</v>
      </c>
      <c r="C787" t="s">
        <v>39</v>
      </c>
      <c r="D787" t="s">
        <v>121</v>
      </c>
      <c r="E787" t="s">
        <v>122</v>
      </c>
      <c r="F787">
        <v>2022</v>
      </c>
      <c r="G787">
        <v>1</v>
      </c>
      <c r="H787" t="s">
        <v>119</v>
      </c>
      <c r="I787" t="s">
        <v>712</v>
      </c>
      <c r="J787" t="s">
        <v>690</v>
      </c>
      <c r="L787" t="s">
        <v>691</v>
      </c>
    </row>
    <row r="788" spans="1:12">
      <c r="A788">
        <v>2024</v>
      </c>
      <c r="B788" t="s">
        <v>432</v>
      </c>
      <c r="C788" t="s">
        <v>39</v>
      </c>
      <c r="D788" t="s">
        <v>133</v>
      </c>
      <c r="E788" t="s">
        <v>134</v>
      </c>
      <c r="F788">
        <v>2022</v>
      </c>
      <c r="G788">
        <v>4</v>
      </c>
      <c r="H788" t="s">
        <v>717</v>
      </c>
      <c r="I788" t="s">
        <v>716</v>
      </c>
      <c r="J788" t="s">
        <v>690</v>
      </c>
      <c r="L788" t="s">
        <v>691</v>
      </c>
    </row>
    <row r="789" spans="1:12">
      <c r="A789">
        <v>2024</v>
      </c>
      <c r="B789" t="s">
        <v>433</v>
      </c>
      <c r="C789" t="s">
        <v>42</v>
      </c>
      <c r="D789" t="s">
        <v>80</v>
      </c>
      <c r="E789" t="s">
        <v>81</v>
      </c>
      <c r="F789">
        <v>2022</v>
      </c>
      <c r="G789">
        <v>0</v>
      </c>
      <c r="H789" t="s">
        <v>1</v>
      </c>
      <c r="I789" t="s">
        <v>688</v>
      </c>
      <c r="J789" t="s">
        <v>690</v>
      </c>
      <c r="K789" t="s">
        <v>78</v>
      </c>
      <c r="L789" t="s">
        <v>691</v>
      </c>
    </row>
    <row r="790" spans="1:12">
      <c r="A790">
        <v>2024</v>
      </c>
      <c r="B790" t="s">
        <v>437</v>
      </c>
      <c r="C790" t="s">
        <v>51</v>
      </c>
      <c r="D790" t="s">
        <v>82</v>
      </c>
      <c r="E790" t="s">
        <v>83</v>
      </c>
      <c r="F790">
        <v>2022</v>
      </c>
      <c r="G790">
        <v>1</v>
      </c>
      <c r="H790" t="s">
        <v>1</v>
      </c>
      <c r="I790" t="s">
        <v>688</v>
      </c>
      <c r="J790" t="s">
        <v>690</v>
      </c>
      <c r="K790" t="s">
        <v>78</v>
      </c>
      <c r="L790" t="s">
        <v>691</v>
      </c>
    </row>
    <row r="791" spans="1:12">
      <c r="A791">
        <v>2024</v>
      </c>
      <c r="B791" t="s">
        <v>436</v>
      </c>
      <c r="C791" t="s">
        <v>49</v>
      </c>
      <c r="D791" t="s">
        <v>93</v>
      </c>
      <c r="E791" t="s">
        <v>94</v>
      </c>
      <c r="F791">
        <v>2022</v>
      </c>
      <c r="G791">
        <v>0</v>
      </c>
      <c r="H791" t="s">
        <v>1</v>
      </c>
      <c r="I791" t="s">
        <v>688</v>
      </c>
      <c r="J791" t="s">
        <v>690</v>
      </c>
      <c r="K791" t="s">
        <v>78</v>
      </c>
      <c r="L791" t="s">
        <v>691</v>
      </c>
    </row>
    <row r="792" spans="1:12">
      <c r="A792">
        <v>2023</v>
      </c>
      <c r="B792" t="s">
        <v>431</v>
      </c>
      <c r="C792" t="s">
        <v>36</v>
      </c>
      <c r="D792" t="s">
        <v>91</v>
      </c>
      <c r="E792" t="s">
        <v>92</v>
      </c>
      <c r="F792">
        <v>2021</v>
      </c>
      <c r="G792">
        <v>0</v>
      </c>
      <c r="H792" t="s">
        <v>1</v>
      </c>
      <c r="I792" t="s">
        <v>688</v>
      </c>
      <c r="J792" t="s">
        <v>690</v>
      </c>
      <c r="K792" t="s">
        <v>78</v>
      </c>
      <c r="L792" t="s">
        <v>691</v>
      </c>
    </row>
    <row r="793" spans="1:12">
      <c r="A793">
        <v>2023</v>
      </c>
      <c r="B793" t="s">
        <v>433</v>
      </c>
      <c r="C793" t="s">
        <v>42</v>
      </c>
      <c r="D793" t="s">
        <v>71</v>
      </c>
      <c r="E793" t="s">
        <v>72</v>
      </c>
      <c r="F793">
        <v>2021</v>
      </c>
      <c r="G793">
        <v>24</v>
      </c>
      <c r="H793" t="s">
        <v>1</v>
      </c>
      <c r="I793" t="s">
        <v>688</v>
      </c>
      <c r="J793" t="s">
        <v>690</v>
      </c>
      <c r="K793" t="s">
        <v>54</v>
      </c>
      <c r="L793" t="s">
        <v>691</v>
      </c>
    </row>
    <row r="794" spans="1:12">
      <c r="A794">
        <v>2024</v>
      </c>
      <c r="B794" t="s">
        <v>423</v>
      </c>
      <c r="C794" t="s">
        <v>18</v>
      </c>
      <c r="D794" t="s">
        <v>22</v>
      </c>
      <c r="E794" t="s">
        <v>23</v>
      </c>
      <c r="F794">
        <v>2020</v>
      </c>
      <c r="G794">
        <v>870</v>
      </c>
      <c r="H794" t="s">
        <v>1</v>
      </c>
      <c r="I794" t="s">
        <v>688</v>
      </c>
      <c r="J794" t="s">
        <v>690</v>
      </c>
      <c r="K794" t="s">
        <v>2</v>
      </c>
      <c r="L794" t="s">
        <v>708</v>
      </c>
    </row>
    <row r="795" spans="1:12">
      <c r="A795">
        <v>2024</v>
      </c>
      <c r="B795" t="s">
        <v>428</v>
      </c>
      <c r="C795" t="s">
        <v>27</v>
      </c>
      <c r="D795" t="s">
        <v>142</v>
      </c>
      <c r="E795" t="s">
        <v>143</v>
      </c>
      <c r="F795">
        <v>2022</v>
      </c>
      <c r="G795">
        <v>0</v>
      </c>
      <c r="H795" t="s">
        <v>717</v>
      </c>
      <c r="I795" t="s">
        <v>716</v>
      </c>
      <c r="J795" t="s">
        <v>690</v>
      </c>
      <c r="L795" t="s">
        <v>691</v>
      </c>
    </row>
    <row r="796" spans="1:12">
      <c r="A796">
        <v>2024</v>
      </c>
      <c r="B796" t="s">
        <v>428</v>
      </c>
      <c r="C796" t="s">
        <v>27</v>
      </c>
      <c r="D796" t="s">
        <v>133</v>
      </c>
      <c r="E796" t="s">
        <v>134</v>
      </c>
      <c r="F796">
        <v>2022</v>
      </c>
      <c r="G796">
        <v>3</v>
      </c>
      <c r="H796" t="s">
        <v>717</v>
      </c>
      <c r="I796" t="s">
        <v>716</v>
      </c>
      <c r="J796" t="s">
        <v>690</v>
      </c>
      <c r="L796" t="s">
        <v>691</v>
      </c>
    </row>
    <row r="797" spans="1:12">
      <c r="A797">
        <v>2024</v>
      </c>
      <c r="B797" t="s">
        <v>424</v>
      </c>
      <c r="C797" t="s">
        <v>21</v>
      </c>
      <c r="D797" t="s">
        <v>19</v>
      </c>
      <c r="E797" t="s">
        <v>20</v>
      </c>
      <c r="F797">
        <v>2020</v>
      </c>
      <c r="G797">
        <v>225</v>
      </c>
      <c r="H797" t="s">
        <v>1</v>
      </c>
      <c r="I797" t="s">
        <v>688</v>
      </c>
      <c r="J797" t="s">
        <v>690</v>
      </c>
      <c r="K797" t="s">
        <v>2</v>
      </c>
      <c r="L797" t="s">
        <v>700</v>
      </c>
    </row>
    <row r="798" spans="1:12">
      <c r="A798">
        <v>2024</v>
      </c>
      <c r="B798" t="s">
        <v>421</v>
      </c>
      <c r="C798" t="s">
        <v>13</v>
      </c>
      <c r="D798" t="s">
        <v>40</v>
      </c>
      <c r="E798" t="s">
        <v>41</v>
      </c>
      <c r="F798">
        <v>2020</v>
      </c>
      <c r="G798">
        <v>16.07</v>
      </c>
      <c r="H798" t="s">
        <v>1</v>
      </c>
      <c r="I798" t="s">
        <v>688</v>
      </c>
      <c r="J798" t="s">
        <v>690</v>
      </c>
      <c r="K798" t="s">
        <v>2</v>
      </c>
      <c r="L798" t="s">
        <v>708</v>
      </c>
    </row>
    <row r="799" spans="1:12">
      <c r="A799">
        <v>2023</v>
      </c>
      <c r="B799" t="s">
        <v>436</v>
      </c>
      <c r="C799" t="s">
        <v>49</v>
      </c>
      <c r="D799" t="s">
        <v>142</v>
      </c>
      <c r="E799" t="s">
        <v>143</v>
      </c>
      <c r="F799">
        <v>2021</v>
      </c>
      <c r="G799">
        <v>0</v>
      </c>
      <c r="H799" t="s">
        <v>717</v>
      </c>
      <c r="I799" t="s">
        <v>716</v>
      </c>
      <c r="J799" t="s">
        <v>690</v>
      </c>
      <c r="L799" t="s">
        <v>691</v>
      </c>
    </row>
    <row r="800" spans="1:12">
      <c r="A800">
        <v>2023</v>
      </c>
      <c r="B800" t="s">
        <v>437</v>
      </c>
      <c r="C800" t="s">
        <v>51</v>
      </c>
      <c r="D800" t="s">
        <v>121</v>
      </c>
      <c r="E800" t="s">
        <v>122</v>
      </c>
      <c r="F800">
        <v>2021</v>
      </c>
      <c r="G800">
        <v>3</v>
      </c>
      <c r="H800" t="s">
        <v>119</v>
      </c>
      <c r="I800" t="s">
        <v>712</v>
      </c>
      <c r="J800" t="s">
        <v>690</v>
      </c>
      <c r="L800" t="s">
        <v>691</v>
      </c>
    </row>
    <row r="801" spans="1:12">
      <c r="A801">
        <v>2024</v>
      </c>
      <c r="B801" t="s">
        <v>439</v>
      </c>
      <c r="C801" t="s">
        <v>53</v>
      </c>
      <c r="D801" t="s">
        <v>34</v>
      </c>
      <c r="E801" t="s">
        <v>35</v>
      </c>
      <c r="F801">
        <v>2022</v>
      </c>
      <c r="G801">
        <v>12</v>
      </c>
      <c r="H801" t="s">
        <v>1</v>
      </c>
      <c r="I801" t="s">
        <v>688</v>
      </c>
      <c r="J801" t="s">
        <v>690</v>
      </c>
      <c r="K801" t="s">
        <v>2</v>
      </c>
      <c r="L801" t="s">
        <v>691</v>
      </c>
    </row>
    <row r="802" spans="1:12">
      <c r="A802">
        <v>2023</v>
      </c>
      <c r="B802" t="s">
        <v>422</v>
      </c>
      <c r="C802" t="s">
        <v>15</v>
      </c>
      <c r="D802" t="s">
        <v>80</v>
      </c>
      <c r="E802" t="s">
        <v>81</v>
      </c>
      <c r="F802">
        <v>2021</v>
      </c>
      <c r="G802">
        <v>0</v>
      </c>
      <c r="H802" t="s">
        <v>1</v>
      </c>
      <c r="I802" t="s">
        <v>688</v>
      </c>
      <c r="J802" t="s">
        <v>690</v>
      </c>
      <c r="K802" t="s">
        <v>78</v>
      </c>
      <c r="L802" t="s">
        <v>691</v>
      </c>
    </row>
    <row r="803" spans="1:12">
      <c r="A803">
        <v>2023</v>
      </c>
      <c r="B803" t="s">
        <v>429</v>
      </c>
      <c r="C803" t="s">
        <v>30</v>
      </c>
      <c r="D803" t="s">
        <v>80</v>
      </c>
      <c r="E803" t="s">
        <v>81</v>
      </c>
      <c r="F803">
        <v>2021</v>
      </c>
      <c r="G803">
        <v>622.97</v>
      </c>
      <c r="H803" t="s">
        <v>1</v>
      </c>
      <c r="I803" t="s">
        <v>688</v>
      </c>
      <c r="J803" t="s">
        <v>690</v>
      </c>
      <c r="K803" t="s">
        <v>78</v>
      </c>
      <c r="L803" t="s">
        <v>691</v>
      </c>
    </row>
    <row r="804" spans="1:12">
      <c r="A804">
        <v>2024</v>
      </c>
      <c r="B804" t="s">
        <v>421</v>
      </c>
      <c r="C804" t="s">
        <v>13</v>
      </c>
      <c r="D804" t="s">
        <v>82</v>
      </c>
      <c r="E804" t="s">
        <v>83</v>
      </c>
      <c r="F804">
        <v>2022</v>
      </c>
      <c r="G804">
        <v>1</v>
      </c>
      <c r="H804" t="s">
        <v>1</v>
      </c>
      <c r="I804" t="s">
        <v>688</v>
      </c>
      <c r="J804" t="s">
        <v>690</v>
      </c>
      <c r="K804" t="s">
        <v>78</v>
      </c>
      <c r="L804" t="s">
        <v>691</v>
      </c>
    </row>
    <row r="805" spans="1:12">
      <c r="A805">
        <v>2024</v>
      </c>
      <c r="B805" t="s">
        <v>432</v>
      </c>
      <c r="C805" t="s">
        <v>39</v>
      </c>
      <c r="D805" t="s">
        <v>126</v>
      </c>
      <c r="E805" t="s">
        <v>127</v>
      </c>
      <c r="F805">
        <v>2018</v>
      </c>
      <c r="G805">
        <v>0</v>
      </c>
      <c r="H805" t="s">
        <v>119</v>
      </c>
      <c r="I805" t="s">
        <v>712</v>
      </c>
      <c r="J805" t="s">
        <v>690</v>
      </c>
      <c r="L805" t="s">
        <v>691</v>
      </c>
    </row>
    <row r="806" spans="1:12">
      <c r="A806">
        <v>2024</v>
      </c>
      <c r="B806" t="s">
        <v>425</v>
      </c>
      <c r="C806" t="s">
        <v>24</v>
      </c>
      <c r="D806" t="s">
        <v>93</v>
      </c>
      <c r="E806" t="s">
        <v>94</v>
      </c>
      <c r="F806">
        <v>2022</v>
      </c>
      <c r="G806">
        <v>0</v>
      </c>
      <c r="H806" t="s">
        <v>1</v>
      </c>
      <c r="I806" t="s">
        <v>688</v>
      </c>
      <c r="J806" t="s">
        <v>690</v>
      </c>
      <c r="K806" t="s">
        <v>78</v>
      </c>
      <c r="L806" t="s">
        <v>691</v>
      </c>
    </row>
    <row r="807" spans="1:12">
      <c r="A807">
        <v>2024</v>
      </c>
      <c r="B807" t="s">
        <v>428</v>
      </c>
      <c r="C807" t="s">
        <v>27</v>
      </c>
      <c r="D807" t="s">
        <v>56</v>
      </c>
      <c r="E807" t="s">
        <v>57</v>
      </c>
      <c r="F807">
        <v>2021</v>
      </c>
      <c r="G807">
        <v>59</v>
      </c>
      <c r="H807" t="s">
        <v>1</v>
      </c>
      <c r="I807" t="s">
        <v>688</v>
      </c>
      <c r="J807" t="s">
        <v>690</v>
      </c>
      <c r="K807" t="s">
        <v>54</v>
      </c>
      <c r="L807" t="s">
        <v>695</v>
      </c>
    </row>
    <row r="808" spans="1:12">
      <c r="A808">
        <v>2024</v>
      </c>
      <c r="B808" t="s">
        <v>433</v>
      </c>
      <c r="C808" t="s">
        <v>42</v>
      </c>
      <c r="D808" t="s">
        <v>137</v>
      </c>
      <c r="E808" t="s">
        <v>138</v>
      </c>
      <c r="F808">
        <v>2022</v>
      </c>
      <c r="G808">
        <v>1</v>
      </c>
      <c r="H808" t="s">
        <v>717</v>
      </c>
      <c r="I808" t="s">
        <v>716</v>
      </c>
      <c r="J808" t="s">
        <v>690</v>
      </c>
      <c r="L808" t="s">
        <v>691</v>
      </c>
    </row>
    <row r="809" spans="1:12">
      <c r="A809">
        <v>2023</v>
      </c>
      <c r="B809" t="s">
        <v>424</v>
      </c>
      <c r="C809" t="s">
        <v>21</v>
      </c>
      <c r="D809" t="s">
        <v>61</v>
      </c>
      <c r="E809" t="s">
        <v>62</v>
      </c>
      <c r="F809">
        <v>2021</v>
      </c>
      <c r="G809">
        <v>74</v>
      </c>
      <c r="H809" t="s">
        <v>1</v>
      </c>
      <c r="I809" t="s">
        <v>688</v>
      </c>
      <c r="J809" t="s">
        <v>690</v>
      </c>
      <c r="K809" t="s">
        <v>54</v>
      </c>
      <c r="L809" t="s">
        <v>691</v>
      </c>
    </row>
    <row r="810" spans="1:12">
      <c r="A810">
        <v>2023</v>
      </c>
      <c r="B810" t="s">
        <v>423</v>
      </c>
      <c r="C810" t="s">
        <v>18</v>
      </c>
      <c r="D810" t="s">
        <v>116</v>
      </c>
      <c r="E810" t="s">
        <v>117</v>
      </c>
      <c r="F810">
        <v>2021</v>
      </c>
      <c r="G810">
        <v>0</v>
      </c>
      <c r="H810" t="s">
        <v>101</v>
      </c>
      <c r="I810" t="s">
        <v>697</v>
      </c>
      <c r="J810" t="s">
        <v>690</v>
      </c>
      <c r="L810" t="s">
        <v>691</v>
      </c>
    </row>
    <row r="811" spans="1:12">
      <c r="A811">
        <v>2023</v>
      </c>
      <c r="B811" t="s">
        <v>430</v>
      </c>
      <c r="C811" t="s">
        <v>33</v>
      </c>
      <c r="D811" t="s">
        <v>31</v>
      </c>
      <c r="E811" t="s">
        <v>32</v>
      </c>
      <c r="F811">
        <v>2021</v>
      </c>
      <c r="G811">
        <v>14</v>
      </c>
      <c r="H811" t="s">
        <v>1</v>
      </c>
      <c r="I811" t="s">
        <v>688</v>
      </c>
      <c r="J811" t="s">
        <v>690</v>
      </c>
      <c r="K811" t="s">
        <v>2</v>
      </c>
      <c r="L811" t="s">
        <v>691</v>
      </c>
    </row>
    <row r="812" spans="1:12">
      <c r="A812">
        <v>2023</v>
      </c>
      <c r="B812" t="s">
        <v>425</v>
      </c>
      <c r="C812" t="s">
        <v>24</v>
      </c>
      <c r="D812" t="s">
        <v>37</v>
      </c>
      <c r="E812" t="s">
        <v>38</v>
      </c>
      <c r="F812">
        <v>2019</v>
      </c>
      <c r="G812">
        <v>19.3</v>
      </c>
      <c r="H812" t="s">
        <v>1</v>
      </c>
      <c r="I812" t="s">
        <v>688</v>
      </c>
      <c r="J812" t="s">
        <v>690</v>
      </c>
      <c r="K812" t="s">
        <v>2</v>
      </c>
      <c r="L812" t="s">
        <v>708</v>
      </c>
    </row>
    <row r="813" spans="1:12">
      <c r="A813">
        <v>2023</v>
      </c>
      <c r="B813" t="s">
        <v>438</v>
      </c>
      <c r="C813" t="s">
        <v>52</v>
      </c>
      <c r="D813" t="s">
        <v>25</v>
      </c>
      <c r="E813" t="s">
        <v>26</v>
      </c>
      <c r="F813">
        <v>2021</v>
      </c>
      <c r="G813">
        <v>0</v>
      </c>
      <c r="H813" t="s">
        <v>1</v>
      </c>
      <c r="I813" t="s">
        <v>688</v>
      </c>
      <c r="J813" t="s">
        <v>690</v>
      </c>
      <c r="K813" t="s">
        <v>2</v>
      </c>
      <c r="L813" t="s">
        <v>691</v>
      </c>
    </row>
    <row r="814" spans="1:12">
      <c r="A814">
        <v>2023</v>
      </c>
      <c r="B814" t="s">
        <v>438</v>
      </c>
      <c r="C814" t="s">
        <v>52</v>
      </c>
      <c r="D814" t="s">
        <v>43</v>
      </c>
      <c r="E814" t="s">
        <v>44</v>
      </c>
      <c r="F814">
        <v>2022</v>
      </c>
      <c r="G814">
        <v>67.819999999999993</v>
      </c>
      <c r="H814" t="s">
        <v>1</v>
      </c>
      <c r="I814" t="s">
        <v>688</v>
      </c>
      <c r="J814" t="s">
        <v>690</v>
      </c>
      <c r="K814" t="s">
        <v>2</v>
      </c>
      <c r="L814" t="s">
        <v>708</v>
      </c>
    </row>
    <row r="815" spans="1:12">
      <c r="A815">
        <v>2024</v>
      </c>
      <c r="B815" t="s">
        <v>433</v>
      </c>
      <c r="C815" t="s">
        <v>42</v>
      </c>
      <c r="D815" t="s">
        <v>22</v>
      </c>
      <c r="E815" t="s">
        <v>23</v>
      </c>
      <c r="F815">
        <v>2020</v>
      </c>
      <c r="G815">
        <v>652</v>
      </c>
      <c r="H815" t="s">
        <v>1</v>
      </c>
      <c r="I815" t="s">
        <v>688</v>
      </c>
      <c r="J815" t="s">
        <v>690</v>
      </c>
      <c r="K815" t="s">
        <v>2</v>
      </c>
      <c r="L815" t="s">
        <v>708</v>
      </c>
    </row>
    <row r="816" spans="1:12">
      <c r="A816">
        <v>2024</v>
      </c>
      <c r="B816" t="s">
        <v>437</v>
      </c>
      <c r="C816" t="s">
        <v>51</v>
      </c>
      <c r="D816" t="s">
        <v>71</v>
      </c>
      <c r="E816" t="s">
        <v>72</v>
      </c>
      <c r="F816">
        <v>2022</v>
      </c>
      <c r="G816">
        <v>194</v>
      </c>
      <c r="H816" t="s">
        <v>1</v>
      </c>
      <c r="I816" t="s">
        <v>688</v>
      </c>
      <c r="J816" t="s">
        <v>690</v>
      </c>
      <c r="K816" t="s">
        <v>54</v>
      </c>
      <c r="L816" t="s">
        <v>691</v>
      </c>
    </row>
    <row r="817" spans="1:12">
      <c r="A817">
        <v>2024</v>
      </c>
      <c r="B817" t="s">
        <v>428</v>
      </c>
      <c r="C817" t="s">
        <v>27</v>
      </c>
      <c r="D817" t="s">
        <v>124</v>
      </c>
      <c r="E817" t="s">
        <v>125</v>
      </c>
      <c r="F817">
        <v>2022</v>
      </c>
      <c r="G817">
        <v>1</v>
      </c>
      <c r="H817" t="s">
        <v>119</v>
      </c>
      <c r="I817" t="s">
        <v>712</v>
      </c>
      <c r="J817" t="s">
        <v>690</v>
      </c>
      <c r="L817" t="s">
        <v>691</v>
      </c>
    </row>
    <row r="818" spans="1:12">
      <c r="A818">
        <v>2024</v>
      </c>
      <c r="B818" t="s">
        <v>430</v>
      </c>
      <c r="C818" t="s">
        <v>33</v>
      </c>
      <c r="D818" t="s">
        <v>34</v>
      </c>
      <c r="E818" t="s">
        <v>35</v>
      </c>
      <c r="F818">
        <v>2022</v>
      </c>
      <c r="G818">
        <v>9</v>
      </c>
      <c r="H818" t="s">
        <v>1</v>
      </c>
      <c r="I818" t="s">
        <v>688</v>
      </c>
      <c r="J818" t="s">
        <v>690</v>
      </c>
      <c r="K818" t="s">
        <v>2</v>
      </c>
      <c r="L818" t="s">
        <v>691</v>
      </c>
    </row>
    <row r="819" spans="1:12">
      <c r="A819">
        <v>2024</v>
      </c>
      <c r="B819" t="s">
        <v>420</v>
      </c>
      <c r="C819" t="s">
        <v>8</v>
      </c>
      <c r="D819" t="s">
        <v>25</v>
      </c>
      <c r="E819" t="s">
        <v>26</v>
      </c>
      <c r="F819">
        <v>2022</v>
      </c>
      <c r="G819">
        <v>3</v>
      </c>
      <c r="H819" t="s">
        <v>1</v>
      </c>
      <c r="I819" t="s">
        <v>688</v>
      </c>
      <c r="J819" t="s">
        <v>690</v>
      </c>
      <c r="K819" t="s">
        <v>2</v>
      </c>
      <c r="L819" t="s">
        <v>691</v>
      </c>
    </row>
    <row r="820" spans="1:12">
      <c r="A820">
        <v>2024</v>
      </c>
      <c r="B820" t="s">
        <v>435</v>
      </c>
      <c r="C820" t="s">
        <v>48</v>
      </c>
      <c r="D820" t="s">
        <v>37</v>
      </c>
      <c r="E820" t="s">
        <v>38</v>
      </c>
      <c r="F820">
        <v>2020</v>
      </c>
      <c r="G820">
        <v>36.200000000000003</v>
      </c>
      <c r="H820" t="s">
        <v>1</v>
      </c>
      <c r="I820" t="s">
        <v>688</v>
      </c>
      <c r="J820" t="s">
        <v>690</v>
      </c>
      <c r="K820" t="s">
        <v>2</v>
      </c>
      <c r="L820" t="s">
        <v>708</v>
      </c>
    </row>
    <row r="821" spans="1:12">
      <c r="A821">
        <v>2024</v>
      </c>
      <c r="B821" t="s">
        <v>432</v>
      </c>
      <c r="C821" t="s">
        <v>39</v>
      </c>
      <c r="D821" t="s">
        <v>19</v>
      </c>
      <c r="E821" t="s">
        <v>20</v>
      </c>
      <c r="F821">
        <v>2020</v>
      </c>
      <c r="G821">
        <v>170</v>
      </c>
      <c r="H821" t="s">
        <v>1</v>
      </c>
      <c r="I821" t="s">
        <v>688</v>
      </c>
      <c r="J821" t="s">
        <v>690</v>
      </c>
      <c r="K821" t="s">
        <v>2</v>
      </c>
      <c r="L821" t="s">
        <v>700</v>
      </c>
    </row>
    <row r="822" spans="1:12">
      <c r="A822">
        <v>2024</v>
      </c>
      <c r="B822" t="s">
        <v>429</v>
      </c>
      <c r="C822" t="s">
        <v>30</v>
      </c>
      <c r="D822" t="s">
        <v>31</v>
      </c>
      <c r="E822" t="s">
        <v>32</v>
      </c>
      <c r="F822">
        <v>2022</v>
      </c>
      <c r="G822">
        <v>62</v>
      </c>
      <c r="H822" t="s">
        <v>1</v>
      </c>
      <c r="I822" t="s">
        <v>688</v>
      </c>
      <c r="J822" t="s">
        <v>690</v>
      </c>
      <c r="K822" t="s">
        <v>2</v>
      </c>
      <c r="L822" t="s">
        <v>691</v>
      </c>
    </row>
    <row r="823" spans="1:12">
      <c r="A823">
        <v>2024</v>
      </c>
      <c r="B823" t="s">
        <v>432</v>
      </c>
      <c r="C823" t="s">
        <v>39</v>
      </c>
      <c r="D823" t="s">
        <v>67</v>
      </c>
      <c r="E823" t="s">
        <v>68</v>
      </c>
      <c r="F823">
        <v>2022</v>
      </c>
      <c r="G823">
        <v>4</v>
      </c>
      <c r="H823" t="s">
        <v>1</v>
      </c>
      <c r="I823" t="s">
        <v>688</v>
      </c>
      <c r="J823" t="s">
        <v>690</v>
      </c>
      <c r="K823" t="s">
        <v>54</v>
      </c>
      <c r="L823" t="s">
        <v>691</v>
      </c>
    </row>
    <row r="824" spans="1:12">
      <c r="A824">
        <v>2023</v>
      </c>
      <c r="B824" t="s">
        <v>425</v>
      </c>
      <c r="C824" t="s">
        <v>24</v>
      </c>
      <c r="D824" t="s">
        <v>22</v>
      </c>
      <c r="E824" t="s">
        <v>23</v>
      </c>
      <c r="F824">
        <v>2019</v>
      </c>
      <c r="G824">
        <v>833.2</v>
      </c>
      <c r="H824" t="s">
        <v>1</v>
      </c>
      <c r="I824" t="s">
        <v>688</v>
      </c>
      <c r="J824" t="s">
        <v>690</v>
      </c>
      <c r="K824" t="s">
        <v>2</v>
      </c>
      <c r="L824" t="s">
        <v>708</v>
      </c>
    </row>
    <row r="825" spans="1:12">
      <c r="A825">
        <v>2023</v>
      </c>
      <c r="B825" t="s">
        <v>428</v>
      </c>
      <c r="C825" t="s">
        <v>27</v>
      </c>
      <c r="D825" t="s">
        <v>124</v>
      </c>
      <c r="E825" t="s">
        <v>125</v>
      </c>
      <c r="F825">
        <v>2021</v>
      </c>
      <c r="G825">
        <v>0</v>
      </c>
      <c r="H825" t="s">
        <v>119</v>
      </c>
      <c r="I825" t="s">
        <v>712</v>
      </c>
      <c r="J825" t="s">
        <v>690</v>
      </c>
      <c r="L825" t="s">
        <v>691</v>
      </c>
    </row>
    <row r="826" spans="1:12">
      <c r="A826">
        <v>2023</v>
      </c>
      <c r="B826" t="s">
        <v>423</v>
      </c>
      <c r="C826" t="s">
        <v>18</v>
      </c>
      <c r="D826" t="s">
        <v>137</v>
      </c>
      <c r="E826" t="s">
        <v>138</v>
      </c>
      <c r="F826">
        <v>2021</v>
      </c>
      <c r="G826">
        <v>2</v>
      </c>
      <c r="H826" t="s">
        <v>717</v>
      </c>
      <c r="I826" t="s">
        <v>716</v>
      </c>
      <c r="J826" t="s">
        <v>690</v>
      </c>
      <c r="L826" t="s">
        <v>691</v>
      </c>
    </row>
    <row r="827" spans="1:12">
      <c r="A827">
        <v>2023</v>
      </c>
      <c r="B827" t="s">
        <v>437</v>
      </c>
      <c r="C827" t="s">
        <v>51</v>
      </c>
      <c r="D827" t="s">
        <v>114</v>
      </c>
      <c r="E827" t="s">
        <v>115</v>
      </c>
      <c r="F827">
        <v>2021</v>
      </c>
      <c r="G827">
        <v>75.968992248062023</v>
      </c>
      <c r="H827" t="s">
        <v>101</v>
      </c>
      <c r="I827" t="s">
        <v>697</v>
      </c>
      <c r="J827" t="s">
        <v>690</v>
      </c>
      <c r="L827" t="s">
        <v>691</v>
      </c>
    </row>
    <row r="828" spans="1:12">
      <c r="A828">
        <v>2024</v>
      </c>
      <c r="B828" t="s">
        <v>439</v>
      </c>
      <c r="C828" t="s">
        <v>53</v>
      </c>
      <c r="D828" t="s">
        <v>46</v>
      </c>
      <c r="E828" t="s">
        <v>47</v>
      </c>
      <c r="F828">
        <v>2023</v>
      </c>
      <c r="G828">
        <v>83.59</v>
      </c>
      <c r="H828" t="s">
        <v>1</v>
      </c>
      <c r="I828" t="s">
        <v>688</v>
      </c>
      <c r="J828" t="s">
        <v>690</v>
      </c>
      <c r="K828" t="s">
        <v>2</v>
      </c>
      <c r="L828" t="s">
        <v>708</v>
      </c>
    </row>
    <row r="829" spans="1:12">
      <c r="A829">
        <v>2024</v>
      </c>
      <c r="B829" t="s">
        <v>425</v>
      </c>
      <c r="C829" t="s">
        <v>24</v>
      </c>
      <c r="D829" t="s">
        <v>121</v>
      </c>
      <c r="E829" t="s">
        <v>122</v>
      </c>
      <c r="F829">
        <v>2022</v>
      </c>
      <c r="G829">
        <v>1</v>
      </c>
      <c r="H829" t="s">
        <v>119</v>
      </c>
      <c r="I829" t="s">
        <v>712</v>
      </c>
      <c r="J829" t="s">
        <v>690</v>
      </c>
      <c r="L829" t="s">
        <v>691</v>
      </c>
    </row>
    <row r="830" spans="1:12">
      <c r="A830">
        <v>2024</v>
      </c>
      <c r="B830" t="s">
        <v>420</v>
      </c>
      <c r="C830" t="s">
        <v>8</v>
      </c>
      <c r="D830" t="s">
        <v>34</v>
      </c>
      <c r="E830" t="s">
        <v>35</v>
      </c>
      <c r="F830">
        <v>2022</v>
      </c>
      <c r="G830">
        <v>83</v>
      </c>
      <c r="H830" t="s">
        <v>1</v>
      </c>
      <c r="I830" t="s">
        <v>688</v>
      </c>
      <c r="J830" t="s">
        <v>690</v>
      </c>
      <c r="K830" t="s">
        <v>2</v>
      </c>
      <c r="L830" t="s">
        <v>691</v>
      </c>
    </row>
    <row r="831" spans="1:12">
      <c r="A831">
        <v>2024</v>
      </c>
      <c r="B831" t="s">
        <v>433</v>
      </c>
      <c r="C831" t="s">
        <v>42</v>
      </c>
      <c r="D831" t="s">
        <v>25</v>
      </c>
      <c r="E831" t="s">
        <v>26</v>
      </c>
      <c r="F831">
        <v>2022</v>
      </c>
      <c r="G831">
        <v>1</v>
      </c>
      <c r="H831" t="s">
        <v>1</v>
      </c>
      <c r="I831" t="s">
        <v>688</v>
      </c>
      <c r="J831" t="s">
        <v>690</v>
      </c>
      <c r="K831" t="s">
        <v>2</v>
      </c>
      <c r="L831" t="s">
        <v>691</v>
      </c>
    </row>
    <row r="832" spans="1:12">
      <c r="A832">
        <v>2024</v>
      </c>
      <c r="B832" t="s">
        <v>435</v>
      </c>
      <c r="C832" t="s">
        <v>48</v>
      </c>
      <c r="D832" t="s">
        <v>114</v>
      </c>
      <c r="E832" t="s">
        <v>115</v>
      </c>
      <c r="F832">
        <v>2022</v>
      </c>
      <c r="H832" t="s">
        <v>101</v>
      </c>
      <c r="I832" t="s">
        <v>697</v>
      </c>
      <c r="J832" t="s">
        <v>690</v>
      </c>
      <c r="L832" t="s">
        <v>691</v>
      </c>
    </row>
    <row r="833" spans="1:12">
      <c r="A833">
        <v>2024</v>
      </c>
      <c r="B833" t="s">
        <v>437</v>
      </c>
      <c r="C833" t="s">
        <v>51</v>
      </c>
      <c r="D833" t="s">
        <v>40</v>
      </c>
      <c r="E833" t="s">
        <v>41</v>
      </c>
      <c r="F833">
        <v>2020</v>
      </c>
      <c r="G833">
        <v>11.83</v>
      </c>
      <c r="H833" t="s">
        <v>1</v>
      </c>
      <c r="I833" t="s">
        <v>688</v>
      </c>
      <c r="J833" t="s">
        <v>690</v>
      </c>
      <c r="K833" t="s">
        <v>2</v>
      </c>
      <c r="L833" t="s">
        <v>708</v>
      </c>
    </row>
    <row r="834" spans="1:12">
      <c r="A834">
        <v>2023</v>
      </c>
      <c r="B834" t="s">
        <v>421</v>
      </c>
      <c r="C834" t="s">
        <v>13</v>
      </c>
      <c r="D834" t="s">
        <v>58</v>
      </c>
      <c r="E834" t="s">
        <v>59</v>
      </c>
      <c r="F834">
        <v>2020</v>
      </c>
      <c r="G834">
        <v>514</v>
      </c>
      <c r="H834" t="s">
        <v>1</v>
      </c>
      <c r="I834" t="s">
        <v>688</v>
      </c>
      <c r="J834" t="s">
        <v>690</v>
      </c>
      <c r="K834" t="s">
        <v>54</v>
      </c>
      <c r="L834" t="s">
        <v>695</v>
      </c>
    </row>
    <row r="835" spans="1:12">
      <c r="A835">
        <v>2023</v>
      </c>
      <c r="B835" t="s">
        <v>424</v>
      </c>
      <c r="C835" t="s">
        <v>21</v>
      </c>
      <c r="D835" t="s">
        <v>123</v>
      </c>
      <c r="E835" t="s">
        <v>120</v>
      </c>
      <c r="F835">
        <v>2021</v>
      </c>
      <c r="G835">
        <v>2.2000000000000002</v>
      </c>
      <c r="H835" t="s">
        <v>119</v>
      </c>
      <c r="I835" t="s">
        <v>712</v>
      </c>
      <c r="J835" t="s">
        <v>690</v>
      </c>
      <c r="L835" t="s">
        <v>691</v>
      </c>
    </row>
    <row r="836" spans="1:12">
      <c r="A836">
        <v>2023</v>
      </c>
      <c r="B836" t="s">
        <v>433</v>
      </c>
      <c r="C836" t="s">
        <v>42</v>
      </c>
      <c r="D836" t="s">
        <v>60</v>
      </c>
      <c r="E836" t="s">
        <v>55</v>
      </c>
      <c r="F836">
        <v>2020</v>
      </c>
      <c r="G836">
        <v>68</v>
      </c>
      <c r="H836" t="s">
        <v>1</v>
      </c>
      <c r="I836" t="s">
        <v>688</v>
      </c>
      <c r="J836" t="s">
        <v>690</v>
      </c>
      <c r="K836" t="s">
        <v>54</v>
      </c>
      <c r="L836" t="s">
        <v>695</v>
      </c>
    </row>
    <row r="837" spans="1:12">
      <c r="A837">
        <v>2024</v>
      </c>
      <c r="B837" t="s">
        <v>423</v>
      </c>
      <c r="C837" t="s">
        <v>18</v>
      </c>
      <c r="D837" t="s">
        <v>121</v>
      </c>
      <c r="E837" t="s">
        <v>122</v>
      </c>
      <c r="F837">
        <v>2022</v>
      </c>
      <c r="G837">
        <v>1</v>
      </c>
      <c r="H837" t="s">
        <v>119</v>
      </c>
      <c r="I837" t="s">
        <v>712</v>
      </c>
      <c r="J837" t="s">
        <v>690</v>
      </c>
      <c r="L837" t="s">
        <v>691</v>
      </c>
    </row>
    <row r="838" spans="1:12">
      <c r="A838">
        <v>2024</v>
      </c>
      <c r="B838" t="s">
        <v>435</v>
      </c>
      <c r="C838" t="s">
        <v>48</v>
      </c>
      <c r="D838" t="s">
        <v>93</v>
      </c>
      <c r="E838" t="s">
        <v>94</v>
      </c>
      <c r="F838">
        <v>2022</v>
      </c>
      <c r="G838">
        <v>0</v>
      </c>
      <c r="H838" t="s">
        <v>1</v>
      </c>
      <c r="I838" t="s">
        <v>688</v>
      </c>
      <c r="J838" t="s">
        <v>690</v>
      </c>
      <c r="K838" t="s">
        <v>78</v>
      </c>
      <c r="L838" t="s">
        <v>691</v>
      </c>
    </row>
    <row r="839" spans="1:12">
      <c r="A839">
        <v>2024</v>
      </c>
      <c r="B839" t="s">
        <v>423</v>
      </c>
      <c r="C839" t="s">
        <v>18</v>
      </c>
      <c r="D839" t="s">
        <v>93</v>
      </c>
      <c r="E839" t="s">
        <v>94</v>
      </c>
      <c r="F839">
        <v>2022</v>
      </c>
      <c r="G839">
        <v>0</v>
      </c>
      <c r="H839" t="s">
        <v>1</v>
      </c>
      <c r="I839" t="s">
        <v>688</v>
      </c>
      <c r="J839" t="s">
        <v>690</v>
      </c>
      <c r="K839" t="s">
        <v>78</v>
      </c>
      <c r="L839" t="s">
        <v>691</v>
      </c>
    </row>
    <row r="840" spans="1:12">
      <c r="A840">
        <v>2024</v>
      </c>
      <c r="B840" t="s">
        <v>430</v>
      </c>
      <c r="C840" t="s">
        <v>33</v>
      </c>
      <c r="D840" t="s">
        <v>116</v>
      </c>
      <c r="E840" t="s">
        <v>117</v>
      </c>
      <c r="F840">
        <v>2022</v>
      </c>
      <c r="G840">
        <v>0</v>
      </c>
      <c r="H840" t="s">
        <v>101</v>
      </c>
      <c r="I840" t="s">
        <v>697</v>
      </c>
      <c r="J840" t="s">
        <v>690</v>
      </c>
      <c r="L840" t="s">
        <v>691</v>
      </c>
    </row>
    <row r="841" spans="1:12">
      <c r="A841">
        <v>2023</v>
      </c>
      <c r="B841" t="s">
        <v>437</v>
      </c>
      <c r="C841" t="s">
        <v>51</v>
      </c>
      <c r="D841" t="s">
        <v>16</v>
      </c>
      <c r="E841" t="s">
        <v>17</v>
      </c>
      <c r="F841">
        <v>2019</v>
      </c>
      <c r="G841">
        <v>8.6161109469999992</v>
      </c>
      <c r="H841" t="s">
        <v>1</v>
      </c>
      <c r="I841" t="s">
        <v>688</v>
      </c>
      <c r="J841" t="s">
        <v>690</v>
      </c>
      <c r="K841" t="s">
        <v>2</v>
      </c>
      <c r="L841" t="s">
        <v>700</v>
      </c>
    </row>
    <row r="842" spans="1:12">
      <c r="A842">
        <v>2023</v>
      </c>
      <c r="B842" t="s">
        <v>432</v>
      </c>
      <c r="C842" t="s">
        <v>39</v>
      </c>
      <c r="D842" t="s">
        <v>56</v>
      </c>
      <c r="E842" t="s">
        <v>57</v>
      </c>
      <c r="F842">
        <v>2020</v>
      </c>
      <c r="G842">
        <v>56</v>
      </c>
      <c r="H842" t="s">
        <v>1</v>
      </c>
      <c r="I842" t="s">
        <v>688</v>
      </c>
      <c r="J842" t="s">
        <v>690</v>
      </c>
      <c r="K842" t="s">
        <v>54</v>
      </c>
      <c r="L842" t="s">
        <v>695</v>
      </c>
    </row>
    <row r="843" spans="1:12">
      <c r="A843">
        <v>2023</v>
      </c>
      <c r="B843" t="s">
        <v>436</v>
      </c>
      <c r="C843" t="s">
        <v>49</v>
      </c>
      <c r="D843" t="s">
        <v>56</v>
      </c>
      <c r="E843" t="s">
        <v>57</v>
      </c>
      <c r="F843">
        <v>2020</v>
      </c>
      <c r="G843">
        <v>68</v>
      </c>
      <c r="H843" t="s">
        <v>1</v>
      </c>
      <c r="I843" t="s">
        <v>688</v>
      </c>
      <c r="J843" t="s">
        <v>690</v>
      </c>
      <c r="K843" t="s">
        <v>54</v>
      </c>
      <c r="L843" t="s">
        <v>695</v>
      </c>
    </row>
    <row r="844" spans="1:12">
      <c r="A844">
        <v>2024</v>
      </c>
      <c r="B844" t="s">
        <v>420</v>
      </c>
      <c r="C844" t="s">
        <v>8</v>
      </c>
      <c r="D844" t="s">
        <v>14</v>
      </c>
      <c r="E844" t="s">
        <v>5</v>
      </c>
      <c r="F844">
        <v>2022</v>
      </c>
      <c r="G844">
        <v>1424</v>
      </c>
      <c r="H844" t="s">
        <v>1</v>
      </c>
      <c r="I844" t="s">
        <v>688</v>
      </c>
      <c r="J844" t="s">
        <v>690</v>
      </c>
      <c r="K844" t="s">
        <v>2</v>
      </c>
      <c r="L844" t="s">
        <v>691</v>
      </c>
    </row>
    <row r="845" spans="1:12">
      <c r="A845">
        <v>2024</v>
      </c>
      <c r="B845" t="s">
        <v>437</v>
      </c>
      <c r="C845" t="s">
        <v>51</v>
      </c>
      <c r="D845" t="s">
        <v>69</v>
      </c>
      <c r="E845" t="s">
        <v>70</v>
      </c>
      <c r="F845">
        <v>2022</v>
      </c>
      <c r="G845">
        <v>89</v>
      </c>
      <c r="H845" t="s">
        <v>1</v>
      </c>
      <c r="I845" t="s">
        <v>688</v>
      </c>
      <c r="J845" t="s">
        <v>690</v>
      </c>
      <c r="K845" t="s">
        <v>54</v>
      </c>
      <c r="L845" t="s">
        <v>691</v>
      </c>
    </row>
    <row r="846" spans="1:12">
      <c r="A846">
        <v>2024</v>
      </c>
      <c r="B846" t="s">
        <v>435</v>
      </c>
      <c r="C846" t="s">
        <v>48</v>
      </c>
      <c r="D846" t="s">
        <v>58</v>
      </c>
      <c r="E846" t="s">
        <v>59</v>
      </c>
      <c r="F846">
        <v>2021</v>
      </c>
      <c r="G846">
        <v>115</v>
      </c>
      <c r="H846" t="s">
        <v>1</v>
      </c>
      <c r="I846" t="s">
        <v>688</v>
      </c>
      <c r="J846" t="s">
        <v>690</v>
      </c>
      <c r="K846" t="s">
        <v>54</v>
      </c>
      <c r="L846" t="s">
        <v>695</v>
      </c>
    </row>
    <row r="847" spans="1:12">
      <c r="A847">
        <v>2024</v>
      </c>
      <c r="B847" t="s">
        <v>420</v>
      </c>
      <c r="C847" t="s">
        <v>8</v>
      </c>
      <c r="D847" t="s">
        <v>40</v>
      </c>
      <c r="E847" t="s">
        <v>41</v>
      </c>
      <c r="F847">
        <v>2020</v>
      </c>
      <c r="G847">
        <v>16.850000000000001</v>
      </c>
      <c r="H847" t="s">
        <v>1</v>
      </c>
      <c r="I847" t="s">
        <v>688</v>
      </c>
      <c r="J847" t="s">
        <v>690</v>
      </c>
      <c r="K847" t="s">
        <v>2</v>
      </c>
      <c r="L847" t="s">
        <v>708</v>
      </c>
    </row>
    <row r="848" spans="1:12">
      <c r="A848">
        <v>2023</v>
      </c>
      <c r="B848" t="s">
        <v>430</v>
      </c>
      <c r="C848" t="s">
        <v>33</v>
      </c>
      <c r="D848" t="s">
        <v>84</v>
      </c>
      <c r="E848" t="s">
        <v>79</v>
      </c>
      <c r="F848">
        <v>2021</v>
      </c>
      <c r="G848">
        <v>4</v>
      </c>
      <c r="H848" t="s">
        <v>1</v>
      </c>
      <c r="I848" t="s">
        <v>688</v>
      </c>
      <c r="J848" t="s">
        <v>690</v>
      </c>
      <c r="K848" t="s">
        <v>78</v>
      </c>
      <c r="L848" t="s">
        <v>691</v>
      </c>
    </row>
    <row r="849" spans="1:12">
      <c r="A849">
        <v>2023</v>
      </c>
      <c r="B849" t="s">
        <v>423</v>
      </c>
      <c r="C849" t="s">
        <v>18</v>
      </c>
      <c r="D849" t="s">
        <v>46</v>
      </c>
      <c r="E849" t="s">
        <v>47</v>
      </c>
      <c r="F849">
        <v>2022</v>
      </c>
      <c r="G849">
        <v>77.13</v>
      </c>
      <c r="H849" t="s">
        <v>1</v>
      </c>
      <c r="I849" t="s">
        <v>688</v>
      </c>
      <c r="J849" t="s">
        <v>690</v>
      </c>
      <c r="K849" t="s">
        <v>2</v>
      </c>
      <c r="L849" t="s">
        <v>708</v>
      </c>
    </row>
    <row r="850" spans="1:12">
      <c r="A850">
        <v>2023</v>
      </c>
      <c r="B850" t="s">
        <v>425</v>
      </c>
      <c r="C850" t="s">
        <v>24</v>
      </c>
      <c r="D850" t="s">
        <v>31</v>
      </c>
      <c r="E850" t="s">
        <v>32</v>
      </c>
      <c r="F850">
        <v>2021</v>
      </c>
      <c r="G850">
        <v>13</v>
      </c>
      <c r="H850" t="s">
        <v>1</v>
      </c>
      <c r="I850" t="s">
        <v>688</v>
      </c>
      <c r="J850" t="s">
        <v>690</v>
      </c>
      <c r="K850" t="s">
        <v>2</v>
      </c>
      <c r="L850" t="s">
        <v>691</v>
      </c>
    </row>
    <row r="851" spans="1:12">
      <c r="A851">
        <v>2023</v>
      </c>
      <c r="B851" t="s">
        <v>432</v>
      </c>
      <c r="C851" t="s">
        <v>39</v>
      </c>
      <c r="D851" t="s">
        <v>16</v>
      </c>
      <c r="E851" t="s">
        <v>17</v>
      </c>
      <c r="F851">
        <v>2019</v>
      </c>
      <c r="G851">
        <v>9.2509383090000004</v>
      </c>
      <c r="H851" t="s">
        <v>1</v>
      </c>
      <c r="I851" t="s">
        <v>688</v>
      </c>
      <c r="J851" t="s">
        <v>690</v>
      </c>
      <c r="K851" t="s">
        <v>2</v>
      </c>
      <c r="L851" t="s">
        <v>700</v>
      </c>
    </row>
    <row r="852" spans="1:12">
      <c r="A852">
        <v>2023</v>
      </c>
      <c r="B852" t="s">
        <v>436</v>
      </c>
      <c r="C852" t="s">
        <v>49</v>
      </c>
      <c r="D852" t="s">
        <v>71</v>
      </c>
      <c r="E852" t="s">
        <v>72</v>
      </c>
      <c r="F852">
        <v>2021</v>
      </c>
      <c r="G852">
        <v>41</v>
      </c>
      <c r="H852" t="s">
        <v>1</v>
      </c>
      <c r="I852" t="s">
        <v>688</v>
      </c>
      <c r="J852" t="s">
        <v>690</v>
      </c>
      <c r="K852" t="s">
        <v>54</v>
      </c>
      <c r="L852" t="s">
        <v>691</v>
      </c>
    </row>
    <row r="853" spans="1:12">
      <c r="A853">
        <v>2023</v>
      </c>
      <c r="B853" t="s">
        <v>429</v>
      </c>
      <c r="C853" t="s">
        <v>30</v>
      </c>
      <c r="D853" t="s">
        <v>25</v>
      </c>
      <c r="E853" t="s">
        <v>26</v>
      </c>
      <c r="F853">
        <v>2021</v>
      </c>
      <c r="G853">
        <v>8</v>
      </c>
      <c r="H853" t="s">
        <v>1</v>
      </c>
      <c r="I853" t="s">
        <v>688</v>
      </c>
      <c r="J853" t="s">
        <v>690</v>
      </c>
      <c r="K853" t="s">
        <v>2</v>
      </c>
      <c r="L853" t="s">
        <v>691</v>
      </c>
    </row>
    <row r="854" spans="1:12">
      <c r="A854">
        <v>2023</v>
      </c>
      <c r="B854" t="s">
        <v>433</v>
      </c>
      <c r="C854" t="s">
        <v>42</v>
      </c>
      <c r="D854" t="s">
        <v>139</v>
      </c>
      <c r="E854" t="s">
        <v>132</v>
      </c>
      <c r="F854">
        <v>2021</v>
      </c>
      <c r="G854">
        <v>100</v>
      </c>
      <c r="H854" t="s">
        <v>717</v>
      </c>
      <c r="I854" t="s">
        <v>716</v>
      </c>
      <c r="J854" t="s">
        <v>690</v>
      </c>
      <c r="L854" t="s">
        <v>691</v>
      </c>
    </row>
    <row r="855" spans="1:12">
      <c r="A855">
        <v>2024</v>
      </c>
      <c r="B855" t="s">
        <v>439</v>
      </c>
      <c r="C855" t="s">
        <v>53</v>
      </c>
      <c r="D855" t="s">
        <v>133</v>
      </c>
      <c r="E855" t="s">
        <v>134</v>
      </c>
      <c r="F855">
        <v>2022</v>
      </c>
      <c r="G855">
        <v>2</v>
      </c>
      <c r="H855" t="s">
        <v>717</v>
      </c>
      <c r="I855" t="s">
        <v>716</v>
      </c>
      <c r="J855" t="s">
        <v>690</v>
      </c>
      <c r="L855" t="s">
        <v>691</v>
      </c>
    </row>
    <row r="856" spans="1:12">
      <c r="A856">
        <v>2024</v>
      </c>
      <c r="B856" t="s">
        <v>436</v>
      </c>
      <c r="C856" t="s">
        <v>49</v>
      </c>
      <c r="D856" t="s">
        <v>82</v>
      </c>
      <c r="E856" t="s">
        <v>83</v>
      </c>
      <c r="F856">
        <v>2022</v>
      </c>
      <c r="G856">
        <v>0</v>
      </c>
      <c r="H856" t="s">
        <v>1</v>
      </c>
      <c r="I856" t="s">
        <v>688</v>
      </c>
      <c r="J856" t="s">
        <v>690</v>
      </c>
      <c r="K856" t="s">
        <v>78</v>
      </c>
      <c r="L856" t="s">
        <v>691</v>
      </c>
    </row>
    <row r="857" spans="1:12">
      <c r="A857">
        <v>2024</v>
      </c>
      <c r="B857" t="s">
        <v>425</v>
      </c>
      <c r="C857" t="s">
        <v>24</v>
      </c>
      <c r="D857" t="s">
        <v>25</v>
      </c>
      <c r="E857" t="s">
        <v>26</v>
      </c>
      <c r="F857">
        <v>2022</v>
      </c>
      <c r="G857">
        <v>1</v>
      </c>
      <c r="H857" t="s">
        <v>1</v>
      </c>
      <c r="I857" t="s">
        <v>688</v>
      </c>
      <c r="J857" t="s">
        <v>690</v>
      </c>
      <c r="K857" t="s">
        <v>2</v>
      </c>
      <c r="L857" t="s">
        <v>691</v>
      </c>
    </row>
    <row r="858" spans="1:12">
      <c r="A858">
        <v>2024</v>
      </c>
      <c r="B858" t="s">
        <v>432</v>
      </c>
      <c r="C858" t="s">
        <v>39</v>
      </c>
      <c r="D858" t="s">
        <v>103</v>
      </c>
      <c r="E858" t="s">
        <v>102</v>
      </c>
      <c r="F858">
        <v>2022</v>
      </c>
      <c r="G858">
        <v>9</v>
      </c>
      <c r="H858" t="s">
        <v>101</v>
      </c>
      <c r="I858" t="s">
        <v>697</v>
      </c>
      <c r="J858" t="s">
        <v>690</v>
      </c>
      <c r="L858" t="s">
        <v>691</v>
      </c>
    </row>
    <row r="859" spans="1:12">
      <c r="A859">
        <v>2023</v>
      </c>
      <c r="B859" t="s">
        <v>433</v>
      </c>
      <c r="C859" t="s">
        <v>42</v>
      </c>
      <c r="D859" t="s">
        <v>137</v>
      </c>
      <c r="E859" t="s">
        <v>138</v>
      </c>
      <c r="F859">
        <v>2021</v>
      </c>
      <c r="G859">
        <v>1</v>
      </c>
      <c r="H859" t="s">
        <v>717</v>
      </c>
      <c r="I859" t="s">
        <v>716</v>
      </c>
      <c r="J859" t="s">
        <v>690</v>
      </c>
      <c r="L859" t="s">
        <v>691</v>
      </c>
    </row>
    <row r="860" spans="1:12">
      <c r="A860">
        <v>2024</v>
      </c>
      <c r="B860" t="s">
        <v>423</v>
      </c>
      <c r="C860" t="s">
        <v>18</v>
      </c>
      <c r="D860" t="s">
        <v>43</v>
      </c>
      <c r="E860" t="s">
        <v>44</v>
      </c>
      <c r="F860">
        <v>2022</v>
      </c>
      <c r="G860">
        <v>66.930000000000007</v>
      </c>
      <c r="H860" t="s">
        <v>1</v>
      </c>
      <c r="I860" t="s">
        <v>688</v>
      </c>
      <c r="J860" t="s">
        <v>690</v>
      </c>
      <c r="K860" t="s">
        <v>2</v>
      </c>
      <c r="L860" t="s">
        <v>708</v>
      </c>
    </row>
    <row r="861" spans="1:12">
      <c r="A861">
        <v>2024</v>
      </c>
      <c r="B861" t="s">
        <v>433</v>
      </c>
      <c r="C861" t="s">
        <v>42</v>
      </c>
      <c r="D861" t="s">
        <v>60</v>
      </c>
      <c r="E861" t="s">
        <v>55</v>
      </c>
      <c r="F861">
        <v>2021</v>
      </c>
      <c r="G861">
        <v>60</v>
      </c>
      <c r="H861" t="s">
        <v>1</v>
      </c>
      <c r="I861" t="s">
        <v>688</v>
      </c>
      <c r="J861" t="s">
        <v>690</v>
      </c>
      <c r="K861" t="s">
        <v>54</v>
      </c>
      <c r="L861" t="s">
        <v>695</v>
      </c>
    </row>
    <row r="862" spans="1:12">
      <c r="A862">
        <v>2023</v>
      </c>
      <c r="B862" t="s">
        <v>428</v>
      </c>
      <c r="C862" t="s">
        <v>27</v>
      </c>
      <c r="D862" t="s">
        <v>80</v>
      </c>
      <c r="E862" t="s">
        <v>81</v>
      </c>
      <c r="F862">
        <v>2021</v>
      </c>
      <c r="G862">
        <v>0</v>
      </c>
      <c r="H862" t="s">
        <v>1</v>
      </c>
      <c r="I862" t="s">
        <v>688</v>
      </c>
      <c r="J862" t="s">
        <v>690</v>
      </c>
      <c r="K862" t="s">
        <v>78</v>
      </c>
      <c r="L862" t="s">
        <v>691</v>
      </c>
    </row>
    <row r="863" spans="1:12">
      <c r="A863">
        <v>2023</v>
      </c>
      <c r="B863" t="s">
        <v>430</v>
      </c>
      <c r="C863" t="s">
        <v>33</v>
      </c>
      <c r="D863" t="s">
        <v>22</v>
      </c>
      <c r="E863" t="s">
        <v>23</v>
      </c>
      <c r="F863">
        <v>2019</v>
      </c>
      <c r="G863">
        <v>891.48</v>
      </c>
      <c r="H863" t="s">
        <v>1</v>
      </c>
      <c r="I863" t="s">
        <v>688</v>
      </c>
      <c r="J863" t="s">
        <v>690</v>
      </c>
      <c r="K863" t="s">
        <v>2</v>
      </c>
      <c r="L863" t="s">
        <v>708</v>
      </c>
    </row>
    <row r="864" spans="1:12">
      <c r="A864">
        <v>2023</v>
      </c>
      <c r="B864" t="s">
        <v>436</v>
      </c>
      <c r="C864" t="s">
        <v>49</v>
      </c>
      <c r="D864" t="s">
        <v>103</v>
      </c>
      <c r="E864" t="s">
        <v>102</v>
      </c>
      <c r="F864">
        <v>2021</v>
      </c>
      <c r="G864">
        <v>9</v>
      </c>
      <c r="H864" t="s">
        <v>101</v>
      </c>
      <c r="I864" t="s">
        <v>697</v>
      </c>
      <c r="J864" t="s">
        <v>690</v>
      </c>
      <c r="L864" t="s">
        <v>691</v>
      </c>
    </row>
    <row r="865" spans="1:12">
      <c r="A865">
        <v>2023</v>
      </c>
      <c r="B865" t="s">
        <v>428</v>
      </c>
      <c r="C865" t="s">
        <v>27</v>
      </c>
      <c r="D865" t="s">
        <v>85</v>
      </c>
      <c r="E865" t="s">
        <v>86</v>
      </c>
      <c r="F865">
        <v>2021</v>
      </c>
      <c r="G865">
        <v>0</v>
      </c>
      <c r="H865" t="s">
        <v>1</v>
      </c>
      <c r="I865" t="s">
        <v>688</v>
      </c>
      <c r="J865" t="s">
        <v>690</v>
      </c>
      <c r="K865" t="s">
        <v>78</v>
      </c>
      <c r="L865" t="s">
        <v>691</v>
      </c>
    </row>
    <row r="866" spans="1:12">
      <c r="A866">
        <v>2024</v>
      </c>
      <c r="B866" t="s">
        <v>428</v>
      </c>
      <c r="C866" t="s">
        <v>27</v>
      </c>
      <c r="D866" t="s">
        <v>80</v>
      </c>
      <c r="E866" t="s">
        <v>81</v>
      </c>
      <c r="F866">
        <v>2022</v>
      </c>
      <c r="G866">
        <v>0</v>
      </c>
      <c r="H866" t="s">
        <v>1</v>
      </c>
      <c r="I866" t="s">
        <v>688</v>
      </c>
      <c r="J866" t="s">
        <v>690</v>
      </c>
      <c r="K866" t="s">
        <v>78</v>
      </c>
      <c r="L866" t="s">
        <v>691</v>
      </c>
    </row>
    <row r="867" spans="1:12">
      <c r="A867">
        <v>2024</v>
      </c>
      <c r="B867" t="s">
        <v>430</v>
      </c>
      <c r="C867" t="s">
        <v>33</v>
      </c>
      <c r="D867" t="s">
        <v>93</v>
      </c>
      <c r="E867" t="s">
        <v>94</v>
      </c>
      <c r="F867">
        <v>2022</v>
      </c>
      <c r="G867">
        <v>0</v>
      </c>
      <c r="H867" t="s">
        <v>1</v>
      </c>
      <c r="I867" t="s">
        <v>688</v>
      </c>
      <c r="J867" t="s">
        <v>690</v>
      </c>
      <c r="K867" t="s">
        <v>78</v>
      </c>
      <c r="L867" t="s">
        <v>691</v>
      </c>
    </row>
    <row r="868" spans="1:12">
      <c r="A868">
        <v>2024</v>
      </c>
      <c r="B868" t="s">
        <v>422</v>
      </c>
      <c r="C868" t="s">
        <v>15</v>
      </c>
      <c r="D868" t="s">
        <v>60</v>
      </c>
      <c r="E868" t="s">
        <v>55</v>
      </c>
      <c r="F868">
        <v>2021</v>
      </c>
      <c r="G868">
        <v>432</v>
      </c>
      <c r="H868" t="s">
        <v>1</v>
      </c>
      <c r="I868" t="s">
        <v>688</v>
      </c>
      <c r="J868" t="s">
        <v>690</v>
      </c>
      <c r="K868" t="s">
        <v>54</v>
      </c>
      <c r="L868" t="s">
        <v>695</v>
      </c>
    </row>
    <row r="869" spans="1:12">
      <c r="A869">
        <v>2024</v>
      </c>
      <c r="B869" t="s">
        <v>432</v>
      </c>
      <c r="C869" t="s">
        <v>39</v>
      </c>
      <c r="D869" t="s">
        <v>40</v>
      </c>
      <c r="E869" t="s">
        <v>41</v>
      </c>
      <c r="F869">
        <v>2020</v>
      </c>
      <c r="G869">
        <v>16.010000000000002</v>
      </c>
      <c r="H869" t="s">
        <v>1</v>
      </c>
      <c r="I869" t="s">
        <v>688</v>
      </c>
      <c r="J869" t="s">
        <v>690</v>
      </c>
      <c r="K869" t="s">
        <v>2</v>
      </c>
      <c r="L869" t="s">
        <v>708</v>
      </c>
    </row>
    <row r="870" spans="1:12">
      <c r="A870">
        <v>2023</v>
      </c>
      <c r="B870" t="s">
        <v>423</v>
      </c>
      <c r="C870" t="s">
        <v>18</v>
      </c>
      <c r="D870" t="s">
        <v>82</v>
      </c>
      <c r="E870" t="s">
        <v>83</v>
      </c>
      <c r="F870">
        <v>2021</v>
      </c>
      <c r="G870">
        <v>0</v>
      </c>
      <c r="H870" t="s">
        <v>1</v>
      </c>
      <c r="I870" t="s">
        <v>688</v>
      </c>
      <c r="J870" t="s">
        <v>690</v>
      </c>
      <c r="K870" t="s">
        <v>78</v>
      </c>
      <c r="L870" t="s">
        <v>691</v>
      </c>
    </row>
    <row r="871" spans="1:12">
      <c r="A871">
        <v>2023</v>
      </c>
      <c r="B871" t="s">
        <v>434</v>
      </c>
      <c r="C871" t="s">
        <v>45</v>
      </c>
      <c r="D871" t="s">
        <v>67</v>
      </c>
      <c r="E871" t="s">
        <v>68</v>
      </c>
      <c r="F871">
        <v>2021</v>
      </c>
      <c r="G871">
        <v>2</v>
      </c>
      <c r="H871" t="s">
        <v>1</v>
      </c>
      <c r="I871" t="s">
        <v>688</v>
      </c>
      <c r="J871" t="s">
        <v>690</v>
      </c>
      <c r="K871" t="s">
        <v>54</v>
      </c>
      <c r="L871" t="s">
        <v>691</v>
      </c>
    </row>
    <row r="872" spans="1:12">
      <c r="A872">
        <v>2023</v>
      </c>
      <c r="B872" t="s">
        <v>423</v>
      </c>
      <c r="C872" t="s">
        <v>18</v>
      </c>
      <c r="D872" t="s">
        <v>22</v>
      </c>
      <c r="E872" t="s">
        <v>23</v>
      </c>
      <c r="F872">
        <v>2019</v>
      </c>
      <c r="G872">
        <v>873.53</v>
      </c>
      <c r="H872" t="s">
        <v>1</v>
      </c>
      <c r="I872" t="s">
        <v>688</v>
      </c>
      <c r="J872" t="s">
        <v>690</v>
      </c>
      <c r="K872" t="s">
        <v>2</v>
      </c>
      <c r="L872" t="s">
        <v>708</v>
      </c>
    </row>
    <row r="873" spans="1:12">
      <c r="A873">
        <v>2023</v>
      </c>
      <c r="B873" t="s">
        <v>432</v>
      </c>
      <c r="C873" t="s">
        <v>39</v>
      </c>
      <c r="D873" t="s">
        <v>22</v>
      </c>
      <c r="E873" t="s">
        <v>23</v>
      </c>
      <c r="F873">
        <v>2019</v>
      </c>
      <c r="G873">
        <v>2046.39</v>
      </c>
      <c r="H873" t="s">
        <v>1</v>
      </c>
      <c r="I873" t="s">
        <v>688</v>
      </c>
      <c r="J873" t="s">
        <v>690</v>
      </c>
      <c r="K873" t="s">
        <v>2</v>
      </c>
      <c r="L873" t="s">
        <v>708</v>
      </c>
    </row>
    <row r="874" spans="1:12">
      <c r="A874">
        <v>2023</v>
      </c>
      <c r="B874" t="s">
        <v>432</v>
      </c>
      <c r="C874" t="s">
        <v>39</v>
      </c>
      <c r="D874" t="s">
        <v>137</v>
      </c>
      <c r="E874" t="s">
        <v>138</v>
      </c>
      <c r="F874">
        <v>2021</v>
      </c>
      <c r="G874">
        <v>2</v>
      </c>
      <c r="H874" t="s">
        <v>717</v>
      </c>
      <c r="I874" t="s">
        <v>716</v>
      </c>
      <c r="J874" t="s">
        <v>690</v>
      </c>
      <c r="L874" t="s">
        <v>691</v>
      </c>
    </row>
    <row r="875" spans="1:12">
      <c r="A875">
        <v>2023</v>
      </c>
      <c r="B875" t="s">
        <v>423</v>
      </c>
      <c r="C875" t="s">
        <v>18</v>
      </c>
      <c r="D875" t="s">
        <v>114</v>
      </c>
      <c r="E875" t="s">
        <v>115</v>
      </c>
      <c r="F875">
        <v>2021</v>
      </c>
      <c r="G875">
        <v>50</v>
      </c>
      <c r="H875" t="s">
        <v>101</v>
      </c>
      <c r="I875" t="s">
        <v>697</v>
      </c>
      <c r="J875" t="s">
        <v>690</v>
      </c>
      <c r="L875" t="s">
        <v>691</v>
      </c>
    </row>
    <row r="876" spans="1:12">
      <c r="A876">
        <v>2023</v>
      </c>
      <c r="B876" t="s">
        <v>433</v>
      </c>
      <c r="C876" t="s">
        <v>42</v>
      </c>
      <c r="D876" t="s">
        <v>37</v>
      </c>
      <c r="E876" t="s">
        <v>38</v>
      </c>
      <c r="F876">
        <v>2019</v>
      </c>
      <c r="G876">
        <v>11</v>
      </c>
      <c r="H876" t="s">
        <v>1</v>
      </c>
      <c r="I876" t="s">
        <v>688</v>
      </c>
      <c r="J876" t="s">
        <v>690</v>
      </c>
      <c r="K876" t="s">
        <v>2</v>
      </c>
      <c r="L876" t="s">
        <v>708</v>
      </c>
    </row>
    <row r="877" spans="1:12">
      <c r="A877">
        <v>2023</v>
      </c>
      <c r="B877" t="s">
        <v>439</v>
      </c>
      <c r="C877" t="s">
        <v>53</v>
      </c>
      <c r="D877" t="s">
        <v>25</v>
      </c>
      <c r="E877" t="s">
        <v>26</v>
      </c>
      <c r="F877">
        <v>2021</v>
      </c>
      <c r="G877">
        <v>0</v>
      </c>
      <c r="H877" t="s">
        <v>1</v>
      </c>
      <c r="I877" t="s">
        <v>688</v>
      </c>
      <c r="J877" t="s">
        <v>690</v>
      </c>
      <c r="K877" t="s">
        <v>2</v>
      </c>
      <c r="L877" t="s">
        <v>691</v>
      </c>
    </row>
    <row r="878" spans="1:12">
      <c r="A878">
        <v>2024</v>
      </c>
      <c r="B878" t="s">
        <v>438</v>
      </c>
      <c r="C878" t="s">
        <v>52</v>
      </c>
      <c r="D878" t="s">
        <v>140</v>
      </c>
      <c r="E878" t="s">
        <v>141</v>
      </c>
      <c r="F878">
        <v>2022</v>
      </c>
      <c r="G878">
        <v>1</v>
      </c>
      <c r="H878" t="s">
        <v>717</v>
      </c>
      <c r="I878" t="s">
        <v>716</v>
      </c>
      <c r="J878" t="s">
        <v>690</v>
      </c>
      <c r="L878" t="s">
        <v>691</v>
      </c>
    </row>
    <row r="879" spans="1:12">
      <c r="A879">
        <v>2024</v>
      </c>
      <c r="B879" t="s">
        <v>430</v>
      </c>
      <c r="C879" t="s">
        <v>33</v>
      </c>
      <c r="D879" t="s">
        <v>28</v>
      </c>
      <c r="E879" t="s">
        <v>29</v>
      </c>
      <c r="F879">
        <v>2022</v>
      </c>
      <c r="G879">
        <v>4</v>
      </c>
      <c r="H879" t="s">
        <v>1</v>
      </c>
      <c r="I879" t="s">
        <v>688</v>
      </c>
      <c r="J879" t="s">
        <v>690</v>
      </c>
      <c r="K879" t="s">
        <v>2</v>
      </c>
      <c r="L879" t="s">
        <v>691</v>
      </c>
    </row>
    <row r="880" spans="1:12">
      <c r="A880">
        <v>2024</v>
      </c>
      <c r="B880" t="s">
        <v>430</v>
      </c>
      <c r="C880" t="s">
        <v>33</v>
      </c>
      <c r="D880" t="s">
        <v>82</v>
      </c>
      <c r="E880" t="s">
        <v>83</v>
      </c>
      <c r="F880">
        <v>2022</v>
      </c>
      <c r="G880">
        <v>0</v>
      </c>
      <c r="H880" t="s">
        <v>1</v>
      </c>
      <c r="I880" t="s">
        <v>688</v>
      </c>
      <c r="J880" t="s">
        <v>690</v>
      </c>
      <c r="K880" t="s">
        <v>78</v>
      </c>
      <c r="L880" t="s">
        <v>691</v>
      </c>
    </row>
    <row r="881" spans="1:12">
      <c r="A881">
        <v>2023</v>
      </c>
      <c r="B881" t="s">
        <v>429</v>
      </c>
      <c r="C881" t="s">
        <v>30</v>
      </c>
      <c r="D881" t="s">
        <v>65</v>
      </c>
      <c r="E881" t="s">
        <v>66</v>
      </c>
      <c r="F881">
        <v>2021</v>
      </c>
      <c r="G881">
        <v>12</v>
      </c>
      <c r="H881" t="s">
        <v>1</v>
      </c>
      <c r="I881" t="s">
        <v>688</v>
      </c>
      <c r="J881" t="s">
        <v>690</v>
      </c>
      <c r="K881" t="s">
        <v>54</v>
      </c>
      <c r="L881" t="s">
        <v>691</v>
      </c>
    </row>
    <row r="882" spans="1:12">
      <c r="A882">
        <v>2023</v>
      </c>
      <c r="B882" t="s">
        <v>432</v>
      </c>
      <c r="C882" t="s">
        <v>39</v>
      </c>
      <c r="D882" t="s">
        <v>58</v>
      </c>
      <c r="E882" t="s">
        <v>59</v>
      </c>
      <c r="F882">
        <v>2020</v>
      </c>
      <c r="G882">
        <v>302</v>
      </c>
      <c r="H882" t="s">
        <v>1</v>
      </c>
      <c r="I882" t="s">
        <v>688</v>
      </c>
      <c r="J882" t="s">
        <v>690</v>
      </c>
      <c r="K882" t="s">
        <v>54</v>
      </c>
      <c r="L882" t="s">
        <v>695</v>
      </c>
    </row>
    <row r="883" spans="1:12">
      <c r="A883">
        <v>2023</v>
      </c>
      <c r="B883" t="s">
        <v>434</v>
      </c>
      <c r="C883" t="s">
        <v>45</v>
      </c>
      <c r="D883" t="s">
        <v>60</v>
      </c>
      <c r="E883" t="s">
        <v>55</v>
      </c>
      <c r="F883">
        <v>2020</v>
      </c>
      <c r="G883">
        <v>1</v>
      </c>
      <c r="H883" t="s">
        <v>1</v>
      </c>
      <c r="I883" t="s">
        <v>688</v>
      </c>
      <c r="J883" t="s">
        <v>690</v>
      </c>
      <c r="K883" t="s">
        <v>54</v>
      </c>
      <c r="L883" t="s">
        <v>695</v>
      </c>
    </row>
    <row r="884" spans="1:12">
      <c r="A884">
        <v>2023</v>
      </c>
      <c r="B884" t="s">
        <v>433</v>
      </c>
      <c r="C884" t="s">
        <v>42</v>
      </c>
      <c r="D884" t="s">
        <v>121</v>
      </c>
      <c r="E884" t="s">
        <v>122</v>
      </c>
      <c r="F884">
        <v>2021</v>
      </c>
      <c r="G884">
        <v>1</v>
      </c>
      <c r="H884" t="s">
        <v>119</v>
      </c>
      <c r="I884" t="s">
        <v>712</v>
      </c>
      <c r="J884" t="s">
        <v>690</v>
      </c>
      <c r="L884" t="s">
        <v>691</v>
      </c>
    </row>
    <row r="885" spans="1:12">
      <c r="A885">
        <v>2023</v>
      </c>
      <c r="B885" t="s">
        <v>428</v>
      </c>
      <c r="C885" t="s">
        <v>27</v>
      </c>
      <c r="D885" t="s">
        <v>16</v>
      </c>
      <c r="E885" t="s">
        <v>17</v>
      </c>
      <c r="F885">
        <v>2019</v>
      </c>
      <c r="G885">
        <v>7.2232706450000004</v>
      </c>
      <c r="H885" t="s">
        <v>1</v>
      </c>
      <c r="I885" t="s">
        <v>688</v>
      </c>
      <c r="J885" t="s">
        <v>690</v>
      </c>
      <c r="K885" t="s">
        <v>2</v>
      </c>
      <c r="L885" t="s">
        <v>700</v>
      </c>
    </row>
    <row r="886" spans="1:12">
      <c r="A886">
        <v>2023</v>
      </c>
      <c r="B886" t="s">
        <v>423</v>
      </c>
      <c r="C886" t="s">
        <v>18</v>
      </c>
      <c r="D886" t="s">
        <v>25</v>
      </c>
      <c r="E886" t="s">
        <v>26</v>
      </c>
      <c r="F886">
        <v>2021</v>
      </c>
      <c r="G886">
        <v>0</v>
      </c>
      <c r="H886" t="s">
        <v>1</v>
      </c>
      <c r="I886" t="s">
        <v>688</v>
      </c>
      <c r="J886" t="s">
        <v>690</v>
      </c>
      <c r="K886" t="s">
        <v>2</v>
      </c>
      <c r="L886" t="s">
        <v>691</v>
      </c>
    </row>
    <row r="887" spans="1:12">
      <c r="A887">
        <v>2024</v>
      </c>
      <c r="B887" t="s">
        <v>438</v>
      </c>
      <c r="C887" t="s">
        <v>52</v>
      </c>
      <c r="D887" t="s">
        <v>28</v>
      </c>
      <c r="E887" t="s">
        <v>29</v>
      </c>
      <c r="F887">
        <v>2022</v>
      </c>
      <c r="G887">
        <v>1</v>
      </c>
      <c r="H887" t="s">
        <v>1</v>
      </c>
      <c r="I887" t="s">
        <v>688</v>
      </c>
      <c r="J887" t="s">
        <v>690</v>
      </c>
      <c r="K887" t="s">
        <v>2</v>
      </c>
      <c r="L887" t="s">
        <v>691</v>
      </c>
    </row>
    <row r="888" spans="1:12">
      <c r="A888">
        <v>2023</v>
      </c>
      <c r="B888" t="s">
        <v>430</v>
      </c>
      <c r="C888" t="s">
        <v>33</v>
      </c>
      <c r="D888" t="s">
        <v>126</v>
      </c>
      <c r="E888" t="s">
        <v>127</v>
      </c>
      <c r="F888">
        <v>2018</v>
      </c>
      <c r="G888">
        <v>0</v>
      </c>
      <c r="H888" t="s">
        <v>119</v>
      </c>
      <c r="I888" t="s">
        <v>712</v>
      </c>
      <c r="J888" t="s">
        <v>690</v>
      </c>
      <c r="L888" t="s">
        <v>691</v>
      </c>
    </row>
    <row r="889" spans="1:12">
      <c r="A889">
        <v>2023</v>
      </c>
      <c r="B889" t="s">
        <v>433</v>
      </c>
      <c r="C889" t="s">
        <v>42</v>
      </c>
      <c r="D889" t="s">
        <v>19</v>
      </c>
      <c r="E889" t="s">
        <v>20</v>
      </c>
      <c r="F889">
        <v>2019</v>
      </c>
      <c r="G889">
        <v>45</v>
      </c>
      <c r="H889" t="s">
        <v>1</v>
      </c>
      <c r="I889" t="s">
        <v>688</v>
      </c>
      <c r="J889" t="s">
        <v>690</v>
      </c>
      <c r="K889" t="s">
        <v>2</v>
      </c>
      <c r="L889" t="s">
        <v>700</v>
      </c>
    </row>
    <row r="890" spans="1:12">
      <c r="A890">
        <v>2024</v>
      </c>
      <c r="B890" t="s">
        <v>429</v>
      </c>
      <c r="C890" t="s">
        <v>30</v>
      </c>
      <c r="D890" t="s">
        <v>73</v>
      </c>
      <c r="E890" t="s">
        <v>74</v>
      </c>
      <c r="F890">
        <v>2022</v>
      </c>
      <c r="G890">
        <v>4</v>
      </c>
      <c r="H890" t="s">
        <v>1</v>
      </c>
      <c r="I890" t="s">
        <v>688</v>
      </c>
      <c r="J890" t="s">
        <v>694</v>
      </c>
      <c r="K890" t="s">
        <v>54</v>
      </c>
      <c r="L890" t="s">
        <v>695</v>
      </c>
    </row>
    <row r="891" spans="1:12">
      <c r="A891">
        <v>2024</v>
      </c>
      <c r="B891" t="s">
        <v>439</v>
      </c>
      <c r="C891" t="s">
        <v>53</v>
      </c>
      <c r="D891" t="s">
        <v>124</v>
      </c>
      <c r="E891" t="s">
        <v>125</v>
      </c>
      <c r="F891">
        <v>2022</v>
      </c>
      <c r="G891">
        <v>0</v>
      </c>
      <c r="H891" t="s">
        <v>119</v>
      </c>
      <c r="I891" t="s">
        <v>712</v>
      </c>
      <c r="J891" t="s">
        <v>690</v>
      </c>
      <c r="L891" t="s">
        <v>691</v>
      </c>
    </row>
    <row r="892" spans="1:12">
      <c r="A892">
        <v>2024</v>
      </c>
      <c r="B892" t="s">
        <v>438</v>
      </c>
      <c r="C892" t="s">
        <v>52</v>
      </c>
      <c r="D892" t="s">
        <v>43</v>
      </c>
      <c r="E892" t="s">
        <v>44</v>
      </c>
      <c r="F892">
        <v>2022</v>
      </c>
      <c r="G892">
        <v>67.72</v>
      </c>
      <c r="H892" t="s">
        <v>1</v>
      </c>
      <c r="I892" t="s">
        <v>688</v>
      </c>
      <c r="J892" t="s">
        <v>690</v>
      </c>
      <c r="K892" t="s">
        <v>2</v>
      </c>
      <c r="L892" t="s">
        <v>708</v>
      </c>
    </row>
    <row r="893" spans="1:12">
      <c r="A893">
        <v>2024</v>
      </c>
      <c r="B893" t="s">
        <v>437</v>
      </c>
      <c r="C893" t="s">
        <v>51</v>
      </c>
      <c r="D893" t="s">
        <v>16</v>
      </c>
      <c r="E893" t="s">
        <v>17</v>
      </c>
      <c r="F893">
        <v>2020</v>
      </c>
      <c r="G893">
        <v>8.5982511039999991</v>
      </c>
      <c r="H893" t="s">
        <v>1</v>
      </c>
      <c r="I893" t="s">
        <v>688</v>
      </c>
      <c r="J893" t="s">
        <v>690</v>
      </c>
      <c r="K893" t="s">
        <v>2</v>
      </c>
      <c r="L893" t="s">
        <v>700</v>
      </c>
    </row>
    <row r="894" spans="1:12">
      <c r="A894">
        <v>2024</v>
      </c>
      <c r="B894" t="s">
        <v>434</v>
      </c>
      <c r="C894" t="s">
        <v>45</v>
      </c>
      <c r="D894" t="s">
        <v>60</v>
      </c>
      <c r="E894" t="s">
        <v>55</v>
      </c>
      <c r="F894">
        <v>2021</v>
      </c>
      <c r="G894">
        <v>2</v>
      </c>
      <c r="H894" t="s">
        <v>1</v>
      </c>
      <c r="I894" t="s">
        <v>688</v>
      </c>
      <c r="J894" t="s">
        <v>690</v>
      </c>
      <c r="K894" t="s">
        <v>54</v>
      </c>
      <c r="L894" t="s">
        <v>695</v>
      </c>
    </row>
    <row r="895" spans="1:12">
      <c r="A895">
        <v>2024</v>
      </c>
      <c r="B895" t="s">
        <v>432</v>
      </c>
      <c r="C895" t="s">
        <v>39</v>
      </c>
      <c r="D895" t="s">
        <v>116</v>
      </c>
      <c r="E895" t="s">
        <v>117</v>
      </c>
      <c r="F895">
        <v>2022</v>
      </c>
      <c r="G895">
        <v>0</v>
      </c>
      <c r="H895" t="s">
        <v>101</v>
      </c>
      <c r="I895" t="s">
        <v>697</v>
      </c>
      <c r="J895" t="s">
        <v>690</v>
      </c>
      <c r="L895" t="s">
        <v>691</v>
      </c>
    </row>
    <row r="896" spans="1:12">
      <c r="A896">
        <v>2023</v>
      </c>
      <c r="B896" t="s">
        <v>421</v>
      </c>
      <c r="C896" t="s">
        <v>13</v>
      </c>
      <c r="D896" t="s">
        <v>22</v>
      </c>
      <c r="E896" t="s">
        <v>23</v>
      </c>
      <c r="F896">
        <v>2019</v>
      </c>
      <c r="G896">
        <v>6824.88</v>
      </c>
      <c r="H896" t="s">
        <v>1</v>
      </c>
      <c r="I896" t="s">
        <v>688</v>
      </c>
      <c r="J896" t="s">
        <v>690</v>
      </c>
      <c r="K896" t="s">
        <v>2</v>
      </c>
      <c r="L896" t="s">
        <v>708</v>
      </c>
    </row>
    <row r="897" spans="1:12">
      <c r="A897">
        <v>2023</v>
      </c>
      <c r="B897" t="s">
        <v>424</v>
      </c>
      <c r="C897" t="s">
        <v>21</v>
      </c>
      <c r="D897" t="s">
        <v>22</v>
      </c>
      <c r="E897" t="s">
        <v>23</v>
      </c>
      <c r="F897">
        <v>2019</v>
      </c>
      <c r="G897">
        <v>2822.94</v>
      </c>
      <c r="H897" t="s">
        <v>1</v>
      </c>
      <c r="I897" t="s">
        <v>688</v>
      </c>
      <c r="J897" t="s">
        <v>690</v>
      </c>
      <c r="K897" t="s">
        <v>2</v>
      </c>
      <c r="L897" t="s">
        <v>708</v>
      </c>
    </row>
    <row r="898" spans="1:12">
      <c r="A898">
        <v>2023</v>
      </c>
      <c r="B898" t="s">
        <v>430</v>
      </c>
      <c r="C898" t="s">
        <v>33</v>
      </c>
      <c r="D898" t="s">
        <v>103</v>
      </c>
      <c r="E898" t="s">
        <v>102</v>
      </c>
      <c r="F898">
        <v>2021</v>
      </c>
      <c r="G898">
        <v>4</v>
      </c>
      <c r="H898" t="s">
        <v>101</v>
      </c>
      <c r="I898" t="s">
        <v>697</v>
      </c>
      <c r="J898" t="s">
        <v>690</v>
      </c>
      <c r="L898" t="s">
        <v>691</v>
      </c>
    </row>
    <row r="899" spans="1:12">
      <c r="A899">
        <v>2023</v>
      </c>
      <c r="B899" t="s">
        <v>433</v>
      </c>
      <c r="C899" t="s">
        <v>42</v>
      </c>
      <c r="D899" t="s">
        <v>123</v>
      </c>
      <c r="E899" t="s">
        <v>120</v>
      </c>
      <c r="F899">
        <v>2021</v>
      </c>
      <c r="G899">
        <v>0.6</v>
      </c>
      <c r="H899" t="s">
        <v>119</v>
      </c>
      <c r="I899" t="s">
        <v>712</v>
      </c>
      <c r="J899" t="s">
        <v>690</v>
      </c>
      <c r="L899" t="s">
        <v>691</v>
      </c>
    </row>
    <row r="900" spans="1:12">
      <c r="A900">
        <v>2023</v>
      </c>
      <c r="B900" t="s">
        <v>439</v>
      </c>
      <c r="C900" t="s">
        <v>53</v>
      </c>
      <c r="D900" t="s">
        <v>19</v>
      </c>
      <c r="E900" t="s">
        <v>20</v>
      </c>
      <c r="F900">
        <v>2019</v>
      </c>
      <c r="G900">
        <v>75</v>
      </c>
      <c r="H900" t="s">
        <v>1</v>
      </c>
      <c r="I900" t="s">
        <v>688</v>
      </c>
      <c r="J900" t="s">
        <v>690</v>
      </c>
      <c r="K900" t="s">
        <v>2</v>
      </c>
      <c r="L900" t="s">
        <v>700</v>
      </c>
    </row>
    <row r="901" spans="1:12">
      <c r="A901">
        <v>2024</v>
      </c>
      <c r="B901" t="s">
        <v>432</v>
      </c>
      <c r="C901" t="s">
        <v>39</v>
      </c>
      <c r="D901" t="s">
        <v>46</v>
      </c>
      <c r="E901" t="s">
        <v>47</v>
      </c>
      <c r="F901">
        <v>2022</v>
      </c>
      <c r="G901">
        <v>83.69</v>
      </c>
      <c r="H901" t="s">
        <v>1</v>
      </c>
      <c r="I901" t="s">
        <v>688</v>
      </c>
      <c r="J901" t="s">
        <v>690</v>
      </c>
      <c r="K901" t="s">
        <v>2</v>
      </c>
      <c r="L901" t="s">
        <v>708</v>
      </c>
    </row>
    <row r="902" spans="1:12">
      <c r="A902">
        <v>2024</v>
      </c>
      <c r="B902" t="s">
        <v>431</v>
      </c>
      <c r="C902" t="s">
        <v>36</v>
      </c>
      <c r="D902" t="s">
        <v>91</v>
      </c>
      <c r="E902" t="s">
        <v>92</v>
      </c>
      <c r="F902">
        <v>2022</v>
      </c>
      <c r="G902">
        <v>0</v>
      </c>
      <c r="H902" t="s">
        <v>1</v>
      </c>
      <c r="I902" t="s">
        <v>688</v>
      </c>
      <c r="J902" t="s">
        <v>690</v>
      </c>
      <c r="K902" t="s">
        <v>78</v>
      </c>
      <c r="L902" t="s">
        <v>691</v>
      </c>
    </row>
    <row r="903" spans="1:12">
      <c r="A903">
        <v>2024</v>
      </c>
      <c r="B903" t="s">
        <v>422</v>
      </c>
      <c r="C903" t="s">
        <v>15</v>
      </c>
      <c r="D903" t="s">
        <v>91</v>
      </c>
      <c r="E903" t="s">
        <v>92</v>
      </c>
      <c r="F903">
        <v>2022</v>
      </c>
      <c r="G903">
        <v>0</v>
      </c>
      <c r="H903" t="s">
        <v>1</v>
      </c>
      <c r="I903" t="s">
        <v>688</v>
      </c>
      <c r="J903" t="s">
        <v>690</v>
      </c>
      <c r="K903" t="s">
        <v>78</v>
      </c>
      <c r="L903" t="s">
        <v>691</v>
      </c>
    </row>
    <row r="904" spans="1:12">
      <c r="A904">
        <v>2024</v>
      </c>
      <c r="B904" t="s">
        <v>420</v>
      </c>
      <c r="C904" t="s">
        <v>8</v>
      </c>
      <c r="D904" t="s">
        <v>37</v>
      </c>
      <c r="E904" t="s">
        <v>38</v>
      </c>
      <c r="F904">
        <v>2020</v>
      </c>
      <c r="G904">
        <v>20.14</v>
      </c>
      <c r="H904" t="s">
        <v>1</v>
      </c>
      <c r="I904" t="s">
        <v>688</v>
      </c>
      <c r="J904" t="s">
        <v>690</v>
      </c>
      <c r="K904" t="s">
        <v>2</v>
      </c>
      <c r="L904" t="s">
        <v>708</v>
      </c>
    </row>
    <row r="905" spans="1:12">
      <c r="A905">
        <v>2024</v>
      </c>
      <c r="B905" t="s">
        <v>430</v>
      </c>
      <c r="C905" t="s">
        <v>33</v>
      </c>
      <c r="D905" t="s">
        <v>31</v>
      </c>
      <c r="E905" t="s">
        <v>32</v>
      </c>
      <c r="F905">
        <v>2022</v>
      </c>
      <c r="G905">
        <v>12</v>
      </c>
      <c r="H905" t="s">
        <v>1</v>
      </c>
      <c r="I905" t="s">
        <v>688</v>
      </c>
      <c r="J905" t="s">
        <v>690</v>
      </c>
      <c r="K905" t="s">
        <v>2</v>
      </c>
      <c r="L905" t="s">
        <v>691</v>
      </c>
    </row>
    <row r="906" spans="1:12">
      <c r="A906">
        <v>2023</v>
      </c>
      <c r="B906" t="s">
        <v>435</v>
      </c>
      <c r="C906" t="s">
        <v>48</v>
      </c>
      <c r="D906" t="s">
        <v>82</v>
      </c>
      <c r="E906" t="s">
        <v>83</v>
      </c>
      <c r="F906">
        <v>2021</v>
      </c>
      <c r="G906">
        <v>1</v>
      </c>
      <c r="H906" t="s">
        <v>1</v>
      </c>
      <c r="I906" t="s">
        <v>688</v>
      </c>
      <c r="J906" t="s">
        <v>690</v>
      </c>
      <c r="K906" t="s">
        <v>78</v>
      </c>
      <c r="L906" t="s">
        <v>691</v>
      </c>
    </row>
    <row r="907" spans="1:12">
      <c r="A907">
        <v>2023</v>
      </c>
      <c r="B907" t="s">
        <v>422</v>
      </c>
      <c r="C907" t="s">
        <v>15</v>
      </c>
      <c r="D907" t="s">
        <v>91</v>
      </c>
      <c r="E907" t="s">
        <v>92</v>
      </c>
      <c r="F907">
        <v>2021</v>
      </c>
      <c r="G907">
        <v>0</v>
      </c>
      <c r="H907" t="s">
        <v>1</v>
      </c>
      <c r="I907" t="s">
        <v>688</v>
      </c>
      <c r="J907" t="s">
        <v>690</v>
      </c>
      <c r="K907" t="s">
        <v>78</v>
      </c>
      <c r="L907" t="s">
        <v>691</v>
      </c>
    </row>
    <row r="908" spans="1:12">
      <c r="A908">
        <v>2024</v>
      </c>
      <c r="B908" t="s">
        <v>436</v>
      </c>
      <c r="C908" t="s">
        <v>49</v>
      </c>
      <c r="D908" t="s">
        <v>65</v>
      </c>
      <c r="E908" t="s">
        <v>66</v>
      </c>
      <c r="F908">
        <v>2022</v>
      </c>
      <c r="G908">
        <v>0</v>
      </c>
      <c r="H908" t="s">
        <v>1</v>
      </c>
      <c r="I908" t="s">
        <v>688</v>
      </c>
      <c r="J908" t="s">
        <v>690</v>
      </c>
      <c r="K908" t="s">
        <v>54</v>
      </c>
      <c r="L908" t="s">
        <v>691</v>
      </c>
    </row>
    <row r="909" spans="1:12">
      <c r="A909">
        <v>2024</v>
      </c>
      <c r="B909" t="s">
        <v>424</v>
      </c>
      <c r="C909" t="s">
        <v>21</v>
      </c>
      <c r="D909" t="s">
        <v>137</v>
      </c>
      <c r="E909" t="s">
        <v>138</v>
      </c>
      <c r="F909">
        <v>2022</v>
      </c>
      <c r="G909">
        <v>6</v>
      </c>
      <c r="H909" t="s">
        <v>717</v>
      </c>
      <c r="I909" t="s">
        <v>716</v>
      </c>
      <c r="J909" t="s">
        <v>690</v>
      </c>
      <c r="L909" t="s">
        <v>691</v>
      </c>
    </row>
    <row r="910" spans="1:12">
      <c r="A910">
        <v>2024</v>
      </c>
      <c r="B910" t="s">
        <v>424</v>
      </c>
      <c r="C910" t="s">
        <v>21</v>
      </c>
      <c r="D910" t="s">
        <v>37</v>
      </c>
      <c r="E910" t="s">
        <v>38</v>
      </c>
      <c r="F910">
        <v>2020</v>
      </c>
      <c r="G910">
        <v>22.56</v>
      </c>
      <c r="H910" t="s">
        <v>1</v>
      </c>
      <c r="I910" t="s">
        <v>688</v>
      </c>
      <c r="J910" t="s">
        <v>690</v>
      </c>
      <c r="K910" t="s">
        <v>2</v>
      </c>
      <c r="L910" t="s">
        <v>708</v>
      </c>
    </row>
    <row r="911" spans="1:12">
      <c r="A911">
        <v>2024</v>
      </c>
      <c r="B911" t="s">
        <v>433</v>
      </c>
      <c r="C911" t="s">
        <v>42</v>
      </c>
      <c r="D911" t="s">
        <v>67</v>
      </c>
      <c r="E911" t="s">
        <v>68</v>
      </c>
      <c r="F911">
        <v>2022</v>
      </c>
      <c r="G911">
        <v>1</v>
      </c>
      <c r="H911" t="s">
        <v>1</v>
      </c>
      <c r="I911" t="s">
        <v>688</v>
      </c>
      <c r="J911" t="s">
        <v>690</v>
      </c>
      <c r="K911" t="s">
        <v>54</v>
      </c>
      <c r="L911" t="s">
        <v>691</v>
      </c>
    </row>
    <row r="912" spans="1:12">
      <c r="A912">
        <v>2023</v>
      </c>
      <c r="B912" t="s">
        <v>430</v>
      </c>
      <c r="C912" t="s">
        <v>33</v>
      </c>
      <c r="D912" t="s">
        <v>28</v>
      </c>
      <c r="E912" t="s">
        <v>29</v>
      </c>
      <c r="F912">
        <v>2021</v>
      </c>
      <c r="G912">
        <v>4</v>
      </c>
      <c r="H912" t="s">
        <v>1</v>
      </c>
      <c r="I912" t="s">
        <v>688</v>
      </c>
      <c r="J912" t="s">
        <v>690</v>
      </c>
      <c r="K912" t="s">
        <v>2</v>
      </c>
      <c r="L912" t="s">
        <v>691</v>
      </c>
    </row>
    <row r="913" spans="1:12">
      <c r="A913">
        <v>2023</v>
      </c>
      <c r="B913" t="s">
        <v>424</v>
      </c>
      <c r="C913" t="s">
        <v>21</v>
      </c>
      <c r="D913" t="s">
        <v>46</v>
      </c>
      <c r="E913" t="s">
        <v>47</v>
      </c>
      <c r="F913">
        <v>2023</v>
      </c>
      <c r="G913">
        <v>83.4</v>
      </c>
      <c r="H913" t="s">
        <v>1</v>
      </c>
      <c r="I913" t="s">
        <v>688</v>
      </c>
      <c r="J913" t="s">
        <v>690</v>
      </c>
      <c r="K913" t="s">
        <v>2</v>
      </c>
      <c r="L913" t="s">
        <v>708</v>
      </c>
    </row>
    <row r="914" spans="1:12">
      <c r="A914">
        <v>2023</v>
      </c>
      <c r="B914" t="s">
        <v>434</v>
      </c>
      <c r="C914" t="s">
        <v>45</v>
      </c>
      <c r="D914" t="s">
        <v>114</v>
      </c>
      <c r="E914" t="s">
        <v>115</v>
      </c>
      <c r="F914">
        <v>2021</v>
      </c>
      <c r="H914" t="s">
        <v>101</v>
      </c>
      <c r="I914" t="s">
        <v>697</v>
      </c>
      <c r="J914" t="s">
        <v>690</v>
      </c>
      <c r="L914" t="s">
        <v>691</v>
      </c>
    </row>
    <row r="915" spans="1:12">
      <c r="A915">
        <v>2023</v>
      </c>
      <c r="B915" t="s">
        <v>439</v>
      </c>
      <c r="C915" t="s">
        <v>53</v>
      </c>
      <c r="D915" t="s">
        <v>85</v>
      </c>
      <c r="E915" t="s">
        <v>86</v>
      </c>
      <c r="F915">
        <v>2021</v>
      </c>
      <c r="G915">
        <v>0</v>
      </c>
      <c r="H915" t="s">
        <v>1</v>
      </c>
      <c r="I915" t="s">
        <v>688</v>
      </c>
      <c r="J915" t="s">
        <v>690</v>
      </c>
      <c r="K915" t="s">
        <v>78</v>
      </c>
      <c r="L915" t="s">
        <v>691</v>
      </c>
    </row>
    <row r="916" spans="1:12">
      <c r="A916">
        <v>2024</v>
      </c>
      <c r="B916" t="s">
        <v>425</v>
      </c>
      <c r="C916" t="s">
        <v>24</v>
      </c>
      <c r="D916" t="s">
        <v>124</v>
      </c>
      <c r="E916" t="s">
        <v>125</v>
      </c>
      <c r="F916">
        <v>2022</v>
      </c>
      <c r="G916">
        <v>1</v>
      </c>
      <c r="H916" t="s">
        <v>119</v>
      </c>
      <c r="I916" t="s">
        <v>712</v>
      </c>
      <c r="J916" t="s">
        <v>690</v>
      </c>
      <c r="L916" t="s">
        <v>691</v>
      </c>
    </row>
    <row r="917" spans="1:12">
      <c r="A917">
        <v>2024</v>
      </c>
      <c r="B917" t="s">
        <v>436</v>
      </c>
      <c r="C917" t="s">
        <v>49</v>
      </c>
      <c r="D917" t="s">
        <v>34</v>
      </c>
      <c r="E917" t="s">
        <v>35</v>
      </c>
      <c r="F917">
        <v>2022</v>
      </c>
      <c r="G917">
        <v>12</v>
      </c>
      <c r="H917" t="s">
        <v>1</v>
      </c>
      <c r="I917" t="s">
        <v>688</v>
      </c>
      <c r="J917" t="s">
        <v>690</v>
      </c>
      <c r="K917" t="s">
        <v>2</v>
      </c>
      <c r="L917" t="s">
        <v>691</v>
      </c>
    </row>
    <row r="918" spans="1:12">
      <c r="A918">
        <v>2024</v>
      </c>
      <c r="B918" t="s">
        <v>434</v>
      </c>
      <c r="C918" t="s">
        <v>45</v>
      </c>
      <c r="D918" t="s">
        <v>25</v>
      </c>
      <c r="E918" t="s">
        <v>26</v>
      </c>
      <c r="F918">
        <v>2022</v>
      </c>
      <c r="G918">
        <v>1</v>
      </c>
      <c r="H918" t="s">
        <v>1</v>
      </c>
      <c r="I918" t="s">
        <v>688</v>
      </c>
      <c r="J918" t="s">
        <v>690</v>
      </c>
      <c r="K918" t="s">
        <v>2</v>
      </c>
      <c r="L918" t="s">
        <v>691</v>
      </c>
    </row>
    <row r="919" spans="1:12">
      <c r="A919">
        <v>2024</v>
      </c>
      <c r="B919" t="s">
        <v>439</v>
      </c>
      <c r="C919" t="s">
        <v>53</v>
      </c>
      <c r="D919" t="s">
        <v>19</v>
      </c>
      <c r="E919" t="s">
        <v>20</v>
      </c>
      <c r="F919">
        <v>2020</v>
      </c>
      <c r="G919">
        <v>60</v>
      </c>
      <c r="H919" t="s">
        <v>1</v>
      </c>
      <c r="I919" t="s">
        <v>688</v>
      </c>
      <c r="J919" t="s">
        <v>690</v>
      </c>
      <c r="K919" t="s">
        <v>2</v>
      </c>
      <c r="L919" t="s">
        <v>700</v>
      </c>
    </row>
    <row r="920" spans="1:12">
      <c r="A920">
        <v>2024</v>
      </c>
      <c r="B920" t="s">
        <v>433</v>
      </c>
      <c r="C920" t="s">
        <v>42</v>
      </c>
      <c r="D920" t="s">
        <v>40</v>
      </c>
      <c r="E920" t="s">
        <v>41</v>
      </c>
      <c r="F920">
        <v>2020</v>
      </c>
      <c r="G920">
        <v>19.72</v>
      </c>
      <c r="H920" t="s">
        <v>1</v>
      </c>
      <c r="I920" t="s">
        <v>688</v>
      </c>
      <c r="J920" t="s">
        <v>690</v>
      </c>
      <c r="K920" t="s">
        <v>2</v>
      </c>
      <c r="L920" t="s">
        <v>708</v>
      </c>
    </row>
    <row r="921" spans="1:12">
      <c r="A921">
        <v>2024</v>
      </c>
      <c r="B921" t="s">
        <v>435</v>
      </c>
      <c r="C921" t="s">
        <v>48</v>
      </c>
      <c r="D921" t="s">
        <v>85</v>
      </c>
      <c r="E921" t="s">
        <v>86</v>
      </c>
      <c r="F921">
        <v>2022</v>
      </c>
      <c r="G921">
        <v>0</v>
      </c>
      <c r="H921" t="s">
        <v>1</v>
      </c>
      <c r="I921" t="s">
        <v>688</v>
      </c>
      <c r="J921" t="s">
        <v>690</v>
      </c>
      <c r="K921" t="s">
        <v>78</v>
      </c>
      <c r="L921" t="s">
        <v>691</v>
      </c>
    </row>
    <row r="922" spans="1:12">
      <c r="A922">
        <v>2023</v>
      </c>
      <c r="B922" t="s">
        <v>432</v>
      </c>
      <c r="C922" t="s">
        <v>39</v>
      </c>
      <c r="D922" t="s">
        <v>40</v>
      </c>
      <c r="E922" t="s">
        <v>41</v>
      </c>
      <c r="F922">
        <v>2019</v>
      </c>
      <c r="G922">
        <v>16.260000000000002</v>
      </c>
      <c r="H922" t="s">
        <v>1</v>
      </c>
      <c r="I922" t="s">
        <v>688</v>
      </c>
      <c r="J922" t="s">
        <v>690</v>
      </c>
      <c r="K922" t="s">
        <v>2</v>
      </c>
      <c r="L922" t="s">
        <v>708</v>
      </c>
    </row>
    <row r="923" spans="1:12">
      <c r="A923">
        <v>2023</v>
      </c>
      <c r="B923" t="s">
        <v>436</v>
      </c>
      <c r="C923" t="s">
        <v>49</v>
      </c>
      <c r="D923" t="s">
        <v>85</v>
      </c>
      <c r="E923" t="s">
        <v>86</v>
      </c>
      <c r="F923">
        <v>2021</v>
      </c>
      <c r="G923">
        <v>0</v>
      </c>
      <c r="H923" t="s">
        <v>1</v>
      </c>
      <c r="I923" t="s">
        <v>688</v>
      </c>
      <c r="J923" t="s">
        <v>690</v>
      </c>
      <c r="K923" t="s">
        <v>78</v>
      </c>
      <c r="L923" t="s">
        <v>691</v>
      </c>
    </row>
    <row r="924" spans="1:12">
      <c r="A924">
        <v>2024</v>
      </c>
      <c r="B924" t="s">
        <v>431</v>
      </c>
      <c r="C924" t="s">
        <v>36</v>
      </c>
      <c r="D924" t="s">
        <v>14</v>
      </c>
      <c r="E924" t="s">
        <v>5</v>
      </c>
      <c r="F924">
        <v>2022</v>
      </c>
      <c r="G924">
        <v>119</v>
      </c>
      <c r="H924" t="s">
        <v>1</v>
      </c>
      <c r="I924" t="s">
        <v>688</v>
      </c>
      <c r="J924" t="s">
        <v>690</v>
      </c>
      <c r="K924" t="s">
        <v>2</v>
      </c>
      <c r="L924" t="s">
        <v>691</v>
      </c>
    </row>
    <row r="925" spans="1:12">
      <c r="A925">
        <v>2024</v>
      </c>
      <c r="B925" t="s">
        <v>428</v>
      </c>
      <c r="C925" t="s">
        <v>27</v>
      </c>
      <c r="D925" t="s">
        <v>28</v>
      </c>
      <c r="E925" t="s">
        <v>29</v>
      </c>
      <c r="F925">
        <v>2022</v>
      </c>
      <c r="G925">
        <v>2</v>
      </c>
      <c r="H925" t="s">
        <v>1</v>
      </c>
      <c r="I925" t="s">
        <v>688</v>
      </c>
      <c r="J925" t="s">
        <v>690</v>
      </c>
      <c r="K925" t="s">
        <v>2</v>
      </c>
      <c r="L925" t="s">
        <v>691</v>
      </c>
    </row>
    <row r="926" spans="1:12">
      <c r="A926">
        <v>2024</v>
      </c>
      <c r="B926" t="s">
        <v>438</v>
      </c>
      <c r="C926" t="s">
        <v>52</v>
      </c>
      <c r="D926" t="s">
        <v>71</v>
      </c>
      <c r="E926" t="s">
        <v>72</v>
      </c>
      <c r="F926">
        <v>2022</v>
      </c>
      <c r="G926">
        <v>13</v>
      </c>
      <c r="H926" t="s">
        <v>1</v>
      </c>
      <c r="I926" t="s">
        <v>688</v>
      </c>
      <c r="J926" t="s">
        <v>690</v>
      </c>
      <c r="K926" t="s">
        <v>54</v>
      </c>
      <c r="L926" t="s">
        <v>691</v>
      </c>
    </row>
    <row r="927" spans="1:12">
      <c r="A927">
        <v>2024</v>
      </c>
      <c r="B927" t="s">
        <v>420</v>
      </c>
      <c r="C927" t="s">
        <v>8</v>
      </c>
      <c r="D927" t="s">
        <v>16</v>
      </c>
      <c r="E927" t="s">
        <v>17</v>
      </c>
      <c r="F927">
        <v>2020</v>
      </c>
      <c r="G927">
        <v>9.6857247950000005</v>
      </c>
      <c r="H927" t="s">
        <v>1</v>
      </c>
      <c r="I927" t="s">
        <v>688</v>
      </c>
      <c r="J927" t="s">
        <v>690</v>
      </c>
      <c r="K927" t="s">
        <v>2</v>
      </c>
      <c r="L927" t="s">
        <v>700</v>
      </c>
    </row>
    <row r="928" spans="1:12">
      <c r="A928">
        <v>2023</v>
      </c>
      <c r="B928" t="s">
        <v>422</v>
      </c>
      <c r="C928" t="s">
        <v>15</v>
      </c>
      <c r="D928" t="s">
        <v>140</v>
      </c>
      <c r="E928" t="s">
        <v>141</v>
      </c>
      <c r="F928">
        <v>2021</v>
      </c>
      <c r="G928">
        <v>4</v>
      </c>
      <c r="H928" t="s">
        <v>717</v>
      </c>
      <c r="I928" t="s">
        <v>716</v>
      </c>
      <c r="J928" t="s">
        <v>690</v>
      </c>
      <c r="L928" t="s">
        <v>691</v>
      </c>
    </row>
    <row r="929" spans="1:12">
      <c r="A929">
        <v>2023</v>
      </c>
      <c r="B929" t="s">
        <v>436</v>
      </c>
      <c r="C929" t="s">
        <v>49</v>
      </c>
      <c r="D929" t="s">
        <v>28</v>
      </c>
      <c r="E929" t="s">
        <v>29</v>
      </c>
      <c r="F929">
        <v>2021</v>
      </c>
      <c r="G929">
        <v>0</v>
      </c>
      <c r="H929" t="s">
        <v>1</v>
      </c>
      <c r="I929" t="s">
        <v>688</v>
      </c>
      <c r="J929" t="s">
        <v>690</v>
      </c>
      <c r="K929" t="s">
        <v>2</v>
      </c>
      <c r="L929" t="s">
        <v>691</v>
      </c>
    </row>
    <row r="930" spans="1:12">
      <c r="A930">
        <v>2023</v>
      </c>
      <c r="B930" t="s">
        <v>436</v>
      </c>
      <c r="C930" t="s">
        <v>49</v>
      </c>
      <c r="D930" t="s">
        <v>22</v>
      </c>
      <c r="E930" t="s">
        <v>23</v>
      </c>
      <c r="F930">
        <v>2019</v>
      </c>
      <c r="G930">
        <v>6011.34</v>
      </c>
      <c r="H930" t="s">
        <v>1</v>
      </c>
      <c r="I930" t="s">
        <v>688</v>
      </c>
      <c r="J930" t="s">
        <v>690</v>
      </c>
      <c r="K930" t="s">
        <v>2</v>
      </c>
      <c r="L930" t="s">
        <v>708</v>
      </c>
    </row>
    <row r="931" spans="1:12">
      <c r="A931">
        <v>2023</v>
      </c>
      <c r="B931" t="s">
        <v>423</v>
      </c>
      <c r="C931" t="s">
        <v>18</v>
      </c>
      <c r="D931" t="s">
        <v>142</v>
      </c>
      <c r="E931" t="s">
        <v>143</v>
      </c>
      <c r="F931">
        <v>2021</v>
      </c>
      <c r="G931">
        <v>50</v>
      </c>
      <c r="H931" t="s">
        <v>717</v>
      </c>
      <c r="I931" t="s">
        <v>716</v>
      </c>
      <c r="J931" t="s">
        <v>690</v>
      </c>
      <c r="L931" t="s">
        <v>691</v>
      </c>
    </row>
    <row r="932" spans="1:12">
      <c r="A932">
        <v>2023</v>
      </c>
      <c r="B932" t="s">
        <v>422</v>
      </c>
      <c r="C932" t="s">
        <v>15</v>
      </c>
      <c r="D932" t="s">
        <v>56</v>
      </c>
      <c r="E932" t="s">
        <v>57</v>
      </c>
      <c r="F932">
        <v>2020</v>
      </c>
      <c r="G932">
        <v>57</v>
      </c>
      <c r="H932" t="s">
        <v>1</v>
      </c>
      <c r="I932" t="s">
        <v>688</v>
      </c>
      <c r="J932" t="s">
        <v>690</v>
      </c>
      <c r="K932" t="s">
        <v>54</v>
      </c>
      <c r="L932" t="s">
        <v>695</v>
      </c>
    </row>
    <row r="933" spans="1:12">
      <c r="A933">
        <v>2024</v>
      </c>
      <c r="B933" t="s">
        <v>428</v>
      </c>
      <c r="C933" t="s">
        <v>27</v>
      </c>
      <c r="D933" t="s">
        <v>140</v>
      </c>
      <c r="E933" t="s">
        <v>141</v>
      </c>
      <c r="F933">
        <v>2022</v>
      </c>
      <c r="G933">
        <v>0</v>
      </c>
      <c r="H933" t="s">
        <v>717</v>
      </c>
      <c r="I933" t="s">
        <v>716</v>
      </c>
      <c r="J933" t="s">
        <v>690</v>
      </c>
      <c r="L933" t="s">
        <v>691</v>
      </c>
    </row>
    <row r="934" spans="1:12">
      <c r="A934">
        <v>2024</v>
      </c>
      <c r="B934" t="s">
        <v>432</v>
      </c>
      <c r="C934" t="s">
        <v>39</v>
      </c>
      <c r="D934" t="s">
        <v>91</v>
      </c>
      <c r="E934" t="s">
        <v>92</v>
      </c>
      <c r="F934">
        <v>2022</v>
      </c>
      <c r="G934">
        <v>0</v>
      </c>
      <c r="H934" t="s">
        <v>1</v>
      </c>
      <c r="I934" t="s">
        <v>688</v>
      </c>
      <c r="J934" t="s">
        <v>690</v>
      </c>
      <c r="K934" t="s">
        <v>78</v>
      </c>
      <c r="L934" t="s">
        <v>691</v>
      </c>
    </row>
    <row r="935" spans="1:12">
      <c r="A935">
        <v>2024</v>
      </c>
      <c r="B935" t="s">
        <v>437</v>
      </c>
      <c r="C935" t="s">
        <v>51</v>
      </c>
      <c r="D935" t="s">
        <v>65</v>
      </c>
      <c r="E935" t="s">
        <v>66</v>
      </c>
      <c r="F935">
        <v>2022</v>
      </c>
      <c r="G935">
        <v>48</v>
      </c>
      <c r="H935" t="s">
        <v>1</v>
      </c>
      <c r="I935" t="s">
        <v>688</v>
      </c>
      <c r="J935" t="s">
        <v>690</v>
      </c>
      <c r="K935" t="s">
        <v>54</v>
      </c>
      <c r="L935" t="s">
        <v>691</v>
      </c>
    </row>
    <row r="936" spans="1:12">
      <c r="A936">
        <v>2024</v>
      </c>
      <c r="B936" t="s">
        <v>436</v>
      </c>
      <c r="C936" t="s">
        <v>49</v>
      </c>
      <c r="D936" t="s">
        <v>67</v>
      </c>
      <c r="E936" t="s">
        <v>68</v>
      </c>
      <c r="F936">
        <v>2022</v>
      </c>
      <c r="G936">
        <v>2</v>
      </c>
      <c r="H936" t="s">
        <v>1</v>
      </c>
      <c r="I936" t="s">
        <v>688</v>
      </c>
      <c r="J936" t="s">
        <v>690</v>
      </c>
      <c r="K936" t="s">
        <v>54</v>
      </c>
      <c r="L936" t="s">
        <v>691</v>
      </c>
    </row>
    <row r="937" spans="1:12">
      <c r="A937">
        <v>2024</v>
      </c>
      <c r="B937" t="s">
        <v>421</v>
      </c>
      <c r="C937" t="s">
        <v>13</v>
      </c>
      <c r="D937" t="s">
        <v>84</v>
      </c>
      <c r="E937" t="s">
        <v>79</v>
      </c>
      <c r="F937">
        <v>2022</v>
      </c>
      <c r="G937">
        <v>2</v>
      </c>
      <c r="H937" t="s">
        <v>1</v>
      </c>
      <c r="I937" t="s">
        <v>688</v>
      </c>
      <c r="J937" t="s">
        <v>690</v>
      </c>
      <c r="K937" t="s">
        <v>78</v>
      </c>
      <c r="L937" t="s">
        <v>691</v>
      </c>
    </row>
    <row r="938" spans="1:12">
      <c r="A938">
        <v>2023</v>
      </c>
      <c r="B938" t="s">
        <v>439</v>
      </c>
      <c r="C938" t="s">
        <v>53</v>
      </c>
      <c r="D938" t="s">
        <v>93</v>
      </c>
      <c r="E938" t="s">
        <v>94</v>
      </c>
      <c r="F938">
        <v>2021</v>
      </c>
      <c r="G938">
        <v>0</v>
      </c>
      <c r="H938" t="s">
        <v>1</v>
      </c>
      <c r="I938" t="s">
        <v>688</v>
      </c>
      <c r="J938" t="s">
        <v>690</v>
      </c>
      <c r="K938" t="s">
        <v>78</v>
      </c>
      <c r="L938" t="s">
        <v>691</v>
      </c>
    </row>
    <row r="939" spans="1:12">
      <c r="A939">
        <v>2023</v>
      </c>
      <c r="B939" t="s">
        <v>428</v>
      </c>
      <c r="C939" t="s">
        <v>27</v>
      </c>
      <c r="D939" t="s">
        <v>46</v>
      </c>
      <c r="E939" t="s">
        <v>47</v>
      </c>
      <c r="F939">
        <v>2024</v>
      </c>
      <c r="G939">
        <v>78.8</v>
      </c>
      <c r="H939" t="s">
        <v>1</v>
      </c>
      <c r="I939" t="s">
        <v>688</v>
      </c>
      <c r="J939" t="s">
        <v>690</v>
      </c>
      <c r="K939" t="s">
        <v>2</v>
      </c>
      <c r="L939" t="s">
        <v>708</v>
      </c>
    </row>
    <row r="940" spans="1:12">
      <c r="A940">
        <v>2023</v>
      </c>
      <c r="B940" t="s">
        <v>429</v>
      </c>
      <c r="C940" t="s">
        <v>30</v>
      </c>
      <c r="D940" t="s">
        <v>60</v>
      </c>
      <c r="E940" t="s">
        <v>55</v>
      </c>
      <c r="F940">
        <v>2020</v>
      </c>
      <c r="G940">
        <v>283</v>
      </c>
      <c r="H940" t="s">
        <v>1</v>
      </c>
      <c r="I940" t="s">
        <v>688</v>
      </c>
      <c r="J940" t="s">
        <v>690</v>
      </c>
      <c r="K940" t="s">
        <v>54</v>
      </c>
      <c r="L940" t="s">
        <v>695</v>
      </c>
    </row>
    <row r="941" spans="1:12">
      <c r="A941">
        <v>2023</v>
      </c>
      <c r="B941" t="s">
        <v>432</v>
      </c>
      <c r="C941" t="s">
        <v>39</v>
      </c>
      <c r="D941" t="s">
        <v>73</v>
      </c>
      <c r="E941" t="s">
        <v>74</v>
      </c>
      <c r="F941">
        <v>2021</v>
      </c>
      <c r="G941">
        <v>1</v>
      </c>
      <c r="H941" t="s">
        <v>1</v>
      </c>
      <c r="I941" t="s">
        <v>688</v>
      </c>
      <c r="J941" t="s">
        <v>694</v>
      </c>
      <c r="K941" t="s">
        <v>54</v>
      </c>
      <c r="L941" t="s">
        <v>695</v>
      </c>
    </row>
    <row r="942" spans="1:12">
      <c r="A942">
        <v>2024</v>
      </c>
      <c r="B942" t="s">
        <v>421</v>
      </c>
      <c r="C942" t="s">
        <v>13</v>
      </c>
      <c r="D942" t="s">
        <v>133</v>
      </c>
      <c r="E942" t="s">
        <v>134</v>
      </c>
      <c r="F942">
        <v>2022</v>
      </c>
      <c r="G942">
        <v>3</v>
      </c>
      <c r="H942" t="s">
        <v>717</v>
      </c>
      <c r="I942" t="s">
        <v>716</v>
      </c>
      <c r="J942" t="s">
        <v>690</v>
      </c>
      <c r="L942" t="s">
        <v>691</v>
      </c>
    </row>
    <row r="943" spans="1:12">
      <c r="A943">
        <v>2024</v>
      </c>
      <c r="B943" t="s">
        <v>438</v>
      </c>
      <c r="C943" t="s">
        <v>52</v>
      </c>
      <c r="D943" t="s">
        <v>93</v>
      </c>
      <c r="E943" t="s">
        <v>94</v>
      </c>
      <c r="F943">
        <v>2022</v>
      </c>
      <c r="G943">
        <v>0</v>
      </c>
      <c r="H943" t="s">
        <v>1</v>
      </c>
      <c r="I943" t="s">
        <v>688</v>
      </c>
      <c r="J943" t="s">
        <v>690</v>
      </c>
      <c r="K943" t="s">
        <v>78</v>
      </c>
      <c r="L943" t="s">
        <v>691</v>
      </c>
    </row>
    <row r="944" spans="1:12">
      <c r="A944">
        <v>2024</v>
      </c>
      <c r="B944" t="s">
        <v>438</v>
      </c>
      <c r="C944" t="s">
        <v>52</v>
      </c>
      <c r="D944" t="s">
        <v>37</v>
      </c>
      <c r="E944" t="s">
        <v>38</v>
      </c>
      <c r="F944">
        <v>2020</v>
      </c>
      <c r="G944">
        <v>28.61</v>
      </c>
      <c r="H944" t="s">
        <v>1</v>
      </c>
      <c r="I944" t="s">
        <v>688</v>
      </c>
      <c r="J944" t="s">
        <v>690</v>
      </c>
      <c r="K944" t="s">
        <v>2</v>
      </c>
      <c r="L944" t="s">
        <v>708</v>
      </c>
    </row>
    <row r="945" spans="1:12">
      <c r="A945">
        <v>2024</v>
      </c>
      <c r="B945" t="s">
        <v>424</v>
      </c>
      <c r="C945" t="s">
        <v>21</v>
      </c>
      <c r="D945" t="s">
        <v>16</v>
      </c>
      <c r="E945" t="s">
        <v>17</v>
      </c>
      <c r="F945">
        <v>2020</v>
      </c>
      <c r="G945">
        <v>9.7474331759999995</v>
      </c>
      <c r="H945" t="s">
        <v>1</v>
      </c>
      <c r="I945" t="s">
        <v>688</v>
      </c>
      <c r="J945" t="s">
        <v>690</v>
      </c>
      <c r="K945" t="s">
        <v>2</v>
      </c>
      <c r="L945" t="s">
        <v>700</v>
      </c>
    </row>
    <row r="946" spans="1:12">
      <c r="A946">
        <v>2024</v>
      </c>
      <c r="B946" t="s">
        <v>429</v>
      </c>
      <c r="C946" t="s">
        <v>30</v>
      </c>
      <c r="D946" t="s">
        <v>58</v>
      </c>
      <c r="E946" t="s">
        <v>59</v>
      </c>
      <c r="F946">
        <v>2021</v>
      </c>
      <c r="G946">
        <v>563</v>
      </c>
      <c r="H946" t="s">
        <v>1</v>
      </c>
      <c r="I946" t="s">
        <v>688</v>
      </c>
      <c r="J946" t="s">
        <v>690</v>
      </c>
      <c r="K946" t="s">
        <v>54</v>
      </c>
      <c r="L946" t="s">
        <v>695</v>
      </c>
    </row>
    <row r="947" spans="1:12">
      <c r="A947">
        <v>2024</v>
      </c>
      <c r="B947" t="s">
        <v>420</v>
      </c>
      <c r="C947" t="s">
        <v>8</v>
      </c>
      <c r="D947" t="s">
        <v>114</v>
      </c>
      <c r="E947" t="s">
        <v>115</v>
      </c>
      <c r="F947">
        <v>2022</v>
      </c>
      <c r="G947">
        <v>40.222222222222221</v>
      </c>
      <c r="H947" t="s">
        <v>101</v>
      </c>
      <c r="I947" t="s">
        <v>697</v>
      </c>
      <c r="J947" t="s">
        <v>690</v>
      </c>
      <c r="L947" t="s">
        <v>691</v>
      </c>
    </row>
    <row r="948" spans="1:12">
      <c r="A948">
        <v>2024</v>
      </c>
      <c r="B948" t="s">
        <v>421</v>
      </c>
      <c r="C948" t="s">
        <v>13</v>
      </c>
      <c r="D948" t="s">
        <v>80</v>
      </c>
      <c r="E948" t="s">
        <v>81</v>
      </c>
      <c r="F948">
        <v>2022</v>
      </c>
      <c r="G948">
        <v>0</v>
      </c>
      <c r="H948" t="s">
        <v>1</v>
      </c>
      <c r="I948" t="s">
        <v>688</v>
      </c>
      <c r="J948" t="s">
        <v>690</v>
      </c>
      <c r="K948" t="s">
        <v>78</v>
      </c>
      <c r="L948" t="s">
        <v>691</v>
      </c>
    </row>
    <row r="949" spans="1:12">
      <c r="A949">
        <v>2023</v>
      </c>
      <c r="B949" t="s">
        <v>439</v>
      </c>
      <c r="C949" t="s">
        <v>53</v>
      </c>
      <c r="D949" t="s">
        <v>84</v>
      </c>
      <c r="E949" t="s">
        <v>79</v>
      </c>
      <c r="F949">
        <v>2021</v>
      </c>
      <c r="G949">
        <v>3</v>
      </c>
      <c r="H949" t="s">
        <v>1</v>
      </c>
      <c r="I949" t="s">
        <v>688</v>
      </c>
      <c r="J949" t="s">
        <v>690</v>
      </c>
      <c r="K949" t="s">
        <v>78</v>
      </c>
      <c r="L949" t="s">
        <v>691</v>
      </c>
    </row>
    <row r="950" spans="1:12">
      <c r="A950">
        <v>2023</v>
      </c>
      <c r="B950" t="s">
        <v>420</v>
      </c>
      <c r="C950" t="s">
        <v>8</v>
      </c>
      <c r="D950" t="s">
        <v>84</v>
      </c>
      <c r="E950" t="s">
        <v>79</v>
      </c>
      <c r="F950">
        <v>2021</v>
      </c>
      <c r="G950">
        <v>9</v>
      </c>
      <c r="H950" t="s">
        <v>1</v>
      </c>
      <c r="I950" t="s">
        <v>688</v>
      </c>
      <c r="J950" t="s">
        <v>690</v>
      </c>
      <c r="K950" t="s">
        <v>78</v>
      </c>
      <c r="L950" t="s">
        <v>691</v>
      </c>
    </row>
    <row r="951" spans="1:12">
      <c r="A951">
        <v>2023</v>
      </c>
      <c r="B951" t="s">
        <v>437</v>
      </c>
      <c r="C951" t="s">
        <v>51</v>
      </c>
      <c r="D951" t="s">
        <v>93</v>
      </c>
      <c r="E951" t="s">
        <v>94</v>
      </c>
      <c r="F951">
        <v>2021</v>
      </c>
      <c r="G951">
        <v>0</v>
      </c>
      <c r="H951" t="s">
        <v>1</v>
      </c>
      <c r="I951" t="s">
        <v>688</v>
      </c>
      <c r="J951" t="s">
        <v>690</v>
      </c>
      <c r="K951" t="s">
        <v>78</v>
      </c>
      <c r="L951" t="s">
        <v>691</v>
      </c>
    </row>
    <row r="952" spans="1:12">
      <c r="A952">
        <v>2023</v>
      </c>
      <c r="B952" t="s">
        <v>422</v>
      </c>
      <c r="C952" t="s">
        <v>15</v>
      </c>
      <c r="D952" t="s">
        <v>133</v>
      </c>
      <c r="E952" t="s">
        <v>134</v>
      </c>
      <c r="F952">
        <v>2021</v>
      </c>
      <c r="G952">
        <v>11</v>
      </c>
      <c r="H952" t="s">
        <v>717</v>
      </c>
      <c r="I952" t="s">
        <v>716</v>
      </c>
      <c r="J952" t="s">
        <v>690</v>
      </c>
      <c r="L952" t="s">
        <v>691</v>
      </c>
    </row>
    <row r="953" spans="1:12">
      <c r="A953">
        <v>2023</v>
      </c>
      <c r="B953" t="s">
        <v>421</v>
      </c>
      <c r="C953" t="s">
        <v>13</v>
      </c>
      <c r="D953" t="s">
        <v>139</v>
      </c>
      <c r="E953" t="s">
        <v>132</v>
      </c>
      <c r="F953">
        <v>2021</v>
      </c>
      <c r="G953">
        <v>20</v>
      </c>
      <c r="H953" t="s">
        <v>717</v>
      </c>
      <c r="I953" t="s">
        <v>716</v>
      </c>
      <c r="J953" t="s">
        <v>690</v>
      </c>
      <c r="L953" t="s">
        <v>691</v>
      </c>
    </row>
    <row r="954" spans="1:12">
      <c r="A954">
        <v>2024</v>
      </c>
      <c r="B954" t="s">
        <v>420</v>
      </c>
      <c r="C954" t="s">
        <v>8</v>
      </c>
      <c r="D954" t="s">
        <v>73</v>
      </c>
      <c r="E954" t="s">
        <v>74</v>
      </c>
      <c r="F954">
        <v>2022</v>
      </c>
      <c r="G954">
        <v>4</v>
      </c>
      <c r="H954" t="s">
        <v>1</v>
      </c>
      <c r="I954" t="s">
        <v>688</v>
      </c>
      <c r="J954" t="s">
        <v>694</v>
      </c>
      <c r="K954" t="s">
        <v>54</v>
      </c>
      <c r="L954" t="s">
        <v>695</v>
      </c>
    </row>
    <row r="955" spans="1:12">
      <c r="A955">
        <v>2024</v>
      </c>
      <c r="B955" t="s">
        <v>424</v>
      </c>
      <c r="C955" t="s">
        <v>21</v>
      </c>
      <c r="D955" t="s">
        <v>73</v>
      </c>
      <c r="E955" t="s">
        <v>74</v>
      </c>
      <c r="F955">
        <v>2022</v>
      </c>
      <c r="G955">
        <v>4</v>
      </c>
      <c r="H955" t="s">
        <v>1</v>
      </c>
      <c r="I955" t="s">
        <v>688</v>
      </c>
      <c r="J955" t="s">
        <v>694</v>
      </c>
      <c r="K955" t="s">
        <v>54</v>
      </c>
      <c r="L955" t="s">
        <v>695</v>
      </c>
    </row>
    <row r="956" spans="1:12">
      <c r="A956">
        <v>2024</v>
      </c>
      <c r="B956" t="s">
        <v>432</v>
      </c>
      <c r="C956" t="s">
        <v>39</v>
      </c>
      <c r="D956" t="s">
        <v>28</v>
      </c>
      <c r="E956" t="s">
        <v>29</v>
      </c>
      <c r="F956">
        <v>2022</v>
      </c>
      <c r="G956">
        <v>8</v>
      </c>
      <c r="H956" t="s">
        <v>1</v>
      </c>
      <c r="I956" t="s">
        <v>688</v>
      </c>
      <c r="J956" t="s">
        <v>690</v>
      </c>
      <c r="K956" t="s">
        <v>2</v>
      </c>
      <c r="L956" t="s">
        <v>691</v>
      </c>
    </row>
    <row r="957" spans="1:12">
      <c r="A957">
        <v>2024</v>
      </c>
      <c r="B957" t="s">
        <v>424</v>
      </c>
      <c r="C957" t="s">
        <v>21</v>
      </c>
      <c r="D957" t="s">
        <v>34</v>
      </c>
      <c r="E957" t="s">
        <v>35</v>
      </c>
      <c r="F957">
        <v>2022</v>
      </c>
      <c r="G957">
        <v>53</v>
      </c>
      <c r="H957" t="s">
        <v>1</v>
      </c>
      <c r="I957" t="s">
        <v>688</v>
      </c>
      <c r="J957" t="s">
        <v>690</v>
      </c>
      <c r="K957" t="s">
        <v>2</v>
      </c>
      <c r="L957" t="s">
        <v>691</v>
      </c>
    </row>
    <row r="958" spans="1:12">
      <c r="A958">
        <v>2023</v>
      </c>
      <c r="B958" t="s">
        <v>438</v>
      </c>
      <c r="C958" t="s">
        <v>52</v>
      </c>
      <c r="D958" t="s">
        <v>114</v>
      </c>
      <c r="E958" t="s">
        <v>115</v>
      </c>
      <c r="F958">
        <v>2021</v>
      </c>
      <c r="G958">
        <v>30</v>
      </c>
      <c r="H958" t="s">
        <v>101</v>
      </c>
      <c r="I958" t="s">
        <v>697</v>
      </c>
      <c r="J958" t="s">
        <v>690</v>
      </c>
      <c r="L958" t="s">
        <v>691</v>
      </c>
    </row>
    <row r="959" spans="1:12">
      <c r="A959">
        <v>2023</v>
      </c>
      <c r="B959" t="s">
        <v>420</v>
      </c>
      <c r="C959" t="s">
        <v>8</v>
      </c>
      <c r="D959" t="s">
        <v>73</v>
      </c>
      <c r="E959" t="s">
        <v>74</v>
      </c>
      <c r="F959">
        <v>2021</v>
      </c>
      <c r="G959">
        <v>3</v>
      </c>
      <c r="H959" t="s">
        <v>1</v>
      </c>
      <c r="I959" t="s">
        <v>688</v>
      </c>
      <c r="J959" t="s">
        <v>694</v>
      </c>
      <c r="K959" t="s">
        <v>54</v>
      </c>
      <c r="L959" t="s">
        <v>695</v>
      </c>
    </row>
    <row r="960" spans="1:12">
      <c r="A960">
        <v>2023</v>
      </c>
      <c r="B960" t="s">
        <v>424</v>
      </c>
      <c r="C960" t="s">
        <v>21</v>
      </c>
      <c r="D960" t="s">
        <v>69</v>
      </c>
      <c r="E960" t="s">
        <v>70</v>
      </c>
      <c r="F960">
        <v>2021</v>
      </c>
      <c r="G960">
        <v>0</v>
      </c>
      <c r="H960" t="s">
        <v>1</v>
      </c>
      <c r="I960" t="s">
        <v>688</v>
      </c>
      <c r="J960" t="s">
        <v>690</v>
      </c>
      <c r="K960" t="s">
        <v>54</v>
      </c>
      <c r="L960" t="s">
        <v>691</v>
      </c>
    </row>
    <row r="961" spans="1:12">
      <c r="A961">
        <v>2024</v>
      </c>
      <c r="B961" t="s">
        <v>433</v>
      </c>
      <c r="C961" t="s">
        <v>42</v>
      </c>
      <c r="D961" t="s">
        <v>73</v>
      </c>
      <c r="E961" t="s">
        <v>74</v>
      </c>
      <c r="F961">
        <v>2022</v>
      </c>
      <c r="G961">
        <v>2</v>
      </c>
      <c r="H961" t="s">
        <v>1</v>
      </c>
      <c r="I961" t="s">
        <v>688</v>
      </c>
      <c r="J961" t="s">
        <v>694</v>
      </c>
      <c r="K961" t="s">
        <v>54</v>
      </c>
      <c r="L961" t="s">
        <v>695</v>
      </c>
    </row>
    <row r="962" spans="1:12">
      <c r="A962">
        <v>2024</v>
      </c>
      <c r="B962" t="s">
        <v>429</v>
      </c>
      <c r="C962" t="s">
        <v>30</v>
      </c>
      <c r="D962" t="s">
        <v>71</v>
      </c>
      <c r="E962" t="s">
        <v>72</v>
      </c>
      <c r="F962">
        <v>2022</v>
      </c>
      <c r="G962">
        <v>96</v>
      </c>
      <c r="H962" t="s">
        <v>1</v>
      </c>
      <c r="I962" t="s">
        <v>688</v>
      </c>
      <c r="J962" t="s">
        <v>690</v>
      </c>
      <c r="K962" t="s">
        <v>54</v>
      </c>
      <c r="L962" t="s">
        <v>691</v>
      </c>
    </row>
    <row r="963" spans="1:12">
      <c r="A963">
        <v>2024</v>
      </c>
      <c r="B963" t="s">
        <v>423</v>
      </c>
      <c r="C963" t="s">
        <v>18</v>
      </c>
      <c r="D963" t="s">
        <v>123</v>
      </c>
      <c r="E963" t="s">
        <v>120</v>
      </c>
      <c r="F963">
        <v>2022</v>
      </c>
      <c r="G963">
        <v>0.5</v>
      </c>
      <c r="H963" t="s">
        <v>119</v>
      </c>
      <c r="I963" t="s">
        <v>712</v>
      </c>
      <c r="J963" t="s">
        <v>690</v>
      </c>
      <c r="L963" t="s">
        <v>691</v>
      </c>
    </row>
    <row r="964" spans="1:12">
      <c r="A964">
        <v>2023</v>
      </c>
      <c r="B964" t="s">
        <v>434</v>
      </c>
      <c r="C964" t="s">
        <v>45</v>
      </c>
      <c r="D964" t="s">
        <v>85</v>
      </c>
      <c r="E964" t="s">
        <v>86</v>
      </c>
      <c r="F964">
        <v>2021</v>
      </c>
      <c r="G964">
        <v>0</v>
      </c>
      <c r="H964" t="s">
        <v>1</v>
      </c>
      <c r="I964" t="s">
        <v>688</v>
      </c>
      <c r="J964" t="s">
        <v>690</v>
      </c>
      <c r="K964" t="s">
        <v>78</v>
      </c>
      <c r="L964" t="s">
        <v>691</v>
      </c>
    </row>
    <row r="965" spans="1:12">
      <c r="A965">
        <v>2023</v>
      </c>
      <c r="B965" t="s">
        <v>423</v>
      </c>
      <c r="C965" t="s">
        <v>18</v>
      </c>
      <c r="D965" t="s">
        <v>19</v>
      </c>
      <c r="E965" t="s">
        <v>20</v>
      </c>
      <c r="F965">
        <v>2019</v>
      </c>
      <c r="G965">
        <v>75</v>
      </c>
      <c r="H965" t="s">
        <v>1</v>
      </c>
      <c r="I965" t="s">
        <v>688</v>
      </c>
      <c r="J965" t="s">
        <v>690</v>
      </c>
      <c r="K965" t="s">
        <v>2</v>
      </c>
      <c r="L965" t="s">
        <v>700</v>
      </c>
    </row>
    <row r="966" spans="1:12">
      <c r="A966">
        <v>2024</v>
      </c>
      <c r="B966" t="s">
        <v>421</v>
      </c>
      <c r="C966" t="s">
        <v>13</v>
      </c>
      <c r="D966" t="s">
        <v>142</v>
      </c>
      <c r="E966" t="s">
        <v>143</v>
      </c>
      <c r="F966">
        <v>2022</v>
      </c>
      <c r="G966">
        <v>40</v>
      </c>
      <c r="H966" t="s">
        <v>717</v>
      </c>
      <c r="I966" t="s">
        <v>716</v>
      </c>
      <c r="J966" t="s">
        <v>690</v>
      </c>
      <c r="L966" t="s">
        <v>691</v>
      </c>
    </row>
    <row r="967" spans="1:12">
      <c r="A967">
        <v>2024</v>
      </c>
      <c r="B967" t="s">
        <v>433</v>
      </c>
      <c r="C967" t="s">
        <v>42</v>
      </c>
      <c r="D967" t="s">
        <v>103</v>
      </c>
      <c r="E967" t="s">
        <v>102</v>
      </c>
      <c r="F967">
        <v>2022</v>
      </c>
      <c r="G967">
        <v>6</v>
      </c>
      <c r="H967" t="s">
        <v>101</v>
      </c>
      <c r="I967" t="s">
        <v>697</v>
      </c>
      <c r="J967" t="s">
        <v>690</v>
      </c>
      <c r="L967" t="s">
        <v>691</v>
      </c>
    </row>
    <row r="968" spans="1:12">
      <c r="A968">
        <v>2024</v>
      </c>
      <c r="B968" t="s">
        <v>428</v>
      </c>
      <c r="C968" t="s">
        <v>27</v>
      </c>
      <c r="D968" t="s">
        <v>31</v>
      </c>
      <c r="E968" t="s">
        <v>32</v>
      </c>
      <c r="F968">
        <v>2022</v>
      </c>
      <c r="G968">
        <v>13</v>
      </c>
      <c r="H968" t="s">
        <v>1</v>
      </c>
      <c r="I968" t="s">
        <v>688</v>
      </c>
      <c r="J968" t="s">
        <v>690</v>
      </c>
      <c r="K968" t="s">
        <v>2</v>
      </c>
      <c r="L968" t="s">
        <v>691</v>
      </c>
    </row>
    <row r="969" spans="1:12">
      <c r="A969">
        <v>2023</v>
      </c>
      <c r="B969" t="s">
        <v>420</v>
      </c>
      <c r="C969" t="s">
        <v>8</v>
      </c>
      <c r="D969" t="s">
        <v>40</v>
      </c>
      <c r="E969" t="s">
        <v>41</v>
      </c>
      <c r="F969">
        <v>2019</v>
      </c>
      <c r="G969">
        <v>17.239999999999998</v>
      </c>
      <c r="H969" t="s">
        <v>1</v>
      </c>
      <c r="I969" t="s">
        <v>688</v>
      </c>
      <c r="J969" t="s">
        <v>690</v>
      </c>
      <c r="K969" t="s">
        <v>2</v>
      </c>
      <c r="L969" t="s">
        <v>708</v>
      </c>
    </row>
    <row r="970" spans="1:12">
      <c r="A970">
        <v>2023</v>
      </c>
      <c r="B970" t="s">
        <v>439</v>
      </c>
      <c r="C970" t="s">
        <v>53</v>
      </c>
      <c r="D970" t="s">
        <v>91</v>
      </c>
      <c r="E970" t="s">
        <v>92</v>
      </c>
      <c r="F970">
        <v>2021</v>
      </c>
      <c r="G970">
        <v>0</v>
      </c>
      <c r="H970" t="s">
        <v>1</v>
      </c>
      <c r="I970" t="s">
        <v>688</v>
      </c>
      <c r="J970" t="s">
        <v>690</v>
      </c>
      <c r="K970" t="s">
        <v>78</v>
      </c>
      <c r="L970" t="s">
        <v>691</v>
      </c>
    </row>
    <row r="971" spans="1:12">
      <c r="A971">
        <v>2023</v>
      </c>
      <c r="B971" t="s">
        <v>429</v>
      </c>
      <c r="C971" t="s">
        <v>30</v>
      </c>
      <c r="D971" t="s">
        <v>91</v>
      </c>
      <c r="E971" t="s">
        <v>92</v>
      </c>
      <c r="F971">
        <v>2021</v>
      </c>
      <c r="G971">
        <v>0</v>
      </c>
      <c r="H971" t="s">
        <v>1</v>
      </c>
      <c r="I971" t="s">
        <v>688</v>
      </c>
      <c r="J971" t="s">
        <v>690</v>
      </c>
      <c r="K971" t="s">
        <v>78</v>
      </c>
      <c r="L971" t="s">
        <v>691</v>
      </c>
    </row>
    <row r="972" spans="1:12">
      <c r="A972">
        <v>2023</v>
      </c>
      <c r="B972" t="s">
        <v>424</v>
      </c>
      <c r="C972" t="s">
        <v>21</v>
      </c>
      <c r="D972" t="s">
        <v>56</v>
      </c>
      <c r="E972" t="s">
        <v>57</v>
      </c>
      <c r="F972">
        <v>2020</v>
      </c>
      <c r="G972">
        <v>50</v>
      </c>
      <c r="H972" t="s">
        <v>1</v>
      </c>
      <c r="I972" t="s">
        <v>688</v>
      </c>
      <c r="J972" t="s">
        <v>690</v>
      </c>
      <c r="K972" t="s">
        <v>54</v>
      </c>
      <c r="L972" t="s">
        <v>695</v>
      </c>
    </row>
    <row r="973" spans="1:12">
      <c r="A973">
        <v>2023</v>
      </c>
      <c r="B973" t="s">
        <v>432</v>
      </c>
      <c r="C973" t="s">
        <v>39</v>
      </c>
      <c r="D973" t="s">
        <v>43</v>
      </c>
      <c r="E973" t="s">
        <v>44</v>
      </c>
      <c r="F973">
        <v>2022</v>
      </c>
      <c r="G973">
        <v>64.239999999999995</v>
      </c>
      <c r="H973" t="s">
        <v>1</v>
      </c>
      <c r="I973" t="s">
        <v>688</v>
      </c>
      <c r="J973" t="s">
        <v>690</v>
      </c>
      <c r="K973" t="s">
        <v>2</v>
      </c>
      <c r="L973" t="s">
        <v>708</v>
      </c>
    </row>
    <row r="974" spans="1:12">
      <c r="A974">
        <v>2023</v>
      </c>
      <c r="B974" t="s">
        <v>437</v>
      </c>
      <c r="C974" t="s">
        <v>51</v>
      </c>
      <c r="D974" t="s">
        <v>140</v>
      </c>
      <c r="E974" t="s">
        <v>141</v>
      </c>
      <c r="F974">
        <v>2021</v>
      </c>
      <c r="G974">
        <v>0</v>
      </c>
      <c r="H974" t="s">
        <v>717</v>
      </c>
      <c r="I974" t="s">
        <v>716</v>
      </c>
      <c r="J974" t="s">
        <v>690</v>
      </c>
      <c r="L974" t="s">
        <v>691</v>
      </c>
    </row>
    <row r="975" spans="1:12">
      <c r="A975">
        <v>2023</v>
      </c>
      <c r="B975" t="s">
        <v>420</v>
      </c>
      <c r="C975" t="s">
        <v>8</v>
      </c>
      <c r="D975" t="s">
        <v>43</v>
      </c>
      <c r="E975" t="s">
        <v>44</v>
      </c>
      <c r="F975">
        <v>2022</v>
      </c>
      <c r="G975">
        <v>71.59</v>
      </c>
      <c r="H975" t="s">
        <v>1</v>
      </c>
      <c r="I975" t="s">
        <v>688</v>
      </c>
      <c r="J975" t="s">
        <v>690</v>
      </c>
      <c r="K975" t="s">
        <v>2</v>
      </c>
      <c r="L975" t="s">
        <v>708</v>
      </c>
    </row>
    <row r="976" spans="1:12">
      <c r="A976">
        <v>2023</v>
      </c>
      <c r="B976" t="s">
        <v>436</v>
      </c>
      <c r="C976" t="s">
        <v>49</v>
      </c>
      <c r="D976" t="s">
        <v>61</v>
      </c>
      <c r="E976" t="s">
        <v>62</v>
      </c>
      <c r="F976">
        <v>2021</v>
      </c>
      <c r="G976">
        <v>30</v>
      </c>
      <c r="H976" t="s">
        <v>1</v>
      </c>
      <c r="I976" t="s">
        <v>688</v>
      </c>
      <c r="J976" t="s">
        <v>690</v>
      </c>
      <c r="K976" t="s">
        <v>54</v>
      </c>
      <c r="L976" t="s">
        <v>691</v>
      </c>
    </row>
    <row r="977" spans="1:12">
      <c r="A977">
        <v>2023</v>
      </c>
      <c r="B977" t="s">
        <v>421</v>
      </c>
      <c r="C977" t="s">
        <v>13</v>
      </c>
      <c r="D977" t="s">
        <v>103</v>
      </c>
      <c r="E977" t="s">
        <v>102</v>
      </c>
      <c r="F977">
        <v>2021</v>
      </c>
      <c r="G977">
        <v>42</v>
      </c>
      <c r="H977" t="s">
        <v>101</v>
      </c>
      <c r="I977" t="s">
        <v>697</v>
      </c>
      <c r="J977" t="s">
        <v>690</v>
      </c>
      <c r="L977" t="s">
        <v>691</v>
      </c>
    </row>
    <row r="978" spans="1:12">
      <c r="A978">
        <v>2023</v>
      </c>
      <c r="B978" t="s">
        <v>420</v>
      </c>
      <c r="C978" t="s">
        <v>8</v>
      </c>
      <c r="D978" t="s">
        <v>34</v>
      </c>
      <c r="E978" t="s">
        <v>35</v>
      </c>
      <c r="F978">
        <v>2021</v>
      </c>
      <c r="G978">
        <v>90</v>
      </c>
      <c r="H978" t="s">
        <v>1</v>
      </c>
      <c r="I978" t="s">
        <v>688</v>
      </c>
      <c r="J978" t="s">
        <v>690</v>
      </c>
      <c r="K978" t="s">
        <v>2</v>
      </c>
      <c r="L978" t="s">
        <v>691</v>
      </c>
    </row>
    <row r="979" spans="1:12">
      <c r="A979">
        <v>2023</v>
      </c>
      <c r="B979" t="s">
        <v>421</v>
      </c>
      <c r="C979" t="s">
        <v>13</v>
      </c>
      <c r="D979" t="s">
        <v>16</v>
      </c>
      <c r="E979" t="s">
        <v>17</v>
      </c>
      <c r="F979">
        <v>2019</v>
      </c>
      <c r="G979">
        <v>10.48413562</v>
      </c>
      <c r="H979" t="s">
        <v>1</v>
      </c>
      <c r="I979" t="s">
        <v>688</v>
      </c>
      <c r="J979" t="s">
        <v>690</v>
      </c>
      <c r="K979" t="s">
        <v>2</v>
      </c>
      <c r="L979" t="s">
        <v>700</v>
      </c>
    </row>
    <row r="980" spans="1:12">
      <c r="A980">
        <v>2024</v>
      </c>
      <c r="B980" t="s">
        <v>424</v>
      </c>
      <c r="C980" t="s">
        <v>21</v>
      </c>
      <c r="D980" t="s">
        <v>140</v>
      </c>
      <c r="E980" t="s">
        <v>141</v>
      </c>
      <c r="F980">
        <v>2022</v>
      </c>
      <c r="G980">
        <v>0</v>
      </c>
      <c r="H980" t="s">
        <v>717</v>
      </c>
      <c r="I980" t="s">
        <v>716</v>
      </c>
      <c r="J980" t="s">
        <v>690</v>
      </c>
      <c r="L980" t="s">
        <v>691</v>
      </c>
    </row>
    <row r="981" spans="1:12">
      <c r="A981">
        <v>2024</v>
      </c>
      <c r="B981" t="s">
        <v>425</v>
      </c>
      <c r="C981" t="s">
        <v>24</v>
      </c>
      <c r="D981" t="s">
        <v>69</v>
      </c>
      <c r="E981" t="s">
        <v>70</v>
      </c>
      <c r="F981">
        <v>2022</v>
      </c>
      <c r="G981">
        <v>25</v>
      </c>
      <c r="H981" t="s">
        <v>1</v>
      </c>
      <c r="I981" t="s">
        <v>688</v>
      </c>
      <c r="J981" t="s">
        <v>690</v>
      </c>
      <c r="K981" t="s">
        <v>54</v>
      </c>
      <c r="L981" t="s">
        <v>691</v>
      </c>
    </row>
    <row r="982" spans="1:12">
      <c r="A982">
        <v>2024</v>
      </c>
      <c r="B982" t="s">
        <v>421</v>
      </c>
      <c r="C982" t="s">
        <v>13</v>
      </c>
      <c r="D982" t="s">
        <v>71</v>
      </c>
      <c r="E982" t="s">
        <v>72</v>
      </c>
      <c r="F982">
        <v>2022</v>
      </c>
      <c r="G982">
        <v>114</v>
      </c>
      <c r="H982" t="s">
        <v>1</v>
      </c>
      <c r="I982" t="s">
        <v>688</v>
      </c>
      <c r="J982" t="s">
        <v>690</v>
      </c>
      <c r="K982" t="s">
        <v>54</v>
      </c>
      <c r="L982" t="s">
        <v>691</v>
      </c>
    </row>
    <row r="983" spans="1:12">
      <c r="A983">
        <v>2024</v>
      </c>
      <c r="B983" t="s">
        <v>428</v>
      </c>
      <c r="C983" t="s">
        <v>27</v>
      </c>
      <c r="D983" t="s">
        <v>37</v>
      </c>
      <c r="E983" t="s">
        <v>38</v>
      </c>
      <c r="F983">
        <v>2020</v>
      </c>
      <c r="G983">
        <v>23.25</v>
      </c>
      <c r="H983" t="s">
        <v>1</v>
      </c>
      <c r="I983" t="s">
        <v>688</v>
      </c>
      <c r="J983" t="s">
        <v>690</v>
      </c>
      <c r="K983" t="s">
        <v>2</v>
      </c>
      <c r="L983" t="s">
        <v>708</v>
      </c>
    </row>
    <row r="984" spans="1:12">
      <c r="A984">
        <v>2024</v>
      </c>
      <c r="B984" t="s">
        <v>431</v>
      </c>
      <c r="C984" t="s">
        <v>36</v>
      </c>
      <c r="D984" t="s">
        <v>85</v>
      </c>
      <c r="E984" t="s">
        <v>86</v>
      </c>
      <c r="F984">
        <v>2022</v>
      </c>
      <c r="G984">
        <v>0</v>
      </c>
      <c r="H984" t="s">
        <v>1</v>
      </c>
      <c r="I984" t="s">
        <v>688</v>
      </c>
      <c r="J984" t="s">
        <v>690</v>
      </c>
      <c r="K984" t="s">
        <v>78</v>
      </c>
      <c r="L984" t="s">
        <v>691</v>
      </c>
    </row>
    <row r="985" spans="1:12">
      <c r="A985">
        <v>2024</v>
      </c>
      <c r="B985" t="s">
        <v>422</v>
      </c>
      <c r="C985" t="s">
        <v>15</v>
      </c>
      <c r="D985" t="s">
        <v>85</v>
      </c>
      <c r="E985" t="s">
        <v>86</v>
      </c>
      <c r="F985">
        <v>2022</v>
      </c>
      <c r="G985">
        <v>0</v>
      </c>
      <c r="H985" t="s">
        <v>1</v>
      </c>
      <c r="I985" t="s">
        <v>688</v>
      </c>
      <c r="J985" t="s">
        <v>690</v>
      </c>
      <c r="K985" t="s">
        <v>78</v>
      </c>
      <c r="L985" t="s">
        <v>691</v>
      </c>
    </row>
    <row r="986" spans="1:12">
      <c r="A986">
        <v>2024</v>
      </c>
      <c r="B986" t="s">
        <v>429</v>
      </c>
      <c r="C986" t="s">
        <v>30</v>
      </c>
      <c r="D986" t="s">
        <v>85</v>
      </c>
      <c r="E986" t="s">
        <v>86</v>
      </c>
      <c r="F986">
        <v>2022</v>
      </c>
      <c r="G986">
        <v>0</v>
      </c>
      <c r="H986" t="s">
        <v>1</v>
      </c>
      <c r="I986" t="s">
        <v>688</v>
      </c>
      <c r="J986" t="s">
        <v>690</v>
      </c>
      <c r="K986" t="s">
        <v>78</v>
      </c>
      <c r="L986" t="s">
        <v>691</v>
      </c>
    </row>
    <row r="987" spans="1:12">
      <c r="A987">
        <v>2023</v>
      </c>
      <c r="B987" t="s">
        <v>430</v>
      </c>
      <c r="C987" t="s">
        <v>33</v>
      </c>
      <c r="D987" t="s">
        <v>82</v>
      </c>
      <c r="E987" t="s">
        <v>83</v>
      </c>
      <c r="F987">
        <v>2021</v>
      </c>
      <c r="G987">
        <v>0</v>
      </c>
      <c r="H987" t="s">
        <v>1</v>
      </c>
      <c r="I987" t="s">
        <v>688</v>
      </c>
      <c r="J987" t="s">
        <v>690</v>
      </c>
      <c r="K987" t="s">
        <v>78</v>
      </c>
      <c r="L987" t="s">
        <v>691</v>
      </c>
    </row>
    <row r="988" spans="1:12">
      <c r="A988">
        <v>2023</v>
      </c>
      <c r="B988" t="s">
        <v>423</v>
      </c>
      <c r="C988" t="s">
        <v>18</v>
      </c>
      <c r="D988" t="s">
        <v>67</v>
      </c>
      <c r="E988" t="s">
        <v>68</v>
      </c>
      <c r="F988">
        <v>2021</v>
      </c>
      <c r="G988">
        <v>2</v>
      </c>
      <c r="H988" t="s">
        <v>1</v>
      </c>
      <c r="I988" t="s">
        <v>688</v>
      </c>
      <c r="J988" t="s">
        <v>690</v>
      </c>
      <c r="K988" t="s">
        <v>54</v>
      </c>
      <c r="L988" t="s">
        <v>691</v>
      </c>
    </row>
    <row r="989" spans="1:12">
      <c r="A989">
        <v>2023</v>
      </c>
      <c r="B989" t="s">
        <v>422</v>
      </c>
      <c r="C989" t="s">
        <v>15</v>
      </c>
      <c r="D989" t="s">
        <v>93</v>
      </c>
      <c r="E989" t="s">
        <v>94</v>
      </c>
      <c r="F989">
        <v>2021</v>
      </c>
      <c r="G989">
        <v>0</v>
      </c>
      <c r="H989" t="s">
        <v>1</v>
      </c>
      <c r="I989" t="s">
        <v>688</v>
      </c>
      <c r="J989" t="s">
        <v>690</v>
      </c>
      <c r="K989" t="s">
        <v>78</v>
      </c>
      <c r="L989" t="s">
        <v>691</v>
      </c>
    </row>
    <row r="990" spans="1:12">
      <c r="A990">
        <v>2023</v>
      </c>
      <c r="B990" t="s">
        <v>438</v>
      </c>
      <c r="C990" t="s">
        <v>52</v>
      </c>
      <c r="D990" t="s">
        <v>60</v>
      </c>
      <c r="E990" t="s">
        <v>55</v>
      </c>
      <c r="F990">
        <v>2020</v>
      </c>
      <c r="G990">
        <v>32</v>
      </c>
      <c r="H990" t="s">
        <v>1</v>
      </c>
      <c r="I990" t="s">
        <v>688</v>
      </c>
      <c r="J990" t="s">
        <v>690</v>
      </c>
      <c r="K990" t="s">
        <v>54</v>
      </c>
      <c r="L990" t="s">
        <v>695</v>
      </c>
    </row>
    <row r="991" spans="1:12">
      <c r="A991">
        <v>2023</v>
      </c>
      <c r="B991" t="s">
        <v>428</v>
      </c>
      <c r="C991" t="s">
        <v>27</v>
      </c>
      <c r="D991" t="s">
        <v>14</v>
      </c>
      <c r="E991" t="s">
        <v>5</v>
      </c>
      <c r="F991">
        <v>2021</v>
      </c>
      <c r="G991">
        <v>303</v>
      </c>
      <c r="H991" t="s">
        <v>1</v>
      </c>
      <c r="I991" t="s">
        <v>688</v>
      </c>
      <c r="J991" t="s">
        <v>690</v>
      </c>
      <c r="K991" t="s">
        <v>2</v>
      </c>
      <c r="L991" t="s">
        <v>691</v>
      </c>
    </row>
    <row r="992" spans="1:12">
      <c r="A992">
        <v>2024</v>
      </c>
      <c r="B992" t="s">
        <v>430</v>
      </c>
      <c r="C992" t="s">
        <v>33</v>
      </c>
      <c r="D992" t="s">
        <v>65</v>
      </c>
      <c r="E992" t="s">
        <v>66</v>
      </c>
      <c r="F992">
        <v>2022</v>
      </c>
      <c r="G992">
        <v>0</v>
      </c>
      <c r="H992" t="s">
        <v>1</v>
      </c>
      <c r="I992" t="s">
        <v>688</v>
      </c>
      <c r="J992" t="s">
        <v>690</v>
      </c>
      <c r="K992" t="s">
        <v>54</v>
      </c>
      <c r="L992" t="s">
        <v>691</v>
      </c>
    </row>
    <row r="993" spans="1:12">
      <c r="A993">
        <v>2023</v>
      </c>
      <c r="B993" t="s">
        <v>439</v>
      </c>
      <c r="C993" t="s">
        <v>53</v>
      </c>
      <c r="D993" t="s">
        <v>14</v>
      </c>
      <c r="E993" t="s">
        <v>5</v>
      </c>
      <c r="F993">
        <v>2021</v>
      </c>
      <c r="G993">
        <v>172</v>
      </c>
      <c r="H993" t="s">
        <v>1</v>
      </c>
      <c r="I993" t="s">
        <v>688</v>
      </c>
      <c r="J993" t="s">
        <v>690</v>
      </c>
      <c r="K993" t="s">
        <v>2</v>
      </c>
      <c r="L993" t="s">
        <v>691</v>
      </c>
    </row>
    <row r="994" spans="1:12">
      <c r="A994">
        <v>2024</v>
      </c>
      <c r="B994" t="s">
        <v>421</v>
      </c>
      <c r="C994" t="s">
        <v>13</v>
      </c>
      <c r="D994" t="s">
        <v>28</v>
      </c>
      <c r="E994" t="s">
        <v>29</v>
      </c>
      <c r="F994">
        <v>2022</v>
      </c>
      <c r="G994">
        <v>6</v>
      </c>
      <c r="H994" t="s">
        <v>1</v>
      </c>
      <c r="I994" t="s">
        <v>688</v>
      </c>
      <c r="J994" t="s">
        <v>690</v>
      </c>
      <c r="K994" t="s">
        <v>2</v>
      </c>
      <c r="L994" t="s">
        <v>691</v>
      </c>
    </row>
    <row r="995" spans="1:12">
      <c r="A995">
        <v>2024</v>
      </c>
      <c r="B995" t="s">
        <v>432</v>
      </c>
      <c r="C995" t="s">
        <v>39</v>
      </c>
      <c r="D995" t="s">
        <v>93</v>
      </c>
      <c r="E995" t="s">
        <v>94</v>
      </c>
      <c r="F995">
        <v>2022</v>
      </c>
      <c r="G995">
        <v>0</v>
      </c>
      <c r="H995" t="s">
        <v>1</v>
      </c>
      <c r="I995" t="s">
        <v>688</v>
      </c>
      <c r="J995" t="s">
        <v>690</v>
      </c>
      <c r="K995" t="s">
        <v>78</v>
      </c>
      <c r="L995" t="s">
        <v>691</v>
      </c>
    </row>
    <row r="996" spans="1:12">
      <c r="A996">
        <v>2024</v>
      </c>
      <c r="B996" t="s">
        <v>430</v>
      </c>
      <c r="C996" t="s">
        <v>33</v>
      </c>
      <c r="D996" t="s">
        <v>84</v>
      </c>
      <c r="E996" t="s">
        <v>79</v>
      </c>
      <c r="F996">
        <v>2022</v>
      </c>
      <c r="G996">
        <v>4</v>
      </c>
      <c r="H996" t="s">
        <v>1</v>
      </c>
      <c r="I996" t="s">
        <v>688</v>
      </c>
      <c r="J996" t="s">
        <v>690</v>
      </c>
      <c r="K996" t="s">
        <v>78</v>
      </c>
      <c r="L996" t="s">
        <v>691</v>
      </c>
    </row>
    <row r="997" spans="1:12">
      <c r="A997">
        <v>2023</v>
      </c>
      <c r="B997" t="s">
        <v>422</v>
      </c>
      <c r="C997" t="s">
        <v>15</v>
      </c>
      <c r="D997" t="s">
        <v>126</v>
      </c>
      <c r="E997" t="s">
        <v>127</v>
      </c>
      <c r="F997">
        <v>2018</v>
      </c>
      <c r="G997">
        <v>0</v>
      </c>
      <c r="H997" t="s">
        <v>119</v>
      </c>
      <c r="I997" t="s">
        <v>712</v>
      </c>
      <c r="J997" t="s">
        <v>690</v>
      </c>
      <c r="L997" t="s">
        <v>691</v>
      </c>
    </row>
    <row r="998" spans="1:12">
      <c r="A998">
        <v>2024</v>
      </c>
      <c r="B998" t="s">
        <v>421</v>
      </c>
      <c r="C998" t="s">
        <v>13</v>
      </c>
      <c r="D998" t="s">
        <v>69</v>
      </c>
      <c r="E998" t="s">
        <v>70</v>
      </c>
      <c r="F998">
        <v>2022</v>
      </c>
      <c r="G998">
        <v>84</v>
      </c>
      <c r="H998" t="s">
        <v>1</v>
      </c>
      <c r="I998" t="s">
        <v>688</v>
      </c>
      <c r="J998" t="s">
        <v>690</v>
      </c>
      <c r="K998" t="s">
        <v>54</v>
      </c>
      <c r="L998" t="s">
        <v>691</v>
      </c>
    </row>
    <row r="999" spans="1:12">
      <c r="A999">
        <v>2024</v>
      </c>
      <c r="B999" t="s">
        <v>432</v>
      </c>
      <c r="C999" t="s">
        <v>39</v>
      </c>
      <c r="D999" t="s">
        <v>71</v>
      </c>
      <c r="E999" t="s">
        <v>72</v>
      </c>
      <c r="F999">
        <v>2022</v>
      </c>
      <c r="G999">
        <v>56</v>
      </c>
      <c r="H999" t="s">
        <v>1</v>
      </c>
      <c r="I999" t="s">
        <v>688</v>
      </c>
      <c r="J999" t="s">
        <v>690</v>
      </c>
      <c r="K999" t="s">
        <v>54</v>
      </c>
      <c r="L999" t="s">
        <v>691</v>
      </c>
    </row>
    <row r="1000" spans="1:12">
      <c r="A1000">
        <v>2024</v>
      </c>
      <c r="B1000" t="s">
        <v>438</v>
      </c>
      <c r="C1000" t="s">
        <v>52</v>
      </c>
      <c r="D1000" t="s">
        <v>124</v>
      </c>
      <c r="E1000" t="s">
        <v>125</v>
      </c>
      <c r="F1000">
        <v>2022</v>
      </c>
      <c r="G1000">
        <v>1</v>
      </c>
      <c r="H1000" t="s">
        <v>119</v>
      </c>
      <c r="I1000" t="s">
        <v>712</v>
      </c>
      <c r="J1000" t="s">
        <v>690</v>
      </c>
      <c r="L1000" t="s">
        <v>691</v>
      </c>
    </row>
    <row r="1001" spans="1:12">
      <c r="A1001">
        <v>2024</v>
      </c>
      <c r="B1001" t="s">
        <v>430</v>
      </c>
      <c r="C1001" t="s">
        <v>33</v>
      </c>
      <c r="D1001" t="s">
        <v>60</v>
      </c>
      <c r="E1001" t="s">
        <v>55</v>
      </c>
      <c r="F1001">
        <v>2021</v>
      </c>
      <c r="G1001">
        <v>63</v>
      </c>
      <c r="H1001" t="s">
        <v>1</v>
      </c>
      <c r="I1001" t="s">
        <v>688</v>
      </c>
      <c r="J1001" t="s">
        <v>690</v>
      </c>
      <c r="K1001" t="s">
        <v>54</v>
      </c>
      <c r="L1001" t="s">
        <v>695</v>
      </c>
    </row>
    <row r="1002" spans="1:12">
      <c r="A1002">
        <v>2023</v>
      </c>
      <c r="B1002" t="s">
        <v>430</v>
      </c>
      <c r="C1002" t="s">
        <v>33</v>
      </c>
      <c r="D1002" t="s">
        <v>80</v>
      </c>
      <c r="E1002" t="s">
        <v>81</v>
      </c>
      <c r="F1002">
        <v>2021</v>
      </c>
      <c r="G1002">
        <v>535.5</v>
      </c>
      <c r="H1002" t="s">
        <v>1</v>
      </c>
      <c r="I1002" t="s">
        <v>688</v>
      </c>
      <c r="J1002" t="s">
        <v>690</v>
      </c>
      <c r="K1002" t="s">
        <v>78</v>
      </c>
      <c r="L1002" t="s">
        <v>691</v>
      </c>
    </row>
    <row r="1003" spans="1:12">
      <c r="A1003">
        <v>2023</v>
      </c>
      <c r="B1003" t="s">
        <v>434</v>
      </c>
      <c r="C1003" t="s">
        <v>45</v>
      </c>
      <c r="D1003" t="s">
        <v>91</v>
      </c>
      <c r="E1003" t="s">
        <v>92</v>
      </c>
      <c r="F1003">
        <v>2021</v>
      </c>
      <c r="G1003">
        <v>0</v>
      </c>
      <c r="H1003" t="s">
        <v>1</v>
      </c>
      <c r="I1003" t="s">
        <v>688</v>
      </c>
      <c r="J1003" t="s">
        <v>690</v>
      </c>
      <c r="K1003" t="s">
        <v>78</v>
      </c>
      <c r="L1003" t="s">
        <v>691</v>
      </c>
    </row>
    <row r="1004" spans="1:12">
      <c r="A1004">
        <v>2023</v>
      </c>
      <c r="B1004" t="s">
        <v>431</v>
      </c>
      <c r="C1004" t="s">
        <v>36</v>
      </c>
      <c r="D1004" t="s">
        <v>137</v>
      </c>
      <c r="E1004" t="s">
        <v>138</v>
      </c>
      <c r="F1004">
        <v>2021</v>
      </c>
      <c r="G1004">
        <v>0</v>
      </c>
      <c r="H1004" t="s">
        <v>717</v>
      </c>
      <c r="I1004" t="s">
        <v>716</v>
      </c>
      <c r="J1004" t="s">
        <v>690</v>
      </c>
      <c r="L1004" t="s">
        <v>691</v>
      </c>
    </row>
    <row r="1005" spans="1:12">
      <c r="A1005">
        <v>2023</v>
      </c>
      <c r="B1005" t="s">
        <v>420</v>
      </c>
      <c r="C1005" t="s">
        <v>8</v>
      </c>
      <c r="D1005" t="s">
        <v>103</v>
      </c>
      <c r="E1005" t="s">
        <v>102</v>
      </c>
      <c r="F1005">
        <v>2021</v>
      </c>
      <c r="G1005">
        <v>40</v>
      </c>
      <c r="H1005" t="s">
        <v>101</v>
      </c>
      <c r="I1005" t="s">
        <v>697</v>
      </c>
      <c r="J1005" t="s">
        <v>690</v>
      </c>
      <c r="L1005" t="s">
        <v>691</v>
      </c>
    </row>
    <row r="1006" spans="1:12">
      <c r="A1006">
        <v>2023</v>
      </c>
      <c r="B1006" t="s">
        <v>430</v>
      </c>
      <c r="C1006" t="s">
        <v>33</v>
      </c>
      <c r="D1006" t="s">
        <v>123</v>
      </c>
      <c r="E1006" t="s">
        <v>120</v>
      </c>
      <c r="F1006">
        <v>2021</v>
      </c>
      <c r="G1006">
        <v>1</v>
      </c>
      <c r="H1006" t="s">
        <v>119</v>
      </c>
      <c r="I1006" t="s">
        <v>712</v>
      </c>
      <c r="J1006" t="s">
        <v>690</v>
      </c>
      <c r="L1006" t="s">
        <v>691</v>
      </c>
    </row>
    <row r="1007" spans="1:12">
      <c r="A1007">
        <v>2023</v>
      </c>
      <c r="B1007" t="s">
        <v>422</v>
      </c>
      <c r="C1007" t="s">
        <v>15</v>
      </c>
      <c r="D1007" t="s">
        <v>34</v>
      </c>
      <c r="E1007" t="s">
        <v>35</v>
      </c>
      <c r="F1007">
        <v>2021</v>
      </c>
      <c r="G1007">
        <v>102</v>
      </c>
      <c r="H1007" t="s">
        <v>1</v>
      </c>
      <c r="I1007" t="s">
        <v>688</v>
      </c>
      <c r="J1007" t="s">
        <v>690</v>
      </c>
      <c r="K1007" t="s">
        <v>2</v>
      </c>
      <c r="L1007" t="s">
        <v>691</v>
      </c>
    </row>
    <row r="1008" spans="1:12">
      <c r="A1008">
        <v>2023</v>
      </c>
      <c r="B1008" t="s">
        <v>423</v>
      </c>
      <c r="C1008" t="s">
        <v>18</v>
      </c>
      <c r="D1008" t="s">
        <v>37</v>
      </c>
      <c r="E1008" t="s">
        <v>38</v>
      </c>
      <c r="F1008">
        <v>2019</v>
      </c>
      <c r="G1008">
        <v>27.4</v>
      </c>
      <c r="H1008" t="s">
        <v>1</v>
      </c>
      <c r="I1008" t="s">
        <v>688</v>
      </c>
      <c r="J1008" t="s">
        <v>690</v>
      </c>
      <c r="K1008" t="s">
        <v>2</v>
      </c>
      <c r="L1008" t="s">
        <v>708</v>
      </c>
    </row>
    <row r="1009" spans="1:12">
      <c r="A1009">
        <v>2023</v>
      </c>
      <c r="B1009" t="s">
        <v>433</v>
      </c>
      <c r="C1009" t="s">
        <v>42</v>
      </c>
      <c r="D1009" t="s">
        <v>56</v>
      </c>
      <c r="E1009" t="s">
        <v>57</v>
      </c>
      <c r="F1009">
        <v>2020</v>
      </c>
      <c r="G1009">
        <v>61</v>
      </c>
      <c r="H1009" t="s">
        <v>1</v>
      </c>
      <c r="I1009" t="s">
        <v>688</v>
      </c>
      <c r="J1009" t="s">
        <v>690</v>
      </c>
      <c r="K1009" t="s">
        <v>54</v>
      </c>
      <c r="L1009" t="s">
        <v>695</v>
      </c>
    </row>
    <row r="1010" spans="1:12">
      <c r="A1010">
        <v>2023</v>
      </c>
      <c r="B1010" t="s">
        <v>431</v>
      </c>
      <c r="C1010" t="s">
        <v>36</v>
      </c>
      <c r="D1010" t="s">
        <v>133</v>
      </c>
      <c r="E1010" t="s">
        <v>134</v>
      </c>
      <c r="F1010">
        <v>2021</v>
      </c>
      <c r="G1010">
        <v>1</v>
      </c>
      <c r="H1010" t="s">
        <v>717</v>
      </c>
      <c r="I1010" t="s">
        <v>716</v>
      </c>
      <c r="J1010" t="s">
        <v>690</v>
      </c>
      <c r="L1010" t="s">
        <v>691</v>
      </c>
    </row>
    <row r="1011" spans="1:12">
      <c r="A1011">
        <v>2024</v>
      </c>
      <c r="B1011" t="s">
        <v>429</v>
      </c>
      <c r="C1011" t="s">
        <v>30</v>
      </c>
      <c r="D1011" t="s">
        <v>28</v>
      </c>
      <c r="E1011" t="s">
        <v>29</v>
      </c>
      <c r="F1011">
        <v>2022</v>
      </c>
      <c r="G1011">
        <v>21</v>
      </c>
      <c r="H1011" t="s">
        <v>1</v>
      </c>
      <c r="I1011" t="s">
        <v>688</v>
      </c>
      <c r="J1011" t="s">
        <v>690</v>
      </c>
      <c r="K1011" t="s">
        <v>2</v>
      </c>
      <c r="L1011" t="s">
        <v>691</v>
      </c>
    </row>
    <row r="1012" spans="1:12">
      <c r="A1012">
        <v>2024</v>
      </c>
      <c r="B1012" t="s">
        <v>431</v>
      </c>
      <c r="C1012" t="s">
        <v>36</v>
      </c>
      <c r="D1012" t="s">
        <v>28</v>
      </c>
      <c r="E1012" t="s">
        <v>29</v>
      </c>
      <c r="F1012">
        <v>2022</v>
      </c>
      <c r="G1012">
        <v>0</v>
      </c>
      <c r="H1012" t="s">
        <v>1</v>
      </c>
      <c r="I1012" t="s">
        <v>688</v>
      </c>
      <c r="J1012" t="s">
        <v>690</v>
      </c>
      <c r="K1012" t="s">
        <v>2</v>
      </c>
      <c r="L1012" t="s">
        <v>691</v>
      </c>
    </row>
    <row r="1013" spans="1:12">
      <c r="A1013">
        <v>2024</v>
      </c>
      <c r="B1013" t="s">
        <v>437</v>
      </c>
      <c r="C1013" t="s">
        <v>51</v>
      </c>
      <c r="D1013" t="s">
        <v>19</v>
      </c>
      <c r="E1013" t="s">
        <v>20</v>
      </c>
      <c r="F1013">
        <v>2020</v>
      </c>
      <c r="G1013">
        <v>295</v>
      </c>
      <c r="H1013" t="s">
        <v>1</v>
      </c>
      <c r="I1013" t="s">
        <v>688</v>
      </c>
      <c r="J1013" t="s">
        <v>690</v>
      </c>
      <c r="K1013" t="s">
        <v>2</v>
      </c>
      <c r="L1013" t="s">
        <v>700</v>
      </c>
    </row>
    <row r="1014" spans="1:12">
      <c r="A1014">
        <v>2023</v>
      </c>
      <c r="B1014" t="s">
        <v>437</v>
      </c>
      <c r="C1014" t="s">
        <v>51</v>
      </c>
      <c r="D1014" t="s">
        <v>116</v>
      </c>
      <c r="E1014" t="s">
        <v>117</v>
      </c>
      <c r="F1014">
        <v>2021</v>
      </c>
      <c r="G1014">
        <v>0</v>
      </c>
      <c r="H1014" t="s">
        <v>101</v>
      </c>
      <c r="I1014" t="s">
        <v>697</v>
      </c>
      <c r="J1014" t="s">
        <v>690</v>
      </c>
      <c r="L1014" t="s">
        <v>691</v>
      </c>
    </row>
    <row r="1015" spans="1:12">
      <c r="A1015">
        <v>2023</v>
      </c>
      <c r="B1015" t="s">
        <v>435</v>
      </c>
      <c r="C1015" t="s">
        <v>48</v>
      </c>
      <c r="D1015" t="s">
        <v>124</v>
      </c>
      <c r="E1015" t="s">
        <v>125</v>
      </c>
      <c r="F1015">
        <v>2021</v>
      </c>
      <c r="G1015">
        <v>0</v>
      </c>
      <c r="H1015" t="s">
        <v>119</v>
      </c>
      <c r="I1015" t="s">
        <v>712</v>
      </c>
      <c r="J1015" t="s">
        <v>690</v>
      </c>
      <c r="L1015" t="s">
        <v>691</v>
      </c>
    </row>
    <row r="1016" spans="1:12">
      <c r="A1016">
        <v>2023</v>
      </c>
      <c r="B1016" t="s">
        <v>433</v>
      </c>
      <c r="C1016" t="s">
        <v>42</v>
      </c>
      <c r="D1016" t="s">
        <v>103</v>
      </c>
      <c r="E1016" t="s">
        <v>102</v>
      </c>
      <c r="F1016">
        <v>2021</v>
      </c>
      <c r="G1016">
        <v>5</v>
      </c>
      <c r="H1016" t="s">
        <v>101</v>
      </c>
      <c r="I1016" t="s">
        <v>697</v>
      </c>
      <c r="J1016" t="s">
        <v>690</v>
      </c>
      <c r="L1016" t="s">
        <v>691</v>
      </c>
    </row>
    <row r="1017" spans="1:12">
      <c r="A1017">
        <v>2023</v>
      </c>
      <c r="B1017" t="s">
        <v>435</v>
      </c>
      <c r="C1017" t="s">
        <v>48</v>
      </c>
      <c r="D1017" t="s">
        <v>37</v>
      </c>
      <c r="E1017" t="s">
        <v>38</v>
      </c>
      <c r="F1017">
        <v>2019</v>
      </c>
      <c r="G1017">
        <v>36.69</v>
      </c>
      <c r="H1017" t="s">
        <v>1</v>
      </c>
      <c r="I1017" t="s">
        <v>688</v>
      </c>
      <c r="J1017" t="s">
        <v>690</v>
      </c>
      <c r="K1017" t="s">
        <v>2</v>
      </c>
      <c r="L1017" t="s">
        <v>708</v>
      </c>
    </row>
    <row r="1018" spans="1:12">
      <c r="A1018">
        <v>2023</v>
      </c>
      <c r="B1018" t="s">
        <v>439</v>
      </c>
      <c r="C1018" t="s">
        <v>53</v>
      </c>
      <c r="D1018" t="s">
        <v>133</v>
      </c>
      <c r="E1018" t="s">
        <v>134</v>
      </c>
      <c r="F1018">
        <v>2021</v>
      </c>
      <c r="G1018">
        <v>2</v>
      </c>
      <c r="H1018" t="s">
        <v>717</v>
      </c>
      <c r="I1018" t="s">
        <v>716</v>
      </c>
      <c r="J1018" t="s">
        <v>690</v>
      </c>
      <c r="L1018" t="s">
        <v>691</v>
      </c>
    </row>
    <row r="1019" spans="1:12">
      <c r="A1019">
        <v>2024</v>
      </c>
      <c r="B1019" t="s">
        <v>433</v>
      </c>
      <c r="C1019" t="s">
        <v>42</v>
      </c>
      <c r="D1019" t="s">
        <v>14</v>
      </c>
      <c r="E1019" t="s">
        <v>5</v>
      </c>
      <c r="F1019">
        <v>2022</v>
      </c>
      <c r="G1019">
        <v>121</v>
      </c>
      <c r="H1019" t="s">
        <v>1</v>
      </c>
      <c r="I1019" t="s">
        <v>688</v>
      </c>
      <c r="J1019" t="s">
        <v>690</v>
      </c>
      <c r="K1019" t="s">
        <v>2</v>
      </c>
      <c r="L1019" t="s">
        <v>691</v>
      </c>
    </row>
    <row r="1020" spans="1:12">
      <c r="A1020">
        <v>2024</v>
      </c>
      <c r="B1020" t="s">
        <v>420</v>
      </c>
      <c r="C1020" t="s">
        <v>8</v>
      </c>
      <c r="D1020" t="s">
        <v>19</v>
      </c>
      <c r="E1020" t="s">
        <v>20</v>
      </c>
      <c r="F1020">
        <v>2020</v>
      </c>
      <c r="G1020">
        <v>475</v>
      </c>
      <c r="H1020" t="s">
        <v>1</v>
      </c>
      <c r="I1020" t="s">
        <v>688</v>
      </c>
      <c r="J1020" t="s">
        <v>690</v>
      </c>
      <c r="K1020" t="s">
        <v>2</v>
      </c>
      <c r="L1020" t="s">
        <v>700</v>
      </c>
    </row>
    <row r="1021" spans="1:12">
      <c r="A1021">
        <v>2024</v>
      </c>
      <c r="B1021" t="s">
        <v>429</v>
      </c>
      <c r="C1021" t="s">
        <v>30</v>
      </c>
      <c r="D1021" t="s">
        <v>139</v>
      </c>
      <c r="E1021" t="s">
        <v>132</v>
      </c>
      <c r="F1021">
        <v>2022</v>
      </c>
      <c r="G1021">
        <v>66.67</v>
      </c>
      <c r="H1021" t="s">
        <v>717</v>
      </c>
      <c r="I1021" t="s">
        <v>716</v>
      </c>
      <c r="J1021" t="s">
        <v>690</v>
      </c>
      <c r="L1021" t="s">
        <v>691</v>
      </c>
    </row>
    <row r="1022" spans="1:12">
      <c r="A1022">
        <v>2023</v>
      </c>
      <c r="B1022" t="s">
        <v>433</v>
      </c>
      <c r="C1022" t="s">
        <v>42</v>
      </c>
      <c r="D1022" t="s">
        <v>46</v>
      </c>
      <c r="E1022" t="s">
        <v>47</v>
      </c>
      <c r="F1022">
        <v>2023</v>
      </c>
      <c r="G1022">
        <v>86.58</v>
      </c>
      <c r="H1022" t="s">
        <v>1</v>
      </c>
      <c r="I1022" t="s">
        <v>688</v>
      </c>
      <c r="J1022" t="s">
        <v>690</v>
      </c>
      <c r="K1022" t="s">
        <v>2</v>
      </c>
      <c r="L1022" t="s">
        <v>708</v>
      </c>
    </row>
    <row r="1023" spans="1:12">
      <c r="A1023">
        <v>2023</v>
      </c>
      <c r="B1023" t="s">
        <v>432</v>
      </c>
      <c r="C1023" t="s">
        <v>39</v>
      </c>
      <c r="D1023" t="s">
        <v>85</v>
      </c>
      <c r="E1023" t="s">
        <v>86</v>
      </c>
      <c r="F1023">
        <v>2021</v>
      </c>
      <c r="G1023">
        <v>0</v>
      </c>
      <c r="H1023" t="s">
        <v>1</v>
      </c>
      <c r="I1023" t="s">
        <v>688</v>
      </c>
      <c r="J1023" t="s">
        <v>690</v>
      </c>
      <c r="K1023" t="s">
        <v>78</v>
      </c>
      <c r="L1023" t="s">
        <v>691</v>
      </c>
    </row>
    <row r="1024" spans="1:12">
      <c r="A1024">
        <v>2024</v>
      </c>
      <c r="B1024" t="s">
        <v>438</v>
      </c>
      <c r="C1024" t="s">
        <v>52</v>
      </c>
      <c r="D1024" t="s">
        <v>91</v>
      </c>
      <c r="E1024" t="s">
        <v>92</v>
      </c>
      <c r="F1024">
        <v>2022</v>
      </c>
      <c r="G1024">
        <v>0</v>
      </c>
      <c r="H1024" t="s">
        <v>1</v>
      </c>
      <c r="I1024" t="s">
        <v>688</v>
      </c>
      <c r="J1024" t="s">
        <v>690</v>
      </c>
      <c r="K1024" t="s">
        <v>78</v>
      </c>
      <c r="L1024" t="s">
        <v>691</v>
      </c>
    </row>
    <row r="1025" spans="1:12">
      <c r="A1025">
        <v>2024</v>
      </c>
      <c r="B1025" t="s">
        <v>430</v>
      </c>
      <c r="C1025" t="s">
        <v>33</v>
      </c>
      <c r="D1025" t="s">
        <v>142</v>
      </c>
      <c r="E1025" t="s">
        <v>143</v>
      </c>
      <c r="F1025">
        <v>2022</v>
      </c>
      <c r="G1025">
        <v>100</v>
      </c>
      <c r="H1025" t="s">
        <v>717</v>
      </c>
      <c r="I1025" t="s">
        <v>716</v>
      </c>
      <c r="J1025" t="s">
        <v>690</v>
      </c>
      <c r="L1025" t="s">
        <v>691</v>
      </c>
    </row>
    <row r="1026" spans="1:12">
      <c r="A1026">
        <v>2024</v>
      </c>
      <c r="B1026" t="s">
        <v>433</v>
      </c>
      <c r="C1026" t="s">
        <v>42</v>
      </c>
      <c r="D1026" t="s">
        <v>65</v>
      </c>
      <c r="E1026" t="s">
        <v>66</v>
      </c>
      <c r="F1026">
        <v>2022</v>
      </c>
      <c r="G1026">
        <v>0</v>
      </c>
      <c r="H1026" t="s">
        <v>1</v>
      </c>
      <c r="I1026" t="s">
        <v>688</v>
      </c>
      <c r="J1026" t="s">
        <v>690</v>
      </c>
      <c r="K1026" t="s">
        <v>54</v>
      </c>
      <c r="L1026" t="s">
        <v>691</v>
      </c>
    </row>
    <row r="1027" spans="1:12">
      <c r="A1027">
        <v>2024</v>
      </c>
      <c r="B1027" t="s">
        <v>428</v>
      </c>
      <c r="C1027" t="s">
        <v>27</v>
      </c>
      <c r="D1027" t="s">
        <v>126</v>
      </c>
      <c r="E1027" t="s">
        <v>127</v>
      </c>
      <c r="F1027">
        <v>2018</v>
      </c>
      <c r="G1027">
        <v>0</v>
      </c>
      <c r="H1027" t="s">
        <v>119</v>
      </c>
      <c r="I1027" t="s">
        <v>712</v>
      </c>
      <c r="J1027" t="s">
        <v>690</v>
      </c>
      <c r="L1027" t="s">
        <v>691</v>
      </c>
    </row>
    <row r="1028" spans="1:12">
      <c r="A1028">
        <v>2024</v>
      </c>
      <c r="B1028" t="s">
        <v>422</v>
      </c>
      <c r="C1028" t="s">
        <v>15</v>
      </c>
      <c r="D1028" t="s">
        <v>126</v>
      </c>
      <c r="E1028" t="s">
        <v>127</v>
      </c>
      <c r="F1028">
        <v>2018</v>
      </c>
      <c r="G1028">
        <v>0</v>
      </c>
      <c r="H1028" t="s">
        <v>119</v>
      </c>
      <c r="I1028" t="s">
        <v>712</v>
      </c>
      <c r="J1028" t="s">
        <v>690</v>
      </c>
      <c r="L1028" t="s">
        <v>691</v>
      </c>
    </row>
    <row r="1029" spans="1:12">
      <c r="A1029">
        <v>2024</v>
      </c>
      <c r="B1029" t="s">
        <v>437</v>
      </c>
      <c r="C1029" t="s">
        <v>51</v>
      </c>
      <c r="D1029" t="s">
        <v>137</v>
      </c>
      <c r="E1029" t="s">
        <v>138</v>
      </c>
      <c r="F1029">
        <v>2022</v>
      </c>
      <c r="G1029">
        <v>5</v>
      </c>
      <c r="H1029" t="s">
        <v>717</v>
      </c>
      <c r="I1029" t="s">
        <v>716</v>
      </c>
      <c r="J1029" t="s">
        <v>690</v>
      </c>
      <c r="L1029" t="s">
        <v>691</v>
      </c>
    </row>
    <row r="1030" spans="1:12">
      <c r="A1030">
        <v>2023</v>
      </c>
      <c r="B1030" t="s">
        <v>425</v>
      </c>
      <c r="C1030" t="s">
        <v>24</v>
      </c>
      <c r="D1030" t="s">
        <v>82</v>
      </c>
      <c r="E1030" t="s">
        <v>83</v>
      </c>
      <c r="F1030">
        <v>2021</v>
      </c>
      <c r="G1030">
        <v>1</v>
      </c>
      <c r="H1030" t="s">
        <v>1</v>
      </c>
      <c r="I1030" t="s">
        <v>688</v>
      </c>
      <c r="J1030" t="s">
        <v>690</v>
      </c>
      <c r="K1030" t="s">
        <v>78</v>
      </c>
      <c r="L1030" t="s">
        <v>691</v>
      </c>
    </row>
    <row r="1031" spans="1:12">
      <c r="A1031">
        <v>2023</v>
      </c>
      <c r="B1031" t="s">
        <v>425</v>
      </c>
      <c r="C1031" t="s">
        <v>24</v>
      </c>
      <c r="D1031" t="s">
        <v>126</v>
      </c>
      <c r="E1031" t="s">
        <v>127</v>
      </c>
      <c r="F1031">
        <v>2018</v>
      </c>
      <c r="G1031">
        <v>0</v>
      </c>
      <c r="H1031" t="s">
        <v>119</v>
      </c>
      <c r="I1031" t="s">
        <v>712</v>
      </c>
      <c r="J1031" t="s">
        <v>690</v>
      </c>
      <c r="L1031" t="s">
        <v>691</v>
      </c>
    </row>
    <row r="1032" spans="1:12">
      <c r="A1032">
        <v>2023</v>
      </c>
      <c r="B1032" t="s">
        <v>421</v>
      </c>
      <c r="C1032" t="s">
        <v>13</v>
      </c>
      <c r="D1032" t="s">
        <v>46</v>
      </c>
      <c r="E1032" t="s">
        <v>47</v>
      </c>
      <c r="F1032">
        <v>2024</v>
      </c>
      <c r="G1032">
        <v>85.12</v>
      </c>
      <c r="H1032" t="s">
        <v>1</v>
      </c>
      <c r="I1032" t="s">
        <v>688</v>
      </c>
      <c r="J1032" t="s">
        <v>690</v>
      </c>
      <c r="K1032" t="s">
        <v>2</v>
      </c>
      <c r="L1032" t="s">
        <v>708</v>
      </c>
    </row>
    <row r="1033" spans="1:12">
      <c r="A1033">
        <v>2023</v>
      </c>
      <c r="B1033" t="s">
        <v>431</v>
      </c>
      <c r="C1033" t="s">
        <v>36</v>
      </c>
      <c r="D1033" t="s">
        <v>34</v>
      </c>
      <c r="E1033" t="s">
        <v>35</v>
      </c>
      <c r="F1033">
        <v>2021</v>
      </c>
      <c r="G1033">
        <v>13</v>
      </c>
      <c r="H1033" t="s">
        <v>1</v>
      </c>
      <c r="I1033" t="s">
        <v>688</v>
      </c>
      <c r="J1033" t="s">
        <v>690</v>
      </c>
      <c r="K1033" t="s">
        <v>2</v>
      </c>
      <c r="L1033" t="s">
        <v>691</v>
      </c>
    </row>
    <row r="1034" spans="1:12">
      <c r="A1034">
        <v>2023</v>
      </c>
      <c r="B1034" t="s">
        <v>434</v>
      </c>
      <c r="C1034" t="s">
        <v>45</v>
      </c>
      <c r="D1034" t="s">
        <v>34</v>
      </c>
      <c r="E1034" t="s">
        <v>35</v>
      </c>
      <c r="F1034">
        <v>2021</v>
      </c>
      <c r="G1034">
        <v>7</v>
      </c>
      <c r="H1034" t="s">
        <v>1</v>
      </c>
      <c r="I1034" t="s">
        <v>688</v>
      </c>
      <c r="J1034" t="s">
        <v>690</v>
      </c>
      <c r="K1034" t="s">
        <v>2</v>
      </c>
      <c r="L1034" t="s">
        <v>691</v>
      </c>
    </row>
    <row r="1035" spans="1:12">
      <c r="A1035">
        <v>2023</v>
      </c>
      <c r="B1035" t="s">
        <v>439</v>
      </c>
      <c r="C1035" t="s">
        <v>53</v>
      </c>
      <c r="D1035" t="s">
        <v>121</v>
      </c>
      <c r="E1035" t="s">
        <v>122</v>
      </c>
      <c r="F1035">
        <v>2021</v>
      </c>
      <c r="G1035">
        <v>1</v>
      </c>
      <c r="H1035" t="s">
        <v>119</v>
      </c>
      <c r="I1035" t="s">
        <v>712</v>
      </c>
      <c r="J1035" t="s">
        <v>690</v>
      </c>
      <c r="L1035" t="s">
        <v>691</v>
      </c>
    </row>
    <row r="1036" spans="1:12">
      <c r="A1036">
        <v>2023</v>
      </c>
      <c r="B1036" t="s">
        <v>429</v>
      </c>
      <c r="C1036" t="s">
        <v>30</v>
      </c>
      <c r="D1036" t="s">
        <v>71</v>
      </c>
      <c r="E1036" t="s">
        <v>72</v>
      </c>
      <c r="F1036">
        <v>2021</v>
      </c>
      <c r="G1036">
        <v>93</v>
      </c>
      <c r="H1036" t="s">
        <v>1</v>
      </c>
      <c r="I1036" t="s">
        <v>688</v>
      </c>
      <c r="J1036" t="s">
        <v>690</v>
      </c>
      <c r="K1036" t="s">
        <v>54</v>
      </c>
      <c r="L1036" t="s">
        <v>691</v>
      </c>
    </row>
    <row r="1037" spans="1:12">
      <c r="A1037">
        <v>2023</v>
      </c>
      <c r="B1037" t="s">
        <v>430</v>
      </c>
      <c r="C1037" t="s">
        <v>33</v>
      </c>
      <c r="D1037" t="s">
        <v>43</v>
      </c>
      <c r="E1037" t="s">
        <v>44</v>
      </c>
      <c r="F1037">
        <v>2022</v>
      </c>
      <c r="G1037">
        <v>63.56</v>
      </c>
      <c r="H1037" t="s">
        <v>1</v>
      </c>
      <c r="I1037" t="s">
        <v>688</v>
      </c>
      <c r="J1037" t="s">
        <v>690</v>
      </c>
      <c r="K1037" t="s">
        <v>2</v>
      </c>
      <c r="L1037" t="s">
        <v>708</v>
      </c>
    </row>
    <row r="1038" spans="1:12">
      <c r="A1038">
        <v>2024</v>
      </c>
      <c r="B1038" t="s">
        <v>438</v>
      </c>
      <c r="C1038" t="s">
        <v>52</v>
      </c>
      <c r="D1038" t="s">
        <v>46</v>
      </c>
      <c r="E1038" t="s">
        <v>47</v>
      </c>
      <c r="F1038">
        <v>2022</v>
      </c>
      <c r="G1038">
        <v>73.03</v>
      </c>
      <c r="H1038" t="s">
        <v>1</v>
      </c>
      <c r="I1038" t="s">
        <v>688</v>
      </c>
      <c r="J1038" t="s">
        <v>690</v>
      </c>
      <c r="K1038" t="s">
        <v>2</v>
      </c>
      <c r="L1038" t="s">
        <v>708</v>
      </c>
    </row>
    <row r="1039" spans="1:12">
      <c r="A1039">
        <v>2024</v>
      </c>
      <c r="B1039" t="s">
        <v>438</v>
      </c>
      <c r="C1039" t="s">
        <v>52</v>
      </c>
      <c r="D1039" t="s">
        <v>142</v>
      </c>
      <c r="E1039" t="s">
        <v>143</v>
      </c>
      <c r="F1039">
        <v>2022</v>
      </c>
      <c r="G1039">
        <v>100</v>
      </c>
      <c r="H1039" t="s">
        <v>717</v>
      </c>
      <c r="I1039" t="s">
        <v>716</v>
      </c>
      <c r="J1039" t="s">
        <v>690</v>
      </c>
      <c r="L1039" t="s">
        <v>691</v>
      </c>
    </row>
    <row r="1040" spans="1:12">
      <c r="A1040">
        <v>2024</v>
      </c>
      <c r="B1040" t="s">
        <v>432</v>
      </c>
      <c r="C1040" t="s">
        <v>39</v>
      </c>
      <c r="D1040" t="s">
        <v>137</v>
      </c>
      <c r="E1040" t="s">
        <v>138</v>
      </c>
      <c r="F1040">
        <v>2022</v>
      </c>
      <c r="G1040">
        <v>4</v>
      </c>
      <c r="H1040" t="s">
        <v>717</v>
      </c>
      <c r="I1040" t="s">
        <v>716</v>
      </c>
      <c r="J1040" t="s">
        <v>690</v>
      </c>
      <c r="L1040" t="s">
        <v>691</v>
      </c>
    </row>
    <row r="1041" spans="1:12">
      <c r="A1041">
        <v>2023</v>
      </c>
      <c r="B1041" t="s">
        <v>422</v>
      </c>
      <c r="C1041" t="s">
        <v>15</v>
      </c>
      <c r="D1041" t="s">
        <v>116</v>
      </c>
      <c r="E1041" t="s">
        <v>117</v>
      </c>
      <c r="F1041">
        <v>2021</v>
      </c>
      <c r="G1041">
        <v>2.9585798816568049E-2</v>
      </c>
      <c r="H1041" t="s">
        <v>101</v>
      </c>
      <c r="I1041" t="s">
        <v>697</v>
      </c>
      <c r="J1041" t="s">
        <v>690</v>
      </c>
      <c r="L1041" t="s">
        <v>691</v>
      </c>
    </row>
    <row r="1042" spans="1:12">
      <c r="A1042">
        <v>2023</v>
      </c>
      <c r="B1042" t="s">
        <v>439</v>
      </c>
      <c r="C1042" t="s">
        <v>53</v>
      </c>
      <c r="D1042" t="s">
        <v>69</v>
      </c>
      <c r="E1042" t="s">
        <v>70</v>
      </c>
      <c r="F1042">
        <v>2021</v>
      </c>
      <c r="G1042">
        <v>0</v>
      </c>
      <c r="H1042" t="s">
        <v>1</v>
      </c>
      <c r="I1042" t="s">
        <v>688</v>
      </c>
      <c r="J1042" t="s">
        <v>690</v>
      </c>
      <c r="K1042" t="s">
        <v>54</v>
      </c>
      <c r="L1042" t="s">
        <v>691</v>
      </c>
    </row>
    <row r="1043" spans="1:12">
      <c r="A1043">
        <v>2023</v>
      </c>
      <c r="B1043" t="s">
        <v>420</v>
      </c>
      <c r="C1043" t="s">
        <v>8</v>
      </c>
      <c r="D1043" t="s">
        <v>69</v>
      </c>
      <c r="E1043" t="s">
        <v>70</v>
      </c>
      <c r="F1043">
        <v>2021</v>
      </c>
      <c r="G1043">
        <v>0</v>
      </c>
      <c r="H1043" t="s">
        <v>1</v>
      </c>
      <c r="I1043" t="s">
        <v>688</v>
      </c>
      <c r="J1043" t="s">
        <v>690</v>
      </c>
      <c r="K1043" t="s">
        <v>54</v>
      </c>
      <c r="L1043" t="s">
        <v>691</v>
      </c>
    </row>
    <row r="1044" spans="1:12">
      <c r="A1044">
        <v>2024</v>
      </c>
      <c r="B1044" t="s">
        <v>421</v>
      </c>
      <c r="C1044" t="s">
        <v>13</v>
      </c>
      <c r="D1044" t="s">
        <v>121</v>
      </c>
      <c r="E1044" t="s">
        <v>122</v>
      </c>
      <c r="F1044">
        <v>2022</v>
      </c>
      <c r="G1044">
        <v>2</v>
      </c>
      <c r="H1044" t="s">
        <v>119</v>
      </c>
      <c r="I1044" t="s">
        <v>712</v>
      </c>
      <c r="J1044" t="s">
        <v>690</v>
      </c>
      <c r="L1044" t="s">
        <v>691</v>
      </c>
    </row>
    <row r="1045" spans="1:12">
      <c r="A1045">
        <v>2024</v>
      </c>
      <c r="B1045" t="s">
        <v>439</v>
      </c>
      <c r="C1045" t="s">
        <v>53</v>
      </c>
      <c r="D1045" t="s">
        <v>126</v>
      </c>
      <c r="E1045" t="s">
        <v>127</v>
      </c>
      <c r="F1045">
        <v>2018</v>
      </c>
      <c r="G1045">
        <v>0</v>
      </c>
      <c r="H1045" t="s">
        <v>119</v>
      </c>
      <c r="I1045" t="s">
        <v>712</v>
      </c>
      <c r="J1045" t="s">
        <v>690</v>
      </c>
      <c r="L1045" t="s">
        <v>691</v>
      </c>
    </row>
    <row r="1046" spans="1:12">
      <c r="A1046">
        <v>2024</v>
      </c>
      <c r="B1046" t="s">
        <v>423</v>
      </c>
      <c r="C1046" t="s">
        <v>18</v>
      </c>
      <c r="D1046" t="s">
        <v>25</v>
      </c>
      <c r="E1046" t="s">
        <v>26</v>
      </c>
      <c r="F1046">
        <v>2022</v>
      </c>
      <c r="G1046">
        <v>1</v>
      </c>
      <c r="H1046" t="s">
        <v>1</v>
      </c>
      <c r="I1046" t="s">
        <v>688</v>
      </c>
      <c r="J1046" t="s">
        <v>690</v>
      </c>
      <c r="K1046" t="s">
        <v>2</v>
      </c>
      <c r="L1046" t="s">
        <v>691</v>
      </c>
    </row>
    <row r="1047" spans="1:12">
      <c r="A1047">
        <v>2023</v>
      </c>
      <c r="B1047" t="s">
        <v>435</v>
      </c>
      <c r="C1047" t="s">
        <v>48</v>
      </c>
      <c r="D1047" t="s">
        <v>91</v>
      </c>
      <c r="E1047" t="s">
        <v>92</v>
      </c>
      <c r="F1047">
        <v>2021</v>
      </c>
      <c r="G1047">
        <v>0</v>
      </c>
      <c r="H1047" t="s">
        <v>1</v>
      </c>
      <c r="I1047" t="s">
        <v>688</v>
      </c>
      <c r="J1047" t="s">
        <v>690</v>
      </c>
      <c r="K1047" t="s">
        <v>78</v>
      </c>
      <c r="L1047" t="s">
        <v>691</v>
      </c>
    </row>
    <row r="1048" spans="1:12">
      <c r="A1048">
        <v>2023</v>
      </c>
      <c r="B1048" t="s">
        <v>422</v>
      </c>
      <c r="C1048" t="s">
        <v>15</v>
      </c>
      <c r="D1048" t="s">
        <v>103</v>
      </c>
      <c r="E1048" t="s">
        <v>102</v>
      </c>
      <c r="F1048">
        <v>2021</v>
      </c>
      <c r="G1048">
        <v>47</v>
      </c>
      <c r="H1048" t="s">
        <v>101</v>
      </c>
      <c r="I1048" t="s">
        <v>697</v>
      </c>
      <c r="J1048" t="s">
        <v>690</v>
      </c>
      <c r="L1048" t="s">
        <v>691</v>
      </c>
    </row>
    <row r="1049" spans="1:12">
      <c r="A1049">
        <v>2023</v>
      </c>
      <c r="B1049" t="s">
        <v>429</v>
      </c>
      <c r="C1049" t="s">
        <v>30</v>
      </c>
      <c r="D1049" t="s">
        <v>114</v>
      </c>
      <c r="E1049" t="s">
        <v>115</v>
      </c>
      <c r="F1049">
        <v>2021</v>
      </c>
      <c r="G1049">
        <v>30</v>
      </c>
      <c r="H1049" t="s">
        <v>101</v>
      </c>
      <c r="I1049" t="s">
        <v>697</v>
      </c>
      <c r="J1049" t="s">
        <v>690</v>
      </c>
      <c r="L1049" t="s">
        <v>691</v>
      </c>
    </row>
    <row r="1050" spans="1:12">
      <c r="A1050">
        <v>2024</v>
      </c>
      <c r="B1050" t="s">
        <v>436</v>
      </c>
      <c r="C1050" t="s">
        <v>49</v>
      </c>
      <c r="D1050" t="s">
        <v>37</v>
      </c>
      <c r="E1050" t="s">
        <v>38</v>
      </c>
      <c r="F1050">
        <v>2020</v>
      </c>
      <c r="G1050">
        <v>20.94</v>
      </c>
      <c r="H1050" t="s">
        <v>1</v>
      </c>
      <c r="I1050" t="s">
        <v>688</v>
      </c>
      <c r="J1050" t="s">
        <v>690</v>
      </c>
      <c r="K1050" t="s">
        <v>2</v>
      </c>
      <c r="L1050" t="s">
        <v>708</v>
      </c>
    </row>
    <row r="1051" spans="1:12">
      <c r="A1051">
        <v>2024</v>
      </c>
      <c r="B1051" t="s">
        <v>431</v>
      </c>
      <c r="C1051" t="s">
        <v>36</v>
      </c>
      <c r="D1051" t="s">
        <v>139</v>
      </c>
      <c r="E1051" t="s">
        <v>132</v>
      </c>
      <c r="F1051">
        <v>2022</v>
      </c>
      <c r="G1051">
        <v>0</v>
      </c>
      <c r="H1051" t="s">
        <v>717</v>
      </c>
      <c r="I1051" t="s">
        <v>716</v>
      </c>
      <c r="J1051" t="s">
        <v>690</v>
      </c>
      <c r="L1051" t="s">
        <v>691</v>
      </c>
    </row>
    <row r="1052" spans="1:12">
      <c r="A1052">
        <v>2023</v>
      </c>
      <c r="B1052" t="s">
        <v>420</v>
      </c>
      <c r="C1052" t="s">
        <v>8</v>
      </c>
      <c r="D1052" t="s">
        <v>80</v>
      </c>
      <c r="E1052" t="s">
        <v>81</v>
      </c>
      <c r="F1052">
        <v>2021</v>
      </c>
      <c r="G1052">
        <v>1168.5</v>
      </c>
      <c r="H1052" t="s">
        <v>1</v>
      </c>
      <c r="I1052" t="s">
        <v>688</v>
      </c>
      <c r="J1052" t="s">
        <v>690</v>
      </c>
      <c r="K1052" t="s">
        <v>78</v>
      </c>
      <c r="L1052" t="s">
        <v>691</v>
      </c>
    </row>
    <row r="1053" spans="1:12">
      <c r="A1053">
        <v>2023</v>
      </c>
      <c r="B1053" t="s">
        <v>431</v>
      </c>
      <c r="C1053" t="s">
        <v>36</v>
      </c>
      <c r="D1053" t="s">
        <v>84</v>
      </c>
      <c r="E1053" t="s">
        <v>79</v>
      </c>
      <c r="F1053">
        <v>2021</v>
      </c>
      <c r="G1053">
        <v>1</v>
      </c>
      <c r="H1053" t="s">
        <v>1</v>
      </c>
      <c r="I1053" t="s">
        <v>688</v>
      </c>
      <c r="J1053" t="s">
        <v>690</v>
      </c>
      <c r="K1053" t="s">
        <v>78</v>
      </c>
      <c r="L1053" t="s">
        <v>691</v>
      </c>
    </row>
    <row r="1054" spans="1:12">
      <c r="A1054">
        <v>2023</v>
      </c>
      <c r="B1054" t="s">
        <v>438</v>
      </c>
      <c r="C1054" t="s">
        <v>52</v>
      </c>
      <c r="D1054" t="s">
        <v>46</v>
      </c>
      <c r="E1054" t="s">
        <v>47</v>
      </c>
      <c r="F1054">
        <v>2022</v>
      </c>
      <c r="G1054">
        <v>72.98</v>
      </c>
      <c r="H1054" t="s">
        <v>1</v>
      </c>
      <c r="I1054" t="s">
        <v>688</v>
      </c>
      <c r="J1054" t="s">
        <v>690</v>
      </c>
      <c r="K1054" t="s">
        <v>2</v>
      </c>
      <c r="L1054" t="s">
        <v>708</v>
      </c>
    </row>
    <row r="1055" spans="1:12">
      <c r="A1055">
        <v>2023</v>
      </c>
      <c r="B1055" t="s">
        <v>423</v>
      </c>
      <c r="C1055" t="s">
        <v>18</v>
      </c>
      <c r="D1055" t="s">
        <v>73</v>
      </c>
      <c r="E1055" t="s">
        <v>74</v>
      </c>
      <c r="F1055">
        <v>2021</v>
      </c>
      <c r="G1055">
        <v>1</v>
      </c>
      <c r="H1055" t="s">
        <v>1</v>
      </c>
      <c r="I1055" t="s">
        <v>688</v>
      </c>
      <c r="J1055" t="s">
        <v>694</v>
      </c>
      <c r="K1055" t="s">
        <v>54</v>
      </c>
      <c r="L1055" t="s">
        <v>695</v>
      </c>
    </row>
    <row r="1056" spans="1:12">
      <c r="A1056">
        <v>2024</v>
      </c>
      <c r="B1056" t="s">
        <v>434</v>
      </c>
      <c r="C1056" t="s">
        <v>45</v>
      </c>
      <c r="D1056" t="s">
        <v>142</v>
      </c>
      <c r="E1056" t="s">
        <v>143</v>
      </c>
      <c r="F1056">
        <v>2022</v>
      </c>
      <c r="G1056">
        <v>50</v>
      </c>
      <c r="H1056" t="s">
        <v>717</v>
      </c>
      <c r="I1056" t="s">
        <v>716</v>
      </c>
      <c r="J1056" t="s">
        <v>690</v>
      </c>
      <c r="L1056" t="s">
        <v>691</v>
      </c>
    </row>
    <row r="1057" spans="1:12">
      <c r="A1057">
        <v>2024</v>
      </c>
      <c r="B1057" t="s">
        <v>439</v>
      </c>
      <c r="C1057" t="s">
        <v>53</v>
      </c>
      <c r="D1057" t="s">
        <v>61</v>
      </c>
      <c r="E1057" t="s">
        <v>62</v>
      </c>
      <c r="F1057">
        <v>2022</v>
      </c>
      <c r="G1057">
        <v>100</v>
      </c>
      <c r="H1057" t="s">
        <v>1</v>
      </c>
      <c r="I1057" t="s">
        <v>688</v>
      </c>
      <c r="J1057" t="s">
        <v>690</v>
      </c>
      <c r="K1057" t="s">
        <v>54</v>
      </c>
      <c r="L1057" t="s">
        <v>691</v>
      </c>
    </row>
    <row r="1058" spans="1:12">
      <c r="A1058">
        <v>2023</v>
      </c>
      <c r="B1058" t="s">
        <v>421</v>
      </c>
      <c r="C1058" t="s">
        <v>13</v>
      </c>
      <c r="D1058" t="s">
        <v>61</v>
      </c>
      <c r="E1058" t="s">
        <v>62</v>
      </c>
      <c r="F1058">
        <v>2021</v>
      </c>
      <c r="G1058">
        <v>84</v>
      </c>
      <c r="H1058" t="s">
        <v>1</v>
      </c>
      <c r="I1058" t="s">
        <v>688</v>
      </c>
      <c r="J1058" t="s">
        <v>690</v>
      </c>
      <c r="K1058" t="s">
        <v>54</v>
      </c>
      <c r="L1058" t="s">
        <v>691</v>
      </c>
    </row>
    <row r="1059" spans="1:12">
      <c r="A1059">
        <v>2023</v>
      </c>
      <c r="B1059" t="s">
        <v>431</v>
      </c>
      <c r="C1059" t="s">
        <v>36</v>
      </c>
      <c r="D1059" t="s">
        <v>93</v>
      </c>
      <c r="E1059" t="s">
        <v>94</v>
      </c>
      <c r="F1059">
        <v>2021</v>
      </c>
      <c r="G1059">
        <v>0</v>
      </c>
      <c r="H1059" t="s">
        <v>1</v>
      </c>
      <c r="I1059" t="s">
        <v>688</v>
      </c>
      <c r="J1059" t="s">
        <v>690</v>
      </c>
      <c r="K1059" t="s">
        <v>78</v>
      </c>
      <c r="L1059" t="s">
        <v>691</v>
      </c>
    </row>
    <row r="1060" spans="1:12">
      <c r="A1060">
        <v>2024</v>
      </c>
      <c r="B1060" t="s">
        <v>423</v>
      </c>
      <c r="C1060" t="s">
        <v>18</v>
      </c>
      <c r="D1060" t="s">
        <v>14</v>
      </c>
      <c r="E1060" t="s">
        <v>5</v>
      </c>
      <c r="F1060">
        <v>2022</v>
      </c>
      <c r="G1060">
        <v>203</v>
      </c>
      <c r="H1060" t="s">
        <v>1</v>
      </c>
      <c r="I1060" t="s">
        <v>688</v>
      </c>
      <c r="J1060" t="s">
        <v>690</v>
      </c>
      <c r="K1060" t="s">
        <v>2</v>
      </c>
      <c r="L1060" t="s">
        <v>691</v>
      </c>
    </row>
    <row r="1061" spans="1:12">
      <c r="A1061">
        <v>2024</v>
      </c>
      <c r="B1061" t="s">
        <v>433</v>
      </c>
      <c r="C1061" t="s">
        <v>42</v>
      </c>
      <c r="D1061" t="s">
        <v>142</v>
      </c>
      <c r="E1061" t="s">
        <v>143</v>
      </c>
      <c r="F1061">
        <v>2022</v>
      </c>
      <c r="G1061">
        <v>0</v>
      </c>
      <c r="H1061" t="s">
        <v>717</v>
      </c>
      <c r="I1061" t="s">
        <v>716</v>
      </c>
      <c r="J1061" t="s">
        <v>690</v>
      </c>
      <c r="L1061" t="s">
        <v>691</v>
      </c>
    </row>
    <row r="1062" spans="1:12">
      <c r="A1062">
        <v>2024</v>
      </c>
      <c r="B1062" t="s">
        <v>431</v>
      </c>
      <c r="C1062" t="s">
        <v>36</v>
      </c>
      <c r="D1062" t="s">
        <v>80</v>
      </c>
      <c r="E1062" t="s">
        <v>81</v>
      </c>
      <c r="F1062">
        <v>2022</v>
      </c>
      <c r="G1062">
        <v>0</v>
      </c>
      <c r="H1062" t="s">
        <v>1</v>
      </c>
      <c r="I1062" t="s">
        <v>688</v>
      </c>
      <c r="J1062" t="s">
        <v>690</v>
      </c>
      <c r="K1062" t="s">
        <v>78</v>
      </c>
      <c r="L1062" t="s">
        <v>691</v>
      </c>
    </row>
    <row r="1063" spans="1:12">
      <c r="A1063">
        <v>2024</v>
      </c>
      <c r="B1063" t="s">
        <v>423</v>
      </c>
      <c r="C1063" t="s">
        <v>18</v>
      </c>
      <c r="D1063" t="s">
        <v>82</v>
      </c>
      <c r="E1063" t="s">
        <v>83</v>
      </c>
      <c r="F1063">
        <v>2022</v>
      </c>
      <c r="G1063">
        <v>0</v>
      </c>
      <c r="H1063" t="s">
        <v>1</v>
      </c>
      <c r="I1063" t="s">
        <v>688</v>
      </c>
      <c r="J1063" t="s">
        <v>690</v>
      </c>
      <c r="K1063" t="s">
        <v>78</v>
      </c>
      <c r="L1063" t="s">
        <v>691</v>
      </c>
    </row>
    <row r="1064" spans="1:12">
      <c r="A1064">
        <v>2023</v>
      </c>
      <c r="B1064" t="s">
        <v>420</v>
      </c>
      <c r="C1064" t="s">
        <v>8</v>
      </c>
      <c r="D1064" t="s">
        <v>116</v>
      </c>
      <c r="E1064" t="s">
        <v>117</v>
      </c>
      <c r="F1064">
        <v>2021</v>
      </c>
      <c r="G1064">
        <v>0</v>
      </c>
      <c r="H1064" t="s">
        <v>101</v>
      </c>
      <c r="I1064" t="s">
        <v>697</v>
      </c>
      <c r="J1064" t="s">
        <v>690</v>
      </c>
      <c r="L1064" t="s">
        <v>691</v>
      </c>
    </row>
    <row r="1065" spans="1:12">
      <c r="A1065">
        <v>2023</v>
      </c>
      <c r="B1065" t="s">
        <v>421</v>
      </c>
      <c r="C1065" t="s">
        <v>13</v>
      </c>
      <c r="D1065" t="s">
        <v>60</v>
      </c>
      <c r="E1065" t="s">
        <v>55</v>
      </c>
      <c r="F1065">
        <v>2020</v>
      </c>
      <c r="G1065">
        <v>372</v>
      </c>
      <c r="H1065" t="s">
        <v>1</v>
      </c>
      <c r="I1065" t="s">
        <v>688</v>
      </c>
      <c r="J1065" t="s">
        <v>690</v>
      </c>
      <c r="K1065" t="s">
        <v>54</v>
      </c>
      <c r="L1065" t="s">
        <v>695</v>
      </c>
    </row>
    <row r="1066" spans="1:12">
      <c r="A1066">
        <v>2024</v>
      </c>
      <c r="B1066" t="s">
        <v>429</v>
      </c>
      <c r="C1066" t="s">
        <v>30</v>
      </c>
      <c r="D1066" t="s">
        <v>19</v>
      </c>
      <c r="E1066" t="s">
        <v>20</v>
      </c>
      <c r="F1066">
        <v>2020</v>
      </c>
      <c r="G1066">
        <v>360</v>
      </c>
      <c r="H1066" t="s">
        <v>1</v>
      </c>
      <c r="I1066" t="s">
        <v>688</v>
      </c>
      <c r="J1066" t="s">
        <v>690</v>
      </c>
      <c r="K1066" t="s">
        <v>2</v>
      </c>
      <c r="L1066" t="s">
        <v>700</v>
      </c>
    </row>
    <row r="1067" spans="1:12">
      <c r="A1067">
        <v>2023</v>
      </c>
      <c r="B1067" t="s">
        <v>436</v>
      </c>
      <c r="C1067" t="s">
        <v>49</v>
      </c>
      <c r="D1067" t="s">
        <v>126</v>
      </c>
      <c r="E1067" t="s">
        <v>127</v>
      </c>
      <c r="F1067">
        <v>2018</v>
      </c>
      <c r="G1067">
        <v>0</v>
      </c>
      <c r="H1067" t="s">
        <v>119</v>
      </c>
      <c r="I1067" t="s">
        <v>712</v>
      </c>
      <c r="J1067" t="s">
        <v>690</v>
      </c>
      <c r="L1067" t="s">
        <v>691</v>
      </c>
    </row>
    <row r="1068" spans="1:12">
      <c r="A1068">
        <v>2023</v>
      </c>
      <c r="B1068" t="s">
        <v>423</v>
      </c>
      <c r="C1068" t="s">
        <v>18</v>
      </c>
      <c r="D1068" t="s">
        <v>103</v>
      </c>
      <c r="E1068" t="s">
        <v>102</v>
      </c>
      <c r="F1068">
        <v>2021</v>
      </c>
      <c r="G1068">
        <v>4</v>
      </c>
      <c r="H1068" t="s">
        <v>101</v>
      </c>
      <c r="I1068" t="s">
        <v>697</v>
      </c>
      <c r="J1068" t="s">
        <v>690</v>
      </c>
      <c r="L1068" t="s">
        <v>691</v>
      </c>
    </row>
    <row r="1069" spans="1:12">
      <c r="A1069">
        <v>2024</v>
      </c>
      <c r="B1069" t="s">
        <v>434</v>
      </c>
      <c r="C1069" t="s">
        <v>45</v>
      </c>
      <c r="D1069" t="s">
        <v>124</v>
      </c>
      <c r="E1069" t="s">
        <v>125</v>
      </c>
      <c r="F1069">
        <v>2022</v>
      </c>
      <c r="G1069">
        <v>0</v>
      </c>
      <c r="H1069" t="s">
        <v>119</v>
      </c>
      <c r="I1069" t="s">
        <v>712</v>
      </c>
      <c r="J1069" t="s">
        <v>690</v>
      </c>
      <c r="L1069" t="s">
        <v>691</v>
      </c>
    </row>
    <row r="1070" spans="1:12">
      <c r="A1070">
        <v>2023</v>
      </c>
      <c r="B1070" t="s">
        <v>433</v>
      </c>
      <c r="C1070" t="s">
        <v>42</v>
      </c>
      <c r="D1070" t="s">
        <v>14</v>
      </c>
      <c r="E1070" t="s">
        <v>5</v>
      </c>
      <c r="F1070">
        <v>2021</v>
      </c>
      <c r="G1070">
        <v>130</v>
      </c>
      <c r="H1070" t="s">
        <v>1</v>
      </c>
      <c r="I1070" t="s">
        <v>688</v>
      </c>
      <c r="J1070" t="s">
        <v>690</v>
      </c>
      <c r="K1070" t="s">
        <v>2</v>
      </c>
      <c r="L1070" t="s">
        <v>691</v>
      </c>
    </row>
    <row r="1071" spans="1:12">
      <c r="A1071">
        <v>2023</v>
      </c>
      <c r="B1071" t="s">
        <v>434</v>
      </c>
      <c r="C1071" t="s">
        <v>45</v>
      </c>
      <c r="D1071" t="s">
        <v>19</v>
      </c>
      <c r="E1071" t="s">
        <v>20</v>
      </c>
      <c r="F1071">
        <v>2019</v>
      </c>
      <c r="G1071">
        <v>25</v>
      </c>
      <c r="H1071" t="s">
        <v>1</v>
      </c>
      <c r="I1071" t="s">
        <v>688</v>
      </c>
      <c r="J1071" t="s">
        <v>690</v>
      </c>
      <c r="K1071" t="s">
        <v>2</v>
      </c>
      <c r="L1071" t="s">
        <v>700</v>
      </c>
    </row>
    <row r="1072" spans="1:12">
      <c r="A1072">
        <v>2024</v>
      </c>
      <c r="B1072" t="s">
        <v>423</v>
      </c>
      <c r="C1072" t="s">
        <v>18</v>
      </c>
      <c r="D1072" t="s">
        <v>84</v>
      </c>
      <c r="E1072" t="s">
        <v>79</v>
      </c>
      <c r="F1072">
        <v>2022</v>
      </c>
      <c r="G1072">
        <v>1</v>
      </c>
      <c r="H1072" t="s">
        <v>1</v>
      </c>
      <c r="I1072" t="s">
        <v>688</v>
      </c>
      <c r="J1072" t="s">
        <v>690</v>
      </c>
      <c r="K1072" t="s">
        <v>78</v>
      </c>
      <c r="L1072" t="s">
        <v>691</v>
      </c>
    </row>
    <row r="1073" spans="1:12">
      <c r="A1073">
        <v>2023</v>
      </c>
      <c r="B1073" t="s">
        <v>428</v>
      </c>
      <c r="C1073" t="s">
        <v>27</v>
      </c>
      <c r="D1073" t="s">
        <v>140</v>
      </c>
      <c r="E1073" t="s">
        <v>141</v>
      </c>
      <c r="F1073">
        <v>2021</v>
      </c>
      <c r="G1073">
        <v>0</v>
      </c>
      <c r="H1073" t="s">
        <v>717</v>
      </c>
      <c r="I1073" t="s">
        <v>716</v>
      </c>
      <c r="J1073" t="s">
        <v>690</v>
      </c>
      <c r="L1073" t="s">
        <v>691</v>
      </c>
    </row>
    <row r="1074" spans="1:12">
      <c r="A1074">
        <v>2023</v>
      </c>
      <c r="B1074" t="s">
        <v>428</v>
      </c>
      <c r="C1074" t="s">
        <v>27</v>
      </c>
      <c r="D1074" t="s">
        <v>97</v>
      </c>
      <c r="E1074" t="s">
        <v>98</v>
      </c>
      <c r="F1074">
        <v>2021</v>
      </c>
      <c r="G1074">
        <v>0</v>
      </c>
      <c r="H1074" t="s">
        <v>1</v>
      </c>
      <c r="I1074" t="s">
        <v>688</v>
      </c>
      <c r="J1074" t="s">
        <v>690</v>
      </c>
      <c r="K1074" t="s">
        <v>78</v>
      </c>
      <c r="L1074" t="s">
        <v>691</v>
      </c>
    </row>
    <row r="1075" spans="1:12">
      <c r="A1075">
        <v>2023</v>
      </c>
      <c r="B1075" t="s">
        <v>430</v>
      </c>
      <c r="C1075" t="s">
        <v>33</v>
      </c>
      <c r="D1075" t="s">
        <v>37</v>
      </c>
      <c r="E1075" t="s">
        <v>38</v>
      </c>
      <c r="F1075">
        <v>2019</v>
      </c>
      <c r="G1075">
        <v>32.43</v>
      </c>
      <c r="H1075" t="s">
        <v>1</v>
      </c>
      <c r="I1075" t="s">
        <v>688</v>
      </c>
      <c r="J1075" t="s">
        <v>690</v>
      </c>
      <c r="K1075" t="s">
        <v>2</v>
      </c>
      <c r="L1075" t="s">
        <v>708</v>
      </c>
    </row>
    <row r="1076" spans="1:12">
      <c r="A1076">
        <v>2023</v>
      </c>
      <c r="B1076" t="s">
        <v>424</v>
      </c>
      <c r="C1076" t="s">
        <v>21</v>
      </c>
      <c r="D1076" t="s">
        <v>25</v>
      </c>
      <c r="E1076" t="s">
        <v>26</v>
      </c>
      <c r="F1076">
        <v>2021</v>
      </c>
      <c r="G1076">
        <v>3</v>
      </c>
      <c r="H1076" t="s">
        <v>1</v>
      </c>
      <c r="I1076" t="s">
        <v>688</v>
      </c>
      <c r="J1076" t="s">
        <v>690</v>
      </c>
      <c r="K1076" t="s">
        <v>2</v>
      </c>
      <c r="L1076" t="s">
        <v>691</v>
      </c>
    </row>
    <row r="1077" spans="1:12">
      <c r="A1077">
        <v>2023</v>
      </c>
      <c r="B1077" t="s">
        <v>434</v>
      </c>
      <c r="C1077" t="s">
        <v>45</v>
      </c>
      <c r="D1077" t="s">
        <v>139</v>
      </c>
      <c r="E1077" t="s">
        <v>132</v>
      </c>
      <c r="F1077">
        <v>2021</v>
      </c>
      <c r="G1077">
        <v>0</v>
      </c>
      <c r="H1077" t="s">
        <v>717</v>
      </c>
      <c r="I1077" t="s">
        <v>716</v>
      </c>
      <c r="J1077" t="s">
        <v>690</v>
      </c>
      <c r="L1077" t="s">
        <v>691</v>
      </c>
    </row>
    <row r="1078" spans="1:12">
      <c r="A1078">
        <v>2024</v>
      </c>
      <c r="B1078" t="s">
        <v>420</v>
      </c>
      <c r="C1078" t="s">
        <v>8</v>
      </c>
      <c r="D1078" t="s">
        <v>22</v>
      </c>
      <c r="E1078" t="s">
        <v>23</v>
      </c>
      <c r="F1078">
        <v>2020</v>
      </c>
      <c r="G1078">
        <v>5157</v>
      </c>
      <c r="H1078" t="s">
        <v>1</v>
      </c>
      <c r="I1078" t="s">
        <v>688</v>
      </c>
      <c r="J1078" t="s">
        <v>690</v>
      </c>
      <c r="K1078" t="s">
        <v>2</v>
      </c>
      <c r="L1078" t="s">
        <v>708</v>
      </c>
    </row>
    <row r="1079" spans="1:12">
      <c r="A1079">
        <v>2024</v>
      </c>
      <c r="B1079" t="s">
        <v>421</v>
      </c>
      <c r="C1079" t="s">
        <v>13</v>
      </c>
      <c r="D1079" t="s">
        <v>56</v>
      </c>
      <c r="E1079" t="s">
        <v>57</v>
      </c>
      <c r="F1079">
        <v>2021</v>
      </c>
      <c r="G1079">
        <v>70</v>
      </c>
      <c r="H1079" t="s">
        <v>1</v>
      </c>
      <c r="I1079" t="s">
        <v>688</v>
      </c>
      <c r="J1079" t="s">
        <v>690</v>
      </c>
      <c r="K1079" t="s">
        <v>54</v>
      </c>
      <c r="L1079" t="s">
        <v>695</v>
      </c>
    </row>
    <row r="1080" spans="1:12">
      <c r="A1080">
        <v>2024</v>
      </c>
      <c r="B1080" t="s">
        <v>424</v>
      </c>
      <c r="C1080" t="s">
        <v>21</v>
      </c>
      <c r="D1080" t="s">
        <v>103</v>
      </c>
      <c r="E1080" t="s">
        <v>102</v>
      </c>
      <c r="F1080">
        <v>2022</v>
      </c>
      <c r="G1080">
        <v>19</v>
      </c>
      <c r="H1080" t="s">
        <v>101</v>
      </c>
      <c r="I1080" t="s">
        <v>697</v>
      </c>
      <c r="J1080" t="s">
        <v>690</v>
      </c>
      <c r="L1080" t="s">
        <v>691</v>
      </c>
    </row>
    <row r="1081" spans="1:12">
      <c r="A1081">
        <v>2024</v>
      </c>
      <c r="B1081" t="s">
        <v>438</v>
      </c>
      <c r="C1081" t="s">
        <v>52</v>
      </c>
      <c r="D1081" t="s">
        <v>67</v>
      </c>
      <c r="E1081" t="s">
        <v>68</v>
      </c>
      <c r="F1081">
        <v>2022</v>
      </c>
      <c r="G1081">
        <v>1</v>
      </c>
      <c r="H1081" t="s">
        <v>1</v>
      </c>
      <c r="I1081" t="s">
        <v>688</v>
      </c>
      <c r="J1081" t="s">
        <v>690</v>
      </c>
      <c r="K1081" t="s">
        <v>54</v>
      </c>
      <c r="L1081" t="s">
        <v>691</v>
      </c>
    </row>
    <row r="1082" spans="1:12">
      <c r="A1082">
        <v>2023</v>
      </c>
      <c r="B1082" t="s">
        <v>434</v>
      </c>
      <c r="C1082" t="s">
        <v>45</v>
      </c>
      <c r="D1082" t="s">
        <v>22</v>
      </c>
      <c r="E1082" t="s">
        <v>23</v>
      </c>
      <c r="F1082">
        <v>2019</v>
      </c>
      <c r="G1082">
        <v>304.58999999999997</v>
      </c>
      <c r="H1082" t="s">
        <v>1</v>
      </c>
      <c r="I1082" t="s">
        <v>688</v>
      </c>
      <c r="J1082" t="s">
        <v>690</v>
      </c>
      <c r="K1082" t="s">
        <v>2</v>
      </c>
      <c r="L1082" t="s">
        <v>708</v>
      </c>
    </row>
    <row r="1083" spans="1:12">
      <c r="A1083">
        <v>2023</v>
      </c>
      <c r="B1083" t="s">
        <v>437</v>
      </c>
      <c r="C1083" t="s">
        <v>51</v>
      </c>
      <c r="D1083" t="s">
        <v>71</v>
      </c>
      <c r="E1083" t="s">
        <v>72</v>
      </c>
      <c r="F1083">
        <v>2021</v>
      </c>
      <c r="G1083">
        <v>196</v>
      </c>
      <c r="H1083" t="s">
        <v>1</v>
      </c>
      <c r="I1083" t="s">
        <v>688</v>
      </c>
      <c r="J1083" t="s">
        <v>690</v>
      </c>
      <c r="K1083" t="s">
        <v>54</v>
      </c>
      <c r="L1083" t="s">
        <v>691</v>
      </c>
    </row>
    <row r="1084" spans="1:12">
      <c r="A1084">
        <v>2024</v>
      </c>
      <c r="B1084" t="s">
        <v>434</v>
      </c>
      <c r="C1084" t="s">
        <v>45</v>
      </c>
      <c r="D1084" t="s">
        <v>91</v>
      </c>
      <c r="E1084" t="s">
        <v>92</v>
      </c>
      <c r="F1084">
        <v>2022</v>
      </c>
      <c r="G1084">
        <v>0</v>
      </c>
      <c r="H1084" t="s">
        <v>1</v>
      </c>
      <c r="I1084" t="s">
        <v>688</v>
      </c>
      <c r="J1084" t="s">
        <v>690</v>
      </c>
      <c r="K1084" t="s">
        <v>78</v>
      </c>
      <c r="L1084" t="s">
        <v>691</v>
      </c>
    </row>
    <row r="1085" spans="1:12">
      <c r="A1085">
        <v>2024</v>
      </c>
      <c r="B1085" t="s">
        <v>424</v>
      </c>
      <c r="C1085" t="s">
        <v>21</v>
      </c>
      <c r="D1085" t="s">
        <v>82</v>
      </c>
      <c r="E1085" t="s">
        <v>83</v>
      </c>
      <c r="F1085">
        <v>2022</v>
      </c>
      <c r="G1085">
        <v>3</v>
      </c>
      <c r="H1085" t="s">
        <v>1</v>
      </c>
      <c r="I1085" t="s">
        <v>688</v>
      </c>
      <c r="J1085" t="s">
        <v>690</v>
      </c>
      <c r="K1085" t="s">
        <v>78</v>
      </c>
      <c r="L1085" t="s">
        <v>691</v>
      </c>
    </row>
    <row r="1086" spans="1:12">
      <c r="A1086">
        <v>2024</v>
      </c>
      <c r="B1086" t="s">
        <v>431</v>
      </c>
      <c r="C1086" t="s">
        <v>36</v>
      </c>
      <c r="D1086" t="s">
        <v>25</v>
      </c>
      <c r="E1086" t="s">
        <v>26</v>
      </c>
      <c r="F1086">
        <v>2022</v>
      </c>
      <c r="G1086">
        <v>0</v>
      </c>
      <c r="H1086" t="s">
        <v>1</v>
      </c>
      <c r="I1086" t="s">
        <v>688</v>
      </c>
      <c r="J1086" t="s">
        <v>690</v>
      </c>
      <c r="K1086" t="s">
        <v>2</v>
      </c>
      <c r="L1086" t="s">
        <v>691</v>
      </c>
    </row>
    <row r="1087" spans="1:12">
      <c r="A1087">
        <v>2023</v>
      </c>
      <c r="B1087" t="s">
        <v>439</v>
      </c>
      <c r="C1087" t="s">
        <v>53</v>
      </c>
      <c r="D1087" t="s">
        <v>116</v>
      </c>
      <c r="E1087" t="s">
        <v>117</v>
      </c>
      <c r="F1087">
        <v>2021</v>
      </c>
      <c r="G1087">
        <v>0.5</v>
      </c>
      <c r="H1087" t="s">
        <v>101</v>
      </c>
      <c r="I1087" t="s">
        <v>697</v>
      </c>
      <c r="J1087" t="s">
        <v>690</v>
      </c>
      <c r="L1087" t="s">
        <v>691</v>
      </c>
    </row>
    <row r="1088" spans="1:12">
      <c r="A1088">
        <v>2023</v>
      </c>
      <c r="B1088" t="s">
        <v>438</v>
      </c>
      <c r="C1088" t="s">
        <v>52</v>
      </c>
      <c r="D1088" t="s">
        <v>116</v>
      </c>
      <c r="E1088" t="s">
        <v>117</v>
      </c>
      <c r="F1088">
        <v>2021</v>
      </c>
      <c r="G1088">
        <v>0.53333333333333333</v>
      </c>
      <c r="H1088" t="s">
        <v>101</v>
      </c>
      <c r="I1088" t="s">
        <v>697</v>
      </c>
      <c r="J1088" t="s">
        <v>690</v>
      </c>
      <c r="L1088" t="s">
        <v>691</v>
      </c>
    </row>
    <row r="1089" spans="1:12">
      <c r="A1089">
        <v>2023</v>
      </c>
      <c r="B1089" t="s">
        <v>436</v>
      </c>
      <c r="C1089" t="s">
        <v>49</v>
      </c>
      <c r="D1089" t="s">
        <v>40</v>
      </c>
      <c r="E1089" t="s">
        <v>41</v>
      </c>
      <c r="F1089">
        <v>2019</v>
      </c>
      <c r="G1089">
        <v>21.21</v>
      </c>
      <c r="H1089" t="s">
        <v>1</v>
      </c>
      <c r="I1089" t="s">
        <v>688</v>
      </c>
      <c r="J1089" t="s">
        <v>690</v>
      </c>
      <c r="K1089" t="s">
        <v>2</v>
      </c>
      <c r="L1089" t="s">
        <v>708</v>
      </c>
    </row>
    <row r="1090" spans="1:12">
      <c r="A1090">
        <v>2023</v>
      </c>
      <c r="B1090" t="s">
        <v>424</v>
      </c>
      <c r="C1090" t="s">
        <v>21</v>
      </c>
      <c r="D1090" t="s">
        <v>60</v>
      </c>
      <c r="E1090" t="s">
        <v>55</v>
      </c>
      <c r="F1090">
        <v>2020</v>
      </c>
      <c r="G1090">
        <v>269</v>
      </c>
      <c r="H1090" t="s">
        <v>1</v>
      </c>
      <c r="I1090" t="s">
        <v>688</v>
      </c>
      <c r="J1090" t="s">
        <v>690</v>
      </c>
      <c r="K1090" t="s">
        <v>54</v>
      </c>
      <c r="L1090" t="s">
        <v>695</v>
      </c>
    </row>
    <row r="1091" spans="1:12">
      <c r="A1091">
        <v>2023</v>
      </c>
      <c r="B1091" t="s">
        <v>434</v>
      </c>
      <c r="C1091" t="s">
        <v>45</v>
      </c>
      <c r="D1091" t="s">
        <v>25</v>
      </c>
      <c r="E1091" t="s">
        <v>26</v>
      </c>
      <c r="F1091">
        <v>2021</v>
      </c>
      <c r="G1091">
        <v>1</v>
      </c>
      <c r="H1091" t="s">
        <v>1</v>
      </c>
      <c r="I1091" t="s">
        <v>688</v>
      </c>
      <c r="J1091" t="s">
        <v>690</v>
      </c>
      <c r="K1091" t="s">
        <v>2</v>
      </c>
      <c r="L1091" t="s">
        <v>691</v>
      </c>
    </row>
    <row r="1092" spans="1:12">
      <c r="A1092">
        <v>2023</v>
      </c>
      <c r="B1092" t="s">
        <v>434</v>
      </c>
      <c r="C1092" t="s">
        <v>45</v>
      </c>
      <c r="D1092" t="s">
        <v>69</v>
      </c>
      <c r="E1092" t="s">
        <v>70</v>
      </c>
      <c r="F1092">
        <v>2021</v>
      </c>
      <c r="G1092">
        <v>0</v>
      </c>
      <c r="H1092" t="s">
        <v>1</v>
      </c>
      <c r="I1092" t="s">
        <v>688</v>
      </c>
      <c r="J1092" t="s">
        <v>690</v>
      </c>
      <c r="K1092" t="s">
        <v>54</v>
      </c>
      <c r="L1092" t="s">
        <v>691</v>
      </c>
    </row>
    <row r="1093" spans="1:12">
      <c r="A1093">
        <v>2023</v>
      </c>
      <c r="B1093" t="s">
        <v>436</v>
      </c>
      <c r="C1093" t="s">
        <v>49</v>
      </c>
      <c r="D1093" t="s">
        <v>19</v>
      </c>
      <c r="E1093" t="s">
        <v>20</v>
      </c>
      <c r="F1093">
        <v>2019</v>
      </c>
      <c r="G1093">
        <v>510</v>
      </c>
      <c r="H1093" t="s">
        <v>1</v>
      </c>
      <c r="I1093" t="s">
        <v>688</v>
      </c>
      <c r="J1093" t="s">
        <v>690</v>
      </c>
      <c r="K1093" t="s">
        <v>2</v>
      </c>
      <c r="L1093" t="s">
        <v>700</v>
      </c>
    </row>
    <row r="1094" spans="1:12">
      <c r="A1094">
        <v>2024</v>
      </c>
      <c r="B1094" t="s">
        <v>424</v>
      </c>
      <c r="C1094" t="s">
        <v>21</v>
      </c>
      <c r="D1094" t="s">
        <v>46</v>
      </c>
      <c r="E1094" t="s">
        <v>47</v>
      </c>
      <c r="F1094">
        <v>2023</v>
      </c>
      <c r="G1094">
        <v>83.2</v>
      </c>
      <c r="H1094" t="s">
        <v>1</v>
      </c>
      <c r="I1094" t="s">
        <v>688</v>
      </c>
      <c r="J1094" t="s">
        <v>690</v>
      </c>
      <c r="K1094" t="s">
        <v>2</v>
      </c>
      <c r="L1094" t="s">
        <v>708</v>
      </c>
    </row>
    <row r="1095" spans="1:12">
      <c r="A1095">
        <v>2024</v>
      </c>
      <c r="B1095" t="s">
        <v>436</v>
      </c>
      <c r="C1095" t="s">
        <v>49</v>
      </c>
      <c r="D1095" t="s">
        <v>16</v>
      </c>
      <c r="E1095" t="s">
        <v>17</v>
      </c>
      <c r="F1095">
        <v>2020</v>
      </c>
      <c r="G1095">
        <v>9.0039037900000007</v>
      </c>
      <c r="H1095" t="s">
        <v>1</v>
      </c>
      <c r="I1095" t="s">
        <v>688</v>
      </c>
      <c r="J1095" t="s">
        <v>690</v>
      </c>
      <c r="K1095" t="s">
        <v>2</v>
      </c>
      <c r="L1095" t="s">
        <v>700</v>
      </c>
    </row>
    <row r="1096" spans="1:12">
      <c r="A1096">
        <v>2024</v>
      </c>
      <c r="B1096" t="s">
        <v>432</v>
      </c>
      <c r="C1096" t="s">
        <v>39</v>
      </c>
      <c r="D1096" t="s">
        <v>61</v>
      </c>
      <c r="E1096" t="s">
        <v>62</v>
      </c>
      <c r="F1096">
        <v>2022</v>
      </c>
      <c r="G1096">
        <v>90</v>
      </c>
      <c r="H1096" t="s">
        <v>1</v>
      </c>
      <c r="I1096" t="s">
        <v>688</v>
      </c>
      <c r="J1096" t="s">
        <v>690</v>
      </c>
      <c r="K1096" t="s">
        <v>54</v>
      </c>
      <c r="L1096" t="s">
        <v>691</v>
      </c>
    </row>
    <row r="1097" spans="1:12">
      <c r="A1097">
        <v>2023</v>
      </c>
      <c r="B1097" t="s">
        <v>422</v>
      </c>
      <c r="C1097" t="s">
        <v>15</v>
      </c>
      <c r="D1097" t="s">
        <v>84</v>
      </c>
      <c r="E1097" t="s">
        <v>79</v>
      </c>
      <c r="F1097">
        <v>2021</v>
      </c>
      <c r="G1097">
        <v>14</v>
      </c>
      <c r="H1097" t="s">
        <v>1</v>
      </c>
      <c r="I1097" t="s">
        <v>688</v>
      </c>
      <c r="J1097" t="s">
        <v>690</v>
      </c>
      <c r="K1097" t="s">
        <v>78</v>
      </c>
      <c r="L1097" t="s">
        <v>691</v>
      </c>
    </row>
    <row r="1098" spans="1:12">
      <c r="A1098">
        <v>2023</v>
      </c>
      <c r="B1098" t="s">
        <v>430</v>
      </c>
      <c r="C1098" t="s">
        <v>33</v>
      </c>
      <c r="D1098" t="s">
        <v>91</v>
      </c>
      <c r="E1098" t="s">
        <v>92</v>
      </c>
      <c r="F1098">
        <v>2021</v>
      </c>
      <c r="G1098">
        <v>0</v>
      </c>
      <c r="H1098" t="s">
        <v>1</v>
      </c>
      <c r="I1098" t="s">
        <v>688</v>
      </c>
      <c r="J1098" t="s">
        <v>690</v>
      </c>
      <c r="K1098" t="s">
        <v>78</v>
      </c>
      <c r="L1098" t="s">
        <v>691</v>
      </c>
    </row>
    <row r="1099" spans="1:12">
      <c r="A1099">
        <v>2023</v>
      </c>
      <c r="B1099" t="s">
        <v>434</v>
      </c>
      <c r="C1099" t="s">
        <v>45</v>
      </c>
      <c r="D1099" t="s">
        <v>16</v>
      </c>
      <c r="E1099" t="s">
        <v>17</v>
      </c>
      <c r="F1099">
        <v>2019</v>
      </c>
      <c r="G1099">
        <v>4.7461824180000001</v>
      </c>
      <c r="H1099" t="s">
        <v>1</v>
      </c>
      <c r="I1099" t="s">
        <v>688</v>
      </c>
      <c r="J1099" t="s">
        <v>690</v>
      </c>
      <c r="K1099" t="s">
        <v>2</v>
      </c>
      <c r="L1099" t="s">
        <v>700</v>
      </c>
    </row>
    <row r="1100" spans="1:12">
      <c r="A1100">
        <v>2023</v>
      </c>
      <c r="B1100" t="s">
        <v>425</v>
      </c>
      <c r="C1100" t="s">
        <v>24</v>
      </c>
      <c r="D1100" t="s">
        <v>69</v>
      </c>
      <c r="E1100" t="s">
        <v>70</v>
      </c>
      <c r="F1100">
        <v>2021</v>
      </c>
      <c r="G1100">
        <v>0</v>
      </c>
      <c r="H1100" t="s">
        <v>1</v>
      </c>
      <c r="I1100" t="s">
        <v>688</v>
      </c>
      <c r="J1100" t="s">
        <v>690</v>
      </c>
      <c r="K1100" t="s">
        <v>54</v>
      </c>
      <c r="L1100" t="s">
        <v>691</v>
      </c>
    </row>
    <row r="1101" spans="1:12">
      <c r="A1101">
        <v>2024</v>
      </c>
      <c r="B1101" t="s">
        <v>436</v>
      </c>
      <c r="C1101" t="s">
        <v>49</v>
      </c>
      <c r="D1101" t="s">
        <v>137</v>
      </c>
      <c r="E1101" t="s">
        <v>138</v>
      </c>
      <c r="F1101">
        <v>2022</v>
      </c>
      <c r="G1101">
        <v>0</v>
      </c>
      <c r="H1101" t="s">
        <v>717</v>
      </c>
      <c r="I1101" t="s">
        <v>716</v>
      </c>
      <c r="J1101" t="s">
        <v>690</v>
      </c>
      <c r="L1101" t="s">
        <v>691</v>
      </c>
    </row>
    <row r="1102" spans="1:12">
      <c r="A1102">
        <v>2024</v>
      </c>
      <c r="B1102" t="s">
        <v>434</v>
      </c>
      <c r="C1102" t="s">
        <v>45</v>
      </c>
      <c r="D1102" t="s">
        <v>31</v>
      </c>
      <c r="E1102" t="s">
        <v>32</v>
      </c>
      <c r="F1102">
        <v>2022</v>
      </c>
      <c r="G1102">
        <v>4</v>
      </c>
      <c r="H1102" t="s">
        <v>1</v>
      </c>
      <c r="I1102" t="s">
        <v>688</v>
      </c>
      <c r="J1102" t="s">
        <v>690</v>
      </c>
      <c r="K1102" t="s">
        <v>2</v>
      </c>
      <c r="L1102" t="s">
        <v>691</v>
      </c>
    </row>
    <row r="1103" spans="1:12">
      <c r="A1103">
        <v>2024</v>
      </c>
      <c r="B1103" t="s">
        <v>429</v>
      </c>
      <c r="C1103" t="s">
        <v>30</v>
      </c>
      <c r="D1103" t="s">
        <v>84</v>
      </c>
      <c r="E1103" t="s">
        <v>79</v>
      </c>
      <c r="F1103">
        <v>2022</v>
      </c>
      <c r="G1103">
        <v>8</v>
      </c>
      <c r="H1103" t="s">
        <v>1</v>
      </c>
      <c r="I1103" t="s">
        <v>688</v>
      </c>
      <c r="J1103" t="s">
        <v>690</v>
      </c>
      <c r="K1103" t="s">
        <v>78</v>
      </c>
      <c r="L1103" t="s">
        <v>691</v>
      </c>
    </row>
    <row r="1104" spans="1:12">
      <c r="A1104">
        <v>2023</v>
      </c>
      <c r="B1104" t="s">
        <v>434</v>
      </c>
      <c r="C1104" t="s">
        <v>45</v>
      </c>
      <c r="D1104" t="s">
        <v>61</v>
      </c>
      <c r="E1104" t="s">
        <v>62</v>
      </c>
      <c r="F1104">
        <v>2021</v>
      </c>
      <c r="G1104">
        <v>20</v>
      </c>
      <c r="H1104" t="s">
        <v>1</v>
      </c>
      <c r="I1104" t="s">
        <v>688</v>
      </c>
      <c r="J1104" t="s">
        <v>690</v>
      </c>
      <c r="K1104" t="s">
        <v>54</v>
      </c>
      <c r="L1104" t="s">
        <v>691</v>
      </c>
    </row>
    <row r="1105" spans="1:12">
      <c r="A1105">
        <v>2023</v>
      </c>
      <c r="B1105" t="s">
        <v>438</v>
      </c>
      <c r="C1105" t="s">
        <v>52</v>
      </c>
      <c r="D1105" t="s">
        <v>82</v>
      </c>
      <c r="E1105" t="s">
        <v>83</v>
      </c>
      <c r="F1105">
        <v>2021</v>
      </c>
      <c r="G1105">
        <v>0</v>
      </c>
      <c r="H1105" t="s">
        <v>1</v>
      </c>
      <c r="I1105" t="s">
        <v>688</v>
      </c>
      <c r="J1105" t="s">
        <v>690</v>
      </c>
      <c r="K1105" t="s">
        <v>78</v>
      </c>
      <c r="L1105" t="s">
        <v>691</v>
      </c>
    </row>
    <row r="1106" spans="1:12">
      <c r="A1106">
        <v>2023</v>
      </c>
      <c r="B1106" t="s">
        <v>430</v>
      </c>
      <c r="C1106" t="s">
        <v>33</v>
      </c>
      <c r="D1106" t="s">
        <v>97</v>
      </c>
      <c r="E1106" t="s">
        <v>98</v>
      </c>
      <c r="F1106">
        <v>2021</v>
      </c>
      <c r="G1106">
        <v>0</v>
      </c>
      <c r="H1106" t="s">
        <v>1</v>
      </c>
      <c r="I1106" t="s">
        <v>688</v>
      </c>
      <c r="J1106" t="s">
        <v>690</v>
      </c>
      <c r="K1106" t="s">
        <v>78</v>
      </c>
      <c r="L1106" t="s">
        <v>691</v>
      </c>
    </row>
    <row r="1107" spans="1:12">
      <c r="A1107">
        <v>2023</v>
      </c>
      <c r="B1107" t="s">
        <v>435</v>
      </c>
      <c r="C1107" t="s">
        <v>48</v>
      </c>
      <c r="D1107" t="s">
        <v>46</v>
      </c>
      <c r="E1107" t="s">
        <v>47</v>
      </c>
      <c r="F1107">
        <v>2024</v>
      </c>
      <c r="G1107">
        <v>76.13</v>
      </c>
      <c r="H1107" t="s">
        <v>1</v>
      </c>
      <c r="I1107" t="s">
        <v>688</v>
      </c>
      <c r="J1107" t="s">
        <v>690</v>
      </c>
      <c r="K1107" t="s">
        <v>2</v>
      </c>
      <c r="L1107" t="s">
        <v>708</v>
      </c>
    </row>
    <row r="1108" spans="1:12">
      <c r="A1108">
        <v>2023</v>
      </c>
      <c r="B1108" t="s">
        <v>439</v>
      </c>
      <c r="C1108" t="s">
        <v>53</v>
      </c>
      <c r="D1108" t="s">
        <v>58</v>
      </c>
      <c r="E1108" t="s">
        <v>59</v>
      </c>
      <c r="F1108">
        <v>2020</v>
      </c>
      <c r="G1108">
        <v>141</v>
      </c>
      <c r="H1108" t="s">
        <v>1</v>
      </c>
      <c r="I1108" t="s">
        <v>688</v>
      </c>
      <c r="J1108" t="s">
        <v>690</v>
      </c>
      <c r="K1108" t="s">
        <v>54</v>
      </c>
      <c r="L1108" t="s">
        <v>695</v>
      </c>
    </row>
    <row r="1109" spans="1:12">
      <c r="A1109">
        <v>2023</v>
      </c>
      <c r="B1109" t="s">
        <v>435</v>
      </c>
      <c r="C1109" t="s">
        <v>48</v>
      </c>
      <c r="D1109" t="s">
        <v>139</v>
      </c>
      <c r="E1109" t="s">
        <v>132</v>
      </c>
      <c r="F1109">
        <v>2021</v>
      </c>
      <c r="G1109">
        <v>0</v>
      </c>
      <c r="H1109" t="s">
        <v>717</v>
      </c>
      <c r="I1109" t="s">
        <v>716</v>
      </c>
      <c r="J1109" t="s">
        <v>690</v>
      </c>
      <c r="L1109" t="s">
        <v>691</v>
      </c>
    </row>
    <row r="1110" spans="1:12">
      <c r="A1110">
        <v>2024</v>
      </c>
      <c r="B1110" t="s">
        <v>421</v>
      </c>
      <c r="C1110" t="s">
        <v>13</v>
      </c>
      <c r="D1110" t="s">
        <v>22</v>
      </c>
      <c r="E1110" t="s">
        <v>23</v>
      </c>
      <c r="F1110">
        <v>2020</v>
      </c>
      <c r="G1110">
        <v>6885</v>
      </c>
      <c r="H1110" t="s">
        <v>1</v>
      </c>
      <c r="I1110" t="s">
        <v>688</v>
      </c>
      <c r="J1110" t="s">
        <v>690</v>
      </c>
      <c r="K1110" t="s">
        <v>2</v>
      </c>
      <c r="L1110" t="s">
        <v>708</v>
      </c>
    </row>
    <row r="1111" spans="1:12">
      <c r="A1111">
        <v>2024</v>
      </c>
      <c r="B1111" t="s">
        <v>437</v>
      </c>
      <c r="C1111" t="s">
        <v>51</v>
      </c>
      <c r="D1111" t="s">
        <v>43</v>
      </c>
      <c r="E1111" t="s">
        <v>44</v>
      </c>
      <c r="F1111">
        <v>2022</v>
      </c>
      <c r="G1111">
        <v>78.45</v>
      </c>
      <c r="H1111" t="s">
        <v>1</v>
      </c>
      <c r="I1111" t="s">
        <v>688</v>
      </c>
      <c r="J1111" t="s">
        <v>690</v>
      </c>
      <c r="K1111" t="s">
        <v>2</v>
      </c>
      <c r="L1111" t="s">
        <v>708</v>
      </c>
    </row>
    <row r="1112" spans="1:12">
      <c r="A1112">
        <v>2024</v>
      </c>
      <c r="B1112" t="s">
        <v>436</v>
      </c>
      <c r="C1112" t="s">
        <v>49</v>
      </c>
      <c r="D1112" t="s">
        <v>123</v>
      </c>
      <c r="E1112" t="s">
        <v>120</v>
      </c>
      <c r="F1112">
        <v>2022</v>
      </c>
      <c r="G1112">
        <v>0</v>
      </c>
      <c r="H1112" t="s">
        <v>119</v>
      </c>
      <c r="I1112" t="s">
        <v>712</v>
      </c>
      <c r="J1112" t="s">
        <v>690</v>
      </c>
      <c r="L1112" t="s">
        <v>691</v>
      </c>
    </row>
    <row r="1113" spans="1:12">
      <c r="A1113">
        <v>2024</v>
      </c>
      <c r="B1113" t="s">
        <v>425</v>
      </c>
      <c r="C1113" t="s">
        <v>24</v>
      </c>
      <c r="D1113" t="s">
        <v>139</v>
      </c>
      <c r="E1113" t="s">
        <v>132</v>
      </c>
      <c r="F1113">
        <v>2022</v>
      </c>
      <c r="G1113">
        <v>100</v>
      </c>
      <c r="H1113" t="s">
        <v>717</v>
      </c>
      <c r="I1113" t="s">
        <v>716</v>
      </c>
      <c r="J1113" t="s">
        <v>690</v>
      </c>
      <c r="L1113" t="s">
        <v>691</v>
      </c>
    </row>
    <row r="1114" spans="1:12">
      <c r="A1114">
        <v>2024</v>
      </c>
      <c r="B1114" t="s">
        <v>430</v>
      </c>
      <c r="C1114" t="s">
        <v>33</v>
      </c>
      <c r="D1114" t="s">
        <v>85</v>
      </c>
      <c r="E1114" t="s">
        <v>86</v>
      </c>
      <c r="F1114">
        <v>2022</v>
      </c>
      <c r="G1114">
        <v>0</v>
      </c>
      <c r="H1114" t="s">
        <v>1</v>
      </c>
      <c r="I1114" t="s">
        <v>688</v>
      </c>
      <c r="J1114" t="s">
        <v>690</v>
      </c>
      <c r="K1114" t="s">
        <v>78</v>
      </c>
      <c r="L1114" t="s">
        <v>691</v>
      </c>
    </row>
    <row r="1115" spans="1:12">
      <c r="A1115">
        <v>2024</v>
      </c>
      <c r="B1115" t="s">
        <v>433</v>
      </c>
      <c r="C1115" t="s">
        <v>42</v>
      </c>
      <c r="D1115" t="s">
        <v>85</v>
      </c>
      <c r="E1115" t="s">
        <v>86</v>
      </c>
      <c r="F1115">
        <v>2022</v>
      </c>
      <c r="G1115">
        <v>0</v>
      </c>
      <c r="H1115" t="s">
        <v>1</v>
      </c>
      <c r="I1115" t="s">
        <v>688</v>
      </c>
      <c r="J1115" t="s">
        <v>690</v>
      </c>
      <c r="K1115" t="s">
        <v>78</v>
      </c>
      <c r="L1115" t="s">
        <v>691</v>
      </c>
    </row>
    <row r="1116" spans="1:12">
      <c r="A1116">
        <v>2023</v>
      </c>
      <c r="B1116" t="s">
        <v>421</v>
      </c>
      <c r="C1116" t="s">
        <v>13</v>
      </c>
      <c r="D1116" t="s">
        <v>91</v>
      </c>
      <c r="E1116" t="s">
        <v>92</v>
      </c>
      <c r="F1116">
        <v>2021</v>
      </c>
      <c r="G1116">
        <v>0</v>
      </c>
      <c r="H1116" t="s">
        <v>1</v>
      </c>
      <c r="I1116" t="s">
        <v>688</v>
      </c>
      <c r="J1116" t="s">
        <v>690</v>
      </c>
      <c r="K1116" t="s">
        <v>78</v>
      </c>
      <c r="L1116" t="s">
        <v>691</v>
      </c>
    </row>
    <row r="1117" spans="1:12">
      <c r="A1117">
        <v>2024</v>
      </c>
      <c r="B1117" t="s">
        <v>432</v>
      </c>
      <c r="C1117" t="s">
        <v>39</v>
      </c>
      <c r="D1117" t="s">
        <v>22</v>
      </c>
      <c r="E1117" t="s">
        <v>23</v>
      </c>
      <c r="F1117">
        <v>2020</v>
      </c>
      <c r="G1117">
        <v>2032</v>
      </c>
      <c r="H1117" t="s">
        <v>1</v>
      </c>
      <c r="I1117" t="s">
        <v>688</v>
      </c>
      <c r="J1117" t="s">
        <v>690</v>
      </c>
      <c r="K1117" t="s">
        <v>2</v>
      </c>
      <c r="L1117" t="s">
        <v>708</v>
      </c>
    </row>
    <row r="1118" spans="1:12">
      <c r="A1118">
        <v>2024</v>
      </c>
      <c r="B1118" t="s">
        <v>425</v>
      </c>
      <c r="C1118" t="s">
        <v>24</v>
      </c>
      <c r="D1118" t="s">
        <v>60</v>
      </c>
      <c r="E1118" t="s">
        <v>55</v>
      </c>
      <c r="F1118">
        <v>2021</v>
      </c>
      <c r="G1118">
        <v>87</v>
      </c>
      <c r="H1118" t="s">
        <v>1</v>
      </c>
      <c r="I1118" t="s">
        <v>688</v>
      </c>
      <c r="J1118" t="s">
        <v>690</v>
      </c>
      <c r="K1118" t="s">
        <v>54</v>
      </c>
      <c r="L1118" t="s">
        <v>695</v>
      </c>
    </row>
    <row r="1119" spans="1:12">
      <c r="A1119">
        <v>2024</v>
      </c>
      <c r="B1119" t="s">
        <v>423</v>
      </c>
      <c r="C1119" t="s">
        <v>18</v>
      </c>
      <c r="D1119" t="s">
        <v>116</v>
      </c>
      <c r="E1119" t="s">
        <v>117</v>
      </c>
      <c r="F1119">
        <v>2022</v>
      </c>
      <c r="G1119">
        <v>0</v>
      </c>
      <c r="H1119" t="s">
        <v>101</v>
      </c>
      <c r="I1119" t="s">
        <v>697</v>
      </c>
      <c r="J1119" t="s">
        <v>690</v>
      </c>
      <c r="L1119" t="s">
        <v>691</v>
      </c>
    </row>
    <row r="1120" spans="1:12">
      <c r="A1120">
        <v>2024</v>
      </c>
      <c r="B1120" t="s">
        <v>424</v>
      </c>
      <c r="C1120" t="s">
        <v>21</v>
      </c>
      <c r="D1120" t="s">
        <v>114</v>
      </c>
      <c r="E1120" t="s">
        <v>115</v>
      </c>
      <c r="F1120">
        <v>2022</v>
      </c>
      <c r="G1120">
        <v>43.18181818181818</v>
      </c>
      <c r="H1120" t="s">
        <v>101</v>
      </c>
      <c r="I1120" t="s">
        <v>697</v>
      </c>
      <c r="J1120" t="s">
        <v>690</v>
      </c>
      <c r="L1120" t="s">
        <v>691</v>
      </c>
    </row>
    <row r="1121" spans="1:12">
      <c r="A1121">
        <v>2024</v>
      </c>
      <c r="B1121" t="s">
        <v>437</v>
      </c>
      <c r="C1121" t="s">
        <v>51</v>
      </c>
      <c r="D1121" t="s">
        <v>114</v>
      </c>
      <c r="E1121" t="s">
        <v>115</v>
      </c>
      <c r="F1121">
        <v>2022</v>
      </c>
      <c r="G1121">
        <v>70.036101083032491</v>
      </c>
      <c r="H1121" t="s">
        <v>101</v>
      </c>
      <c r="I1121" t="s">
        <v>697</v>
      </c>
      <c r="J1121" t="s">
        <v>690</v>
      </c>
      <c r="L1121" t="s">
        <v>691</v>
      </c>
    </row>
    <row r="1122" spans="1:12">
      <c r="A1122">
        <v>2024</v>
      </c>
      <c r="B1122" t="s">
        <v>437</v>
      </c>
      <c r="C1122" t="s">
        <v>51</v>
      </c>
      <c r="D1122" t="s">
        <v>84</v>
      </c>
      <c r="E1122" t="s">
        <v>79</v>
      </c>
      <c r="F1122">
        <v>2022</v>
      </c>
      <c r="G1122">
        <v>1</v>
      </c>
      <c r="H1122" t="s">
        <v>1</v>
      </c>
      <c r="I1122" t="s">
        <v>688</v>
      </c>
      <c r="J1122" t="s">
        <v>690</v>
      </c>
      <c r="K1122" t="s">
        <v>78</v>
      </c>
      <c r="L1122" t="s">
        <v>691</v>
      </c>
    </row>
    <row r="1123" spans="1:12">
      <c r="A1123">
        <v>2023</v>
      </c>
      <c r="B1123" t="s">
        <v>425</v>
      </c>
      <c r="C1123" t="s">
        <v>24</v>
      </c>
      <c r="D1123" t="s">
        <v>40</v>
      </c>
      <c r="E1123" t="s">
        <v>41</v>
      </c>
      <c r="F1123">
        <v>2019</v>
      </c>
      <c r="G1123">
        <v>11.57</v>
      </c>
      <c r="H1123" t="s">
        <v>1</v>
      </c>
      <c r="I1123" t="s">
        <v>688</v>
      </c>
      <c r="J1123" t="s">
        <v>690</v>
      </c>
      <c r="K1123" t="s">
        <v>2</v>
      </c>
      <c r="L1123" t="s">
        <v>708</v>
      </c>
    </row>
    <row r="1124" spans="1:12">
      <c r="A1124">
        <v>2023</v>
      </c>
      <c r="B1124" t="s">
        <v>421</v>
      </c>
      <c r="C1124" t="s">
        <v>13</v>
      </c>
      <c r="D1124" t="s">
        <v>28</v>
      </c>
      <c r="E1124" t="s">
        <v>29</v>
      </c>
      <c r="F1124">
        <v>2021</v>
      </c>
      <c r="G1124">
        <v>4</v>
      </c>
      <c r="H1124" t="s">
        <v>1</v>
      </c>
      <c r="I1124" t="s">
        <v>688</v>
      </c>
      <c r="J1124" t="s">
        <v>690</v>
      </c>
      <c r="K1124" t="s">
        <v>2</v>
      </c>
      <c r="L1124" t="s">
        <v>691</v>
      </c>
    </row>
    <row r="1125" spans="1:12">
      <c r="A1125">
        <v>2023</v>
      </c>
      <c r="B1125" t="s">
        <v>422</v>
      </c>
      <c r="C1125" t="s">
        <v>15</v>
      </c>
      <c r="D1125" t="s">
        <v>137</v>
      </c>
      <c r="E1125" t="s">
        <v>138</v>
      </c>
      <c r="F1125">
        <v>2021</v>
      </c>
      <c r="G1125">
        <v>5</v>
      </c>
      <c r="H1125" t="s">
        <v>717</v>
      </c>
      <c r="I1125" t="s">
        <v>716</v>
      </c>
      <c r="J1125" t="s">
        <v>690</v>
      </c>
      <c r="L1125" t="s">
        <v>691</v>
      </c>
    </row>
    <row r="1126" spans="1:12">
      <c r="A1126">
        <v>2023</v>
      </c>
      <c r="B1126" t="s">
        <v>422</v>
      </c>
      <c r="C1126" t="s">
        <v>15</v>
      </c>
      <c r="D1126" t="s">
        <v>123</v>
      </c>
      <c r="E1126" t="s">
        <v>120</v>
      </c>
      <c r="F1126">
        <v>2021</v>
      </c>
      <c r="G1126">
        <v>4.79</v>
      </c>
      <c r="H1126" t="s">
        <v>119</v>
      </c>
      <c r="I1126" t="s">
        <v>712</v>
      </c>
      <c r="J1126" t="s">
        <v>690</v>
      </c>
      <c r="L1126" t="s">
        <v>691</v>
      </c>
    </row>
    <row r="1127" spans="1:12">
      <c r="A1127">
        <v>2023</v>
      </c>
      <c r="B1127" t="s">
        <v>438</v>
      </c>
      <c r="C1127" t="s">
        <v>52</v>
      </c>
      <c r="D1127" t="s">
        <v>73</v>
      </c>
      <c r="E1127" t="s">
        <v>74</v>
      </c>
      <c r="F1127">
        <v>2021</v>
      </c>
      <c r="G1127">
        <v>0</v>
      </c>
      <c r="H1127" t="s">
        <v>1</v>
      </c>
      <c r="I1127" t="s">
        <v>688</v>
      </c>
      <c r="J1127" t="s">
        <v>694</v>
      </c>
      <c r="K1127" t="s">
        <v>54</v>
      </c>
      <c r="L1127" t="s">
        <v>695</v>
      </c>
    </row>
    <row r="1128" spans="1:12">
      <c r="A1128">
        <v>2023</v>
      </c>
      <c r="B1128" t="s">
        <v>424</v>
      </c>
      <c r="C1128" t="s">
        <v>21</v>
      </c>
      <c r="D1128" t="s">
        <v>85</v>
      </c>
      <c r="E1128" t="s">
        <v>86</v>
      </c>
      <c r="F1128">
        <v>2021</v>
      </c>
      <c r="G1128">
        <v>0</v>
      </c>
      <c r="H1128" t="s">
        <v>1</v>
      </c>
      <c r="I1128" t="s">
        <v>688</v>
      </c>
      <c r="J1128" t="s">
        <v>690</v>
      </c>
      <c r="K1128" t="s">
        <v>78</v>
      </c>
      <c r="L1128" t="s">
        <v>691</v>
      </c>
    </row>
    <row r="1129" spans="1:12">
      <c r="A1129">
        <v>2023</v>
      </c>
      <c r="B1129" t="s">
        <v>423</v>
      </c>
      <c r="C1129" t="s">
        <v>18</v>
      </c>
      <c r="D1129" t="s">
        <v>43</v>
      </c>
      <c r="E1129" t="s">
        <v>44</v>
      </c>
      <c r="F1129">
        <v>2022</v>
      </c>
      <c r="G1129">
        <v>67.09</v>
      </c>
      <c r="H1129" t="s">
        <v>1</v>
      </c>
      <c r="I1129" t="s">
        <v>688</v>
      </c>
      <c r="J1129" t="s">
        <v>690</v>
      </c>
      <c r="K1129" t="s">
        <v>2</v>
      </c>
      <c r="L1129" t="s">
        <v>708</v>
      </c>
    </row>
    <row r="1130" spans="1:12">
      <c r="A1130">
        <v>2024</v>
      </c>
      <c r="B1130" t="s">
        <v>434</v>
      </c>
      <c r="C1130" t="s">
        <v>45</v>
      </c>
      <c r="D1130" t="s">
        <v>82</v>
      </c>
      <c r="E1130" t="s">
        <v>83</v>
      </c>
      <c r="F1130">
        <v>2022</v>
      </c>
      <c r="G1130">
        <v>0</v>
      </c>
      <c r="H1130" t="s">
        <v>1</v>
      </c>
      <c r="I1130" t="s">
        <v>688</v>
      </c>
      <c r="J1130" t="s">
        <v>690</v>
      </c>
      <c r="K1130" t="s">
        <v>78</v>
      </c>
      <c r="L1130" t="s">
        <v>691</v>
      </c>
    </row>
    <row r="1131" spans="1:12">
      <c r="A1131">
        <v>2024</v>
      </c>
      <c r="B1131" t="s">
        <v>420</v>
      </c>
      <c r="C1131" t="s">
        <v>8</v>
      </c>
      <c r="D1131" t="s">
        <v>123</v>
      </c>
      <c r="E1131" t="s">
        <v>120</v>
      </c>
      <c r="F1131">
        <v>2022</v>
      </c>
      <c r="G1131">
        <v>4.5</v>
      </c>
      <c r="H1131" t="s">
        <v>119</v>
      </c>
      <c r="I1131" t="s">
        <v>712</v>
      </c>
      <c r="J1131" t="s">
        <v>690</v>
      </c>
      <c r="L1131" t="s">
        <v>691</v>
      </c>
    </row>
    <row r="1132" spans="1:12">
      <c r="A1132">
        <v>2024</v>
      </c>
      <c r="B1132" t="s">
        <v>439</v>
      </c>
      <c r="C1132" t="s">
        <v>53</v>
      </c>
      <c r="D1132" t="s">
        <v>56</v>
      </c>
      <c r="E1132" t="s">
        <v>57</v>
      </c>
      <c r="F1132">
        <v>2021</v>
      </c>
      <c r="G1132">
        <v>54</v>
      </c>
      <c r="H1132" t="s">
        <v>1</v>
      </c>
      <c r="I1132" t="s">
        <v>688</v>
      </c>
      <c r="J1132" t="s">
        <v>690</v>
      </c>
      <c r="K1132" t="s">
        <v>54</v>
      </c>
      <c r="L1132" t="s">
        <v>695</v>
      </c>
    </row>
    <row r="1133" spans="1:12">
      <c r="A1133">
        <v>2024</v>
      </c>
      <c r="B1133" t="s">
        <v>431</v>
      </c>
      <c r="C1133" t="s">
        <v>36</v>
      </c>
      <c r="D1133" t="s">
        <v>97</v>
      </c>
      <c r="E1133" t="s">
        <v>98</v>
      </c>
      <c r="F1133">
        <v>2022</v>
      </c>
      <c r="G1133">
        <v>0</v>
      </c>
      <c r="H1133" t="s">
        <v>1</v>
      </c>
      <c r="I1133" t="s">
        <v>688</v>
      </c>
      <c r="J1133" t="s">
        <v>690</v>
      </c>
      <c r="K1133" t="s">
        <v>78</v>
      </c>
      <c r="L1133" t="s">
        <v>691</v>
      </c>
    </row>
    <row r="1134" spans="1:12">
      <c r="A1134">
        <v>2024</v>
      </c>
      <c r="B1134" t="s">
        <v>423</v>
      </c>
      <c r="C1134" t="s">
        <v>18</v>
      </c>
      <c r="D1134" t="s">
        <v>114</v>
      </c>
      <c r="E1134" t="s">
        <v>115</v>
      </c>
      <c r="F1134">
        <v>2022</v>
      </c>
      <c r="G1134">
        <v>50</v>
      </c>
      <c r="H1134" t="s">
        <v>101</v>
      </c>
      <c r="I1134" t="s">
        <v>697</v>
      </c>
      <c r="J1134" t="s">
        <v>690</v>
      </c>
      <c r="L1134" t="s">
        <v>691</v>
      </c>
    </row>
    <row r="1135" spans="1:12">
      <c r="A1135">
        <v>2023</v>
      </c>
      <c r="B1135" t="s">
        <v>428</v>
      </c>
      <c r="C1135" t="s">
        <v>27</v>
      </c>
      <c r="D1135" t="s">
        <v>116</v>
      </c>
      <c r="E1135" t="s">
        <v>117</v>
      </c>
      <c r="F1135">
        <v>2021</v>
      </c>
      <c r="G1135">
        <v>0</v>
      </c>
      <c r="H1135" t="s">
        <v>101</v>
      </c>
      <c r="I1135" t="s">
        <v>697</v>
      </c>
      <c r="J1135" t="s">
        <v>690</v>
      </c>
      <c r="L1135" t="s">
        <v>691</v>
      </c>
    </row>
    <row r="1136" spans="1:12">
      <c r="A1136">
        <v>2023</v>
      </c>
      <c r="B1136" t="s">
        <v>423</v>
      </c>
      <c r="C1136" t="s">
        <v>18</v>
      </c>
      <c r="D1136" t="s">
        <v>126</v>
      </c>
      <c r="E1136" t="s">
        <v>127</v>
      </c>
      <c r="F1136">
        <v>2018</v>
      </c>
      <c r="G1136">
        <v>0</v>
      </c>
      <c r="H1136" t="s">
        <v>119</v>
      </c>
      <c r="I1136" t="s">
        <v>712</v>
      </c>
      <c r="J1136" t="s">
        <v>690</v>
      </c>
      <c r="L1136" t="s">
        <v>691</v>
      </c>
    </row>
    <row r="1137" spans="1:12">
      <c r="A1137">
        <v>2023</v>
      </c>
      <c r="B1137" t="s">
        <v>424</v>
      </c>
      <c r="C1137" t="s">
        <v>21</v>
      </c>
      <c r="D1137" t="s">
        <v>142</v>
      </c>
      <c r="E1137" t="s">
        <v>143</v>
      </c>
      <c r="F1137">
        <v>2021</v>
      </c>
      <c r="G1137">
        <v>0</v>
      </c>
      <c r="H1137" t="s">
        <v>717</v>
      </c>
      <c r="I1137" t="s">
        <v>716</v>
      </c>
      <c r="J1137" t="s">
        <v>690</v>
      </c>
      <c r="L1137" t="s">
        <v>691</v>
      </c>
    </row>
    <row r="1138" spans="1:12">
      <c r="A1138">
        <v>2023</v>
      </c>
      <c r="B1138" t="s">
        <v>424</v>
      </c>
      <c r="C1138" t="s">
        <v>21</v>
      </c>
      <c r="D1138" t="s">
        <v>71</v>
      </c>
      <c r="E1138" t="s">
        <v>72</v>
      </c>
      <c r="F1138">
        <v>2021</v>
      </c>
      <c r="G1138">
        <v>98</v>
      </c>
      <c r="H1138" t="s">
        <v>1</v>
      </c>
      <c r="I1138" t="s">
        <v>688</v>
      </c>
      <c r="J1138" t="s">
        <v>690</v>
      </c>
      <c r="K1138" t="s">
        <v>54</v>
      </c>
      <c r="L1138" t="s">
        <v>691</v>
      </c>
    </row>
    <row r="1139" spans="1:12">
      <c r="A1139">
        <v>2024</v>
      </c>
      <c r="B1139" t="s">
        <v>420</v>
      </c>
      <c r="C1139" t="s">
        <v>8</v>
      </c>
      <c r="D1139" t="s">
        <v>93</v>
      </c>
      <c r="E1139" t="s">
        <v>94</v>
      </c>
      <c r="F1139">
        <v>2022</v>
      </c>
      <c r="G1139">
        <v>0</v>
      </c>
      <c r="H1139" t="s">
        <v>1</v>
      </c>
      <c r="I1139" t="s">
        <v>688</v>
      </c>
      <c r="J1139" t="s">
        <v>690</v>
      </c>
      <c r="K1139" t="s">
        <v>78</v>
      </c>
      <c r="L1139" t="s">
        <v>691</v>
      </c>
    </row>
    <row r="1140" spans="1:12">
      <c r="A1140">
        <v>2024</v>
      </c>
      <c r="B1140" t="s">
        <v>431</v>
      </c>
      <c r="C1140" t="s">
        <v>36</v>
      </c>
      <c r="D1140" t="s">
        <v>19</v>
      </c>
      <c r="E1140" t="s">
        <v>20</v>
      </c>
      <c r="F1140">
        <v>2020</v>
      </c>
      <c r="G1140">
        <v>50</v>
      </c>
      <c r="H1140" t="s">
        <v>1</v>
      </c>
      <c r="I1140" t="s">
        <v>688</v>
      </c>
      <c r="J1140" t="s">
        <v>690</v>
      </c>
      <c r="K1140" t="s">
        <v>2</v>
      </c>
      <c r="L1140" t="s">
        <v>700</v>
      </c>
    </row>
    <row r="1141" spans="1:12">
      <c r="A1141">
        <v>2024</v>
      </c>
      <c r="B1141" t="s">
        <v>434</v>
      </c>
      <c r="C1141" t="s">
        <v>45</v>
      </c>
      <c r="D1141" t="s">
        <v>103</v>
      </c>
      <c r="E1141" t="s">
        <v>102</v>
      </c>
      <c r="F1141">
        <v>2022</v>
      </c>
      <c r="G1141">
        <v>0</v>
      </c>
      <c r="H1141" t="s">
        <v>101</v>
      </c>
      <c r="I1141" t="s">
        <v>697</v>
      </c>
      <c r="J1141" t="s">
        <v>690</v>
      </c>
      <c r="L1141" t="s">
        <v>691</v>
      </c>
    </row>
    <row r="1142" spans="1:12">
      <c r="A1142">
        <v>2023</v>
      </c>
      <c r="B1142" t="s">
        <v>431</v>
      </c>
      <c r="C1142" t="s">
        <v>36</v>
      </c>
      <c r="D1142" t="s">
        <v>61</v>
      </c>
      <c r="E1142" t="s">
        <v>62</v>
      </c>
      <c r="F1142">
        <v>2021</v>
      </c>
      <c r="G1142">
        <v>19</v>
      </c>
      <c r="H1142" t="s">
        <v>1</v>
      </c>
      <c r="I1142" t="s">
        <v>688</v>
      </c>
      <c r="J1142" t="s">
        <v>690</v>
      </c>
      <c r="K1142" t="s">
        <v>54</v>
      </c>
      <c r="L1142" t="s">
        <v>691</v>
      </c>
    </row>
    <row r="1143" spans="1:12">
      <c r="A1143">
        <v>2023</v>
      </c>
      <c r="B1143" t="s">
        <v>425</v>
      </c>
      <c r="C1143" t="s">
        <v>24</v>
      </c>
      <c r="D1143" t="s">
        <v>67</v>
      </c>
      <c r="E1143" t="s">
        <v>68</v>
      </c>
      <c r="F1143">
        <v>2021</v>
      </c>
      <c r="G1143">
        <v>1</v>
      </c>
      <c r="H1143" t="s">
        <v>1</v>
      </c>
      <c r="I1143" t="s">
        <v>688</v>
      </c>
      <c r="J1143" t="s">
        <v>690</v>
      </c>
      <c r="K1143" t="s">
        <v>54</v>
      </c>
      <c r="L1143" t="s">
        <v>691</v>
      </c>
    </row>
    <row r="1144" spans="1:12">
      <c r="A1144">
        <v>2023</v>
      </c>
      <c r="B1144" t="s">
        <v>432</v>
      </c>
      <c r="C1144" t="s">
        <v>39</v>
      </c>
      <c r="D1144" t="s">
        <v>114</v>
      </c>
      <c r="E1144" t="s">
        <v>115</v>
      </c>
      <c r="F1144">
        <v>2021</v>
      </c>
      <c r="G1144">
        <v>38</v>
      </c>
      <c r="H1144" t="s">
        <v>101</v>
      </c>
      <c r="I1144" t="s">
        <v>697</v>
      </c>
      <c r="J1144" t="s">
        <v>690</v>
      </c>
      <c r="L1144" t="s">
        <v>691</v>
      </c>
    </row>
    <row r="1145" spans="1:12">
      <c r="A1145">
        <v>2023</v>
      </c>
      <c r="B1145" t="s">
        <v>429</v>
      </c>
      <c r="C1145" t="s">
        <v>30</v>
      </c>
      <c r="D1145" t="s">
        <v>133</v>
      </c>
      <c r="E1145" t="s">
        <v>134</v>
      </c>
      <c r="F1145">
        <v>2021</v>
      </c>
      <c r="G1145">
        <v>7</v>
      </c>
      <c r="H1145" t="s">
        <v>717</v>
      </c>
      <c r="I1145" t="s">
        <v>716</v>
      </c>
      <c r="J1145" t="s">
        <v>690</v>
      </c>
      <c r="L1145" t="s">
        <v>691</v>
      </c>
    </row>
    <row r="1146" spans="1:12">
      <c r="A1146">
        <v>2023</v>
      </c>
      <c r="B1146" t="s">
        <v>421</v>
      </c>
      <c r="C1146" t="s">
        <v>13</v>
      </c>
      <c r="D1146" t="s">
        <v>73</v>
      </c>
      <c r="E1146" t="s">
        <v>74</v>
      </c>
      <c r="F1146">
        <v>2021</v>
      </c>
      <c r="G1146">
        <v>1</v>
      </c>
      <c r="H1146" t="s">
        <v>1</v>
      </c>
      <c r="I1146" t="s">
        <v>688</v>
      </c>
      <c r="J1146" t="s">
        <v>694</v>
      </c>
      <c r="K1146" t="s">
        <v>54</v>
      </c>
      <c r="L1146" t="s">
        <v>695</v>
      </c>
    </row>
    <row r="1147" spans="1:12">
      <c r="A1147">
        <v>2023</v>
      </c>
      <c r="B1147" t="s">
        <v>433</v>
      </c>
      <c r="C1147" t="s">
        <v>42</v>
      </c>
      <c r="D1147" t="s">
        <v>73</v>
      </c>
      <c r="E1147" t="s">
        <v>74</v>
      </c>
      <c r="F1147">
        <v>2021</v>
      </c>
      <c r="G1147">
        <v>2</v>
      </c>
      <c r="H1147" t="s">
        <v>1</v>
      </c>
      <c r="I1147" t="s">
        <v>688</v>
      </c>
      <c r="J1147" t="s">
        <v>694</v>
      </c>
      <c r="K1147" t="s">
        <v>54</v>
      </c>
      <c r="L1147" t="s">
        <v>695</v>
      </c>
    </row>
    <row r="1148" spans="1:12">
      <c r="A1148">
        <v>2024</v>
      </c>
      <c r="B1148" t="s">
        <v>422</v>
      </c>
      <c r="C1148" t="s">
        <v>15</v>
      </c>
      <c r="D1148" t="s">
        <v>121</v>
      </c>
      <c r="E1148" t="s">
        <v>122</v>
      </c>
      <c r="F1148">
        <v>2022</v>
      </c>
      <c r="G1148">
        <v>6</v>
      </c>
      <c r="H1148" t="s">
        <v>119</v>
      </c>
      <c r="I1148" t="s">
        <v>712</v>
      </c>
      <c r="J1148" t="s">
        <v>690</v>
      </c>
      <c r="L1148" t="s">
        <v>691</v>
      </c>
    </row>
    <row r="1149" spans="1:12">
      <c r="A1149">
        <v>2024</v>
      </c>
      <c r="B1149" t="s">
        <v>430</v>
      </c>
      <c r="C1149" t="s">
        <v>33</v>
      </c>
      <c r="D1149" t="s">
        <v>133</v>
      </c>
      <c r="E1149" t="s">
        <v>134</v>
      </c>
      <c r="F1149">
        <v>2022</v>
      </c>
      <c r="G1149">
        <v>0</v>
      </c>
      <c r="H1149" t="s">
        <v>717</v>
      </c>
      <c r="I1149" t="s">
        <v>716</v>
      </c>
      <c r="J1149" t="s">
        <v>690</v>
      </c>
      <c r="L1149" t="s">
        <v>691</v>
      </c>
    </row>
    <row r="1150" spans="1:12">
      <c r="A1150">
        <v>2024</v>
      </c>
      <c r="B1150" t="s">
        <v>437</v>
      </c>
      <c r="C1150" t="s">
        <v>51</v>
      </c>
      <c r="D1150" t="s">
        <v>34</v>
      </c>
      <c r="E1150" t="s">
        <v>35</v>
      </c>
      <c r="F1150">
        <v>2022</v>
      </c>
      <c r="G1150">
        <v>60</v>
      </c>
      <c r="H1150" t="s">
        <v>1</v>
      </c>
      <c r="I1150" t="s">
        <v>688</v>
      </c>
      <c r="J1150" t="s">
        <v>690</v>
      </c>
      <c r="K1150" t="s">
        <v>2</v>
      </c>
      <c r="L1150" t="s">
        <v>691</v>
      </c>
    </row>
    <row r="1151" spans="1:12">
      <c r="A1151">
        <v>2024</v>
      </c>
      <c r="B1151" t="s">
        <v>432</v>
      </c>
      <c r="C1151" t="s">
        <v>39</v>
      </c>
      <c r="D1151" t="s">
        <v>123</v>
      </c>
      <c r="E1151" t="s">
        <v>120</v>
      </c>
      <c r="F1151">
        <v>2022</v>
      </c>
      <c r="G1151">
        <v>1.5</v>
      </c>
      <c r="H1151" t="s">
        <v>119</v>
      </c>
      <c r="I1151" t="s">
        <v>712</v>
      </c>
      <c r="J1151" t="s">
        <v>690</v>
      </c>
      <c r="L1151" t="s">
        <v>691</v>
      </c>
    </row>
    <row r="1152" spans="1:12">
      <c r="A1152">
        <v>2024</v>
      </c>
      <c r="B1152" t="s">
        <v>420</v>
      </c>
      <c r="C1152" t="s">
        <v>8</v>
      </c>
      <c r="D1152" t="s">
        <v>56</v>
      </c>
      <c r="E1152" t="s">
        <v>57</v>
      </c>
      <c r="F1152">
        <v>2021</v>
      </c>
      <c r="G1152">
        <v>64</v>
      </c>
      <c r="H1152" t="s">
        <v>1</v>
      </c>
      <c r="I1152" t="s">
        <v>688</v>
      </c>
      <c r="J1152" t="s">
        <v>690</v>
      </c>
      <c r="K1152" t="s">
        <v>54</v>
      </c>
      <c r="L1152" t="s">
        <v>695</v>
      </c>
    </row>
    <row r="1153" spans="1:12">
      <c r="A1153">
        <v>2024</v>
      </c>
      <c r="B1153" t="s">
        <v>435</v>
      </c>
      <c r="C1153" t="s">
        <v>48</v>
      </c>
      <c r="D1153" t="s">
        <v>121</v>
      </c>
      <c r="E1153" t="s">
        <v>122</v>
      </c>
      <c r="F1153">
        <v>2022</v>
      </c>
      <c r="G1153">
        <v>0</v>
      </c>
      <c r="H1153" t="s">
        <v>119</v>
      </c>
      <c r="I1153" t="s">
        <v>712</v>
      </c>
      <c r="J1153" t="s">
        <v>690</v>
      </c>
      <c r="L1153" t="s">
        <v>691</v>
      </c>
    </row>
    <row r="1154" spans="1:12">
      <c r="A1154">
        <v>2024</v>
      </c>
      <c r="B1154" t="s">
        <v>428</v>
      </c>
      <c r="C1154" t="s">
        <v>27</v>
      </c>
      <c r="D1154" t="s">
        <v>34</v>
      </c>
      <c r="E1154" t="s">
        <v>35</v>
      </c>
      <c r="F1154">
        <v>2022</v>
      </c>
      <c r="G1154">
        <v>21</v>
      </c>
      <c r="H1154" t="s">
        <v>1</v>
      </c>
      <c r="I1154" t="s">
        <v>688</v>
      </c>
      <c r="J1154" t="s">
        <v>690</v>
      </c>
      <c r="K1154" t="s">
        <v>2</v>
      </c>
      <c r="L1154" t="s">
        <v>691</v>
      </c>
    </row>
    <row r="1155" spans="1:12">
      <c r="A1155">
        <v>2024</v>
      </c>
      <c r="B1155" t="s">
        <v>436</v>
      </c>
      <c r="C1155" t="s">
        <v>49</v>
      </c>
      <c r="D1155" t="s">
        <v>25</v>
      </c>
      <c r="E1155" t="s">
        <v>26</v>
      </c>
      <c r="F1155">
        <v>2022</v>
      </c>
      <c r="G1155">
        <v>0</v>
      </c>
      <c r="H1155" t="s">
        <v>1</v>
      </c>
      <c r="I1155" t="s">
        <v>688</v>
      </c>
      <c r="J1155" t="s">
        <v>690</v>
      </c>
      <c r="K1155" t="s">
        <v>2</v>
      </c>
      <c r="L1155" t="s">
        <v>691</v>
      </c>
    </row>
    <row r="1156" spans="1:12">
      <c r="A1156">
        <v>2024</v>
      </c>
      <c r="B1156" t="s">
        <v>431</v>
      </c>
      <c r="C1156" t="s">
        <v>36</v>
      </c>
      <c r="D1156" t="s">
        <v>58</v>
      </c>
      <c r="E1156" t="s">
        <v>59</v>
      </c>
      <c r="F1156">
        <v>2021</v>
      </c>
      <c r="G1156">
        <v>81</v>
      </c>
      <c r="H1156" t="s">
        <v>1</v>
      </c>
      <c r="I1156" t="s">
        <v>688</v>
      </c>
      <c r="J1156" t="s">
        <v>690</v>
      </c>
      <c r="K1156" t="s">
        <v>54</v>
      </c>
      <c r="L1156" t="s">
        <v>695</v>
      </c>
    </row>
    <row r="1157" spans="1:12">
      <c r="A1157">
        <v>2024</v>
      </c>
      <c r="B1157" t="s">
        <v>425</v>
      </c>
      <c r="C1157" t="s">
        <v>24</v>
      </c>
      <c r="D1157" t="s">
        <v>84</v>
      </c>
      <c r="E1157" t="s">
        <v>79</v>
      </c>
      <c r="F1157">
        <v>2022</v>
      </c>
      <c r="G1157">
        <v>1</v>
      </c>
      <c r="H1157" t="s">
        <v>1</v>
      </c>
      <c r="I1157" t="s">
        <v>688</v>
      </c>
      <c r="J1157" t="s">
        <v>690</v>
      </c>
      <c r="K1157" t="s">
        <v>78</v>
      </c>
      <c r="L1157" t="s">
        <v>691</v>
      </c>
    </row>
    <row r="1158" spans="1:12">
      <c r="A1158">
        <v>2023</v>
      </c>
      <c r="B1158" t="s">
        <v>429</v>
      </c>
      <c r="C1158" t="s">
        <v>30</v>
      </c>
      <c r="D1158" t="s">
        <v>116</v>
      </c>
      <c r="E1158" t="s">
        <v>117</v>
      </c>
      <c r="F1158">
        <v>2021</v>
      </c>
      <c r="G1158">
        <v>0</v>
      </c>
      <c r="H1158" t="s">
        <v>101</v>
      </c>
      <c r="I1158" t="s">
        <v>697</v>
      </c>
      <c r="J1158" t="s">
        <v>690</v>
      </c>
      <c r="L1158" t="s">
        <v>691</v>
      </c>
    </row>
    <row r="1159" spans="1:12">
      <c r="A1159">
        <v>2023</v>
      </c>
      <c r="B1159" t="s">
        <v>424</v>
      </c>
      <c r="C1159" t="s">
        <v>21</v>
      </c>
      <c r="D1159" t="s">
        <v>116</v>
      </c>
      <c r="E1159" t="s">
        <v>117</v>
      </c>
      <c r="F1159">
        <v>2021</v>
      </c>
      <c r="G1159">
        <v>6.1224489795918373E-2</v>
      </c>
      <c r="H1159" t="s">
        <v>101</v>
      </c>
      <c r="I1159" t="s">
        <v>697</v>
      </c>
      <c r="J1159" t="s">
        <v>690</v>
      </c>
      <c r="L1159" t="s">
        <v>691</v>
      </c>
    </row>
    <row r="1160" spans="1:12">
      <c r="A1160">
        <v>2023</v>
      </c>
      <c r="B1160" t="s">
        <v>420</v>
      </c>
      <c r="C1160" t="s">
        <v>8</v>
      </c>
      <c r="D1160" t="s">
        <v>19</v>
      </c>
      <c r="E1160" t="s">
        <v>20</v>
      </c>
      <c r="F1160">
        <v>2019</v>
      </c>
      <c r="G1160">
        <v>475</v>
      </c>
      <c r="H1160" t="s">
        <v>1</v>
      </c>
      <c r="I1160" t="s">
        <v>688</v>
      </c>
      <c r="J1160" t="s">
        <v>690</v>
      </c>
      <c r="K1160" t="s">
        <v>2</v>
      </c>
      <c r="L1160" t="s">
        <v>700</v>
      </c>
    </row>
    <row r="1161" spans="1:12">
      <c r="A1161">
        <v>2024</v>
      </c>
      <c r="B1161" t="s">
        <v>434</v>
      </c>
      <c r="C1161" t="s">
        <v>45</v>
      </c>
      <c r="D1161" t="s">
        <v>140</v>
      </c>
      <c r="E1161" t="s">
        <v>141</v>
      </c>
      <c r="F1161">
        <v>2022</v>
      </c>
      <c r="G1161">
        <v>0</v>
      </c>
      <c r="H1161" t="s">
        <v>717</v>
      </c>
      <c r="I1161" t="s">
        <v>716</v>
      </c>
      <c r="J1161" t="s">
        <v>690</v>
      </c>
      <c r="L1161" t="s">
        <v>691</v>
      </c>
    </row>
    <row r="1162" spans="1:12">
      <c r="A1162">
        <v>2024</v>
      </c>
      <c r="B1162" t="s">
        <v>421</v>
      </c>
      <c r="C1162" t="s">
        <v>13</v>
      </c>
      <c r="D1162" t="s">
        <v>31</v>
      </c>
      <c r="E1162" t="s">
        <v>32</v>
      </c>
      <c r="F1162">
        <v>2022</v>
      </c>
      <c r="G1162">
        <v>41</v>
      </c>
      <c r="H1162" t="s">
        <v>1</v>
      </c>
      <c r="I1162" t="s">
        <v>688</v>
      </c>
      <c r="J1162" t="s">
        <v>690</v>
      </c>
      <c r="K1162" t="s">
        <v>2</v>
      </c>
      <c r="L1162" t="s">
        <v>691</v>
      </c>
    </row>
    <row r="1163" spans="1:12">
      <c r="A1163">
        <v>2024</v>
      </c>
      <c r="B1163" t="s">
        <v>439</v>
      </c>
      <c r="C1163" t="s">
        <v>53</v>
      </c>
      <c r="D1163" t="s">
        <v>116</v>
      </c>
      <c r="E1163" t="s">
        <v>117</v>
      </c>
      <c r="F1163">
        <v>2022</v>
      </c>
      <c r="G1163">
        <v>0</v>
      </c>
      <c r="H1163" t="s">
        <v>101</v>
      </c>
      <c r="I1163" t="s">
        <v>697</v>
      </c>
      <c r="J1163" t="s">
        <v>690</v>
      </c>
      <c r="L1163" t="s">
        <v>691</v>
      </c>
    </row>
    <row r="1164" spans="1:12">
      <c r="A1164">
        <v>2023</v>
      </c>
      <c r="B1164" t="s">
        <v>434</v>
      </c>
      <c r="C1164" t="s">
        <v>45</v>
      </c>
      <c r="D1164" t="s">
        <v>116</v>
      </c>
      <c r="E1164" t="s">
        <v>117</v>
      </c>
      <c r="F1164">
        <v>2021</v>
      </c>
      <c r="G1164">
        <v>0</v>
      </c>
      <c r="H1164" t="s">
        <v>101</v>
      </c>
      <c r="I1164" t="s">
        <v>697</v>
      </c>
      <c r="J1164" t="s">
        <v>690</v>
      </c>
      <c r="L1164" t="s">
        <v>691</v>
      </c>
    </row>
    <row r="1165" spans="1:12">
      <c r="A1165">
        <v>2023</v>
      </c>
      <c r="B1165" t="s">
        <v>439</v>
      </c>
      <c r="C1165" t="s">
        <v>53</v>
      </c>
      <c r="D1165" t="s">
        <v>67</v>
      </c>
      <c r="E1165" t="s">
        <v>68</v>
      </c>
      <c r="F1165">
        <v>2021</v>
      </c>
      <c r="G1165">
        <v>4</v>
      </c>
      <c r="H1165" t="s">
        <v>1</v>
      </c>
      <c r="I1165" t="s">
        <v>688</v>
      </c>
      <c r="J1165" t="s">
        <v>690</v>
      </c>
      <c r="K1165" t="s">
        <v>54</v>
      </c>
      <c r="L1165" t="s">
        <v>691</v>
      </c>
    </row>
    <row r="1166" spans="1:12">
      <c r="A1166">
        <v>2023</v>
      </c>
      <c r="B1166" t="s">
        <v>436</v>
      </c>
      <c r="C1166" t="s">
        <v>49</v>
      </c>
      <c r="D1166" t="s">
        <v>114</v>
      </c>
      <c r="E1166" t="s">
        <v>115</v>
      </c>
      <c r="F1166">
        <v>2021</v>
      </c>
      <c r="H1166" t="s">
        <v>101</v>
      </c>
      <c r="I1166" t="s">
        <v>697</v>
      </c>
      <c r="J1166" t="s">
        <v>690</v>
      </c>
      <c r="L1166" t="s">
        <v>691</v>
      </c>
    </row>
    <row r="1167" spans="1:12">
      <c r="A1167">
        <v>2023</v>
      </c>
      <c r="B1167" t="s">
        <v>425</v>
      </c>
      <c r="C1167" t="s">
        <v>24</v>
      </c>
      <c r="D1167" t="s">
        <v>121</v>
      </c>
      <c r="E1167" t="s">
        <v>122</v>
      </c>
      <c r="F1167">
        <v>2021</v>
      </c>
      <c r="G1167">
        <v>1</v>
      </c>
      <c r="H1167" t="s">
        <v>119</v>
      </c>
      <c r="I1167" t="s">
        <v>712</v>
      </c>
      <c r="J1167" t="s">
        <v>690</v>
      </c>
      <c r="L1167" t="s">
        <v>691</v>
      </c>
    </row>
    <row r="1168" spans="1:12">
      <c r="A1168">
        <v>2023</v>
      </c>
      <c r="B1168" t="s">
        <v>435</v>
      </c>
      <c r="C1168" t="s">
        <v>48</v>
      </c>
      <c r="D1168" t="s">
        <v>56</v>
      </c>
      <c r="E1168" t="s">
        <v>57</v>
      </c>
      <c r="F1168">
        <v>2020</v>
      </c>
      <c r="G1168">
        <v>57</v>
      </c>
      <c r="H1168" t="s">
        <v>1</v>
      </c>
      <c r="I1168" t="s">
        <v>688</v>
      </c>
      <c r="J1168" t="s">
        <v>690</v>
      </c>
      <c r="K1168" t="s">
        <v>54</v>
      </c>
      <c r="L1168" t="s">
        <v>695</v>
      </c>
    </row>
    <row r="1169" spans="1:12">
      <c r="A1169">
        <v>2023</v>
      </c>
      <c r="B1169" t="s">
        <v>421</v>
      </c>
      <c r="C1169" t="s">
        <v>13</v>
      </c>
      <c r="D1169" t="s">
        <v>25</v>
      </c>
      <c r="E1169" t="s">
        <v>26</v>
      </c>
      <c r="F1169">
        <v>2021</v>
      </c>
      <c r="G1169">
        <v>2</v>
      </c>
      <c r="H1169" t="s">
        <v>1</v>
      </c>
      <c r="I1169" t="s">
        <v>688</v>
      </c>
      <c r="J1169" t="s">
        <v>690</v>
      </c>
      <c r="K1169" t="s">
        <v>2</v>
      </c>
      <c r="L1169" t="s">
        <v>691</v>
      </c>
    </row>
    <row r="1170" spans="1:12">
      <c r="A1170">
        <v>2024</v>
      </c>
      <c r="B1170" t="s">
        <v>434</v>
      </c>
      <c r="C1170" t="s">
        <v>45</v>
      </c>
      <c r="D1170" t="s">
        <v>137</v>
      </c>
      <c r="E1170" t="s">
        <v>138</v>
      </c>
      <c r="F1170">
        <v>2022</v>
      </c>
      <c r="G1170">
        <v>0</v>
      </c>
      <c r="H1170" t="s">
        <v>717</v>
      </c>
      <c r="I1170" t="s">
        <v>716</v>
      </c>
      <c r="J1170" t="s">
        <v>690</v>
      </c>
      <c r="L1170" t="s">
        <v>691</v>
      </c>
    </row>
    <row r="1171" spans="1:12">
      <c r="A1171">
        <v>2024</v>
      </c>
      <c r="B1171" t="s">
        <v>421</v>
      </c>
      <c r="C1171" t="s">
        <v>13</v>
      </c>
      <c r="D1171" t="s">
        <v>67</v>
      </c>
      <c r="E1171" t="s">
        <v>68</v>
      </c>
      <c r="F1171">
        <v>2022</v>
      </c>
      <c r="G1171">
        <v>5</v>
      </c>
      <c r="H1171" t="s">
        <v>1</v>
      </c>
      <c r="I1171" t="s">
        <v>688</v>
      </c>
      <c r="J1171" t="s">
        <v>690</v>
      </c>
      <c r="K1171" t="s">
        <v>54</v>
      </c>
      <c r="L1171" t="s">
        <v>691</v>
      </c>
    </row>
    <row r="1172" spans="1:12">
      <c r="A1172">
        <v>2024</v>
      </c>
      <c r="B1172" t="s">
        <v>433</v>
      </c>
      <c r="C1172" t="s">
        <v>42</v>
      </c>
      <c r="D1172" t="s">
        <v>58</v>
      </c>
      <c r="E1172" t="s">
        <v>59</v>
      </c>
      <c r="F1172">
        <v>2021</v>
      </c>
      <c r="G1172">
        <v>89</v>
      </c>
      <c r="H1172" t="s">
        <v>1</v>
      </c>
      <c r="I1172" t="s">
        <v>688</v>
      </c>
      <c r="J1172" t="s">
        <v>690</v>
      </c>
      <c r="K1172" t="s">
        <v>54</v>
      </c>
      <c r="L1172" t="s">
        <v>695</v>
      </c>
    </row>
    <row r="1173" spans="1:12">
      <c r="A1173">
        <v>2024</v>
      </c>
      <c r="B1173" t="s">
        <v>421</v>
      </c>
      <c r="C1173" t="s">
        <v>13</v>
      </c>
      <c r="D1173" t="s">
        <v>114</v>
      </c>
      <c r="E1173" t="s">
        <v>115</v>
      </c>
      <c r="F1173">
        <v>2022</v>
      </c>
      <c r="G1173">
        <v>55.609756097560982</v>
      </c>
      <c r="H1173" t="s">
        <v>101</v>
      </c>
      <c r="I1173" t="s">
        <v>697</v>
      </c>
      <c r="J1173" t="s">
        <v>690</v>
      </c>
      <c r="L1173" t="s">
        <v>691</v>
      </c>
    </row>
    <row r="1174" spans="1:12">
      <c r="A1174">
        <v>2023</v>
      </c>
      <c r="B1174" t="s">
        <v>432</v>
      </c>
      <c r="C1174" t="s">
        <v>39</v>
      </c>
      <c r="D1174" t="s">
        <v>34</v>
      </c>
      <c r="E1174" t="s">
        <v>35</v>
      </c>
      <c r="F1174">
        <v>2021</v>
      </c>
      <c r="G1174">
        <v>33</v>
      </c>
      <c r="H1174" t="s">
        <v>1</v>
      </c>
      <c r="I1174" t="s">
        <v>688</v>
      </c>
      <c r="J1174" t="s">
        <v>690</v>
      </c>
      <c r="K1174" t="s">
        <v>2</v>
      </c>
      <c r="L1174" t="s">
        <v>691</v>
      </c>
    </row>
    <row r="1175" spans="1:12">
      <c r="A1175">
        <v>2024</v>
      </c>
      <c r="B1175" t="s">
        <v>422</v>
      </c>
      <c r="C1175" t="s">
        <v>15</v>
      </c>
      <c r="D1175" t="s">
        <v>69</v>
      </c>
      <c r="E1175" t="s">
        <v>70</v>
      </c>
      <c r="F1175">
        <v>2022</v>
      </c>
      <c r="G1175">
        <v>146</v>
      </c>
      <c r="H1175" t="s">
        <v>1</v>
      </c>
      <c r="I1175" t="s">
        <v>688</v>
      </c>
      <c r="J1175" t="s">
        <v>690</v>
      </c>
      <c r="K1175" t="s">
        <v>54</v>
      </c>
      <c r="L1175" t="s">
        <v>691</v>
      </c>
    </row>
    <row r="1176" spans="1:12">
      <c r="A1176">
        <v>2023</v>
      </c>
      <c r="B1176" t="s">
        <v>439</v>
      </c>
      <c r="C1176" t="s">
        <v>53</v>
      </c>
      <c r="D1176" t="s">
        <v>61</v>
      </c>
      <c r="E1176" t="s">
        <v>62</v>
      </c>
      <c r="F1176">
        <v>2021</v>
      </c>
      <c r="G1176">
        <v>86</v>
      </c>
      <c r="H1176" t="s">
        <v>1</v>
      </c>
      <c r="I1176" t="s">
        <v>688</v>
      </c>
      <c r="J1176" t="s">
        <v>690</v>
      </c>
      <c r="K1176" t="s">
        <v>54</v>
      </c>
      <c r="L1176" t="s">
        <v>691</v>
      </c>
    </row>
    <row r="1177" spans="1:12">
      <c r="A1177">
        <v>2023</v>
      </c>
      <c r="B1177" t="s">
        <v>433</v>
      </c>
      <c r="C1177" t="s">
        <v>42</v>
      </c>
      <c r="D1177" t="s">
        <v>116</v>
      </c>
      <c r="E1177" t="s">
        <v>117</v>
      </c>
      <c r="F1177">
        <v>2021</v>
      </c>
      <c r="G1177">
        <v>0</v>
      </c>
      <c r="H1177" t="s">
        <v>101</v>
      </c>
      <c r="I1177" t="s">
        <v>697</v>
      </c>
      <c r="J1177" t="s">
        <v>690</v>
      </c>
      <c r="L1177" t="s">
        <v>691</v>
      </c>
    </row>
    <row r="1178" spans="1:12">
      <c r="A1178">
        <v>2023</v>
      </c>
      <c r="B1178" t="s">
        <v>421</v>
      </c>
      <c r="C1178" t="s">
        <v>13</v>
      </c>
      <c r="D1178" t="s">
        <v>31</v>
      </c>
      <c r="E1178" t="s">
        <v>32</v>
      </c>
      <c r="F1178">
        <v>2021</v>
      </c>
      <c r="G1178">
        <v>42</v>
      </c>
      <c r="H1178" t="s">
        <v>1</v>
      </c>
      <c r="I1178" t="s">
        <v>688</v>
      </c>
      <c r="J1178" t="s">
        <v>690</v>
      </c>
      <c r="K1178" t="s">
        <v>2</v>
      </c>
      <c r="L1178" t="s">
        <v>691</v>
      </c>
    </row>
    <row r="1179" spans="1:12">
      <c r="A1179">
        <v>2023</v>
      </c>
      <c r="B1179" t="s">
        <v>435</v>
      </c>
      <c r="C1179" t="s">
        <v>48</v>
      </c>
      <c r="D1179" t="s">
        <v>133</v>
      </c>
      <c r="E1179" t="s">
        <v>134</v>
      </c>
      <c r="F1179">
        <v>2021</v>
      </c>
      <c r="G1179">
        <v>1</v>
      </c>
      <c r="H1179" t="s">
        <v>717</v>
      </c>
      <c r="I1179" t="s">
        <v>716</v>
      </c>
      <c r="J1179" t="s">
        <v>690</v>
      </c>
      <c r="L1179" t="s">
        <v>691</v>
      </c>
    </row>
    <row r="1180" spans="1:12">
      <c r="A1180">
        <v>2023</v>
      </c>
      <c r="B1180" t="s">
        <v>432</v>
      </c>
      <c r="C1180" t="s">
        <v>39</v>
      </c>
      <c r="D1180" t="s">
        <v>139</v>
      </c>
      <c r="E1180" t="s">
        <v>132</v>
      </c>
      <c r="F1180">
        <v>2021</v>
      </c>
      <c r="G1180">
        <v>66.67</v>
      </c>
      <c r="H1180" t="s">
        <v>717</v>
      </c>
      <c r="I1180" t="s">
        <v>716</v>
      </c>
      <c r="J1180" t="s">
        <v>690</v>
      </c>
      <c r="L1180" t="s">
        <v>691</v>
      </c>
    </row>
    <row r="1181" spans="1:12">
      <c r="A1181">
        <v>2024</v>
      </c>
      <c r="B1181" t="s">
        <v>431</v>
      </c>
      <c r="C1181" t="s">
        <v>36</v>
      </c>
      <c r="D1181" t="s">
        <v>73</v>
      </c>
      <c r="E1181" t="s">
        <v>74</v>
      </c>
      <c r="F1181">
        <v>2022</v>
      </c>
      <c r="G1181">
        <v>0</v>
      </c>
      <c r="H1181" t="s">
        <v>1</v>
      </c>
      <c r="I1181" t="s">
        <v>688</v>
      </c>
      <c r="J1181" t="s">
        <v>694</v>
      </c>
      <c r="K1181" t="s">
        <v>54</v>
      </c>
      <c r="L1181" t="s">
        <v>695</v>
      </c>
    </row>
    <row r="1182" spans="1:12">
      <c r="A1182">
        <v>2024</v>
      </c>
      <c r="B1182" t="s">
        <v>425</v>
      </c>
      <c r="C1182" t="s">
        <v>24</v>
      </c>
      <c r="D1182" t="s">
        <v>133</v>
      </c>
      <c r="E1182" t="s">
        <v>134</v>
      </c>
      <c r="F1182">
        <v>2022</v>
      </c>
      <c r="G1182">
        <v>0</v>
      </c>
      <c r="H1182" t="s">
        <v>717</v>
      </c>
      <c r="I1182" t="s">
        <v>716</v>
      </c>
      <c r="J1182" t="s">
        <v>690</v>
      </c>
      <c r="L1182" t="s">
        <v>691</v>
      </c>
    </row>
    <row r="1183" spans="1:12">
      <c r="A1183">
        <v>2024</v>
      </c>
      <c r="B1183" t="s">
        <v>421</v>
      </c>
      <c r="C1183" t="s">
        <v>13</v>
      </c>
      <c r="D1183" t="s">
        <v>34</v>
      </c>
      <c r="E1183" t="s">
        <v>35</v>
      </c>
      <c r="F1183">
        <v>2022</v>
      </c>
      <c r="G1183">
        <v>63</v>
      </c>
      <c r="H1183" t="s">
        <v>1</v>
      </c>
      <c r="I1183" t="s">
        <v>688</v>
      </c>
      <c r="J1183" t="s">
        <v>690</v>
      </c>
      <c r="K1183" t="s">
        <v>2</v>
      </c>
      <c r="L1183" t="s">
        <v>691</v>
      </c>
    </row>
    <row r="1184" spans="1:12">
      <c r="A1184">
        <v>2024</v>
      </c>
      <c r="B1184" t="s">
        <v>431</v>
      </c>
      <c r="C1184" t="s">
        <v>36</v>
      </c>
      <c r="D1184" t="s">
        <v>65</v>
      </c>
      <c r="E1184" t="s">
        <v>66</v>
      </c>
      <c r="F1184">
        <v>2022</v>
      </c>
      <c r="G1184">
        <v>0</v>
      </c>
      <c r="H1184" t="s">
        <v>1</v>
      </c>
      <c r="I1184" t="s">
        <v>688</v>
      </c>
      <c r="J1184" t="s">
        <v>690</v>
      </c>
      <c r="K1184" t="s">
        <v>54</v>
      </c>
      <c r="L1184" t="s">
        <v>691</v>
      </c>
    </row>
    <row r="1185" spans="1:12">
      <c r="A1185">
        <v>2024</v>
      </c>
      <c r="B1185" t="s">
        <v>430</v>
      </c>
      <c r="C1185" t="s">
        <v>33</v>
      </c>
      <c r="D1185" t="s">
        <v>25</v>
      </c>
      <c r="E1185" t="s">
        <v>26</v>
      </c>
      <c r="F1185">
        <v>2022</v>
      </c>
      <c r="G1185">
        <v>0</v>
      </c>
      <c r="H1185" t="s">
        <v>1</v>
      </c>
      <c r="I1185" t="s">
        <v>688</v>
      </c>
      <c r="J1185" t="s">
        <v>690</v>
      </c>
      <c r="K1185" t="s">
        <v>2</v>
      </c>
      <c r="L1185" t="s">
        <v>691</v>
      </c>
    </row>
    <row r="1186" spans="1:12">
      <c r="A1186">
        <v>2024</v>
      </c>
      <c r="B1186" t="s">
        <v>439</v>
      </c>
      <c r="C1186" t="s">
        <v>53</v>
      </c>
      <c r="D1186" t="s">
        <v>37</v>
      </c>
      <c r="E1186" t="s">
        <v>38</v>
      </c>
      <c r="F1186">
        <v>2020</v>
      </c>
      <c r="G1186">
        <v>17.48</v>
      </c>
      <c r="H1186" t="s">
        <v>1</v>
      </c>
      <c r="I1186" t="s">
        <v>688</v>
      </c>
      <c r="J1186" t="s">
        <v>690</v>
      </c>
      <c r="K1186" t="s">
        <v>2</v>
      </c>
      <c r="L1186" t="s">
        <v>708</v>
      </c>
    </row>
    <row r="1187" spans="1:12">
      <c r="A1187">
        <v>2024</v>
      </c>
      <c r="B1187" t="s">
        <v>423</v>
      </c>
      <c r="C1187" t="s">
        <v>18</v>
      </c>
      <c r="D1187" t="s">
        <v>97</v>
      </c>
      <c r="E1187" t="s">
        <v>98</v>
      </c>
      <c r="F1187">
        <v>2022</v>
      </c>
      <c r="G1187">
        <v>0</v>
      </c>
      <c r="H1187" t="s">
        <v>1</v>
      </c>
      <c r="I1187" t="s">
        <v>688</v>
      </c>
      <c r="J1187" t="s">
        <v>690</v>
      </c>
      <c r="K1187" t="s">
        <v>78</v>
      </c>
      <c r="L1187" t="s">
        <v>691</v>
      </c>
    </row>
    <row r="1188" spans="1:12">
      <c r="A1188">
        <v>2023</v>
      </c>
      <c r="B1188" t="s">
        <v>432</v>
      </c>
      <c r="C1188" t="s">
        <v>39</v>
      </c>
      <c r="D1188" t="s">
        <v>140</v>
      </c>
      <c r="E1188" t="s">
        <v>141</v>
      </c>
      <c r="F1188">
        <v>2021</v>
      </c>
      <c r="G1188">
        <v>0</v>
      </c>
      <c r="H1188" t="s">
        <v>717</v>
      </c>
      <c r="I1188" t="s">
        <v>716</v>
      </c>
      <c r="J1188" t="s">
        <v>690</v>
      </c>
      <c r="L1188" t="s">
        <v>691</v>
      </c>
    </row>
    <row r="1189" spans="1:12">
      <c r="A1189">
        <v>2023</v>
      </c>
      <c r="B1189" t="s">
        <v>428</v>
      </c>
      <c r="C1189" t="s">
        <v>27</v>
      </c>
      <c r="D1189" t="s">
        <v>22</v>
      </c>
      <c r="E1189" t="s">
        <v>23</v>
      </c>
      <c r="F1189">
        <v>2019</v>
      </c>
      <c r="G1189">
        <v>1325.11</v>
      </c>
      <c r="H1189" t="s">
        <v>1</v>
      </c>
      <c r="I1189" t="s">
        <v>688</v>
      </c>
      <c r="J1189" t="s">
        <v>690</v>
      </c>
      <c r="K1189" t="s">
        <v>2</v>
      </c>
      <c r="L1189" t="s">
        <v>708</v>
      </c>
    </row>
    <row r="1190" spans="1:12">
      <c r="A1190">
        <v>2023</v>
      </c>
      <c r="B1190" t="s">
        <v>435</v>
      </c>
      <c r="C1190" t="s">
        <v>48</v>
      </c>
      <c r="D1190" t="s">
        <v>103</v>
      </c>
      <c r="E1190" t="s">
        <v>102</v>
      </c>
      <c r="F1190">
        <v>2021</v>
      </c>
      <c r="G1190">
        <v>6</v>
      </c>
      <c r="H1190" t="s">
        <v>101</v>
      </c>
      <c r="I1190" t="s">
        <v>697</v>
      </c>
      <c r="J1190" t="s">
        <v>690</v>
      </c>
      <c r="L1190" t="s">
        <v>691</v>
      </c>
    </row>
    <row r="1191" spans="1:12">
      <c r="A1191">
        <v>2023</v>
      </c>
      <c r="B1191" t="s">
        <v>439</v>
      </c>
      <c r="C1191" t="s">
        <v>53</v>
      </c>
      <c r="D1191" t="s">
        <v>114</v>
      </c>
      <c r="E1191" t="s">
        <v>115</v>
      </c>
      <c r="F1191">
        <v>2021</v>
      </c>
      <c r="G1191">
        <v>15</v>
      </c>
      <c r="H1191" t="s">
        <v>101</v>
      </c>
      <c r="I1191" t="s">
        <v>697</v>
      </c>
      <c r="J1191" t="s">
        <v>690</v>
      </c>
      <c r="L1191" t="s">
        <v>691</v>
      </c>
    </row>
    <row r="1192" spans="1:12">
      <c r="A1192">
        <v>2023</v>
      </c>
      <c r="B1192" t="s">
        <v>434</v>
      </c>
      <c r="C1192" t="s">
        <v>45</v>
      </c>
      <c r="D1192" t="s">
        <v>121</v>
      </c>
      <c r="E1192" t="s">
        <v>122</v>
      </c>
      <c r="F1192">
        <v>2021</v>
      </c>
      <c r="G1192">
        <v>0</v>
      </c>
      <c r="H1192" t="s">
        <v>119</v>
      </c>
      <c r="I1192" t="s">
        <v>712</v>
      </c>
      <c r="J1192" t="s">
        <v>690</v>
      </c>
      <c r="L1192" t="s">
        <v>691</v>
      </c>
    </row>
    <row r="1193" spans="1:12">
      <c r="A1193">
        <v>2023</v>
      </c>
      <c r="B1193" t="s">
        <v>438</v>
      </c>
      <c r="C1193" t="s">
        <v>52</v>
      </c>
      <c r="D1193" t="s">
        <v>56</v>
      </c>
      <c r="E1193" t="s">
        <v>57</v>
      </c>
      <c r="F1193">
        <v>2020</v>
      </c>
      <c r="G1193">
        <v>44</v>
      </c>
      <c r="H1193" t="s">
        <v>1</v>
      </c>
      <c r="I1193" t="s">
        <v>688</v>
      </c>
      <c r="J1193" t="s">
        <v>690</v>
      </c>
      <c r="K1193" t="s">
        <v>54</v>
      </c>
      <c r="L1193" t="s">
        <v>695</v>
      </c>
    </row>
    <row r="1194" spans="1:12">
      <c r="A1194">
        <v>2024</v>
      </c>
      <c r="B1194" t="s">
        <v>439</v>
      </c>
      <c r="C1194" t="s">
        <v>53</v>
      </c>
      <c r="D1194" t="s">
        <v>73</v>
      </c>
      <c r="E1194" t="s">
        <v>74</v>
      </c>
      <c r="F1194">
        <v>2022</v>
      </c>
      <c r="G1194">
        <v>0</v>
      </c>
      <c r="H1194" t="s">
        <v>1</v>
      </c>
      <c r="I1194" t="s">
        <v>688</v>
      </c>
      <c r="J1194" t="s">
        <v>694</v>
      </c>
      <c r="K1194" t="s">
        <v>54</v>
      </c>
      <c r="L1194" t="s">
        <v>695</v>
      </c>
    </row>
    <row r="1195" spans="1:12">
      <c r="A1195">
        <v>2024</v>
      </c>
      <c r="B1195" t="s">
        <v>430</v>
      </c>
      <c r="C1195" t="s">
        <v>33</v>
      </c>
      <c r="D1195" t="s">
        <v>16</v>
      </c>
      <c r="E1195" t="s">
        <v>17</v>
      </c>
      <c r="F1195">
        <v>2020</v>
      </c>
      <c r="G1195">
        <v>7.7262693159999998</v>
      </c>
      <c r="H1195" t="s">
        <v>1</v>
      </c>
      <c r="I1195" t="s">
        <v>688</v>
      </c>
      <c r="J1195" t="s">
        <v>690</v>
      </c>
      <c r="K1195" t="s">
        <v>2</v>
      </c>
      <c r="L1195" t="s">
        <v>700</v>
      </c>
    </row>
    <row r="1196" spans="1:12">
      <c r="A1196">
        <v>2023</v>
      </c>
      <c r="B1196" t="s">
        <v>421</v>
      </c>
      <c r="C1196" t="s">
        <v>13</v>
      </c>
      <c r="D1196" t="s">
        <v>116</v>
      </c>
      <c r="E1196" t="s">
        <v>117</v>
      </c>
      <c r="F1196">
        <v>2021</v>
      </c>
      <c r="G1196">
        <v>4.7619047619047623E-2</v>
      </c>
      <c r="H1196" t="s">
        <v>101</v>
      </c>
      <c r="I1196" t="s">
        <v>697</v>
      </c>
      <c r="J1196" t="s">
        <v>690</v>
      </c>
      <c r="L1196" t="s">
        <v>691</v>
      </c>
    </row>
    <row r="1197" spans="1:12">
      <c r="A1197">
        <v>2023</v>
      </c>
      <c r="B1197" t="s">
        <v>420</v>
      </c>
      <c r="C1197" t="s">
        <v>8</v>
      </c>
      <c r="D1197" t="s">
        <v>97</v>
      </c>
      <c r="E1197" t="s">
        <v>98</v>
      </c>
      <c r="F1197">
        <v>2021</v>
      </c>
      <c r="G1197">
        <v>0</v>
      </c>
      <c r="H1197" t="s">
        <v>1</v>
      </c>
      <c r="I1197" t="s">
        <v>688</v>
      </c>
      <c r="J1197" t="s">
        <v>690</v>
      </c>
      <c r="K1197" t="s">
        <v>78</v>
      </c>
      <c r="L1197" t="s">
        <v>691</v>
      </c>
    </row>
    <row r="1198" spans="1:12">
      <c r="A1198">
        <v>2023</v>
      </c>
      <c r="B1198" t="s">
        <v>422</v>
      </c>
      <c r="C1198" t="s">
        <v>15</v>
      </c>
      <c r="D1198" t="s">
        <v>60</v>
      </c>
      <c r="E1198" t="s">
        <v>55</v>
      </c>
      <c r="F1198">
        <v>2020</v>
      </c>
      <c r="G1198">
        <v>412</v>
      </c>
      <c r="H1198" t="s">
        <v>1</v>
      </c>
      <c r="I1198" t="s">
        <v>688</v>
      </c>
      <c r="J1198" t="s">
        <v>690</v>
      </c>
      <c r="K1198" t="s">
        <v>54</v>
      </c>
      <c r="L1198" t="s">
        <v>695</v>
      </c>
    </row>
    <row r="1199" spans="1:12">
      <c r="A1199">
        <v>2024</v>
      </c>
      <c r="B1199" t="s">
        <v>437</v>
      </c>
      <c r="C1199" t="s">
        <v>51</v>
      </c>
      <c r="D1199" t="s">
        <v>142</v>
      </c>
      <c r="E1199" t="s">
        <v>143</v>
      </c>
      <c r="F1199">
        <v>2022</v>
      </c>
      <c r="G1199">
        <v>0</v>
      </c>
      <c r="H1199" t="s">
        <v>717</v>
      </c>
      <c r="I1199" t="s">
        <v>716</v>
      </c>
      <c r="J1199" t="s">
        <v>690</v>
      </c>
      <c r="L1199" t="s">
        <v>691</v>
      </c>
    </row>
    <row r="1200" spans="1:12">
      <c r="A1200">
        <v>2024</v>
      </c>
      <c r="B1200" t="s">
        <v>437</v>
      </c>
      <c r="C1200" t="s">
        <v>51</v>
      </c>
      <c r="D1200" t="s">
        <v>121</v>
      </c>
      <c r="E1200" t="s">
        <v>122</v>
      </c>
      <c r="F1200">
        <v>2022</v>
      </c>
      <c r="G1200">
        <v>3</v>
      </c>
      <c r="H1200" t="s">
        <v>119</v>
      </c>
      <c r="I1200" t="s">
        <v>712</v>
      </c>
      <c r="J1200" t="s">
        <v>690</v>
      </c>
      <c r="L1200" t="s">
        <v>691</v>
      </c>
    </row>
    <row r="1201" spans="1:12">
      <c r="A1201">
        <v>2024</v>
      </c>
      <c r="B1201" t="s">
        <v>438</v>
      </c>
      <c r="C1201" t="s">
        <v>52</v>
      </c>
      <c r="D1201" t="s">
        <v>85</v>
      </c>
      <c r="E1201" t="s">
        <v>86</v>
      </c>
      <c r="F1201">
        <v>2022</v>
      </c>
      <c r="G1201">
        <v>0</v>
      </c>
      <c r="H1201" t="s">
        <v>1</v>
      </c>
      <c r="I1201" t="s">
        <v>688</v>
      </c>
      <c r="J1201" t="s">
        <v>690</v>
      </c>
      <c r="K1201" t="s">
        <v>78</v>
      </c>
      <c r="L1201" t="s">
        <v>691</v>
      </c>
    </row>
    <row r="1202" spans="1:12">
      <c r="A1202">
        <v>2023</v>
      </c>
      <c r="B1202" t="s">
        <v>438</v>
      </c>
      <c r="C1202" t="s">
        <v>52</v>
      </c>
      <c r="D1202" t="s">
        <v>28</v>
      </c>
      <c r="E1202" t="s">
        <v>29</v>
      </c>
      <c r="F1202">
        <v>2021</v>
      </c>
      <c r="G1202">
        <v>3</v>
      </c>
      <c r="H1202" t="s">
        <v>1</v>
      </c>
      <c r="I1202" t="s">
        <v>688</v>
      </c>
      <c r="J1202" t="s">
        <v>690</v>
      </c>
      <c r="K1202" t="s">
        <v>2</v>
      </c>
      <c r="L1202" t="s">
        <v>691</v>
      </c>
    </row>
    <row r="1203" spans="1:12">
      <c r="A1203">
        <v>2023</v>
      </c>
      <c r="B1203" t="s">
        <v>432</v>
      </c>
      <c r="C1203" t="s">
        <v>39</v>
      </c>
      <c r="D1203" t="s">
        <v>93</v>
      </c>
      <c r="E1203" t="s">
        <v>94</v>
      </c>
      <c r="F1203">
        <v>2021</v>
      </c>
      <c r="G1203">
        <v>0</v>
      </c>
      <c r="H1203" t="s">
        <v>1</v>
      </c>
      <c r="I1203" t="s">
        <v>688</v>
      </c>
      <c r="J1203" t="s">
        <v>690</v>
      </c>
      <c r="K1203" t="s">
        <v>78</v>
      </c>
      <c r="L1203" t="s">
        <v>691</v>
      </c>
    </row>
    <row r="1204" spans="1:12">
      <c r="A1204">
        <v>2023</v>
      </c>
      <c r="B1204" t="s">
        <v>423</v>
      </c>
      <c r="C1204" t="s">
        <v>18</v>
      </c>
      <c r="D1204" t="s">
        <v>34</v>
      </c>
      <c r="E1204" t="s">
        <v>35</v>
      </c>
      <c r="F1204">
        <v>2021</v>
      </c>
      <c r="G1204">
        <v>14</v>
      </c>
      <c r="H1204" t="s">
        <v>1</v>
      </c>
      <c r="I1204" t="s">
        <v>688</v>
      </c>
      <c r="J1204" t="s">
        <v>690</v>
      </c>
      <c r="K1204" t="s">
        <v>2</v>
      </c>
      <c r="L1204" t="s">
        <v>691</v>
      </c>
    </row>
    <row r="1205" spans="1:12">
      <c r="A1205">
        <v>2023</v>
      </c>
      <c r="B1205" t="s">
        <v>437</v>
      </c>
      <c r="C1205" t="s">
        <v>51</v>
      </c>
      <c r="D1205" t="s">
        <v>85</v>
      </c>
      <c r="E1205" t="s">
        <v>86</v>
      </c>
      <c r="F1205">
        <v>2021</v>
      </c>
      <c r="G1205">
        <v>0</v>
      </c>
      <c r="H1205" t="s">
        <v>1</v>
      </c>
      <c r="I1205" t="s">
        <v>688</v>
      </c>
      <c r="J1205" t="s">
        <v>690</v>
      </c>
      <c r="K1205" t="s">
        <v>78</v>
      </c>
      <c r="L1205" t="s">
        <v>691</v>
      </c>
    </row>
    <row r="1206" spans="1:12">
      <c r="A1206">
        <v>2024</v>
      </c>
      <c r="B1206" t="s">
        <v>423</v>
      </c>
      <c r="C1206" t="s">
        <v>18</v>
      </c>
      <c r="D1206" t="s">
        <v>140</v>
      </c>
      <c r="E1206" t="s">
        <v>141</v>
      </c>
      <c r="F1206">
        <v>2022</v>
      </c>
      <c r="G1206">
        <v>0</v>
      </c>
      <c r="H1206" t="s">
        <v>717</v>
      </c>
      <c r="I1206" t="s">
        <v>716</v>
      </c>
      <c r="J1206" t="s">
        <v>690</v>
      </c>
      <c r="L1206" t="s">
        <v>691</v>
      </c>
    </row>
    <row r="1207" spans="1:12">
      <c r="A1207">
        <v>2024</v>
      </c>
      <c r="B1207" t="s">
        <v>436</v>
      </c>
      <c r="C1207" t="s">
        <v>49</v>
      </c>
      <c r="D1207" t="s">
        <v>124</v>
      </c>
      <c r="E1207" t="s">
        <v>125</v>
      </c>
      <c r="F1207">
        <v>2022</v>
      </c>
      <c r="G1207">
        <v>0</v>
      </c>
      <c r="H1207" t="s">
        <v>119</v>
      </c>
      <c r="I1207" t="s">
        <v>712</v>
      </c>
      <c r="J1207" t="s">
        <v>690</v>
      </c>
      <c r="L1207" t="s">
        <v>691</v>
      </c>
    </row>
    <row r="1208" spans="1:12">
      <c r="A1208">
        <v>2023</v>
      </c>
      <c r="B1208" t="s">
        <v>424</v>
      </c>
      <c r="C1208" t="s">
        <v>21</v>
      </c>
      <c r="D1208" t="s">
        <v>80</v>
      </c>
      <c r="E1208" t="s">
        <v>81</v>
      </c>
      <c r="F1208">
        <v>2021</v>
      </c>
      <c r="G1208">
        <v>567</v>
      </c>
      <c r="H1208" t="s">
        <v>1</v>
      </c>
      <c r="I1208" t="s">
        <v>688</v>
      </c>
      <c r="J1208" t="s">
        <v>690</v>
      </c>
      <c r="K1208" t="s">
        <v>78</v>
      </c>
      <c r="L1208" t="s">
        <v>691</v>
      </c>
    </row>
    <row r="1209" spans="1:12">
      <c r="A1209">
        <v>2023</v>
      </c>
      <c r="B1209" t="s">
        <v>434</v>
      </c>
      <c r="C1209" t="s">
        <v>45</v>
      </c>
      <c r="D1209" t="s">
        <v>58</v>
      </c>
      <c r="E1209" t="s">
        <v>59</v>
      </c>
      <c r="F1209">
        <v>2020</v>
      </c>
      <c r="G1209">
        <v>32</v>
      </c>
      <c r="H1209" t="s">
        <v>1</v>
      </c>
      <c r="I1209" t="s">
        <v>688</v>
      </c>
      <c r="J1209" t="s">
        <v>690</v>
      </c>
      <c r="K1209" t="s">
        <v>54</v>
      </c>
      <c r="L1209" t="s">
        <v>695</v>
      </c>
    </row>
    <row r="1210" spans="1:12">
      <c r="A1210">
        <v>2023</v>
      </c>
      <c r="B1210" t="s">
        <v>432</v>
      </c>
      <c r="C1210" t="s">
        <v>39</v>
      </c>
      <c r="D1210" t="s">
        <v>103</v>
      </c>
      <c r="E1210" t="s">
        <v>102</v>
      </c>
      <c r="F1210">
        <v>2021</v>
      </c>
      <c r="G1210">
        <v>9</v>
      </c>
      <c r="H1210" t="s">
        <v>101</v>
      </c>
      <c r="I1210" t="s">
        <v>697</v>
      </c>
      <c r="J1210" t="s">
        <v>690</v>
      </c>
      <c r="L1210" t="s">
        <v>691</v>
      </c>
    </row>
    <row r="1211" spans="1:12">
      <c r="A1211">
        <v>2024</v>
      </c>
      <c r="B1211" t="s">
        <v>420</v>
      </c>
      <c r="C1211" t="s">
        <v>8</v>
      </c>
      <c r="D1211" t="s">
        <v>28</v>
      </c>
      <c r="E1211" t="s">
        <v>29</v>
      </c>
      <c r="F1211">
        <v>2022</v>
      </c>
      <c r="G1211">
        <v>26</v>
      </c>
      <c r="H1211" t="s">
        <v>1</v>
      </c>
      <c r="I1211" t="s">
        <v>688</v>
      </c>
      <c r="J1211" t="s">
        <v>690</v>
      </c>
      <c r="K1211" t="s">
        <v>2</v>
      </c>
      <c r="L1211" t="s">
        <v>691</v>
      </c>
    </row>
    <row r="1212" spans="1:12">
      <c r="A1212">
        <v>2024</v>
      </c>
      <c r="B1212" t="s">
        <v>435</v>
      </c>
      <c r="C1212" t="s">
        <v>48</v>
      </c>
      <c r="D1212" t="s">
        <v>43</v>
      </c>
      <c r="E1212" t="s">
        <v>44</v>
      </c>
      <c r="F1212">
        <v>2022</v>
      </c>
      <c r="G1212">
        <v>63.44</v>
      </c>
      <c r="H1212" t="s">
        <v>1</v>
      </c>
      <c r="I1212" t="s">
        <v>688</v>
      </c>
      <c r="J1212" t="s">
        <v>690</v>
      </c>
      <c r="K1212" t="s">
        <v>2</v>
      </c>
      <c r="L1212" t="s">
        <v>708</v>
      </c>
    </row>
    <row r="1213" spans="1:12">
      <c r="A1213">
        <v>2024</v>
      </c>
      <c r="B1213" t="s">
        <v>423</v>
      </c>
      <c r="C1213" t="s">
        <v>18</v>
      </c>
      <c r="D1213" t="s">
        <v>137</v>
      </c>
      <c r="E1213" t="s">
        <v>138</v>
      </c>
      <c r="F1213">
        <v>2022</v>
      </c>
      <c r="G1213">
        <v>2</v>
      </c>
      <c r="H1213" t="s">
        <v>717</v>
      </c>
      <c r="I1213" t="s">
        <v>716</v>
      </c>
      <c r="J1213" t="s">
        <v>690</v>
      </c>
      <c r="L1213" t="s">
        <v>691</v>
      </c>
    </row>
    <row r="1214" spans="1:12">
      <c r="A1214">
        <v>2023</v>
      </c>
      <c r="B1214" t="s">
        <v>438</v>
      </c>
      <c r="C1214" t="s">
        <v>52</v>
      </c>
      <c r="D1214" t="s">
        <v>103</v>
      </c>
      <c r="E1214" t="s">
        <v>102</v>
      </c>
      <c r="F1214">
        <v>2021</v>
      </c>
      <c r="G1214">
        <v>3</v>
      </c>
      <c r="H1214" t="s">
        <v>101</v>
      </c>
      <c r="I1214" t="s">
        <v>697</v>
      </c>
      <c r="J1214" t="s">
        <v>690</v>
      </c>
      <c r="L1214" t="s">
        <v>691</v>
      </c>
    </row>
    <row r="1215" spans="1:12">
      <c r="A1215">
        <v>2024</v>
      </c>
      <c r="B1215" t="s">
        <v>424</v>
      </c>
      <c r="C1215" t="s">
        <v>21</v>
      </c>
      <c r="D1215" t="s">
        <v>97</v>
      </c>
      <c r="E1215" t="s">
        <v>98</v>
      </c>
      <c r="F1215">
        <v>2022</v>
      </c>
      <c r="G1215">
        <v>0</v>
      </c>
      <c r="H1215" t="s">
        <v>1</v>
      </c>
      <c r="I1215" t="s">
        <v>688</v>
      </c>
      <c r="J1215" t="s">
        <v>690</v>
      </c>
      <c r="K1215" t="s">
        <v>78</v>
      </c>
      <c r="L1215" t="s">
        <v>691</v>
      </c>
    </row>
    <row r="1216" spans="1:12">
      <c r="A1216">
        <v>2024</v>
      </c>
      <c r="B1216" t="s">
        <v>423</v>
      </c>
      <c r="C1216" t="s">
        <v>18</v>
      </c>
      <c r="D1216" t="s">
        <v>103</v>
      </c>
      <c r="E1216" t="s">
        <v>102</v>
      </c>
      <c r="F1216">
        <v>2022</v>
      </c>
      <c r="G1216">
        <v>7</v>
      </c>
      <c r="H1216" t="s">
        <v>101</v>
      </c>
      <c r="I1216" t="s">
        <v>697</v>
      </c>
      <c r="J1216" t="s">
        <v>690</v>
      </c>
      <c r="L1216" t="s">
        <v>691</v>
      </c>
    </row>
    <row r="1217" spans="1:12">
      <c r="A1217">
        <v>2024</v>
      </c>
      <c r="B1217" t="s">
        <v>434</v>
      </c>
      <c r="C1217" t="s">
        <v>45</v>
      </c>
      <c r="D1217" t="s">
        <v>116</v>
      </c>
      <c r="E1217" t="s">
        <v>117</v>
      </c>
      <c r="F1217">
        <v>2022</v>
      </c>
      <c r="G1217">
        <v>0</v>
      </c>
      <c r="H1217" t="s">
        <v>101</v>
      </c>
      <c r="I1217" t="s">
        <v>697</v>
      </c>
      <c r="J1217" t="s">
        <v>690</v>
      </c>
      <c r="L1217" t="s">
        <v>691</v>
      </c>
    </row>
    <row r="1218" spans="1:12">
      <c r="A1218">
        <v>2024</v>
      </c>
      <c r="B1218" t="s">
        <v>437</v>
      </c>
      <c r="C1218" t="s">
        <v>51</v>
      </c>
      <c r="D1218" t="s">
        <v>85</v>
      </c>
      <c r="E1218" t="s">
        <v>86</v>
      </c>
      <c r="F1218">
        <v>2022</v>
      </c>
      <c r="G1218">
        <v>0</v>
      </c>
      <c r="H1218" t="s">
        <v>1</v>
      </c>
      <c r="I1218" t="s">
        <v>688</v>
      </c>
      <c r="J1218" t="s">
        <v>690</v>
      </c>
      <c r="K1218" t="s">
        <v>78</v>
      </c>
      <c r="L1218" t="s">
        <v>691</v>
      </c>
    </row>
    <row r="1219" spans="1:12">
      <c r="A1219">
        <v>2023</v>
      </c>
      <c r="B1219" t="s">
        <v>422</v>
      </c>
      <c r="C1219" t="s">
        <v>15</v>
      </c>
      <c r="D1219" t="s">
        <v>142</v>
      </c>
      <c r="E1219" t="s">
        <v>143</v>
      </c>
      <c r="F1219">
        <v>2021</v>
      </c>
      <c r="G1219">
        <v>45.45</v>
      </c>
      <c r="H1219" t="s">
        <v>717</v>
      </c>
      <c r="I1219" t="s">
        <v>716</v>
      </c>
      <c r="J1219" t="s">
        <v>690</v>
      </c>
      <c r="L1219" t="s">
        <v>691</v>
      </c>
    </row>
    <row r="1220" spans="1:12">
      <c r="A1220">
        <v>2023</v>
      </c>
      <c r="B1220" t="s">
        <v>420</v>
      </c>
      <c r="C1220" t="s">
        <v>8</v>
      </c>
      <c r="D1220" t="s">
        <v>139</v>
      </c>
      <c r="E1220" t="s">
        <v>132</v>
      </c>
      <c r="F1220">
        <v>2021</v>
      </c>
      <c r="G1220">
        <v>71.430000000000007</v>
      </c>
      <c r="H1220" t="s">
        <v>717</v>
      </c>
      <c r="I1220" t="s">
        <v>716</v>
      </c>
      <c r="J1220" t="s">
        <v>690</v>
      </c>
      <c r="L1220" t="s">
        <v>691</v>
      </c>
    </row>
    <row r="1221" spans="1:12">
      <c r="A1221">
        <v>2024</v>
      </c>
      <c r="B1221" t="s">
        <v>422</v>
      </c>
      <c r="C1221" t="s">
        <v>15</v>
      </c>
      <c r="D1221" t="s">
        <v>73</v>
      </c>
      <c r="E1221" t="s">
        <v>74</v>
      </c>
      <c r="F1221">
        <v>2022</v>
      </c>
      <c r="G1221">
        <v>5</v>
      </c>
      <c r="H1221" t="s">
        <v>1</v>
      </c>
      <c r="I1221" t="s">
        <v>688</v>
      </c>
      <c r="J1221" t="s">
        <v>694</v>
      </c>
      <c r="K1221" t="s">
        <v>54</v>
      </c>
      <c r="L1221" t="s">
        <v>695</v>
      </c>
    </row>
    <row r="1222" spans="1:12">
      <c r="A1222">
        <v>2024</v>
      </c>
      <c r="B1222" t="s">
        <v>423</v>
      </c>
      <c r="C1222" t="s">
        <v>18</v>
      </c>
      <c r="D1222" t="s">
        <v>133</v>
      </c>
      <c r="E1222" t="s">
        <v>134</v>
      </c>
      <c r="F1222">
        <v>2022</v>
      </c>
      <c r="G1222">
        <v>0</v>
      </c>
      <c r="H1222" t="s">
        <v>717</v>
      </c>
      <c r="I1222" t="s">
        <v>716</v>
      </c>
      <c r="J1222" t="s">
        <v>690</v>
      </c>
      <c r="L1222" t="s">
        <v>691</v>
      </c>
    </row>
    <row r="1223" spans="1:12">
      <c r="A1223">
        <v>2024</v>
      </c>
      <c r="B1223" t="s">
        <v>435</v>
      </c>
      <c r="C1223" t="s">
        <v>48</v>
      </c>
      <c r="D1223" t="s">
        <v>126</v>
      </c>
      <c r="E1223" t="s">
        <v>127</v>
      </c>
      <c r="F1223">
        <v>2018</v>
      </c>
      <c r="G1223">
        <v>0</v>
      </c>
      <c r="H1223" t="s">
        <v>119</v>
      </c>
      <c r="I1223" t="s">
        <v>712</v>
      </c>
      <c r="J1223" t="s">
        <v>690</v>
      </c>
      <c r="L1223" t="s">
        <v>691</v>
      </c>
    </row>
    <row r="1224" spans="1:12">
      <c r="A1224">
        <v>2024</v>
      </c>
      <c r="B1224" t="s">
        <v>435</v>
      </c>
      <c r="C1224" t="s">
        <v>48</v>
      </c>
      <c r="D1224" t="s">
        <v>84</v>
      </c>
      <c r="E1224" t="s">
        <v>79</v>
      </c>
      <c r="F1224">
        <v>2022</v>
      </c>
      <c r="G1224">
        <v>3</v>
      </c>
      <c r="H1224" t="s">
        <v>1</v>
      </c>
      <c r="I1224" t="s">
        <v>688</v>
      </c>
      <c r="J1224" t="s">
        <v>690</v>
      </c>
      <c r="K1224" t="s">
        <v>78</v>
      </c>
      <c r="L1224" t="s">
        <v>691</v>
      </c>
    </row>
    <row r="1225" spans="1:12">
      <c r="A1225">
        <v>2023</v>
      </c>
      <c r="B1225" t="s">
        <v>431</v>
      </c>
      <c r="C1225" t="s">
        <v>36</v>
      </c>
      <c r="D1225" t="s">
        <v>97</v>
      </c>
      <c r="E1225" t="s">
        <v>98</v>
      </c>
      <c r="F1225">
        <v>2021</v>
      </c>
      <c r="G1225">
        <v>0</v>
      </c>
      <c r="H1225" t="s">
        <v>1</v>
      </c>
      <c r="I1225" t="s">
        <v>688</v>
      </c>
      <c r="J1225" t="s">
        <v>690</v>
      </c>
      <c r="K1225" t="s">
        <v>78</v>
      </c>
      <c r="L1225" t="s">
        <v>691</v>
      </c>
    </row>
    <row r="1226" spans="1:12">
      <c r="A1226">
        <v>2023</v>
      </c>
      <c r="B1226" t="s">
        <v>430</v>
      </c>
      <c r="C1226" t="s">
        <v>33</v>
      </c>
      <c r="D1226" t="s">
        <v>14</v>
      </c>
      <c r="E1226" t="s">
        <v>5</v>
      </c>
      <c r="F1226">
        <v>2021</v>
      </c>
      <c r="G1226">
        <v>173</v>
      </c>
      <c r="H1226" t="s">
        <v>1</v>
      </c>
      <c r="I1226" t="s">
        <v>688</v>
      </c>
      <c r="J1226" t="s">
        <v>690</v>
      </c>
      <c r="K1226" t="s">
        <v>2</v>
      </c>
      <c r="L1226" t="s">
        <v>691</v>
      </c>
    </row>
    <row r="1227" spans="1:12">
      <c r="A1227">
        <v>2023</v>
      </c>
      <c r="B1227" t="s">
        <v>436</v>
      </c>
      <c r="C1227" t="s">
        <v>49</v>
      </c>
      <c r="D1227" t="s">
        <v>14</v>
      </c>
      <c r="E1227" t="s">
        <v>5</v>
      </c>
      <c r="F1227">
        <v>2021</v>
      </c>
      <c r="G1227">
        <v>169</v>
      </c>
      <c r="H1227" t="s">
        <v>1</v>
      </c>
      <c r="I1227" t="s">
        <v>688</v>
      </c>
      <c r="J1227" t="s">
        <v>690</v>
      </c>
      <c r="K1227" t="s">
        <v>2</v>
      </c>
      <c r="L1227" t="s">
        <v>691</v>
      </c>
    </row>
    <row r="1228" spans="1:12">
      <c r="A1228">
        <v>2023</v>
      </c>
      <c r="B1228" t="s">
        <v>433</v>
      </c>
      <c r="C1228" t="s">
        <v>42</v>
      </c>
      <c r="D1228" t="s">
        <v>25</v>
      </c>
      <c r="E1228" t="s">
        <v>26</v>
      </c>
      <c r="F1228">
        <v>2021</v>
      </c>
      <c r="G1228">
        <v>2</v>
      </c>
      <c r="H1228" t="s">
        <v>1</v>
      </c>
      <c r="I1228" t="s">
        <v>688</v>
      </c>
      <c r="J1228" t="s">
        <v>690</v>
      </c>
      <c r="K1228" t="s">
        <v>2</v>
      </c>
      <c r="L1228" t="s">
        <v>691</v>
      </c>
    </row>
    <row r="1229" spans="1:12">
      <c r="A1229">
        <v>2023</v>
      </c>
      <c r="B1229" t="s">
        <v>438</v>
      </c>
      <c r="C1229" t="s">
        <v>52</v>
      </c>
      <c r="D1229" t="s">
        <v>69</v>
      </c>
      <c r="E1229" t="s">
        <v>70</v>
      </c>
      <c r="F1229">
        <v>2021</v>
      </c>
      <c r="G1229">
        <v>0</v>
      </c>
      <c r="H1229" t="s">
        <v>1</v>
      </c>
      <c r="I1229" t="s">
        <v>688</v>
      </c>
      <c r="J1229" t="s">
        <v>690</v>
      </c>
      <c r="K1229" t="s">
        <v>54</v>
      </c>
      <c r="L1229" t="s">
        <v>691</v>
      </c>
    </row>
    <row r="1230" spans="1:12">
      <c r="A1230">
        <v>2024</v>
      </c>
      <c r="B1230" t="s">
        <v>421</v>
      </c>
      <c r="C1230" t="s">
        <v>13</v>
      </c>
      <c r="D1230" t="s">
        <v>97</v>
      </c>
      <c r="E1230" t="s">
        <v>98</v>
      </c>
      <c r="F1230">
        <v>2022</v>
      </c>
      <c r="G1230">
        <v>1</v>
      </c>
      <c r="H1230" t="s">
        <v>1</v>
      </c>
      <c r="I1230" t="s">
        <v>688</v>
      </c>
      <c r="J1230" t="s">
        <v>690</v>
      </c>
      <c r="K1230" t="s">
        <v>78</v>
      </c>
      <c r="L1230" t="s">
        <v>691</v>
      </c>
    </row>
    <row r="1231" spans="1:12">
      <c r="A1231">
        <v>2024</v>
      </c>
      <c r="B1231" t="s">
        <v>430</v>
      </c>
      <c r="C1231" t="s">
        <v>33</v>
      </c>
      <c r="D1231" t="s">
        <v>97</v>
      </c>
      <c r="E1231" t="s">
        <v>98</v>
      </c>
      <c r="F1231">
        <v>2022</v>
      </c>
      <c r="G1231">
        <v>0</v>
      </c>
      <c r="H1231" t="s">
        <v>1</v>
      </c>
      <c r="I1231" t="s">
        <v>688</v>
      </c>
      <c r="J1231" t="s">
        <v>690</v>
      </c>
      <c r="K1231" t="s">
        <v>78</v>
      </c>
      <c r="L1231" t="s">
        <v>691</v>
      </c>
    </row>
    <row r="1232" spans="1:12">
      <c r="A1232">
        <v>2024</v>
      </c>
      <c r="B1232" t="s">
        <v>433</v>
      </c>
      <c r="C1232" t="s">
        <v>42</v>
      </c>
      <c r="D1232" t="s">
        <v>114</v>
      </c>
      <c r="E1232" t="s">
        <v>115</v>
      </c>
      <c r="F1232">
        <v>2022</v>
      </c>
      <c r="G1232">
        <v>36.507936507936513</v>
      </c>
      <c r="H1232" t="s">
        <v>101</v>
      </c>
      <c r="I1232" t="s">
        <v>697</v>
      </c>
      <c r="J1232" t="s">
        <v>690</v>
      </c>
      <c r="L1232" t="s">
        <v>691</v>
      </c>
    </row>
    <row r="1233" spans="1:12">
      <c r="A1233">
        <v>2023</v>
      </c>
      <c r="B1233" t="s">
        <v>437</v>
      </c>
      <c r="C1233" t="s">
        <v>51</v>
      </c>
      <c r="D1233" t="s">
        <v>126</v>
      </c>
      <c r="E1233" t="s">
        <v>127</v>
      </c>
      <c r="F1233">
        <v>2018</v>
      </c>
      <c r="G1233">
        <v>0</v>
      </c>
      <c r="H1233" t="s">
        <v>119</v>
      </c>
      <c r="I1233" t="s">
        <v>712</v>
      </c>
      <c r="J1233" t="s">
        <v>690</v>
      </c>
      <c r="L1233" t="s">
        <v>691</v>
      </c>
    </row>
    <row r="1234" spans="1:12">
      <c r="A1234">
        <v>2023</v>
      </c>
      <c r="B1234" t="s">
        <v>431</v>
      </c>
      <c r="C1234" t="s">
        <v>36</v>
      </c>
      <c r="D1234" t="s">
        <v>142</v>
      </c>
      <c r="E1234" t="s">
        <v>143</v>
      </c>
      <c r="F1234">
        <v>2021</v>
      </c>
      <c r="G1234">
        <v>0</v>
      </c>
      <c r="H1234" t="s">
        <v>717</v>
      </c>
      <c r="I1234" t="s">
        <v>716</v>
      </c>
      <c r="J1234" t="s">
        <v>690</v>
      </c>
      <c r="L1234" t="s">
        <v>691</v>
      </c>
    </row>
    <row r="1235" spans="1:12">
      <c r="A1235">
        <v>2023</v>
      </c>
      <c r="B1235" t="s">
        <v>438</v>
      </c>
      <c r="C1235" t="s">
        <v>52</v>
      </c>
      <c r="D1235" t="s">
        <v>93</v>
      </c>
      <c r="E1235" t="s">
        <v>94</v>
      </c>
      <c r="F1235">
        <v>2021</v>
      </c>
      <c r="G1235">
        <v>0</v>
      </c>
      <c r="H1235" t="s">
        <v>1</v>
      </c>
      <c r="I1235" t="s">
        <v>688</v>
      </c>
      <c r="J1235" t="s">
        <v>690</v>
      </c>
      <c r="K1235" t="s">
        <v>78</v>
      </c>
      <c r="L1235" t="s">
        <v>691</v>
      </c>
    </row>
    <row r="1236" spans="1:12">
      <c r="A1236">
        <v>2023</v>
      </c>
      <c r="B1236" t="s">
        <v>423</v>
      </c>
      <c r="C1236" t="s">
        <v>18</v>
      </c>
      <c r="D1236" t="s">
        <v>93</v>
      </c>
      <c r="E1236" t="s">
        <v>94</v>
      </c>
      <c r="F1236">
        <v>2021</v>
      </c>
      <c r="G1236">
        <v>0</v>
      </c>
      <c r="H1236" t="s">
        <v>1</v>
      </c>
      <c r="I1236" t="s">
        <v>688</v>
      </c>
      <c r="J1236" t="s">
        <v>690</v>
      </c>
      <c r="K1236" t="s">
        <v>78</v>
      </c>
      <c r="L1236" t="s">
        <v>691</v>
      </c>
    </row>
    <row r="1237" spans="1:12">
      <c r="A1237">
        <v>2023</v>
      </c>
      <c r="B1237" t="s">
        <v>435</v>
      </c>
      <c r="C1237" t="s">
        <v>48</v>
      </c>
      <c r="D1237" t="s">
        <v>73</v>
      </c>
      <c r="E1237" t="s">
        <v>74</v>
      </c>
      <c r="F1237">
        <v>2021</v>
      </c>
      <c r="G1237">
        <v>4</v>
      </c>
      <c r="H1237" t="s">
        <v>1</v>
      </c>
      <c r="I1237" t="s">
        <v>688</v>
      </c>
      <c r="J1237" t="s">
        <v>694</v>
      </c>
      <c r="K1237" t="s">
        <v>54</v>
      </c>
      <c r="L1237" t="s">
        <v>695</v>
      </c>
    </row>
    <row r="1238" spans="1:12">
      <c r="A1238">
        <v>2024</v>
      </c>
      <c r="B1238" t="s">
        <v>432</v>
      </c>
      <c r="C1238" t="s">
        <v>39</v>
      </c>
      <c r="D1238" t="s">
        <v>14</v>
      </c>
      <c r="E1238" t="s">
        <v>5</v>
      </c>
      <c r="F1238">
        <v>2022</v>
      </c>
      <c r="G1238">
        <v>450</v>
      </c>
      <c r="H1238" t="s">
        <v>1</v>
      </c>
      <c r="I1238" t="s">
        <v>688</v>
      </c>
      <c r="J1238" t="s">
        <v>690</v>
      </c>
      <c r="K1238" t="s">
        <v>2</v>
      </c>
      <c r="L1238" t="s">
        <v>691</v>
      </c>
    </row>
    <row r="1239" spans="1:12">
      <c r="A1239">
        <v>2024</v>
      </c>
      <c r="B1239" t="s">
        <v>424</v>
      </c>
      <c r="C1239" t="s">
        <v>21</v>
      </c>
      <c r="D1239" t="s">
        <v>142</v>
      </c>
      <c r="E1239" t="s">
        <v>143</v>
      </c>
      <c r="F1239">
        <v>2022</v>
      </c>
      <c r="G1239">
        <v>0</v>
      </c>
      <c r="H1239" t="s">
        <v>717</v>
      </c>
      <c r="I1239" t="s">
        <v>716</v>
      </c>
      <c r="J1239" t="s">
        <v>690</v>
      </c>
      <c r="L1239" t="s">
        <v>691</v>
      </c>
    </row>
    <row r="1240" spans="1:12">
      <c r="A1240">
        <v>2024</v>
      </c>
      <c r="B1240" t="s">
        <v>424</v>
      </c>
      <c r="C1240" t="s">
        <v>21</v>
      </c>
      <c r="D1240" t="s">
        <v>80</v>
      </c>
      <c r="E1240" t="s">
        <v>81</v>
      </c>
      <c r="F1240">
        <v>2022</v>
      </c>
      <c r="G1240">
        <v>733.5</v>
      </c>
      <c r="H1240" t="s">
        <v>1</v>
      </c>
      <c r="I1240" t="s">
        <v>688</v>
      </c>
      <c r="J1240" t="s">
        <v>690</v>
      </c>
      <c r="K1240" t="s">
        <v>78</v>
      </c>
      <c r="L1240" t="s">
        <v>691</v>
      </c>
    </row>
    <row r="1241" spans="1:12">
      <c r="A1241">
        <v>2024</v>
      </c>
      <c r="B1241" t="s">
        <v>420</v>
      </c>
      <c r="C1241" t="s">
        <v>8</v>
      </c>
      <c r="D1241" t="s">
        <v>126</v>
      </c>
      <c r="E1241" t="s">
        <v>127</v>
      </c>
      <c r="F1241">
        <v>2018</v>
      </c>
      <c r="G1241">
        <v>0</v>
      </c>
      <c r="H1241" t="s">
        <v>119</v>
      </c>
      <c r="I1241" t="s">
        <v>712</v>
      </c>
      <c r="J1241" t="s">
        <v>690</v>
      </c>
      <c r="L1241" t="s">
        <v>691</v>
      </c>
    </row>
    <row r="1242" spans="1:12">
      <c r="A1242">
        <v>2024</v>
      </c>
      <c r="B1242" t="s">
        <v>425</v>
      </c>
      <c r="C1242" t="s">
        <v>24</v>
      </c>
      <c r="D1242" t="s">
        <v>37</v>
      </c>
      <c r="E1242" t="s">
        <v>38</v>
      </c>
      <c r="F1242">
        <v>2020</v>
      </c>
      <c r="G1242">
        <v>21.57</v>
      </c>
      <c r="H1242" t="s">
        <v>1</v>
      </c>
      <c r="I1242" t="s">
        <v>688</v>
      </c>
      <c r="J1242" t="s">
        <v>690</v>
      </c>
      <c r="K1242" t="s">
        <v>2</v>
      </c>
      <c r="L1242" t="s">
        <v>708</v>
      </c>
    </row>
    <row r="1243" spans="1:12">
      <c r="A1243">
        <v>2024</v>
      </c>
      <c r="B1243" t="s">
        <v>435</v>
      </c>
      <c r="C1243" t="s">
        <v>48</v>
      </c>
      <c r="D1243" t="s">
        <v>61</v>
      </c>
      <c r="E1243" t="s">
        <v>62</v>
      </c>
      <c r="F1243">
        <v>2022</v>
      </c>
      <c r="G1243">
        <v>30</v>
      </c>
      <c r="H1243" t="s">
        <v>1</v>
      </c>
      <c r="I1243" t="s">
        <v>688</v>
      </c>
      <c r="J1243" t="s">
        <v>690</v>
      </c>
      <c r="K1243" t="s">
        <v>54</v>
      </c>
      <c r="L1243" t="s">
        <v>691</v>
      </c>
    </row>
    <row r="1244" spans="1:12">
      <c r="A1244">
        <v>2024</v>
      </c>
      <c r="B1244" t="s">
        <v>422</v>
      </c>
      <c r="C1244" t="s">
        <v>15</v>
      </c>
      <c r="D1244" t="s">
        <v>103</v>
      </c>
      <c r="E1244" t="s">
        <v>102</v>
      </c>
      <c r="F1244">
        <v>2022</v>
      </c>
      <c r="G1244">
        <v>45</v>
      </c>
      <c r="H1244" t="s">
        <v>101</v>
      </c>
      <c r="I1244" t="s">
        <v>697</v>
      </c>
      <c r="J1244" t="s">
        <v>690</v>
      </c>
      <c r="L1244" t="s">
        <v>691</v>
      </c>
    </row>
    <row r="1245" spans="1:12">
      <c r="A1245">
        <v>2024</v>
      </c>
      <c r="B1245" t="s">
        <v>437</v>
      </c>
      <c r="C1245" t="s">
        <v>51</v>
      </c>
      <c r="D1245" t="s">
        <v>31</v>
      </c>
      <c r="E1245" t="s">
        <v>32</v>
      </c>
      <c r="F1245">
        <v>2022</v>
      </c>
      <c r="G1245">
        <v>49</v>
      </c>
      <c r="H1245" t="s">
        <v>1</v>
      </c>
      <c r="I1245" t="s">
        <v>688</v>
      </c>
      <c r="J1245" t="s">
        <v>690</v>
      </c>
      <c r="K1245" t="s">
        <v>2</v>
      </c>
      <c r="L1245" t="s">
        <v>691</v>
      </c>
    </row>
    <row r="1246" spans="1:12">
      <c r="A1246">
        <v>2023</v>
      </c>
      <c r="B1246" t="s">
        <v>424</v>
      </c>
      <c r="C1246" t="s">
        <v>21</v>
      </c>
      <c r="D1246" t="s">
        <v>97</v>
      </c>
      <c r="E1246" t="s">
        <v>98</v>
      </c>
      <c r="F1246">
        <v>2021</v>
      </c>
      <c r="G1246">
        <v>0</v>
      </c>
      <c r="H1246" t="s">
        <v>1</v>
      </c>
      <c r="I1246" t="s">
        <v>688</v>
      </c>
      <c r="J1246" t="s">
        <v>690</v>
      </c>
      <c r="K1246" t="s">
        <v>78</v>
      </c>
      <c r="L1246" t="s">
        <v>691</v>
      </c>
    </row>
    <row r="1247" spans="1:12">
      <c r="A1247">
        <v>2023</v>
      </c>
      <c r="B1247" t="s">
        <v>433</v>
      </c>
      <c r="C1247" t="s">
        <v>42</v>
      </c>
      <c r="D1247" t="s">
        <v>65</v>
      </c>
      <c r="E1247" t="s">
        <v>66</v>
      </c>
      <c r="F1247">
        <v>2021</v>
      </c>
      <c r="G1247">
        <v>0</v>
      </c>
      <c r="H1247" t="s">
        <v>1</v>
      </c>
      <c r="I1247" t="s">
        <v>688</v>
      </c>
      <c r="J1247" t="s">
        <v>690</v>
      </c>
      <c r="K1247" t="s">
        <v>54</v>
      </c>
      <c r="L1247" t="s">
        <v>691</v>
      </c>
    </row>
    <row r="1248" spans="1:12">
      <c r="A1248">
        <v>2023</v>
      </c>
      <c r="B1248" t="s">
        <v>436</v>
      </c>
      <c r="C1248" t="s">
        <v>49</v>
      </c>
      <c r="D1248" t="s">
        <v>93</v>
      </c>
      <c r="E1248" t="s">
        <v>94</v>
      </c>
      <c r="F1248">
        <v>2021</v>
      </c>
      <c r="G1248">
        <v>0</v>
      </c>
      <c r="H1248" t="s">
        <v>1</v>
      </c>
      <c r="I1248" t="s">
        <v>688</v>
      </c>
      <c r="J1248" t="s">
        <v>690</v>
      </c>
      <c r="K1248" t="s">
        <v>78</v>
      </c>
      <c r="L1248" t="s">
        <v>691</v>
      </c>
    </row>
    <row r="1249" spans="1:12">
      <c r="A1249">
        <v>2024</v>
      </c>
      <c r="B1249" t="s">
        <v>424</v>
      </c>
      <c r="C1249" t="s">
        <v>21</v>
      </c>
      <c r="D1249" t="s">
        <v>43</v>
      </c>
      <c r="E1249" t="s">
        <v>44</v>
      </c>
      <c r="F1249">
        <v>2022</v>
      </c>
      <c r="G1249">
        <v>66.83</v>
      </c>
      <c r="H1249" t="s">
        <v>1</v>
      </c>
      <c r="I1249" t="s">
        <v>688</v>
      </c>
      <c r="J1249" t="s">
        <v>690</v>
      </c>
      <c r="K1249" t="s">
        <v>2</v>
      </c>
      <c r="L1249" t="s">
        <v>708</v>
      </c>
    </row>
    <row r="1250" spans="1:12">
      <c r="A1250">
        <v>2024</v>
      </c>
      <c r="B1250" t="s">
        <v>436</v>
      </c>
      <c r="C1250" t="s">
        <v>49</v>
      </c>
      <c r="D1250" t="s">
        <v>85</v>
      </c>
      <c r="E1250" t="s">
        <v>86</v>
      </c>
      <c r="F1250">
        <v>2022</v>
      </c>
      <c r="G1250">
        <v>0</v>
      </c>
      <c r="H1250" t="s">
        <v>1</v>
      </c>
      <c r="I1250" t="s">
        <v>688</v>
      </c>
      <c r="J1250" t="s">
        <v>690</v>
      </c>
      <c r="K1250" t="s">
        <v>78</v>
      </c>
      <c r="L1250" t="s">
        <v>691</v>
      </c>
    </row>
    <row r="1251" spans="1:12">
      <c r="A1251">
        <v>2023</v>
      </c>
      <c r="B1251" t="s">
        <v>438</v>
      </c>
      <c r="C1251" t="s">
        <v>52</v>
      </c>
      <c r="D1251" t="s">
        <v>140</v>
      </c>
      <c r="E1251" t="s">
        <v>141</v>
      </c>
      <c r="F1251">
        <v>2021</v>
      </c>
      <c r="G1251">
        <v>1</v>
      </c>
      <c r="H1251" t="s">
        <v>717</v>
      </c>
      <c r="I1251" t="s">
        <v>716</v>
      </c>
      <c r="J1251" t="s">
        <v>690</v>
      </c>
      <c r="L1251" t="s">
        <v>691</v>
      </c>
    </row>
    <row r="1252" spans="1:12">
      <c r="A1252">
        <v>2023</v>
      </c>
      <c r="B1252" t="s">
        <v>424</v>
      </c>
      <c r="C1252" t="s">
        <v>21</v>
      </c>
      <c r="D1252" t="s">
        <v>91</v>
      </c>
      <c r="E1252" t="s">
        <v>92</v>
      </c>
      <c r="F1252">
        <v>2021</v>
      </c>
      <c r="G1252">
        <v>0</v>
      </c>
      <c r="H1252" t="s">
        <v>1</v>
      </c>
      <c r="I1252" t="s">
        <v>688</v>
      </c>
      <c r="J1252" t="s">
        <v>690</v>
      </c>
      <c r="K1252" t="s">
        <v>78</v>
      </c>
      <c r="L1252" t="s">
        <v>691</v>
      </c>
    </row>
    <row r="1253" spans="1:12">
      <c r="A1253">
        <v>2024</v>
      </c>
      <c r="B1253" t="s">
        <v>428</v>
      </c>
      <c r="C1253" t="s">
        <v>27</v>
      </c>
      <c r="D1253" t="s">
        <v>69</v>
      </c>
      <c r="E1253" t="s">
        <v>70</v>
      </c>
      <c r="F1253">
        <v>2022</v>
      </c>
      <c r="G1253">
        <v>89</v>
      </c>
      <c r="H1253" t="s">
        <v>1</v>
      </c>
      <c r="I1253" t="s">
        <v>688</v>
      </c>
      <c r="J1253" t="s">
        <v>690</v>
      </c>
      <c r="K1253" t="s">
        <v>54</v>
      </c>
      <c r="L1253" t="s">
        <v>691</v>
      </c>
    </row>
    <row r="1254" spans="1:12">
      <c r="A1254">
        <v>2024</v>
      </c>
      <c r="B1254" t="s">
        <v>430</v>
      </c>
      <c r="C1254" t="s">
        <v>33</v>
      </c>
      <c r="D1254" t="s">
        <v>22</v>
      </c>
      <c r="E1254" t="s">
        <v>23</v>
      </c>
      <c r="F1254">
        <v>2020</v>
      </c>
      <c r="G1254">
        <v>890</v>
      </c>
      <c r="H1254" t="s">
        <v>1</v>
      </c>
      <c r="I1254" t="s">
        <v>688</v>
      </c>
      <c r="J1254" t="s">
        <v>690</v>
      </c>
      <c r="K1254" t="s">
        <v>2</v>
      </c>
      <c r="L1254" t="s">
        <v>708</v>
      </c>
    </row>
    <row r="1255" spans="1:12">
      <c r="A1255">
        <v>2024</v>
      </c>
      <c r="B1255" t="s">
        <v>429</v>
      </c>
      <c r="C1255" t="s">
        <v>30</v>
      </c>
      <c r="D1255" t="s">
        <v>124</v>
      </c>
      <c r="E1255" t="s">
        <v>125</v>
      </c>
      <c r="F1255">
        <v>2022</v>
      </c>
      <c r="G1255">
        <v>1</v>
      </c>
      <c r="H1255" t="s">
        <v>119</v>
      </c>
      <c r="I1255" t="s">
        <v>712</v>
      </c>
      <c r="J1255" t="s">
        <v>690</v>
      </c>
      <c r="L1255" t="s">
        <v>691</v>
      </c>
    </row>
    <row r="1256" spans="1:12">
      <c r="A1256">
        <v>2024</v>
      </c>
      <c r="B1256" t="s">
        <v>429</v>
      </c>
      <c r="C1256" t="s">
        <v>30</v>
      </c>
      <c r="D1256" t="s">
        <v>126</v>
      </c>
      <c r="E1256" t="s">
        <v>127</v>
      </c>
      <c r="F1256">
        <v>2018</v>
      </c>
      <c r="G1256">
        <v>0</v>
      </c>
      <c r="H1256" t="s">
        <v>119</v>
      </c>
      <c r="I1256" t="s">
        <v>712</v>
      </c>
      <c r="J1256" t="s">
        <v>690</v>
      </c>
      <c r="L1256" t="s">
        <v>691</v>
      </c>
    </row>
    <row r="1257" spans="1:12">
      <c r="A1257">
        <v>2024</v>
      </c>
      <c r="B1257" t="s">
        <v>439</v>
      </c>
      <c r="C1257" t="s">
        <v>53</v>
      </c>
      <c r="D1257" t="s">
        <v>25</v>
      </c>
      <c r="E1257" t="s">
        <v>26</v>
      </c>
      <c r="F1257">
        <v>2022</v>
      </c>
      <c r="G1257">
        <v>0</v>
      </c>
      <c r="H1257" t="s">
        <v>1</v>
      </c>
      <c r="I1257" t="s">
        <v>688</v>
      </c>
      <c r="J1257" t="s">
        <v>690</v>
      </c>
      <c r="K1257" t="s">
        <v>2</v>
      </c>
      <c r="L1257" t="s">
        <v>691</v>
      </c>
    </row>
    <row r="1258" spans="1:12">
      <c r="A1258">
        <v>2023</v>
      </c>
      <c r="B1258" t="s">
        <v>436</v>
      </c>
      <c r="C1258" t="s">
        <v>49</v>
      </c>
      <c r="D1258" t="s">
        <v>46</v>
      </c>
      <c r="E1258" t="s">
        <v>47</v>
      </c>
      <c r="F1258">
        <v>2022</v>
      </c>
      <c r="G1258">
        <v>86.68</v>
      </c>
      <c r="H1258" t="s">
        <v>1</v>
      </c>
      <c r="I1258" t="s">
        <v>688</v>
      </c>
      <c r="J1258" t="s">
        <v>690</v>
      </c>
      <c r="K1258" t="s">
        <v>2</v>
      </c>
      <c r="L1258" t="s">
        <v>708</v>
      </c>
    </row>
    <row r="1259" spans="1:12">
      <c r="A1259">
        <v>2023</v>
      </c>
      <c r="B1259" t="s">
        <v>437</v>
      </c>
      <c r="C1259" t="s">
        <v>51</v>
      </c>
      <c r="D1259" t="s">
        <v>137</v>
      </c>
      <c r="E1259" t="s">
        <v>138</v>
      </c>
      <c r="F1259">
        <v>2021</v>
      </c>
      <c r="G1259">
        <v>3</v>
      </c>
      <c r="H1259" t="s">
        <v>717</v>
      </c>
      <c r="I1259" t="s">
        <v>716</v>
      </c>
      <c r="J1259" t="s">
        <v>690</v>
      </c>
      <c r="L1259" t="s">
        <v>691</v>
      </c>
    </row>
    <row r="1260" spans="1:12">
      <c r="A1260">
        <v>2023</v>
      </c>
      <c r="B1260" t="s">
        <v>439</v>
      </c>
      <c r="C1260" t="s">
        <v>53</v>
      </c>
      <c r="D1260" t="s">
        <v>103</v>
      </c>
      <c r="E1260" t="s">
        <v>102</v>
      </c>
      <c r="F1260">
        <v>2021</v>
      </c>
      <c r="G1260">
        <v>5</v>
      </c>
      <c r="H1260" t="s">
        <v>101</v>
      </c>
      <c r="I1260" t="s">
        <v>697</v>
      </c>
      <c r="J1260" t="s">
        <v>690</v>
      </c>
      <c r="L1260" t="s">
        <v>691</v>
      </c>
    </row>
    <row r="1261" spans="1:12">
      <c r="A1261">
        <v>2023</v>
      </c>
      <c r="B1261" t="s">
        <v>430</v>
      </c>
      <c r="C1261" t="s">
        <v>33</v>
      </c>
      <c r="D1261" t="s">
        <v>114</v>
      </c>
      <c r="E1261" t="s">
        <v>115</v>
      </c>
      <c r="F1261">
        <v>2021</v>
      </c>
      <c r="G1261">
        <v>21</v>
      </c>
      <c r="H1261" t="s">
        <v>101</v>
      </c>
      <c r="I1261" t="s">
        <v>697</v>
      </c>
      <c r="J1261" t="s">
        <v>690</v>
      </c>
      <c r="L1261" t="s">
        <v>691</v>
      </c>
    </row>
    <row r="1262" spans="1:12">
      <c r="A1262">
        <v>2023</v>
      </c>
      <c r="B1262" t="s">
        <v>424</v>
      </c>
      <c r="C1262" t="s">
        <v>21</v>
      </c>
      <c r="D1262" t="s">
        <v>34</v>
      </c>
      <c r="E1262" t="s">
        <v>35</v>
      </c>
      <c r="F1262">
        <v>2021</v>
      </c>
      <c r="G1262">
        <v>50</v>
      </c>
      <c r="H1262" t="s">
        <v>1</v>
      </c>
      <c r="I1262" t="s">
        <v>688</v>
      </c>
      <c r="J1262" t="s">
        <v>690</v>
      </c>
      <c r="K1262" t="s">
        <v>2</v>
      </c>
      <c r="L1262" t="s">
        <v>691</v>
      </c>
    </row>
    <row r="1263" spans="1:12">
      <c r="A1263">
        <v>2023</v>
      </c>
      <c r="B1263" t="s">
        <v>431</v>
      </c>
      <c r="C1263" t="s">
        <v>36</v>
      </c>
      <c r="D1263" t="s">
        <v>16</v>
      </c>
      <c r="E1263" t="s">
        <v>17</v>
      </c>
      <c r="F1263">
        <v>2019</v>
      </c>
      <c r="G1263">
        <v>7.0034272089999998</v>
      </c>
      <c r="H1263" t="s">
        <v>1</v>
      </c>
      <c r="I1263" t="s">
        <v>688</v>
      </c>
      <c r="J1263" t="s">
        <v>690</v>
      </c>
      <c r="K1263" t="s">
        <v>2</v>
      </c>
      <c r="L1263" t="s">
        <v>700</v>
      </c>
    </row>
    <row r="1264" spans="1:12">
      <c r="A1264">
        <v>2023</v>
      </c>
      <c r="B1264" t="s">
        <v>430</v>
      </c>
      <c r="C1264" t="s">
        <v>33</v>
      </c>
      <c r="D1264" t="s">
        <v>56</v>
      </c>
      <c r="E1264" t="s">
        <v>57</v>
      </c>
      <c r="F1264">
        <v>2020</v>
      </c>
      <c r="G1264">
        <v>46</v>
      </c>
      <c r="H1264" t="s">
        <v>1</v>
      </c>
      <c r="I1264" t="s">
        <v>688</v>
      </c>
      <c r="J1264" t="s">
        <v>690</v>
      </c>
      <c r="K1264" t="s">
        <v>54</v>
      </c>
      <c r="L1264" t="s">
        <v>695</v>
      </c>
    </row>
    <row r="1265" spans="1:12">
      <c r="A1265">
        <v>2023</v>
      </c>
      <c r="B1265" t="s">
        <v>428</v>
      </c>
      <c r="C1265" t="s">
        <v>27</v>
      </c>
      <c r="D1265" t="s">
        <v>133</v>
      </c>
      <c r="E1265" t="s">
        <v>134</v>
      </c>
      <c r="F1265">
        <v>2021</v>
      </c>
      <c r="G1265">
        <v>3</v>
      </c>
      <c r="H1265" t="s">
        <v>717</v>
      </c>
      <c r="I1265" t="s">
        <v>716</v>
      </c>
      <c r="J1265" t="s">
        <v>690</v>
      </c>
      <c r="L1265" t="s">
        <v>691</v>
      </c>
    </row>
    <row r="1266" spans="1:12">
      <c r="A1266">
        <v>2023</v>
      </c>
      <c r="B1266" t="s">
        <v>430</v>
      </c>
      <c r="C1266" t="s">
        <v>33</v>
      </c>
      <c r="D1266" t="s">
        <v>69</v>
      </c>
      <c r="E1266" t="s">
        <v>70</v>
      </c>
      <c r="F1266">
        <v>2021</v>
      </c>
      <c r="G1266">
        <v>0</v>
      </c>
      <c r="H1266" t="s">
        <v>1</v>
      </c>
      <c r="I1266" t="s">
        <v>688</v>
      </c>
      <c r="J1266" t="s">
        <v>690</v>
      </c>
      <c r="K1266" t="s">
        <v>54</v>
      </c>
      <c r="L1266" t="s">
        <v>691</v>
      </c>
    </row>
    <row r="1267" spans="1:12">
      <c r="A1267">
        <v>2024</v>
      </c>
      <c r="B1267" t="s">
        <v>437</v>
      </c>
      <c r="C1267" t="s">
        <v>51</v>
      </c>
      <c r="D1267" t="s">
        <v>46</v>
      </c>
      <c r="E1267" t="s">
        <v>47</v>
      </c>
      <c r="F1267">
        <v>2023</v>
      </c>
      <c r="G1267">
        <v>88.34</v>
      </c>
      <c r="H1267" t="s">
        <v>1</v>
      </c>
      <c r="I1267" t="s">
        <v>688</v>
      </c>
      <c r="J1267" t="s">
        <v>690</v>
      </c>
      <c r="K1267" t="s">
        <v>2</v>
      </c>
      <c r="L1267" t="s">
        <v>708</v>
      </c>
    </row>
    <row r="1268" spans="1:12">
      <c r="A1268">
        <v>2024</v>
      </c>
      <c r="B1268" t="s">
        <v>428</v>
      </c>
      <c r="C1268" t="s">
        <v>27</v>
      </c>
      <c r="D1268" t="s">
        <v>14</v>
      </c>
      <c r="E1268" t="s">
        <v>5</v>
      </c>
      <c r="F1268">
        <v>2022</v>
      </c>
      <c r="G1268">
        <v>297</v>
      </c>
      <c r="H1268" t="s">
        <v>1</v>
      </c>
      <c r="I1268" t="s">
        <v>688</v>
      </c>
      <c r="J1268" t="s">
        <v>690</v>
      </c>
      <c r="K1268" t="s">
        <v>2</v>
      </c>
      <c r="L1268" t="s">
        <v>691</v>
      </c>
    </row>
    <row r="1269" spans="1:12">
      <c r="A1269">
        <v>2024</v>
      </c>
      <c r="B1269" t="s">
        <v>439</v>
      </c>
      <c r="C1269" t="s">
        <v>53</v>
      </c>
      <c r="D1269" t="s">
        <v>91</v>
      </c>
      <c r="E1269" t="s">
        <v>92</v>
      </c>
      <c r="F1269">
        <v>2022</v>
      </c>
      <c r="G1269">
        <v>0</v>
      </c>
      <c r="H1269" t="s">
        <v>1</v>
      </c>
      <c r="I1269" t="s">
        <v>688</v>
      </c>
      <c r="J1269" t="s">
        <v>690</v>
      </c>
      <c r="K1269" t="s">
        <v>78</v>
      </c>
      <c r="L1269" t="s">
        <v>691</v>
      </c>
    </row>
    <row r="1270" spans="1:12">
      <c r="A1270">
        <v>2024</v>
      </c>
      <c r="B1270" t="s">
        <v>436</v>
      </c>
      <c r="C1270" t="s">
        <v>49</v>
      </c>
      <c r="D1270" t="s">
        <v>142</v>
      </c>
      <c r="E1270" t="s">
        <v>143</v>
      </c>
      <c r="F1270">
        <v>2022</v>
      </c>
      <c r="G1270">
        <v>0</v>
      </c>
      <c r="H1270" t="s">
        <v>717</v>
      </c>
      <c r="I1270" t="s">
        <v>716</v>
      </c>
      <c r="J1270" t="s">
        <v>690</v>
      </c>
      <c r="L1270" t="s">
        <v>691</v>
      </c>
    </row>
    <row r="1271" spans="1:12">
      <c r="A1271">
        <v>2024</v>
      </c>
      <c r="B1271" t="s">
        <v>438</v>
      </c>
      <c r="C1271" t="s">
        <v>52</v>
      </c>
      <c r="D1271" t="s">
        <v>121</v>
      </c>
      <c r="E1271" t="s">
        <v>122</v>
      </c>
      <c r="F1271">
        <v>2022</v>
      </c>
      <c r="G1271">
        <v>1</v>
      </c>
      <c r="H1271" t="s">
        <v>119</v>
      </c>
      <c r="I1271" t="s">
        <v>712</v>
      </c>
      <c r="J1271" t="s">
        <v>690</v>
      </c>
      <c r="L1271" t="s">
        <v>691</v>
      </c>
    </row>
    <row r="1272" spans="1:12">
      <c r="A1272">
        <v>2024</v>
      </c>
      <c r="B1272" t="s">
        <v>434</v>
      </c>
      <c r="C1272" t="s">
        <v>45</v>
      </c>
      <c r="D1272" t="s">
        <v>133</v>
      </c>
      <c r="E1272" t="s">
        <v>134</v>
      </c>
      <c r="F1272">
        <v>2022</v>
      </c>
      <c r="G1272">
        <v>0</v>
      </c>
      <c r="H1272" t="s">
        <v>717</v>
      </c>
      <c r="I1272" t="s">
        <v>716</v>
      </c>
      <c r="J1272" t="s">
        <v>690</v>
      </c>
      <c r="L1272" t="s">
        <v>691</v>
      </c>
    </row>
    <row r="1273" spans="1:12">
      <c r="A1273">
        <v>2024</v>
      </c>
      <c r="B1273" t="s">
        <v>438</v>
      </c>
      <c r="C1273" t="s">
        <v>52</v>
      </c>
      <c r="D1273" t="s">
        <v>34</v>
      </c>
      <c r="E1273" t="s">
        <v>35</v>
      </c>
      <c r="F1273">
        <v>2022</v>
      </c>
      <c r="G1273">
        <v>9</v>
      </c>
      <c r="H1273" t="s">
        <v>1</v>
      </c>
      <c r="I1273" t="s">
        <v>688</v>
      </c>
      <c r="J1273" t="s">
        <v>690</v>
      </c>
      <c r="K1273" t="s">
        <v>2</v>
      </c>
      <c r="L1273" t="s">
        <v>691</v>
      </c>
    </row>
    <row r="1274" spans="1:12">
      <c r="A1274">
        <v>2024</v>
      </c>
      <c r="B1274" t="s">
        <v>435</v>
      </c>
      <c r="C1274" t="s">
        <v>48</v>
      </c>
      <c r="D1274" t="s">
        <v>139</v>
      </c>
      <c r="E1274" t="s">
        <v>132</v>
      </c>
      <c r="F1274">
        <v>2022</v>
      </c>
      <c r="G1274">
        <v>0</v>
      </c>
      <c r="H1274" t="s">
        <v>717</v>
      </c>
      <c r="I1274" t="s">
        <v>716</v>
      </c>
      <c r="J1274" t="s">
        <v>690</v>
      </c>
      <c r="L1274" t="s">
        <v>691</v>
      </c>
    </row>
    <row r="1275" spans="1:12">
      <c r="A1275">
        <v>2023</v>
      </c>
      <c r="B1275" t="s">
        <v>425</v>
      </c>
      <c r="C1275" t="s">
        <v>24</v>
      </c>
      <c r="D1275" t="s">
        <v>84</v>
      </c>
      <c r="E1275" t="s">
        <v>79</v>
      </c>
      <c r="F1275">
        <v>2021</v>
      </c>
      <c r="G1275">
        <v>1</v>
      </c>
      <c r="H1275" t="s">
        <v>1</v>
      </c>
      <c r="I1275" t="s">
        <v>688</v>
      </c>
      <c r="J1275" t="s">
        <v>690</v>
      </c>
      <c r="K1275" t="s">
        <v>78</v>
      </c>
      <c r="L1275" t="s">
        <v>691</v>
      </c>
    </row>
    <row r="1276" spans="1:12">
      <c r="A1276">
        <v>2023</v>
      </c>
      <c r="B1276" t="s">
        <v>439</v>
      </c>
      <c r="C1276" t="s">
        <v>53</v>
      </c>
      <c r="D1276" t="s">
        <v>142</v>
      </c>
      <c r="E1276" t="s">
        <v>143</v>
      </c>
      <c r="F1276">
        <v>2021</v>
      </c>
      <c r="G1276">
        <v>25</v>
      </c>
      <c r="H1276" t="s">
        <v>717</v>
      </c>
      <c r="I1276" t="s">
        <v>716</v>
      </c>
      <c r="J1276" t="s">
        <v>690</v>
      </c>
      <c r="L1276" t="s">
        <v>691</v>
      </c>
    </row>
    <row r="1277" spans="1:12">
      <c r="A1277">
        <v>2023</v>
      </c>
      <c r="B1277" t="s">
        <v>438</v>
      </c>
      <c r="C1277" t="s">
        <v>52</v>
      </c>
      <c r="D1277" t="s">
        <v>85</v>
      </c>
      <c r="E1277" t="s">
        <v>86</v>
      </c>
      <c r="F1277">
        <v>2021</v>
      </c>
      <c r="G1277">
        <v>0</v>
      </c>
      <c r="H1277" t="s">
        <v>1</v>
      </c>
      <c r="I1277" t="s">
        <v>688</v>
      </c>
      <c r="J1277" t="s">
        <v>690</v>
      </c>
      <c r="K1277" t="s">
        <v>78</v>
      </c>
      <c r="L1277" t="s">
        <v>691</v>
      </c>
    </row>
    <row r="1278" spans="1:12">
      <c r="A1278">
        <v>2023</v>
      </c>
      <c r="B1278" t="s">
        <v>436</v>
      </c>
      <c r="C1278" t="s">
        <v>49</v>
      </c>
      <c r="D1278" t="s">
        <v>43</v>
      </c>
      <c r="E1278" t="s">
        <v>44</v>
      </c>
      <c r="F1278">
        <v>2022</v>
      </c>
      <c r="G1278">
        <v>74.47</v>
      </c>
      <c r="H1278" t="s">
        <v>1</v>
      </c>
      <c r="I1278" t="s">
        <v>688</v>
      </c>
      <c r="J1278" t="s">
        <v>690</v>
      </c>
      <c r="K1278" t="s">
        <v>2</v>
      </c>
      <c r="L1278" t="s">
        <v>708</v>
      </c>
    </row>
    <row r="1279" spans="1:12">
      <c r="A1279">
        <v>2024</v>
      </c>
      <c r="B1279" t="s">
        <v>423</v>
      </c>
      <c r="C1279" t="s">
        <v>18</v>
      </c>
      <c r="D1279" t="s">
        <v>71</v>
      </c>
      <c r="E1279" t="s">
        <v>72</v>
      </c>
      <c r="F1279">
        <v>2022</v>
      </c>
      <c r="G1279">
        <v>25</v>
      </c>
      <c r="H1279" t="s">
        <v>1</v>
      </c>
      <c r="I1279" t="s">
        <v>688</v>
      </c>
      <c r="J1279" t="s">
        <v>690</v>
      </c>
      <c r="K1279" t="s">
        <v>54</v>
      </c>
      <c r="L1279" t="s">
        <v>691</v>
      </c>
    </row>
    <row r="1280" spans="1:12">
      <c r="A1280">
        <v>2024</v>
      </c>
      <c r="B1280" t="s">
        <v>428</v>
      </c>
      <c r="C1280" t="s">
        <v>27</v>
      </c>
      <c r="D1280" t="s">
        <v>43</v>
      </c>
      <c r="E1280" t="s">
        <v>44</v>
      </c>
      <c r="F1280">
        <v>2022</v>
      </c>
      <c r="G1280">
        <v>66.069999999999993</v>
      </c>
      <c r="H1280" t="s">
        <v>1</v>
      </c>
      <c r="I1280" t="s">
        <v>688</v>
      </c>
      <c r="J1280" t="s">
        <v>690</v>
      </c>
      <c r="K1280" t="s">
        <v>2</v>
      </c>
      <c r="L1280" t="s">
        <v>708</v>
      </c>
    </row>
    <row r="1281" spans="1:12">
      <c r="A1281">
        <v>2024</v>
      </c>
      <c r="B1281" t="s">
        <v>425</v>
      </c>
      <c r="C1281" t="s">
        <v>24</v>
      </c>
      <c r="D1281" t="s">
        <v>56</v>
      </c>
      <c r="E1281" t="s">
        <v>57</v>
      </c>
      <c r="F1281">
        <v>2021</v>
      </c>
      <c r="G1281">
        <v>58</v>
      </c>
      <c r="H1281" t="s">
        <v>1</v>
      </c>
      <c r="I1281" t="s">
        <v>688</v>
      </c>
      <c r="J1281" t="s">
        <v>690</v>
      </c>
      <c r="K1281" t="s">
        <v>54</v>
      </c>
      <c r="L1281" t="s">
        <v>695</v>
      </c>
    </row>
    <row r="1282" spans="1:12">
      <c r="A1282">
        <v>2024</v>
      </c>
      <c r="B1282" t="s">
        <v>432</v>
      </c>
      <c r="C1282" t="s">
        <v>39</v>
      </c>
      <c r="D1282" t="s">
        <v>16</v>
      </c>
      <c r="E1282" t="s">
        <v>17</v>
      </c>
      <c r="F1282">
        <v>2020</v>
      </c>
      <c r="G1282">
        <v>8.9894770239999993</v>
      </c>
      <c r="H1282" t="s">
        <v>1</v>
      </c>
      <c r="I1282" t="s">
        <v>688</v>
      </c>
      <c r="J1282" t="s">
        <v>690</v>
      </c>
      <c r="K1282" t="s">
        <v>2</v>
      </c>
      <c r="L1282" t="s">
        <v>700</v>
      </c>
    </row>
    <row r="1283" spans="1:12">
      <c r="A1283">
        <v>2024</v>
      </c>
      <c r="B1283" t="s">
        <v>425</v>
      </c>
      <c r="C1283" t="s">
        <v>24</v>
      </c>
      <c r="D1283" t="s">
        <v>31</v>
      </c>
      <c r="E1283" t="s">
        <v>32</v>
      </c>
      <c r="F1283">
        <v>2022</v>
      </c>
      <c r="G1283">
        <v>14</v>
      </c>
      <c r="H1283" t="s">
        <v>1</v>
      </c>
      <c r="I1283" t="s">
        <v>688</v>
      </c>
      <c r="J1283" t="s">
        <v>690</v>
      </c>
      <c r="K1283" t="s">
        <v>2</v>
      </c>
      <c r="L1283" t="s">
        <v>691</v>
      </c>
    </row>
    <row r="1284" spans="1:12">
      <c r="A1284">
        <v>2024</v>
      </c>
      <c r="B1284" t="s">
        <v>429</v>
      </c>
      <c r="C1284" t="s">
        <v>30</v>
      </c>
      <c r="D1284" t="s">
        <v>60</v>
      </c>
      <c r="E1284" t="s">
        <v>55</v>
      </c>
      <c r="F1284">
        <v>2021</v>
      </c>
      <c r="G1284">
        <v>264</v>
      </c>
      <c r="H1284" t="s">
        <v>1</v>
      </c>
      <c r="I1284" t="s">
        <v>688</v>
      </c>
      <c r="J1284" t="s">
        <v>690</v>
      </c>
      <c r="K1284" t="s">
        <v>54</v>
      </c>
      <c r="L1284" t="s">
        <v>695</v>
      </c>
    </row>
    <row r="1285" spans="1:12">
      <c r="A1285">
        <v>2024</v>
      </c>
      <c r="B1285" t="s">
        <v>431</v>
      </c>
      <c r="C1285" t="s">
        <v>36</v>
      </c>
      <c r="D1285" t="s">
        <v>116</v>
      </c>
      <c r="E1285" t="s">
        <v>117</v>
      </c>
      <c r="F1285">
        <v>2022</v>
      </c>
      <c r="G1285">
        <v>0</v>
      </c>
      <c r="H1285" t="s">
        <v>101</v>
      </c>
      <c r="I1285" t="s">
        <v>697</v>
      </c>
      <c r="J1285" t="s">
        <v>690</v>
      </c>
      <c r="L1285" t="s">
        <v>691</v>
      </c>
    </row>
    <row r="1286" spans="1:12">
      <c r="A1286">
        <v>2024</v>
      </c>
      <c r="B1286" t="s">
        <v>433</v>
      </c>
      <c r="C1286" t="s">
        <v>42</v>
      </c>
      <c r="D1286" t="s">
        <v>116</v>
      </c>
      <c r="E1286" t="s">
        <v>117</v>
      </c>
      <c r="F1286">
        <v>2022</v>
      </c>
      <c r="G1286">
        <v>0</v>
      </c>
      <c r="H1286" t="s">
        <v>101</v>
      </c>
      <c r="I1286" t="s">
        <v>697</v>
      </c>
      <c r="J1286" t="s">
        <v>690</v>
      </c>
      <c r="L1286" t="s">
        <v>691</v>
      </c>
    </row>
    <row r="1287" spans="1:12">
      <c r="A1287">
        <v>2024</v>
      </c>
      <c r="B1287" t="s">
        <v>429</v>
      </c>
      <c r="C1287" t="s">
        <v>30</v>
      </c>
      <c r="D1287" t="s">
        <v>40</v>
      </c>
      <c r="E1287" t="s">
        <v>41</v>
      </c>
      <c r="F1287">
        <v>2020</v>
      </c>
      <c r="G1287">
        <v>14.01</v>
      </c>
      <c r="H1287" t="s">
        <v>1</v>
      </c>
      <c r="I1287" t="s">
        <v>688</v>
      </c>
      <c r="J1287" t="s">
        <v>690</v>
      </c>
      <c r="K1287" t="s">
        <v>2</v>
      </c>
      <c r="L1287" t="s">
        <v>708</v>
      </c>
    </row>
    <row r="1288" spans="1:12">
      <c r="A1288">
        <v>2023</v>
      </c>
      <c r="B1288" t="s">
        <v>439</v>
      </c>
      <c r="C1288" t="s">
        <v>53</v>
      </c>
      <c r="D1288" t="s">
        <v>65</v>
      </c>
      <c r="E1288" t="s">
        <v>66</v>
      </c>
      <c r="F1288">
        <v>2021</v>
      </c>
      <c r="G1288">
        <v>0</v>
      </c>
      <c r="H1288" t="s">
        <v>1</v>
      </c>
      <c r="I1288" t="s">
        <v>688</v>
      </c>
      <c r="J1288" t="s">
        <v>690</v>
      </c>
      <c r="K1288" t="s">
        <v>54</v>
      </c>
      <c r="L1288" t="s">
        <v>691</v>
      </c>
    </row>
    <row r="1289" spans="1:12">
      <c r="A1289">
        <v>2023</v>
      </c>
      <c r="B1289" t="s">
        <v>429</v>
      </c>
      <c r="C1289" t="s">
        <v>30</v>
      </c>
      <c r="D1289" t="s">
        <v>84</v>
      </c>
      <c r="E1289" t="s">
        <v>79</v>
      </c>
      <c r="F1289">
        <v>2021</v>
      </c>
      <c r="G1289">
        <v>2</v>
      </c>
      <c r="H1289" t="s">
        <v>1</v>
      </c>
      <c r="I1289" t="s">
        <v>688</v>
      </c>
      <c r="J1289" t="s">
        <v>690</v>
      </c>
      <c r="K1289" t="s">
        <v>78</v>
      </c>
      <c r="L1289" t="s">
        <v>691</v>
      </c>
    </row>
    <row r="1290" spans="1:12">
      <c r="A1290">
        <v>2023</v>
      </c>
      <c r="B1290" t="s">
        <v>428</v>
      </c>
      <c r="C1290" t="s">
        <v>27</v>
      </c>
      <c r="D1290" t="s">
        <v>69</v>
      </c>
      <c r="E1290" t="s">
        <v>70</v>
      </c>
      <c r="F1290">
        <v>2021</v>
      </c>
      <c r="G1290">
        <v>0</v>
      </c>
      <c r="H1290" t="s">
        <v>1</v>
      </c>
      <c r="I1290" t="s">
        <v>688</v>
      </c>
      <c r="J1290" t="s">
        <v>690</v>
      </c>
      <c r="K1290" t="s">
        <v>54</v>
      </c>
      <c r="L1290" t="s">
        <v>691</v>
      </c>
    </row>
    <row r="1291" spans="1:12">
      <c r="A1291">
        <v>2023</v>
      </c>
      <c r="B1291" t="s">
        <v>439</v>
      </c>
      <c r="C1291" t="s">
        <v>53</v>
      </c>
      <c r="D1291" t="s">
        <v>43</v>
      </c>
      <c r="E1291" t="s">
        <v>44</v>
      </c>
      <c r="F1291">
        <v>2022</v>
      </c>
      <c r="G1291">
        <v>74.180000000000007</v>
      </c>
      <c r="H1291" t="s">
        <v>1</v>
      </c>
      <c r="I1291" t="s">
        <v>688</v>
      </c>
      <c r="J1291" t="s">
        <v>690</v>
      </c>
      <c r="K1291" t="s">
        <v>2</v>
      </c>
      <c r="L1291" t="s">
        <v>708</v>
      </c>
    </row>
    <row r="1292" spans="1:12">
      <c r="A1292">
        <v>2023</v>
      </c>
      <c r="B1292" t="s">
        <v>422</v>
      </c>
      <c r="C1292" t="s">
        <v>15</v>
      </c>
      <c r="D1292" t="s">
        <v>19</v>
      </c>
      <c r="E1292" t="s">
        <v>20</v>
      </c>
      <c r="F1292">
        <v>2019</v>
      </c>
      <c r="G1292">
        <v>390</v>
      </c>
      <c r="H1292" t="s">
        <v>1</v>
      </c>
      <c r="I1292" t="s">
        <v>688</v>
      </c>
      <c r="J1292" t="s">
        <v>690</v>
      </c>
      <c r="K1292" t="s">
        <v>2</v>
      </c>
      <c r="L1292" t="s">
        <v>700</v>
      </c>
    </row>
    <row r="1293" spans="1:12">
      <c r="A1293">
        <v>2024</v>
      </c>
      <c r="B1293" t="s">
        <v>437</v>
      </c>
      <c r="C1293" t="s">
        <v>51</v>
      </c>
      <c r="D1293" t="s">
        <v>14</v>
      </c>
      <c r="E1293" t="s">
        <v>5</v>
      </c>
      <c r="F1293">
        <v>2022</v>
      </c>
      <c r="G1293">
        <v>892</v>
      </c>
      <c r="H1293" t="s">
        <v>1</v>
      </c>
      <c r="I1293" t="s">
        <v>688</v>
      </c>
      <c r="J1293" t="s">
        <v>690</v>
      </c>
      <c r="K1293" t="s">
        <v>2</v>
      </c>
      <c r="L1293" t="s">
        <v>691</v>
      </c>
    </row>
    <row r="1294" spans="1:12">
      <c r="A1294">
        <v>2024</v>
      </c>
      <c r="B1294" t="s">
        <v>431</v>
      </c>
      <c r="C1294" t="s">
        <v>36</v>
      </c>
      <c r="D1294" t="s">
        <v>142</v>
      </c>
      <c r="E1294" t="s">
        <v>143</v>
      </c>
      <c r="F1294">
        <v>2022</v>
      </c>
      <c r="G1294">
        <v>0</v>
      </c>
      <c r="H1294" t="s">
        <v>717</v>
      </c>
      <c r="I1294" t="s">
        <v>716</v>
      </c>
      <c r="J1294" t="s">
        <v>690</v>
      </c>
      <c r="L1294" t="s">
        <v>691</v>
      </c>
    </row>
    <row r="1295" spans="1:12">
      <c r="A1295">
        <v>2023</v>
      </c>
      <c r="B1295" t="s">
        <v>437</v>
      </c>
      <c r="C1295" t="s">
        <v>51</v>
      </c>
      <c r="D1295" t="s">
        <v>124</v>
      </c>
      <c r="E1295" t="s">
        <v>125</v>
      </c>
      <c r="F1295">
        <v>2021</v>
      </c>
      <c r="G1295">
        <v>3</v>
      </c>
      <c r="H1295" t="s">
        <v>119</v>
      </c>
      <c r="I1295" t="s">
        <v>712</v>
      </c>
      <c r="J1295" t="s">
        <v>690</v>
      </c>
      <c r="L1295" t="s">
        <v>691</v>
      </c>
    </row>
    <row r="1296" spans="1:12">
      <c r="A1296">
        <v>2023</v>
      </c>
      <c r="B1296" t="s">
        <v>424</v>
      </c>
      <c r="C1296" t="s">
        <v>21</v>
      </c>
      <c r="D1296" t="s">
        <v>58</v>
      </c>
      <c r="E1296" t="s">
        <v>59</v>
      </c>
      <c r="F1296">
        <v>2020</v>
      </c>
      <c r="G1296">
        <v>400</v>
      </c>
      <c r="H1296" t="s">
        <v>1</v>
      </c>
      <c r="I1296" t="s">
        <v>688</v>
      </c>
      <c r="J1296" t="s">
        <v>690</v>
      </c>
      <c r="K1296" t="s">
        <v>54</v>
      </c>
      <c r="L1296" t="s">
        <v>695</v>
      </c>
    </row>
    <row r="1297" spans="1:12">
      <c r="A1297">
        <v>2024</v>
      </c>
      <c r="B1297" t="s">
        <v>429</v>
      </c>
      <c r="C1297" t="s">
        <v>30</v>
      </c>
      <c r="D1297" t="s">
        <v>46</v>
      </c>
      <c r="E1297" t="s">
        <v>47</v>
      </c>
      <c r="F1297">
        <v>2023</v>
      </c>
      <c r="G1297">
        <v>78.11</v>
      </c>
      <c r="H1297" t="s">
        <v>1</v>
      </c>
      <c r="I1297" t="s">
        <v>688</v>
      </c>
      <c r="J1297" t="s">
        <v>690</v>
      </c>
      <c r="K1297" t="s">
        <v>2</v>
      </c>
      <c r="L1297" t="s">
        <v>708</v>
      </c>
    </row>
    <row r="1298" spans="1:12">
      <c r="A1298">
        <v>2024</v>
      </c>
      <c r="B1298" t="s">
        <v>434</v>
      </c>
      <c r="C1298" t="s">
        <v>45</v>
      </c>
      <c r="D1298" t="s">
        <v>19</v>
      </c>
      <c r="E1298" t="s">
        <v>20</v>
      </c>
      <c r="F1298">
        <v>2020</v>
      </c>
      <c r="G1298">
        <v>25</v>
      </c>
      <c r="H1298" t="s">
        <v>1</v>
      </c>
      <c r="I1298" t="s">
        <v>688</v>
      </c>
      <c r="J1298" t="s">
        <v>690</v>
      </c>
      <c r="K1298" t="s">
        <v>2</v>
      </c>
      <c r="L1298" t="s">
        <v>700</v>
      </c>
    </row>
    <row r="1299" spans="1:12">
      <c r="A1299">
        <v>2023</v>
      </c>
      <c r="B1299" t="s">
        <v>425</v>
      </c>
      <c r="C1299" t="s">
        <v>24</v>
      </c>
      <c r="D1299" t="s">
        <v>80</v>
      </c>
      <c r="E1299" t="s">
        <v>81</v>
      </c>
      <c r="F1299">
        <v>2021</v>
      </c>
      <c r="G1299">
        <v>505</v>
      </c>
      <c r="H1299" t="s">
        <v>1</v>
      </c>
      <c r="I1299" t="s">
        <v>688</v>
      </c>
      <c r="J1299" t="s">
        <v>690</v>
      </c>
      <c r="K1299" t="s">
        <v>78</v>
      </c>
      <c r="L1299" t="s">
        <v>691</v>
      </c>
    </row>
    <row r="1300" spans="1:12">
      <c r="A1300">
        <v>2023</v>
      </c>
      <c r="B1300" t="s">
        <v>435</v>
      </c>
      <c r="C1300" t="s">
        <v>48</v>
      </c>
      <c r="D1300" t="s">
        <v>67</v>
      </c>
      <c r="E1300" t="s">
        <v>68</v>
      </c>
      <c r="F1300">
        <v>2021</v>
      </c>
      <c r="G1300">
        <v>1</v>
      </c>
      <c r="H1300" t="s">
        <v>1</v>
      </c>
      <c r="I1300" t="s">
        <v>688</v>
      </c>
      <c r="J1300" t="s">
        <v>690</v>
      </c>
      <c r="K1300" t="s">
        <v>54</v>
      </c>
      <c r="L1300" t="s">
        <v>691</v>
      </c>
    </row>
    <row r="1301" spans="1:12">
      <c r="A1301">
        <v>2024</v>
      </c>
      <c r="B1301" t="s">
        <v>439</v>
      </c>
      <c r="C1301" t="s">
        <v>53</v>
      </c>
      <c r="D1301" t="s">
        <v>67</v>
      </c>
      <c r="E1301" t="s">
        <v>68</v>
      </c>
      <c r="F1301">
        <v>2022</v>
      </c>
      <c r="G1301">
        <v>5</v>
      </c>
      <c r="H1301" t="s">
        <v>1</v>
      </c>
      <c r="I1301" t="s">
        <v>688</v>
      </c>
      <c r="J1301" t="s">
        <v>690</v>
      </c>
      <c r="K1301" t="s">
        <v>54</v>
      </c>
      <c r="L1301" t="s">
        <v>691</v>
      </c>
    </row>
    <row r="1302" spans="1:12">
      <c r="A1302">
        <v>2023</v>
      </c>
      <c r="B1302" t="s">
        <v>423</v>
      </c>
      <c r="C1302" t="s">
        <v>18</v>
      </c>
      <c r="D1302" t="s">
        <v>65</v>
      </c>
      <c r="E1302" t="s">
        <v>66</v>
      </c>
      <c r="F1302">
        <v>2021</v>
      </c>
      <c r="G1302">
        <v>0</v>
      </c>
      <c r="H1302" t="s">
        <v>1</v>
      </c>
      <c r="I1302" t="s">
        <v>688</v>
      </c>
      <c r="J1302" t="s">
        <v>690</v>
      </c>
      <c r="K1302" t="s">
        <v>54</v>
      </c>
      <c r="L1302" t="s">
        <v>691</v>
      </c>
    </row>
    <row r="1303" spans="1:12">
      <c r="A1303">
        <v>2023</v>
      </c>
      <c r="B1303" t="s">
        <v>431</v>
      </c>
      <c r="C1303" t="s">
        <v>36</v>
      </c>
      <c r="D1303" t="s">
        <v>60</v>
      </c>
      <c r="E1303" t="s">
        <v>55</v>
      </c>
      <c r="F1303">
        <v>2020</v>
      </c>
      <c r="G1303">
        <v>39</v>
      </c>
      <c r="H1303" t="s">
        <v>1</v>
      </c>
      <c r="I1303" t="s">
        <v>688</v>
      </c>
      <c r="J1303" t="s">
        <v>690</v>
      </c>
      <c r="K1303" t="s">
        <v>54</v>
      </c>
      <c r="L1303" t="s">
        <v>695</v>
      </c>
    </row>
    <row r="1304" spans="1:12">
      <c r="A1304">
        <v>2023</v>
      </c>
      <c r="B1304" t="s">
        <v>432</v>
      </c>
      <c r="C1304" t="s">
        <v>39</v>
      </c>
      <c r="D1304" t="s">
        <v>69</v>
      </c>
      <c r="E1304" t="s">
        <v>70</v>
      </c>
      <c r="F1304">
        <v>2021</v>
      </c>
      <c r="G1304">
        <v>0</v>
      </c>
      <c r="H1304" t="s">
        <v>1</v>
      </c>
      <c r="I1304" t="s">
        <v>688</v>
      </c>
      <c r="J1304" t="s">
        <v>690</v>
      </c>
      <c r="K1304" t="s">
        <v>54</v>
      </c>
      <c r="L1304" t="s">
        <v>691</v>
      </c>
    </row>
    <row r="1305" spans="1:12">
      <c r="A1305">
        <v>2023</v>
      </c>
      <c r="B1305" t="s">
        <v>431</v>
      </c>
      <c r="C1305" t="s">
        <v>36</v>
      </c>
      <c r="D1305" t="s">
        <v>82</v>
      </c>
      <c r="E1305" t="s">
        <v>83</v>
      </c>
      <c r="F1305">
        <v>2021</v>
      </c>
      <c r="G1305">
        <v>0</v>
      </c>
      <c r="H1305" t="s">
        <v>1</v>
      </c>
      <c r="I1305" t="s">
        <v>688</v>
      </c>
      <c r="J1305" t="s">
        <v>690</v>
      </c>
      <c r="K1305" t="s">
        <v>78</v>
      </c>
      <c r="L1305" t="s">
        <v>691</v>
      </c>
    </row>
    <row r="1306" spans="1:12">
      <c r="A1306">
        <v>2023</v>
      </c>
      <c r="B1306" t="s">
        <v>431</v>
      </c>
      <c r="C1306" t="s">
        <v>36</v>
      </c>
      <c r="D1306" t="s">
        <v>80</v>
      </c>
      <c r="E1306" t="s">
        <v>81</v>
      </c>
      <c r="F1306">
        <v>2021</v>
      </c>
      <c r="G1306">
        <v>0</v>
      </c>
      <c r="H1306" t="s">
        <v>1</v>
      </c>
      <c r="I1306" t="s">
        <v>688</v>
      </c>
      <c r="J1306" t="s">
        <v>690</v>
      </c>
      <c r="K1306" t="s">
        <v>78</v>
      </c>
      <c r="L1306" t="s">
        <v>691</v>
      </c>
    </row>
    <row r="1307" spans="1:12">
      <c r="A1307">
        <v>2023</v>
      </c>
      <c r="B1307" t="s">
        <v>424</v>
      </c>
      <c r="C1307" t="s">
        <v>21</v>
      </c>
      <c r="D1307" t="s">
        <v>124</v>
      </c>
      <c r="E1307" t="s">
        <v>125</v>
      </c>
      <c r="F1307">
        <v>2021</v>
      </c>
      <c r="G1307">
        <v>2</v>
      </c>
      <c r="H1307" t="s">
        <v>119</v>
      </c>
      <c r="I1307" t="s">
        <v>712</v>
      </c>
      <c r="J1307" t="s">
        <v>690</v>
      </c>
      <c r="L1307" t="s">
        <v>691</v>
      </c>
    </row>
    <row r="1308" spans="1:12">
      <c r="A1308">
        <v>2023</v>
      </c>
      <c r="B1308" t="s">
        <v>429</v>
      </c>
      <c r="C1308" t="s">
        <v>30</v>
      </c>
      <c r="D1308" t="s">
        <v>69</v>
      </c>
      <c r="E1308" t="s">
        <v>70</v>
      </c>
      <c r="F1308">
        <v>2021</v>
      </c>
      <c r="G1308">
        <v>0</v>
      </c>
      <c r="H1308" t="s">
        <v>1</v>
      </c>
      <c r="I1308" t="s">
        <v>688</v>
      </c>
      <c r="J1308" t="s">
        <v>690</v>
      </c>
      <c r="K1308" t="s">
        <v>54</v>
      </c>
      <c r="L1308" t="s">
        <v>691</v>
      </c>
    </row>
    <row r="1309" spans="1:12">
      <c r="A1309">
        <v>2024</v>
      </c>
      <c r="B1309" t="s">
        <v>422</v>
      </c>
      <c r="C1309" t="s">
        <v>15</v>
      </c>
      <c r="D1309" t="s">
        <v>56</v>
      </c>
      <c r="E1309" t="s">
        <v>57</v>
      </c>
      <c r="F1309">
        <v>2021</v>
      </c>
      <c r="G1309">
        <v>63</v>
      </c>
      <c r="H1309" t="s">
        <v>1</v>
      </c>
      <c r="I1309" t="s">
        <v>688</v>
      </c>
      <c r="J1309" t="s">
        <v>690</v>
      </c>
      <c r="K1309" t="s">
        <v>54</v>
      </c>
      <c r="L1309" t="s">
        <v>695</v>
      </c>
    </row>
    <row r="1310" spans="1:12">
      <c r="A1310">
        <v>2024</v>
      </c>
      <c r="B1310" t="s">
        <v>435</v>
      </c>
      <c r="C1310" t="s">
        <v>48</v>
      </c>
      <c r="D1310" t="s">
        <v>60</v>
      </c>
      <c r="E1310" t="s">
        <v>55</v>
      </c>
      <c r="F1310">
        <v>2021</v>
      </c>
      <c r="G1310">
        <v>83</v>
      </c>
      <c r="H1310" t="s">
        <v>1</v>
      </c>
      <c r="I1310" t="s">
        <v>688</v>
      </c>
      <c r="J1310" t="s">
        <v>690</v>
      </c>
      <c r="K1310" t="s">
        <v>54</v>
      </c>
      <c r="L1310" t="s">
        <v>695</v>
      </c>
    </row>
    <row r="1311" spans="1:12">
      <c r="A1311">
        <v>2024</v>
      </c>
      <c r="B1311" t="s">
        <v>438</v>
      </c>
      <c r="C1311" t="s">
        <v>52</v>
      </c>
      <c r="D1311" t="s">
        <v>116</v>
      </c>
      <c r="E1311" t="s">
        <v>117</v>
      </c>
      <c r="F1311">
        <v>2022</v>
      </c>
      <c r="G1311">
        <v>0</v>
      </c>
      <c r="H1311" t="s">
        <v>101</v>
      </c>
      <c r="I1311" t="s">
        <v>697</v>
      </c>
      <c r="J1311" t="s">
        <v>690</v>
      </c>
      <c r="L1311" t="s">
        <v>691</v>
      </c>
    </row>
    <row r="1312" spans="1:12">
      <c r="A1312">
        <v>2023</v>
      </c>
      <c r="B1312" t="s">
        <v>438</v>
      </c>
      <c r="C1312" t="s">
        <v>52</v>
      </c>
      <c r="D1312" t="s">
        <v>84</v>
      </c>
      <c r="E1312" t="s">
        <v>79</v>
      </c>
      <c r="F1312">
        <v>2021</v>
      </c>
      <c r="G1312">
        <v>0</v>
      </c>
      <c r="H1312" t="s">
        <v>1</v>
      </c>
      <c r="I1312" t="s">
        <v>688</v>
      </c>
      <c r="J1312" t="s">
        <v>690</v>
      </c>
      <c r="K1312" t="s">
        <v>78</v>
      </c>
      <c r="L1312" t="s">
        <v>691</v>
      </c>
    </row>
    <row r="1313" spans="1:12">
      <c r="A1313">
        <v>2023</v>
      </c>
      <c r="B1313" t="s">
        <v>428</v>
      </c>
      <c r="C1313" t="s">
        <v>27</v>
      </c>
      <c r="D1313" t="s">
        <v>121</v>
      </c>
      <c r="E1313" t="s">
        <v>122</v>
      </c>
      <c r="F1313">
        <v>2021</v>
      </c>
      <c r="G1313">
        <v>1</v>
      </c>
      <c r="H1313" t="s">
        <v>119</v>
      </c>
      <c r="I1313" t="s">
        <v>712</v>
      </c>
      <c r="J1313" t="s">
        <v>690</v>
      </c>
      <c r="L1313" t="s">
        <v>691</v>
      </c>
    </row>
    <row r="1314" spans="1:12">
      <c r="A1314">
        <v>2023</v>
      </c>
      <c r="B1314" t="s">
        <v>430</v>
      </c>
      <c r="C1314" t="s">
        <v>33</v>
      </c>
      <c r="D1314" t="s">
        <v>121</v>
      </c>
      <c r="E1314" t="s">
        <v>122</v>
      </c>
      <c r="F1314">
        <v>2021</v>
      </c>
      <c r="G1314">
        <v>1</v>
      </c>
      <c r="H1314" t="s">
        <v>119</v>
      </c>
      <c r="I1314" t="s">
        <v>712</v>
      </c>
      <c r="J1314" t="s">
        <v>690</v>
      </c>
      <c r="L1314" t="s">
        <v>691</v>
      </c>
    </row>
    <row r="1315" spans="1:12">
      <c r="A1315">
        <v>2023</v>
      </c>
      <c r="B1315" t="s">
        <v>436</v>
      </c>
      <c r="C1315" t="s">
        <v>49</v>
      </c>
      <c r="D1315" t="s">
        <v>37</v>
      </c>
      <c r="E1315" t="s">
        <v>38</v>
      </c>
      <c r="F1315">
        <v>2019</v>
      </c>
      <c r="G1315">
        <v>19.5</v>
      </c>
      <c r="H1315" t="s">
        <v>1</v>
      </c>
      <c r="I1315" t="s">
        <v>688</v>
      </c>
      <c r="J1315" t="s">
        <v>690</v>
      </c>
      <c r="K1315" t="s">
        <v>2</v>
      </c>
      <c r="L1315" t="s">
        <v>708</v>
      </c>
    </row>
    <row r="1316" spans="1:12">
      <c r="A1316">
        <v>2023</v>
      </c>
      <c r="B1316" t="s">
        <v>432</v>
      </c>
      <c r="C1316" t="s">
        <v>39</v>
      </c>
      <c r="D1316" t="s">
        <v>37</v>
      </c>
      <c r="E1316" t="s">
        <v>38</v>
      </c>
      <c r="F1316">
        <v>2019</v>
      </c>
      <c r="G1316">
        <v>20.34</v>
      </c>
      <c r="H1316" t="s">
        <v>1</v>
      </c>
      <c r="I1316" t="s">
        <v>688</v>
      </c>
      <c r="J1316" t="s">
        <v>690</v>
      </c>
      <c r="K1316" t="s">
        <v>2</v>
      </c>
      <c r="L1316" t="s">
        <v>708</v>
      </c>
    </row>
    <row r="1317" spans="1:12">
      <c r="A1317">
        <v>2023</v>
      </c>
      <c r="B1317" t="s">
        <v>433</v>
      </c>
      <c r="C1317" t="s">
        <v>42</v>
      </c>
      <c r="D1317" t="s">
        <v>133</v>
      </c>
      <c r="E1317" t="s">
        <v>134</v>
      </c>
      <c r="F1317">
        <v>2021</v>
      </c>
      <c r="G1317">
        <v>0</v>
      </c>
      <c r="H1317" t="s">
        <v>717</v>
      </c>
      <c r="I1317" t="s">
        <v>716</v>
      </c>
      <c r="J1317" t="s">
        <v>690</v>
      </c>
      <c r="L1317" t="s">
        <v>691</v>
      </c>
    </row>
    <row r="1318" spans="1:12">
      <c r="A1318">
        <v>2024</v>
      </c>
      <c r="B1318" t="s">
        <v>433</v>
      </c>
      <c r="C1318" t="s">
        <v>42</v>
      </c>
      <c r="D1318" t="s">
        <v>91</v>
      </c>
      <c r="E1318" t="s">
        <v>92</v>
      </c>
      <c r="F1318">
        <v>2022</v>
      </c>
      <c r="G1318">
        <v>0</v>
      </c>
      <c r="H1318" t="s">
        <v>1</v>
      </c>
      <c r="I1318" t="s">
        <v>688</v>
      </c>
      <c r="J1318" t="s">
        <v>690</v>
      </c>
      <c r="K1318" t="s">
        <v>78</v>
      </c>
      <c r="L1318" t="s">
        <v>691</v>
      </c>
    </row>
    <row r="1319" spans="1:12">
      <c r="A1319">
        <v>2024</v>
      </c>
      <c r="B1319" t="s">
        <v>423</v>
      </c>
      <c r="C1319" t="s">
        <v>18</v>
      </c>
      <c r="D1319" t="s">
        <v>91</v>
      </c>
      <c r="E1319" t="s">
        <v>92</v>
      </c>
      <c r="F1319">
        <v>2022</v>
      </c>
      <c r="G1319">
        <v>0</v>
      </c>
      <c r="H1319" t="s">
        <v>1</v>
      </c>
      <c r="I1319" t="s">
        <v>688</v>
      </c>
      <c r="J1319" t="s">
        <v>690</v>
      </c>
      <c r="K1319" t="s">
        <v>78</v>
      </c>
      <c r="L1319" t="s">
        <v>691</v>
      </c>
    </row>
    <row r="1320" spans="1:12">
      <c r="A1320">
        <v>2024</v>
      </c>
      <c r="B1320" t="s">
        <v>434</v>
      </c>
      <c r="C1320" t="s">
        <v>45</v>
      </c>
      <c r="D1320" t="s">
        <v>34</v>
      </c>
      <c r="E1320" t="s">
        <v>35</v>
      </c>
      <c r="F1320">
        <v>2022</v>
      </c>
      <c r="G1320">
        <v>7</v>
      </c>
      <c r="H1320" t="s">
        <v>1</v>
      </c>
      <c r="I1320" t="s">
        <v>688</v>
      </c>
      <c r="J1320" t="s">
        <v>690</v>
      </c>
      <c r="K1320" t="s">
        <v>2</v>
      </c>
      <c r="L1320" t="s">
        <v>691</v>
      </c>
    </row>
    <row r="1321" spans="1:12">
      <c r="A1321">
        <v>2024</v>
      </c>
      <c r="B1321" t="s">
        <v>422</v>
      </c>
      <c r="C1321" t="s">
        <v>15</v>
      </c>
      <c r="D1321" t="s">
        <v>82</v>
      </c>
      <c r="E1321" t="s">
        <v>83</v>
      </c>
      <c r="F1321">
        <v>2022</v>
      </c>
      <c r="G1321">
        <v>5</v>
      </c>
      <c r="H1321" t="s">
        <v>1</v>
      </c>
      <c r="I1321" t="s">
        <v>688</v>
      </c>
      <c r="J1321" t="s">
        <v>690</v>
      </c>
      <c r="K1321" t="s">
        <v>78</v>
      </c>
      <c r="L1321" t="s">
        <v>691</v>
      </c>
    </row>
    <row r="1322" spans="1:12">
      <c r="A1322">
        <v>2024</v>
      </c>
      <c r="B1322" t="s">
        <v>438</v>
      </c>
      <c r="C1322" t="s">
        <v>52</v>
      </c>
      <c r="D1322" t="s">
        <v>103</v>
      </c>
      <c r="E1322" t="s">
        <v>102</v>
      </c>
      <c r="F1322">
        <v>2022</v>
      </c>
      <c r="G1322">
        <v>2</v>
      </c>
      <c r="H1322" t="s">
        <v>101</v>
      </c>
      <c r="I1322" t="s">
        <v>697</v>
      </c>
      <c r="J1322" t="s">
        <v>690</v>
      </c>
      <c r="L1322" t="s">
        <v>691</v>
      </c>
    </row>
    <row r="1323" spans="1:12">
      <c r="A1323">
        <v>2024</v>
      </c>
      <c r="B1323" t="s">
        <v>435</v>
      </c>
      <c r="C1323" t="s">
        <v>48</v>
      </c>
      <c r="D1323" t="s">
        <v>31</v>
      </c>
      <c r="E1323" t="s">
        <v>32</v>
      </c>
      <c r="F1323">
        <v>2022</v>
      </c>
      <c r="G1323">
        <v>13</v>
      </c>
      <c r="H1323" t="s">
        <v>1</v>
      </c>
      <c r="I1323" t="s">
        <v>688</v>
      </c>
      <c r="J1323" t="s">
        <v>690</v>
      </c>
      <c r="K1323" t="s">
        <v>2</v>
      </c>
      <c r="L1323" t="s">
        <v>691</v>
      </c>
    </row>
    <row r="1324" spans="1:12">
      <c r="A1324">
        <v>2024</v>
      </c>
      <c r="B1324" t="s">
        <v>432</v>
      </c>
      <c r="C1324" t="s">
        <v>39</v>
      </c>
      <c r="D1324" t="s">
        <v>60</v>
      </c>
      <c r="E1324" t="s">
        <v>55</v>
      </c>
      <c r="F1324">
        <v>2021</v>
      </c>
      <c r="G1324">
        <v>156</v>
      </c>
      <c r="H1324" t="s">
        <v>1</v>
      </c>
      <c r="I1324" t="s">
        <v>688</v>
      </c>
      <c r="J1324" t="s">
        <v>690</v>
      </c>
      <c r="K1324" t="s">
        <v>54</v>
      </c>
      <c r="L1324" t="s">
        <v>695</v>
      </c>
    </row>
    <row r="1325" spans="1:12">
      <c r="A1325">
        <v>2024</v>
      </c>
      <c r="B1325" t="s">
        <v>432</v>
      </c>
      <c r="C1325" t="s">
        <v>39</v>
      </c>
      <c r="D1325" t="s">
        <v>58</v>
      </c>
      <c r="E1325" t="s">
        <v>59</v>
      </c>
      <c r="F1325">
        <v>2021</v>
      </c>
      <c r="G1325">
        <v>279</v>
      </c>
      <c r="H1325" t="s">
        <v>1</v>
      </c>
      <c r="I1325" t="s">
        <v>688</v>
      </c>
      <c r="J1325" t="s">
        <v>690</v>
      </c>
      <c r="K1325" t="s">
        <v>54</v>
      </c>
      <c r="L1325" t="s">
        <v>695</v>
      </c>
    </row>
    <row r="1326" spans="1:12">
      <c r="A1326">
        <v>2024</v>
      </c>
      <c r="B1326" t="s">
        <v>439</v>
      </c>
      <c r="C1326" t="s">
        <v>53</v>
      </c>
      <c r="D1326" t="s">
        <v>40</v>
      </c>
      <c r="E1326" t="s">
        <v>41</v>
      </c>
      <c r="F1326">
        <v>2020</v>
      </c>
      <c r="G1326">
        <v>14.64</v>
      </c>
      <c r="H1326" t="s">
        <v>1</v>
      </c>
      <c r="I1326" t="s">
        <v>688</v>
      </c>
      <c r="J1326" t="s">
        <v>690</v>
      </c>
      <c r="K1326" t="s">
        <v>2</v>
      </c>
      <c r="L1326" t="s">
        <v>708</v>
      </c>
    </row>
    <row r="1327" spans="1:12">
      <c r="A1327">
        <v>2023</v>
      </c>
      <c r="B1327" t="s">
        <v>428</v>
      </c>
      <c r="C1327" t="s">
        <v>27</v>
      </c>
      <c r="D1327" t="s">
        <v>137</v>
      </c>
      <c r="E1327" t="s">
        <v>138</v>
      </c>
      <c r="F1327">
        <v>2021</v>
      </c>
      <c r="G1327">
        <v>0</v>
      </c>
      <c r="H1327" t="s">
        <v>717</v>
      </c>
      <c r="I1327" t="s">
        <v>716</v>
      </c>
      <c r="J1327" t="s">
        <v>690</v>
      </c>
      <c r="L1327" t="s">
        <v>691</v>
      </c>
    </row>
    <row r="1328" spans="1:12">
      <c r="A1328">
        <v>2023</v>
      </c>
      <c r="B1328" t="s">
        <v>437</v>
      </c>
      <c r="C1328" t="s">
        <v>51</v>
      </c>
      <c r="D1328" t="s">
        <v>123</v>
      </c>
      <c r="E1328" t="s">
        <v>120</v>
      </c>
      <c r="F1328">
        <v>2021</v>
      </c>
      <c r="G1328">
        <v>2.58</v>
      </c>
      <c r="H1328" t="s">
        <v>119</v>
      </c>
      <c r="I1328" t="s">
        <v>712</v>
      </c>
      <c r="J1328" t="s">
        <v>690</v>
      </c>
      <c r="L1328" t="s">
        <v>691</v>
      </c>
    </row>
    <row r="1329" spans="1:12">
      <c r="A1329">
        <v>2023</v>
      </c>
      <c r="B1329" t="s">
        <v>438</v>
      </c>
      <c r="C1329" t="s">
        <v>52</v>
      </c>
      <c r="D1329" t="s">
        <v>16</v>
      </c>
      <c r="E1329" t="s">
        <v>17</v>
      </c>
      <c r="F1329">
        <v>2019</v>
      </c>
      <c r="G1329">
        <v>6.674263389</v>
      </c>
      <c r="H1329" t="s">
        <v>1</v>
      </c>
      <c r="I1329" t="s">
        <v>688</v>
      </c>
      <c r="J1329" t="s">
        <v>690</v>
      </c>
      <c r="K1329" t="s">
        <v>2</v>
      </c>
      <c r="L1329" t="s">
        <v>700</v>
      </c>
    </row>
    <row r="1330" spans="1:12">
      <c r="A1330">
        <v>2023</v>
      </c>
      <c r="B1330" t="s">
        <v>437</v>
      </c>
      <c r="C1330" t="s">
        <v>51</v>
      </c>
      <c r="D1330" t="s">
        <v>139</v>
      </c>
      <c r="E1330" t="s">
        <v>132</v>
      </c>
      <c r="F1330">
        <v>2021</v>
      </c>
      <c r="G1330">
        <v>50</v>
      </c>
      <c r="H1330" t="s">
        <v>717</v>
      </c>
      <c r="I1330" t="s">
        <v>716</v>
      </c>
      <c r="J1330" t="s">
        <v>690</v>
      </c>
      <c r="L1330" t="s">
        <v>691</v>
      </c>
    </row>
    <row r="1331" spans="1:12">
      <c r="A1331">
        <v>2024</v>
      </c>
      <c r="B1331" t="s">
        <v>432</v>
      </c>
      <c r="C1331" t="s">
        <v>39</v>
      </c>
      <c r="D1331" t="s">
        <v>140</v>
      </c>
      <c r="E1331" t="s">
        <v>141</v>
      </c>
      <c r="F1331">
        <v>2022</v>
      </c>
      <c r="G1331">
        <v>0</v>
      </c>
      <c r="H1331" t="s">
        <v>717</v>
      </c>
      <c r="I1331" t="s">
        <v>716</v>
      </c>
      <c r="J1331" t="s">
        <v>690</v>
      </c>
      <c r="L1331" t="s">
        <v>691</v>
      </c>
    </row>
    <row r="1332" spans="1:12">
      <c r="A1332">
        <v>2024</v>
      </c>
      <c r="B1332" t="s">
        <v>437</v>
      </c>
      <c r="C1332" t="s">
        <v>51</v>
      </c>
      <c r="D1332" t="s">
        <v>140</v>
      </c>
      <c r="E1332" t="s">
        <v>141</v>
      </c>
      <c r="F1332">
        <v>2022</v>
      </c>
      <c r="G1332">
        <v>0</v>
      </c>
      <c r="H1332" t="s">
        <v>717</v>
      </c>
      <c r="I1332" t="s">
        <v>716</v>
      </c>
      <c r="J1332" t="s">
        <v>690</v>
      </c>
      <c r="L1332" t="s">
        <v>691</v>
      </c>
    </row>
    <row r="1333" spans="1:12">
      <c r="A1333">
        <v>2024</v>
      </c>
      <c r="B1333" t="s">
        <v>422</v>
      </c>
      <c r="C1333" t="s">
        <v>15</v>
      </c>
      <c r="D1333" t="s">
        <v>34</v>
      </c>
      <c r="E1333" t="s">
        <v>35</v>
      </c>
      <c r="F1333">
        <v>2022</v>
      </c>
      <c r="G1333">
        <v>99</v>
      </c>
      <c r="H1333" t="s">
        <v>1</v>
      </c>
      <c r="I1333" t="s">
        <v>688</v>
      </c>
      <c r="J1333" t="s">
        <v>690</v>
      </c>
      <c r="K1333" t="s">
        <v>2</v>
      </c>
      <c r="L1333" t="s">
        <v>691</v>
      </c>
    </row>
    <row r="1334" spans="1:12">
      <c r="A1334">
        <v>2024</v>
      </c>
      <c r="B1334" t="s">
        <v>429</v>
      </c>
      <c r="C1334" t="s">
        <v>30</v>
      </c>
      <c r="D1334" t="s">
        <v>93</v>
      </c>
      <c r="E1334" t="s">
        <v>94</v>
      </c>
      <c r="F1334">
        <v>2022</v>
      </c>
      <c r="G1334">
        <v>0</v>
      </c>
      <c r="H1334" t="s">
        <v>1</v>
      </c>
      <c r="I1334" t="s">
        <v>688</v>
      </c>
      <c r="J1334" t="s">
        <v>690</v>
      </c>
      <c r="K1334" t="s">
        <v>78</v>
      </c>
      <c r="L1334" t="s">
        <v>691</v>
      </c>
    </row>
    <row r="1335" spans="1:12">
      <c r="A1335">
        <v>2024</v>
      </c>
      <c r="B1335" t="s">
        <v>420</v>
      </c>
      <c r="C1335" t="s">
        <v>8</v>
      </c>
      <c r="D1335" t="s">
        <v>58</v>
      </c>
      <c r="E1335" t="s">
        <v>59</v>
      </c>
      <c r="F1335">
        <v>2021</v>
      </c>
      <c r="G1335">
        <v>908</v>
      </c>
      <c r="H1335" t="s">
        <v>1</v>
      </c>
      <c r="I1335" t="s">
        <v>688</v>
      </c>
      <c r="J1335" t="s">
        <v>690</v>
      </c>
      <c r="K1335" t="s">
        <v>54</v>
      </c>
      <c r="L1335" t="s">
        <v>695</v>
      </c>
    </row>
    <row r="1336" spans="1:12">
      <c r="A1336">
        <v>2023</v>
      </c>
      <c r="B1336" t="s">
        <v>431</v>
      </c>
      <c r="C1336" t="s">
        <v>36</v>
      </c>
      <c r="D1336" t="s">
        <v>116</v>
      </c>
      <c r="E1336" t="s">
        <v>117</v>
      </c>
      <c r="F1336">
        <v>2021</v>
      </c>
      <c r="G1336">
        <v>0.27777777777777779</v>
      </c>
      <c r="H1336" t="s">
        <v>101</v>
      </c>
      <c r="I1336" t="s">
        <v>697</v>
      </c>
      <c r="J1336" t="s">
        <v>690</v>
      </c>
      <c r="L1336" t="s">
        <v>691</v>
      </c>
    </row>
    <row r="1337" spans="1:12">
      <c r="A1337">
        <v>2023</v>
      </c>
      <c r="B1337" t="s">
        <v>433</v>
      </c>
      <c r="C1337" t="s">
        <v>42</v>
      </c>
      <c r="D1337" t="s">
        <v>124</v>
      </c>
      <c r="E1337" t="s">
        <v>125</v>
      </c>
      <c r="F1337">
        <v>2021</v>
      </c>
      <c r="G1337">
        <v>1</v>
      </c>
      <c r="H1337" t="s">
        <v>119</v>
      </c>
      <c r="I1337" t="s">
        <v>712</v>
      </c>
      <c r="J1337" t="s">
        <v>690</v>
      </c>
      <c r="L1337" t="s">
        <v>691</v>
      </c>
    </row>
    <row r="1338" spans="1:12">
      <c r="A1338">
        <v>2023</v>
      </c>
      <c r="B1338" t="s">
        <v>423</v>
      </c>
      <c r="C1338" t="s">
        <v>18</v>
      </c>
      <c r="D1338" t="s">
        <v>58</v>
      </c>
      <c r="E1338" t="s">
        <v>59</v>
      </c>
      <c r="F1338">
        <v>2020</v>
      </c>
      <c r="G1338">
        <v>118</v>
      </c>
      <c r="H1338" t="s">
        <v>1</v>
      </c>
      <c r="I1338" t="s">
        <v>688</v>
      </c>
      <c r="J1338" t="s">
        <v>690</v>
      </c>
      <c r="K1338" t="s">
        <v>54</v>
      </c>
      <c r="L1338" t="s">
        <v>695</v>
      </c>
    </row>
    <row r="1339" spans="1:12">
      <c r="A1339">
        <v>2023</v>
      </c>
      <c r="B1339" t="s">
        <v>420</v>
      </c>
      <c r="C1339" t="s">
        <v>8</v>
      </c>
      <c r="D1339" t="s">
        <v>37</v>
      </c>
      <c r="E1339" t="s">
        <v>38</v>
      </c>
      <c r="F1339">
        <v>2019</v>
      </c>
      <c r="G1339">
        <v>20.66</v>
      </c>
      <c r="H1339" t="s">
        <v>1</v>
      </c>
      <c r="I1339" t="s">
        <v>688</v>
      </c>
      <c r="J1339" t="s">
        <v>690</v>
      </c>
      <c r="K1339" t="s">
        <v>2</v>
      </c>
      <c r="L1339" t="s">
        <v>708</v>
      </c>
    </row>
    <row r="1340" spans="1:12">
      <c r="A1340">
        <v>2024</v>
      </c>
      <c r="B1340" t="s">
        <v>437</v>
      </c>
      <c r="C1340" t="s">
        <v>51</v>
      </c>
      <c r="D1340" t="s">
        <v>124</v>
      </c>
      <c r="E1340" t="s">
        <v>125</v>
      </c>
      <c r="F1340">
        <v>2022</v>
      </c>
      <c r="G1340">
        <v>0</v>
      </c>
      <c r="H1340" t="s">
        <v>119</v>
      </c>
      <c r="I1340" t="s">
        <v>712</v>
      </c>
      <c r="J1340" t="s">
        <v>690</v>
      </c>
      <c r="L1340" t="s">
        <v>691</v>
      </c>
    </row>
    <row r="1341" spans="1:12">
      <c r="A1341">
        <v>2024</v>
      </c>
      <c r="B1341" t="s">
        <v>422</v>
      </c>
      <c r="C1341" t="s">
        <v>15</v>
      </c>
      <c r="D1341" t="s">
        <v>43</v>
      </c>
      <c r="E1341" t="s">
        <v>44</v>
      </c>
      <c r="F1341">
        <v>2022</v>
      </c>
      <c r="G1341">
        <v>70.099999999999994</v>
      </c>
      <c r="H1341" t="s">
        <v>1</v>
      </c>
      <c r="I1341" t="s">
        <v>688</v>
      </c>
      <c r="J1341" t="s">
        <v>690</v>
      </c>
      <c r="K1341" t="s">
        <v>2</v>
      </c>
      <c r="L1341" t="s">
        <v>708</v>
      </c>
    </row>
    <row r="1342" spans="1:12">
      <c r="A1342">
        <v>2024</v>
      </c>
      <c r="B1342" t="s">
        <v>430</v>
      </c>
      <c r="C1342" t="s">
        <v>33</v>
      </c>
      <c r="D1342" t="s">
        <v>123</v>
      </c>
      <c r="E1342" t="s">
        <v>120</v>
      </c>
      <c r="F1342">
        <v>2022</v>
      </c>
      <c r="G1342">
        <v>1</v>
      </c>
      <c r="H1342" t="s">
        <v>119</v>
      </c>
      <c r="I1342" t="s">
        <v>712</v>
      </c>
      <c r="J1342" t="s">
        <v>690</v>
      </c>
      <c r="L1342" t="s">
        <v>691</v>
      </c>
    </row>
    <row r="1343" spans="1:12">
      <c r="A1343">
        <v>2024</v>
      </c>
      <c r="B1343" t="s">
        <v>436</v>
      </c>
      <c r="C1343" t="s">
        <v>49</v>
      </c>
      <c r="D1343" t="s">
        <v>61</v>
      </c>
      <c r="E1343" t="s">
        <v>62</v>
      </c>
      <c r="F1343">
        <v>2022</v>
      </c>
      <c r="G1343">
        <v>30</v>
      </c>
      <c r="H1343" t="s">
        <v>1</v>
      </c>
      <c r="I1343" t="s">
        <v>688</v>
      </c>
      <c r="J1343" t="s">
        <v>690</v>
      </c>
      <c r="K1343" t="s">
        <v>54</v>
      </c>
      <c r="L1343" t="s">
        <v>691</v>
      </c>
    </row>
    <row r="1344" spans="1:12">
      <c r="A1344">
        <v>2024</v>
      </c>
      <c r="B1344" t="s">
        <v>428</v>
      </c>
      <c r="C1344" t="s">
        <v>27</v>
      </c>
      <c r="D1344" t="s">
        <v>61</v>
      </c>
      <c r="E1344" t="s">
        <v>62</v>
      </c>
      <c r="F1344">
        <v>2022</v>
      </c>
      <c r="G1344">
        <v>128</v>
      </c>
      <c r="H1344" t="s">
        <v>1</v>
      </c>
      <c r="I1344" t="s">
        <v>688</v>
      </c>
      <c r="J1344" t="s">
        <v>690</v>
      </c>
      <c r="K1344" t="s">
        <v>54</v>
      </c>
      <c r="L1344" t="s">
        <v>691</v>
      </c>
    </row>
    <row r="1345" spans="1:12">
      <c r="A1345">
        <v>2023</v>
      </c>
      <c r="B1345" t="s">
        <v>434</v>
      </c>
      <c r="C1345" t="s">
        <v>45</v>
      </c>
      <c r="D1345" t="s">
        <v>97</v>
      </c>
      <c r="E1345" t="s">
        <v>98</v>
      </c>
      <c r="F1345">
        <v>2021</v>
      </c>
      <c r="G1345">
        <v>0</v>
      </c>
      <c r="H1345" t="s">
        <v>1</v>
      </c>
      <c r="I1345" t="s">
        <v>688</v>
      </c>
      <c r="J1345" t="s">
        <v>690</v>
      </c>
      <c r="K1345" t="s">
        <v>78</v>
      </c>
      <c r="L1345" t="s">
        <v>691</v>
      </c>
    </row>
    <row r="1346" spans="1:12">
      <c r="A1346">
        <v>2023</v>
      </c>
      <c r="B1346" t="s">
        <v>428</v>
      </c>
      <c r="C1346" t="s">
        <v>27</v>
      </c>
      <c r="D1346" t="s">
        <v>65</v>
      </c>
      <c r="E1346" t="s">
        <v>66</v>
      </c>
      <c r="F1346">
        <v>2021</v>
      </c>
      <c r="G1346">
        <v>0</v>
      </c>
      <c r="H1346" t="s">
        <v>1</v>
      </c>
      <c r="I1346" t="s">
        <v>688</v>
      </c>
      <c r="J1346" t="s">
        <v>690</v>
      </c>
      <c r="K1346" t="s">
        <v>54</v>
      </c>
      <c r="L1346" t="s">
        <v>691</v>
      </c>
    </row>
    <row r="1347" spans="1:12">
      <c r="A1347">
        <v>2023</v>
      </c>
      <c r="B1347" t="s">
        <v>423</v>
      </c>
      <c r="C1347" t="s">
        <v>18</v>
      </c>
      <c r="D1347" t="s">
        <v>69</v>
      </c>
      <c r="E1347" t="s">
        <v>70</v>
      </c>
      <c r="F1347">
        <v>2021</v>
      </c>
      <c r="G1347">
        <v>0</v>
      </c>
      <c r="H1347" t="s">
        <v>1</v>
      </c>
      <c r="I1347" t="s">
        <v>688</v>
      </c>
      <c r="J1347" t="s">
        <v>690</v>
      </c>
      <c r="K1347" t="s">
        <v>54</v>
      </c>
      <c r="L1347" t="s">
        <v>691</v>
      </c>
    </row>
    <row r="1348" spans="1:12">
      <c r="A1348">
        <v>2023</v>
      </c>
      <c r="B1348" t="s">
        <v>424</v>
      </c>
      <c r="C1348" t="s">
        <v>21</v>
      </c>
      <c r="D1348" t="s">
        <v>43</v>
      </c>
      <c r="E1348" t="s">
        <v>44</v>
      </c>
      <c r="F1348">
        <v>2022</v>
      </c>
      <c r="G1348">
        <v>66.87</v>
      </c>
      <c r="H1348" t="s">
        <v>1</v>
      </c>
      <c r="I1348" t="s">
        <v>688</v>
      </c>
      <c r="J1348" t="s">
        <v>690</v>
      </c>
      <c r="K1348" t="s">
        <v>2</v>
      </c>
      <c r="L1348" t="s">
        <v>708</v>
      </c>
    </row>
    <row r="1349" spans="1:12">
      <c r="A1349">
        <v>2024</v>
      </c>
      <c r="B1349" t="s">
        <v>436</v>
      </c>
      <c r="C1349" t="s">
        <v>49</v>
      </c>
      <c r="D1349" t="s">
        <v>28</v>
      </c>
      <c r="E1349" t="s">
        <v>29</v>
      </c>
      <c r="F1349">
        <v>2022</v>
      </c>
      <c r="G1349">
        <v>0</v>
      </c>
      <c r="H1349" t="s">
        <v>1</v>
      </c>
      <c r="I1349" t="s">
        <v>688</v>
      </c>
      <c r="J1349" t="s">
        <v>690</v>
      </c>
      <c r="K1349" t="s">
        <v>2</v>
      </c>
      <c r="L1349" t="s">
        <v>691</v>
      </c>
    </row>
    <row r="1350" spans="1:12">
      <c r="A1350">
        <v>2024</v>
      </c>
      <c r="B1350" t="s">
        <v>436</v>
      </c>
      <c r="C1350" t="s">
        <v>49</v>
      </c>
      <c r="D1350" t="s">
        <v>91</v>
      </c>
      <c r="E1350" t="s">
        <v>92</v>
      </c>
      <c r="F1350">
        <v>2022</v>
      </c>
      <c r="G1350">
        <v>0</v>
      </c>
      <c r="H1350" t="s">
        <v>1</v>
      </c>
      <c r="I1350" t="s">
        <v>688</v>
      </c>
      <c r="J1350" t="s">
        <v>690</v>
      </c>
      <c r="K1350" t="s">
        <v>78</v>
      </c>
      <c r="L1350" t="s">
        <v>691</v>
      </c>
    </row>
    <row r="1351" spans="1:12">
      <c r="A1351">
        <v>2024</v>
      </c>
      <c r="B1351" t="s">
        <v>434</v>
      </c>
      <c r="C1351" t="s">
        <v>45</v>
      </c>
      <c r="D1351" t="s">
        <v>121</v>
      </c>
      <c r="E1351" t="s">
        <v>122</v>
      </c>
      <c r="F1351">
        <v>2022</v>
      </c>
      <c r="G1351">
        <v>0</v>
      </c>
      <c r="H1351" t="s">
        <v>119</v>
      </c>
      <c r="I1351" t="s">
        <v>712</v>
      </c>
      <c r="J1351" t="s">
        <v>690</v>
      </c>
      <c r="L1351" t="s">
        <v>691</v>
      </c>
    </row>
    <row r="1352" spans="1:12">
      <c r="A1352">
        <v>2024</v>
      </c>
      <c r="B1352" t="s">
        <v>429</v>
      </c>
      <c r="C1352" t="s">
        <v>30</v>
      </c>
      <c r="D1352" t="s">
        <v>114</v>
      </c>
      <c r="E1352" t="s">
        <v>115</v>
      </c>
      <c r="F1352">
        <v>2022</v>
      </c>
      <c r="G1352">
        <v>32</v>
      </c>
      <c r="H1352" t="s">
        <v>101</v>
      </c>
      <c r="I1352" t="s">
        <v>697</v>
      </c>
      <c r="J1352" t="s">
        <v>690</v>
      </c>
      <c r="L1352" t="s">
        <v>691</v>
      </c>
    </row>
    <row r="1353" spans="1:12">
      <c r="A1353">
        <v>2024</v>
      </c>
      <c r="B1353" t="s">
        <v>423</v>
      </c>
      <c r="C1353" t="s">
        <v>18</v>
      </c>
      <c r="D1353" t="s">
        <v>73</v>
      </c>
      <c r="E1353" t="s">
        <v>74</v>
      </c>
      <c r="F1353">
        <v>2022</v>
      </c>
      <c r="G1353">
        <v>1</v>
      </c>
      <c r="H1353" t="s">
        <v>1</v>
      </c>
      <c r="I1353" t="s">
        <v>688</v>
      </c>
      <c r="J1353" t="s">
        <v>694</v>
      </c>
      <c r="K1353" t="s">
        <v>54</v>
      </c>
      <c r="L1353" t="s">
        <v>695</v>
      </c>
    </row>
    <row r="1354" spans="1:12">
      <c r="A1354">
        <v>2024</v>
      </c>
      <c r="B1354" t="s">
        <v>421</v>
      </c>
      <c r="C1354" t="s">
        <v>13</v>
      </c>
      <c r="D1354" t="s">
        <v>65</v>
      </c>
      <c r="E1354" t="s">
        <v>66</v>
      </c>
      <c r="F1354">
        <v>2022</v>
      </c>
      <c r="G1354">
        <v>0</v>
      </c>
      <c r="H1354" t="s">
        <v>1</v>
      </c>
      <c r="I1354" t="s">
        <v>688</v>
      </c>
      <c r="J1354" t="s">
        <v>690</v>
      </c>
      <c r="K1354" t="s">
        <v>54</v>
      </c>
      <c r="L1354" t="s">
        <v>691</v>
      </c>
    </row>
    <row r="1355" spans="1:12">
      <c r="A1355">
        <v>2024</v>
      </c>
      <c r="B1355" t="s">
        <v>425</v>
      </c>
      <c r="C1355" t="s">
        <v>24</v>
      </c>
      <c r="D1355" t="s">
        <v>126</v>
      </c>
      <c r="E1355" t="s">
        <v>127</v>
      </c>
      <c r="F1355">
        <v>2018</v>
      </c>
      <c r="G1355">
        <v>0</v>
      </c>
      <c r="H1355" t="s">
        <v>119</v>
      </c>
      <c r="I1355" t="s">
        <v>712</v>
      </c>
      <c r="J1355" t="s">
        <v>690</v>
      </c>
      <c r="L1355" t="s">
        <v>691</v>
      </c>
    </row>
    <row r="1356" spans="1:12">
      <c r="A1356">
        <v>2024</v>
      </c>
      <c r="B1356" t="s">
        <v>424</v>
      </c>
      <c r="C1356" t="s">
        <v>21</v>
      </c>
      <c r="D1356" t="s">
        <v>61</v>
      </c>
      <c r="E1356" t="s">
        <v>62</v>
      </c>
      <c r="F1356">
        <v>2022</v>
      </c>
      <c r="G1356">
        <v>74</v>
      </c>
      <c r="H1356" t="s">
        <v>1</v>
      </c>
      <c r="I1356" t="s">
        <v>688</v>
      </c>
      <c r="J1356" t="s">
        <v>690</v>
      </c>
      <c r="K1356" t="s">
        <v>54</v>
      </c>
      <c r="L1356" t="s">
        <v>691</v>
      </c>
    </row>
    <row r="1357" spans="1:12">
      <c r="A1357">
        <v>2023</v>
      </c>
      <c r="B1357" t="s">
        <v>421</v>
      </c>
      <c r="C1357" t="s">
        <v>13</v>
      </c>
      <c r="D1357" t="s">
        <v>65</v>
      </c>
      <c r="E1357" t="s">
        <v>66</v>
      </c>
      <c r="F1357">
        <v>2021</v>
      </c>
      <c r="G1357">
        <v>0</v>
      </c>
      <c r="H1357" t="s">
        <v>1</v>
      </c>
      <c r="I1357" t="s">
        <v>688</v>
      </c>
      <c r="J1357" t="s">
        <v>690</v>
      </c>
      <c r="K1357" t="s">
        <v>54</v>
      </c>
      <c r="L1357" t="s">
        <v>691</v>
      </c>
    </row>
    <row r="1358" spans="1:12">
      <c r="A1358">
        <v>2023</v>
      </c>
      <c r="B1358" t="s">
        <v>437</v>
      </c>
      <c r="C1358" t="s">
        <v>51</v>
      </c>
      <c r="D1358" t="s">
        <v>84</v>
      </c>
      <c r="E1358" t="s">
        <v>79</v>
      </c>
      <c r="F1358">
        <v>2021</v>
      </c>
      <c r="G1358">
        <v>1</v>
      </c>
      <c r="H1358" t="s">
        <v>1</v>
      </c>
      <c r="I1358" t="s">
        <v>688</v>
      </c>
      <c r="J1358" t="s">
        <v>690</v>
      </c>
      <c r="K1358" t="s">
        <v>78</v>
      </c>
      <c r="L1358" t="s">
        <v>691</v>
      </c>
    </row>
    <row r="1359" spans="1:12">
      <c r="A1359">
        <v>2024</v>
      </c>
      <c r="B1359" t="s">
        <v>439</v>
      </c>
      <c r="C1359" t="s">
        <v>53</v>
      </c>
      <c r="D1359" t="s">
        <v>137</v>
      </c>
      <c r="E1359" t="s">
        <v>138</v>
      </c>
      <c r="F1359">
        <v>2022</v>
      </c>
      <c r="G1359">
        <v>0</v>
      </c>
      <c r="H1359" t="s">
        <v>717</v>
      </c>
      <c r="I1359" t="s">
        <v>716</v>
      </c>
      <c r="J1359" t="s">
        <v>690</v>
      </c>
      <c r="L1359" t="s">
        <v>691</v>
      </c>
    </row>
    <row r="1360" spans="1:12">
      <c r="A1360">
        <v>2024</v>
      </c>
      <c r="B1360" t="s">
        <v>432</v>
      </c>
      <c r="C1360" t="s">
        <v>39</v>
      </c>
      <c r="D1360" t="s">
        <v>37</v>
      </c>
      <c r="E1360" t="s">
        <v>38</v>
      </c>
      <c r="F1360">
        <v>2020</v>
      </c>
      <c r="G1360">
        <v>20.51</v>
      </c>
      <c r="H1360" t="s">
        <v>1</v>
      </c>
      <c r="I1360" t="s">
        <v>688</v>
      </c>
      <c r="J1360" t="s">
        <v>690</v>
      </c>
      <c r="K1360" t="s">
        <v>2</v>
      </c>
      <c r="L1360" t="s">
        <v>708</v>
      </c>
    </row>
    <row r="1361" spans="1:12">
      <c r="A1361">
        <v>2023</v>
      </c>
      <c r="B1361" t="s">
        <v>434</v>
      </c>
      <c r="C1361" t="s">
        <v>45</v>
      </c>
      <c r="D1361" t="s">
        <v>103</v>
      </c>
      <c r="E1361" t="s">
        <v>102</v>
      </c>
      <c r="F1361">
        <v>2021</v>
      </c>
      <c r="G1361">
        <v>0</v>
      </c>
      <c r="H1361" t="s">
        <v>101</v>
      </c>
      <c r="I1361" t="s">
        <v>697</v>
      </c>
      <c r="J1361" t="s">
        <v>690</v>
      </c>
      <c r="L1361" t="s">
        <v>691</v>
      </c>
    </row>
    <row r="1362" spans="1:12">
      <c r="A1362">
        <v>2023</v>
      </c>
      <c r="B1362" t="s">
        <v>434</v>
      </c>
      <c r="C1362" t="s">
        <v>45</v>
      </c>
      <c r="D1362" t="s">
        <v>123</v>
      </c>
      <c r="E1362" t="s">
        <v>120</v>
      </c>
      <c r="F1362">
        <v>2021</v>
      </c>
      <c r="G1362">
        <v>0</v>
      </c>
      <c r="H1362" t="s">
        <v>119</v>
      </c>
      <c r="I1362" t="s">
        <v>712</v>
      </c>
      <c r="J1362" t="s">
        <v>690</v>
      </c>
      <c r="L1362" t="s">
        <v>691</v>
      </c>
    </row>
    <row r="1363" spans="1:12">
      <c r="A1363">
        <v>2023</v>
      </c>
      <c r="B1363" t="s">
        <v>436</v>
      </c>
      <c r="C1363" t="s">
        <v>49</v>
      </c>
      <c r="D1363" t="s">
        <v>31</v>
      </c>
      <c r="E1363" t="s">
        <v>32</v>
      </c>
      <c r="F1363">
        <v>2021</v>
      </c>
      <c r="G1363">
        <v>12</v>
      </c>
      <c r="H1363" t="s">
        <v>1</v>
      </c>
      <c r="I1363" t="s">
        <v>688</v>
      </c>
      <c r="J1363" t="s">
        <v>690</v>
      </c>
      <c r="K1363" t="s">
        <v>2</v>
      </c>
      <c r="L1363" t="s">
        <v>691</v>
      </c>
    </row>
    <row r="1364" spans="1:12">
      <c r="A1364">
        <v>2023</v>
      </c>
      <c r="B1364" t="s">
        <v>435</v>
      </c>
      <c r="C1364" t="s">
        <v>48</v>
      </c>
      <c r="D1364" t="s">
        <v>121</v>
      </c>
      <c r="E1364" t="s">
        <v>122</v>
      </c>
      <c r="F1364">
        <v>2021</v>
      </c>
      <c r="G1364">
        <v>0</v>
      </c>
      <c r="H1364" t="s">
        <v>119</v>
      </c>
      <c r="I1364" t="s">
        <v>712</v>
      </c>
      <c r="J1364" t="s">
        <v>690</v>
      </c>
      <c r="L1364" t="s">
        <v>691</v>
      </c>
    </row>
    <row r="1365" spans="1:12">
      <c r="A1365">
        <v>2023</v>
      </c>
      <c r="B1365" t="s">
        <v>431</v>
      </c>
      <c r="C1365" t="s">
        <v>36</v>
      </c>
      <c r="D1365" t="s">
        <v>25</v>
      </c>
      <c r="E1365" t="s">
        <v>26</v>
      </c>
      <c r="F1365">
        <v>2021</v>
      </c>
      <c r="G1365">
        <v>0</v>
      </c>
      <c r="H1365" t="s">
        <v>1</v>
      </c>
      <c r="I1365" t="s">
        <v>688</v>
      </c>
      <c r="J1365" t="s">
        <v>690</v>
      </c>
      <c r="K1365" t="s">
        <v>2</v>
      </c>
      <c r="L1365" t="s">
        <v>691</v>
      </c>
    </row>
    <row r="1366" spans="1:12">
      <c r="A1366">
        <v>2024</v>
      </c>
      <c r="B1366" t="s">
        <v>432</v>
      </c>
      <c r="C1366" t="s">
        <v>39</v>
      </c>
      <c r="D1366" t="s">
        <v>69</v>
      </c>
      <c r="E1366" t="s">
        <v>70</v>
      </c>
      <c r="F1366">
        <v>2022</v>
      </c>
      <c r="G1366">
        <v>38</v>
      </c>
      <c r="H1366" t="s">
        <v>1</v>
      </c>
      <c r="I1366" t="s">
        <v>688</v>
      </c>
      <c r="J1366" t="s">
        <v>690</v>
      </c>
      <c r="K1366" t="s">
        <v>54</v>
      </c>
      <c r="L1366" t="s">
        <v>691</v>
      </c>
    </row>
    <row r="1367" spans="1:12">
      <c r="A1367">
        <v>2024</v>
      </c>
      <c r="B1367" t="s">
        <v>429</v>
      </c>
      <c r="C1367" t="s">
        <v>30</v>
      </c>
      <c r="D1367" t="s">
        <v>137</v>
      </c>
      <c r="E1367" t="s">
        <v>138</v>
      </c>
      <c r="F1367">
        <v>2022</v>
      </c>
      <c r="G1367">
        <v>11</v>
      </c>
      <c r="H1367" t="s">
        <v>717</v>
      </c>
      <c r="I1367" t="s">
        <v>716</v>
      </c>
      <c r="J1367" t="s">
        <v>690</v>
      </c>
      <c r="L1367" t="s">
        <v>691</v>
      </c>
    </row>
    <row r="1368" spans="1:12">
      <c r="A1368">
        <v>2024</v>
      </c>
      <c r="B1368" t="s">
        <v>436</v>
      </c>
      <c r="C1368" t="s">
        <v>49</v>
      </c>
      <c r="D1368" t="s">
        <v>139</v>
      </c>
      <c r="E1368" t="s">
        <v>132</v>
      </c>
      <c r="F1368">
        <v>2022</v>
      </c>
      <c r="G1368">
        <v>0</v>
      </c>
      <c r="H1368" t="s">
        <v>717</v>
      </c>
      <c r="I1368" t="s">
        <v>716</v>
      </c>
      <c r="J1368" t="s">
        <v>690</v>
      </c>
      <c r="L1368" t="s">
        <v>691</v>
      </c>
    </row>
    <row r="1369" spans="1:12">
      <c r="A1369">
        <v>2023</v>
      </c>
      <c r="B1369" t="s">
        <v>430</v>
      </c>
      <c r="C1369" t="s">
        <v>33</v>
      </c>
      <c r="D1369" t="s">
        <v>67</v>
      </c>
      <c r="E1369" t="s">
        <v>68</v>
      </c>
      <c r="F1369">
        <v>2021</v>
      </c>
      <c r="G1369">
        <v>2</v>
      </c>
      <c r="H1369" t="s">
        <v>1</v>
      </c>
      <c r="I1369" t="s">
        <v>688</v>
      </c>
      <c r="J1369" t="s">
        <v>690</v>
      </c>
      <c r="K1369" t="s">
        <v>54</v>
      </c>
      <c r="L1369" t="s">
        <v>691</v>
      </c>
    </row>
    <row r="1370" spans="1:12">
      <c r="A1370">
        <v>2023</v>
      </c>
      <c r="B1370" t="s">
        <v>435</v>
      </c>
      <c r="C1370" t="s">
        <v>48</v>
      </c>
      <c r="D1370" t="s">
        <v>123</v>
      </c>
      <c r="E1370" t="s">
        <v>120</v>
      </c>
      <c r="F1370">
        <v>2021</v>
      </c>
      <c r="G1370">
        <v>0</v>
      </c>
      <c r="H1370" t="s">
        <v>119</v>
      </c>
      <c r="I1370" t="s">
        <v>712</v>
      </c>
      <c r="J1370" t="s">
        <v>690</v>
      </c>
      <c r="L1370" t="s">
        <v>691</v>
      </c>
    </row>
    <row r="1371" spans="1:12">
      <c r="A1371">
        <v>2023</v>
      </c>
      <c r="B1371" t="s">
        <v>423</v>
      </c>
      <c r="C1371" t="s">
        <v>18</v>
      </c>
      <c r="D1371" t="s">
        <v>56</v>
      </c>
      <c r="E1371" t="s">
        <v>57</v>
      </c>
      <c r="F1371">
        <v>2020</v>
      </c>
      <c r="G1371">
        <v>52</v>
      </c>
      <c r="H1371" t="s">
        <v>1</v>
      </c>
      <c r="I1371" t="s">
        <v>688</v>
      </c>
      <c r="J1371" t="s">
        <v>690</v>
      </c>
      <c r="K1371" t="s">
        <v>54</v>
      </c>
      <c r="L1371" t="s">
        <v>695</v>
      </c>
    </row>
    <row r="1372" spans="1:12">
      <c r="A1372">
        <v>2024</v>
      </c>
      <c r="B1372" t="s">
        <v>428</v>
      </c>
      <c r="C1372" t="s">
        <v>27</v>
      </c>
      <c r="D1372" t="s">
        <v>73</v>
      </c>
      <c r="E1372" t="s">
        <v>74</v>
      </c>
      <c r="F1372">
        <v>2022</v>
      </c>
      <c r="G1372">
        <v>1</v>
      </c>
      <c r="H1372" t="s">
        <v>1</v>
      </c>
      <c r="I1372" t="s">
        <v>688</v>
      </c>
      <c r="J1372" t="s">
        <v>694</v>
      </c>
      <c r="K1372" t="s">
        <v>54</v>
      </c>
      <c r="L1372" t="s">
        <v>695</v>
      </c>
    </row>
    <row r="1373" spans="1:12">
      <c r="A1373">
        <v>2024</v>
      </c>
      <c r="B1373" t="s">
        <v>431</v>
      </c>
      <c r="C1373" t="s">
        <v>36</v>
      </c>
      <c r="D1373" t="s">
        <v>69</v>
      </c>
      <c r="E1373" t="s">
        <v>70</v>
      </c>
      <c r="F1373">
        <v>2022</v>
      </c>
      <c r="G1373">
        <v>19</v>
      </c>
      <c r="H1373" t="s">
        <v>1</v>
      </c>
      <c r="I1373" t="s">
        <v>688</v>
      </c>
      <c r="J1373" t="s">
        <v>690</v>
      </c>
      <c r="K1373" t="s">
        <v>54</v>
      </c>
      <c r="L1373" t="s">
        <v>691</v>
      </c>
    </row>
    <row r="1374" spans="1:12">
      <c r="A1374">
        <v>2024</v>
      </c>
      <c r="B1374" t="s">
        <v>439</v>
      </c>
      <c r="C1374" t="s">
        <v>53</v>
      </c>
      <c r="D1374" t="s">
        <v>71</v>
      </c>
      <c r="E1374" t="s">
        <v>72</v>
      </c>
      <c r="F1374">
        <v>2022</v>
      </c>
      <c r="G1374">
        <v>10</v>
      </c>
      <c r="H1374" t="s">
        <v>1</v>
      </c>
      <c r="I1374" t="s">
        <v>688</v>
      </c>
      <c r="J1374" t="s">
        <v>690</v>
      </c>
      <c r="K1374" t="s">
        <v>54</v>
      </c>
      <c r="L1374" t="s">
        <v>691</v>
      </c>
    </row>
    <row r="1375" spans="1:12">
      <c r="A1375">
        <v>2024</v>
      </c>
      <c r="B1375" t="s">
        <v>429</v>
      </c>
      <c r="C1375" t="s">
        <v>30</v>
      </c>
      <c r="D1375" t="s">
        <v>80</v>
      </c>
      <c r="E1375" t="s">
        <v>81</v>
      </c>
      <c r="F1375">
        <v>2022</v>
      </c>
      <c r="G1375">
        <v>613.25</v>
      </c>
      <c r="H1375" t="s">
        <v>1</v>
      </c>
      <c r="I1375" t="s">
        <v>688</v>
      </c>
      <c r="J1375" t="s">
        <v>690</v>
      </c>
      <c r="K1375" t="s">
        <v>78</v>
      </c>
      <c r="L1375" t="s">
        <v>691</v>
      </c>
    </row>
    <row r="1376" spans="1:12">
      <c r="A1376">
        <v>2024</v>
      </c>
      <c r="B1376" t="s">
        <v>430</v>
      </c>
      <c r="C1376" t="s">
        <v>33</v>
      </c>
      <c r="D1376" t="s">
        <v>126</v>
      </c>
      <c r="E1376" t="s">
        <v>127</v>
      </c>
      <c r="F1376">
        <v>2018</v>
      </c>
      <c r="G1376">
        <v>0</v>
      </c>
      <c r="H1376" t="s">
        <v>119</v>
      </c>
      <c r="I1376" t="s">
        <v>712</v>
      </c>
      <c r="J1376" t="s">
        <v>690</v>
      </c>
      <c r="L1376" t="s">
        <v>691</v>
      </c>
    </row>
    <row r="1377" spans="1:12">
      <c r="A1377">
        <v>2023</v>
      </c>
      <c r="B1377" t="s">
        <v>432</v>
      </c>
      <c r="C1377" t="s">
        <v>39</v>
      </c>
      <c r="D1377" t="s">
        <v>84</v>
      </c>
      <c r="E1377" t="s">
        <v>79</v>
      </c>
      <c r="F1377">
        <v>2021</v>
      </c>
      <c r="G1377">
        <v>0</v>
      </c>
      <c r="H1377" t="s">
        <v>1</v>
      </c>
      <c r="I1377" t="s">
        <v>688</v>
      </c>
      <c r="J1377" t="s">
        <v>690</v>
      </c>
      <c r="K1377" t="s">
        <v>78</v>
      </c>
      <c r="L1377" t="s">
        <v>691</v>
      </c>
    </row>
    <row r="1378" spans="1:12">
      <c r="A1378">
        <v>2023</v>
      </c>
      <c r="B1378" t="s">
        <v>429</v>
      </c>
      <c r="C1378" t="s">
        <v>30</v>
      </c>
      <c r="D1378" t="s">
        <v>93</v>
      </c>
      <c r="E1378" t="s">
        <v>94</v>
      </c>
      <c r="F1378">
        <v>2021</v>
      </c>
      <c r="G1378">
        <v>0</v>
      </c>
      <c r="H1378" t="s">
        <v>1</v>
      </c>
      <c r="I1378" t="s">
        <v>688</v>
      </c>
      <c r="J1378" t="s">
        <v>690</v>
      </c>
      <c r="K1378" t="s">
        <v>78</v>
      </c>
      <c r="L1378" t="s">
        <v>691</v>
      </c>
    </row>
    <row r="1379" spans="1:12">
      <c r="A1379">
        <v>2023</v>
      </c>
      <c r="B1379" t="s">
        <v>421</v>
      </c>
      <c r="C1379" t="s">
        <v>13</v>
      </c>
      <c r="D1379" t="s">
        <v>133</v>
      </c>
      <c r="E1379" t="s">
        <v>134</v>
      </c>
      <c r="F1379">
        <v>2021</v>
      </c>
      <c r="G1379">
        <v>4</v>
      </c>
      <c r="H1379" t="s">
        <v>717</v>
      </c>
      <c r="I1379" t="s">
        <v>716</v>
      </c>
      <c r="J1379" t="s">
        <v>690</v>
      </c>
      <c r="L1379" t="s">
        <v>691</v>
      </c>
    </row>
    <row r="1380" spans="1:12">
      <c r="A1380">
        <v>2023</v>
      </c>
      <c r="B1380" t="s">
        <v>435</v>
      </c>
      <c r="C1380" t="s">
        <v>48</v>
      </c>
      <c r="D1380" t="s">
        <v>69</v>
      </c>
      <c r="E1380" t="s">
        <v>70</v>
      </c>
      <c r="F1380">
        <v>2021</v>
      </c>
      <c r="G1380">
        <v>0</v>
      </c>
      <c r="H1380" t="s">
        <v>1</v>
      </c>
      <c r="I1380" t="s">
        <v>688</v>
      </c>
      <c r="J1380" t="s">
        <v>690</v>
      </c>
      <c r="K1380" t="s">
        <v>54</v>
      </c>
      <c r="L1380" t="s">
        <v>691</v>
      </c>
    </row>
    <row r="1381" spans="1:12">
      <c r="A1381">
        <v>2024</v>
      </c>
      <c r="B1381" t="s">
        <v>439</v>
      </c>
      <c r="C1381" t="s">
        <v>53</v>
      </c>
      <c r="D1381" t="s">
        <v>142</v>
      </c>
      <c r="E1381" t="s">
        <v>143</v>
      </c>
      <c r="F1381">
        <v>2022</v>
      </c>
      <c r="G1381">
        <v>40</v>
      </c>
      <c r="H1381" t="s">
        <v>717</v>
      </c>
      <c r="I1381" t="s">
        <v>716</v>
      </c>
      <c r="J1381" t="s">
        <v>690</v>
      </c>
      <c r="L1381" t="s">
        <v>691</v>
      </c>
    </row>
    <row r="1382" spans="1:12">
      <c r="A1382">
        <v>2024</v>
      </c>
      <c r="B1382" t="s">
        <v>432</v>
      </c>
      <c r="C1382" t="s">
        <v>39</v>
      </c>
      <c r="D1382" t="s">
        <v>82</v>
      </c>
      <c r="E1382" t="s">
        <v>83</v>
      </c>
      <c r="F1382">
        <v>2022</v>
      </c>
      <c r="G1382">
        <v>2</v>
      </c>
      <c r="H1382" t="s">
        <v>1</v>
      </c>
      <c r="I1382" t="s">
        <v>688</v>
      </c>
      <c r="J1382" t="s">
        <v>690</v>
      </c>
      <c r="K1382" t="s">
        <v>78</v>
      </c>
      <c r="L1382" t="s">
        <v>691</v>
      </c>
    </row>
    <row r="1383" spans="1:12">
      <c r="A1383">
        <v>2024</v>
      </c>
      <c r="B1383" t="s">
        <v>434</v>
      </c>
      <c r="C1383" t="s">
        <v>45</v>
      </c>
      <c r="D1383" t="s">
        <v>61</v>
      </c>
      <c r="E1383" t="s">
        <v>62</v>
      </c>
      <c r="F1383">
        <v>2022</v>
      </c>
      <c r="G1383">
        <v>22</v>
      </c>
      <c r="H1383" t="s">
        <v>1</v>
      </c>
      <c r="I1383" t="s">
        <v>688</v>
      </c>
      <c r="J1383" t="s">
        <v>690</v>
      </c>
      <c r="K1383" t="s">
        <v>54</v>
      </c>
      <c r="L1383" t="s">
        <v>691</v>
      </c>
    </row>
    <row r="1384" spans="1:12">
      <c r="A1384">
        <v>2024</v>
      </c>
      <c r="B1384" t="s">
        <v>423</v>
      </c>
      <c r="C1384" t="s">
        <v>18</v>
      </c>
      <c r="D1384" t="s">
        <v>67</v>
      </c>
      <c r="E1384" t="s">
        <v>68</v>
      </c>
      <c r="F1384">
        <v>2022</v>
      </c>
      <c r="G1384">
        <v>2</v>
      </c>
      <c r="H1384" t="s">
        <v>1</v>
      </c>
      <c r="I1384" t="s">
        <v>688</v>
      </c>
      <c r="J1384" t="s">
        <v>690</v>
      </c>
      <c r="K1384" t="s">
        <v>54</v>
      </c>
      <c r="L1384" t="s">
        <v>691</v>
      </c>
    </row>
    <row r="1385" spans="1:12">
      <c r="A1385">
        <v>2024</v>
      </c>
      <c r="B1385" t="s">
        <v>421</v>
      </c>
      <c r="C1385" t="s">
        <v>13</v>
      </c>
      <c r="D1385" t="s">
        <v>58</v>
      </c>
      <c r="E1385" t="s">
        <v>59</v>
      </c>
      <c r="F1385">
        <v>2021</v>
      </c>
      <c r="G1385">
        <v>485</v>
      </c>
      <c r="H1385" t="s">
        <v>1</v>
      </c>
      <c r="I1385" t="s">
        <v>688</v>
      </c>
      <c r="J1385" t="s">
        <v>690</v>
      </c>
      <c r="K1385" t="s">
        <v>54</v>
      </c>
      <c r="L1385" t="s">
        <v>695</v>
      </c>
    </row>
    <row r="1386" spans="1:12">
      <c r="A1386">
        <v>2024</v>
      </c>
      <c r="B1386" t="s">
        <v>424</v>
      </c>
      <c r="C1386" t="s">
        <v>21</v>
      </c>
      <c r="D1386" t="s">
        <v>40</v>
      </c>
      <c r="E1386" t="s">
        <v>41</v>
      </c>
      <c r="F1386">
        <v>2020</v>
      </c>
      <c r="G1386">
        <v>19.93</v>
      </c>
      <c r="H1386" t="s">
        <v>1</v>
      </c>
      <c r="I1386" t="s">
        <v>688</v>
      </c>
      <c r="J1386" t="s">
        <v>690</v>
      </c>
      <c r="K1386" t="s">
        <v>2</v>
      </c>
      <c r="L1386" t="s">
        <v>708</v>
      </c>
    </row>
    <row r="1387" spans="1:12">
      <c r="A1387">
        <v>2023</v>
      </c>
      <c r="B1387" t="s">
        <v>435</v>
      </c>
      <c r="C1387" t="s">
        <v>48</v>
      </c>
      <c r="D1387" t="s">
        <v>116</v>
      </c>
      <c r="E1387" t="s">
        <v>117</v>
      </c>
      <c r="F1387">
        <v>2021</v>
      </c>
      <c r="G1387">
        <v>0</v>
      </c>
      <c r="H1387" t="s">
        <v>101</v>
      </c>
      <c r="I1387" t="s">
        <v>697</v>
      </c>
      <c r="J1387" t="s">
        <v>690</v>
      </c>
      <c r="L1387" t="s">
        <v>691</v>
      </c>
    </row>
    <row r="1388" spans="1:12">
      <c r="A1388">
        <v>2023</v>
      </c>
      <c r="B1388" t="s">
        <v>420</v>
      </c>
      <c r="C1388" t="s">
        <v>8</v>
      </c>
      <c r="D1388" t="s">
        <v>67</v>
      </c>
      <c r="E1388" t="s">
        <v>68</v>
      </c>
      <c r="F1388">
        <v>2021</v>
      </c>
      <c r="G1388">
        <v>7</v>
      </c>
      <c r="H1388" t="s">
        <v>1</v>
      </c>
      <c r="I1388" t="s">
        <v>688</v>
      </c>
      <c r="J1388" t="s">
        <v>690</v>
      </c>
      <c r="K1388" t="s">
        <v>54</v>
      </c>
      <c r="L1388" t="s">
        <v>691</v>
      </c>
    </row>
    <row r="1389" spans="1:12">
      <c r="A1389">
        <v>2023</v>
      </c>
      <c r="B1389" t="s">
        <v>420</v>
      </c>
      <c r="C1389" t="s">
        <v>8</v>
      </c>
      <c r="D1389" t="s">
        <v>93</v>
      </c>
      <c r="E1389" t="s">
        <v>94</v>
      </c>
      <c r="F1389">
        <v>2021</v>
      </c>
      <c r="G1389">
        <v>0</v>
      </c>
      <c r="H1389" t="s">
        <v>1</v>
      </c>
      <c r="I1389" t="s">
        <v>688</v>
      </c>
      <c r="J1389" t="s">
        <v>690</v>
      </c>
      <c r="K1389" t="s">
        <v>78</v>
      </c>
      <c r="L1389" t="s">
        <v>691</v>
      </c>
    </row>
    <row r="1390" spans="1:12">
      <c r="A1390">
        <v>2023</v>
      </c>
      <c r="B1390" t="s">
        <v>423</v>
      </c>
      <c r="C1390" t="s">
        <v>18</v>
      </c>
      <c r="D1390" t="s">
        <v>91</v>
      </c>
      <c r="E1390" t="s">
        <v>92</v>
      </c>
      <c r="F1390">
        <v>2021</v>
      </c>
      <c r="G1390">
        <v>0</v>
      </c>
      <c r="H1390" t="s">
        <v>1</v>
      </c>
      <c r="I1390" t="s">
        <v>688</v>
      </c>
      <c r="J1390" t="s">
        <v>690</v>
      </c>
      <c r="K1390" t="s">
        <v>78</v>
      </c>
      <c r="L1390" t="s">
        <v>691</v>
      </c>
    </row>
    <row r="1391" spans="1:12">
      <c r="A1391">
        <v>2023</v>
      </c>
      <c r="B1391" t="s">
        <v>437</v>
      </c>
      <c r="C1391" t="s">
        <v>51</v>
      </c>
      <c r="D1391" t="s">
        <v>103</v>
      </c>
      <c r="E1391" t="s">
        <v>102</v>
      </c>
      <c r="F1391">
        <v>2021</v>
      </c>
      <c r="G1391">
        <v>50</v>
      </c>
      <c r="H1391" t="s">
        <v>101</v>
      </c>
      <c r="I1391" t="s">
        <v>697</v>
      </c>
      <c r="J1391" t="s">
        <v>690</v>
      </c>
      <c r="L1391" t="s">
        <v>691</v>
      </c>
    </row>
    <row r="1392" spans="1:12">
      <c r="A1392">
        <v>2023</v>
      </c>
      <c r="B1392" t="s">
        <v>431</v>
      </c>
      <c r="C1392" t="s">
        <v>36</v>
      </c>
      <c r="D1392" t="s">
        <v>139</v>
      </c>
      <c r="E1392" t="s">
        <v>132</v>
      </c>
      <c r="F1392">
        <v>2021</v>
      </c>
      <c r="G1392">
        <v>0</v>
      </c>
      <c r="H1392" t="s">
        <v>717</v>
      </c>
      <c r="I1392" t="s">
        <v>716</v>
      </c>
      <c r="J1392" t="s">
        <v>690</v>
      </c>
      <c r="L1392" t="s">
        <v>691</v>
      </c>
    </row>
    <row r="1393" spans="1:12">
      <c r="A1393">
        <v>2024</v>
      </c>
      <c r="B1393" t="s">
        <v>428</v>
      </c>
      <c r="C1393" t="s">
        <v>27</v>
      </c>
      <c r="D1393" t="s">
        <v>46</v>
      </c>
      <c r="E1393" t="s">
        <v>47</v>
      </c>
      <c r="F1393">
        <v>2024</v>
      </c>
      <c r="G1393">
        <v>78.66</v>
      </c>
      <c r="H1393" t="s">
        <v>1</v>
      </c>
      <c r="I1393" t="s">
        <v>688</v>
      </c>
      <c r="J1393" t="s">
        <v>690</v>
      </c>
      <c r="K1393" t="s">
        <v>2</v>
      </c>
      <c r="L1393" t="s">
        <v>708</v>
      </c>
    </row>
    <row r="1394" spans="1:12">
      <c r="A1394">
        <v>2024</v>
      </c>
      <c r="B1394" t="s">
        <v>422</v>
      </c>
      <c r="C1394" t="s">
        <v>15</v>
      </c>
      <c r="D1394" t="s">
        <v>137</v>
      </c>
      <c r="E1394" t="s">
        <v>138</v>
      </c>
      <c r="F1394">
        <v>2022</v>
      </c>
      <c r="G1394">
        <v>6</v>
      </c>
      <c r="H1394" t="s">
        <v>717</v>
      </c>
      <c r="I1394" t="s">
        <v>716</v>
      </c>
      <c r="J1394" t="s">
        <v>690</v>
      </c>
      <c r="L1394" t="s">
        <v>691</v>
      </c>
    </row>
    <row r="1395" spans="1:12">
      <c r="A1395">
        <v>2023</v>
      </c>
      <c r="B1395" t="s">
        <v>437</v>
      </c>
      <c r="C1395" t="s">
        <v>51</v>
      </c>
      <c r="D1395" t="s">
        <v>28</v>
      </c>
      <c r="E1395" t="s">
        <v>29</v>
      </c>
      <c r="F1395">
        <v>2021</v>
      </c>
      <c r="G1395">
        <v>7</v>
      </c>
      <c r="H1395" t="s">
        <v>1</v>
      </c>
      <c r="I1395" t="s">
        <v>688</v>
      </c>
      <c r="J1395" t="s">
        <v>690</v>
      </c>
      <c r="K1395" t="s">
        <v>2</v>
      </c>
      <c r="L1395" t="s">
        <v>691</v>
      </c>
    </row>
    <row r="1396" spans="1:12">
      <c r="A1396">
        <v>2023</v>
      </c>
      <c r="B1396" t="s">
        <v>423</v>
      </c>
      <c r="C1396" t="s">
        <v>18</v>
      </c>
      <c r="D1396" t="s">
        <v>124</v>
      </c>
      <c r="E1396" t="s">
        <v>125</v>
      </c>
      <c r="F1396">
        <v>2021</v>
      </c>
      <c r="G1396">
        <v>1</v>
      </c>
      <c r="H1396" t="s">
        <v>119</v>
      </c>
      <c r="I1396" t="s">
        <v>712</v>
      </c>
      <c r="J1396" t="s">
        <v>690</v>
      </c>
      <c r="L1396" t="s">
        <v>691</v>
      </c>
    </row>
    <row r="1397" spans="1:12">
      <c r="A1397">
        <v>2023</v>
      </c>
      <c r="B1397" t="s">
        <v>431</v>
      </c>
      <c r="C1397" t="s">
        <v>36</v>
      </c>
      <c r="D1397" t="s">
        <v>121</v>
      </c>
      <c r="E1397" t="s">
        <v>122</v>
      </c>
      <c r="F1397">
        <v>2021</v>
      </c>
      <c r="G1397">
        <v>1</v>
      </c>
      <c r="H1397" t="s">
        <v>119</v>
      </c>
      <c r="I1397" t="s">
        <v>712</v>
      </c>
      <c r="J1397" t="s">
        <v>690</v>
      </c>
      <c r="L1397" t="s">
        <v>691</v>
      </c>
    </row>
    <row r="1398" spans="1:12">
      <c r="A1398">
        <v>2024</v>
      </c>
      <c r="B1398" t="s">
        <v>421</v>
      </c>
      <c r="C1398" t="s">
        <v>13</v>
      </c>
      <c r="D1398" t="s">
        <v>14</v>
      </c>
      <c r="E1398" t="s">
        <v>5</v>
      </c>
      <c r="F1398">
        <v>2022</v>
      </c>
      <c r="G1398">
        <v>595</v>
      </c>
      <c r="H1398" t="s">
        <v>1</v>
      </c>
      <c r="I1398" t="s">
        <v>688</v>
      </c>
      <c r="J1398" t="s">
        <v>690</v>
      </c>
      <c r="K1398" t="s">
        <v>2</v>
      </c>
      <c r="L1398" t="s">
        <v>691</v>
      </c>
    </row>
    <row r="1399" spans="1:12">
      <c r="A1399">
        <v>2024</v>
      </c>
      <c r="B1399" t="s">
        <v>438</v>
      </c>
      <c r="C1399" t="s">
        <v>52</v>
      </c>
      <c r="D1399" t="s">
        <v>22</v>
      </c>
      <c r="E1399" t="s">
        <v>23</v>
      </c>
      <c r="F1399">
        <v>2020</v>
      </c>
      <c r="G1399">
        <v>551</v>
      </c>
      <c r="H1399" t="s">
        <v>1</v>
      </c>
      <c r="I1399" t="s">
        <v>688</v>
      </c>
      <c r="J1399" t="s">
        <v>690</v>
      </c>
      <c r="K1399" t="s">
        <v>2</v>
      </c>
      <c r="L1399" t="s">
        <v>708</v>
      </c>
    </row>
    <row r="1400" spans="1:12">
      <c r="A1400">
        <v>2024</v>
      </c>
      <c r="B1400" t="s">
        <v>436</v>
      </c>
      <c r="C1400" t="s">
        <v>49</v>
      </c>
      <c r="D1400" t="s">
        <v>43</v>
      </c>
      <c r="E1400" t="s">
        <v>44</v>
      </c>
      <c r="F1400">
        <v>2022</v>
      </c>
      <c r="G1400">
        <v>74.400000000000006</v>
      </c>
      <c r="H1400" t="s">
        <v>1</v>
      </c>
      <c r="I1400" t="s">
        <v>688</v>
      </c>
      <c r="J1400" t="s">
        <v>690</v>
      </c>
      <c r="K1400" t="s">
        <v>2</v>
      </c>
      <c r="L1400" t="s">
        <v>708</v>
      </c>
    </row>
    <row r="1401" spans="1:12">
      <c r="A1401">
        <v>2024</v>
      </c>
      <c r="B1401" t="s">
        <v>422</v>
      </c>
      <c r="C1401" t="s">
        <v>15</v>
      </c>
      <c r="D1401" t="s">
        <v>93</v>
      </c>
      <c r="E1401" t="s">
        <v>94</v>
      </c>
      <c r="F1401">
        <v>2022</v>
      </c>
      <c r="G1401">
        <v>0</v>
      </c>
      <c r="H1401" t="s">
        <v>1</v>
      </c>
      <c r="I1401" t="s">
        <v>688</v>
      </c>
      <c r="J1401" t="s">
        <v>690</v>
      </c>
      <c r="K1401" t="s">
        <v>78</v>
      </c>
      <c r="L1401" t="s">
        <v>691</v>
      </c>
    </row>
    <row r="1402" spans="1:12">
      <c r="A1402">
        <v>2024</v>
      </c>
      <c r="B1402" t="s">
        <v>420</v>
      </c>
      <c r="C1402" t="s">
        <v>8</v>
      </c>
      <c r="D1402" t="s">
        <v>60</v>
      </c>
      <c r="E1402" t="s">
        <v>55</v>
      </c>
      <c r="F1402">
        <v>2021</v>
      </c>
      <c r="G1402">
        <v>479</v>
      </c>
      <c r="H1402" t="s">
        <v>1</v>
      </c>
      <c r="I1402" t="s">
        <v>688</v>
      </c>
      <c r="J1402" t="s">
        <v>690</v>
      </c>
      <c r="K1402" t="s">
        <v>54</v>
      </c>
      <c r="L1402" t="s">
        <v>695</v>
      </c>
    </row>
    <row r="1403" spans="1:12">
      <c r="A1403">
        <v>2024</v>
      </c>
      <c r="B1403" t="s">
        <v>439</v>
      </c>
      <c r="C1403" t="s">
        <v>53</v>
      </c>
      <c r="D1403" t="s">
        <v>58</v>
      </c>
      <c r="E1403" t="s">
        <v>59</v>
      </c>
      <c r="F1403">
        <v>2021</v>
      </c>
      <c r="G1403">
        <v>134</v>
      </c>
      <c r="H1403" t="s">
        <v>1</v>
      </c>
      <c r="I1403" t="s">
        <v>688</v>
      </c>
      <c r="J1403" t="s">
        <v>690</v>
      </c>
      <c r="K1403" t="s">
        <v>54</v>
      </c>
      <c r="L1403" t="s">
        <v>695</v>
      </c>
    </row>
    <row r="1404" spans="1:12">
      <c r="A1404">
        <v>2023</v>
      </c>
      <c r="B1404" t="s">
        <v>429</v>
      </c>
      <c r="C1404" t="s">
        <v>30</v>
      </c>
      <c r="D1404" t="s">
        <v>123</v>
      </c>
      <c r="E1404" t="s">
        <v>120</v>
      </c>
      <c r="F1404">
        <v>2021</v>
      </c>
      <c r="G1404">
        <v>3.1</v>
      </c>
      <c r="H1404" t="s">
        <v>119</v>
      </c>
      <c r="I1404" t="s">
        <v>712</v>
      </c>
      <c r="J1404" t="s">
        <v>690</v>
      </c>
      <c r="L1404" t="s">
        <v>691</v>
      </c>
    </row>
    <row r="1405" spans="1:12">
      <c r="A1405">
        <v>2023</v>
      </c>
      <c r="B1405" t="s">
        <v>432</v>
      </c>
      <c r="C1405" t="s">
        <v>39</v>
      </c>
      <c r="D1405" t="s">
        <v>121</v>
      </c>
      <c r="E1405" t="s">
        <v>122</v>
      </c>
      <c r="F1405">
        <v>2021</v>
      </c>
      <c r="G1405">
        <v>1</v>
      </c>
      <c r="H1405" t="s">
        <v>119</v>
      </c>
      <c r="I1405" t="s">
        <v>712</v>
      </c>
      <c r="J1405" t="s">
        <v>690</v>
      </c>
      <c r="L1405" t="s">
        <v>691</v>
      </c>
    </row>
    <row r="1406" spans="1:12">
      <c r="A1406">
        <v>2023</v>
      </c>
      <c r="B1406" t="s">
        <v>430</v>
      </c>
      <c r="C1406" t="s">
        <v>33</v>
      </c>
      <c r="D1406" t="s">
        <v>85</v>
      </c>
      <c r="E1406" t="s">
        <v>86</v>
      </c>
      <c r="F1406">
        <v>2021</v>
      </c>
      <c r="G1406">
        <v>0</v>
      </c>
      <c r="H1406" t="s">
        <v>1</v>
      </c>
      <c r="I1406" t="s">
        <v>688</v>
      </c>
      <c r="J1406" t="s">
        <v>690</v>
      </c>
      <c r="K1406" t="s">
        <v>78</v>
      </c>
      <c r="L1406" t="s">
        <v>691</v>
      </c>
    </row>
    <row r="1407" spans="1:12">
      <c r="A1407">
        <v>2024</v>
      </c>
      <c r="B1407" t="s">
        <v>422</v>
      </c>
      <c r="C1407" t="s">
        <v>15</v>
      </c>
      <c r="D1407" t="s">
        <v>22</v>
      </c>
      <c r="E1407" t="s">
        <v>23</v>
      </c>
      <c r="F1407">
        <v>2020</v>
      </c>
      <c r="G1407">
        <v>4561</v>
      </c>
      <c r="H1407" t="s">
        <v>1</v>
      </c>
      <c r="I1407" t="s">
        <v>688</v>
      </c>
      <c r="J1407" t="s">
        <v>690</v>
      </c>
      <c r="K1407" t="s">
        <v>2</v>
      </c>
      <c r="L1407" t="s">
        <v>708</v>
      </c>
    </row>
    <row r="1408" spans="1:12">
      <c r="A1408">
        <v>2024</v>
      </c>
      <c r="B1408" t="s">
        <v>425</v>
      </c>
      <c r="C1408" t="s">
        <v>24</v>
      </c>
      <c r="D1408" t="s">
        <v>43</v>
      </c>
      <c r="E1408" t="s">
        <v>44</v>
      </c>
      <c r="F1408">
        <v>2022</v>
      </c>
      <c r="G1408">
        <v>72.17</v>
      </c>
      <c r="H1408" t="s">
        <v>1</v>
      </c>
      <c r="I1408" t="s">
        <v>688</v>
      </c>
      <c r="J1408" t="s">
        <v>690</v>
      </c>
      <c r="K1408" t="s">
        <v>2</v>
      </c>
      <c r="L1408" t="s">
        <v>708</v>
      </c>
    </row>
    <row r="1409" spans="1:12">
      <c r="A1409">
        <v>2024</v>
      </c>
      <c r="B1409" t="s">
        <v>439</v>
      </c>
      <c r="C1409" t="s">
        <v>53</v>
      </c>
      <c r="D1409" t="s">
        <v>123</v>
      </c>
      <c r="E1409" t="s">
        <v>120</v>
      </c>
      <c r="F1409">
        <v>2022</v>
      </c>
      <c r="G1409">
        <v>0.8</v>
      </c>
      <c r="H1409" t="s">
        <v>119</v>
      </c>
      <c r="I1409" t="s">
        <v>712</v>
      </c>
      <c r="J1409" t="s">
        <v>690</v>
      </c>
      <c r="L1409" t="s">
        <v>691</v>
      </c>
    </row>
    <row r="1410" spans="1:12">
      <c r="A1410">
        <v>2024</v>
      </c>
      <c r="B1410" t="s">
        <v>425</v>
      </c>
      <c r="C1410" t="s">
        <v>24</v>
      </c>
      <c r="D1410" t="s">
        <v>16</v>
      </c>
      <c r="E1410" t="s">
        <v>17</v>
      </c>
      <c r="F1410">
        <v>2020</v>
      </c>
      <c r="G1410">
        <v>7.8322385040000002</v>
      </c>
      <c r="H1410" t="s">
        <v>1</v>
      </c>
      <c r="I1410" t="s">
        <v>688</v>
      </c>
      <c r="J1410" t="s">
        <v>690</v>
      </c>
      <c r="K1410" t="s">
        <v>2</v>
      </c>
      <c r="L1410" t="s">
        <v>700</v>
      </c>
    </row>
    <row r="1411" spans="1:12">
      <c r="A1411">
        <v>2024</v>
      </c>
      <c r="B1411" t="s">
        <v>420</v>
      </c>
      <c r="C1411" t="s">
        <v>8</v>
      </c>
      <c r="D1411" t="s">
        <v>67</v>
      </c>
      <c r="E1411" t="s">
        <v>68</v>
      </c>
      <c r="F1411">
        <v>2022</v>
      </c>
      <c r="G1411">
        <v>8</v>
      </c>
      <c r="H1411" t="s">
        <v>1</v>
      </c>
      <c r="I1411" t="s">
        <v>688</v>
      </c>
      <c r="J1411" t="s">
        <v>690</v>
      </c>
      <c r="K1411" t="s">
        <v>54</v>
      </c>
      <c r="L1411" t="s">
        <v>691</v>
      </c>
    </row>
    <row r="1412" spans="1:12">
      <c r="A1412">
        <v>2023</v>
      </c>
      <c r="B1412" t="s">
        <v>433</v>
      </c>
      <c r="C1412" t="s">
        <v>42</v>
      </c>
      <c r="D1412" t="s">
        <v>93</v>
      </c>
      <c r="E1412" t="s">
        <v>94</v>
      </c>
      <c r="F1412">
        <v>2021</v>
      </c>
      <c r="G1412">
        <v>0</v>
      </c>
      <c r="H1412" t="s">
        <v>1</v>
      </c>
      <c r="I1412" t="s">
        <v>688</v>
      </c>
      <c r="J1412" t="s">
        <v>690</v>
      </c>
      <c r="K1412" t="s">
        <v>78</v>
      </c>
      <c r="L1412" t="s">
        <v>691</v>
      </c>
    </row>
    <row r="1413" spans="1:12">
      <c r="A1413">
        <v>2023</v>
      </c>
      <c r="B1413" t="s">
        <v>439</v>
      </c>
      <c r="C1413" t="s">
        <v>53</v>
      </c>
      <c r="D1413" t="s">
        <v>123</v>
      </c>
      <c r="E1413" t="s">
        <v>120</v>
      </c>
      <c r="F1413">
        <v>2021</v>
      </c>
      <c r="G1413">
        <v>0.8</v>
      </c>
      <c r="H1413" t="s">
        <v>119</v>
      </c>
      <c r="I1413" t="s">
        <v>712</v>
      </c>
      <c r="J1413" t="s">
        <v>690</v>
      </c>
      <c r="L1413" t="s">
        <v>691</v>
      </c>
    </row>
    <row r="1414" spans="1:12">
      <c r="A1414">
        <v>2023</v>
      </c>
      <c r="B1414" t="s">
        <v>425</v>
      </c>
      <c r="C1414" t="s">
        <v>24</v>
      </c>
      <c r="D1414" t="s">
        <v>123</v>
      </c>
      <c r="E1414" t="s">
        <v>120</v>
      </c>
      <c r="F1414">
        <v>2021</v>
      </c>
      <c r="G1414">
        <v>0.6</v>
      </c>
      <c r="H1414" t="s">
        <v>119</v>
      </c>
      <c r="I1414" t="s">
        <v>712</v>
      </c>
      <c r="J1414" t="s">
        <v>690</v>
      </c>
      <c r="L1414" t="s">
        <v>691</v>
      </c>
    </row>
    <row r="1415" spans="1:12">
      <c r="A1415">
        <v>2023</v>
      </c>
      <c r="B1415" t="s">
        <v>432</v>
      </c>
      <c r="C1415" t="s">
        <v>39</v>
      </c>
      <c r="D1415" t="s">
        <v>31</v>
      </c>
      <c r="E1415" t="s">
        <v>32</v>
      </c>
      <c r="F1415">
        <v>2021</v>
      </c>
      <c r="G1415">
        <v>36</v>
      </c>
      <c r="H1415" t="s">
        <v>1</v>
      </c>
      <c r="I1415" t="s">
        <v>688</v>
      </c>
      <c r="J1415" t="s">
        <v>690</v>
      </c>
      <c r="K1415" t="s">
        <v>2</v>
      </c>
      <c r="L1415" t="s">
        <v>691</v>
      </c>
    </row>
    <row r="1416" spans="1:12">
      <c r="A1416">
        <v>2023</v>
      </c>
      <c r="B1416" t="s">
        <v>424</v>
      </c>
      <c r="C1416" t="s">
        <v>21</v>
      </c>
      <c r="D1416" t="s">
        <v>121</v>
      </c>
      <c r="E1416" t="s">
        <v>122</v>
      </c>
      <c r="F1416">
        <v>2021</v>
      </c>
      <c r="G1416">
        <v>2</v>
      </c>
      <c r="H1416" t="s">
        <v>119</v>
      </c>
      <c r="I1416" t="s">
        <v>712</v>
      </c>
      <c r="J1416" t="s">
        <v>690</v>
      </c>
      <c r="L1416" t="s">
        <v>691</v>
      </c>
    </row>
    <row r="1417" spans="1:12">
      <c r="A1417">
        <v>2023</v>
      </c>
      <c r="B1417" t="s">
        <v>432</v>
      </c>
      <c r="C1417" t="s">
        <v>39</v>
      </c>
      <c r="D1417" t="s">
        <v>14</v>
      </c>
      <c r="E1417" t="s">
        <v>5</v>
      </c>
      <c r="F1417">
        <v>2021</v>
      </c>
      <c r="G1417">
        <v>496</v>
      </c>
      <c r="H1417" t="s">
        <v>1</v>
      </c>
      <c r="I1417" t="s">
        <v>688</v>
      </c>
      <c r="J1417" t="s">
        <v>690</v>
      </c>
      <c r="K1417" t="s">
        <v>2</v>
      </c>
      <c r="L1417" t="s">
        <v>691</v>
      </c>
    </row>
    <row r="1418" spans="1:12">
      <c r="A1418">
        <v>2024</v>
      </c>
      <c r="B1418" t="s">
        <v>434</v>
      </c>
      <c r="C1418" t="s">
        <v>45</v>
      </c>
      <c r="D1418" t="s">
        <v>14</v>
      </c>
      <c r="E1418" t="s">
        <v>5</v>
      </c>
      <c r="F1418">
        <v>2022</v>
      </c>
      <c r="G1418">
        <v>65</v>
      </c>
      <c r="H1418" t="s">
        <v>1</v>
      </c>
      <c r="I1418" t="s">
        <v>688</v>
      </c>
      <c r="J1418" t="s">
        <v>690</v>
      </c>
      <c r="K1418" t="s">
        <v>2</v>
      </c>
      <c r="L1418" t="s">
        <v>691</v>
      </c>
    </row>
    <row r="1419" spans="1:12">
      <c r="A1419">
        <v>2024</v>
      </c>
      <c r="B1419" t="s">
        <v>435</v>
      </c>
      <c r="C1419" t="s">
        <v>48</v>
      </c>
      <c r="D1419" t="s">
        <v>123</v>
      </c>
      <c r="E1419" t="s">
        <v>120</v>
      </c>
      <c r="F1419">
        <v>2022</v>
      </c>
      <c r="G1419">
        <v>0</v>
      </c>
      <c r="H1419" t="s">
        <v>119</v>
      </c>
      <c r="I1419" t="s">
        <v>712</v>
      </c>
      <c r="J1419" t="s">
        <v>690</v>
      </c>
      <c r="L1419" t="s">
        <v>691</v>
      </c>
    </row>
    <row r="1420" spans="1:12">
      <c r="A1420">
        <v>2024</v>
      </c>
      <c r="B1420" t="s">
        <v>437</v>
      </c>
      <c r="C1420" t="s">
        <v>51</v>
      </c>
      <c r="D1420" t="s">
        <v>97</v>
      </c>
      <c r="E1420" t="s">
        <v>98</v>
      </c>
      <c r="F1420">
        <v>2022</v>
      </c>
      <c r="G1420">
        <v>0</v>
      </c>
      <c r="H1420" t="s">
        <v>1</v>
      </c>
      <c r="I1420" t="s">
        <v>688</v>
      </c>
      <c r="J1420" t="s">
        <v>690</v>
      </c>
      <c r="K1420" t="s">
        <v>78</v>
      </c>
      <c r="L1420" t="s">
        <v>691</v>
      </c>
    </row>
    <row r="1421" spans="1:12">
      <c r="A1421">
        <v>2024</v>
      </c>
      <c r="B1421" t="s">
        <v>431</v>
      </c>
      <c r="C1421" t="s">
        <v>36</v>
      </c>
      <c r="D1421" t="s">
        <v>31</v>
      </c>
      <c r="E1421" t="s">
        <v>32</v>
      </c>
      <c r="F1421">
        <v>2022</v>
      </c>
      <c r="G1421">
        <v>6</v>
      </c>
      <c r="H1421" t="s">
        <v>1</v>
      </c>
      <c r="I1421" t="s">
        <v>688</v>
      </c>
      <c r="J1421" t="s">
        <v>690</v>
      </c>
      <c r="K1421" t="s">
        <v>2</v>
      </c>
      <c r="L1421" t="s">
        <v>691</v>
      </c>
    </row>
    <row r="1422" spans="1:12">
      <c r="A1422">
        <v>2023</v>
      </c>
      <c r="B1422" t="s">
        <v>421</v>
      </c>
      <c r="C1422" t="s">
        <v>13</v>
      </c>
      <c r="D1422" t="s">
        <v>80</v>
      </c>
      <c r="E1422" t="s">
        <v>81</v>
      </c>
      <c r="F1422">
        <v>2021</v>
      </c>
      <c r="G1422">
        <v>0</v>
      </c>
      <c r="H1422" t="s">
        <v>1</v>
      </c>
      <c r="I1422" t="s">
        <v>688</v>
      </c>
      <c r="J1422" t="s">
        <v>690</v>
      </c>
      <c r="K1422" t="s">
        <v>78</v>
      </c>
      <c r="L1422" t="s">
        <v>691</v>
      </c>
    </row>
    <row r="1423" spans="1:12">
      <c r="A1423">
        <v>2023</v>
      </c>
      <c r="B1423" t="s">
        <v>436</v>
      </c>
      <c r="C1423" t="s">
        <v>49</v>
      </c>
      <c r="D1423" t="s">
        <v>97</v>
      </c>
      <c r="E1423" t="s">
        <v>98</v>
      </c>
      <c r="F1423">
        <v>2021</v>
      </c>
      <c r="G1423">
        <v>0</v>
      </c>
      <c r="H1423" t="s">
        <v>1</v>
      </c>
      <c r="I1423" t="s">
        <v>688</v>
      </c>
      <c r="J1423" t="s">
        <v>690</v>
      </c>
      <c r="K1423" t="s">
        <v>78</v>
      </c>
      <c r="L1423" t="s">
        <v>691</v>
      </c>
    </row>
    <row r="1424" spans="1:12">
      <c r="A1424">
        <v>2023</v>
      </c>
      <c r="B1424" t="s">
        <v>424</v>
      </c>
      <c r="C1424" t="s">
        <v>21</v>
      </c>
      <c r="D1424" t="s">
        <v>114</v>
      </c>
      <c r="E1424" t="s">
        <v>115</v>
      </c>
      <c r="F1424">
        <v>2021</v>
      </c>
      <c r="G1424">
        <v>44.545454545454547</v>
      </c>
      <c r="H1424" t="s">
        <v>101</v>
      </c>
      <c r="I1424" t="s">
        <v>697</v>
      </c>
      <c r="J1424" t="s">
        <v>690</v>
      </c>
      <c r="L1424" t="s">
        <v>691</v>
      </c>
    </row>
    <row r="1425" spans="1:12">
      <c r="A1425">
        <v>2023</v>
      </c>
      <c r="B1425" t="s">
        <v>428</v>
      </c>
      <c r="C1425" t="s">
        <v>27</v>
      </c>
      <c r="D1425" t="s">
        <v>73</v>
      </c>
      <c r="E1425" t="s">
        <v>74</v>
      </c>
      <c r="F1425">
        <v>2021</v>
      </c>
      <c r="G1425">
        <v>1</v>
      </c>
      <c r="H1425" t="s">
        <v>1</v>
      </c>
      <c r="I1425" t="s">
        <v>688</v>
      </c>
      <c r="J1425" t="s">
        <v>694</v>
      </c>
      <c r="K1425" t="s">
        <v>54</v>
      </c>
      <c r="L1425" t="s">
        <v>695</v>
      </c>
    </row>
    <row r="1426" spans="1:12">
      <c r="A1426">
        <v>2024</v>
      </c>
      <c r="B1426" t="s">
        <v>437</v>
      </c>
      <c r="C1426" t="s">
        <v>51</v>
      </c>
      <c r="D1426" t="s">
        <v>123</v>
      </c>
      <c r="E1426" t="s">
        <v>120</v>
      </c>
      <c r="F1426">
        <v>2022</v>
      </c>
      <c r="G1426">
        <v>2.77</v>
      </c>
      <c r="H1426" t="s">
        <v>119</v>
      </c>
      <c r="I1426" t="s">
        <v>712</v>
      </c>
      <c r="J1426" t="s">
        <v>690</v>
      </c>
      <c r="L1426" t="s">
        <v>691</v>
      </c>
    </row>
    <row r="1427" spans="1:12">
      <c r="A1427">
        <v>2024</v>
      </c>
      <c r="B1427" t="s">
        <v>436</v>
      </c>
      <c r="C1427" t="s">
        <v>49</v>
      </c>
      <c r="D1427" t="s">
        <v>103</v>
      </c>
      <c r="E1427" t="s">
        <v>102</v>
      </c>
      <c r="F1427">
        <v>2022</v>
      </c>
      <c r="G1427">
        <v>9</v>
      </c>
      <c r="H1427" t="s">
        <v>101</v>
      </c>
      <c r="I1427" t="s">
        <v>697</v>
      </c>
      <c r="J1427" t="s">
        <v>690</v>
      </c>
      <c r="L1427" t="s">
        <v>691</v>
      </c>
    </row>
    <row r="1428" spans="1:12">
      <c r="A1428">
        <v>2023</v>
      </c>
      <c r="B1428" t="s">
        <v>432</v>
      </c>
      <c r="C1428" t="s">
        <v>39</v>
      </c>
      <c r="D1428" t="s">
        <v>61</v>
      </c>
      <c r="E1428" t="s">
        <v>62</v>
      </c>
      <c r="F1428">
        <v>2021</v>
      </c>
      <c r="G1428">
        <v>70</v>
      </c>
      <c r="H1428" t="s">
        <v>1</v>
      </c>
      <c r="I1428" t="s">
        <v>688</v>
      </c>
      <c r="J1428" t="s">
        <v>690</v>
      </c>
      <c r="K1428" t="s">
        <v>54</v>
      </c>
      <c r="L1428" t="s">
        <v>691</v>
      </c>
    </row>
    <row r="1429" spans="1:12">
      <c r="A1429">
        <v>2023</v>
      </c>
      <c r="B1429" t="s">
        <v>424</v>
      </c>
      <c r="C1429" t="s">
        <v>21</v>
      </c>
      <c r="D1429" t="s">
        <v>126</v>
      </c>
      <c r="E1429" t="s">
        <v>127</v>
      </c>
      <c r="F1429">
        <v>2018</v>
      </c>
      <c r="G1429">
        <v>0</v>
      </c>
      <c r="H1429" t="s">
        <v>119</v>
      </c>
      <c r="I1429" t="s">
        <v>712</v>
      </c>
      <c r="J1429" t="s">
        <v>690</v>
      </c>
      <c r="L1429" t="s">
        <v>691</v>
      </c>
    </row>
    <row r="1430" spans="1:12">
      <c r="A1430">
        <v>2023</v>
      </c>
      <c r="B1430" t="s">
        <v>430</v>
      </c>
      <c r="C1430" t="s">
        <v>33</v>
      </c>
      <c r="D1430" t="s">
        <v>137</v>
      </c>
      <c r="E1430" t="s">
        <v>138</v>
      </c>
      <c r="F1430">
        <v>2021</v>
      </c>
      <c r="G1430">
        <v>1</v>
      </c>
      <c r="H1430" t="s">
        <v>717</v>
      </c>
      <c r="I1430" t="s">
        <v>716</v>
      </c>
      <c r="J1430" t="s">
        <v>690</v>
      </c>
      <c r="L1430" t="s">
        <v>691</v>
      </c>
    </row>
    <row r="1431" spans="1:12">
      <c r="A1431">
        <v>2023</v>
      </c>
      <c r="B1431" t="s">
        <v>438</v>
      </c>
      <c r="C1431" t="s">
        <v>52</v>
      </c>
      <c r="D1431" t="s">
        <v>37</v>
      </c>
      <c r="E1431" t="s">
        <v>38</v>
      </c>
      <c r="F1431">
        <v>2019</v>
      </c>
      <c r="G1431">
        <v>26.13</v>
      </c>
      <c r="H1431" t="s">
        <v>1</v>
      </c>
      <c r="I1431" t="s">
        <v>688</v>
      </c>
      <c r="J1431" t="s">
        <v>690</v>
      </c>
      <c r="K1431" t="s">
        <v>2</v>
      </c>
      <c r="L1431" t="s">
        <v>708</v>
      </c>
    </row>
    <row r="1432" spans="1:12">
      <c r="A1432">
        <v>2023</v>
      </c>
      <c r="B1432" t="s">
        <v>422</v>
      </c>
      <c r="C1432" t="s">
        <v>15</v>
      </c>
      <c r="D1432" t="s">
        <v>73</v>
      </c>
      <c r="E1432" t="s">
        <v>74</v>
      </c>
      <c r="F1432">
        <v>2021</v>
      </c>
      <c r="G1432">
        <v>4</v>
      </c>
      <c r="H1432" t="s">
        <v>1</v>
      </c>
      <c r="I1432" t="s">
        <v>688</v>
      </c>
      <c r="J1432" t="s">
        <v>694</v>
      </c>
      <c r="K1432" t="s">
        <v>54</v>
      </c>
      <c r="L1432" t="s">
        <v>695</v>
      </c>
    </row>
    <row r="1433" spans="1:12">
      <c r="A1433">
        <v>2023</v>
      </c>
      <c r="B1433" t="s">
        <v>422</v>
      </c>
      <c r="C1433" t="s">
        <v>15</v>
      </c>
      <c r="D1433" t="s">
        <v>25</v>
      </c>
      <c r="E1433" t="s">
        <v>26</v>
      </c>
      <c r="F1433">
        <v>2021</v>
      </c>
      <c r="G1433">
        <v>6</v>
      </c>
      <c r="H1433" t="s">
        <v>1</v>
      </c>
      <c r="I1433" t="s">
        <v>688</v>
      </c>
      <c r="J1433" t="s">
        <v>690</v>
      </c>
      <c r="K1433" t="s">
        <v>2</v>
      </c>
      <c r="L1433" t="s">
        <v>691</v>
      </c>
    </row>
    <row r="1434" spans="1:12">
      <c r="A1434">
        <v>2024</v>
      </c>
      <c r="B1434" t="s">
        <v>436</v>
      </c>
      <c r="C1434" t="s">
        <v>49</v>
      </c>
      <c r="D1434" t="s">
        <v>56</v>
      </c>
      <c r="E1434" t="s">
        <v>57</v>
      </c>
      <c r="F1434">
        <v>2021</v>
      </c>
      <c r="G1434">
        <v>71</v>
      </c>
      <c r="H1434" t="s">
        <v>1</v>
      </c>
      <c r="I1434" t="s">
        <v>688</v>
      </c>
      <c r="J1434" t="s">
        <v>690</v>
      </c>
      <c r="K1434" t="s">
        <v>54</v>
      </c>
      <c r="L1434" t="s">
        <v>695</v>
      </c>
    </row>
    <row r="1435" spans="1:12">
      <c r="A1435">
        <v>2024</v>
      </c>
      <c r="B1435" t="s">
        <v>432</v>
      </c>
      <c r="C1435" t="s">
        <v>39</v>
      </c>
      <c r="D1435" t="s">
        <v>139</v>
      </c>
      <c r="E1435" t="s">
        <v>132</v>
      </c>
      <c r="F1435">
        <v>2022</v>
      </c>
      <c r="G1435">
        <v>75</v>
      </c>
      <c r="H1435" t="s">
        <v>717</v>
      </c>
      <c r="I1435" t="s">
        <v>716</v>
      </c>
      <c r="J1435" t="s">
        <v>690</v>
      </c>
      <c r="L1435" t="s">
        <v>691</v>
      </c>
    </row>
    <row r="1436" spans="1:12">
      <c r="A1436">
        <v>2024</v>
      </c>
      <c r="B1436" t="s">
        <v>430</v>
      </c>
      <c r="C1436" t="s">
        <v>33</v>
      </c>
      <c r="D1436" t="s">
        <v>67</v>
      </c>
      <c r="E1436" t="s">
        <v>68</v>
      </c>
      <c r="F1436">
        <v>2022</v>
      </c>
      <c r="G1436">
        <v>2</v>
      </c>
      <c r="H1436" t="s">
        <v>1</v>
      </c>
      <c r="I1436" t="s">
        <v>688</v>
      </c>
      <c r="J1436" t="s">
        <v>690</v>
      </c>
      <c r="K1436" t="s">
        <v>54</v>
      </c>
      <c r="L1436" t="s">
        <v>691</v>
      </c>
    </row>
    <row r="1437" spans="1:12">
      <c r="A1437">
        <v>2024</v>
      </c>
      <c r="B1437" t="s">
        <v>439</v>
      </c>
      <c r="C1437" t="s">
        <v>53</v>
      </c>
      <c r="D1437" t="s">
        <v>85</v>
      </c>
      <c r="E1437" t="s">
        <v>86</v>
      </c>
      <c r="F1437">
        <v>2022</v>
      </c>
      <c r="G1437">
        <v>0</v>
      </c>
      <c r="H1437" t="s">
        <v>1</v>
      </c>
      <c r="I1437" t="s">
        <v>688</v>
      </c>
      <c r="J1437" t="s">
        <v>690</v>
      </c>
      <c r="K1437" t="s">
        <v>78</v>
      </c>
      <c r="L1437" t="s">
        <v>691</v>
      </c>
    </row>
    <row r="1438" spans="1:12">
      <c r="A1438">
        <v>2023</v>
      </c>
      <c r="B1438" t="s">
        <v>421</v>
      </c>
      <c r="C1438" t="s">
        <v>13</v>
      </c>
      <c r="D1438" t="s">
        <v>126</v>
      </c>
      <c r="E1438" t="s">
        <v>127</v>
      </c>
      <c r="F1438">
        <v>2018</v>
      </c>
      <c r="G1438">
        <v>0</v>
      </c>
      <c r="H1438" t="s">
        <v>119</v>
      </c>
      <c r="I1438" t="s">
        <v>712</v>
      </c>
      <c r="J1438" t="s">
        <v>690</v>
      </c>
      <c r="L1438" t="s">
        <v>691</v>
      </c>
    </row>
    <row r="1439" spans="1:12">
      <c r="A1439">
        <v>2023</v>
      </c>
      <c r="B1439" t="s">
        <v>429</v>
      </c>
      <c r="C1439" t="s">
        <v>30</v>
      </c>
      <c r="D1439" t="s">
        <v>28</v>
      </c>
      <c r="E1439" t="s">
        <v>29</v>
      </c>
      <c r="F1439">
        <v>2021</v>
      </c>
      <c r="G1439">
        <v>15</v>
      </c>
      <c r="H1439" t="s">
        <v>1</v>
      </c>
      <c r="I1439" t="s">
        <v>688</v>
      </c>
      <c r="J1439" t="s">
        <v>690</v>
      </c>
      <c r="K1439" t="s">
        <v>2</v>
      </c>
      <c r="L1439" t="s">
        <v>691</v>
      </c>
    </row>
    <row r="1440" spans="1:12">
      <c r="A1440">
        <v>2023</v>
      </c>
      <c r="B1440" t="s">
        <v>422</v>
      </c>
      <c r="C1440" t="s">
        <v>15</v>
      </c>
      <c r="D1440" t="s">
        <v>31</v>
      </c>
      <c r="E1440" t="s">
        <v>32</v>
      </c>
      <c r="F1440">
        <v>2021</v>
      </c>
      <c r="G1440">
        <v>70</v>
      </c>
      <c r="H1440" t="s">
        <v>1</v>
      </c>
      <c r="I1440" t="s">
        <v>688</v>
      </c>
      <c r="J1440" t="s">
        <v>690</v>
      </c>
      <c r="K1440" t="s">
        <v>2</v>
      </c>
      <c r="L1440" t="s">
        <v>691</v>
      </c>
    </row>
    <row r="1441" spans="1:12">
      <c r="A1441">
        <v>2024</v>
      </c>
      <c r="B1441" t="s">
        <v>422</v>
      </c>
      <c r="C1441" t="s">
        <v>15</v>
      </c>
      <c r="D1441" t="s">
        <v>14</v>
      </c>
      <c r="E1441" t="s">
        <v>5</v>
      </c>
      <c r="F1441">
        <v>2022</v>
      </c>
      <c r="G1441">
        <v>1056</v>
      </c>
      <c r="H1441" t="s">
        <v>1</v>
      </c>
      <c r="I1441" t="s">
        <v>688</v>
      </c>
      <c r="J1441" t="s">
        <v>690</v>
      </c>
      <c r="K1441" t="s">
        <v>2</v>
      </c>
      <c r="L1441" t="s">
        <v>691</v>
      </c>
    </row>
    <row r="1442" spans="1:12">
      <c r="A1442">
        <v>2025</v>
      </c>
      <c r="B1442" t="s">
        <v>438</v>
      </c>
      <c r="C1442" t="s">
        <v>52</v>
      </c>
      <c r="D1442" t="s">
        <v>103</v>
      </c>
      <c r="E1442" t="s">
        <v>102</v>
      </c>
      <c r="F1442">
        <v>2023</v>
      </c>
      <c r="G1442">
        <v>2</v>
      </c>
      <c r="H1442" t="s">
        <v>101</v>
      </c>
      <c r="I1442" t="s">
        <v>697</v>
      </c>
      <c r="J1442" t="s">
        <v>690</v>
      </c>
      <c r="L1442" t="s">
        <v>691</v>
      </c>
    </row>
    <row r="1443" spans="1:12">
      <c r="A1443">
        <v>2025</v>
      </c>
      <c r="B1443" t="s">
        <v>433</v>
      </c>
      <c r="C1443" t="s">
        <v>42</v>
      </c>
      <c r="D1443" t="s">
        <v>103</v>
      </c>
      <c r="E1443" t="s">
        <v>102</v>
      </c>
      <c r="F1443">
        <v>2023</v>
      </c>
      <c r="G1443">
        <v>5</v>
      </c>
      <c r="H1443" t="s">
        <v>101</v>
      </c>
      <c r="I1443" t="s">
        <v>697</v>
      </c>
      <c r="J1443" t="s">
        <v>690</v>
      </c>
      <c r="L1443" t="s">
        <v>691</v>
      </c>
    </row>
    <row r="1444" spans="1:12">
      <c r="A1444">
        <v>2025</v>
      </c>
      <c r="B1444" t="s">
        <v>435</v>
      </c>
      <c r="C1444" t="s">
        <v>48</v>
      </c>
      <c r="D1444" t="s">
        <v>103</v>
      </c>
      <c r="E1444" t="s">
        <v>102</v>
      </c>
      <c r="F1444">
        <v>2023</v>
      </c>
      <c r="G1444">
        <v>3</v>
      </c>
      <c r="H1444" t="s">
        <v>101</v>
      </c>
      <c r="I1444" t="s">
        <v>697</v>
      </c>
      <c r="J1444" t="s">
        <v>690</v>
      </c>
      <c r="L1444" t="s">
        <v>691</v>
      </c>
    </row>
    <row r="1445" spans="1:12">
      <c r="A1445">
        <v>2025</v>
      </c>
      <c r="B1445" t="s">
        <v>439</v>
      </c>
      <c r="C1445" t="s">
        <v>53</v>
      </c>
      <c r="D1445" t="s">
        <v>103</v>
      </c>
      <c r="E1445" t="s">
        <v>102</v>
      </c>
      <c r="F1445">
        <v>2023</v>
      </c>
      <c r="G1445">
        <v>5</v>
      </c>
      <c r="H1445" t="s">
        <v>101</v>
      </c>
      <c r="I1445" t="s">
        <v>697</v>
      </c>
      <c r="J1445" t="s">
        <v>690</v>
      </c>
      <c r="L1445" t="s">
        <v>691</v>
      </c>
    </row>
    <row r="1446" spans="1:12">
      <c r="A1446">
        <v>2025</v>
      </c>
      <c r="B1446" t="s">
        <v>429</v>
      </c>
      <c r="C1446" t="s">
        <v>30</v>
      </c>
      <c r="D1446" t="s">
        <v>103</v>
      </c>
      <c r="E1446" t="s">
        <v>102</v>
      </c>
      <c r="F1446">
        <v>2023</v>
      </c>
      <c r="G1446">
        <v>22</v>
      </c>
      <c r="H1446" t="s">
        <v>101</v>
      </c>
      <c r="I1446" t="s">
        <v>697</v>
      </c>
      <c r="J1446" t="s">
        <v>690</v>
      </c>
      <c r="L1446" t="s">
        <v>691</v>
      </c>
    </row>
    <row r="1447" spans="1:12">
      <c r="A1447">
        <v>2025</v>
      </c>
      <c r="B1447" t="s">
        <v>425</v>
      </c>
      <c r="C1447" t="s">
        <v>24</v>
      </c>
      <c r="D1447" t="s">
        <v>103</v>
      </c>
      <c r="E1447" t="s">
        <v>102</v>
      </c>
      <c r="F1447">
        <v>2023</v>
      </c>
      <c r="G1447">
        <v>5</v>
      </c>
      <c r="H1447" t="s">
        <v>101</v>
      </c>
      <c r="I1447" t="s">
        <v>697</v>
      </c>
      <c r="J1447" t="s">
        <v>690</v>
      </c>
      <c r="L1447" t="s">
        <v>691</v>
      </c>
    </row>
    <row r="1448" spans="1:12">
      <c r="A1448">
        <v>2025</v>
      </c>
      <c r="B1448" t="s">
        <v>422</v>
      </c>
      <c r="C1448" t="s">
        <v>15</v>
      </c>
      <c r="D1448" t="s">
        <v>103</v>
      </c>
      <c r="E1448" t="s">
        <v>102</v>
      </c>
      <c r="F1448">
        <v>2023</v>
      </c>
      <c r="G1448">
        <v>45</v>
      </c>
      <c r="H1448" t="s">
        <v>101</v>
      </c>
      <c r="I1448" t="s">
        <v>697</v>
      </c>
      <c r="J1448" t="s">
        <v>690</v>
      </c>
      <c r="L1448" t="s">
        <v>691</v>
      </c>
    </row>
    <row r="1449" spans="1:12">
      <c r="A1449">
        <v>2025</v>
      </c>
      <c r="B1449" t="s">
        <v>430</v>
      </c>
      <c r="C1449" t="s">
        <v>33</v>
      </c>
      <c r="D1449" t="s">
        <v>103</v>
      </c>
      <c r="E1449" t="s">
        <v>102</v>
      </c>
      <c r="F1449">
        <v>2023</v>
      </c>
      <c r="G1449">
        <v>2</v>
      </c>
      <c r="H1449" t="s">
        <v>101</v>
      </c>
      <c r="I1449" t="s">
        <v>697</v>
      </c>
      <c r="J1449" t="s">
        <v>690</v>
      </c>
      <c r="L1449" t="s">
        <v>691</v>
      </c>
    </row>
    <row r="1450" spans="1:12">
      <c r="A1450">
        <v>2025</v>
      </c>
      <c r="B1450" t="s">
        <v>437</v>
      </c>
      <c r="C1450" t="s">
        <v>51</v>
      </c>
      <c r="D1450" t="s">
        <v>103</v>
      </c>
      <c r="E1450" t="s">
        <v>102</v>
      </c>
      <c r="F1450">
        <v>2023</v>
      </c>
      <c r="G1450">
        <v>45</v>
      </c>
      <c r="H1450" t="s">
        <v>101</v>
      </c>
      <c r="I1450" t="s">
        <v>697</v>
      </c>
      <c r="J1450" t="s">
        <v>690</v>
      </c>
      <c r="L1450" t="s">
        <v>691</v>
      </c>
    </row>
    <row r="1451" spans="1:12">
      <c r="A1451">
        <v>2025</v>
      </c>
      <c r="B1451" t="s">
        <v>428</v>
      </c>
      <c r="C1451" t="s">
        <v>27</v>
      </c>
      <c r="D1451" t="s">
        <v>103</v>
      </c>
      <c r="E1451" t="s">
        <v>102</v>
      </c>
      <c r="F1451">
        <v>2023</v>
      </c>
      <c r="G1451">
        <v>7</v>
      </c>
      <c r="H1451" t="s">
        <v>101</v>
      </c>
      <c r="I1451" t="s">
        <v>697</v>
      </c>
      <c r="J1451" t="s">
        <v>690</v>
      </c>
      <c r="L1451" t="s">
        <v>691</v>
      </c>
    </row>
    <row r="1452" spans="1:12">
      <c r="A1452">
        <v>2025</v>
      </c>
      <c r="B1452" t="s">
        <v>423</v>
      </c>
      <c r="C1452" t="s">
        <v>18</v>
      </c>
      <c r="D1452" t="s">
        <v>103</v>
      </c>
      <c r="E1452" t="s">
        <v>102</v>
      </c>
      <c r="F1452">
        <v>2023</v>
      </c>
      <c r="G1452">
        <v>7</v>
      </c>
      <c r="H1452" t="s">
        <v>101</v>
      </c>
      <c r="I1452" t="s">
        <v>697</v>
      </c>
      <c r="J1452" t="s">
        <v>690</v>
      </c>
      <c r="L1452" t="s">
        <v>691</v>
      </c>
    </row>
    <row r="1453" spans="1:12">
      <c r="A1453">
        <v>2025</v>
      </c>
      <c r="B1453" t="s">
        <v>424</v>
      </c>
      <c r="C1453" t="s">
        <v>21</v>
      </c>
      <c r="D1453" t="s">
        <v>103</v>
      </c>
      <c r="E1453" t="s">
        <v>102</v>
      </c>
      <c r="F1453">
        <v>2023</v>
      </c>
      <c r="G1453">
        <v>21</v>
      </c>
      <c r="H1453" t="s">
        <v>101</v>
      </c>
      <c r="I1453" t="s">
        <v>697</v>
      </c>
      <c r="J1453" t="s">
        <v>690</v>
      </c>
      <c r="L1453" t="s">
        <v>691</v>
      </c>
    </row>
    <row r="1454" spans="1:12">
      <c r="A1454">
        <v>2025</v>
      </c>
      <c r="B1454" t="s">
        <v>436</v>
      </c>
      <c r="C1454" t="s">
        <v>49</v>
      </c>
      <c r="D1454" t="s">
        <v>103</v>
      </c>
      <c r="E1454" t="s">
        <v>102</v>
      </c>
      <c r="F1454">
        <v>2023</v>
      </c>
      <c r="G1454">
        <v>12</v>
      </c>
      <c r="H1454" t="s">
        <v>101</v>
      </c>
      <c r="I1454" t="s">
        <v>697</v>
      </c>
      <c r="J1454" t="s">
        <v>690</v>
      </c>
      <c r="L1454" t="s">
        <v>691</v>
      </c>
    </row>
    <row r="1455" spans="1:12">
      <c r="A1455">
        <v>2025</v>
      </c>
      <c r="B1455" t="s">
        <v>421</v>
      </c>
      <c r="C1455" t="s">
        <v>13</v>
      </c>
      <c r="D1455" t="s">
        <v>103</v>
      </c>
      <c r="E1455" t="s">
        <v>102</v>
      </c>
      <c r="F1455">
        <v>2023</v>
      </c>
      <c r="G1455">
        <v>37</v>
      </c>
      <c r="H1455" t="s">
        <v>101</v>
      </c>
      <c r="I1455" t="s">
        <v>697</v>
      </c>
      <c r="J1455" t="s">
        <v>690</v>
      </c>
      <c r="L1455" t="s">
        <v>691</v>
      </c>
    </row>
    <row r="1456" spans="1:12">
      <c r="A1456">
        <v>2025</v>
      </c>
      <c r="B1456" t="s">
        <v>434</v>
      </c>
      <c r="C1456" t="s">
        <v>45</v>
      </c>
      <c r="D1456" t="s">
        <v>103</v>
      </c>
      <c r="E1456" t="s">
        <v>102</v>
      </c>
      <c r="F1456">
        <v>2023</v>
      </c>
      <c r="G1456">
        <v>0</v>
      </c>
      <c r="H1456" t="s">
        <v>101</v>
      </c>
      <c r="I1456" t="s">
        <v>697</v>
      </c>
      <c r="J1456" t="s">
        <v>690</v>
      </c>
      <c r="L1456" t="s">
        <v>691</v>
      </c>
    </row>
    <row r="1457" spans="1:12">
      <c r="A1457">
        <v>2025</v>
      </c>
      <c r="B1457" t="s">
        <v>431</v>
      </c>
      <c r="C1457" t="s">
        <v>36</v>
      </c>
      <c r="D1457" t="s">
        <v>103</v>
      </c>
      <c r="E1457" t="s">
        <v>102</v>
      </c>
      <c r="F1457">
        <v>2023</v>
      </c>
      <c r="G1457">
        <v>4</v>
      </c>
      <c r="H1457" t="s">
        <v>101</v>
      </c>
      <c r="I1457" t="s">
        <v>697</v>
      </c>
      <c r="J1457" t="s">
        <v>690</v>
      </c>
      <c r="L1457" t="s">
        <v>691</v>
      </c>
    </row>
    <row r="1458" spans="1:12">
      <c r="A1458">
        <v>2025</v>
      </c>
      <c r="B1458" t="s">
        <v>420</v>
      </c>
      <c r="C1458" t="s">
        <v>8</v>
      </c>
      <c r="D1458" t="s">
        <v>103</v>
      </c>
      <c r="E1458" t="s">
        <v>102</v>
      </c>
      <c r="F1458">
        <v>2023</v>
      </c>
      <c r="G1458">
        <v>48</v>
      </c>
      <c r="H1458" t="s">
        <v>101</v>
      </c>
      <c r="I1458" t="s">
        <v>697</v>
      </c>
      <c r="J1458" t="s">
        <v>690</v>
      </c>
      <c r="L1458" t="s">
        <v>691</v>
      </c>
    </row>
    <row r="1459" spans="1:12">
      <c r="A1459">
        <v>2025</v>
      </c>
      <c r="B1459" t="s">
        <v>432</v>
      </c>
      <c r="C1459" t="s">
        <v>39</v>
      </c>
      <c r="D1459" t="s">
        <v>103</v>
      </c>
      <c r="E1459" t="s">
        <v>102</v>
      </c>
      <c r="F1459">
        <v>2023</v>
      </c>
      <c r="G1459">
        <v>11</v>
      </c>
      <c r="H1459" t="s">
        <v>101</v>
      </c>
      <c r="I1459" t="s">
        <v>697</v>
      </c>
      <c r="J1459" t="s">
        <v>690</v>
      </c>
      <c r="L1459" t="s">
        <v>691</v>
      </c>
    </row>
    <row r="1460" spans="1:12">
      <c r="A1460">
        <v>2025</v>
      </c>
      <c r="B1460" t="s">
        <v>436</v>
      </c>
      <c r="C1460" t="s">
        <v>49</v>
      </c>
      <c r="D1460" t="s">
        <v>84</v>
      </c>
      <c r="E1460" t="s">
        <v>79</v>
      </c>
      <c r="F1460">
        <v>2023</v>
      </c>
      <c r="G1460">
        <v>2</v>
      </c>
      <c r="H1460" t="s">
        <v>1</v>
      </c>
      <c r="I1460" t="s">
        <v>688</v>
      </c>
      <c r="J1460" t="s">
        <v>690</v>
      </c>
      <c r="K1460" t="s">
        <v>78</v>
      </c>
      <c r="L1460" t="s">
        <v>691</v>
      </c>
    </row>
    <row r="1461" spans="1:12">
      <c r="A1461">
        <v>2025</v>
      </c>
      <c r="B1461" t="s">
        <v>425</v>
      </c>
      <c r="C1461" t="s">
        <v>24</v>
      </c>
      <c r="D1461" t="s">
        <v>84</v>
      </c>
      <c r="E1461" t="s">
        <v>79</v>
      </c>
      <c r="F1461">
        <v>2023</v>
      </c>
      <c r="G1461">
        <v>8</v>
      </c>
      <c r="H1461" t="s">
        <v>1</v>
      </c>
      <c r="I1461" t="s">
        <v>688</v>
      </c>
      <c r="J1461" t="s">
        <v>690</v>
      </c>
      <c r="K1461" t="s">
        <v>78</v>
      </c>
      <c r="L1461" t="s">
        <v>691</v>
      </c>
    </row>
    <row r="1462" spans="1:12">
      <c r="A1462">
        <v>2025</v>
      </c>
      <c r="B1462" t="s">
        <v>438</v>
      </c>
      <c r="C1462" t="s">
        <v>52</v>
      </c>
      <c r="D1462" t="s">
        <v>84</v>
      </c>
      <c r="E1462" t="s">
        <v>79</v>
      </c>
      <c r="F1462">
        <v>2023</v>
      </c>
      <c r="G1462">
        <v>0</v>
      </c>
      <c r="H1462" t="s">
        <v>1</v>
      </c>
      <c r="I1462" t="s">
        <v>688</v>
      </c>
      <c r="J1462" t="s">
        <v>690</v>
      </c>
      <c r="K1462" t="s">
        <v>78</v>
      </c>
      <c r="L1462" t="s">
        <v>691</v>
      </c>
    </row>
    <row r="1463" spans="1:12">
      <c r="A1463">
        <v>2025</v>
      </c>
      <c r="B1463" t="s">
        <v>421</v>
      </c>
      <c r="C1463" t="s">
        <v>13</v>
      </c>
      <c r="D1463" t="s">
        <v>84</v>
      </c>
      <c r="E1463" t="s">
        <v>79</v>
      </c>
      <c r="F1463">
        <v>2023</v>
      </c>
      <c r="G1463">
        <v>5</v>
      </c>
      <c r="H1463" t="s">
        <v>1</v>
      </c>
      <c r="I1463" t="s">
        <v>688</v>
      </c>
      <c r="J1463" t="s">
        <v>690</v>
      </c>
      <c r="K1463" t="s">
        <v>78</v>
      </c>
      <c r="L1463" t="s">
        <v>691</v>
      </c>
    </row>
    <row r="1464" spans="1:12">
      <c r="A1464">
        <v>2025</v>
      </c>
      <c r="B1464" t="s">
        <v>432</v>
      </c>
      <c r="C1464" t="s">
        <v>39</v>
      </c>
      <c r="D1464" t="s">
        <v>84</v>
      </c>
      <c r="E1464" t="s">
        <v>79</v>
      </c>
      <c r="F1464">
        <v>2023</v>
      </c>
      <c r="G1464">
        <v>5</v>
      </c>
      <c r="H1464" t="s">
        <v>1</v>
      </c>
      <c r="I1464" t="s">
        <v>688</v>
      </c>
      <c r="J1464" t="s">
        <v>690</v>
      </c>
      <c r="K1464" t="s">
        <v>78</v>
      </c>
      <c r="L1464" t="s">
        <v>691</v>
      </c>
    </row>
    <row r="1465" spans="1:12">
      <c r="A1465">
        <v>2025</v>
      </c>
      <c r="B1465" t="s">
        <v>423</v>
      </c>
      <c r="C1465" t="s">
        <v>18</v>
      </c>
      <c r="D1465" t="s">
        <v>84</v>
      </c>
      <c r="E1465" t="s">
        <v>79</v>
      </c>
      <c r="F1465">
        <v>2023</v>
      </c>
      <c r="G1465">
        <v>4</v>
      </c>
      <c r="H1465" t="s">
        <v>1</v>
      </c>
      <c r="I1465" t="s">
        <v>688</v>
      </c>
      <c r="J1465" t="s">
        <v>690</v>
      </c>
      <c r="K1465" t="s">
        <v>78</v>
      </c>
      <c r="L1465" t="s">
        <v>691</v>
      </c>
    </row>
    <row r="1466" spans="1:12">
      <c r="A1466">
        <v>2025</v>
      </c>
      <c r="B1466" t="s">
        <v>434</v>
      </c>
      <c r="C1466" t="s">
        <v>45</v>
      </c>
      <c r="D1466" t="s">
        <v>84</v>
      </c>
      <c r="E1466" t="s">
        <v>79</v>
      </c>
      <c r="F1466">
        <v>2023</v>
      </c>
      <c r="G1466">
        <v>4</v>
      </c>
      <c r="H1466" t="s">
        <v>1</v>
      </c>
      <c r="I1466" t="s">
        <v>688</v>
      </c>
      <c r="J1466" t="s">
        <v>690</v>
      </c>
      <c r="K1466" t="s">
        <v>78</v>
      </c>
      <c r="L1466" t="s">
        <v>691</v>
      </c>
    </row>
    <row r="1467" spans="1:12">
      <c r="A1467">
        <v>2025</v>
      </c>
      <c r="B1467" t="s">
        <v>439</v>
      </c>
      <c r="C1467" t="s">
        <v>53</v>
      </c>
      <c r="D1467" t="s">
        <v>84</v>
      </c>
      <c r="E1467" t="s">
        <v>79</v>
      </c>
      <c r="F1467">
        <v>2023</v>
      </c>
      <c r="G1467">
        <v>4</v>
      </c>
      <c r="H1467" t="s">
        <v>1</v>
      </c>
      <c r="I1467" t="s">
        <v>688</v>
      </c>
      <c r="J1467" t="s">
        <v>690</v>
      </c>
      <c r="K1467" t="s">
        <v>78</v>
      </c>
      <c r="L1467" t="s">
        <v>691</v>
      </c>
    </row>
    <row r="1468" spans="1:12">
      <c r="A1468">
        <v>2025</v>
      </c>
      <c r="B1468" t="s">
        <v>428</v>
      </c>
      <c r="C1468" t="s">
        <v>27</v>
      </c>
      <c r="D1468" t="s">
        <v>84</v>
      </c>
      <c r="E1468" t="s">
        <v>79</v>
      </c>
      <c r="F1468">
        <v>2023</v>
      </c>
      <c r="G1468">
        <v>0</v>
      </c>
      <c r="H1468" t="s">
        <v>1</v>
      </c>
      <c r="I1468" t="s">
        <v>688</v>
      </c>
      <c r="J1468" t="s">
        <v>690</v>
      </c>
      <c r="K1468" t="s">
        <v>78</v>
      </c>
      <c r="L1468" t="s">
        <v>691</v>
      </c>
    </row>
    <row r="1469" spans="1:12">
      <c r="A1469">
        <v>2025</v>
      </c>
      <c r="B1469" t="s">
        <v>437</v>
      </c>
      <c r="C1469" t="s">
        <v>51</v>
      </c>
      <c r="D1469" t="s">
        <v>84</v>
      </c>
      <c r="E1469" t="s">
        <v>79</v>
      </c>
      <c r="F1469">
        <v>2023</v>
      </c>
      <c r="G1469">
        <v>7</v>
      </c>
      <c r="H1469" t="s">
        <v>1</v>
      </c>
      <c r="I1469" t="s">
        <v>688</v>
      </c>
      <c r="J1469" t="s">
        <v>690</v>
      </c>
      <c r="K1469" t="s">
        <v>78</v>
      </c>
      <c r="L1469" t="s">
        <v>691</v>
      </c>
    </row>
    <row r="1470" spans="1:12">
      <c r="A1470">
        <v>2025</v>
      </c>
      <c r="B1470" t="s">
        <v>435</v>
      </c>
      <c r="C1470" t="s">
        <v>48</v>
      </c>
      <c r="D1470" t="s">
        <v>84</v>
      </c>
      <c r="E1470" t="s">
        <v>79</v>
      </c>
      <c r="F1470">
        <v>2023</v>
      </c>
      <c r="G1470">
        <v>3</v>
      </c>
      <c r="H1470" t="s">
        <v>1</v>
      </c>
      <c r="I1470" t="s">
        <v>688</v>
      </c>
      <c r="J1470" t="s">
        <v>690</v>
      </c>
      <c r="K1470" t="s">
        <v>78</v>
      </c>
      <c r="L1470" t="s">
        <v>691</v>
      </c>
    </row>
    <row r="1471" spans="1:12">
      <c r="A1471">
        <v>2025</v>
      </c>
      <c r="B1471" t="s">
        <v>429</v>
      </c>
      <c r="C1471" t="s">
        <v>30</v>
      </c>
      <c r="D1471" t="s">
        <v>84</v>
      </c>
      <c r="E1471" t="s">
        <v>79</v>
      </c>
      <c r="F1471">
        <v>2023</v>
      </c>
      <c r="G1471">
        <v>16</v>
      </c>
      <c r="H1471" t="s">
        <v>1</v>
      </c>
      <c r="I1471" t="s">
        <v>688</v>
      </c>
      <c r="J1471" t="s">
        <v>690</v>
      </c>
      <c r="K1471" t="s">
        <v>78</v>
      </c>
      <c r="L1471" t="s">
        <v>691</v>
      </c>
    </row>
    <row r="1472" spans="1:12">
      <c r="A1472">
        <v>2025</v>
      </c>
      <c r="B1472" t="s">
        <v>422</v>
      </c>
      <c r="C1472" t="s">
        <v>15</v>
      </c>
      <c r="D1472" t="s">
        <v>84</v>
      </c>
      <c r="E1472" t="s">
        <v>79</v>
      </c>
      <c r="F1472">
        <v>2023</v>
      </c>
      <c r="G1472">
        <v>19</v>
      </c>
      <c r="H1472" t="s">
        <v>1</v>
      </c>
      <c r="I1472" t="s">
        <v>688</v>
      </c>
      <c r="J1472" t="s">
        <v>690</v>
      </c>
      <c r="K1472" t="s">
        <v>78</v>
      </c>
      <c r="L1472" t="s">
        <v>691</v>
      </c>
    </row>
    <row r="1473" spans="1:12">
      <c r="A1473">
        <v>2025</v>
      </c>
      <c r="B1473" t="s">
        <v>431</v>
      </c>
      <c r="C1473" t="s">
        <v>36</v>
      </c>
      <c r="D1473" t="s">
        <v>84</v>
      </c>
      <c r="E1473" t="s">
        <v>79</v>
      </c>
      <c r="F1473">
        <v>2023</v>
      </c>
      <c r="G1473">
        <v>1</v>
      </c>
      <c r="H1473" t="s">
        <v>1</v>
      </c>
      <c r="I1473" t="s">
        <v>688</v>
      </c>
      <c r="J1473" t="s">
        <v>690</v>
      </c>
      <c r="K1473" t="s">
        <v>78</v>
      </c>
      <c r="L1473" t="s">
        <v>691</v>
      </c>
    </row>
    <row r="1474" spans="1:12">
      <c r="A1474">
        <v>2025</v>
      </c>
      <c r="B1474" t="s">
        <v>433</v>
      </c>
      <c r="C1474" t="s">
        <v>42</v>
      </c>
      <c r="D1474" t="s">
        <v>84</v>
      </c>
      <c r="E1474" t="s">
        <v>79</v>
      </c>
      <c r="F1474">
        <v>2023</v>
      </c>
      <c r="G1474">
        <v>3</v>
      </c>
      <c r="H1474" t="s">
        <v>1</v>
      </c>
      <c r="I1474" t="s">
        <v>688</v>
      </c>
      <c r="J1474" t="s">
        <v>690</v>
      </c>
      <c r="K1474" t="s">
        <v>78</v>
      </c>
      <c r="L1474" t="s">
        <v>691</v>
      </c>
    </row>
    <row r="1475" spans="1:12">
      <c r="A1475">
        <v>2025</v>
      </c>
      <c r="B1475" t="s">
        <v>420</v>
      </c>
      <c r="C1475" t="s">
        <v>8</v>
      </c>
      <c r="D1475" t="s">
        <v>84</v>
      </c>
      <c r="E1475" t="s">
        <v>79</v>
      </c>
      <c r="F1475">
        <v>2023</v>
      </c>
      <c r="G1475">
        <v>12</v>
      </c>
      <c r="H1475" t="s">
        <v>1</v>
      </c>
      <c r="I1475" t="s">
        <v>688</v>
      </c>
      <c r="J1475" t="s">
        <v>690</v>
      </c>
      <c r="K1475" t="s">
        <v>78</v>
      </c>
      <c r="L1475" t="s">
        <v>691</v>
      </c>
    </row>
    <row r="1476" spans="1:12">
      <c r="A1476">
        <v>2025</v>
      </c>
      <c r="B1476" t="s">
        <v>424</v>
      </c>
      <c r="C1476" t="s">
        <v>21</v>
      </c>
      <c r="D1476" t="s">
        <v>84</v>
      </c>
      <c r="E1476" t="s">
        <v>79</v>
      </c>
      <c r="F1476">
        <v>2023</v>
      </c>
      <c r="G1476">
        <v>3</v>
      </c>
      <c r="H1476" t="s">
        <v>1</v>
      </c>
      <c r="I1476" t="s">
        <v>688</v>
      </c>
      <c r="J1476" t="s">
        <v>690</v>
      </c>
      <c r="K1476" t="s">
        <v>78</v>
      </c>
      <c r="L1476" t="s">
        <v>691</v>
      </c>
    </row>
    <row r="1477" spans="1:12">
      <c r="A1477">
        <v>2025</v>
      </c>
      <c r="B1477" t="s">
        <v>430</v>
      </c>
      <c r="C1477" t="s">
        <v>33</v>
      </c>
      <c r="D1477" t="s">
        <v>84</v>
      </c>
      <c r="E1477" t="s">
        <v>79</v>
      </c>
      <c r="F1477">
        <v>2023</v>
      </c>
      <c r="G1477">
        <v>6</v>
      </c>
      <c r="H1477" t="s">
        <v>1</v>
      </c>
      <c r="I1477" t="s">
        <v>688</v>
      </c>
      <c r="J1477" t="s">
        <v>690</v>
      </c>
      <c r="K1477" t="s">
        <v>78</v>
      </c>
      <c r="L1477" t="s">
        <v>691</v>
      </c>
    </row>
    <row r="1478" spans="1:12">
      <c r="A1478">
        <v>2025</v>
      </c>
      <c r="B1478" t="s">
        <v>423</v>
      </c>
      <c r="C1478" t="s">
        <v>18</v>
      </c>
      <c r="D1478" t="s">
        <v>121</v>
      </c>
      <c r="E1478" t="s">
        <v>122</v>
      </c>
      <c r="F1478">
        <v>2023</v>
      </c>
      <c r="G1478">
        <v>1</v>
      </c>
      <c r="H1478" t="s">
        <v>119</v>
      </c>
      <c r="I1478" t="s">
        <v>712</v>
      </c>
      <c r="J1478" t="s">
        <v>690</v>
      </c>
      <c r="L1478" t="s">
        <v>691</v>
      </c>
    </row>
    <row r="1479" spans="1:12">
      <c r="A1479">
        <v>2025</v>
      </c>
      <c r="B1479" t="s">
        <v>435</v>
      </c>
      <c r="C1479" t="s">
        <v>48</v>
      </c>
      <c r="D1479" t="s">
        <v>121</v>
      </c>
      <c r="E1479" t="s">
        <v>122</v>
      </c>
      <c r="F1479">
        <v>2023</v>
      </c>
      <c r="G1479">
        <v>0</v>
      </c>
      <c r="H1479" t="s">
        <v>119</v>
      </c>
      <c r="I1479" t="s">
        <v>712</v>
      </c>
      <c r="J1479" t="s">
        <v>690</v>
      </c>
      <c r="L1479" t="s">
        <v>691</v>
      </c>
    </row>
    <row r="1480" spans="1:12">
      <c r="A1480">
        <v>2025</v>
      </c>
      <c r="B1480" t="s">
        <v>439</v>
      </c>
      <c r="C1480" t="s">
        <v>53</v>
      </c>
      <c r="D1480" t="s">
        <v>121</v>
      </c>
      <c r="E1480" t="s">
        <v>122</v>
      </c>
      <c r="F1480">
        <v>2023</v>
      </c>
      <c r="G1480">
        <v>1</v>
      </c>
      <c r="H1480" t="s">
        <v>119</v>
      </c>
      <c r="I1480" t="s">
        <v>712</v>
      </c>
      <c r="J1480" t="s">
        <v>690</v>
      </c>
      <c r="L1480" t="s">
        <v>691</v>
      </c>
    </row>
    <row r="1481" spans="1:12">
      <c r="A1481">
        <v>2025</v>
      </c>
      <c r="B1481" t="s">
        <v>434</v>
      </c>
      <c r="C1481" t="s">
        <v>45</v>
      </c>
      <c r="D1481" t="s">
        <v>121</v>
      </c>
      <c r="E1481" t="s">
        <v>122</v>
      </c>
      <c r="F1481">
        <v>2023</v>
      </c>
      <c r="G1481">
        <v>0</v>
      </c>
      <c r="H1481" t="s">
        <v>119</v>
      </c>
      <c r="I1481" t="s">
        <v>712</v>
      </c>
      <c r="J1481" t="s">
        <v>690</v>
      </c>
      <c r="L1481" t="s">
        <v>691</v>
      </c>
    </row>
    <row r="1482" spans="1:12">
      <c r="A1482">
        <v>2025</v>
      </c>
      <c r="B1482" t="s">
        <v>425</v>
      </c>
      <c r="C1482" t="s">
        <v>24</v>
      </c>
      <c r="D1482" t="s">
        <v>121</v>
      </c>
      <c r="E1482" t="s">
        <v>122</v>
      </c>
      <c r="F1482">
        <v>2023</v>
      </c>
      <c r="G1482">
        <v>1</v>
      </c>
      <c r="H1482" t="s">
        <v>119</v>
      </c>
      <c r="I1482" t="s">
        <v>712</v>
      </c>
      <c r="J1482" t="s">
        <v>690</v>
      </c>
      <c r="L1482" t="s">
        <v>691</v>
      </c>
    </row>
    <row r="1483" spans="1:12">
      <c r="A1483">
        <v>2025</v>
      </c>
      <c r="B1483" t="s">
        <v>436</v>
      </c>
      <c r="C1483" t="s">
        <v>49</v>
      </c>
      <c r="D1483" t="s">
        <v>121</v>
      </c>
      <c r="E1483" t="s">
        <v>122</v>
      </c>
      <c r="F1483">
        <v>2023</v>
      </c>
      <c r="G1483">
        <v>0</v>
      </c>
      <c r="H1483" t="s">
        <v>119</v>
      </c>
      <c r="I1483" t="s">
        <v>712</v>
      </c>
      <c r="J1483" t="s">
        <v>690</v>
      </c>
      <c r="L1483" t="s">
        <v>691</v>
      </c>
    </row>
    <row r="1484" spans="1:12">
      <c r="A1484">
        <v>2025</v>
      </c>
      <c r="B1484" t="s">
        <v>437</v>
      </c>
      <c r="C1484" t="s">
        <v>51</v>
      </c>
      <c r="D1484" t="s">
        <v>121</v>
      </c>
      <c r="E1484" t="s">
        <v>122</v>
      </c>
      <c r="F1484">
        <v>2023</v>
      </c>
      <c r="G1484">
        <v>3</v>
      </c>
      <c r="H1484" t="s">
        <v>119</v>
      </c>
      <c r="I1484" t="s">
        <v>712</v>
      </c>
      <c r="J1484" t="s">
        <v>690</v>
      </c>
      <c r="L1484" t="s">
        <v>691</v>
      </c>
    </row>
    <row r="1485" spans="1:12">
      <c r="A1485">
        <v>2025</v>
      </c>
      <c r="B1485" t="s">
        <v>428</v>
      </c>
      <c r="C1485" t="s">
        <v>27</v>
      </c>
      <c r="D1485" t="s">
        <v>121</v>
      </c>
      <c r="E1485" t="s">
        <v>122</v>
      </c>
      <c r="F1485">
        <v>2023</v>
      </c>
      <c r="G1485">
        <v>1</v>
      </c>
      <c r="H1485" t="s">
        <v>119</v>
      </c>
      <c r="I1485" t="s">
        <v>712</v>
      </c>
      <c r="J1485" t="s">
        <v>690</v>
      </c>
      <c r="L1485" t="s">
        <v>691</v>
      </c>
    </row>
    <row r="1486" spans="1:12">
      <c r="A1486">
        <v>2025</v>
      </c>
      <c r="B1486" t="s">
        <v>421</v>
      </c>
      <c r="C1486" t="s">
        <v>13</v>
      </c>
      <c r="D1486" t="s">
        <v>121</v>
      </c>
      <c r="E1486" t="s">
        <v>122</v>
      </c>
      <c r="F1486">
        <v>2023</v>
      </c>
      <c r="G1486">
        <v>2</v>
      </c>
      <c r="H1486" t="s">
        <v>119</v>
      </c>
      <c r="I1486" t="s">
        <v>712</v>
      </c>
      <c r="J1486" t="s">
        <v>690</v>
      </c>
      <c r="L1486" t="s">
        <v>691</v>
      </c>
    </row>
    <row r="1487" spans="1:12">
      <c r="A1487">
        <v>2025</v>
      </c>
      <c r="B1487" t="s">
        <v>438</v>
      </c>
      <c r="C1487" t="s">
        <v>52</v>
      </c>
      <c r="D1487" t="s">
        <v>121</v>
      </c>
      <c r="E1487" t="s">
        <v>122</v>
      </c>
      <c r="F1487">
        <v>2023</v>
      </c>
      <c r="G1487">
        <v>1</v>
      </c>
      <c r="H1487" t="s">
        <v>119</v>
      </c>
      <c r="I1487" t="s">
        <v>712</v>
      </c>
      <c r="J1487" t="s">
        <v>690</v>
      </c>
      <c r="L1487" t="s">
        <v>691</v>
      </c>
    </row>
    <row r="1488" spans="1:12">
      <c r="A1488">
        <v>2025</v>
      </c>
      <c r="B1488" t="s">
        <v>433</v>
      </c>
      <c r="C1488" t="s">
        <v>42</v>
      </c>
      <c r="D1488" t="s">
        <v>121</v>
      </c>
      <c r="E1488" t="s">
        <v>122</v>
      </c>
      <c r="F1488">
        <v>2023</v>
      </c>
      <c r="G1488">
        <v>1</v>
      </c>
      <c r="H1488" t="s">
        <v>119</v>
      </c>
      <c r="I1488" t="s">
        <v>712</v>
      </c>
      <c r="J1488" t="s">
        <v>690</v>
      </c>
      <c r="L1488" t="s">
        <v>691</v>
      </c>
    </row>
    <row r="1489" spans="1:12">
      <c r="A1489">
        <v>2025</v>
      </c>
      <c r="B1489" t="s">
        <v>420</v>
      </c>
      <c r="C1489" t="s">
        <v>8</v>
      </c>
      <c r="D1489" t="s">
        <v>121</v>
      </c>
      <c r="E1489" t="s">
        <v>122</v>
      </c>
      <c r="F1489">
        <v>2023</v>
      </c>
      <c r="G1489">
        <v>2</v>
      </c>
      <c r="H1489" t="s">
        <v>119</v>
      </c>
      <c r="I1489" t="s">
        <v>712</v>
      </c>
      <c r="J1489" t="s">
        <v>690</v>
      </c>
      <c r="L1489" t="s">
        <v>691</v>
      </c>
    </row>
    <row r="1490" spans="1:12">
      <c r="A1490">
        <v>2025</v>
      </c>
      <c r="B1490" t="s">
        <v>429</v>
      </c>
      <c r="C1490" t="s">
        <v>30</v>
      </c>
      <c r="D1490" t="s">
        <v>121</v>
      </c>
      <c r="E1490" t="s">
        <v>122</v>
      </c>
      <c r="F1490">
        <v>2023</v>
      </c>
      <c r="G1490">
        <v>2</v>
      </c>
      <c r="H1490" t="s">
        <v>119</v>
      </c>
      <c r="I1490" t="s">
        <v>712</v>
      </c>
      <c r="J1490" t="s">
        <v>690</v>
      </c>
      <c r="L1490" t="s">
        <v>691</v>
      </c>
    </row>
    <row r="1491" spans="1:12">
      <c r="A1491">
        <v>2025</v>
      </c>
      <c r="B1491" t="s">
        <v>422</v>
      </c>
      <c r="C1491" t="s">
        <v>15</v>
      </c>
      <c r="D1491" t="s">
        <v>121</v>
      </c>
      <c r="E1491" t="s">
        <v>122</v>
      </c>
      <c r="F1491">
        <v>2023</v>
      </c>
      <c r="G1491">
        <v>6</v>
      </c>
      <c r="H1491" t="s">
        <v>119</v>
      </c>
      <c r="I1491" t="s">
        <v>712</v>
      </c>
      <c r="J1491" t="s">
        <v>690</v>
      </c>
      <c r="L1491" t="s">
        <v>691</v>
      </c>
    </row>
    <row r="1492" spans="1:12">
      <c r="A1492">
        <v>2025</v>
      </c>
      <c r="B1492" t="s">
        <v>432</v>
      </c>
      <c r="C1492" t="s">
        <v>39</v>
      </c>
      <c r="D1492" t="s">
        <v>121</v>
      </c>
      <c r="E1492" t="s">
        <v>122</v>
      </c>
      <c r="F1492">
        <v>2023</v>
      </c>
      <c r="G1492">
        <v>1</v>
      </c>
      <c r="H1492" t="s">
        <v>119</v>
      </c>
      <c r="I1492" t="s">
        <v>712</v>
      </c>
      <c r="J1492" t="s">
        <v>690</v>
      </c>
      <c r="L1492" t="s">
        <v>691</v>
      </c>
    </row>
    <row r="1493" spans="1:12">
      <c r="A1493">
        <v>2025</v>
      </c>
      <c r="B1493" t="s">
        <v>424</v>
      </c>
      <c r="C1493" t="s">
        <v>21</v>
      </c>
      <c r="D1493" t="s">
        <v>121</v>
      </c>
      <c r="E1493" t="s">
        <v>122</v>
      </c>
      <c r="F1493">
        <v>2023</v>
      </c>
      <c r="G1493">
        <v>2</v>
      </c>
      <c r="H1493" t="s">
        <v>119</v>
      </c>
      <c r="I1493" t="s">
        <v>712</v>
      </c>
      <c r="J1493" t="s">
        <v>690</v>
      </c>
      <c r="L1493" t="s">
        <v>691</v>
      </c>
    </row>
    <row r="1494" spans="1:12">
      <c r="A1494">
        <v>2025</v>
      </c>
      <c r="B1494" t="s">
        <v>430</v>
      </c>
      <c r="C1494" t="s">
        <v>33</v>
      </c>
      <c r="D1494" t="s">
        <v>121</v>
      </c>
      <c r="E1494" t="s">
        <v>122</v>
      </c>
      <c r="F1494">
        <v>2023</v>
      </c>
      <c r="G1494">
        <v>1</v>
      </c>
      <c r="H1494" t="s">
        <v>119</v>
      </c>
      <c r="I1494" t="s">
        <v>712</v>
      </c>
      <c r="J1494" t="s">
        <v>690</v>
      </c>
      <c r="L1494" t="s">
        <v>691</v>
      </c>
    </row>
    <row r="1495" spans="1:12">
      <c r="A1495">
        <v>2025</v>
      </c>
      <c r="B1495" t="s">
        <v>431</v>
      </c>
      <c r="C1495" t="s">
        <v>36</v>
      </c>
      <c r="D1495" t="s">
        <v>121</v>
      </c>
      <c r="E1495" t="s">
        <v>122</v>
      </c>
      <c r="F1495">
        <v>2023</v>
      </c>
      <c r="G1495">
        <v>1</v>
      </c>
      <c r="H1495" t="s">
        <v>119</v>
      </c>
      <c r="I1495" t="s">
        <v>712</v>
      </c>
      <c r="J1495" t="s">
        <v>690</v>
      </c>
      <c r="L1495" t="s">
        <v>691</v>
      </c>
    </row>
    <row r="1496" spans="1:12">
      <c r="A1496">
        <v>2025</v>
      </c>
      <c r="B1496" t="s">
        <v>433</v>
      </c>
      <c r="C1496" t="s">
        <v>42</v>
      </c>
      <c r="D1496" t="s">
        <v>114</v>
      </c>
      <c r="E1496" t="s">
        <v>115</v>
      </c>
      <c r="F1496">
        <v>2023</v>
      </c>
      <c r="G1496">
        <v>38.095238095238088</v>
      </c>
      <c r="H1496" t="s">
        <v>101</v>
      </c>
      <c r="I1496" t="s">
        <v>697</v>
      </c>
      <c r="J1496" t="s">
        <v>690</v>
      </c>
      <c r="L1496" t="s">
        <v>691</v>
      </c>
    </row>
    <row r="1497" spans="1:12">
      <c r="A1497">
        <v>2025</v>
      </c>
      <c r="B1497" t="s">
        <v>439</v>
      </c>
      <c r="C1497" t="s">
        <v>53</v>
      </c>
      <c r="D1497" t="s">
        <v>114</v>
      </c>
      <c r="E1497" t="s">
        <v>115</v>
      </c>
      <c r="F1497">
        <v>2023</v>
      </c>
      <c r="G1497">
        <v>13.75</v>
      </c>
      <c r="H1497" t="s">
        <v>101</v>
      </c>
      <c r="I1497" t="s">
        <v>697</v>
      </c>
      <c r="J1497" t="s">
        <v>690</v>
      </c>
      <c r="L1497" t="s">
        <v>691</v>
      </c>
    </row>
    <row r="1498" spans="1:12">
      <c r="A1498">
        <v>2025</v>
      </c>
      <c r="B1498" t="s">
        <v>421</v>
      </c>
      <c r="C1498" t="s">
        <v>13</v>
      </c>
      <c r="D1498" t="s">
        <v>114</v>
      </c>
      <c r="E1498" t="s">
        <v>115</v>
      </c>
      <c r="F1498">
        <v>2023</v>
      </c>
      <c r="G1498">
        <v>56.097560975609753</v>
      </c>
      <c r="H1498" t="s">
        <v>101</v>
      </c>
      <c r="I1498" t="s">
        <v>697</v>
      </c>
      <c r="J1498" t="s">
        <v>690</v>
      </c>
      <c r="L1498" t="s">
        <v>691</v>
      </c>
    </row>
    <row r="1499" spans="1:12">
      <c r="A1499">
        <v>2025</v>
      </c>
      <c r="B1499" t="s">
        <v>428</v>
      </c>
      <c r="C1499" t="s">
        <v>27</v>
      </c>
      <c r="D1499" t="s">
        <v>114</v>
      </c>
      <c r="E1499" t="s">
        <v>115</v>
      </c>
      <c r="F1499">
        <v>2023</v>
      </c>
      <c r="G1499">
        <v>24</v>
      </c>
      <c r="H1499" t="s">
        <v>101</v>
      </c>
      <c r="I1499" t="s">
        <v>697</v>
      </c>
      <c r="J1499" t="s">
        <v>690</v>
      </c>
      <c r="L1499" t="s">
        <v>691</v>
      </c>
    </row>
    <row r="1500" spans="1:12">
      <c r="A1500">
        <v>2025</v>
      </c>
      <c r="B1500" t="s">
        <v>437</v>
      </c>
      <c r="C1500" t="s">
        <v>51</v>
      </c>
      <c r="D1500" t="s">
        <v>114</v>
      </c>
      <c r="E1500" t="s">
        <v>115</v>
      </c>
      <c r="F1500">
        <v>2023</v>
      </c>
      <c r="G1500">
        <v>66.549295774647888</v>
      </c>
      <c r="H1500" t="s">
        <v>101</v>
      </c>
      <c r="I1500" t="s">
        <v>697</v>
      </c>
      <c r="J1500" t="s">
        <v>690</v>
      </c>
      <c r="L1500" t="s">
        <v>691</v>
      </c>
    </row>
    <row r="1501" spans="1:12">
      <c r="A1501">
        <v>2025</v>
      </c>
      <c r="B1501" t="s">
        <v>429</v>
      </c>
      <c r="C1501" t="s">
        <v>30</v>
      </c>
      <c r="D1501" t="s">
        <v>114</v>
      </c>
      <c r="E1501" t="s">
        <v>115</v>
      </c>
      <c r="F1501">
        <v>2023</v>
      </c>
      <c r="G1501">
        <v>31.333333333333329</v>
      </c>
      <c r="H1501" t="s">
        <v>101</v>
      </c>
      <c r="I1501" t="s">
        <v>697</v>
      </c>
      <c r="J1501" t="s">
        <v>690</v>
      </c>
      <c r="L1501" t="s">
        <v>691</v>
      </c>
    </row>
    <row r="1502" spans="1:12">
      <c r="A1502">
        <v>2025</v>
      </c>
      <c r="B1502" t="s">
        <v>425</v>
      </c>
      <c r="C1502" t="s">
        <v>24</v>
      </c>
      <c r="D1502" t="s">
        <v>114</v>
      </c>
      <c r="E1502" t="s">
        <v>115</v>
      </c>
      <c r="F1502">
        <v>2023</v>
      </c>
      <c r="G1502">
        <v>36.363636363636367</v>
      </c>
      <c r="H1502" t="s">
        <v>101</v>
      </c>
      <c r="I1502" t="s">
        <v>697</v>
      </c>
      <c r="J1502" t="s">
        <v>690</v>
      </c>
      <c r="L1502" t="s">
        <v>691</v>
      </c>
    </row>
    <row r="1503" spans="1:12">
      <c r="A1503">
        <v>2025</v>
      </c>
      <c r="B1503" t="s">
        <v>422</v>
      </c>
      <c r="C1503" t="s">
        <v>15</v>
      </c>
      <c r="D1503" t="s">
        <v>114</v>
      </c>
      <c r="E1503" t="s">
        <v>115</v>
      </c>
      <c r="F1503">
        <v>2023</v>
      </c>
      <c r="G1503">
        <v>30.65843621399177</v>
      </c>
      <c r="H1503" t="s">
        <v>101</v>
      </c>
      <c r="I1503" t="s">
        <v>697</v>
      </c>
      <c r="J1503" t="s">
        <v>690</v>
      </c>
      <c r="L1503" t="s">
        <v>691</v>
      </c>
    </row>
    <row r="1504" spans="1:12">
      <c r="A1504">
        <v>2025</v>
      </c>
      <c r="B1504" t="s">
        <v>424</v>
      </c>
      <c r="C1504" t="s">
        <v>21</v>
      </c>
      <c r="D1504" t="s">
        <v>114</v>
      </c>
      <c r="E1504" t="s">
        <v>115</v>
      </c>
      <c r="F1504">
        <v>2023</v>
      </c>
      <c r="G1504">
        <v>42.38095238095238</v>
      </c>
      <c r="H1504" t="s">
        <v>101</v>
      </c>
      <c r="I1504" t="s">
        <v>697</v>
      </c>
      <c r="J1504" t="s">
        <v>690</v>
      </c>
      <c r="L1504" t="s">
        <v>691</v>
      </c>
    </row>
    <row r="1505" spans="1:12">
      <c r="A1505">
        <v>2025</v>
      </c>
      <c r="B1505" t="s">
        <v>430</v>
      </c>
      <c r="C1505" t="s">
        <v>33</v>
      </c>
      <c r="D1505" t="s">
        <v>114</v>
      </c>
      <c r="E1505" t="s">
        <v>115</v>
      </c>
      <c r="F1505">
        <v>2023</v>
      </c>
      <c r="G1505">
        <v>26</v>
      </c>
      <c r="H1505" t="s">
        <v>101</v>
      </c>
      <c r="I1505" t="s">
        <v>697</v>
      </c>
      <c r="J1505" t="s">
        <v>690</v>
      </c>
      <c r="L1505" t="s">
        <v>691</v>
      </c>
    </row>
    <row r="1506" spans="1:12">
      <c r="A1506">
        <v>2025</v>
      </c>
      <c r="B1506" t="s">
        <v>435</v>
      </c>
      <c r="C1506" t="s">
        <v>48</v>
      </c>
      <c r="D1506" t="s">
        <v>114</v>
      </c>
      <c r="E1506" t="s">
        <v>115</v>
      </c>
      <c r="F1506">
        <v>2023</v>
      </c>
      <c r="H1506" t="s">
        <v>101</v>
      </c>
      <c r="I1506" t="s">
        <v>697</v>
      </c>
      <c r="J1506" t="s">
        <v>690</v>
      </c>
      <c r="L1506" t="s">
        <v>691</v>
      </c>
    </row>
    <row r="1507" spans="1:12">
      <c r="A1507">
        <v>2025</v>
      </c>
      <c r="B1507" t="s">
        <v>432</v>
      </c>
      <c r="C1507" t="s">
        <v>39</v>
      </c>
      <c r="D1507" t="s">
        <v>114</v>
      </c>
      <c r="E1507" t="s">
        <v>115</v>
      </c>
      <c r="F1507">
        <v>2023</v>
      </c>
      <c r="G1507">
        <v>54</v>
      </c>
      <c r="H1507" t="s">
        <v>101</v>
      </c>
      <c r="I1507" t="s">
        <v>697</v>
      </c>
      <c r="J1507" t="s">
        <v>690</v>
      </c>
      <c r="L1507" t="s">
        <v>691</v>
      </c>
    </row>
    <row r="1508" spans="1:12">
      <c r="A1508">
        <v>2025</v>
      </c>
      <c r="B1508" t="s">
        <v>436</v>
      </c>
      <c r="C1508" t="s">
        <v>49</v>
      </c>
      <c r="D1508" t="s">
        <v>114</v>
      </c>
      <c r="E1508" t="s">
        <v>115</v>
      </c>
      <c r="F1508">
        <v>2023</v>
      </c>
      <c r="H1508" t="s">
        <v>101</v>
      </c>
      <c r="I1508" t="s">
        <v>697</v>
      </c>
      <c r="J1508" t="s">
        <v>690</v>
      </c>
      <c r="L1508" t="s">
        <v>691</v>
      </c>
    </row>
    <row r="1509" spans="1:12">
      <c r="A1509">
        <v>2025</v>
      </c>
      <c r="B1509" t="s">
        <v>431</v>
      </c>
      <c r="C1509" t="s">
        <v>36</v>
      </c>
      <c r="D1509" t="s">
        <v>114</v>
      </c>
      <c r="E1509" t="s">
        <v>115</v>
      </c>
      <c r="F1509">
        <v>2023</v>
      </c>
      <c r="G1509">
        <v>36</v>
      </c>
      <c r="H1509" t="s">
        <v>101</v>
      </c>
      <c r="I1509" t="s">
        <v>697</v>
      </c>
      <c r="J1509" t="s">
        <v>690</v>
      </c>
      <c r="L1509" t="s">
        <v>691</v>
      </c>
    </row>
    <row r="1510" spans="1:12">
      <c r="A1510">
        <v>2025</v>
      </c>
      <c r="B1510" t="s">
        <v>434</v>
      </c>
      <c r="C1510" t="s">
        <v>45</v>
      </c>
      <c r="D1510" t="s">
        <v>114</v>
      </c>
      <c r="E1510" t="s">
        <v>115</v>
      </c>
      <c r="F1510">
        <v>2023</v>
      </c>
      <c r="H1510" t="s">
        <v>101</v>
      </c>
      <c r="I1510" t="s">
        <v>697</v>
      </c>
      <c r="J1510" t="s">
        <v>690</v>
      </c>
      <c r="L1510" t="s">
        <v>691</v>
      </c>
    </row>
    <row r="1511" spans="1:12">
      <c r="A1511">
        <v>2025</v>
      </c>
      <c r="B1511" t="s">
        <v>423</v>
      </c>
      <c r="C1511" t="s">
        <v>18</v>
      </c>
      <c r="D1511" t="s">
        <v>114</v>
      </c>
      <c r="E1511" t="s">
        <v>115</v>
      </c>
      <c r="F1511">
        <v>2023</v>
      </c>
      <c r="G1511">
        <v>52</v>
      </c>
      <c r="H1511" t="s">
        <v>101</v>
      </c>
      <c r="I1511" t="s">
        <v>697</v>
      </c>
      <c r="J1511" t="s">
        <v>690</v>
      </c>
      <c r="L1511" t="s">
        <v>691</v>
      </c>
    </row>
    <row r="1512" spans="1:12">
      <c r="A1512">
        <v>2025</v>
      </c>
      <c r="B1512" t="s">
        <v>420</v>
      </c>
      <c r="C1512" t="s">
        <v>8</v>
      </c>
      <c r="D1512" t="s">
        <v>114</v>
      </c>
      <c r="E1512" t="s">
        <v>115</v>
      </c>
      <c r="F1512">
        <v>2023</v>
      </c>
      <c r="G1512">
        <v>43.170731707317067</v>
      </c>
      <c r="H1512" t="s">
        <v>101</v>
      </c>
      <c r="I1512" t="s">
        <v>697</v>
      </c>
      <c r="J1512" t="s">
        <v>690</v>
      </c>
      <c r="L1512" t="s">
        <v>691</v>
      </c>
    </row>
    <row r="1513" spans="1:12">
      <c r="A1513">
        <v>2025</v>
      </c>
      <c r="B1513" t="s">
        <v>438</v>
      </c>
      <c r="C1513" t="s">
        <v>52</v>
      </c>
      <c r="D1513" t="s">
        <v>114</v>
      </c>
      <c r="E1513" t="s">
        <v>115</v>
      </c>
      <c r="F1513">
        <v>2023</v>
      </c>
      <c r="G1513">
        <v>22.413793103448281</v>
      </c>
      <c r="H1513" t="s">
        <v>101</v>
      </c>
      <c r="I1513" t="s">
        <v>697</v>
      </c>
      <c r="J1513" t="s">
        <v>690</v>
      </c>
      <c r="L1513" t="s">
        <v>691</v>
      </c>
    </row>
    <row r="1514" spans="1:12">
      <c r="A1514">
        <v>2025</v>
      </c>
      <c r="B1514" t="s">
        <v>428</v>
      </c>
      <c r="C1514" t="s">
        <v>27</v>
      </c>
      <c r="D1514" t="s">
        <v>137</v>
      </c>
      <c r="E1514" t="s">
        <v>138</v>
      </c>
      <c r="F1514">
        <v>2023</v>
      </c>
      <c r="G1514">
        <v>0</v>
      </c>
      <c r="H1514" t="s">
        <v>717</v>
      </c>
      <c r="I1514" t="s">
        <v>716</v>
      </c>
      <c r="J1514" t="s">
        <v>690</v>
      </c>
      <c r="L1514" t="s">
        <v>691</v>
      </c>
    </row>
    <row r="1515" spans="1:12">
      <c r="A1515">
        <v>2025</v>
      </c>
      <c r="B1515" t="s">
        <v>421</v>
      </c>
      <c r="C1515" t="s">
        <v>13</v>
      </c>
      <c r="D1515" t="s">
        <v>137</v>
      </c>
      <c r="E1515" t="s">
        <v>138</v>
      </c>
      <c r="F1515">
        <v>2023</v>
      </c>
      <c r="G1515">
        <v>3</v>
      </c>
      <c r="H1515" t="s">
        <v>717</v>
      </c>
      <c r="I1515" t="s">
        <v>716</v>
      </c>
      <c r="J1515" t="s">
        <v>690</v>
      </c>
      <c r="L1515" t="s">
        <v>691</v>
      </c>
    </row>
    <row r="1516" spans="1:12">
      <c r="A1516">
        <v>2025</v>
      </c>
      <c r="B1516" t="s">
        <v>431</v>
      </c>
      <c r="C1516" t="s">
        <v>36</v>
      </c>
      <c r="D1516" t="s">
        <v>137</v>
      </c>
      <c r="E1516" t="s">
        <v>138</v>
      </c>
      <c r="F1516">
        <v>2023</v>
      </c>
      <c r="G1516">
        <v>0</v>
      </c>
      <c r="H1516" t="s">
        <v>717</v>
      </c>
      <c r="I1516" t="s">
        <v>716</v>
      </c>
      <c r="J1516" t="s">
        <v>690</v>
      </c>
      <c r="L1516" t="s">
        <v>691</v>
      </c>
    </row>
    <row r="1517" spans="1:12">
      <c r="A1517">
        <v>2025</v>
      </c>
      <c r="B1517" t="s">
        <v>439</v>
      </c>
      <c r="C1517" t="s">
        <v>53</v>
      </c>
      <c r="D1517" t="s">
        <v>137</v>
      </c>
      <c r="E1517" t="s">
        <v>138</v>
      </c>
      <c r="F1517">
        <v>2023</v>
      </c>
      <c r="G1517">
        <v>0</v>
      </c>
      <c r="H1517" t="s">
        <v>717</v>
      </c>
      <c r="I1517" t="s">
        <v>716</v>
      </c>
      <c r="J1517" t="s">
        <v>690</v>
      </c>
      <c r="L1517" t="s">
        <v>691</v>
      </c>
    </row>
    <row r="1518" spans="1:12">
      <c r="A1518">
        <v>2025</v>
      </c>
      <c r="B1518" t="s">
        <v>424</v>
      </c>
      <c r="C1518" t="s">
        <v>21</v>
      </c>
      <c r="D1518" t="s">
        <v>137</v>
      </c>
      <c r="E1518" t="s">
        <v>138</v>
      </c>
      <c r="F1518">
        <v>2023</v>
      </c>
      <c r="G1518">
        <v>3</v>
      </c>
      <c r="H1518" t="s">
        <v>717</v>
      </c>
      <c r="I1518" t="s">
        <v>716</v>
      </c>
      <c r="J1518" t="s">
        <v>690</v>
      </c>
      <c r="L1518" t="s">
        <v>691</v>
      </c>
    </row>
    <row r="1519" spans="1:12">
      <c r="A1519">
        <v>2025</v>
      </c>
      <c r="B1519" t="s">
        <v>435</v>
      </c>
      <c r="C1519" t="s">
        <v>48</v>
      </c>
      <c r="D1519" t="s">
        <v>137</v>
      </c>
      <c r="E1519" t="s">
        <v>138</v>
      </c>
      <c r="F1519">
        <v>2023</v>
      </c>
      <c r="G1519">
        <v>0</v>
      </c>
      <c r="H1519" t="s">
        <v>717</v>
      </c>
      <c r="I1519" t="s">
        <v>716</v>
      </c>
      <c r="J1519" t="s">
        <v>690</v>
      </c>
      <c r="L1519" t="s">
        <v>691</v>
      </c>
    </row>
    <row r="1520" spans="1:12">
      <c r="A1520">
        <v>2025</v>
      </c>
      <c r="B1520" t="s">
        <v>422</v>
      </c>
      <c r="C1520" t="s">
        <v>15</v>
      </c>
      <c r="D1520" t="s">
        <v>137</v>
      </c>
      <c r="E1520" t="s">
        <v>138</v>
      </c>
      <c r="F1520">
        <v>2023</v>
      </c>
      <c r="G1520">
        <v>3</v>
      </c>
      <c r="H1520" t="s">
        <v>717</v>
      </c>
      <c r="I1520" t="s">
        <v>716</v>
      </c>
      <c r="J1520" t="s">
        <v>690</v>
      </c>
      <c r="L1520" t="s">
        <v>691</v>
      </c>
    </row>
    <row r="1521" spans="1:12">
      <c r="A1521">
        <v>2025</v>
      </c>
      <c r="B1521" t="s">
        <v>432</v>
      </c>
      <c r="C1521" t="s">
        <v>39</v>
      </c>
      <c r="D1521" t="s">
        <v>137</v>
      </c>
      <c r="E1521" t="s">
        <v>138</v>
      </c>
      <c r="F1521">
        <v>2023</v>
      </c>
      <c r="G1521">
        <v>3</v>
      </c>
      <c r="H1521" t="s">
        <v>717</v>
      </c>
      <c r="I1521" t="s">
        <v>716</v>
      </c>
      <c r="J1521" t="s">
        <v>690</v>
      </c>
      <c r="L1521" t="s">
        <v>691</v>
      </c>
    </row>
    <row r="1522" spans="1:12">
      <c r="A1522">
        <v>2025</v>
      </c>
      <c r="B1522" t="s">
        <v>430</v>
      </c>
      <c r="C1522" t="s">
        <v>33</v>
      </c>
      <c r="D1522" t="s">
        <v>137</v>
      </c>
      <c r="E1522" t="s">
        <v>138</v>
      </c>
      <c r="F1522">
        <v>2023</v>
      </c>
      <c r="G1522">
        <v>1</v>
      </c>
      <c r="H1522" t="s">
        <v>717</v>
      </c>
      <c r="I1522" t="s">
        <v>716</v>
      </c>
      <c r="J1522" t="s">
        <v>690</v>
      </c>
      <c r="L1522" t="s">
        <v>691</v>
      </c>
    </row>
    <row r="1523" spans="1:12">
      <c r="A1523">
        <v>2025</v>
      </c>
      <c r="B1523" t="s">
        <v>425</v>
      </c>
      <c r="C1523" t="s">
        <v>24</v>
      </c>
      <c r="D1523" t="s">
        <v>137</v>
      </c>
      <c r="E1523" t="s">
        <v>138</v>
      </c>
      <c r="F1523">
        <v>2023</v>
      </c>
      <c r="G1523">
        <v>0</v>
      </c>
      <c r="H1523" t="s">
        <v>717</v>
      </c>
      <c r="I1523" t="s">
        <v>716</v>
      </c>
      <c r="J1523" t="s">
        <v>690</v>
      </c>
      <c r="L1523" t="s">
        <v>691</v>
      </c>
    </row>
    <row r="1524" spans="1:12">
      <c r="A1524">
        <v>2025</v>
      </c>
      <c r="B1524" t="s">
        <v>436</v>
      </c>
      <c r="C1524" t="s">
        <v>49</v>
      </c>
      <c r="D1524" t="s">
        <v>137</v>
      </c>
      <c r="E1524" t="s">
        <v>138</v>
      </c>
      <c r="F1524">
        <v>2023</v>
      </c>
      <c r="G1524">
        <v>0</v>
      </c>
      <c r="H1524" t="s">
        <v>717</v>
      </c>
      <c r="I1524" t="s">
        <v>716</v>
      </c>
      <c r="J1524" t="s">
        <v>690</v>
      </c>
      <c r="L1524" t="s">
        <v>691</v>
      </c>
    </row>
    <row r="1525" spans="1:12">
      <c r="A1525">
        <v>2025</v>
      </c>
      <c r="B1525" t="s">
        <v>429</v>
      </c>
      <c r="C1525" t="s">
        <v>30</v>
      </c>
      <c r="D1525" t="s">
        <v>137</v>
      </c>
      <c r="E1525" t="s">
        <v>138</v>
      </c>
      <c r="F1525">
        <v>2023</v>
      </c>
      <c r="G1525">
        <v>8</v>
      </c>
      <c r="H1525" t="s">
        <v>717</v>
      </c>
      <c r="I1525" t="s">
        <v>716</v>
      </c>
      <c r="J1525" t="s">
        <v>690</v>
      </c>
      <c r="L1525" t="s">
        <v>691</v>
      </c>
    </row>
    <row r="1526" spans="1:12">
      <c r="A1526">
        <v>2025</v>
      </c>
      <c r="B1526" t="s">
        <v>437</v>
      </c>
      <c r="C1526" t="s">
        <v>51</v>
      </c>
      <c r="D1526" t="s">
        <v>137</v>
      </c>
      <c r="E1526" t="s">
        <v>138</v>
      </c>
      <c r="F1526">
        <v>2023</v>
      </c>
      <c r="G1526">
        <v>7</v>
      </c>
      <c r="H1526" t="s">
        <v>717</v>
      </c>
      <c r="I1526" t="s">
        <v>716</v>
      </c>
      <c r="J1526" t="s">
        <v>690</v>
      </c>
      <c r="L1526" t="s">
        <v>691</v>
      </c>
    </row>
    <row r="1527" spans="1:12">
      <c r="A1527">
        <v>2025</v>
      </c>
      <c r="B1527" t="s">
        <v>434</v>
      </c>
      <c r="C1527" t="s">
        <v>45</v>
      </c>
      <c r="D1527" t="s">
        <v>137</v>
      </c>
      <c r="E1527" t="s">
        <v>138</v>
      </c>
      <c r="F1527">
        <v>2023</v>
      </c>
      <c r="G1527">
        <v>0</v>
      </c>
      <c r="H1527" t="s">
        <v>717</v>
      </c>
      <c r="I1527" t="s">
        <v>716</v>
      </c>
      <c r="J1527" t="s">
        <v>690</v>
      </c>
      <c r="L1527" t="s">
        <v>691</v>
      </c>
    </row>
    <row r="1528" spans="1:12">
      <c r="A1528">
        <v>2025</v>
      </c>
      <c r="B1528" t="s">
        <v>438</v>
      </c>
      <c r="C1528" t="s">
        <v>52</v>
      </c>
      <c r="D1528" t="s">
        <v>137</v>
      </c>
      <c r="E1528" t="s">
        <v>138</v>
      </c>
      <c r="F1528">
        <v>2023</v>
      </c>
      <c r="G1528">
        <v>0</v>
      </c>
      <c r="H1528" t="s">
        <v>717</v>
      </c>
      <c r="I1528" t="s">
        <v>716</v>
      </c>
      <c r="J1528" t="s">
        <v>690</v>
      </c>
      <c r="L1528" t="s">
        <v>691</v>
      </c>
    </row>
    <row r="1529" spans="1:12">
      <c r="A1529">
        <v>2025</v>
      </c>
      <c r="B1529" t="s">
        <v>433</v>
      </c>
      <c r="C1529" t="s">
        <v>42</v>
      </c>
      <c r="D1529" t="s">
        <v>137</v>
      </c>
      <c r="E1529" t="s">
        <v>138</v>
      </c>
      <c r="F1529">
        <v>2023</v>
      </c>
      <c r="G1529">
        <v>1</v>
      </c>
      <c r="H1529" t="s">
        <v>717</v>
      </c>
      <c r="I1529" t="s">
        <v>716</v>
      </c>
      <c r="J1529" t="s">
        <v>690</v>
      </c>
      <c r="L1529" t="s">
        <v>691</v>
      </c>
    </row>
    <row r="1530" spans="1:12">
      <c r="A1530">
        <v>2025</v>
      </c>
      <c r="B1530" t="s">
        <v>420</v>
      </c>
      <c r="C1530" t="s">
        <v>8</v>
      </c>
      <c r="D1530" t="s">
        <v>137</v>
      </c>
      <c r="E1530" t="s">
        <v>138</v>
      </c>
      <c r="F1530">
        <v>2023</v>
      </c>
      <c r="G1530">
        <v>10</v>
      </c>
      <c r="H1530" t="s">
        <v>717</v>
      </c>
      <c r="I1530" t="s">
        <v>716</v>
      </c>
      <c r="J1530" t="s">
        <v>690</v>
      </c>
      <c r="L1530" t="s">
        <v>691</v>
      </c>
    </row>
    <row r="1531" spans="1:12">
      <c r="A1531">
        <v>2025</v>
      </c>
      <c r="B1531" t="s">
        <v>423</v>
      </c>
      <c r="C1531" t="s">
        <v>18</v>
      </c>
      <c r="D1531" t="s">
        <v>137</v>
      </c>
      <c r="E1531" t="s">
        <v>138</v>
      </c>
      <c r="F1531">
        <v>2023</v>
      </c>
      <c r="G1531">
        <v>0</v>
      </c>
      <c r="H1531" t="s">
        <v>717</v>
      </c>
      <c r="I1531" t="s">
        <v>716</v>
      </c>
      <c r="J1531" t="s">
        <v>690</v>
      </c>
      <c r="L1531" t="s">
        <v>691</v>
      </c>
    </row>
    <row r="1532" spans="1:12">
      <c r="A1532">
        <v>2025</v>
      </c>
      <c r="B1532" t="s">
        <v>432</v>
      </c>
      <c r="C1532" t="s">
        <v>39</v>
      </c>
      <c r="D1532" t="s">
        <v>116</v>
      </c>
      <c r="E1532" t="s">
        <v>117</v>
      </c>
      <c r="F1532">
        <v>2023</v>
      </c>
      <c r="G1532">
        <v>0</v>
      </c>
      <c r="H1532" t="s">
        <v>101</v>
      </c>
      <c r="I1532" t="s">
        <v>697</v>
      </c>
      <c r="J1532" t="s">
        <v>690</v>
      </c>
      <c r="L1532" t="s">
        <v>691</v>
      </c>
    </row>
    <row r="1533" spans="1:12">
      <c r="A1533">
        <v>2025</v>
      </c>
      <c r="B1533" t="s">
        <v>428</v>
      </c>
      <c r="C1533" t="s">
        <v>27</v>
      </c>
      <c r="D1533" t="s">
        <v>116</v>
      </c>
      <c r="E1533" t="s">
        <v>117</v>
      </c>
      <c r="F1533">
        <v>2023</v>
      </c>
      <c r="G1533">
        <v>0</v>
      </c>
      <c r="H1533" t="s">
        <v>101</v>
      </c>
      <c r="I1533" t="s">
        <v>697</v>
      </c>
      <c r="J1533" t="s">
        <v>690</v>
      </c>
      <c r="L1533" t="s">
        <v>691</v>
      </c>
    </row>
    <row r="1534" spans="1:12">
      <c r="A1534">
        <v>2025</v>
      </c>
      <c r="B1534" t="s">
        <v>421</v>
      </c>
      <c r="C1534" t="s">
        <v>13</v>
      </c>
      <c r="D1534" t="s">
        <v>116</v>
      </c>
      <c r="E1534" t="s">
        <v>117</v>
      </c>
      <c r="F1534">
        <v>2023</v>
      </c>
      <c r="G1534">
        <v>0</v>
      </c>
      <c r="H1534" t="s">
        <v>101</v>
      </c>
      <c r="I1534" t="s">
        <v>697</v>
      </c>
      <c r="J1534" t="s">
        <v>690</v>
      </c>
      <c r="L1534" t="s">
        <v>691</v>
      </c>
    </row>
    <row r="1535" spans="1:12">
      <c r="A1535">
        <v>2025</v>
      </c>
      <c r="B1535" t="s">
        <v>430</v>
      </c>
      <c r="C1535" t="s">
        <v>33</v>
      </c>
      <c r="D1535" t="s">
        <v>116</v>
      </c>
      <c r="E1535" t="s">
        <v>117</v>
      </c>
      <c r="F1535">
        <v>2023</v>
      </c>
      <c r="G1535">
        <v>0</v>
      </c>
      <c r="H1535" t="s">
        <v>101</v>
      </c>
      <c r="I1535" t="s">
        <v>697</v>
      </c>
      <c r="J1535" t="s">
        <v>690</v>
      </c>
      <c r="L1535" t="s">
        <v>691</v>
      </c>
    </row>
    <row r="1536" spans="1:12">
      <c r="A1536">
        <v>2025</v>
      </c>
      <c r="B1536" t="s">
        <v>424</v>
      </c>
      <c r="C1536" t="s">
        <v>21</v>
      </c>
      <c r="D1536" t="s">
        <v>116</v>
      </c>
      <c r="E1536" t="s">
        <v>117</v>
      </c>
      <c r="F1536">
        <v>2023</v>
      </c>
      <c r="G1536">
        <v>0</v>
      </c>
      <c r="H1536" t="s">
        <v>101</v>
      </c>
      <c r="I1536" t="s">
        <v>697</v>
      </c>
      <c r="J1536" t="s">
        <v>690</v>
      </c>
      <c r="L1536" t="s">
        <v>691</v>
      </c>
    </row>
    <row r="1537" spans="1:12">
      <c r="A1537">
        <v>2025</v>
      </c>
      <c r="B1537" t="s">
        <v>429</v>
      </c>
      <c r="C1537" t="s">
        <v>30</v>
      </c>
      <c r="D1537" t="s">
        <v>116</v>
      </c>
      <c r="E1537" t="s">
        <v>117</v>
      </c>
      <c r="F1537">
        <v>2023</v>
      </c>
      <c r="G1537">
        <v>0</v>
      </c>
      <c r="H1537" t="s">
        <v>101</v>
      </c>
      <c r="I1537" t="s">
        <v>697</v>
      </c>
      <c r="J1537" t="s">
        <v>690</v>
      </c>
      <c r="L1537" t="s">
        <v>691</v>
      </c>
    </row>
    <row r="1538" spans="1:12">
      <c r="A1538">
        <v>2025</v>
      </c>
      <c r="B1538" t="s">
        <v>436</v>
      </c>
      <c r="C1538" t="s">
        <v>49</v>
      </c>
      <c r="D1538" t="s">
        <v>116</v>
      </c>
      <c r="E1538" t="s">
        <v>117</v>
      </c>
      <c r="F1538">
        <v>2023</v>
      </c>
      <c r="G1538">
        <v>0</v>
      </c>
      <c r="H1538" t="s">
        <v>101</v>
      </c>
      <c r="I1538" t="s">
        <v>697</v>
      </c>
      <c r="J1538" t="s">
        <v>690</v>
      </c>
      <c r="L1538" t="s">
        <v>691</v>
      </c>
    </row>
    <row r="1539" spans="1:12">
      <c r="A1539">
        <v>2025</v>
      </c>
      <c r="B1539" t="s">
        <v>425</v>
      </c>
      <c r="C1539" t="s">
        <v>24</v>
      </c>
      <c r="D1539" t="s">
        <v>116</v>
      </c>
      <c r="E1539" t="s">
        <v>117</v>
      </c>
      <c r="F1539">
        <v>2023</v>
      </c>
      <c r="G1539">
        <v>0</v>
      </c>
      <c r="H1539" t="s">
        <v>101</v>
      </c>
      <c r="I1539" t="s">
        <v>697</v>
      </c>
      <c r="J1539" t="s">
        <v>690</v>
      </c>
      <c r="L1539" t="s">
        <v>691</v>
      </c>
    </row>
    <row r="1540" spans="1:12">
      <c r="A1540">
        <v>2025</v>
      </c>
      <c r="B1540" t="s">
        <v>431</v>
      </c>
      <c r="C1540" t="s">
        <v>36</v>
      </c>
      <c r="D1540" t="s">
        <v>116</v>
      </c>
      <c r="E1540" t="s">
        <v>117</v>
      </c>
      <c r="F1540">
        <v>2023</v>
      </c>
      <c r="G1540">
        <v>0</v>
      </c>
      <c r="H1540" t="s">
        <v>101</v>
      </c>
      <c r="I1540" t="s">
        <v>697</v>
      </c>
      <c r="J1540" t="s">
        <v>690</v>
      </c>
      <c r="L1540" t="s">
        <v>691</v>
      </c>
    </row>
    <row r="1541" spans="1:12">
      <c r="A1541">
        <v>2025</v>
      </c>
      <c r="B1541" t="s">
        <v>437</v>
      </c>
      <c r="C1541" t="s">
        <v>51</v>
      </c>
      <c r="D1541" t="s">
        <v>116</v>
      </c>
      <c r="E1541" t="s">
        <v>117</v>
      </c>
      <c r="F1541">
        <v>2023</v>
      </c>
      <c r="G1541">
        <v>0</v>
      </c>
      <c r="H1541" t="s">
        <v>101</v>
      </c>
      <c r="I1541" t="s">
        <v>697</v>
      </c>
      <c r="J1541" t="s">
        <v>690</v>
      </c>
      <c r="L1541" t="s">
        <v>691</v>
      </c>
    </row>
    <row r="1542" spans="1:12">
      <c r="A1542">
        <v>2025</v>
      </c>
      <c r="B1542" t="s">
        <v>433</v>
      </c>
      <c r="C1542" t="s">
        <v>42</v>
      </c>
      <c r="D1542" t="s">
        <v>116</v>
      </c>
      <c r="E1542" t="s">
        <v>117</v>
      </c>
      <c r="F1542">
        <v>2023</v>
      </c>
      <c r="G1542">
        <v>0</v>
      </c>
      <c r="H1542" t="s">
        <v>101</v>
      </c>
      <c r="I1542" t="s">
        <v>697</v>
      </c>
      <c r="J1542" t="s">
        <v>690</v>
      </c>
      <c r="L1542" t="s">
        <v>691</v>
      </c>
    </row>
    <row r="1543" spans="1:12">
      <c r="A1543">
        <v>2025</v>
      </c>
      <c r="B1543" t="s">
        <v>438</v>
      </c>
      <c r="C1543" t="s">
        <v>52</v>
      </c>
      <c r="D1543" t="s">
        <v>116</v>
      </c>
      <c r="E1543" t="s">
        <v>117</v>
      </c>
      <c r="F1543">
        <v>2023</v>
      </c>
      <c r="G1543">
        <v>0</v>
      </c>
      <c r="H1543" t="s">
        <v>101</v>
      </c>
      <c r="I1543" t="s">
        <v>697</v>
      </c>
      <c r="J1543" t="s">
        <v>690</v>
      </c>
      <c r="L1543" t="s">
        <v>691</v>
      </c>
    </row>
    <row r="1544" spans="1:12">
      <c r="A1544">
        <v>2025</v>
      </c>
      <c r="B1544" t="s">
        <v>423</v>
      </c>
      <c r="C1544" t="s">
        <v>18</v>
      </c>
      <c r="D1544" t="s">
        <v>116</v>
      </c>
      <c r="E1544" t="s">
        <v>117</v>
      </c>
      <c r="F1544">
        <v>2023</v>
      </c>
      <c r="G1544">
        <v>0</v>
      </c>
      <c r="H1544" t="s">
        <v>101</v>
      </c>
      <c r="I1544" t="s">
        <v>697</v>
      </c>
      <c r="J1544" t="s">
        <v>690</v>
      </c>
      <c r="L1544" t="s">
        <v>691</v>
      </c>
    </row>
    <row r="1545" spans="1:12">
      <c r="A1545">
        <v>2025</v>
      </c>
      <c r="B1545" t="s">
        <v>422</v>
      </c>
      <c r="C1545" t="s">
        <v>15</v>
      </c>
      <c r="D1545" t="s">
        <v>116</v>
      </c>
      <c r="E1545" t="s">
        <v>117</v>
      </c>
      <c r="F1545">
        <v>2023</v>
      </c>
      <c r="G1545">
        <v>0</v>
      </c>
      <c r="H1545" t="s">
        <v>101</v>
      </c>
      <c r="I1545" t="s">
        <v>697</v>
      </c>
      <c r="J1545" t="s">
        <v>690</v>
      </c>
      <c r="L1545" t="s">
        <v>691</v>
      </c>
    </row>
    <row r="1546" spans="1:12">
      <c r="A1546">
        <v>2025</v>
      </c>
      <c r="B1546" t="s">
        <v>434</v>
      </c>
      <c r="C1546" t="s">
        <v>45</v>
      </c>
      <c r="D1546" t="s">
        <v>116</v>
      </c>
      <c r="E1546" t="s">
        <v>117</v>
      </c>
      <c r="F1546">
        <v>2023</v>
      </c>
      <c r="G1546">
        <v>0</v>
      </c>
      <c r="H1546" t="s">
        <v>101</v>
      </c>
      <c r="I1546" t="s">
        <v>697</v>
      </c>
      <c r="J1546" t="s">
        <v>690</v>
      </c>
      <c r="L1546" t="s">
        <v>691</v>
      </c>
    </row>
    <row r="1547" spans="1:12">
      <c r="A1547">
        <v>2025</v>
      </c>
      <c r="B1547" t="s">
        <v>435</v>
      </c>
      <c r="C1547" t="s">
        <v>48</v>
      </c>
      <c r="D1547" t="s">
        <v>116</v>
      </c>
      <c r="E1547" t="s">
        <v>117</v>
      </c>
      <c r="F1547">
        <v>2023</v>
      </c>
      <c r="G1547">
        <v>0</v>
      </c>
      <c r="H1547" t="s">
        <v>101</v>
      </c>
      <c r="I1547" t="s">
        <v>697</v>
      </c>
      <c r="J1547" t="s">
        <v>690</v>
      </c>
      <c r="L1547" t="s">
        <v>691</v>
      </c>
    </row>
    <row r="1548" spans="1:12">
      <c r="A1548">
        <v>2025</v>
      </c>
      <c r="B1548" t="s">
        <v>439</v>
      </c>
      <c r="C1548" t="s">
        <v>53</v>
      </c>
      <c r="D1548" t="s">
        <v>116</v>
      </c>
      <c r="E1548" t="s">
        <v>117</v>
      </c>
      <c r="F1548">
        <v>2023</v>
      </c>
      <c r="G1548">
        <v>0</v>
      </c>
      <c r="H1548" t="s">
        <v>101</v>
      </c>
      <c r="I1548" t="s">
        <v>697</v>
      </c>
      <c r="J1548" t="s">
        <v>690</v>
      </c>
      <c r="L1548" t="s">
        <v>691</v>
      </c>
    </row>
    <row r="1549" spans="1:12">
      <c r="A1549">
        <v>2025</v>
      </c>
      <c r="B1549" t="s">
        <v>420</v>
      </c>
      <c r="C1549" t="s">
        <v>8</v>
      </c>
      <c r="D1549" t="s">
        <v>116</v>
      </c>
      <c r="E1549" t="s">
        <v>117</v>
      </c>
      <c r="F1549">
        <v>2023</v>
      </c>
      <c r="G1549">
        <v>0</v>
      </c>
      <c r="H1549" t="s">
        <v>101</v>
      </c>
      <c r="I1549" t="s">
        <v>697</v>
      </c>
      <c r="J1549" t="s">
        <v>690</v>
      </c>
      <c r="L1549" t="s">
        <v>691</v>
      </c>
    </row>
    <row r="1550" spans="1:12">
      <c r="A1550">
        <v>2025</v>
      </c>
      <c r="B1550" t="s">
        <v>439</v>
      </c>
      <c r="C1550" t="s">
        <v>53</v>
      </c>
      <c r="D1550" t="s">
        <v>139</v>
      </c>
      <c r="E1550" t="s">
        <v>132</v>
      </c>
      <c r="F1550">
        <v>2023</v>
      </c>
      <c r="G1550">
        <v>0</v>
      </c>
      <c r="H1550" t="s">
        <v>717</v>
      </c>
      <c r="I1550" t="s">
        <v>716</v>
      </c>
      <c r="J1550" t="s">
        <v>690</v>
      </c>
      <c r="L1550" t="s">
        <v>691</v>
      </c>
    </row>
    <row r="1551" spans="1:12">
      <c r="A1551">
        <v>2025</v>
      </c>
      <c r="B1551" t="s">
        <v>432</v>
      </c>
      <c r="C1551" t="s">
        <v>39</v>
      </c>
      <c r="D1551" t="s">
        <v>139</v>
      </c>
      <c r="E1551" t="s">
        <v>132</v>
      </c>
      <c r="F1551">
        <v>2023</v>
      </c>
      <c r="G1551">
        <v>50</v>
      </c>
      <c r="H1551" t="s">
        <v>717</v>
      </c>
      <c r="I1551" t="s">
        <v>716</v>
      </c>
      <c r="J1551" t="s">
        <v>690</v>
      </c>
      <c r="L1551" t="s">
        <v>691</v>
      </c>
    </row>
    <row r="1552" spans="1:12">
      <c r="A1552">
        <v>2025</v>
      </c>
      <c r="B1552" t="s">
        <v>436</v>
      </c>
      <c r="C1552" t="s">
        <v>49</v>
      </c>
      <c r="D1552" t="s">
        <v>139</v>
      </c>
      <c r="E1552" t="s">
        <v>132</v>
      </c>
      <c r="F1552">
        <v>2023</v>
      </c>
      <c r="G1552">
        <v>0</v>
      </c>
      <c r="H1552" t="s">
        <v>717</v>
      </c>
      <c r="I1552" t="s">
        <v>716</v>
      </c>
      <c r="J1552" t="s">
        <v>690</v>
      </c>
      <c r="L1552" t="s">
        <v>691</v>
      </c>
    </row>
    <row r="1553" spans="1:12">
      <c r="A1553">
        <v>2025</v>
      </c>
      <c r="B1553" t="s">
        <v>437</v>
      </c>
      <c r="C1553" t="s">
        <v>51</v>
      </c>
      <c r="D1553" t="s">
        <v>139</v>
      </c>
      <c r="E1553" t="s">
        <v>132</v>
      </c>
      <c r="F1553">
        <v>2023</v>
      </c>
      <c r="G1553">
        <v>75</v>
      </c>
      <c r="H1553" t="s">
        <v>717</v>
      </c>
      <c r="I1553" t="s">
        <v>716</v>
      </c>
      <c r="J1553" t="s">
        <v>690</v>
      </c>
      <c r="L1553" t="s">
        <v>691</v>
      </c>
    </row>
    <row r="1554" spans="1:12">
      <c r="A1554">
        <v>2025</v>
      </c>
      <c r="B1554" t="s">
        <v>438</v>
      </c>
      <c r="C1554" t="s">
        <v>52</v>
      </c>
      <c r="D1554" t="s">
        <v>139</v>
      </c>
      <c r="E1554" t="s">
        <v>132</v>
      </c>
      <c r="F1554">
        <v>2023</v>
      </c>
      <c r="G1554">
        <v>0</v>
      </c>
      <c r="H1554" t="s">
        <v>717</v>
      </c>
      <c r="I1554" t="s">
        <v>716</v>
      </c>
      <c r="J1554" t="s">
        <v>690</v>
      </c>
      <c r="L1554" t="s">
        <v>691</v>
      </c>
    </row>
    <row r="1555" spans="1:12">
      <c r="A1555">
        <v>2025</v>
      </c>
      <c r="B1555" t="s">
        <v>425</v>
      </c>
      <c r="C1555" t="s">
        <v>24</v>
      </c>
      <c r="D1555" t="s">
        <v>139</v>
      </c>
      <c r="E1555" t="s">
        <v>132</v>
      </c>
      <c r="F1555">
        <v>2023</v>
      </c>
      <c r="G1555">
        <v>0</v>
      </c>
      <c r="H1555" t="s">
        <v>717</v>
      </c>
      <c r="I1555" t="s">
        <v>716</v>
      </c>
      <c r="J1555" t="s">
        <v>690</v>
      </c>
      <c r="L1555" t="s">
        <v>691</v>
      </c>
    </row>
    <row r="1556" spans="1:12">
      <c r="A1556">
        <v>2025</v>
      </c>
      <c r="B1556" t="s">
        <v>423</v>
      </c>
      <c r="C1556" t="s">
        <v>18</v>
      </c>
      <c r="D1556" t="s">
        <v>139</v>
      </c>
      <c r="E1556" t="s">
        <v>132</v>
      </c>
      <c r="F1556">
        <v>2023</v>
      </c>
      <c r="G1556">
        <v>0</v>
      </c>
      <c r="H1556" t="s">
        <v>717</v>
      </c>
      <c r="I1556" t="s">
        <v>716</v>
      </c>
      <c r="J1556" t="s">
        <v>690</v>
      </c>
      <c r="L1556" t="s">
        <v>691</v>
      </c>
    </row>
    <row r="1557" spans="1:12">
      <c r="A1557">
        <v>2025</v>
      </c>
      <c r="B1557" t="s">
        <v>421</v>
      </c>
      <c r="C1557" t="s">
        <v>13</v>
      </c>
      <c r="D1557" t="s">
        <v>139</v>
      </c>
      <c r="E1557" t="s">
        <v>132</v>
      </c>
      <c r="F1557">
        <v>2023</v>
      </c>
      <c r="G1557">
        <v>60</v>
      </c>
      <c r="H1557" t="s">
        <v>717</v>
      </c>
      <c r="I1557" t="s">
        <v>716</v>
      </c>
      <c r="J1557" t="s">
        <v>690</v>
      </c>
      <c r="L1557" t="s">
        <v>691</v>
      </c>
    </row>
    <row r="1558" spans="1:12">
      <c r="A1558">
        <v>2025</v>
      </c>
      <c r="B1558" t="s">
        <v>434</v>
      </c>
      <c r="C1558" t="s">
        <v>45</v>
      </c>
      <c r="D1558" t="s">
        <v>139</v>
      </c>
      <c r="E1558" t="s">
        <v>132</v>
      </c>
      <c r="F1558">
        <v>2023</v>
      </c>
      <c r="G1558">
        <v>0</v>
      </c>
      <c r="H1558" t="s">
        <v>717</v>
      </c>
      <c r="I1558" t="s">
        <v>716</v>
      </c>
      <c r="J1558" t="s">
        <v>690</v>
      </c>
      <c r="L1558" t="s">
        <v>691</v>
      </c>
    </row>
    <row r="1559" spans="1:12">
      <c r="A1559">
        <v>2025</v>
      </c>
      <c r="B1559" t="s">
        <v>428</v>
      </c>
      <c r="C1559" t="s">
        <v>27</v>
      </c>
      <c r="D1559" t="s">
        <v>139</v>
      </c>
      <c r="E1559" t="s">
        <v>132</v>
      </c>
      <c r="F1559">
        <v>2023</v>
      </c>
      <c r="G1559">
        <v>0</v>
      </c>
      <c r="H1559" t="s">
        <v>717</v>
      </c>
      <c r="I1559" t="s">
        <v>716</v>
      </c>
      <c r="J1559" t="s">
        <v>690</v>
      </c>
      <c r="L1559" t="s">
        <v>691</v>
      </c>
    </row>
    <row r="1560" spans="1:12">
      <c r="A1560">
        <v>2025</v>
      </c>
      <c r="B1560" t="s">
        <v>422</v>
      </c>
      <c r="C1560" t="s">
        <v>15</v>
      </c>
      <c r="D1560" t="s">
        <v>139</v>
      </c>
      <c r="E1560" t="s">
        <v>132</v>
      </c>
      <c r="F1560">
        <v>2023</v>
      </c>
      <c r="G1560">
        <v>27.27</v>
      </c>
      <c r="H1560" t="s">
        <v>717</v>
      </c>
      <c r="I1560" t="s">
        <v>716</v>
      </c>
      <c r="J1560" t="s">
        <v>690</v>
      </c>
      <c r="L1560" t="s">
        <v>691</v>
      </c>
    </row>
    <row r="1561" spans="1:12">
      <c r="A1561">
        <v>2025</v>
      </c>
      <c r="B1561" t="s">
        <v>433</v>
      </c>
      <c r="C1561" t="s">
        <v>42</v>
      </c>
      <c r="D1561" t="s">
        <v>139</v>
      </c>
      <c r="E1561" t="s">
        <v>132</v>
      </c>
      <c r="F1561">
        <v>2023</v>
      </c>
      <c r="G1561">
        <v>100</v>
      </c>
      <c r="H1561" t="s">
        <v>717</v>
      </c>
      <c r="I1561" t="s">
        <v>716</v>
      </c>
      <c r="J1561" t="s">
        <v>690</v>
      </c>
      <c r="L1561" t="s">
        <v>691</v>
      </c>
    </row>
    <row r="1562" spans="1:12">
      <c r="A1562">
        <v>2025</v>
      </c>
      <c r="B1562" t="s">
        <v>435</v>
      </c>
      <c r="C1562" t="s">
        <v>48</v>
      </c>
      <c r="D1562" t="s">
        <v>139</v>
      </c>
      <c r="E1562" t="s">
        <v>132</v>
      </c>
      <c r="F1562">
        <v>2023</v>
      </c>
      <c r="G1562">
        <v>0</v>
      </c>
      <c r="H1562" t="s">
        <v>717</v>
      </c>
      <c r="I1562" t="s">
        <v>716</v>
      </c>
      <c r="J1562" t="s">
        <v>690</v>
      </c>
      <c r="L1562" t="s">
        <v>691</v>
      </c>
    </row>
    <row r="1563" spans="1:12">
      <c r="A1563">
        <v>2025</v>
      </c>
      <c r="B1563" t="s">
        <v>429</v>
      </c>
      <c r="C1563" t="s">
        <v>30</v>
      </c>
      <c r="D1563" t="s">
        <v>139</v>
      </c>
      <c r="E1563" t="s">
        <v>132</v>
      </c>
      <c r="F1563">
        <v>2023</v>
      </c>
      <c r="G1563">
        <v>44.44</v>
      </c>
      <c r="H1563" t="s">
        <v>717</v>
      </c>
      <c r="I1563" t="s">
        <v>716</v>
      </c>
      <c r="J1563" t="s">
        <v>690</v>
      </c>
      <c r="L1563" t="s">
        <v>691</v>
      </c>
    </row>
    <row r="1564" spans="1:12">
      <c r="A1564">
        <v>2025</v>
      </c>
      <c r="B1564" t="s">
        <v>424</v>
      </c>
      <c r="C1564" t="s">
        <v>21</v>
      </c>
      <c r="D1564" t="s">
        <v>139</v>
      </c>
      <c r="E1564" t="s">
        <v>132</v>
      </c>
      <c r="F1564">
        <v>2023</v>
      </c>
      <c r="G1564">
        <v>66.67</v>
      </c>
      <c r="H1564" t="s">
        <v>717</v>
      </c>
      <c r="I1564" t="s">
        <v>716</v>
      </c>
      <c r="J1564" t="s">
        <v>690</v>
      </c>
      <c r="L1564" t="s">
        <v>691</v>
      </c>
    </row>
    <row r="1565" spans="1:12">
      <c r="A1565">
        <v>2025</v>
      </c>
      <c r="B1565" t="s">
        <v>430</v>
      </c>
      <c r="C1565" t="s">
        <v>33</v>
      </c>
      <c r="D1565" t="s">
        <v>139</v>
      </c>
      <c r="E1565" t="s">
        <v>132</v>
      </c>
      <c r="F1565">
        <v>2023</v>
      </c>
      <c r="G1565">
        <v>50</v>
      </c>
      <c r="H1565" t="s">
        <v>717</v>
      </c>
      <c r="I1565" t="s">
        <v>716</v>
      </c>
      <c r="J1565" t="s">
        <v>690</v>
      </c>
      <c r="L1565" t="s">
        <v>691</v>
      </c>
    </row>
    <row r="1566" spans="1:12">
      <c r="A1566">
        <v>2025</v>
      </c>
      <c r="B1566" t="s">
        <v>420</v>
      </c>
      <c r="C1566" t="s">
        <v>8</v>
      </c>
      <c r="D1566" t="s">
        <v>139</v>
      </c>
      <c r="E1566" t="s">
        <v>132</v>
      </c>
      <c r="F1566">
        <v>2023</v>
      </c>
      <c r="G1566">
        <v>75</v>
      </c>
      <c r="H1566" t="s">
        <v>717</v>
      </c>
      <c r="I1566" t="s">
        <v>716</v>
      </c>
      <c r="J1566" t="s">
        <v>690</v>
      </c>
      <c r="L1566" t="s">
        <v>691</v>
      </c>
    </row>
    <row r="1567" spans="1:12">
      <c r="A1567">
        <v>2025</v>
      </c>
      <c r="B1567" t="s">
        <v>431</v>
      </c>
      <c r="C1567" t="s">
        <v>36</v>
      </c>
      <c r="D1567" t="s">
        <v>139</v>
      </c>
      <c r="E1567" t="s">
        <v>132</v>
      </c>
      <c r="F1567">
        <v>2023</v>
      </c>
      <c r="G1567">
        <v>0</v>
      </c>
      <c r="H1567" t="s">
        <v>717</v>
      </c>
      <c r="I1567" t="s">
        <v>716</v>
      </c>
      <c r="J1567" t="s">
        <v>690</v>
      </c>
      <c r="L1567" t="s">
        <v>691</v>
      </c>
    </row>
    <row r="1568" spans="1:12">
      <c r="A1568">
        <v>2025</v>
      </c>
      <c r="B1568" t="s">
        <v>424</v>
      </c>
      <c r="C1568" t="s">
        <v>21</v>
      </c>
      <c r="D1568" t="s">
        <v>65</v>
      </c>
      <c r="E1568" t="s">
        <v>66</v>
      </c>
      <c r="F1568">
        <v>2023</v>
      </c>
      <c r="G1568">
        <v>12</v>
      </c>
      <c r="H1568" t="s">
        <v>1</v>
      </c>
      <c r="I1568" t="s">
        <v>688</v>
      </c>
      <c r="J1568" t="s">
        <v>690</v>
      </c>
      <c r="K1568" t="s">
        <v>54</v>
      </c>
      <c r="L1568" t="s">
        <v>691</v>
      </c>
    </row>
    <row r="1569" spans="1:12">
      <c r="A1569">
        <v>2025</v>
      </c>
      <c r="B1569" t="s">
        <v>433</v>
      </c>
      <c r="C1569" t="s">
        <v>42</v>
      </c>
      <c r="D1569" t="s">
        <v>65</v>
      </c>
      <c r="E1569" t="s">
        <v>66</v>
      </c>
      <c r="F1569">
        <v>2023</v>
      </c>
      <c r="G1569">
        <v>0</v>
      </c>
      <c r="H1569" t="s">
        <v>1</v>
      </c>
      <c r="I1569" t="s">
        <v>688</v>
      </c>
      <c r="J1569" t="s">
        <v>690</v>
      </c>
      <c r="K1569" t="s">
        <v>54</v>
      </c>
      <c r="L1569" t="s">
        <v>691</v>
      </c>
    </row>
    <row r="1570" spans="1:12">
      <c r="A1570">
        <v>2025</v>
      </c>
      <c r="B1570" t="s">
        <v>439</v>
      </c>
      <c r="C1570" t="s">
        <v>53</v>
      </c>
      <c r="D1570" t="s">
        <v>65</v>
      </c>
      <c r="E1570" t="s">
        <v>66</v>
      </c>
      <c r="F1570">
        <v>2023</v>
      </c>
      <c r="G1570">
        <v>0</v>
      </c>
      <c r="H1570" t="s">
        <v>1</v>
      </c>
      <c r="I1570" t="s">
        <v>688</v>
      </c>
      <c r="J1570" t="s">
        <v>690</v>
      </c>
      <c r="K1570" t="s">
        <v>54</v>
      </c>
      <c r="L1570" t="s">
        <v>691</v>
      </c>
    </row>
    <row r="1571" spans="1:12">
      <c r="A1571">
        <v>2025</v>
      </c>
      <c r="B1571" t="s">
        <v>420</v>
      </c>
      <c r="C1571" t="s">
        <v>8</v>
      </c>
      <c r="D1571" t="s">
        <v>65</v>
      </c>
      <c r="E1571" t="s">
        <v>66</v>
      </c>
      <c r="F1571">
        <v>2023</v>
      </c>
      <c r="G1571">
        <v>90</v>
      </c>
      <c r="H1571" t="s">
        <v>1</v>
      </c>
      <c r="I1571" t="s">
        <v>688</v>
      </c>
      <c r="J1571" t="s">
        <v>690</v>
      </c>
      <c r="K1571" t="s">
        <v>54</v>
      </c>
      <c r="L1571" t="s">
        <v>691</v>
      </c>
    </row>
    <row r="1572" spans="1:12">
      <c r="A1572">
        <v>2025</v>
      </c>
      <c r="B1572" t="s">
        <v>422</v>
      </c>
      <c r="C1572" t="s">
        <v>15</v>
      </c>
      <c r="D1572" t="s">
        <v>65</v>
      </c>
      <c r="E1572" t="s">
        <v>66</v>
      </c>
      <c r="F1572">
        <v>2023</v>
      </c>
      <c r="G1572">
        <v>12</v>
      </c>
      <c r="H1572" t="s">
        <v>1</v>
      </c>
      <c r="I1572" t="s">
        <v>688</v>
      </c>
      <c r="J1572" t="s">
        <v>690</v>
      </c>
      <c r="K1572" t="s">
        <v>54</v>
      </c>
      <c r="L1572" t="s">
        <v>691</v>
      </c>
    </row>
    <row r="1573" spans="1:12">
      <c r="A1573">
        <v>2025</v>
      </c>
      <c r="B1573" t="s">
        <v>429</v>
      </c>
      <c r="C1573" t="s">
        <v>30</v>
      </c>
      <c r="D1573" t="s">
        <v>65</v>
      </c>
      <c r="E1573" t="s">
        <v>66</v>
      </c>
      <c r="F1573">
        <v>2023</v>
      </c>
      <c r="G1573">
        <v>24</v>
      </c>
      <c r="H1573" t="s">
        <v>1</v>
      </c>
      <c r="I1573" t="s">
        <v>688</v>
      </c>
      <c r="J1573" t="s">
        <v>690</v>
      </c>
      <c r="K1573" t="s">
        <v>54</v>
      </c>
      <c r="L1573" t="s">
        <v>691</v>
      </c>
    </row>
    <row r="1574" spans="1:12">
      <c r="A1574">
        <v>2025</v>
      </c>
      <c r="B1574" t="s">
        <v>434</v>
      </c>
      <c r="C1574" t="s">
        <v>45</v>
      </c>
      <c r="D1574" t="s">
        <v>65</v>
      </c>
      <c r="E1574" t="s">
        <v>66</v>
      </c>
      <c r="F1574">
        <v>2023</v>
      </c>
      <c r="G1574">
        <v>0</v>
      </c>
      <c r="H1574" t="s">
        <v>1</v>
      </c>
      <c r="I1574" t="s">
        <v>688</v>
      </c>
      <c r="J1574" t="s">
        <v>690</v>
      </c>
      <c r="K1574" t="s">
        <v>54</v>
      </c>
      <c r="L1574" t="s">
        <v>691</v>
      </c>
    </row>
    <row r="1575" spans="1:12">
      <c r="A1575">
        <v>2025</v>
      </c>
      <c r="B1575" t="s">
        <v>435</v>
      </c>
      <c r="C1575" t="s">
        <v>48</v>
      </c>
      <c r="D1575" t="s">
        <v>65</v>
      </c>
      <c r="E1575" t="s">
        <v>66</v>
      </c>
      <c r="F1575">
        <v>2023</v>
      </c>
      <c r="G1575">
        <v>0</v>
      </c>
      <c r="H1575" t="s">
        <v>1</v>
      </c>
      <c r="I1575" t="s">
        <v>688</v>
      </c>
      <c r="J1575" t="s">
        <v>690</v>
      </c>
      <c r="K1575" t="s">
        <v>54</v>
      </c>
      <c r="L1575" t="s">
        <v>691</v>
      </c>
    </row>
    <row r="1576" spans="1:12">
      <c r="A1576">
        <v>2025</v>
      </c>
      <c r="B1576" t="s">
        <v>438</v>
      </c>
      <c r="C1576" t="s">
        <v>52</v>
      </c>
      <c r="D1576" t="s">
        <v>65</v>
      </c>
      <c r="E1576" t="s">
        <v>66</v>
      </c>
      <c r="F1576">
        <v>2023</v>
      </c>
      <c r="G1576">
        <v>0</v>
      </c>
      <c r="H1576" t="s">
        <v>1</v>
      </c>
      <c r="I1576" t="s">
        <v>688</v>
      </c>
      <c r="J1576" t="s">
        <v>690</v>
      </c>
      <c r="K1576" t="s">
        <v>54</v>
      </c>
      <c r="L1576" t="s">
        <v>691</v>
      </c>
    </row>
    <row r="1577" spans="1:12">
      <c r="A1577">
        <v>2025</v>
      </c>
      <c r="B1577" t="s">
        <v>436</v>
      </c>
      <c r="C1577" t="s">
        <v>49</v>
      </c>
      <c r="D1577" t="s">
        <v>65</v>
      </c>
      <c r="E1577" t="s">
        <v>66</v>
      </c>
      <c r="F1577">
        <v>2023</v>
      </c>
      <c r="G1577">
        <v>0</v>
      </c>
      <c r="H1577" t="s">
        <v>1</v>
      </c>
      <c r="I1577" t="s">
        <v>688</v>
      </c>
      <c r="J1577" t="s">
        <v>690</v>
      </c>
      <c r="K1577" t="s">
        <v>54</v>
      </c>
      <c r="L1577" t="s">
        <v>691</v>
      </c>
    </row>
    <row r="1578" spans="1:12">
      <c r="A1578">
        <v>2025</v>
      </c>
      <c r="B1578" t="s">
        <v>425</v>
      </c>
      <c r="C1578" t="s">
        <v>24</v>
      </c>
      <c r="D1578" t="s">
        <v>65</v>
      </c>
      <c r="E1578" t="s">
        <v>66</v>
      </c>
      <c r="F1578">
        <v>2023</v>
      </c>
      <c r="G1578">
        <v>0</v>
      </c>
      <c r="H1578" t="s">
        <v>1</v>
      </c>
      <c r="I1578" t="s">
        <v>688</v>
      </c>
      <c r="J1578" t="s">
        <v>690</v>
      </c>
      <c r="K1578" t="s">
        <v>54</v>
      </c>
      <c r="L1578" t="s">
        <v>691</v>
      </c>
    </row>
    <row r="1579" spans="1:12">
      <c r="A1579">
        <v>2025</v>
      </c>
      <c r="B1579" t="s">
        <v>431</v>
      </c>
      <c r="C1579" t="s">
        <v>36</v>
      </c>
      <c r="D1579" t="s">
        <v>65</v>
      </c>
      <c r="E1579" t="s">
        <v>66</v>
      </c>
      <c r="F1579">
        <v>2023</v>
      </c>
      <c r="G1579">
        <v>0</v>
      </c>
      <c r="H1579" t="s">
        <v>1</v>
      </c>
      <c r="I1579" t="s">
        <v>688</v>
      </c>
      <c r="J1579" t="s">
        <v>690</v>
      </c>
      <c r="K1579" t="s">
        <v>54</v>
      </c>
      <c r="L1579" t="s">
        <v>691</v>
      </c>
    </row>
    <row r="1580" spans="1:12">
      <c r="A1580">
        <v>2025</v>
      </c>
      <c r="B1580" t="s">
        <v>428</v>
      </c>
      <c r="C1580" t="s">
        <v>27</v>
      </c>
      <c r="D1580" t="s">
        <v>65</v>
      </c>
      <c r="E1580" t="s">
        <v>66</v>
      </c>
      <c r="F1580">
        <v>2023</v>
      </c>
      <c r="G1580">
        <v>0</v>
      </c>
      <c r="H1580" t="s">
        <v>1</v>
      </c>
      <c r="I1580" t="s">
        <v>688</v>
      </c>
      <c r="J1580" t="s">
        <v>690</v>
      </c>
      <c r="K1580" t="s">
        <v>54</v>
      </c>
      <c r="L1580" t="s">
        <v>691</v>
      </c>
    </row>
    <row r="1581" spans="1:12">
      <c r="A1581">
        <v>2025</v>
      </c>
      <c r="B1581" t="s">
        <v>421</v>
      </c>
      <c r="C1581" t="s">
        <v>13</v>
      </c>
      <c r="D1581" t="s">
        <v>65</v>
      </c>
      <c r="E1581" t="s">
        <v>66</v>
      </c>
      <c r="F1581">
        <v>2023</v>
      </c>
      <c r="G1581">
        <v>0</v>
      </c>
      <c r="H1581" t="s">
        <v>1</v>
      </c>
      <c r="I1581" t="s">
        <v>688</v>
      </c>
      <c r="J1581" t="s">
        <v>690</v>
      </c>
      <c r="K1581" t="s">
        <v>54</v>
      </c>
      <c r="L1581" t="s">
        <v>691</v>
      </c>
    </row>
    <row r="1582" spans="1:12">
      <c r="A1582">
        <v>2025</v>
      </c>
      <c r="B1582" t="s">
        <v>437</v>
      </c>
      <c r="C1582" t="s">
        <v>51</v>
      </c>
      <c r="D1582" t="s">
        <v>65</v>
      </c>
      <c r="E1582" t="s">
        <v>66</v>
      </c>
      <c r="F1582">
        <v>2023</v>
      </c>
      <c r="G1582">
        <v>59</v>
      </c>
      <c r="H1582" t="s">
        <v>1</v>
      </c>
      <c r="I1582" t="s">
        <v>688</v>
      </c>
      <c r="J1582" t="s">
        <v>690</v>
      </c>
      <c r="K1582" t="s">
        <v>54</v>
      </c>
      <c r="L1582" t="s">
        <v>691</v>
      </c>
    </row>
    <row r="1583" spans="1:12">
      <c r="A1583">
        <v>2025</v>
      </c>
      <c r="B1583" t="s">
        <v>432</v>
      </c>
      <c r="C1583" t="s">
        <v>39</v>
      </c>
      <c r="D1583" t="s">
        <v>65</v>
      </c>
      <c r="E1583" t="s">
        <v>66</v>
      </c>
      <c r="F1583">
        <v>2023</v>
      </c>
      <c r="G1583">
        <v>0</v>
      </c>
      <c r="H1583" t="s">
        <v>1</v>
      </c>
      <c r="I1583" t="s">
        <v>688</v>
      </c>
      <c r="J1583" t="s">
        <v>690</v>
      </c>
      <c r="K1583" t="s">
        <v>54</v>
      </c>
      <c r="L1583" t="s">
        <v>691</v>
      </c>
    </row>
    <row r="1584" spans="1:12">
      <c r="A1584">
        <v>2025</v>
      </c>
      <c r="B1584" t="s">
        <v>423</v>
      </c>
      <c r="C1584" t="s">
        <v>18</v>
      </c>
      <c r="D1584" t="s">
        <v>65</v>
      </c>
      <c r="E1584" t="s">
        <v>66</v>
      </c>
      <c r="F1584">
        <v>2023</v>
      </c>
      <c r="G1584">
        <v>0</v>
      </c>
      <c r="H1584" t="s">
        <v>1</v>
      </c>
      <c r="I1584" t="s">
        <v>688</v>
      </c>
      <c r="J1584" t="s">
        <v>690</v>
      </c>
      <c r="K1584" t="s">
        <v>54</v>
      </c>
      <c r="L1584" t="s">
        <v>691</v>
      </c>
    </row>
    <row r="1585" spans="1:12">
      <c r="A1585">
        <v>2025</v>
      </c>
      <c r="B1585" t="s">
        <v>430</v>
      </c>
      <c r="C1585" t="s">
        <v>33</v>
      </c>
      <c r="D1585" t="s">
        <v>65</v>
      </c>
      <c r="E1585" t="s">
        <v>66</v>
      </c>
      <c r="F1585">
        <v>2023</v>
      </c>
      <c r="G1585">
        <v>0</v>
      </c>
      <c r="H1585" t="s">
        <v>1</v>
      </c>
      <c r="I1585" t="s">
        <v>688</v>
      </c>
      <c r="J1585" t="s">
        <v>690</v>
      </c>
      <c r="K1585" t="s">
        <v>54</v>
      </c>
      <c r="L1585" t="s">
        <v>691</v>
      </c>
    </row>
    <row r="1586" spans="1:12">
      <c r="A1586">
        <v>2025</v>
      </c>
      <c r="B1586" t="s">
        <v>432</v>
      </c>
      <c r="C1586" t="s">
        <v>39</v>
      </c>
      <c r="D1586" t="s">
        <v>93</v>
      </c>
      <c r="E1586" t="s">
        <v>94</v>
      </c>
      <c r="F1586">
        <v>2023</v>
      </c>
      <c r="G1586">
        <v>0</v>
      </c>
      <c r="H1586" t="s">
        <v>1</v>
      </c>
      <c r="I1586" t="s">
        <v>688</v>
      </c>
      <c r="J1586" t="s">
        <v>690</v>
      </c>
      <c r="K1586" t="s">
        <v>78</v>
      </c>
      <c r="L1586" t="s">
        <v>691</v>
      </c>
    </row>
    <row r="1587" spans="1:12">
      <c r="A1587">
        <v>2025</v>
      </c>
      <c r="B1587" t="s">
        <v>436</v>
      </c>
      <c r="C1587" t="s">
        <v>49</v>
      </c>
      <c r="D1587" t="s">
        <v>93</v>
      </c>
      <c r="E1587" t="s">
        <v>94</v>
      </c>
      <c r="F1587">
        <v>2023</v>
      </c>
      <c r="G1587">
        <v>0</v>
      </c>
      <c r="H1587" t="s">
        <v>1</v>
      </c>
      <c r="I1587" t="s">
        <v>688</v>
      </c>
      <c r="J1587" t="s">
        <v>690</v>
      </c>
      <c r="K1587" t="s">
        <v>78</v>
      </c>
      <c r="L1587" t="s">
        <v>691</v>
      </c>
    </row>
    <row r="1588" spans="1:12">
      <c r="A1588">
        <v>2025</v>
      </c>
      <c r="B1588" t="s">
        <v>437</v>
      </c>
      <c r="C1588" t="s">
        <v>51</v>
      </c>
      <c r="D1588" t="s">
        <v>93</v>
      </c>
      <c r="E1588" t="s">
        <v>94</v>
      </c>
      <c r="F1588">
        <v>2023</v>
      </c>
      <c r="G1588">
        <v>0</v>
      </c>
      <c r="H1588" t="s">
        <v>1</v>
      </c>
      <c r="I1588" t="s">
        <v>688</v>
      </c>
      <c r="J1588" t="s">
        <v>690</v>
      </c>
      <c r="K1588" t="s">
        <v>78</v>
      </c>
      <c r="L1588" t="s">
        <v>691</v>
      </c>
    </row>
    <row r="1589" spans="1:12">
      <c r="A1589">
        <v>2025</v>
      </c>
      <c r="B1589" t="s">
        <v>439</v>
      </c>
      <c r="C1589" t="s">
        <v>53</v>
      </c>
      <c r="D1589" t="s">
        <v>93</v>
      </c>
      <c r="E1589" t="s">
        <v>94</v>
      </c>
      <c r="F1589">
        <v>2023</v>
      </c>
      <c r="G1589">
        <v>0</v>
      </c>
      <c r="H1589" t="s">
        <v>1</v>
      </c>
      <c r="I1589" t="s">
        <v>688</v>
      </c>
      <c r="J1589" t="s">
        <v>690</v>
      </c>
      <c r="K1589" t="s">
        <v>78</v>
      </c>
      <c r="L1589" t="s">
        <v>691</v>
      </c>
    </row>
    <row r="1590" spans="1:12">
      <c r="A1590">
        <v>2025</v>
      </c>
      <c r="B1590" t="s">
        <v>434</v>
      </c>
      <c r="C1590" t="s">
        <v>45</v>
      </c>
      <c r="D1590" t="s">
        <v>93</v>
      </c>
      <c r="E1590" t="s">
        <v>94</v>
      </c>
      <c r="F1590">
        <v>2023</v>
      </c>
      <c r="G1590">
        <v>0</v>
      </c>
      <c r="H1590" t="s">
        <v>1</v>
      </c>
      <c r="I1590" t="s">
        <v>688</v>
      </c>
      <c r="J1590" t="s">
        <v>690</v>
      </c>
      <c r="K1590" t="s">
        <v>78</v>
      </c>
      <c r="L1590" t="s">
        <v>691</v>
      </c>
    </row>
    <row r="1591" spans="1:12">
      <c r="A1591">
        <v>2025</v>
      </c>
      <c r="B1591" t="s">
        <v>420</v>
      </c>
      <c r="C1591" t="s">
        <v>8</v>
      </c>
      <c r="D1591" t="s">
        <v>93</v>
      </c>
      <c r="E1591" t="s">
        <v>94</v>
      </c>
      <c r="F1591">
        <v>2023</v>
      </c>
      <c r="G1591">
        <v>0</v>
      </c>
      <c r="H1591" t="s">
        <v>1</v>
      </c>
      <c r="I1591" t="s">
        <v>688</v>
      </c>
      <c r="J1591" t="s">
        <v>690</v>
      </c>
      <c r="K1591" t="s">
        <v>78</v>
      </c>
      <c r="L1591" t="s">
        <v>691</v>
      </c>
    </row>
    <row r="1592" spans="1:12">
      <c r="A1592">
        <v>2025</v>
      </c>
      <c r="B1592" t="s">
        <v>421</v>
      </c>
      <c r="C1592" t="s">
        <v>13</v>
      </c>
      <c r="D1592" t="s">
        <v>93</v>
      </c>
      <c r="E1592" t="s">
        <v>94</v>
      </c>
      <c r="F1592">
        <v>2023</v>
      </c>
      <c r="G1592">
        <v>0</v>
      </c>
      <c r="H1592" t="s">
        <v>1</v>
      </c>
      <c r="I1592" t="s">
        <v>688</v>
      </c>
      <c r="J1592" t="s">
        <v>690</v>
      </c>
      <c r="K1592" t="s">
        <v>78</v>
      </c>
      <c r="L1592" t="s">
        <v>691</v>
      </c>
    </row>
    <row r="1593" spans="1:12">
      <c r="A1593">
        <v>2025</v>
      </c>
      <c r="B1593" t="s">
        <v>428</v>
      </c>
      <c r="C1593" t="s">
        <v>27</v>
      </c>
      <c r="D1593" t="s">
        <v>93</v>
      </c>
      <c r="E1593" t="s">
        <v>94</v>
      </c>
      <c r="F1593">
        <v>2023</v>
      </c>
      <c r="G1593">
        <v>0</v>
      </c>
      <c r="H1593" t="s">
        <v>1</v>
      </c>
      <c r="I1593" t="s">
        <v>688</v>
      </c>
      <c r="J1593" t="s">
        <v>690</v>
      </c>
      <c r="K1593" t="s">
        <v>78</v>
      </c>
      <c r="L1593" t="s">
        <v>691</v>
      </c>
    </row>
    <row r="1594" spans="1:12">
      <c r="A1594">
        <v>2025</v>
      </c>
      <c r="B1594" t="s">
        <v>431</v>
      </c>
      <c r="C1594" t="s">
        <v>36</v>
      </c>
      <c r="D1594" t="s">
        <v>93</v>
      </c>
      <c r="E1594" t="s">
        <v>94</v>
      </c>
      <c r="F1594">
        <v>2023</v>
      </c>
      <c r="G1594">
        <v>0</v>
      </c>
      <c r="H1594" t="s">
        <v>1</v>
      </c>
      <c r="I1594" t="s">
        <v>688</v>
      </c>
      <c r="J1594" t="s">
        <v>690</v>
      </c>
      <c r="K1594" t="s">
        <v>78</v>
      </c>
      <c r="L1594" t="s">
        <v>691</v>
      </c>
    </row>
    <row r="1595" spans="1:12">
      <c r="A1595">
        <v>2025</v>
      </c>
      <c r="B1595" t="s">
        <v>425</v>
      </c>
      <c r="C1595" t="s">
        <v>24</v>
      </c>
      <c r="D1595" t="s">
        <v>93</v>
      </c>
      <c r="E1595" t="s">
        <v>94</v>
      </c>
      <c r="F1595">
        <v>2023</v>
      </c>
      <c r="G1595">
        <v>0</v>
      </c>
      <c r="H1595" t="s">
        <v>1</v>
      </c>
      <c r="I1595" t="s">
        <v>688</v>
      </c>
      <c r="J1595" t="s">
        <v>690</v>
      </c>
      <c r="K1595" t="s">
        <v>78</v>
      </c>
      <c r="L1595" t="s">
        <v>691</v>
      </c>
    </row>
    <row r="1596" spans="1:12">
      <c r="A1596">
        <v>2025</v>
      </c>
      <c r="B1596" t="s">
        <v>429</v>
      </c>
      <c r="C1596" t="s">
        <v>30</v>
      </c>
      <c r="D1596" t="s">
        <v>93</v>
      </c>
      <c r="E1596" t="s">
        <v>94</v>
      </c>
      <c r="F1596">
        <v>2023</v>
      </c>
      <c r="G1596">
        <v>0</v>
      </c>
      <c r="H1596" t="s">
        <v>1</v>
      </c>
      <c r="I1596" t="s">
        <v>688</v>
      </c>
      <c r="J1596" t="s">
        <v>690</v>
      </c>
      <c r="K1596" t="s">
        <v>78</v>
      </c>
      <c r="L1596" t="s">
        <v>691</v>
      </c>
    </row>
    <row r="1597" spans="1:12">
      <c r="A1597">
        <v>2025</v>
      </c>
      <c r="B1597" t="s">
        <v>433</v>
      </c>
      <c r="C1597" t="s">
        <v>42</v>
      </c>
      <c r="D1597" t="s">
        <v>93</v>
      </c>
      <c r="E1597" t="s">
        <v>94</v>
      </c>
      <c r="F1597">
        <v>2023</v>
      </c>
      <c r="G1597">
        <v>0</v>
      </c>
      <c r="H1597" t="s">
        <v>1</v>
      </c>
      <c r="I1597" t="s">
        <v>688</v>
      </c>
      <c r="J1597" t="s">
        <v>690</v>
      </c>
      <c r="K1597" t="s">
        <v>78</v>
      </c>
      <c r="L1597" t="s">
        <v>691</v>
      </c>
    </row>
    <row r="1598" spans="1:12">
      <c r="A1598">
        <v>2025</v>
      </c>
      <c r="B1598" t="s">
        <v>422</v>
      </c>
      <c r="C1598" t="s">
        <v>15</v>
      </c>
      <c r="D1598" t="s">
        <v>93</v>
      </c>
      <c r="E1598" t="s">
        <v>94</v>
      </c>
      <c r="F1598">
        <v>2023</v>
      </c>
      <c r="G1598">
        <v>0</v>
      </c>
      <c r="H1598" t="s">
        <v>1</v>
      </c>
      <c r="I1598" t="s">
        <v>688</v>
      </c>
      <c r="J1598" t="s">
        <v>690</v>
      </c>
      <c r="K1598" t="s">
        <v>78</v>
      </c>
      <c r="L1598" t="s">
        <v>691</v>
      </c>
    </row>
    <row r="1599" spans="1:12">
      <c r="A1599">
        <v>2025</v>
      </c>
      <c r="B1599" t="s">
        <v>430</v>
      </c>
      <c r="C1599" t="s">
        <v>33</v>
      </c>
      <c r="D1599" t="s">
        <v>93</v>
      </c>
      <c r="E1599" t="s">
        <v>94</v>
      </c>
      <c r="F1599">
        <v>2023</v>
      </c>
      <c r="G1599">
        <v>0</v>
      </c>
      <c r="H1599" t="s">
        <v>1</v>
      </c>
      <c r="I1599" t="s">
        <v>688</v>
      </c>
      <c r="J1599" t="s">
        <v>690</v>
      </c>
      <c r="K1599" t="s">
        <v>78</v>
      </c>
      <c r="L1599" t="s">
        <v>691</v>
      </c>
    </row>
    <row r="1600" spans="1:12">
      <c r="A1600">
        <v>2025</v>
      </c>
      <c r="B1600" t="s">
        <v>424</v>
      </c>
      <c r="C1600" t="s">
        <v>21</v>
      </c>
      <c r="D1600" t="s">
        <v>93</v>
      </c>
      <c r="E1600" t="s">
        <v>94</v>
      </c>
      <c r="F1600">
        <v>2023</v>
      </c>
      <c r="G1600">
        <v>0</v>
      </c>
      <c r="H1600" t="s">
        <v>1</v>
      </c>
      <c r="I1600" t="s">
        <v>688</v>
      </c>
      <c r="J1600" t="s">
        <v>690</v>
      </c>
      <c r="K1600" t="s">
        <v>78</v>
      </c>
      <c r="L1600" t="s">
        <v>691</v>
      </c>
    </row>
    <row r="1601" spans="1:12">
      <c r="A1601">
        <v>2025</v>
      </c>
      <c r="B1601" t="s">
        <v>423</v>
      </c>
      <c r="C1601" t="s">
        <v>18</v>
      </c>
      <c r="D1601" t="s">
        <v>93</v>
      </c>
      <c r="E1601" t="s">
        <v>94</v>
      </c>
      <c r="F1601">
        <v>2023</v>
      </c>
      <c r="G1601">
        <v>0</v>
      </c>
      <c r="H1601" t="s">
        <v>1</v>
      </c>
      <c r="I1601" t="s">
        <v>688</v>
      </c>
      <c r="J1601" t="s">
        <v>690</v>
      </c>
      <c r="K1601" t="s">
        <v>78</v>
      </c>
      <c r="L1601" t="s">
        <v>691</v>
      </c>
    </row>
    <row r="1602" spans="1:12">
      <c r="A1602">
        <v>2025</v>
      </c>
      <c r="B1602" t="s">
        <v>438</v>
      </c>
      <c r="C1602" t="s">
        <v>52</v>
      </c>
      <c r="D1602" t="s">
        <v>93</v>
      </c>
      <c r="E1602" t="s">
        <v>94</v>
      </c>
      <c r="F1602">
        <v>2023</v>
      </c>
      <c r="G1602">
        <v>0</v>
      </c>
      <c r="H1602" t="s">
        <v>1</v>
      </c>
      <c r="I1602" t="s">
        <v>688</v>
      </c>
      <c r="J1602" t="s">
        <v>690</v>
      </c>
      <c r="K1602" t="s">
        <v>78</v>
      </c>
      <c r="L1602" t="s">
        <v>691</v>
      </c>
    </row>
    <row r="1603" spans="1:12">
      <c r="A1603">
        <v>2025</v>
      </c>
      <c r="B1603" t="s">
        <v>435</v>
      </c>
      <c r="C1603" t="s">
        <v>48</v>
      </c>
      <c r="D1603" t="s">
        <v>93</v>
      </c>
      <c r="E1603" t="s">
        <v>94</v>
      </c>
      <c r="F1603">
        <v>2023</v>
      </c>
      <c r="G1603">
        <v>0</v>
      </c>
      <c r="H1603" t="s">
        <v>1</v>
      </c>
      <c r="I1603" t="s">
        <v>688</v>
      </c>
      <c r="J1603" t="s">
        <v>690</v>
      </c>
      <c r="K1603" t="s">
        <v>78</v>
      </c>
      <c r="L1603" t="s">
        <v>691</v>
      </c>
    </row>
    <row r="1604" spans="1:12">
      <c r="A1604">
        <v>2025</v>
      </c>
      <c r="B1604" t="s">
        <v>429</v>
      </c>
      <c r="C1604" t="s">
        <v>30</v>
      </c>
      <c r="D1604" t="s">
        <v>61</v>
      </c>
      <c r="E1604" t="s">
        <v>62</v>
      </c>
      <c r="F1604">
        <v>2023</v>
      </c>
      <c r="G1604">
        <v>228</v>
      </c>
      <c r="H1604" t="s">
        <v>1</v>
      </c>
      <c r="I1604" t="s">
        <v>688</v>
      </c>
      <c r="J1604" t="s">
        <v>690</v>
      </c>
      <c r="K1604" t="s">
        <v>54</v>
      </c>
      <c r="L1604" t="s">
        <v>691</v>
      </c>
    </row>
    <row r="1605" spans="1:12">
      <c r="A1605">
        <v>2025</v>
      </c>
      <c r="B1605" t="s">
        <v>435</v>
      </c>
      <c r="C1605" t="s">
        <v>48</v>
      </c>
      <c r="D1605" t="s">
        <v>61</v>
      </c>
      <c r="E1605" t="s">
        <v>62</v>
      </c>
      <c r="F1605">
        <v>2023</v>
      </c>
      <c r="G1605">
        <v>30</v>
      </c>
      <c r="H1605" t="s">
        <v>1</v>
      </c>
      <c r="I1605" t="s">
        <v>688</v>
      </c>
      <c r="J1605" t="s">
        <v>690</v>
      </c>
      <c r="K1605" t="s">
        <v>54</v>
      </c>
      <c r="L1605" t="s">
        <v>691</v>
      </c>
    </row>
    <row r="1606" spans="1:12">
      <c r="A1606">
        <v>2025</v>
      </c>
      <c r="B1606" t="s">
        <v>434</v>
      </c>
      <c r="C1606" t="s">
        <v>45</v>
      </c>
      <c r="D1606" t="s">
        <v>61</v>
      </c>
      <c r="E1606" t="s">
        <v>62</v>
      </c>
      <c r="F1606">
        <v>2023</v>
      </c>
      <c r="G1606">
        <v>22</v>
      </c>
      <c r="H1606" t="s">
        <v>1</v>
      </c>
      <c r="I1606" t="s">
        <v>688</v>
      </c>
      <c r="J1606" t="s">
        <v>690</v>
      </c>
      <c r="K1606" t="s">
        <v>54</v>
      </c>
      <c r="L1606" t="s">
        <v>691</v>
      </c>
    </row>
    <row r="1607" spans="1:12">
      <c r="A1607">
        <v>2025</v>
      </c>
      <c r="B1607" t="s">
        <v>439</v>
      </c>
      <c r="C1607" t="s">
        <v>53</v>
      </c>
      <c r="D1607" t="s">
        <v>61</v>
      </c>
      <c r="E1607" t="s">
        <v>62</v>
      </c>
      <c r="F1607">
        <v>2023</v>
      </c>
      <c r="G1607">
        <v>90</v>
      </c>
      <c r="H1607" t="s">
        <v>1</v>
      </c>
      <c r="I1607" t="s">
        <v>688</v>
      </c>
      <c r="J1607" t="s">
        <v>690</v>
      </c>
      <c r="K1607" t="s">
        <v>54</v>
      </c>
      <c r="L1607" t="s">
        <v>691</v>
      </c>
    </row>
    <row r="1608" spans="1:12">
      <c r="A1608">
        <v>2025</v>
      </c>
      <c r="B1608" t="s">
        <v>423</v>
      </c>
      <c r="C1608" t="s">
        <v>18</v>
      </c>
      <c r="D1608" t="s">
        <v>61</v>
      </c>
      <c r="E1608" t="s">
        <v>62</v>
      </c>
      <c r="F1608">
        <v>2023</v>
      </c>
      <c r="G1608">
        <v>38</v>
      </c>
      <c r="H1608" t="s">
        <v>1</v>
      </c>
      <c r="I1608" t="s">
        <v>688</v>
      </c>
      <c r="J1608" t="s">
        <v>690</v>
      </c>
      <c r="K1608" t="s">
        <v>54</v>
      </c>
      <c r="L1608" t="s">
        <v>691</v>
      </c>
    </row>
    <row r="1609" spans="1:12">
      <c r="A1609">
        <v>2025</v>
      </c>
      <c r="B1609" t="s">
        <v>422</v>
      </c>
      <c r="C1609" t="s">
        <v>15</v>
      </c>
      <c r="D1609" t="s">
        <v>61</v>
      </c>
      <c r="E1609" t="s">
        <v>62</v>
      </c>
      <c r="F1609">
        <v>2023</v>
      </c>
      <c r="G1609">
        <v>229</v>
      </c>
      <c r="H1609" t="s">
        <v>1</v>
      </c>
      <c r="I1609" t="s">
        <v>688</v>
      </c>
      <c r="J1609" t="s">
        <v>690</v>
      </c>
      <c r="K1609" t="s">
        <v>54</v>
      </c>
      <c r="L1609" t="s">
        <v>691</v>
      </c>
    </row>
    <row r="1610" spans="1:12">
      <c r="A1610">
        <v>2025</v>
      </c>
      <c r="B1610" t="s">
        <v>437</v>
      </c>
      <c r="C1610" t="s">
        <v>51</v>
      </c>
      <c r="D1610" t="s">
        <v>61</v>
      </c>
      <c r="E1610" t="s">
        <v>62</v>
      </c>
      <c r="F1610">
        <v>2023</v>
      </c>
      <c r="G1610">
        <v>123</v>
      </c>
      <c r="H1610" t="s">
        <v>1</v>
      </c>
      <c r="I1610" t="s">
        <v>688</v>
      </c>
      <c r="J1610" t="s">
        <v>690</v>
      </c>
      <c r="K1610" t="s">
        <v>54</v>
      </c>
      <c r="L1610" t="s">
        <v>691</v>
      </c>
    </row>
    <row r="1611" spans="1:12">
      <c r="A1611">
        <v>2025</v>
      </c>
      <c r="B1611" t="s">
        <v>431</v>
      </c>
      <c r="C1611" t="s">
        <v>36</v>
      </c>
      <c r="D1611" t="s">
        <v>61</v>
      </c>
      <c r="E1611" t="s">
        <v>62</v>
      </c>
      <c r="F1611">
        <v>2023</v>
      </c>
      <c r="G1611">
        <v>19</v>
      </c>
      <c r="H1611" t="s">
        <v>1</v>
      </c>
      <c r="I1611" t="s">
        <v>688</v>
      </c>
      <c r="J1611" t="s">
        <v>690</v>
      </c>
      <c r="K1611" t="s">
        <v>54</v>
      </c>
      <c r="L1611" t="s">
        <v>691</v>
      </c>
    </row>
    <row r="1612" spans="1:12">
      <c r="A1612">
        <v>2025</v>
      </c>
      <c r="B1612" t="s">
        <v>428</v>
      </c>
      <c r="C1612" t="s">
        <v>27</v>
      </c>
      <c r="D1612" t="s">
        <v>61</v>
      </c>
      <c r="E1612" t="s">
        <v>62</v>
      </c>
      <c r="F1612">
        <v>2023</v>
      </c>
      <c r="G1612">
        <v>131</v>
      </c>
      <c r="H1612" t="s">
        <v>1</v>
      </c>
      <c r="I1612" t="s">
        <v>688</v>
      </c>
      <c r="J1612" t="s">
        <v>690</v>
      </c>
      <c r="K1612" t="s">
        <v>54</v>
      </c>
      <c r="L1612" t="s">
        <v>691</v>
      </c>
    </row>
    <row r="1613" spans="1:12">
      <c r="A1613">
        <v>2025</v>
      </c>
      <c r="B1613" t="s">
        <v>424</v>
      </c>
      <c r="C1613" t="s">
        <v>21</v>
      </c>
      <c r="D1613" t="s">
        <v>61</v>
      </c>
      <c r="E1613" t="s">
        <v>62</v>
      </c>
      <c r="F1613">
        <v>2023</v>
      </c>
      <c r="G1613">
        <v>74</v>
      </c>
      <c r="H1613" t="s">
        <v>1</v>
      </c>
      <c r="I1613" t="s">
        <v>688</v>
      </c>
      <c r="J1613" t="s">
        <v>690</v>
      </c>
      <c r="K1613" t="s">
        <v>54</v>
      </c>
      <c r="L1613" t="s">
        <v>691</v>
      </c>
    </row>
    <row r="1614" spans="1:12">
      <c r="A1614">
        <v>2025</v>
      </c>
      <c r="B1614" t="s">
        <v>421</v>
      </c>
      <c r="C1614" t="s">
        <v>13</v>
      </c>
      <c r="D1614" t="s">
        <v>61</v>
      </c>
      <c r="E1614" t="s">
        <v>62</v>
      </c>
      <c r="F1614">
        <v>2023</v>
      </c>
      <c r="G1614">
        <v>84</v>
      </c>
      <c r="H1614" t="s">
        <v>1</v>
      </c>
      <c r="I1614" t="s">
        <v>688</v>
      </c>
      <c r="J1614" t="s">
        <v>690</v>
      </c>
      <c r="K1614" t="s">
        <v>54</v>
      </c>
      <c r="L1614" t="s">
        <v>691</v>
      </c>
    </row>
    <row r="1615" spans="1:12">
      <c r="A1615">
        <v>2025</v>
      </c>
      <c r="B1615" t="s">
        <v>438</v>
      </c>
      <c r="C1615" t="s">
        <v>52</v>
      </c>
      <c r="D1615" t="s">
        <v>61</v>
      </c>
      <c r="E1615" t="s">
        <v>62</v>
      </c>
      <c r="F1615">
        <v>2023</v>
      </c>
      <c r="G1615">
        <v>23</v>
      </c>
      <c r="H1615" t="s">
        <v>1</v>
      </c>
      <c r="I1615" t="s">
        <v>688</v>
      </c>
      <c r="J1615" t="s">
        <v>690</v>
      </c>
      <c r="K1615" t="s">
        <v>54</v>
      </c>
      <c r="L1615" t="s">
        <v>691</v>
      </c>
    </row>
    <row r="1616" spans="1:12">
      <c r="A1616">
        <v>2025</v>
      </c>
      <c r="B1616" t="s">
        <v>430</v>
      </c>
      <c r="C1616" t="s">
        <v>33</v>
      </c>
      <c r="D1616" t="s">
        <v>61</v>
      </c>
      <c r="E1616" t="s">
        <v>62</v>
      </c>
      <c r="F1616">
        <v>2023</v>
      </c>
      <c r="G1616">
        <v>47</v>
      </c>
      <c r="H1616" t="s">
        <v>1</v>
      </c>
      <c r="I1616" t="s">
        <v>688</v>
      </c>
      <c r="J1616" t="s">
        <v>690</v>
      </c>
      <c r="K1616" t="s">
        <v>54</v>
      </c>
      <c r="L1616" t="s">
        <v>691</v>
      </c>
    </row>
    <row r="1617" spans="1:12">
      <c r="A1617">
        <v>2025</v>
      </c>
      <c r="B1617" t="s">
        <v>420</v>
      </c>
      <c r="C1617" t="s">
        <v>8</v>
      </c>
      <c r="D1617" t="s">
        <v>61</v>
      </c>
      <c r="E1617" t="s">
        <v>62</v>
      </c>
      <c r="F1617">
        <v>2023</v>
      </c>
      <c r="G1617">
        <v>238</v>
      </c>
      <c r="H1617" t="s">
        <v>1</v>
      </c>
      <c r="I1617" t="s">
        <v>688</v>
      </c>
      <c r="J1617" t="s">
        <v>690</v>
      </c>
      <c r="K1617" t="s">
        <v>54</v>
      </c>
      <c r="L1617" t="s">
        <v>691</v>
      </c>
    </row>
    <row r="1618" spans="1:12">
      <c r="A1618">
        <v>2025</v>
      </c>
      <c r="B1618" t="s">
        <v>436</v>
      </c>
      <c r="C1618" t="s">
        <v>49</v>
      </c>
      <c r="D1618" t="s">
        <v>61</v>
      </c>
      <c r="E1618" t="s">
        <v>62</v>
      </c>
      <c r="F1618">
        <v>2023</v>
      </c>
      <c r="G1618">
        <v>30</v>
      </c>
      <c r="H1618" t="s">
        <v>1</v>
      </c>
      <c r="I1618" t="s">
        <v>688</v>
      </c>
      <c r="J1618" t="s">
        <v>690</v>
      </c>
      <c r="K1618" t="s">
        <v>54</v>
      </c>
      <c r="L1618" t="s">
        <v>691</v>
      </c>
    </row>
    <row r="1619" spans="1:12">
      <c r="A1619">
        <v>2025</v>
      </c>
      <c r="B1619" t="s">
        <v>433</v>
      </c>
      <c r="C1619" t="s">
        <v>42</v>
      </c>
      <c r="D1619" t="s">
        <v>61</v>
      </c>
      <c r="E1619" t="s">
        <v>62</v>
      </c>
      <c r="F1619">
        <v>2023</v>
      </c>
      <c r="G1619">
        <v>22</v>
      </c>
      <c r="H1619" t="s">
        <v>1</v>
      </c>
      <c r="I1619" t="s">
        <v>688</v>
      </c>
      <c r="J1619" t="s">
        <v>690</v>
      </c>
      <c r="K1619" t="s">
        <v>54</v>
      </c>
      <c r="L1619" t="s">
        <v>691</v>
      </c>
    </row>
    <row r="1620" spans="1:12">
      <c r="A1620">
        <v>2025</v>
      </c>
      <c r="B1620" t="s">
        <v>425</v>
      </c>
      <c r="C1620" t="s">
        <v>24</v>
      </c>
      <c r="D1620" t="s">
        <v>61</v>
      </c>
      <c r="E1620" t="s">
        <v>62</v>
      </c>
      <c r="F1620">
        <v>2023</v>
      </c>
      <c r="G1620">
        <v>25</v>
      </c>
      <c r="H1620" t="s">
        <v>1</v>
      </c>
      <c r="I1620" t="s">
        <v>688</v>
      </c>
      <c r="J1620" t="s">
        <v>690</v>
      </c>
      <c r="K1620" t="s">
        <v>54</v>
      </c>
      <c r="L1620" t="s">
        <v>691</v>
      </c>
    </row>
    <row r="1621" spans="1:12">
      <c r="A1621">
        <v>2025</v>
      </c>
      <c r="B1621" t="s">
        <v>432</v>
      </c>
      <c r="C1621" t="s">
        <v>39</v>
      </c>
      <c r="D1621" t="s">
        <v>61</v>
      </c>
      <c r="E1621" t="s">
        <v>62</v>
      </c>
      <c r="F1621">
        <v>2023</v>
      </c>
      <c r="G1621">
        <v>90</v>
      </c>
      <c r="H1621" t="s">
        <v>1</v>
      </c>
      <c r="I1621" t="s">
        <v>688</v>
      </c>
      <c r="J1621" t="s">
        <v>690</v>
      </c>
      <c r="K1621" t="s">
        <v>54</v>
      </c>
      <c r="L1621" t="s">
        <v>691</v>
      </c>
    </row>
    <row r="1622" spans="1:12">
      <c r="A1622">
        <v>2025</v>
      </c>
      <c r="B1622" t="s">
        <v>424</v>
      </c>
      <c r="C1622" t="s">
        <v>21</v>
      </c>
      <c r="D1622" t="s">
        <v>43</v>
      </c>
      <c r="E1622" t="s">
        <v>44</v>
      </c>
      <c r="F1622">
        <v>2022</v>
      </c>
      <c r="G1622">
        <v>66.81</v>
      </c>
      <c r="H1622" t="s">
        <v>1</v>
      </c>
      <c r="I1622" t="s">
        <v>688</v>
      </c>
      <c r="J1622" t="s">
        <v>690</v>
      </c>
      <c r="K1622" t="s">
        <v>2</v>
      </c>
      <c r="L1622" t="s">
        <v>708</v>
      </c>
    </row>
    <row r="1623" spans="1:12">
      <c r="A1623">
        <v>2025</v>
      </c>
      <c r="B1623" t="s">
        <v>435</v>
      </c>
      <c r="C1623" t="s">
        <v>48</v>
      </c>
      <c r="D1623" t="s">
        <v>43</v>
      </c>
      <c r="E1623" t="s">
        <v>44</v>
      </c>
      <c r="F1623">
        <v>2022</v>
      </c>
      <c r="G1623">
        <v>63.42</v>
      </c>
      <c r="H1623" t="s">
        <v>1</v>
      </c>
      <c r="I1623" t="s">
        <v>688</v>
      </c>
      <c r="J1623" t="s">
        <v>690</v>
      </c>
      <c r="K1623" t="s">
        <v>2</v>
      </c>
      <c r="L1623" t="s">
        <v>708</v>
      </c>
    </row>
    <row r="1624" spans="1:12">
      <c r="A1624">
        <v>2025</v>
      </c>
      <c r="B1624" t="s">
        <v>425</v>
      </c>
      <c r="C1624" t="s">
        <v>24</v>
      </c>
      <c r="D1624" t="s">
        <v>43</v>
      </c>
      <c r="E1624" t="s">
        <v>44</v>
      </c>
      <c r="F1624">
        <v>2022</v>
      </c>
      <c r="G1624">
        <v>72.069999999999993</v>
      </c>
      <c r="H1624" t="s">
        <v>1</v>
      </c>
      <c r="I1624" t="s">
        <v>688</v>
      </c>
      <c r="J1624" t="s">
        <v>690</v>
      </c>
      <c r="K1624" t="s">
        <v>2</v>
      </c>
      <c r="L1624" t="s">
        <v>708</v>
      </c>
    </row>
    <row r="1625" spans="1:12">
      <c r="A1625">
        <v>2025</v>
      </c>
      <c r="B1625" t="s">
        <v>422</v>
      </c>
      <c r="C1625" t="s">
        <v>15</v>
      </c>
      <c r="D1625" t="s">
        <v>43</v>
      </c>
      <c r="E1625" t="s">
        <v>44</v>
      </c>
      <c r="F1625">
        <v>2022</v>
      </c>
      <c r="G1625">
        <v>70.099999999999994</v>
      </c>
      <c r="H1625" t="s">
        <v>1</v>
      </c>
      <c r="I1625" t="s">
        <v>688</v>
      </c>
      <c r="J1625" t="s">
        <v>690</v>
      </c>
      <c r="K1625" t="s">
        <v>2</v>
      </c>
      <c r="L1625" t="s">
        <v>708</v>
      </c>
    </row>
    <row r="1626" spans="1:12">
      <c r="A1626">
        <v>2025</v>
      </c>
      <c r="B1626" t="s">
        <v>433</v>
      </c>
      <c r="C1626" t="s">
        <v>42</v>
      </c>
      <c r="D1626" t="s">
        <v>43</v>
      </c>
      <c r="E1626" t="s">
        <v>44</v>
      </c>
      <c r="F1626">
        <v>2022</v>
      </c>
      <c r="G1626">
        <v>78.099999999999994</v>
      </c>
      <c r="H1626" t="s">
        <v>1</v>
      </c>
      <c r="I1626" t="s">
        <v>688</v>
      </c>
      <c r="J1626" t="s">
        <v>690</v>
      </c>
      <c r="K1626" t="s">
        <v>2</v>
      </c>
      <c r="L1626" t="s">
        <v>708</v>
      </c>
    </row>
    <row r="1627" spans="1:12">
      <c r="A1627">
        <v>2025</v>
      </c>
      <c r="B1627" t="s">
        <v>437</v>
      </c>
      <c r="C1627" t="s">
        <v>51</v>
      </c>
      <c r="D1627" t="s">
        <v>43</v>
      </c>
      <c r="E1627" t="s">
        <v>44</v>
      </c>
      <c r="F1627">
        <v>2022</v>
      </c>
      <c r="G1627">
        <v>78.42</v>
      </c>
      <c r="H1627" t="s">
        <v>1</v>
      </c>
      <c r="I1627" t="s">
        <v>688</v>
      </c>
      <c r="J1627" t="s">
        <v>690</v>
      </c>
      <c r="K1627" t="s">
        <v>2</v>
      </c>
      <c r="L1627" t="s">
        <v>708</v>
      </c>
    </row>
    <row r="1628" spans="1:12">
      <c r="A1628">
        <v>2025</v>
      </c>
      <c r="B1628" t="s">
        <v>421</v>
      </c>
      <c r="C1628" t="s">
        <v>13</v>
      </c>
      <c r="D1628" t="s">
        <v>43</v>
      </c>
      <c r="E1628" t="s">
        <v>44</v>
      </c>
      <c r="F1628">
        <v>2022</v>
      </c>
      <c r="G1628">
        <v>73.349999999999994</v>
      </c>
      <c r="H1628" t="s">
        <v>1</v>
      </c>
      <c r="I1628" t="s">
        <v>688</v>
      </c>
      <c r="J1628" t="s">
        <v>690</v>
      </c>
      <c r="K1628" t="s">
        <v>2</v>
      </c>
      <c r="L1628" t="s">
        <v>708</v>
      </c>
    </row>
    <row r="1629" spans="1:12">
      <c r="A1629">
        <v>2025</v>
      </c>
      <c r="B1629" t="s">
        <v>420</v>
      </c>
      <c r="C1629" t="s">
        <v>8</v>
      </c>
      <c r="D1629" t="s">
        <v>43</v>
      </c>
      <c r="E1629" t="s">
        <v>44</v>
      </c>
      <c r="F1629">
        <v>2022</v>
      </c>
      <c r="G1629">
        <v>71.59</v>
      </c>
      <c r="H1629" t="s">
        <v>1</v>
      </c>
      <c r="I1629" t="s">
        <v>688</v>
      </c>
      <c r="J1629" t="s">
        <v>690</v>
      </c>
      <c r="K1629" t="s">
        <v>2</v>
      </c>
      <c r="L1629" t="s">
        <v>708</v>
      </c>
    </row>
    <row r="1630" spans="1:12">
      <c r="A1630">
        <v>2025</v>
      </c>
      <c r="B1630" t="s">
        <v>436</v>
      </c>
      <c r="C1630" t="s">
        <v>49</v>
      </c>
      <c r="D1630" t="s">
        <v>43</v>
      </c>
      <c r="E1630" t="s">
        <v>44</v>
      </c>
      <c r="F1630">
        <v>2022</v>
      </c>
      <c r="G1630">
        <v>74.400000000000006</v>
      </c>
      <c r="H1630" t="s">
        <v>1</v>
      </c>
      <c r="I1630" t="s">
        <v>688</v>
      </c>
      <c r="J1630" t="s">
        <v>690</v>
      </c>
      <c r="K1630" t="s">
        <v>2</v>
      </c>
      <c r="L1630" t="s">
        <v>708</v>
      </c>
    </row>
    <row r="1631" spans="1:12">
      <c r="A1631">
        <v>2025</v>
      </c>
      <c r="B1631" t="s">
        <v>432</v>
      </c>
      <c r="C1631" t="s">
        <v>39</v>
      </c>
      <c r="D1631" t="s">
        <v>43</v>
      </c>
      <c r="E1631" t="s">
        <v>44</v>
      </c>
      <c r="F1631">
        <v>2022</v>
      </c>
      <c r="G1631">
        <v>64.2</v>
      </c>
      <c r="H1631" t="s">
        <v>1</v>
      </c>
      <c r="I1631" t="s">
        <v>688</v>
      </c>
      <c r="J1631" t="s">
        <v>690</v>
      </c>
      <c r="K1631" t="s">
        <v>2</v>
      </c>
      <c r="L1631" t="s">
        <v>708</v>
      </c>
    </row>
    <row r="1632" spans="1:12">
      <c r="A1632">
        <v>2025</v>
      </c>
      <c r="B1632" t="s">
        <v>439</v>
      </c>
      <c r="C1632" t="s">
        <v>53</v>
      </c>
      <c r="D1632" t="s">
        <v>43</v>
      </c>
      <c r="E1632" t="s">
        <v>44</v>
      </c>
      <c r="F1632">
        <v>2022</v>
      </c>
      <c r="G1632">
        <v>74.239999999999995</v>
      </c>
      <c r="H1632" t="s">
        <v>1</v>
      </c>
      <c r="I1632" t="s">
        <v>688</v>
      </c>
      <c r="J1632" t="s">
        <v>690</v>
      </c>
      <c r="K1632" t="s">
        <v>2</v>
      </c>
      <c r="L1632" t="s">
        <v>708</v>
      </c>
    </row>
    <row r="1633" spans="1:12">
      <c r="A1633">
        <v>2025</v>
      </c>
      <c r="B1633" t="s">
        <v>438</v>
      </c>
      <c r="C1633" t="s">
        <v>52</v>
      </c>
      <c r="D1633" t="s">
        <v>43</v>
      </c>
      <c r="E1633" t="s">
        <v>44</v>
      </c>
      <c r="F1633">
        <v>2022</v>
      </c>
      <c r="G1633">
        <v>67.75</v>
      </c>
      <c r="H1633" t="s">
        <v>1</v>
      </c>
      <c r="I1633" t="s">
        <v>688</v>
      </c>
      <c r="J1633" t="s">
        <v>690</v>
      </c>
      <c r="K1633" t="s">
        <v>2</v>
      </c>
      <c r="L1633" t="s">
        <v>708</v>
      </c>
    </row>
    <row r="1634" spans="1:12">
      <c r="A1634">
        <v>2025</v>
      </c>
      <c r="B1634" t="s">
        <v>423</v>
      </c>
      <c r="C1634" t="s">
        <v>18</v>
      </c>
      <c r="D1634" t="s">
        <v>43</v>
      </c>
      <c r="E1634" t="s">
        <v>44</v>
      </c>
      <c r="F1634">
        <v>2022</v>
      </c>
      <c r="G1634">
        <v>66.84</v>
      </c>
      <c r="H1634" t="s">
        <v>1</v>
      </c>
      <c r="I1634" t="s">
        <v>688</v>
      </c>
      <c r="J1634" t="s">
        <v>690</v>
      </c>
      <c r="K1634" t="s">
        <v>2</v>
      </c>
      <c r="L1634" t="s">
        <v>708</v>
      </c>
    </row>
    <row r="1635" spans="1:12">
      <c r="A1635">
        <v>2025</v>
      </c>
      <c r="B1635" t="s">
        <v>430</v>
      </c>
      <c r="C1635" t="s">
        <v>33</v>
      </c>
      <c r="D1635" t="s">
        <v>43</v>
      </c>
      <c r="E1635" t="s">
        <v>44</v>
      </c>
      <c r="F1635">
        <v>2022</v>
      </c>
      <c r="G1635">
        <v>63.51</v>
      </c>
      <c r="H1635" t="s">
        <v>1</v>
      </c>
      <c r="I1635" t="s">
        <v>688</v>
      </c>
      <c r="J1635" t="s">
        <v>690</v>
      </c>
      <c r="K1635" t="s">
        <v>2</v>
      </c>
      <c r="L1635" t="s">
        <v>708</v>
      </c>
    </row>
    <row r="1636" spans="1:12">
      <c r="A1636">
        <v>2025</v>
      </c>
      <c r="B1636" t="s">
        <v>431</v>
      </c>
      <c r="C1636" t="s">
        <v>36</v>
      </c>
      <c r="D1636" t="s">
        <v>43</v>
      </c>
      <c r="E1636" t="s">
        <v>44</v>
      </c>
      <c r="F1636">
        <v>2022</v>
      </c>
      <c r="G1636">
        <v>67.91</v>
      </c>
      <c r="H1636" t="s">
        <v>1</v>
      </c>
      <c r="I1636" t="s">
        <v>688</v>
      </c>
      <c r="J1636" t="s">
        <v>690</v>
      </c>
      <c r="K1636" t="s">
        <v>2</v>
      </c>
      <c r="L1636" t="s">
        <v>708</v>
      </c>
    </row>
    <row r="1637" spans="1:12">
      <c r="A1637">
        <v>2025</v>
      </c>
      <c r="B1637" t="s">
        <v>434</v>
      </c>
      <c r="C1637" t="s">
        <v>45</v>
      </c>
      <c r="D1637" t="s">
        <v>43</v>
      </c>
      <c r="E1637" t="s">
        <v>44</v>
      </c>
      <c r="F1637">
        <v>2022</v>
      </c>
      <c r="G1637">
        <v>69.39</v>
      </c>
      <c r="H1637" t="s">
        <v>1</v>
      </c>
      <c r="I1637" t="s">
        <v>688</v>
      </c>
      <c r="J1637" t="s">
        <v>690</v>
      </c>
      <c r="K1637" t="s">
        <v>2</v>
      </c>
      <c r="L1637" t="s">
        <v>708</v>
      </c>
    </row>
    <row r="1638" spans="1:12">
      <c r="A1638">
        <v>2025</v>
      </c>
      <c r="B1638" t="s">
        <v>429</v>
      </c>
      <c r="C1638" t="s">
        <v>30</v>
      </c>
      <c r="D1638" t="s">
        <v>43</v>
      </c>
      <c r="E1638" t="s">
        <v>44</v>
      </c>
      <c r="F1638">
        <v>2022</v>
      </c>
      <c r="G1638">
        <v>66.739999999999995</v>
      </c>
      <c r="H1638" t="s">
        <v>1</v>
      </c>
      <c r="I1638" t="s">
        <v>688</v>
      </c>
      <c r="J1638" t="s">
        <v>690</v>
      </c>
      <c r="K1638" t="s">
        <v>2</v>
      </c>
      <c r="L1638" t="s">
        <v>708</v>
      </c>
    </row>
    <row r="1639" spans="1:12">
      <c r="A1639">
        <v>2025</v>
      </c>
      <c r="B1639" t="s">
        <v>428</v>
      </c>
      <c r="C1639" t="s">
        <v>27</v>
      </c>
      <c r="D1639" t="s">
        <v>43</v>
      </c>
      <c r="E1639" t="s">
        <v>44</v>
      </c>
      <c r="F1639">
        <v>2022</v>
      </c>
      <c r="G1639">
        <v>66.069999999999993</v>
      </c>
      <c r="H1639" t="s">
        <v>1</v>
      </c>
      <c r="I1639" t="s">
        <v>688</v>
      </c>
      <c r="J1639" t="s">
        <v>690</v>
      </c>
      <c r="K1639" t="s">
        <v>2</v>
      </c>
      <c r="L1639" t="s">
        <v>708</v>
      </c>
    </row>
    <row r="1640" spans="1:12">
      <c r="A1640">
        <v>2025</v>
      </c>
      <c r="B1640" t="s">
        <v>434</v>
      </c>
      <c r="C1640" t="s">
        <v>45</v>
      </c>
      <c r="D1640" t="s">
        <v>28</v>
      </c>
      <c r="E1640" t="s">
        <v>29</v>
      </c>
      <c r="F1640">
        <v>2023</v>
      </c>
      <c r="G1640">
        <v>1</v>
      </c>
      <c r="H1640" t="s">
        <v>1</v>
      </c>
      <c r="I1640" t="s">
        <v>688</v>
      </c>
      <c r="J1640" t="s">
        <v>690</v>
      </c>
      <c r="K1640" t="s">
        <v>2</v>
      </c>
      <c r="L1640" t="s">
        <v>691</v>
      </c>
    </row>
    <row r="1641" spans="1:12">
      <c r="A1641">
        <v>2025</v>
      </c>
      <c r="B1641" t="s">
        <v>433</v>
      </c>
      <c r="C1641" t="s">
        <v>42</v>
      </c>
      <c r="D1641" t="s">
        <v>28</v>
      </c>
      <c r="E1641" t="s">
        <v>29</v>
      </c>
      <c r="F1641">
        <v>2023</v>
      </c>
      <c r="G1641">
        <v>0</v>
      </c>
      <c r="H1641" t="s">
        <v>1</v>
      </c>
      <c r="I1641" t="s">
        <v>688</v>
      </c>
      <c r="J1641" t="s">
        <v>690</v>
      </c>
      <c r="K1641" t="s">
        <v>2</v>
      </c>
      <c r="L1641" t="s">
        <v>691</v>
      </c>
    </row>
    <row r="1642" spans="1:12">
      <c r="A1642">
        <v>2025</v>
      </c>
      <c r="B1642" t="s">
        <v>422</v>
      </c>
      <c r="C1642" t="s">
        <v>15</v>
      </c>
      <c r="D1642" t="s">
        <v>28</v>
      </c>
      <c r="E1642" t="s">
        <v>29</v>
      </c>
      <c r="F1642">
        <v>2023</v>
      </c>
      <c r="G1642">
        <v>13</v>
      </c>
      <c r="H1642" t="s">
        <v>1</v>
      </c>
      <c r="I1642" t="s">
        <v>688</v>
      </c>
      <c r="J1642" t="s">
        <v>690</v>
      </c>
      <c r="K1642" t="s">
        <v>2</v>
      </c>
      <c r="L1642" t="s">
        <v>691</v>
      </c>
    </row>
    <row r="1643" spans="1:12">
      <c r="A1643">
        <v>2025</v>
      </c>
      <c r="B1643" t="s">
        <v>428</v>
      </c>
      <c r="C1643" t="s">
        <v>27</v>
      </c>
      <c r="D1643" t="s">
        <v>28</v>
      </c>
      <c r="E1643" t="s">
        <v>29</v>
      </c>
      <c r="F1643">
        <v>2023</v>
      </c>
      <c r="G1643">
        <v>2</v>
      </c>
      <c r="H1643" t="s">
        <v>1</v>
      </c>
      <c r="I1643" t="s">
        <v>688</v>
      </c>
      <c r="J1643" t="s">
        <v>690</v>
      </c>
      <c r="K1643" t="s">
        <v>2</v>
      </c>
      <c r="L1643" t="s">
        <v>691</v>
      </c>
    </row>
    <row r="1644" spans="1:12">
      <c r="A1644">
        <v>2025</v>
      </c>
      <c r="B1644" t="s">
        <v>438</v>
      </c>
      <c r="C1644" t="s">
        <v>52</v>
      </c>
      <c r="D1644" t="s">
        <v>28</v>
      </c>
      <c r="E1644" t="s">
        <v>29</v>
      </c>
      <c r="F1644">
        <v>2023</v>
      </c>
      <c r="G1644">
        <v>0</v>
      </c>
      <c r="H1644" t="s">
        <v>1</v>
      </c>
      <c r="I1644" t="s">
        <v>688</v>
      </c>
      <c r="J1644" t="s">
        <v>690</v>
      </c>
      <c r="K1644" t="s">
        <v>2</v>
      </c>
      <c r="L1644" t="s">
        <v>691</v>
      </c>
    </row>
    <row r="1645" spans="1:12">
      <c r="A1645">
        <v>2025</v>
      </c>
      <c r="B1645" t="s">
        <v>421</v>
      </c>
      <c r="C1645" t="s">
        <v>13</v>
      </c>
      <c r="D1645" t="s">
        <v>28</v>
      </c>
      <c r="E1645" t="s">
        <v>29</v>
      </c>
      <c r="F1645">
        <v>2023</v>
      </c>
      <c r="G1645">
        <v>8</v>
      </c>
      <c r="H1645" t="s">
        <v>1</v>
      </c>
      <c r="I1645" t="s">
        <v>688</v>
      </c>
      <c r="J1645" t="s">
        <v>690</v>
      </c>
      <c r="K1645" t="s">
        <v>2</v>
      </c>
      <c r="L1645" t="s">
        <v>691</v>
      </c>
    </row>
    <row r="1646" spans="1:12">
      <c r="A1646">
        <v>2025</v>
      </c>
      <c r="B1646" t="s">
        <v>430</v>
      </c>
      <c r="C1646" t="s">
        <v>33</v>
      </c>
      <c r="D1646" t="s">
        <v>28</v>
      </c>
      <c r="E1646" t="s">
        <v>29</v>
      </c>
      <c r="F1646">
        <v>2023</v>
      </c>
      <c r="G1646">
        <v>2</v>
      </c>
      <c r="H1646" t="s">
        <v>1</v>
      </c>
      <c r="I1646" t="s">
        <v>688</v>
      </c>
      <c r="J1646" t="s">
        <v>690</v>
      </c>
      <c r="K1646" t="s">
        <v>2</v>
      </c>
      <c r="L1646" t="s">
        <v>691</v>
      </c>
    </row>
    <row r="1647" spans="1:12">
      <c r="A1647">
        <v>2025</v>
      </c>
      <c r="B1647" t="s">
        <v>425</v>
      </c>
      <c r="C1647" t="s">
        <v>24</v>
      </c>
      <c r="D1647" t="s">
        <v>28</v>
      </c>
      <c r="E1647" t="s">
        <v>29</v>
      </c>
      <c r="F1647">
        <v>2023</v>
      </c>
      <c r="G1647">
        <v>1</v>
      </c>
      <c r="H1647" t="s">
        <v>1</v>
      </c>
      <c r="I1647" t="s">
        <v>688</v>
      </c>
      <c r="J1647" t="s">
        <v>690</v>
      </c>
      <c r="K1647" t="s">
        <v>2</v>
      </c>
      <c r="L1647" t="s">
        <v>691</v>
      </c>
    </row>
    <row r="1648" spans="1:12">
      <c r="A1648">
        <v>2025</v>
      </c>
      <c r="B1648" t="s">
        <v>423</v>
      </c>
      <c r="C1648" t="s">
        <v>18</v>
      </c>
      <c r="D1648" t="s">
        <v>28</v>
      </c>
      <c r="E1648" t="s">
        <v>29</v>
      </c>
      <c r="F1648">
        <v>2023</v>
      </c>
      <c r="G1648">
        <v>1</v>
      </c>
      <c r="H1648" t="s">
        <v>1</v>
      </c>
      <c r="I1648" t="s">
        <v>688</v>
      </c>
      <c r="J1648" t="s">
        <v>690</v>
      </c>
      <c r="K1648" t="s">
        <v>2</v>
      </c>
      <c r="L1648" t="s">
        <v>691</v>
      </c>
    </row>
    <row r="1649" spans="1:12">
      <c r="A1649">
        <v>2025</v>
      </c>
      <c r="B1649" t="s">
        <v>432</v>
      </c>
      <c r="C1649" t="s">
        <v>39</v>
      </c>
      <c r="D1649" t="s">
        <v>28</v>
      </c>
      <c r="E1649" t="s">
        <v>29</v>
      </c>
      <c r="F1649">
        <v>2023</v>
      </c>
      <c r="G1649">
        <v>13</v>
      </c>
      <c r="H1649" t="s">
        <v>1</v>
      </c>
      <c r="I1649" t="s">
        <v>688</v>
      </c>
      <c r="J1649" t="s">
        <v>690</v>
      </c>
      <c r="K1649" t="s">
        <v>2</v>
      </c>
      <c r="L1649" t="s">
        <v>691</v>
      </c>
    </row>
    <row r="1650" spans="1:12">
      <c r="A1650">
        <v>2025</v>
      </c>
      <c r="B1650" t="s">
        <v>436</v>
      </c>
      <c r="C1650" t="s">
        <v>49</v>
      </c>
      <c r="D1650" t="s">
        <v>28</v>
      </c>
      <c r="E1650" t="s">
        <v>29</v>
      </c>
      <c r="F1650">
        <v>2023</v>
      </c>
      <c r="G1650">
        <v>2</v>
      </c>
      <c r="H1650" t="s">
        <v>1</v>
      </c>
      <c r="I1650" t="s">
        <v>688</v>
      </c>
      <c r="J1650" t="s">
        <v>690</v>
      </c>
      <c r="K1650" t="s">
        <v>2</v>
      </c>
      <c r="L1650" t="s">
        <v>691</v>
      </c>
    </row>
    <row r="1651" spans="1:12">
      <c r="A1651">
        <v>2025</v>
      </c>
      <c r="B1651" t="s">
        <v>424</v>
      </c>
      <c r="C1651" t="s">
        <v>21</v>
      </c>
      <c r="D1651" t="s">
        <v>28</v>
      </c>
      <c r="E1651" t="s">
        <v>29</v>
      </c>
      <c r="F1651">
        <v>2023</v>
      </c>
      <c r="G1651">
        <v>15</v>
      </c>
      <c r="H1651" t="s">
        <v>1</v>
      </c>
      <c r="I1651" t="s">
        <v>688</v>
      </c>
      <c r="J1651" t="s">
        <v>690</v>
      </c>
      <c r="K1651" t="s">
        <v>2</v>
      </c>
      <c r="L1651" t="s">
        <v>691</v>
      </c>
    </row>
    <row r="1652" spans="1:12">
      <c r="A1652">
        <v>2025</v>
      </c>
      <c r="B1652" t="s">
        <v>420</v>
      </c>
      <c r="C1652" t="s">
        <v>8</v>
      </c>
      <c r="D1652" t="s">
        <v>28</v>
      </c>
      <c r="E1652" t="s">
        <v>29</v>
      </c>
      <c r="F1652">
        <v>2023</v>
      </c>
      <c r="G1652">
        <v>21</v>
      </c>
      <c r="H1652" t="s">
        <v>1</v>
      </c>
      <c r="I1652" t="s">
        <v>688</v>
      </c>
      <c r="J1652" t="s">
        <v>690</v>
      </c>
      <c r="K1652" t="s">
        <v>2</v>
      </c>
      <c r="L1652" t="s">
        <v>691</v>
      </c>
    </row>
    <row r="1653" spans="1:12">
      <c r="A1653">
        <v>2025</v>
      </c>
      <c r="B1653" t="s">
        <v>431</v>
      </c>
      <c r="C1653" t="s">
        <v>36</v>
      </c>
      <c r="D1653" t="s">
        <v>28</v>
      </c>
      <c r="E1653" t="s">
        <v>29</v>
      </c>
      <c r="F1653">
        <v>2023</v>
      </c>
      <c r="G1653">
        <v>1</v>
      </c>
      <c r="H1653" t="s">
        <v>1</v>
      </c>
      <c r="I1653" t="s">
        <v>688</v>
      </c>
      <c r="J1653" t="s">
        <v>690</v>
      </c>
      <c r="K1653" t="s">
        <v>2</v>
      </c>
      <c r="L1653" t="s">
        <v>691</v>
      </c>
    </row>
    <row r="1654" spans="1:12">
      <c r="A1654">
        <v>2025</v>
      </c>
      <c r="B1654" t="s">
        <v>429</v>
      </c>
      <c r="C1654" t="s">
        <v>30</v>
      </c>
      <c r="D1654" t="s">
        <v>28</v>
      </c>
      <c r="E1654" t="s">
        <v>29</v>
      </c>
      <c r="F1654">
        <v>2023</v>
      </c>
      <c r="G1654">
        <v>19</v>
      </c>
      <c r="H1654" t="s">
        <v>1</v>
      </c>
      <c r="I1654" t="s">
        <v>688</v>
      </c>
      <c r="J1654" t="s">
        <v>690</v>
      </c>
      <c r="K1654" t="s">
        <v>2</v>
      </c>
      <c r="L1654" t="s">
        <v>691</v>
      </c>
    </row>
    <row r="1655" spans="1:12">
      <c r="A1655">
        <v>2025</v>
      </c>
      <c r="B1655" t="s">
        <v>439</v>
      </c>
      <c r="C1655" t="s">
        <v>53</v>
      </c>
      <c r="D1655" t="s">
        <v>28</v>
      </c>
      <c r="E1655" t="s">
        <v>29</v>
      </c>
      <c r="F1655">
        <v>2023</v>
      </c>
      <c r="G1655">
        <v>1</v>
      </c>
      <c r="H1655" t="s">
        <v>1</v>
      </c>
      <c r="I1655" t="s">
        <v>688</v>
      </c>
      <c r="J1655" t="s">
        <v>690</v>
      </c>
      <c r="K1655" t="s">
        <v>2</v>
      </c>
      <c r="L1655" t="s">
        <v>691</v>
      </c>
    </row>
    <row r="1656" spans="1:12">
      <c r="A1656">
        <v>2025</v>
      </c>
      <c r="B1656" t="s">
        <v>435</v>
      </c>
      <c r="C1656" t="s">
        <v>48</v>
      </c>
      <c r="D1656" t="s">
        <v>28</v>
      </c>
      <c r="E1656" t="s">
        <v>29</v>
      </c>
      <c r="F1656">
        <v>2023</v>
      </c>
      <c r="G1656">
        <v>1</v>
      </c>
      <c r="H1656" t="s">
        <v>1</v>
      </c>
      <c r="I1656" t="s">
        <v>688</v>
      </c>
      <c r="J1656" t="s">
        <v>690</v>
      </c>
      <c r="K1656" t="s">
        <v>2</v>
      </c>
      <c r="L1656" t="s">
        <v>691</v>
      </c>
    </row>
    <row r="1657" spans="1:12">
      <c r="A1657">
        <v>2025</v>
      </c>
      <c r="B1657" t="s">
        <v>437</v>
      </c>
      <c r="C1657" t="s">
        <v>51</v>
      </c>
      <c r="D1657" t="s">
        <v>28</v>
      </c>
      <c r="E1657" t="s">
        <v>29</v>
      </c>
      <c r="F1657">
        <v>2023</v>
      </c>
      <c r="G1657">
        <v>9</v>
      </c>
      <c r="H1657" t="s">
        <v>1</v>
      </c>
      <c r="I1657" t="s">
        <v>688</v>
      </c>
      <c r="J1657" t="s">
        <v>690</v>
      </c>
      <c r="K1657" t="s">
        <v>2</v>
      </c>
      <c r="L1657" t="s">
        <v>691</v>
      </c>
    </row>
    <row r="1658" spans="1:12">
      <c r="A1658">
        <v>2025</v>
      </c>
      <c r="B1658" t="s">
        <v>437</v>
      </c>
      <c r="C1658" t="s">
        <v>51</v>
      </c>
      <c r="D1658" t="s">
        <v>31</v>
      </c>
      <c r="E1658" t="s">
        <v>32</v>
      </c>
      <c r="F1658">
        <v>2023</v>
      </c>
      <c r="G1658">
        <v>50</v>
      </c>
      <c r="H1658" t="s">
        <v>1</v>
      </c>
      <c r="I1658" t="s">
        <v>688</v>
      </c>
      <c r="J1658" t="s">
        <v>690</v>
      </c>
      <c r="K1658" t="s">
        <v>2</v>
      </c>
      <c r="L1658" t="s">
        <v>691</v>
      </c>
    </row>
    <row r="1659" spans="1:12">
      <c r="A1659">
        <v>2025</v>
      </c>
      <c r="B1659" t="s">
        <v>439</v>
      </c>
      <c r="C1659" t="s">
        <v>53</v>
      </c>
      <c r="D1659" t="s">
        <v>31</v>
      </c>
      <c r="E1659" t="s">
        <v>32</v>
      </c>
      <c r="F1659">
        <v>2023</v>
      </c>
      <c r="G1659">
        <v>9</v>
      </c>
      <c r="H1659" t="s">
        <v>1</v>
      </c>
      <c r="I1659" t="s">
        <v>688</v>
      </c>
      <c r="J1659" t="s">
        <v>690</v>
      </c>
      <c r="K1659" t="s">
        <v>2</v>
      </c>
      <c r="L1659" t="s">
        <v>691</v>
      </c>
    </row>
    <row r="1660" spans="1:12">
      <c r="A1660">
        <v>2025</v>
      </c>
      <c r="B1660" t="s">
        <v>433</v>
      </c>
      <c r="C1660" t="s">
        <v>42</v>
      </c>
      <c r="D1660" t="s">
        <v>31</v>
      </c>
      <c r="E1660" t="s">
        <v>32</v>
      </c>
      <c r="F1660">
        <v>2023</v>
      </c>
      <c r="G1660">
        <v>8</v>
      </c>
      <c r="H1660" t="s">
        <v>1</v>
      </c>
      <c r="I1660" t="s">
        <v>688</v>
      </c>
      <c r="J1660" t="s">
        <v>690</v>
      </c>
      <c r="K1660" t="s">
        <v>2</v>
      </c>
      <c r="L1660" t="s">
        <v>691</v>
      </c>
    </row>
    <row r="1661" spans="1:12">
      <c r="A1661">
        <v>2025</v>
      </c>
      <c r="B1661" t="s">
        <v>430</v>
      </c>
      <c r="C1661" t="s">
        <v>33</v>
      </c>
      <c r="D1661" t="s">
        <v>31</v>
      </c>
      <c r="E1661" t="s">
        <v>32</v>
      </c>
      <c r="F1661">
        <v>2023</v>
      </c>
      <c r="G1661">
        <v>16</v>
      </c>
      <c r="H1661" t="s">
        <v>1</v>
      </c>
      <c r="I1661" t="s">
        <v>688</v>
      </c>
      <c r="J1661" t="s">
        <v>690</v>
      </c>
      <c r="K1661" t="s">
        <v>2</v>
      </c>
      <c r="L1661" t="s">
        <v>691</v>
      </c>
    </row>
    <row r="1662" spans="1:12">
      <c r="A1662">
        <v>2025</v>
      </c>
      <c r="B1662" t="s">
        <v>422</v>
      </c>
      <c r="C1662" t="s">
        <v>15</v>
      </c>
      <c r="D1662" t="s">
        <v>31</v>
      </c>
      <c r="E1662" t="s">
        <v>32</v>
      </c>
      <c r="F1662">
        <v>2023</v>
      </c>
      <c r="G1662">
        <v>85</v>
      </c>
      <c r="H1662" t="s">
        <v>1</v>
      </c>
      <c r="I1662" t="s">
        <v>688</v>
      </c>
      <c r="J1662" t="s">
        <v>690</v>
      </c>
      <c r="K1662" t="s">
        <v>2</v>
      </c>
      <c r="L1662" t="s">
        <v>691</v>
      </c>
    </row>
    <row r="1663" spans="1:12">
      <c r="A1663">
        <v>2025</v>
      </c>
      <c r="B1663" t="s">
        <v>423</v>
      </c>
      <c r="C1663" t="s">
        <v>18</v>
      </c>
      <c r="D1663" t="s">
        <v>31</v>
      </c>
      <c r="E1663" t="s">
        <v>32</v>
      </c>
      <c r="F1663">
        <v>2023</v>
      </c>
      <c r="G1663">
        <v>9</v>
      </c>
      <c r="H1663" t="s">
        <v>1</v>
      </c>
      <c r="I1663" t="s">
        <v>688</v>
      </c>
      <c r="J1663" t="s">
        <v>690</v>
      </c>
      <c r="K1663" t="s">
        <v>2</v>
      </c>
      <c r="L1663" t="s">
        <v>691</v>
      </c>
    </row>
    <row r="1664" spans="1:12">
      <c r="A1664">
        <v>2025</v>
      </c>
      <c r="B1664" t="s">
        <v>424</v>
      </c>
      <c r="C1664" t="s">
        <v>21</v>
      </c>
      <c r="D1664" t="s">
        <v>31</v>
      </c>
      <c r="E1664" t="s">
        <v>32</v>
      </c>
      <c r="F1664">
        <v>2023</v>
      </c>
      <c r="G1664">
        <v>39</v>
      </c>
      <c r="H1664" t="s">
        <v>1</v>
      </c>
      <c r="I1664" t="s">
        <v>688</v>
      </c>
      <c r="J1664" t="s">
        <v>690</v>
      </c>
      <c r="K1664" t="s">
        <v>2</v>
      </c>
      <c r="L1664" t="s">
        <v>691</v>
      </c>
    </row>
    <row r="1665" spans="1:12">
      <c r="A1665">
        <v>2025</v>
      </c>
      <c r="B1665" t="s">
        <v>428</v>
      </c>
      <c r="C1665" t="s">
        <v>27</v>
      </c>
      <c r="D1665" t="s">
        <v>31</v>
      </c>
      <c r="E1665" t="s">
        <v>32</v>
      </c>
      <c r="F1665">
        <v>2023</v>
      </c>
      <c r="G1665">
        <v>15</v>
      </c>
      <c r="H1665" t="s">
        <v>1</v>
      </c>
      <c r="I1665" t="s">
        <v>688</v>
      </c>
      <c r="J1665" t="s">
        <v>690</v>
      </c>
      <c r="K1665" t="s">
        <v>2</v>
      </c>
      <c r="L1665" t="s">
        <v>691</v>
      </c>
    </row>
    <row r="1666" spans="1:12">
      <c r="A1666">
        <v>2025</v>
      </c>
      <c r="B1666" t="s">
        <v>436</v>
      </c>
      <c r="C1666" t="s">
        <v>49</v>
      </c>
      <c r="D1666" t="s">
        <v>31</v>
      </c>
      <c r="E1666" t="s">
        <v>32</v>
      </c>
      <c r="F1666">
        <v>2023</v>
      </c>
      <c r="G1666">
        <v>12</v>
      </c>
      <c r="H1666" t="s">
        <v>1</v>
      </c>
      <c r="I1666" t="s">
        <v>688</v>
      </c>
      <c r="J1666" t="s">
        <v>690</v>
      </c>
      <c r="K1666" t="s">
        <v>2</v>
      </c>
      <c r="L1666" t="s">
        <v>691</v>
      </c>
    </row>
    <row r="1667" spans="1:12">
      <c r="A1667">
        <v>2025</v>
      </c>
      <c r="B1667" t="s">
        <v>420</v>
      </c>
      <c r="C1667" t="s">
        <v>8</v>
      </c>
      <c r="D1667" t="s">
        <v>31</v>
      </c>
      <c r="E1667" t="s">
        <v>32</v>
      </c>
      <c r="F1667">
        <v>2023</v>
      </c>
      <c r="G1667">
        <v>112</v>
      </c>
      <c r="H1667" t="s">
        <v>1</v>
      </c>
      <c r="I1667" t="s">
        <v>688</v>
      </c>
      <c r="J1667" t="s">
        <v>690</v>
      </c>
      <c r="K1667" t="s">
        <v>2</v>
      </c>
      <c r="L1667" t="s">
        <v>691</v>
      </c>
    </row>
    <row r="1668" spans="1:12">
      <c r="A1668">
        <v>2025</v>
      </c>
      <c r="B1668" t="s">
        <v>432</v>
      </c>
      <c r="C1668" t="s">
        <v>39</v>
      </c>
      <c r="D1668" t="s">
        <v>31</v>
      </c>
      <c r="E1668" t="s">
        <v>32</v>
      </c>
      <c r="F1668">
        <v>2023</v>
      </c>
      <c r="G1668">
        <v>33</v>
      </c>
      <c r="H1668" t="s">
        <v>1</v>
      </c>
      <c r="I1668" t="s">
        <v>688</v>
      </c>
      <c r="J1668" t="s">
        <v>690</v>
      </c>
      <c r="K1668" t="s">
        <v>2</v>
      </c>
      <c r="L1668" t="s">
        <v>691</v>
      </c>
    </row>
    <row r="1669" spans="1:12">
      <c r="A1669">
        <v>2025</v>
      </c>
      <c r="B1669" t="s">
        <v>435</v>
      </c>
      <c r="C1669" t="s">
        <v>48</v>
      </c>
      <c r="D1669" t="s">
        <v>31</v>
      </c>
      <c r="E1669" t="s">
        <v>32</v>
      </c>
      <c r="F1669">
        <v>2023</v>
      </c>
      <c r="G1669">
        <v>13</v>
      </c>
      <c r="H1669" t="s">
        <v>1</v>
      </c>
      <c r="I1669" t="s">
        <v>688</v>
      </c>
      <c r="J1669" t="s">
        <v>690</v>
      </c>
      <c r="K1669" t="s">
        <v>2</v>
      </c>
      <c r="L1669" t="s">
        <v>691</v>
      </c>
    </row>
    <row r="1670" spans="1:12">
      <c r="A1670">
        <v>2025</v>
      </c>
      <c r="B1670" t="s">
        <v>429</v>
      </c>
      <c r="C1670" t="s">
        <v>30</v>
      </c>
      <c r="D1670" t="s">
        <v>31</v>
      </c>
      <c r="E1670" t="s">
        <v>32</v>
      </c>
      <c r="F1670">
        <v>2023</v>
      </c>
      <c r="G1670">
        <v>66</v>
      </c>
      <c r="H1670" t="s">
        <v>1</v>
      </c>
      <c r="I1670" t="s">
        <v>688</v>
      </c>
      <c r="J1670" t="s">
        <v>690</v>
      </c>
      <c r="K1670" t="s">
        <v>2</v>
      </c>
      <c r="L1670" t="s">
        <v>691</v>
      </c>
    </row>
    <row r="1671" spans="1:12">
      <c r="A1671">
        <v>2025</v>
      </c>
      <c r="B1671" t="s">
        <v>431</v>
      </c>
      <c r="C1671" t="s">
        <v>36</v>
      </c>
      <c r="D1671" t="s">
        <v>31</v>
      </c>
      <c r="E1671" t="s">
        <v>32</v>
      </c>
      <c r="F1671">
        <v>2023</v>
      </c>
      <c r="G1671">
        <v>4</v>
      </c>
      <c r="H1671" t="s">
        <v>1</v>
      </c>
      <c r="I1671" t="s">
        <v>688</v>
      </c>
      <c r="J1671" t="s">
        <v>690</v>
      </c>
      <c r="K1671" t="s">
        <v>2</v>
      </c>
      <c r="L1671" t="s">
        <v>691</v>
      </c>
    </row>
    <row r="1672" spans="1:12">
      <c r="A1672">
        <v>2025</v>
      </c>
      <c r="B1672" t="s">
        <v>434</v>
      </c>
      <c r="C1672" t="s">
        <v>45</v>
      </c>
      <c r="D1672" t="s">
        <v>31</v>
      </c>
      <c r="E1672" t="s">
        <v>32</v>
      </c>
      <c r="F1672">
        <v>2023</v>
      </c>
      <c r="G1672">
        <v>4</v>
      </c>
      <c r="H1672" t="s">
        <v>1</v>
      </c>
      <c r="I1672" t="s">
        <v>688</v>
      </c>
      <c r="J1672" t="s">
        <v>690</v>
      </c>
      <c r="K1672" t="s">
        <v>2</v>
      </c>
      <c r="L1672" t="s">
        <v>691</v>
      </c>
    </row>
    <row r="1673" spans="1:12">
      <c r="A1673">
        <v>2025</v>
      </c>
      <c r="B1673" t="s">
        <v>421</v>
      </c>
      <c r="C1673" t="s">
        <v>13</v>
      </c>
      <c r="D1673" t="s">
        <v>31</v>
      </c>
      <c r="E1673" t="s">
        <v>32</v>
      </c>
      <c r="F1673">
        <v>2023</v>
      </c>
      <c r="G1673">
        <v>40</v>
      </c>
      <c r="H1673" t="s">
        <v>1</v>
      </c>
      <c r="I1673" t="s">
        <v>688</v>
      </c>
      <c r="J1673" t="s">
        <v>690</v>
      </c>
      <c r="K1673" t="s">
        <v>2</v>
      </c>
      <c r="L1673" t="s">
        <v>691</v>
      </c>
    </row>
    <row r="1674" spans="1:12">
      <c r="A1674">
        <v>2025</v>
      </c>
      <c r="B1674" t="s">
        <v>425</v>
      </c>
      <c r="C1674" t="s">
        <v>24</v>
      </c>
      <c r="D1674" t="s">
        <v>31</v>
      </c>
      <c r="E1674" t="s">
        <v>32</v>
      </c>
      <c r="F1674">
        <v>2023</v>
      </c>
      <c r="G1674">
        <v>12</v>
      </c>
      <c r="H1674" t="s">
        <v>1</v>
      </c>
      <c r="I1674" t="s">
        <v>688</v>
      </c>
      <c r="J1674" t="s">
        <v>690</v>
      </c>
      <c r="K1674" t="s">
        <v>2</v>
      </c>
      <c r="L1674" t="s">
        <v>691</v>
      </c>
    </row>
    <row r="1675" spans="1:12">
      <c r="A1675">
        <v>2025</v>
      </c>
      <c r="B1675" t="s">
        <v>438</v>
      </c>
      <c r="C1675" t="s">
        <v>52</v>
      </c>
      <c r="D1675" t="s">
        <v>31</v>
      </c>
      <c r="E1675" t="s">
        <v>32</v>
      </c>
      <c r="F1675">
        <v>2023</v>
      </c>
      <c r="G1675">
        <v>9</v>
      </c>
      <c r="H1675" t="s">
        <v>1</v>
      </c>
      <c r="I1675" t="s">
        <v>688</v>
      </c>
      <c r="J1675" t="s">
        <v>690</v>
      </c>
      <c r="K1675" t="s">
        <v>2</v>
      </c>
      <c r="L1675" t="s">
        <v>691</v>
      </c>
    </row>
    <row r="1676" spans="1:12">
      <c r="A1676">
        <v>2025</v>
      </c>
      <c r="B1676" t="s">
        <v>420</v>
      </c>
      <c r="C1676" t="s">
        <v>8</v>
      </c>
      <c r="D1676" t="s">
        <v>82</v>
      </c>
      <c r="E1676" t="s">
        <v>83</v>
      </c>
      <c r="F1676">
        <v>2023</v>
      </c>
      <c r="G1676">
        <v>2</v>
      </c>
      <c r="H1676" t="s">
        <v>1</v>
      </c>
      <c r="I1676" t="s">
        <v>688</v>
      </c>
      <c r="J1676" t="s">
        <v>690</v>
      </c>
      <c r="K1676" t="s">
        <v>78</v>
      </c>
      <c r="L1676" t="s">
        <v>691</v>
      </c>
    </row>
    <row r="1677" spans="1:12">
      <c r="A1677">
        <v>2025</v>
      </c>
      <c r="B1677" t="s">
        <v>423</v>
      </c>
      <c r="C1677" t="s">
        <v>18</v>
      </c>
      <c r="D1677" t="s">
        <v>82</v>
      </c>
      <c r="E1677" t="s">
        <v>83</v>
      </c>
      <c r="F1677">
        <v>2023</v>
      </c>
      <c r="G1677">
        <v>0</v>
      </c>
      <c r="H1677" t="s">
        <v>1</v>
      </c>
      <c r="I1677" t="s">
        <v>688</v>
      </c>
      <c r="J1677" t="s">
        <v>690</v>
      </c>
      <c r="K1677" t="s">
        <v>78</v>
      </c>
      <c r="L1677" t="s">
        <v>691</v>
      </c>
    </row>
    <row r="1678" spans="1:12">
      <c r="A1678">
        <v>2025</v>
      </c>
      <c r="B1678" t="s">
        <v>435</v>
      </c>
      <c r="C1678" t="s">
        <v>48</v>
      </c>
      <c r="D1678" t="s">
        <v>82</v>
      </c>
      <c r="E1678" t="s">
        <v>83</v>
      </c>
      <c r="F1678">
        <v>2023</v>
      </c>
      <c r="G1678">
        <v>1</v>
      </c>
      <c r="H1678" t="s">
        <v>1</v>
      </c>
      <c r="I1678" t="s">
        <v>688</v>
      </c>
      <c r="J1678" t="s">
        <v>690</v>
      </c>
      <c r="K1678" t="s">
        <v>78</v>
      </c>
      <c r="L1678" t="s">
        <v>691</v>
      </c>
    </row>
    <row r="1679" spans="1:12">
      <c r="A1679">
        <v>2025</v>
      </c>
      <c r="B1679" t="s">
        <v>430</v>
      </c>
      <c r="C1679" t="s">
        <v>33</v>
      </c>
      <c r="D1679" t="s">
        <v>82</v>
      </c>
      <c r="E1679" t="s">
        <v>83</v>
      </c>
      <c r="F1679">
        <v>2023</v>
      </c>
      <c r="G1679">
        <v>0</v>
      </c>
      <c r="H1679" t="s">
        <v>1</v>
      </c>
      <c r="I1679" t="s">
        <v>688</v>
      </c>
      <c r="J1679" t="s">
        <v>690</v>
      </c>
      <c r="K1679" t="s">
        <v>78</v>
      </c>
      <c r="L1679" t="s">
        <v>691</v>
      </c>
    </row>
    <row r="1680" spans="1:12">
      <c r="A1680">
        <v>2025</v>
      </c>
      <c r="B1680" t="s">
        <v>437</v>
      </c>
      <c r="C1680" t="s">
        <v>51</v>
      </c>
      <c r="D1680" t="s">
        <v>82</v>
      </c>
      <c r="E1680" t="s">
        <v>83</v>
      </c>
      <c r="F1680">
        <v>2023</v>
      </c>
      <c r="G1680">
        <v>1</v>
      </c>
      <c r="H1680" t="s">
        <v>1</v>
      </c>
      <c r="I1680" t="s">
        <v>688</v>
      </c>
      <c r="J1680" t="s">
        <v>690</v>
      </c>
      <c r="K1680" t="s">
        <v>78</v>
      </c>
      <c r="L1680" t="s">
        <v>691</v>
      </c>
    </row>
    <row r="1681" spans="1:12">
      <c r="A1681">
        <v>2025</v>
      </c>
      <c r="B1681" t="s">
        <v>428</v>
      </c>
      <c r="C1681" t="s">
        <v>27</v>
      </c>
      <c r="D1681" t="s">
        <v>82</v>
      </c>
      <c r="E1681" t="s">
        <v>83</v>
      </c>
      <c r="F1681">
        <v>2023</v>
      </c>
      <c r="G1681">
        <v>0</v>
      </c>
      <c r="H1681" t="s">
        <v>1</v>
      </c>
      <c r="I1681" t="s">
        <v>688</v>
      </c>
      <c r="J1681" t="s">
        <v>690</v>
      </c>
      <c r="K1681" t="s">
        <v>78</v>
      </c>
      <c r="L1681" t="s">
        <v>691</v>
      </c>
    </row>
    <row r="1682" spans="1:12">
      <c r="A1682">
        <v>2025</v>
      </c>
      <c r="B1682" t="s">
        <v>438</v>
      </c>
      <c r="C1682" t="s">
        <v>52</v>
      </c>
      <c r="D1682" t="s">
        <v>82</v>
      </c>
      <c r="E1682" t="s">
        <v>83</v>
      </c>
      <c r="F1682">
        <v>2023</v>
      </c>
      <c r="G1682">
        <v>0</v>
      </c>
      <c r="H1682" t="s">
        <v>1</v>
      </c>
      <c r="I1682" t="s">
        <v>688</v>
      </c>
      <c r="J1682" t="s">
        <v>690</v>
      </c>
      <c r="K1682" t="s">
        <v>78</v>
      </c>
      <c r="L1682" t="s">
        <v>691</v>
      </c>
    </row>
    <row r="1683" spans="1:12">
      <c r="A1683">
        <v>2025</v>
      </c>
      <c r="B1683" t="s">
        <v>422</v>
      </c>
      <c r="C1683" t="s">
        <v>15</v>
      </c>
      <c r="D1683" t="s">
        <v>82</v>
      </c>
      <c r="E1683" t="s">
        <v>83</v>
      </c>
      <c r="F1683">
        <v>2023</v>
      </c>
      <c r="G1683">
        <v>5</v>
      </c>
      <c r="H1683" t="s">
        <v>1</v>
      </c>
      <c r="I1683" t="s">
        <v>688</v>
      </c>
      <c r="J1683" t="s">
        <v>690</v>
      </c>
      <c r="K1683" t="s">
        <v>78</v>
      </c>
      <c r="L1683" t="s">
        <v>691</v>
      </c>
    </row>
    <row r="1684" spans="1:12">
      <c r="A1684">
        <v>2025</v>
      </c>
      <c r="B1684" t="s">
        <v>424</v>
      </c>
      <c r="C1684" t="s">
        <v>21</v>
      </c>
      <c r="D1684" t="s">
        <v>82</v>
      </c>
      <c r="E1684" t="s">
        <v>83</v>
      </c>
      <c r="F1684">
        <v>2023</v>
      </c>
      <c r="G1684">
        <v>3</v>
      </c>
      <c r="H1684" t="s">
        <v>1</v>
      </c>
      <c r="I1684" t="s">
        <v>688</v>
      </c>
      <c r="J1684" t="s">
        <v>690</v>
      </c>
      <c r="K1684" t="s">
        <v>78</v>
      </c>
      <c r="L1684" t="s">
        <v>691</v>
      </c>
    </row>
    <row r="1685" spans="1:12">
      <c r="A1685">
        <v>2025</v>
      </c>
      <c r="B1685" t="s">
        <v>421</v>
      </c>
      <c r="C1685" t="s">
        <v>13</v>
      </c>
      <c r="D1685" t="s">
        <v>82</v>
      </c>
      <c r="E1685" t="s">
        <v>83</v>
      </c>
      <c r="F1685">
        <v>2023</v>
      </c>
      <c r="G1685">
        <v>1</v>
      </c>
      <c r="H1685" t="s">
        <v>1</v>
      </c>
      <c r="I1685" t="s">
        <v>688</v>
      </c>
      <c r="J1685" t="s">
        <v>690</v>
      </c>
      <c r="K1685" t="s">
        <v>78</v>
      </c>
      <c r="L1685" t="s">
        <v>691</v>
      </c>
    </row>
    <row r="1686" spans="1:12">
      <c r="A1686">
        <v>2025</v>
      </c>
      <c r="B1686" t="s">
        <v>434</v>
      </c>
      <c r="C1686" t="s">
        <v>45</v>
      </c>
      <c r="D1686" t="s">
        <v>82</v>
      </c>
      <c r="E1686" t="s">
        <v>83</v>
      </c>
      <c r="F1686">
        <v>2023</v>
      </c>
      <c r="G1686">
        <v>0</v>
      </c>
      <c r="H1686" t="s">
        <v>1</v>
      </c>
      <c r="I1686" t="s">
        <v>688</v>
      </c>
      <c r="J1686" t="s">
        <v>690</v>
      </c>
      <c r="K1686" t="s">
        <v>78</v>
      </c>
      <c r="L1686" t="s">
        <v>691</v>
      </c>
    </row>
    <row r="1687" spans="1:12">
      <c r="A1687">
        <v>2025</v>
      </c>
      <c r="B1687" t="s">
        <v>439</v>
      </c>
      <c r="C1687" t="s">
        <v>53</v>
      </c>
      <c r="D1687" t="s">
        <v>82</v>
      </c>
      <c r="E1687" t="s">
        <v>83</v>
      </c>
      <c r="F1687">
        <v>2023</v>
      </c>
      <c r="G1687">
        <v>1</v>
      </c>
      <c r="H1687" t="s">
        <v>1</v>
      </c>
      <c r="I1687" t="s">
        <v>688</v>
      </c>
      <c r="J1687" t="s">
        <v>690</v>
      </c>
      <c r="K1687" t="s">
        <v>78</v>
      </c>
      <c r="L1687" t="s">
        <v>691</v>
      </c>
    </row>
    <row r="1688" spans="1:12">
      <c r="A1688">
        <v>2025</v>
      </c>
      <c r="B1688" t="s">
        <v>436</v>
      </c>
      <c r="C1688" t="s">
        <v>49</v>
      </c>
      <c r="D1688" t="s">
        <v>82</v>
      </c>
      <c r="E1688" t="s">
        <v>83</v>
      </c>
      <c r="F1688">
        <v>2023</v>
      </c>
      <c r="G1688">
        <v>0</v>
      </c>
      <c r="H1688" t="s">
        <v>1</v>
      </c>
      <c r="I1688" t="s">
        <v>688</v>
      </c>
      <c r="J1688" t="s">
        <v>690</v>
      </c>
      <c r="K1688" t="s">
        <v>78</v>
      </c>
      <c r="L1688" t="s">
        <v>691</v>
      </c>
    </row>
    <row r="1689" spans="1:12">
      <c r="A1689">
        <v>2025</v>
      </c>
      <c r="B1689" t="s">
        <v>432</v>
      </c>
      <c r="C1689" t="s">
        <v>39</v>
      </c>
      <c r="D1689" t="s">
        <v>82</v>
      </c>
      <c r="E1689" t="s">
        <v>83</v>
      </c>
      <c r="F1689">
        <v>2023</v>
      </c>
      <c r="G1689">
        <v>2</v>
      </c>
      <c r="H1689" t="s">
        <v>1</v>
      </c>
      <c r="I1689" t="s">
        <v>688</v>
      </c>
      <c r="J1689" t="s">
        <v>690</v>
      </c>
      <c r="K1689" t="s">
        <v>78</v>
      </c>
      <c r="L1689" t="s">
        <v>691</v>
      </c>
    </row>
    <row r="1690" spans="1:12">
      <c r="A1690">
        <v>2025</v>
      </c>
      <c r="B1690" t="s">
        <v>425</v>
      </c>
      <c r="C1690" t="s">
        <v>24</v>
      </c>
      <c r="D1690" t="s">
        <v>82</v>
      </c>
      <c r="E1690" t="s">
        <v>83</v>
      </c>
      <c r="F1690">
        <v>2023</v>
      </c>
      <c r="G1690">
        <v>1</v>
      </c>
      <c r="H1690" t="s">
        <v>1</v>
      </c>
      <c r="I1690" t="s">
        <v>688</v>
      </c>
      <c r="J1690" t="s">
        <v>690</v>
      </c>
      <c r="K1690" t="s">
        <v>78</v>
      </c>
      <c r="L1690" t="s">
        <v>691</v>
      </c>
    </row>
    <row r="1691" spans="1:12">
      <c r="A1691">
        <v>2025</v>
      </c>
      <c r="B1691" t="s">
        <v>433</v>
      </c>
      <c r="C1691" t="s">
        <v>42</v>
      </c>
      <c r="D1691" t="s">
        <v>82</v>
      </c>
      <c r="E1691" t="s">
        <v>83</v>
      </c>
      <c r="F1691">
        <v>2023</v>
      </c>
      <c r="G1691">
        <v>0</v>
      </c>
      <c r="H1691" t="s">
        <v>1</v>
      </c>
      <c r="I1691" t="s">
        <v>688</v>
      </c>
      <c r="J1691" t="s">
        <v>690</v>
      </c>
      <c r="K1691" t="s">
        <v>78</v>
      </c>
      <c r="L1691" t="s">
        <v>691</v>
      </c>
    </row>
    <row r="1692" spans="1:12">
      <c r="A1692">
        <v>2025</v>
      </c>
      <c r="B1692" t="s">
        <v>429</v>
      </c>
      <c r="C1692" t="s">
        <v>30</v>
      </c>
      <c r="D1692" t="s">
        <v>82</v>
      </c>
      <c r="E1692" t="s">
        <v>83</v>
      </c>
      <c r="F1692">
        <v>2023</v>
      </c>
      <c r="G1692">
        <v>3</v>
      </c>
      <c r="H1692" t="s">
        <v>1</v>
      </c>
      <c r="I1692" t="s">
        <v>688</v>
      </c>
      <c r="J1692" t="s">
        <v>690</v>
      </c>
      <c r="K1692" t="s">
        <v>78</v>
      </c>
      <c r="L1692" t="s">
        <v>691</v>
      </c>
    </row>
    <row r="1693" spans="1:12">
      <c r="A1693">
        <v>2025</v>
      </c>
      <c r="B1693" t="s">
        <v>431</v>
      </c>
      <c r="C1693" t="s">
        <v>36</v>
      </c>
      <c r="D1693" t="s">
        <v>82</v>
      </c>
      <c r="E1693" t="s">
        <v>83</v>
      </c>
      <c r="F1693">
        <v>2023</v>
      </c>
      <c r="G1693">
        <v>0</v>
      </c>
      <c r="H1693" t="s">
        <v>1</v>
      </c>
      <c r="I1693" t="s">
        <v>688</v>
      </c>
      <c r="J1693" t="s">
        <v>690</v>
      </c>
      <c r="K1693" t="s">
        <v>78</v>
      </c>
      <c r="L1693" t="s">
        <v>691</v>
      </c>
    </row>
    <row r="1694" spans="1:12">
      <c r="A1694">
        <v>2025</v>
      </c>
      <c r="B1694" t="s">
        <v>435</v>
      </c>
      <c r="C1694" t="s">
        <v>48</v>
      </c>
      <c r="D1694" t="s">
        <v>71</v>
      </c>
      <c r="E1694" t="s">
        <v>72</v>
      </c>
      <c r="F1694">
        <v>2023</v>
      </c>
      <c r="G1694">
        <v>30</v>
      </c>
      <c r="H1694" t="s">
        <v>1</v>
      </c>
      <c r="I1694" t="s">
        <v>688</v>
      </c>
      <c r="J1694" t="s">
        <v>690</v>
      </c>
      <c r="K1694" t="s">
        <v>54</v>
      </c>
      <c r="L1694" t="s">
        <v>691</v>
      </c>
    </row>
    <row r="1695" spans="1:12">
      <c r="A1695">
        <v>2025</v>
      </c>
      <c r="B1695" t="s">
        <v>420</v>
      </c>
      <c r="C1695" t="s">
        <v>8</v>
      </c>
      <c r="D1695" t="s">
        <v>71</v>
      </c>
      <c r="E1695" t="s">
        <v>72</v>
      </c>
      <c r="F1695">
        <v>2023</v>
      </c>
      <c r="G1695">
        <v>177</v>
      </c>
      <c r="H1695" t="s">
        <v>1</v>
      </c>
      <c r="I1695" t="s">
        <v>688</v>
      </c>
      <c r="J1695" t="s">
        <v>690</v>
      </c>
      <c r="K1695" t="s">
        <v>54</v>
      </c>
      <c r="L1695" t="s">
        <v>691</v>
      </c>
    </row>
    <row r="1696" spans="1:12">
      <c r="A1696">
        <v>2025</v>
      </c>
      <c r="B1696" t="s">
        <v>428</v>
      </c>
      <c r="C1696" t="s">
        <v>27</v>
      </c>
      <c r="D1696" t="s">
        <v>71</v>
      </c>
      <c r="E1696" t="s">
        <v>72</v>
      </c>
      <c r="F1696">
        <v>2023</v>
      </c>
      <c r="G1696">
        <v>24</v>
      </c>
      <c r="H1696" t="s">
        <v>1</v>
      </c>
      <c r="I1696" t="s">
        <v>688</v>
      </c>
      <c r="J1696" t="s">
        <v>690</v>
      </c>
      <c r="K1696" t="s">
        <v>54</v>
      </c>
      <c r="L1696" t="s">
        <v>691</v>
      </c>
    </row>
    <row r="1697" spans="1:12">
      <c r="A1697">
        <v>2025</v>
      </c>
      <c r="B1697" t="s">
        <v>434</v>
      </c>
      <c r="C1697" t="s">
        <v>45</v>
      </c>
      <c r="D1697" t="s">
        <v>71</v>
      </c>
      <c r="E1697" t="s">
        <v>72</v>
      </c>
      <c r="F1697">
        <v>2023</v>
      </c>
      <c r="G1697">
        <v>2</v>
      </c>
      <c r="H1697" t="s">
        <v>1</v>
      </c>
      <c r="I1697" t="s">
        <v>688</v>
      </c>
      <c r="J1697" t="s">
        <v>690</v>
      </c>
      <c r="K1697" t="s">
        <v>54</v>
      </c>
      <c r="L1697" t="s">
        <v>691</v>
      </c>
    </row>
    <row r="1698" spans="1:12">
      <c r="A1698">
        <v>2025</v>
      </c>
      <c r="B1698" t="s">
        <v>431</v>
      </c>
      <c r="C1698" t="s">
        <v>36</v>
      </c>
      <c r="D1698" t="s">
        <v>71</v>
      </c>
      <c r="E1698" t="s">
        <v>72</v>
      </c>
      <c r="F1698">
        <v>2023</v>
      </c>
      <c r="G1698">
        <v>18</v>
      </c>
      <c r="H1698" t="s">
        <v>1</v>
      </c>
      <c r="I1698" t="s">
        <v>688</v>
      </c>
      <c r="J1698" t="s">
        <v>690</v>
      </c>
      <c r="K1698" t="s">
        <v>54</v>
      </c>
      <c r="L1698" t="s">
        <v>691</v>
      </c>
    </row>
    <row r="1699" spans="1:12">
      <c r="A1699">
        <v>2025</v>
      </c>
      <c r="B1699" t="s">
        <v>425</v>
      </c>
      <c r="C1699" t="s">
        <v>24</v>
      </c>
      <c r="D1699" t="s">
        <v>71</v>
      </c>
      <c r="E1699" t="s">
        <v>72</v>
      </c>
      <c r="F1699">
        <v>2023</v>
      </c>
      <c r="G1699">
        <v>20</v>
      </c>
      <c r="H1699" t="s">
        <v>1</v>
      </c>
      <c r="I1699" t="s">
        <v>688</v>
      </c>
      <c r="J1699" t="s">
        <v>690</v>
      </c>
      <c r="K1699" t="s">
        <v>54</v>
      </c>
      <c r="L1699" t="s">
        <v>691</v>
      </c>
    </row>
    <row r="1700" spans="1:12">
      <c r="A1700">
        <v>2025</v>
      </c>
      <c r="B1700" t="s">
        <v>430</v>
      </c>
      <c r="C1700" t="s">
        <v>33</v>
      </c>
      <c r="D1700" t="s">
        <v>71</v>
      </c>
      <c r="E1700" t="s">
        <v>72</v>
      </c>
      <c r="F1700">
        <v>2023</v>
      </c>
      <c r="G1700">
        <v>26</v>
      </c>
      <c r="H1700" t="s">
        <v>1</v>
      </c>
      <c r="I1700" t="s">
        <v>688</v>
      </c>
      <c r="J1700" t="s">
        <v>690</v>
      </c>
      <c r="K1700" t="s">
        <v>54</v>
      </c>
      <c r="L1700" t="s">
        <v>691</v>
      </c>
    </row>
    <row r="1701" spans="1:12">
      <c r="A1701">
        <v>2025</v>
      </c>
      <c r="B1701" t="s">
        <v>424</v>
      </c>
      <c r="C1701" t="s">
        <v>21</v>
      </c>
      <c r="D1701" t="s">
        <v>71</v>
      </c>
      <c r="E1701" t="s">
        <v>72</v>
      </c>
      <c r="F1701">
        <v>2023</v>
      </c>
      <c r="G1701">
        <v>89</v>
      </c>
      <c r="H1701" t="s">
        <v>1</v>
      </c>
      <c r="I1701" t="s">
        <v>688</v>
      </c>
      <c r="J1701" t="s">
        <v>690</v>
      </c>
      <c r="K1701" t="s">
        <v>54</v>
      </c>
      <c r="L1701" t="s">
        <v>691</v>
      </c>
    </row>
    <row r="1702" spans="1:12">
      <c r="A1702">
        <v>2025</v>
      </c>
      <c r="B1702" t="s">
        <v>436</v>
      </c>
      <c r="C1702" t="s">
        <v>49</v>
      </c>
      <c r="D1702" t="s">
        <v>71</v>
      </c>
      <c r="E1702" t="s">
        <v>72</v>
      </c>
      <c r="F1702">
        <v>2023</v>
      </c>
      <c r="G1702">
        <v>36</v>
      </c>
      <c r="H1702" t="s">
        <v>1</v>
      </c>
      <c r="I1702" t="s">
        <v>688</v>
      </c>
      <c r="J1702" t="s">
        <v>690</v>
      </c>
      <c r="K1702" t="s">
        <v>54</v>
      </c>
      <c r="L1702" t="s">
        <v>691</v>
      </c>
    </row>
    <row r="1703" spans="1:12">
      <c r="A1703">
        <v>2025</v>
      </c>
      <c r="B1703" t="s">
        <v>421</v>
      </c>
      <c r="C1703" t="s">
        <v>13</v>
      </c>
      <c r="D1703" t="s">
        <v>71</v>
      </c>
      <c r="E1703" t="s">
        <v>72</v>
      </c>
      <c r="F1703">
        <v>2023</v>
      </c>
      <c r="G1703">
        <v>115</v>
      </c>
      <c r="H1703" t="s">
        <v>1</v>
      </c>
      <c r="I1703" t="s">
        <v>688</v>
      </c>
      <c r="J1703" t="s">
        <v>690</v>
      </c>
      <c r="K1703" t="s">
        <v>54</v>
      </c>
      <c r="L1703" t="s">
        <v>691</v>
      </c>
    </row>
    <row r="1704" spans="1:12">
      <c r="A1704">
        <v>2025</v>
      </c>
      <c r="B1704" t="s">
        <v>432</v>
      </c>
      <c r="C1704" t="s">
        <v>39</v>
      </c>
      <c r="D1704" t="s">
        <v>71</v>
      </c>
      <c r="E1704" t="s">
        <v>72</v>
      </c>
      <c r="F1704">
        <v>2023</v>
      </c>
      <c r="G1704">
        <v>54</v>
      </c>
      <c r="H1704" t="s">
        <v>1</v>
      </c>
      <c r="I1704" t="s">
        <v>688</v>
      </c>
      <c r="J1704" t="s">
        <v>690</v>
      </c>
      <c r="K1704" t="s">
        <v>54</v>
      </c>
      <c r="L1704" t="s">
        <v>691</v>
      </c>
    </row>
    <row r="1705" spans="1:12">
      <c r="A1705">
        <v>2025</v>
      </c>
      <c r="B1705" t="s">
        <v>438</v>
      </c>
      <c r="C1705" t="s">
        <v>52</v>
      </c>
      <c r="D1705" t="s">
        <v>71</v>
      </c>
      <c r="E1705" t="s">
        <v>72</v>
      </c>
      <c r="F1705">
        <v>2023</v>
      </c>
      <c r="G1705">
        <v>13</v>
      </c>
      <c r="H1705" t="s">
        <v>1</v>
      </c>
      <c r="I1705" t="s">
        <v>688</v>
      </c>
      <c r="J1705" t="s">
        <v>690</v>
      </c>
      <c r="K1705" t="s">
        <v>54</v>
      </c>
      <c r="L1705" t="s">
        <v>691</v>
      </c>
    </row>
    <row r="1706" spans="1:12">
      <c r="A1706">
        <v>2025</v>
      </c>
      <c r="B1706" t="s">
        <v>439</v>
      </c>
      <c r="C1706" t="s">
        <v>53</v>
      </c>
      <c r="D1706" t="s">
        <v>71</v>
      </c>
      <c r="E1706" t="s">
        <v>72</v>
      </c>
      <c r="F1706">
        <v>2023</v>
      </c>
      <c r="G1706">
        <v>11</v>
      </c>
      <c r="H1706" t="s">
        <v>1</v>
      </c>
      <c r="I1706" t="s">
        <v>688</v>
      </c>
      <c r="J1706" t="s">
        <v>690</v>
      </c>
      <c r="K1706" t="s">
        <v>54</v>
      </c>
      <c r="L1706" t="s">
        <v>691</v>
      </c>
    </row>
    <row r="1707" spans="1:12">
      <c r="A1707">
        <v>2025</v>
      </c>
      <c r="B1707" t="s">
        <v>433</v>
      </c>
      <c r="C1707" t="s">
        <v>42</v>
      </c>
      <c r="D1707" t="s">
        <v>71</v>
      </c>
      <c r="E1707" t="s">
        <v>72</v>
      </c>
      <c r="F1707">
        <v>2023</v>
      </c>
      <c r="G1707">
        <v>24</v>
      </c>
      <c r="H1707" t="s">
        <v>1</v>
      </c>
      <c r="I1707" t="s">
        <v>688</v>
      </c>
      <c r="J1707" t="s">
        <v>690</v>
      </c>
      <c r="K1707" t="s">
        <v>54</v>
      </c>
      <c r="L1707" t="s">
        <v>691</v>
      </c>
    </row>
    <row r="1708" spans="1:12">
      <c r="A1708">
        <v>2025</v>
      </c>
      <c r="B1708" t="s">
        <v>429</v>
      </c>
      <c r="C1708" t="s">
        <v>30</v>
      </c>
      <c r="D1708" t="s">
        <v>71</v>
      </c>
      <c r="E1708" t="s">
        <v>72</v>
      </c>
      <c r="F1708">
        <v>2023</v>
      </c>
      <c r="G1708">
        <v>94</v>
      </c>
      <c r="H1708" t="s">
        <v>1</v>
      </c>
      <c r="I1708" t="s">
        <v>688</v>
      </c>
      <c r="J1708" t="s">
        <v>690</v>
      </c>
      <c r="K1708" t="s">
        <v>54</v>
      </c>
      <c r="L1708" t="s">
        <v>691</v>
      </c>
    </row>
    <row r="1709" spans="1:12">
      <c r="A1709">
        <v>2025</v>
      </c>
      <c r="B1709" t="s">
        <v>437</v>
      </c>
      <c r="C1709" t="s">
        <v>51</v>
      </c>
      <c r="D1709" t="s">
        <v>71</v>
      </c>
      <c r="E1709" t="s">
        <v>72</v>
      </c>
      <c r="F1709">
        <v>2023</v>
      </c>
      <c r="G1709">
        <v>189</v>
      </c>
      <c r="H1709" t="s">
        <v>1</v>
      </c>
      <c r="I1709" t="s">
        <v>688</v>
      </c>
      <c r="J1709" t="s">
        <v>690</v>
      </c>
      <c r="K1709" t="s">
        <v>54</v>
      </c>
      <c r="L1709" t="s">
        <v>691</v>
      </c>
    </row>
    <row r="1710" spans="1:12">
      <c r="A1710">
        <v>2025</v>
      </c>
      <c r="B1710" t="s">
        <v>422</v>
      </c>
      <c r="C1710" t="s">
        <v>15</v>
      </c>
      <c r="D1710" t="s">
        <v>71</v>
      </c>
      <c r="E1710" t="s">
        <v>72</v>
      </c>
      <c r="F1710">
        <v>2023</v>
      </c>
      <c r="G1710">
        <v>149</v>
      </c>
      <c r="H1710" t="s">
        <v>1</v>
      </c>
      <c r="I1710" t="s">
        <v>688</v>
      </c>
      <c r="J1710" t="s">
        <v>690</v>
      </c>
      <c r="K1710" t="s">
        <v>54</v>
      </c>
      <c r="L1710" t="s">
        <v>691</v>
      </c>
    </row>
    <row r="1711" spans="1:12">
      <c r="A1711">
        <v>2025</v>
      </c>
      <c r="B1711" t="s">
        <v>423</v>
      </c>
      <c r="C1711" t="s">
        <v>18</v>
      </c>
      <c r="D1711" t="s">
        <v>71</v>
      </c>
      <c r="E1711" t="s">
        <v>72</v>
      </c>
      <c r="F1711">
        <v>2023</v>
      </c>
      <c r="G1711">
        <v>26</v>
      </c>
      <c r="H1711" t="s">
        <v>1</v>
      </c>
      <c r="I1711" t="s">
        <v>688</v>
      </c>
      <c r="J1711" t="s">
        <v>690</v>
      </c>
      <c r="K1711" t="s">
        <v>54</v>
      </c>
      <c r="L1711" t="s">
        <v>691</v>
      </c>
    </row>
    <row r="1712" spans="1:12">
      <c r="A1712">
        <v>2025</v>
      </c>
      <c r="B1712" t="s">
        <v>436</v>
      </c>
      <c r="C1712" t="s">
        <v>49</v>
      </c>
      <c r="D1712" t="s">
        <v>124</v>
      </c>
      <c r="E1712" t="s">
        <v>125</v>
      </c>
      <c r="F1712">
        <v>2023</v>
      </c>
      <c r="G1712">
        <v>0</v>
      </c>
      <c r="H1712" t="s">
        <v>119</v>
      </c>
      <c r="I1712" t="s">
        <v>712</v>
      </c>
      <c r="J1712" t="s">
        <v>690</v>
      </c>
      <c r="L1712" t="s">
        <v>691</v>
      </c>
    </row>
    <row r="1713" spans="1:12">
      <c r="A1713">
        <v>2025</v>
      </c>
      <c r="B1713" t="s">
        <v>431</v>
      </c>
      <c r="C1713" t="s">
        <v>36</v>
      </c>
      <c r="D1713" t="s">
        <v>124</v>
      </c>
      <c r="E1713" t="s">
        <v>125</v>
      </c>
      <c r="F1713">
        <v>2023</v>
      </c>
      <c r="G1713">
        <v>0</v>
      </c>
      <c r="H1713" t="s">
        <v>119</v>
      </c>
      <c r="I1713" t="s">
        <v>712</v>
      </c>
      <c r="J1713" t="s">
        <v>690</v>
      </c>
      <c r="L1713" t="s">
        <v>691</v>
      </c>
    </row>
    <row r="1714" spans="1:12">
      <c r="A1714">
        <v>2025</v>
      </c>
      <c r="B1714" t="s">
        <v>432</v>
      </c>
      <c r="C1714" t="s">
        <v>39</v>
      </c>
      <c r="D1714" t="s">
        <v>124</v>
      </c>
      <c r="E1714" t="s">
        <v>125</v>
      </c>
      <c r="F1714">
        <v>2023</v>
      </c>
      <c r="G1714">
        <v>0</v>
      </c>
      <c r="H1714" t="s">
        <v>119</v>
      </c>
      <c r="I1714" t="s">
        <v>712</v>
      </c>
      <c r="J1714" t="s">
        <v>690</v>
      </c>
      <c r="L1714" t="s">
        <v>691</v>
      </c>
    </row>
    <row r="1715" spans="1:12">
      <c r="A1715">
        <v>2025</v>
      </c>
      <c r="B1715" t="s">
        <v>437</v>
      </c>
      <c r="C1715" t="s">
        <v>51</v>
      </c>
      <c r="D1715" t="s">
        <v>124</v>
      </c>
      <c r="E1715" t="s">
        <v>125</v>
      </c>
      <c r="F1715">
        <v>2023</v>
      </c>
      <c r="G1715">
        <v>0</v>
      </c>
      <c r="H1715" t="s">
        <v>119</v>
      </c>
      <c r="I1715" t="s">
        <v>712</v>
      </c>
      <c r="J1715" t="s">
        <v>690</v>
      </c>
      <c r="L1715" t="s">
        <v>691</v>
      </c>
    </row>
    <row r="1716" spans="1:12">
      <c r="A1716">
        <v>2025</v>
      </c>
      <c r="B1716" t="s">
        <v>424</v>
      </c>
      <c r="C1716" t="s">
        <v>21</v>
      </c>
      <c r="D1716" t="s">
        <v>124</v>
      </c>
      <c r="E1716" t="s">
        <v>125</v>
      </c>
      <c r="F1716">
        <v>2023</v>
      </c>
      <c r="G1716">
        <v>0</v>
      </c>
      <c r="H1716" t="s">
        <v>119</v>
      </c>
      <c r="I1716" t="s">
        <v>712</v>
      </c>
      <c r="J1716" t="s">
        <v>690</v>
      </c>
      <c r="L1716" t="s">
        <v>691</v>
      </c>
    </row>
    <row r="1717" spans="1:12">
      <c r="A1717">
        <v>2025</v>
      </c>
      <c r="B1717" t="s">
        <v>434</v>
      </c>
      <c r="C1717" t="s">
        <v>45</v>
      </c>
      <c r="D1717" t="s">
        <v>124</v>
      </c>
      <c r="E1717" t="s">
        <v>125</v>
      </c>
      <c r="F1717">
        <v>2023</v>
      </c>
      <c r="G1717">
        <v>0</v>
      </c>
      <c r="H1717" t="s">
        <v>119</v>
      </c>
      <c r="I1717" t="s">
        <v>712</v>
      </c>
      <c r="J1717" t="s">
        <v>690</v>
      </c>
      <c r="L1717" t="s">
        <v>691</v>
      </c>
    </row>
    <row r="1718" spans="1:12">
      <c r="A1718">
        <v>2025</v>
      </c>
      <c r="B1718" t="s">
        <v>428</v>
      </c>
      <c r="C1718" t="s">
        <v>27</v>
      </c>
      <c r="D1718" t="s">
        <v>124</v>
      </c>
      <c r="E1718" t="s">
        <v>125</v>
      </c>
      <c r="F1718">
        <v>2023</v>
      </c>
      <c r="G1718">
        <v>1</v>
      </c>
      <c r="H1718" t="s">
        <v>119</v>
      </c>
      <c r="I1718" t="s">
        <v>712</v>
      </c>
      <c r="J1718" t="s">
        <v>690</v>
      </c>
      <c r="L1718" t="s">
        <v>691</v>
      </c>
    </row>
    <row r="1719" spans="1:12">
      <c r="A1719">
        <v>2025</v>
      </c>
      <c r="B1719" t="s">
        <v>430</v>
      </c>
      <c r="C1719" t="s">
        <v>33</v>
      </c>
      <c r="D1719" t="s">
        <v>124</v>
      </c>
      <c r="E1719" t="s">
        <v>125</v>
      </c>
      <c r="F1719">
        <v>2023</v>
      </c>
      <c r="G1719">
        <v>0</v>
      </c>
      <c r="H1719" t="s">
        <v>119</v>
      </c>
      <c r="I1719" t="s">
        <v>712</v>
      </c>
      <c r="J1719" t="s">
        <v>690</v>
      </c>
      <c r="L1719" t="s">
        <v>691</v>
      </c>
    </row>
    <row r="1720" spans="1:12">
      <c r="A1720">
        <v>2025</v>
      </c>
      <c r="B1720" t="s">
        <v>422</v>
      </c>
      <c r="C1720" t="s">
        <v>15</v>
      </c>
      <c r="D1720" t="s">
        <v>124</v>
      </c>
      <c r="E1720" t="s">
        <v>125</v>
      </c>
      <c r="F1720">
        <v>2023</v>
      </c>
      <c r="G1720">
        <v>0</v>
      </c>
      <c r="H1720" t="s">
        <v>119</v>
      </c>
      <c r="I1720" t="s">
        <v>712</v>
      </c>
      <c r="J1720" t="s">
        <v>690</v>
      </c>
      <c r="L1720" t="s">
        <v>691</v>
      </c>
    </row>
    <row r="1721" spans="1:12">
      <c r="A1721">
        <v>2025</v>
      </c>
      <c r="B1721" t="s">
        <v>420</v>
      </c>
      <c r="C1721" t="s">
        <v>8</v>
      </c>
      <c r="D1721" t="s">
        <v>124</v>
      </c>
      <c r="E1721" t="s">
        <v>125</v>
      </c>
      <c r="F1721">
        <v>2023</v>
      </c>
      <c r="G1721">
        <v>1</v>
      </c>
      <c r="H1721" t="s">
        <v>119</v>
      </c>
      <c r="I1721" t="s">
        <v>712</v>
      </c>
      <c r="J1721" t="s">
        <v>690</v>
      </c>
      <c r="L1721" t="s">
        <v>691</v>
      </c>
    </row>
    <row r="1722" spans="1:12">
      <c r="A1722">
        <v>2025</v>
      </c>
      <c r="B1722" t="s">
        <v>435</v>
      </c>
      <c r="C1722" t="s">
        <v>48</v>
      </c>
      <c r="D1722" t="s">
        <v>124</v>
      </c>
      <c r="E1722" t="s">
        <v>125</v>
      </c>
      <c r="F1722">
        <v>2023</v>
      </c>
      <c r="G1722">
        <v>0</v>
      </c>
      <c r="H1722" t="s">
        <v>119</v>
      </c>
      <c r="I1722" t="s">
        <v>712</v>
      </c>
      <c r="J1722" t="s">
        <v>690</v>
      </c>
      <c r="L1722" t="s">
        <v>691</v>
      </c>
    </row>
    <row r="1723" spans="1:12">
      <c r="A1723">
        <v>2025</v>
      </c>
      <c r="B1723" t="s">
        <v>438</v>
      </c>
      <c r="C1723" t="s">
        <v>52</v>
      </c>
      <c r="D1723" t="s">
        <v>124</v>
      </c>
      <c r="E1723" t="s">
        <v>125</v>
      </c>
      <c r="F1723">
        <v>2023</v>
      </c>
      <c r="G1723">
        <v>1</v>
      </c>
      <c r="H1723" t="s">
        <v>119</v>
      </c>
      <c r="I1723" t="s">
        <v>712</v>
      </c>
      <c r="J1723" t="s">
        <v>690</v>
      </c>
      <c r="L1723" t="s">
        <v>691</v>
      </c>
    </row>
    <row r="1724" spans="1:12">
      <c r="A1724">
        <v>2025</v>
      </c>
      <c r="B1724" t="s">
        <v>439</v>
      </c>
      <c r="C1724" t="s">
        <v>53</v>
      </c>
      <c r="D1724" t="s">
        <v>124</v>
      </c>
      <c r="E1724" t="s">
        <v>125</v>
      </c>
      <c r="F1724">
        <v>2023</v>
      </c>
      <c r="G1724">
        <v>0</v>
      </c>
      <c r="H1724" t="s">
        <v>119</v>
      </c>
      <c r="I1724" t="s">
        <v>712</v>
      </c>
      <c r="J1724" t="s">
        <v>690</v>
      </c>
      <c r="L1724" t="s">
        <v>691</v>
      </c>
    </row>
    <row r="1725" spans="1:12">
      <c r="A1725">
        <v>2025</v>
      </c>
      <c r="B1725" t="s">
        <v>429</v>
      </c>
      <c r="C1725" t="s">
        <v>30</v>
      </c>
      <c r="D1725" t="s">
        <v>124</v>
      </c>
      <c r="E1725" t="s">
        <v>125</v>
      </c>
      <c r="F1725">
        <v>2023</v>
      </c>
      <c r="G1725">
        <v>1</v>
      </c>
      <c r="H1725" t="s">
        <v>119</v>
      </c>
      <c r="I1725" t="s">
        <v>712</v>
      </c>
      <c r="J1725" t="s">
        <v>690</v>
      </c>
      <c r="L1725" t="s">
        <v>691</v>
      </c>
    </row>
    <row r="1726" spans="1:12">
      <c r="A1726">
        <v>2025</v>
      </c>
      <c r="B1726" t="s">
        <v>425</v>
      </c>
      <c r="C1726" t="s">
        <v>24</v>
      </c>
      <c r="D1726" t="s">
        <v>124</v>
      </c>
      <c r="E1726" t="s">
        <v>125</v>
      </c>
      <c r="F1726">
        <v>2023</v>
      </c>
      <c r="G1726">
        <v>0</v>
      </c>
      <c r="H1726" t="s">
        <v>119</v>
      </c>
      <c r="I1726" t="s">
        <v>712</v>
      </c>
      <c r="J1726" t="s">
        <v>690</v>
      </c>
      <c r="L1726" t="s">
        <v>691</v>
      </c>
    </row>
    <row r="1727" spans="1:12">
      <c r="A1727">
        <v>2025</v>
      </c>
      <c r="B1727" t="s">
        <v>433</v>
      </c>
      <c r="C1727" t="s">
        <v>42</v>
      </c>
      <c r="D1727" t="s">
        <v>124</v>
      </c>
      <c r="E1727" t="s">
        <v>125</v>
      </c>
      <c r="F1727">
        <v>2023</v>
      </c>
      <c r="G1727">
        <v>0</v>
      </c>
      <c r="H1727" t="s">
        <v>119</v>
      </c>
      <c r="I1727" t="s">
        <v>712</v>
      </c>
      <c r="J1727" t="s">
        <v>690</v>
      </c>
      <c r="L1727" t="s">
        <v>691</v>
      </c>
    </row>
    <row r="1728" spans="1:12">
      <c r="A1728">
        <v>2025</v>
      </c>
      <c r="B1728" t="s">
        <v>421</v>
      </c>
      <c r="C1728" t="s">
        <v>13</v>
      </c>
      <c r="D1728" t="s">
        <v>124</v>
      </c>
      <c r="E1728" t="s">
        <v>125</v>
      </c>
      <c r="F1728">
        <v>2023</v>
      </c>
      <c r="G1728">
        <v>0</v>
      </c>
      <c r="H1728" t="s">
        <v>119</v>
      </c>
      <c r="I1728" t="s">
        <v>712</v>
      </c>
      <c r="J1728" t="s">
        <v>690</v>
      </c>
      <c r="L1728" t="s">
        <v>691</v>
      </c>
    </row>
    <row r="1729" spans="1:12">
      <c r="A1729">
        <v>2025</v>
      </c>
      <c r="B1729" t="s">
        <v>423</v>
      </c>
      <c r="C1729" t="s">
        <v>18</v>
      </c>
      <c r="D1729" t="s">
        <v>124</v>
      </c>
      <c r="E1729" t="s">
        <v>125</v>
      </c>
      <c r="F1729">
        <v>2023</v>
      </c>
      <c r="G1729">
        <v>1</v>
      </c>
      <c r="H1729" t="s">
        <v>119</v>
      </c>
      <c r="I1729" t="s">
        <v>712</v>
      </c>
      <c r="J1729" t="s">
        <v>690</v>
      </c>
      <c r="L1729" t="s">
        <v>691</v>
      </c>
    </row>
    <row r="1730" spans="1:12">
      <c r="A1730">
        <v>2025</v>
      </c>
      <c r="B1730" t="s">
        <v>425</v>
      </c>
      <c r="C1730" t="s">
        <v>24</v>
      </c>
      <c r="D1730" t="s">
        <v>126</v>
      </c>
      <c r="E1730" t="s">
        <v>127</v>
      </c>
      <c r="F1730">
        <v>2018</v>
      </c>
      <c r="G1730">
        <v>0</v>
      </c>
      <c r="H1730" t="s">
        <v>119</v>
      </c>
      <c r="I1730" t="s">
        <v>712</v>
      </c>
      <c r="J1730" t="s">
        <v>690</v>
      </c>
      <c r="L1730" t="s">
        <v>691</v>
      </c>
    </row>
    <row r="1731" spans="1:12">
      <c r="A1731">
        <v>2025</v>
      </c>
      <c r="B1731" t="s">
        <v>434</v>
      </c>
      <c r="C1731" t="s">
        <v>45</v>
      </c>
      <c r="D1731" t="s">
        <v>126</v>
      </c>
      <c r="E1731" t="s">
        <v>127</v>
      </c>
      <c r="F1731">
        <v>2018</v>
      </c>
      <c r="G1731">
        <v>0</v>
      </c>
      <c r="H1731" t="s">
        <v>119</v>
      </c>
      <c r="I1731" t="s">
        <v>712</v>
      </c>
      <c r="J1731" t="s">
        <v>690</v>
      </c>
      <c r="L1731" t="s">
        <v>691</v>
      </c>
    </row>
    <row r="1732" spans="1:12">
      <c r="A1732">
        <v>2025</v>
      </c>
      <c r="B1732" t="s">
        <v>421</v>
      </c>
      <c r="C1732" t="s">
        <v>13</v>
      </c>
      <c r="D1732" t="s">
        <v>126</v>
      </c>
      <c r="E1732" t="s">
        <v>127</v>
      </c>
      <c r="F1732">
        <v>2018</v>
      </c>
      <c r="G1732">
        <v>0</v>
      </c>
      <c r="H1732" t="s">
        <v>119</v>
      </c>
      <c r="I1732" t="s">
        <v>712</v>
      </c>
      <c r="J1732" t="s">
        <v>690</v>
      </c>
      <c r="L1732" t="s">
        <v>691</v>
      </c>
    </row>
    <row r="1733" spans="1:12">
      <c r="A1733">
        <v>2025</v>
      </c>
      <c r="B1733" t="s">
        <v>429</v>
      </c>
      <c r="C1733" t="s">
        <v>30</v>
      </c>
      <c r="D1733" t="s">
        <v>126</v>
      </c>
      <c r="E1733" t="s">
        <v>127</v>
      </c>
      <c r="F1733">
        <v>2018</v>
      </c>
      <c r="G1733">
        <v>0</v>
      </c>
      <c r="H1733" t="s">
        <v>119</v>
      </c>
      <c r="I1733" t="s">
        <v>712</v>
      </c>
      <c r="J1733" t="s">
        <v>690</v>
      </c>
      <c r="L1733" t="s">
        <v>691</v>
      </c>
    </row>
    <row r="1734" spans="1:12">
      <c r="A1734">
        <v>2025</v>
      </c>
      <c r="B1734" t="s">
        <v>432</v>
      </c>
      <c r="C1734" t="s">
        <v>39</v>
      </c>
      <c r="D1734" t="s">
        <v>126</v>
      </c>
      <c r="E1734" t="s">
        <v>127</v>
      </c>
      <c r="F1734">
        <v>2018</v>
      </c>
      <c r="G1734">
        <v>0</v>
      </c>
      <c r="H1734" t="s">
        <v>119</v>
      </c>
      <c r="I1734" t="s">
        <v>712</v>
      </c>
      <c r="J1734" t="s">
        <v>690</v>
      </c>
      <c r="L1734" t="s">
        <v>691</v>
      </c>
    </row>
    <row r="1735" spans="1:12">
      <c r="A1735">
        <v>2025</v>
      </c>
      <c r="B1735" t="s">
        <v>438</v>
      </c>
      <c r="C1735" t="s">
        <v>52</v>
      </c>
      <c r="D1735" t="s">
        <v>126</v>
      </c>
      <c r="E1735" t="s">
        <v>127</v>
      </c>
      <c r="F1735">
        <v>2018</v>
      </c>
      <c r="G1735">
        <v>0</v>
      </c>
      <c r="H1735" t="s">
        <v>119</v>
      </c>
      <c r="I1735" t="s">
        <v>712</v>
      </c>
      <c r="J1735" t="s">
        <v>690</v>
      </c>
      <c r="L1735" t="s">
        <v>691</v>
      </c>
    </row>
    <row r="1736" spans="1:12">
      <c r="A1736">
        <v>2025</v>
      </c>
      <c r="B1736" t="s">
        <v>424</v>
      </c>
      <c r="C1736" t="s">
        <v>21</v>
      </c>
      <c r="D1736" t="s">
        <v>126</v>
      </c>
      <c r="E1736" t="s">
        <v>127</v>
      </c>
      <c r="F1736">
        <v>2018</v>
      </c>
      <c r="G1736">
        <v>0</v>
      </c>
      <c r="H1736" t="s">
        <v>119</v>
      </c>
      <c r="I1736" t="s">
        <v>712</v>
      </c>
      <c r="J1736" t="s">
        <v>690</v>
      </c>
      <c r="L1736" t="s">
        <v>691</v>
      </c>
    </row>
    <row r="1737" spans="1:12">
      <c r="A1737">
        <v>2025</v>
      </c>
      <c r="B1737" t="s">
        <v>431</v>
      </c>
      <c r="C1737" t="s">
        <v>36</v>
      </c>
      <c r="D1737" t="s">
        <v>126</v>
      </c>
      <c r="E1737" t="s">
        <v>127</v>
      </c>
      <c r="F1737">
        <v>2018</v>
      </c>
      <c r="G1737">
        <v>0</v>
      </c>
      <c r="H1737" t="s">
        <v>119</v>
      </c>
      <c r="I1737" t="s">
        <v>712</v>
      </c>
      <c r="J1737" t="s">
        <v>690</v>
      </c>
      <c r="L1737" t="s">
        <v>691</v>
      </c>
    </row>
    <row r="1738" spans="1:12">
      <c r="A1738">
        <v>2025</v>
      </c>
      <c r="B1738" t="s">
        <v>435</v>
      </c>
      <c r="C1738" t="s">
        <v>48</v>
      </c>
      <c r="D1738" t="s">
        <v>126</v>
      </c>
      <c r="E1738" t="s">
        <v>127</v>
      </c>
      <c r="F1738">
        <v>2018</v>
      </c>
      <c r="G1738">
        <v>0</v>
      </c>
      <c r="H1738" t="s">
        <v>119</v>
      </c>
      <c r="I1738" t="s">
        <v>712</v>
      </c>
      <c r="J1738" t="s">
        <v>690</v>
      </c>
      <c r="L1738" t="s">
        <v>691</v>
      </c>
    </row>
    <row r="1739" spans="1:12">
      <c r="A1739">
        <v>2025</v>
      </c>
      <c r="B1739" t="s">
        <v>439</v>
      </c>
      <c r="C1739" t="s">
        <v>53</v>
      </c>
      <c r="D1739" t="s">
        <v>126</v>
      </c>
      <c r="E1739" t="s">
        <v>127</v>
      </c>
      <c r="F1739">
        <v>2018</v>
      </c>
      <c r="G1739">
        <v>0</v>
      </c>
      <c r="H1739" t="s">
        <v>119</v>
      </c>
      <c r="I1739" t="s">
        <v>712</v>
      </c>
      <c r="J1739" t="s">
        <v>690</v>
      </c>
      <c r="L1739" t="s">
        <v>691</v>
      </c>
    </row>
    <row r="1740" spans="1:12">
      <c r="A1740">
        <v>2025</v>
      </c>
      <c r="B1740" t="s">
        <v>422</v>
      </c>
      <c r="C1740" t="s">
        <v>15</v>
      </c>
      <c r="D1740" t="s">
        <v>126</v>
      </c>
      <c r="E1740" t="s">
        <v>127</v>
      </c>
      <c r="F1740">
        <v>2018</v>
      </c>
      <c r="G1740">
        <v>0</v>
      </c>
      <c r="H1740" t="s">
        <v>119</v>
      </c>
      <c r="I1740" t="s">
        <v>712</v>
      </c>
      <c r="J1740" t="s">
        <v>690</v>
      </c>
      <c r="L1740" t="s">
        <v>691</v>
      </c>
    </row>
    <row r="1741" spans="1:12">
      <c r="A1741">
        <v>2025</v>
      </c>
      <c r="B1741" t="s">
        <v>436</v>
      </c>
      <c r="C1741" t="s">
        <v>49</v>
      </c>
      <c r="D1741" t="s">
        <v>126</v>
      </c>
      <c r="E1741" t="s">
        <v>127</v>
      </c>
      <c r="F1741">
        <v>2018</v>
      </c>
      <c r="G1741">
        <v>0</v>
      </c>
      <c r="H1741" t="s">
        <v>119</v>
      </c>
      <c r="I1741" t="s">
        <v>712</v>
      </c>
      <c r="J1741" t="s">
        <v>690</v>
      </c>
      <c r="L1741" t="s">
        <v>691</v>
      </c>
    </row>
    <row r="1742" spans="1:12">
      <c r="A1742">
        <v>2025</v>
      </c>
      <c r="B1742" t="s">
        <v>420</v>
      </c>
      <c r="C1742" t="s">
        <v>8</v>
      </c>
      <c r="D1742" t="s">
        <v>126</v>
      </c>
      <c r="E1742" t="s">
        <v>127</v>
      </c>
      <c r="F1742">
        <v>2018</v>
      </c>
      <c r="G1742">
        <v>0</v>
      </c>
      <c r="H1742" t="s">
        <v>119</v>
      </c>
      <c r="I1742" t="s">
        <v>712</v>
      </c>
      <c r="J1742" t="s">
        <v>690</v>
      </c>
      <c r="L1742" t="s">
        <v>691</v>
      </c>
    </row>
    <row r="1743" spans="1:12">
      <c r="A1743">
        <v>2025</v>
      </c>
      <c r="B1743" t="s">
        <v>433</v>
      </c>
      <c r="C1743" t="s">
        <v>42</v>
      </c>
      <c r="D1743" t="s">
        <v>126</v>
      </c>
      <c r="E1743" t="s">
        <v>127</v>
      </c>
      <c r="F1743">
        <v>2018</v>
      </c>
      <c r="G1743">
        <v>0</v>
      </c>
      <c r="H1743" t="s">
        <v>119</v>
      </c>
      <c r="I1743" t="s">
        <v>712</v>
      </c>
      <c r="J1743" t="s">
        <v>690</v>
      </c>
      <c r="L1743" t="s">
        <v>691</v>
      </c>
    </row>
    <row r="1744" spans="1:12">
      <c r="A1744">
        <v>2025</v>
      </c>
      <c r="B1744" t="s">
        <v>423</v>
      </c>
      <c r="C1744" t="s">
        <v>18</v>
      </c>
      <c r="D1744" t="s">
        <v>126</v>
      </c>
      <c r="E1744" t="s">
        <v>127</v>
      </c>
      <c r="F1744">
        <v>2018</v>
      </c>
      <c r="G1744">
        <v>0</v>
      </c>
      <c r="H1744" t="s">
        <v>119</v>
      </c>
      <c r="I1744" t="s">
        <v>712</v>
      </c>
      <c r="J1744" t="s">
        <v>690</v>
      </c>
      <c r="L1744" t="s">
        <v>691</v>
      </c>
    </row>
    <row r="1745" spans="1:12">
      <c r="A1745">
        <v>2025</v>
      </c>
      <c r="B1745" t="s">
        <v>437</v>
      </c>
      <c r="C1745" t="s">
        <v>51</v>
      </c>
      <c r="D1745" t="s">
        <v>126</v>
      </c>
      <c r="E1745" t="s">
        <v>127</v>
      </c>
      <c r="F1745">
        <v>2018</v>
      </c>
      <c r="G1745">
        <v>0</v>
      </c>
      <c r="H1745" t="s">
        <v>119</v>
      </c>
      <c r="I1745" t="s">
        <v>712</v>
      </c>
      <c r="J1745" t="s">
        <v>690</v>
      </c>
      <c r="L1745" t="s">
        <v>691</v>
      </c>
    </row>
    <row r="1746" spans="1:12">
      <c r="A1746">
        <v>2025</v>
      </c>
      <c r="B1746" t="s">
        <v>430</v>
      </c>
      <c r="C1746" t="s">
        <v>33</v>
      </c>
      <c r="D1746" t="s">
        <v>126</v>
      </c>
      <c r="E1746" t="s">
        <v>127</v>
      </c>
      <c r="F1746">
        <v>2018</v>
      </c>
      <c r="G1746">
        <v>0</v>
      </c>
      <c r="H1746" t="s">
        <v>119</v>
      </c>
      <c r="I1746" t="s">
        <v>712</v>
      </c>
      <c r="J1746" t="s">
        <v>690</v>
      </c>
      <c r="L1746" t="s">
        <v>691</v>
      </c>
    </row>
    <row r="1747" spans="1:12">
      <c r="A1747">
        <v>2025</v>
      </c>
      <c r="B1747" t="s">
        <v>428</v>
      </c>
      <c r="C1747" t="s">
        <v>27</v>
      </c>
      <c r="D1747" t="s">
        <v>126</v>
      </c>
      <c r="E1747" t="s">
        <v>127</v>
      </c>
      <c r="F1747">
        <v>2018</v>
      </c>
      <c r="G1747">
        <v>0</v>
      </c>
      <c r="H1747" t="s">
        <v>119</v>
      </c>
      <c r="I1747" t="s">
        <v>712</v>
      </c>
      <c r="J1747" t="s">
        <v>690</v>
      </c>
      <c r="L1747" t="s">
        <v>691</v>
      </c>
    </row>
    <row r="1748" spans="1:12">
      <c r="A1748">
        <v>2025</v>
      </c>
      <c r="B1748" t="s">
        <v>424</v>
      </c>
      <c r="C1748" t="s">
        <v>21</v>
      </c>
      <c r="D1748" t="s">
        <v>22</v>
      </c>
      <c r="E1748" t="s">
        <v>23</v>
      </c>
      <c r="F1748">
        <v>2020</v>
      </c>
      <c r="G1748">
        <v>2802</v>
      </c>
      <c r="H1748" t="s">
        <v>1</v>
      </c>
      <c r="I1748" t="s">
        <v>688</v>
      </c>
      <c r="J1748" t="s">
        <v>690</v>
      </c>
      <c r="K1748" t="s">
        <v>2</v>
      </c>
      <c r="L1748" t="s">
        <v>708</v>
      </c>
    </row>
    <row r="1749" spans="1:12">
      <c r="A1749">
        <v>2025</v>
      </c>
      <c r="B1749" t="s">
        <v>429</v>
      </c>
      <c r="C1749" t="s">
        <v>30</v>
      </c>
      <c r="D1749" t="s">
        <v>22</v>
      </c>
      <c r="E1749" t="s">
        <v>23</v>
      </c>
      <c r="F1749">
        <v>2020</v>
      </c>
      <c r="G1749">
        <v>3680</v>
      </c>
      <c r="H1749" t="s">
        <v>1</v>
      </c>
      <c r="I1749" t="s">
        <v>688</v>
      </c>
      <c r="J1749" t="s">
        <v>690</v>
      </c>
      <c r="K1749" t="s">
        <v>2</v>
      </c>
      <c r="L1749" t="s">
        <v>708</v>
      </c>
    </row>
    <row r="1750" spans="1:12">
      <c r="A1750">
        <v>2025</v>
      </c>
      <c r="B1750" t="s">
        <v>438</v>
      </c>
      <c r="C1750" t="s">
        <v>52</v>
      </c>
      <c r="D1750" t="s">
        <v>22</v>
      </c>
      <c r="E1750" t="s">
        <v>23</v>
      </c>
      <c r="F1750">
        <v>2020</v>
      </c>
      <c r="G1750">
        <v>551</v>
      </c>
      <c r="H1750" t="s">
        <v>1</v>
      </c>
      <c r="I1750" t="s">
        <v>688</v>
      </c>
      <c r="J1750" t="s">
        <v>690</v>
      </c>
      <c r="K1750" t="s">
        <v>2</v>
      </c>
      <c r="L1750" t="s">
        <v>708</v>
      </c>
    </row>
    <row r="1751" spans="1:12">
      <c r="A1751">
        <v>2025</v>
      </c>
      <c r="B1751" t="s">
        <v>430</v>
      </c>
      <c r="C1751" t="s">
        <v>33</v>
      </c>
      <c r="D1751" t="s">
        <v>22</v>
      </c>
      <c r="E1751" t="s">
        <v>23</v>
      </c>
      <c r="F1751">
        <v>2020</v>
      </c>
      <c r="G1751">
        <v>890</v>
      </c>
      <c r="H1751" t="s">
        <v>1</v>
      </c>
      <c r="I1751" t="s">
        <v>688</v>
      </c>
      <c r="J1751" t="s">
        <v>690</v>
      </c>
      <c r="K1751" t="s">
        <v>2</v>
      </c>
      <c r="L1751" t="s">
        <v>708</v>
      </c>
    </row>
    <row r="1752" spans="1:12">
      <c r="A1752">
        <v>2025</v>
      </c>
      <c r="B1752" t="s">
        <v>420</v>
      </c>
      <c r="C1752" t="s">
        <v>8</v>
      </c>
      <c r="D1752" t="s">
        <v>22</v>
      </c>
      <c r="E1752" t="s">
        <v>23</v>
      </c>
      <c r="F1752">
        <v>2020</v>
      </c>
      <c r="G1752">
        <v>5157</v>
      </c>
      <c r="H1752" t="s">
        <v>1</v>
      </c>
      <c r="I1752" t="s">
        <v>688</v>
      </c>
      <c r="J1752" t="s">
        <v>690</v>
      </c>
      <c r="K1752" t="s">
        <v>2</v>
      </c>
      <c r="L1752" t="s">
        <v>708</v>
      </c>
    </row>
    <row r="1753" spans="1:12">
      <c r="A1753">
        <v>2025</v>
      </c>
      <c r="B1753" t="s">
        <v>431</v>
      </c>
      <c r="C1753" t="s">
        <v>36</v>
      </c>
      <c r="D1753" t="s">
        <v>22</v>
      </c>
      <c r="E1753" t="s">
        <v>23</v>
      </c>
      <c r="F1753">
        <v>2020</v>
      </c>
      <c r="G1753">
        <v>560</v>
      </c>
      <c r="H1753" t="s">
        <v>1</v>
      </c>
      <c r="I1753" t="s">
        <v>688</v>
      </c>
      <c r="J1753" t="s">
        <v>690</v>
      </c>
      <c r="K1753" t="s">
        <v>2</v>
      </c>
      <c r="L1753" t="s">
        <v>708</v>
      </c>
    </row>
    <row r="1754" spans="1:12">
      <c r="A1754">
        <v>2025</v>
      </c>
      <c r="B1754" t="s">
        <v>435</v>
      </c>
      <c r="C1754" t="s">
        <v>48</v>
      </c>
      <c r="D1754" t="s">
        <v>22</v>
      </c>
      <c r="E1754" t="s">
        <v>23</v>
      </c>
      <c r="F1754">
        <v>2020</v>
      </c>
      <c r="G1754">
        <v>782</v>
      </c>
      <c r="H1754" t="s">
        <v>1</v>
      </c>
      <c r="I1754" t="s">
        <v>688</v>
      </c>
      <c r="J1754" t="s">
        <v>690</v>
      </c>
      <c r="K1754" t="s">
        <v>2</v>
      </c>
      <c r="L1754" t="s">
        <v>708</v>
      </c>
    </row>
    <row r="1755" spans="1:12">
      <c r="A1755">
        <v>2025</v>
      </c>
      <c r="B1755" t="s">
        <v>439</v>
      </c>
      <c r="C1755" t="s">
        <v>53</v>
      </c>
      <c r="D1755" t="s">
        <v>22</v>
      </c>
      <c r="E1755" t="s">
        <v>23</v>
      </c>
      <c r="F1755">
        <v>2020</v>
      </c>
      <c r="G1755">
        <v>985</v>
      </c>
      <c r="H1755" t="s">
        <v>1</v>
      </c>
      <c r="I1755" t="s">
        <v>688</v>
      </c>
      <c r="J1755" t="s">
        <v>690</v>
      </c>
      <c r="K1755" t="s">
        <v>2</v>
      </c>
      <c r="L1755" t="s">
        <v>708</v>
      </c>
    </row>
    <row r="1756" spans="1:12">
      <c r="A1756">
        <v>2025</v>
      </c>
      <c r="B1756" t="s">
        <v>422</v>
      </c>
      <c r="C1756" t="s">
        <v>15</v>
      </c>
      <c r="D1756" t="s">
        <v>22</v>
      </c>
      <c r="E1756" t="s">
        <v>23</v>
      </c>
      <c r="F1756">
        <v>2020</v>
      </c>
      <c r="G1756">
        <v>4561</v>
      </c>
      <c r="H1756" t="s">
        <v>1</v>
      </c>
      <c r="I1756" t="s">
        <v>688</v>
      </c>
      <c r="J1756" t="s">
        <v>690</v>
      </c>
      <c r="K1756" t="s">
        <v>2</v>
      </c>
      <c r="L1756" t="s">
        <v>708</v>
      </c>
    </row>
    <row r="1757" spans="1:12">
      <c r="A1757">
        <v>2025</v>
      </c>
      <c r="B1757" t="s">
        <v>436</v>
      </c>
      <c r="C1757" t="s">
        <v>49</v>
      </c>
      <c r="D1757" t="s">
        <v>22</v>
      </c>
      <c r="E1757" t="s">
        <v>23</v>
      </c>
      <c r="F1757">
        <v>2020</v>
      </c>
      <c r="G1757">
        <v>5903</v>
      </c>
      <c r="H1757" t="s">
        <v>1</v>
      </c>
      <c r="I1757" t="s">
        <v>688</v>
      </c>
      <c r="J1757" t="s">
        <v>690</v>
      </c>
      <c r="K1757" t="s">
        <v>2</v>
      </c>
      <c r="L1757" t="s">
        <v>708</v>
      </c>
    </row>
    <row r="1758" spans="1:12">
      <c r="A1758">
        <v>2025</v>
      </c>
      <c r="B1758" t="s">
        <v>428</v>
      </c>
      <c r="C1758" t="s">
        <v>27</v>
      </c>
      <c r="D1758" t="s">
        <v>22</v>
      </c>
      <c r="E1758" t="s">
        <v>23</v>
      </c>
      <c r="F1758">
        <v>2020</v>
      </c>
      <c r="G1758">
        <v>1312</v>
      </c>
      <c r="H1758" t="s">
        <v>1</v>
      </c>
      <c r="I1758" t="s">
        <v>688</v>
      </c>
      <c r="J1758" t="s">
        <v>690</v>
      </c>
      <c r="K1758" t="s">
        <v>2</v>
      </c>
      <c r="L1758" t="s">
        <v>708</v>
      </c>
    </row>
    <row r="1759" spans="1:12">
      <c r="A1759">
        <v>2025</v>
      </c>
      <c r="B1759" t="s">
        <v>423</v>
      </c>
      <c r="C1759" t="s">
        <v>18</v>
      </c>
      <c r="D1759" t="s">
        <v>22</v>
      </c>
      <c r="E1759" t="s">
        <v>23</v>
      </c>
      <c r="F1759">
        <v>2020</v>
      </c>
      <c r="G1759">
        <v>870</v>
      </c>
      <c r="H1759" t="s">
        <v>1</v>
      </c>
      <c r="I1759" t="s">
        <v>688</v>
      </c>
      <c r="J1759" t="s">
        <v>690</v>
      </c>
      <c r="K1759" t="s">
        <v>2</v>
      </c>
      <c r="L1759" t="s">
        <v>708</v>
      </c>
    </row>
    <row r="1760" spans="1:12">
      <c r="A1760">
        <v>2025</v>
      </c>
      <c r="B1760" t="s">
        <v>432</v>
      </c>
      <c r="C1760" t="s">
        <v>39</v>
      </c>
      <c r="D1760" t="s">
        <v>22</v>
      </c>
      <c r="E1760" t="s">
        <v>23</v>
      </c>
      <c r="F1760">
        <v>2020</v>
      </c>
      <c r="G1760">
        <v>2032</v>
      </c>
      <c r="H1760" t="s">
        <v>1</v>
      </c>
      <c r="I1760" t="s">
        <v>688</v>
      </c>
      <c r="J1760" t="s">
        <v>690</v>
      </c>
      <c r="K1760" t="s">
        <v>2</v>
      </c>
      <c r="L1760" t="s">
        <v>708</v>
      </c>
    </row>
    <row r="1761" spans="1:12">
      <c r="A1761">
        <v>2025</v>
      </c>
      <c r="B1761" t="s">
        <v>433</v>
      </c>
      <c r="C1761" t="s">
        <v>42</v>
      </c>
      <c r="D1761" t="s">
        <v>22</v>
      </c>
      <c r="E1761" t="s">
        <v>23</v>
      </c>
      <c r="F1761">
        <v>2020</v>
      </c>
      <c r="G1761">
        <v>652</v>
      </c>
      <c r="H1761" t="s">
        <v>1</v>
      </c>
      <c r="I1761" t="s">
        <v>688</v>
      </c>
      <c r="J1761" t="s">
        <v>690</v>
      </c>
      <c r="K1761" t="s">
        <v>2</v>
      </c>
      <c r="L1761" t="s">
        <v>708</v>
      </c>
    </row>
    <row r="1762" spans="1:12">
      <c r="A1762">
        <v>2025</v>
      </c>
      <c r="B1762" t="s">
        <v>421</v>
      </c>
      <c r="C1762" t="s">
        <v>13</v>
      </c>
      <c r="D1762" t="s">
        <v>22</v>
      </c>
      <c r="E1762" t="s">
        <v>23</v>
      </c>
      <c r="F1762">
        <v>2020</v>
      </c>
      <c r="G1762">
        <v>6885</v>
      </c>
      <c r="H1762" t="s">
        <v>1</v>
      </c>
      <c r="I1762" t="s">
        <v>688</v>
      </c>
      <c r="J1762" t="s">
        <v>690</v>
      </c>
      <c r="K1762" t="s">
        <v>2</v>
      </c>
      <c r="L1762" t="s">
        <v>708</v>
      </c>
    </row>
    <row r="1763" spans="1:12">
      <c r="A1763">
        <v>2025</v>
      </c>
      <c r="B1763" t="s">
        <v>425</v>
      </c>
      <c r="C1763" t="s">
        <v>24</v>
      </c>
      <c r="D1763" t="s">
        <v>22</v>
      </c>
      <c r="E1763" t="s">
        <v>23</v>
      </c>
      <c r="F1763">
        <v>2020</v>
      </c>
      <c r="G1763">
        <v>845</v>
      </c>
      <c r="H1763" t="s">
        <v>1</v>
      </c>
      <c r="I1763" t="s">
        <v>688</v>
      </c>
      <c r="J1763" t="s">
        <v>690</v>
      </c>
      <c r="K1763" t="s">
        <v>2</v>
      </c>
      <c r="L1763" t="s">
        <v>708</v>
      </c>
    </row>
    <row r="1764" spans="1:12">
      <c r="A1764">
        <v>2025</v>
      </c>
      <c r="B1764" t="s">
        <v>437</v>
      </c>
      <c r="C1764" t="s">
        <v>51</v>
      </c>
      <c r="D1764" t="s">
        <v>22</v>
      </c>
      <c r="E1764" t="s">
        <v>23</v>
      </c>
      <c r="F1764">
        <v>2020</v>
      </c>
      <c r="G1764">
        <v>3588</v>
      </c>
      <c r="H1764" t="s">
        <v>1</v>
      </c>
      <c r="I1764" t="s">
        <v>688</v>
      </c>
      <c r="J1764" t="s">
        <v>690</v>
      </c>
      <c r="K1764" t="s">
        <v>2</v>
      </c>
      <c r="L1764" t="s">
        <v>708</v>
      </c>
    </row>
    <row r="1765" spans="1:12">
      <c r="A1765">
        <v>2025</v>
      </c>
      <c r="B1765" t="s">
        <v>434</v>
      </c>
      <c r="C1765" t="s">
        <v>45</v>
      </c>
      <c r="D1765" t="s">
        <v>22</v>
      </c>
      <c r="E1765" t="s">
        <v>23</v>
      </c>
      <c r="F1765">
        <v>2020</v>
      </c>
      <c r="G1765">
        <v>310</v>
      </c>
      <c r="H1765" t="s">
        <v>1</v>
      </c>
      <c r="I1765" t="s">
        <v>688</v>
      </c>
      <c r="J1765" t="s">
        <v>690</v>
      </c>
      <c r="K1765" t="s">
        <v>2</v>
      </c>
      <c r="L1765" t="s">
        <v>708</v>
      </c>
    </row>
    <row r="1766" spans="1:12">
      <c r="A1766">
        <v>2025</v>
      </c>
      <c r="B1766" t="s">
        <v>424</v>
      </c>
      <c r="C1766" t="s">
        <v>21</v>
      </c>
      <c r="D1766" t="s">
        <v>123</v>
      </c>
      <c r="E1766" t="s">
        <v>120</v>
      </c>
      <c r="F1766">
        <v>2023</v>
      </c>
      <c r="G1766">
        <v>2.1</v>
      </c>
      <c r="H1766" t="s">
        <v>119</v>
      </c>
      <c r="I1766" t="s">
        <v>712</v>
      </c>
      <c r="J1766" t="s">
        <v>690</v>
      </c>
      <c r="L1766" t="s">
        <v>691</v>
      </c>
    </row>
    <row r="1767" spans="1:12">
      <c r="A1767">
        <v>2025</v>
      </c>
      <c r="B1767" t="s">
        <v>434</v>
      </c>
      <c r="C1767" t="s">
        <v>45</v>
      </c>
      <c r="D1767" t="s">
        <v>123</v>
      </c>
      <c r="E1767" t="s">
        <v>120</v>
      </c>
      <c r="F1767">
        <v>2023</v>
      </c>
      <c r="G1767">
        <v>0</v>
      </c>
      <c r="H1767" t="s">
        <v>119</v>
      </c>
      <c r="I1767" t="s">
        <v>712</v>
      </c>
      <c r="J1767" t="s">
        <v>690</v>
      </c>
      <c r="L1767" t="s">
        <v>691</v>
      </c>
    </row>
    <row r="1768" spans="1:12">
      <c r="A1768">
        <v>2025</v>
      </c>
      <c r="B1768" t="s">
        <v>437</v>
      </c>
      <c r="C1768" t="s">
        <v>51</v>
      </c>
      <c r="D1768" t="s">
        <v>123</v>
      </c>
      <c r="E1768" t="s">
        <v>120</v>
      </c>
      <c r="F1768">
        <v>2023</v>
      </c>
      <c r="G1768">
        <v>2.84</v>
      </c>
      <c r="H1768" t="s">
        <v>119</v>
      </c>
      <c r="I1768" t="s">
        <v>712</v>
      </c>
      <c r="J1768" t="s">
        <v>690</v>
      </c>
      <c r="L1768" t="s">
        <v>691</v>
      </c>
    </row>
    <row r="1769" spans="1:12">
      <c r="A1769">
        <v>2025</v>
      </c>
      <c r="B1769" t="s">
        <v>428</v>
      </c>
      <c r="C1769" t="s">
        <v>27</v>
      </c>
      <c r="D1769" t="s">
        <v>123</v>
      </c>
      <c r="E1769" t="s">
        <v>120</v>
      </c>
      <c r="F1769">
        <v>2023</v>
      </c>
      <c r="G1769">
        <v>1</v>
      </c>
      <c r="H1769" t="s">
        <v>119</v>
      </c>
      <c r="I1769" t="s">
        <v>712</v>
      </c>
      <c r="J1769" t="s">
        <v>690</v>
      </c>
      <c r="L1769" t="s">
        <v>691</v>
      </c>
    </row>
    <row r="1770" spans="1:12">
      <c r="A1770">
        <v>2025</v>
      </c>
      <c r="B1770" t="s">
        <v>439</v>
      </c>
      <c r="C1770" t="s">
        <v>53</v>
      </c>
      <c r="D1770" t="s">
        <v>123</v>
      </c>
      <c r="E1770" t="s">
        <v>120</v>
      </c>
      <c r="F1770">
        <v>2023</v>
      </c>
      <c r="G1770">
        <v>0.8</v>
      </c>
      <c r="H1770" t="s">
        <v>119</v>
      </c>
      <c r="I1770" t="s">
        <v>712</v>
      </c>
      <c r="J1770" t="s">
        <v>690</v>
      </c>
      <c r="L1770" t="s">
        <v>691</v>
      </c>
    </row>
    <row r="1771" spans="1:12">
      <c r="A1771">
        <v>2025</v>
      </c>
      <c r="B1771" t="s">
        <v>435</v>
      </c>
      <c r="C1771" t="s">
        <v>48</v>
      </c>
      <c r="D1771" t="s">
        <v>123</v>
      </c>
      <c r="E1771" t="s">
        <v>120</v>
      </c>
      <c r="F1771">
        <v>2023</v>
      </c>
      <c r="G1771">
        <v>0</v>
      </c>
      <c r="H1771" t="s">
        <v>119</v>
      </c>
      <c r="I1771" t="s">
        <v>712</v>
      </c>
      <c r="J1771" t="s">
        <v>690</v>
      </c>
      <c r="L1771" t="s">
        <v>691</v>
      </c>
    </row>
    <row r="1772" spans="1:12">
      <c r="A1772">
        <v>2025</v>
      </c>
      <c r="B1772" t="s">
        <v>423</v>
      </c>
      <c r="C1772" t="s">
        <v>18</v>
      </c>
      <c r="D1772" t="s">
        <v>123</v>
      </c>
      <c r="E1772" t="s">
        <v>120</v>
      </c>
      <c r="F1772">
        <v>2023</v>
      </c>
      <c r="G1772">
        <v>0.5</v>
      </c>
      <c r="H1772" t="s">
        <v>119</v>
      </c>
      <c r="I1772" t="s">
        <v>712</v>
      </c>
      <c r="J1772" t="s">
        <v>690</v>
      </c>
      <c r="L1772" t="s">
        <v>691</v>
      </c>
    </row>
    <row r="1773" spans="1:12">
      <c r="A1773">
        <v>2025</v>
      </c>
      <c r="B1773" t="s">
        <v>433</v>
      </c>
      <c r="C1773" t="s">
        <v>42</v>
      </c>
      <c r="D1773" t="s">
        <v>123</v>
      </c>
      <c r="E1773" t="s">
        <v>120</v>
      </c>
      <c r="F1773">
        <v>2023</v>
      </c>
      <c r="G1773">
        <v>0.63</v>
      </c>
      <c r="H1773" t="s">
        <v>119</v>
      </c>
      <c r="I1773" t="s">
        <v>712</v>
      </c>
      <c r="J1773" t="s">
        <v>690</v>
      </c>
      <c r="L1773" t="s">
        <v>691</v>
      </c>
    </row>
    <row r="1774" spans="1:12">
      <c r="A1774">
        <v>2025</v>
      </c>
      <c r="B1774" t="s">
        <v>422</v>
      </c>
      <c r="C1774" t="s">
        <v>15</v>
      </c>
      <c r="D1774" t="s">
        <v>123</v>
      </c>
      <c r="E1774" t="s">
        <v>120</v>
      </c>
      <c r="F1774">
        <v>2023</v>
      </c>
      <c r="G1774">
        <v>4.8600000000000003</v>
      </c>
      <c r="H1774" t="s">
        <v>119</v>
      </c>
      <c r="I1774" t="s">
        <v>712</v>
      </c>
      <c r="J1774" t="s">
        <v>690</v>
      </c>
      <c r="L1774" t="s">
        <v>691</v>
      </c>
    </row>
    <row r="1775" spans="1:12">
      <c r="A1775">
        <v>2025</v>
      </c>
      <c r="B1775" t="s">
        <v>421</v>
      </c>
      <c r="C1775" t="s">
        <v>13</v>
      </c>
      <c r="D1775" t="s">
        <v>123</v>
      </c>
      <c r="E1775" t="s">
        <v>120</v>
      </c>
      <c r="F1775">
        <v>2023</v>
      </c>
      <c r="G1775">
        <v>2.0499999999999998</v>
      </c>
      <c r="H1775" t="s">
        <v>119</v>
      </c>
      <c r="I1775" t="s">
        <v>712</v>
      </c>
      <c r="J1775" t="s">
        <v>690</v>
      </c>
      <c r="L1775" t="s">
        <v>691</v>
      </c>
    </row>
    <row r="1776" spans="1:12">
      <c r="A1776">
        <v>2025</v>
      </c>
      <c r="B1776" t="s">
        <v>431</v>
      </c>
      <c r="C1776" t="s">
        <v>36</v>
      </c>
      <c r="D1776" t="s">
        <v>123</v>
      </c>
      <c r="E1776" t="s">
        <v>120</v>
      </c>
      <c r="F1776">
        <v>2023</v>
      </c>
      <c r="G1776">
        <v>0.5</v>
      </c>
      <c r="H1776" t="s">
        <v>119</v>
      </c>
      <c r="I1776" t="s">
        <v>712</v>
      </c>
      <c r="J1776" t="s">
        <v>690</v>
      </c>
      <c r="L1776" t="s">
        <v>691</v>
      </c>
    </row>
    <row r="1777" spans="1:12">
      <c r="A1777">
        <v>2025</v>
      </c>
      <c r="B1777" t="s">
        <v>436</v>
      </c>
      <c r="C1777" t="s">
        <v>49</v>
      </c>
      <c r="D1777" t="s">
        <v>123</v>
      </c>
      <c r="E1777" t="s">
        <v>120</v>
      </c>
      <c r="F1777">
        <v>2023</v>
      </c>
      <c r="G1777">
        <v>0</v>
      </c>
      <c r="H1777" t="s">
        <v>119</v>
      </c>
      <c r="I1777" t="s">
        <v>712</v>
      </c>
      <c r="J1777" t="s">
        <v>690</v>
      </c>
      <c r="L1777" t="s">
        <v>691</v>
      </c>
    </row>
    <row r="1778" spans="1:12">
      <c r="A1778">
        <v>2025</v>
      </c>
      <c r="B1778" t="s">
        <v>438</v>
      </c>
      <c r="C1778" t="s">
        <v>52</v>
      </c>
      <c r="D1778" t="s">
        <v>123</v>
      </c>
      <c r="E1778" t="s">
        <v>120</v>
      </c>
      <c r="F1778">
        <v>2023</v>
      </c>
      <c r="G1778">
        <v>0.57999999999999996</v>
      </c>
      <c r="H1778" t="s">
        <v>119</v>
      </c>
      <c r="I1778" t="s">
        <v>712</v>
      </c>
      <c r="J1778" t="s">
        <v>690</v>
      </c>
      <c r="L1778" t="s">
        <v>691</v>
      </c>
    </row>
    <row r="1779" spans="1:12">
      <c r="A1779">
        <v>2025</v>
      </c>
      <c r="B1779" t="s">
        <v>420</v>
      </c>
      <c r="C1779" t="s">
        <v>8</v>
      </c>
      <c r="D1779" t="s">
        <v>123</v>
      </c>
      <c r="E1779" t="s">
        <v>120</v>
      </c>
      <c r="F1779">
        <v>2023</v>
      </c>
      <c r="G1779">
        <v>4.0999999999999996</v>
      </c>
      <c r="H1779" t="s">
        <v>119</v>
      </c>
      <c r="I1779" t="s">
        <v>712</v>
      </c>
      <c r="J1779" t="s">
        <v>690</v>
      </c>
      <c r="L1779" t="s">
        <v>691</v>
      </c>
    </row>
    <row r="1780" spans="1:12">
      <c r="A1780">
        <v>2025</v>
      </c>
      <c r="B1780" t="s">
        <v>429</v>
      </c>
      <c r="C1780" t="s">
        <v>30</v>
      </c>
      <c r="D1780" t="s">
        <v>123</v>
      </c>
      <c r="E1780" t="s">
        <v>120</v>
      </c>
      <c r="F1780">
        <v>2023</v>
      </c>
      <c r="G1780">
        <v>3</v>
      </c>
      <c r="H1780" t="s">
        <v>119</v>
      </c>
      <c r="I1780" t="s">
        <v>712</v>
      </c>
      <c r="J1780" t="s">
        <v>690</v>
      </c>
      <c r="L1780" t="s">
        <v>691</v>
      </c>
    </row>
    <row r="1781" spans="1:12">
      <c r="A1781">
        <v>2025</v>
      </c>
      <c r="B1781" t="s">
        <v>425</v>
      </c>
      <c r="C1781" t="s">
        <v>24</v>
      </c>
      <c r="D1781" t="s">
        <v>123</v>
      </c>
      <c r="E1781" t="s">
        <v>120</v>
      </c>
      <c r="F1781">
        <v>2023</v>
      </c>
      <c r="G1781">
        <v>0.55000000000000004</v>
      </c>
      <c r="H1781" t="s">
        <v>119</v>
      </c>
      <c r="I1781" t="s">
        <v>712</v>
      </c>
      <c r="J1781" t="s">
        <v>690</v>
      </c>
      <c r="L1781" t="s">
        <v>691</v>
      </c>
    </row>
    <row r="1782" spans="1:12">
      <c r="A1782">
        <v>2025</v>
      </c>
      <c r="B1782" t="s">
        <v>430</v>
      </c>
      <c r="C1782" t="s">
        <v>33</v>
      </c>
      <c r="D1782" t="s">
        <v>123</v>
      </c>
      <c r="E1782" t="s">
        <v>120</v>
      </c>
      <c r="F1782">
        <v>2023</v>
      </c>
      <c r="G1782">
        <v>1</v>
      </c>
      <c r="H1782" t="s">
        <v>119</v>
      </c>
      <c r="I1782" t="s">
        <v>712</v>
      </c>
      <c r="J1782" t="s">
        <v>690</v>
      </c>
      <c r="L1782" t="s">
        <v>691</v>
      </c>
    </row>
    <row r="1783" spans="1:12">
      <c r="A1783">
        <v>2025</v>
      </c>
      <c r="B1783" t="s">
        <v>432</v>
      </c>
      <c r="C1783" t="s">
        <v>39</v>
      </c>
      <c r="D1783" t="s">
        <v>123</v>
      </c>
      <c r="E1783" t="s">
        <v>120</v>
      </c>
      <c r="F1783">
        <v>2023</v>
      </c>
      <c r="G1783">
        <v>1</v>
      </c>
      <c r="H1783" t="s">
        <v>119</v>
      </c>
      <c r="I1783" t="s">
        <v>712</v>
      </c>
      <c r="J1783" t="s">
        <v>690</v>
      </c>
      <c r="L1783" t="s">
        <v>691</v>
      </c>
    </row>
    <row r="1784" spans="1:12">
      <c r="A1784">
        <v>2025</v>
      </c>
      <c r="B1784" t="s">
        <v>433</v>
      </c>
      <c r="C1784" t="s">
        <v>42</v>
      </c>
      <c r="D1784" t="s">
        <v>34</v>
      </c>
      <c r="E1784" t="s">
        <v>35</v>
      </c>
      <c r="F1784">
        <v>2023</v>
      </c>
      <c r="G1784">
        <v>17</v>
      </c>
      <c r="H1784" t="s">
        <v>1</v>
      </c>
      <c r="I1784" t="s">
        <v>688</v>
      </c>
      <c r="J1784" t="s">
        <v>690</v>
      </c>
      <c r="K1784" t="s">
        <v>2</v>
      </c>
      <c r="L1784" t="s">
        <v>691</v>
      </c>
    </row>
    <row r="1785" spans="1:12">
      <c r="A1785">
        <v>2025</v>
      </c>
      <c r="B1785" t="s">
        <v>424</v>
      </c>
      <c r="C1785" t="s">
        <v>21</v>
      </c>
      <c r="D1785" t="s">
        <v>34</v>
      </c>
      <c r="E1785" t="s">
        <v>35</v>
      </c>
      <c r="F1785">
        <v>2023</v>
      </c>
      <c r="G1785">
        <v>65</v>
      </c>
      <c r="H1785" t="s">
        <v>1</v>
      </c>
      <c r="I1785" t="s">
        <v>688</v>
      </c>
      <c r="J1785" t="s">
        <v>690</v>
      </c>
      <c r="K1785" t="s">
        <v>2</v>
      </c>
      <c r="L1785" t="s">
        <v>691</v>
      </c>
    </row>
    <row r="1786" spans="1:12">
      <c r="A1786">
        <v>2025</v>
      </c>
      <c r="B1786" t="s">
        <v>422</v>
      </c>
      <c r="C1786" t="s">
        <v>15</v>
      </c>
      <c r="D1786" t="s">
        <v>34</v>
      </c>
      <c r="E1786" t="s">
        <v>35</v>
      </c>
      <c r="F1786">
        <v>2023</v>
      </c>
      <c r="G1786">
        <v>111</v>
      </c>
      <c r="H1786" t="s">
        <v>1</v>
      </c>
      <c r="I1786" t="s">
        <v>688</v>
      </c>
      <c r="J1786" t="s">
        <v>690</v>
      </c>
      <c r="K1786" t="s">
        <v>2</v>
      </c>
      <c r="L1786" t="s">
        <v>691</v>
      </c>
    </row>
    <row r="1787" spans="1:12">
      <c r="A1787">
        <v>2025</v>
      </c>
      <c r="B1787" t="s">
        <v>432</v>
      </c>
      <c r="C1787" t="s">
        <v>39</v>
      </c>
      <c r="D1787" t="s">
        <v>34</v>
      </c>
      <c r="E1787" t="s">
        <v>35</v>
      </c>
      <c r="F1787">
        <v>2023</v>
      </c>
      <c r="G1787">
        <v>49</v>
      </c>
      <c r="H1787" t="s">
        <v>1</v>
      </c>
      <c r="I1787" t="s">
        <v>688</v>
      </c>
      <c r="J1787" t="s">
        <v>690</v>
      </c>
      <c r="K1787" t="s">
        <v>2</v>
      </c>
      <c r="L1787" t="s">
        <v>691</v>
      </c>
    </row>
    <row r="1788" spans="1:12">
      <c r="A1788">
        <v>2025</v>
      </c>
      <c r="B1788" t="s">
        <v>428</v>
      </c>
      <c r="C1788" t="s">
        <v>27</v>
      </c>
      <c r="D1788" t="s">
        <v>34</v>
      </c>
      <c r="E1788" t="s">
        <v>35</v>
      </c>
      <c r="F1788">
        <v>2023</v>
      </c>
      <c r="G1788">
        <v>30</v>
      </c>
      <c r="H1788" t="s">
        <v>1</v>
      </c>
      <c r="I1788" t="s">
        <v>688</v>
      </c>
      <c r="J1788" t="s">
        <v>690</v>
      </c>
      <c r="K1788" t="s">
        <v>2</v>
      </c>
      <c r="L1788" t="s">
        <v>691</v>
      </c>
    </row>
    <row r="1789" spans="1:12">
      <c r="A1789">
        <v>2025</v>
      </c>
      <c r="B1789" t="s">
        <v>436</v>
      </c>
      <c r="C1789" t="s">
        <v>49</v>
      </c>
      <c r="D1789" t="s">
        <v>34</v>
      </c>
      <c r="E1789" t="s">
        <v>35</v>
      </c>
      <c r="F1789">
        <v>2023</v>
      </c>
      <c r="G1789">
        <v>19</v>
      </c>
      <c r="H1789" t="s">
        <v>1</v>
      </c>
      <c r="I1789" t="s">
        <v>688</v>
      </c>
      <c r="J1789" t="s">
        <v>690</v>
      </c>
      <c r="K1789" t="s">
        <v>2</v>
      </c>
      <c r="L1789" t="s">
        <v>691</v>
      </c>
    </row>
    <row r="1790" spans="1:12">
      <c r="A1790">
        <v>2025</v>
      </c>
      <c r="B1790" t="s">
        <v>423</v>
      </c>
      <c r="C1790" t="s">
        <v>18</v>
      </c>
      <c r="D1790" t="s">
        <v>34</v>
      </c>
      <c r="E1790" t="s">
        <v>35</v>
      </c>
      <c r="F1790">
        <v>2023</v>
      </c>
      <c r="G1790">
        <v>25</v>
      </c>
      <c r="H1790" t="s">
        <v>1</v>
      </c>
      <c r="I1790" t="s">
        <v>688</v>
      </c>
      <c r="J1790" t="s">
        <v>690</v>
      </c>
      <c r="K1790" t="s">
        <v>2</v>
      </c>
      <c r="L1790" t="s">
        <v>691</v>
      </c>
    </row>
    <row r="1791" spans="1:12">
      <c r="A1791">
        <v>2025</v>
      </c>
      <c r="B1791" t="s">
        <v>421</v>
      </c>
      <c r="C1791" t="s">
        <v>13</v>
      </c>
      <c r="D1791" t="s">
        <v>34</v>
      </c>
      <c r="E1791" t="s">
        <v>35</v>
      </c>
      <c r="F1791">
        <v>2023</v>
      </c>
      <c r="G1791">
        <v>67</v>
      </c>
      <c r="H1791" t="s">
        <v>1</v>
      </c>
      <c r="I1791" t="s">
        <v>688</v>
      </c>
      <c r="J1791" t="s">
        <v>690</v>
      </c>
      <c r="K1791" t="s">
        <v>2</v>
      </c>
      <c r="L1791" t="s">
        <v>691</v>
      </c>
    </row>
    <row r="1792" spans="1:12">
      <c r="A1792">
        <v>2025</v>
      </c>
      <c r="B1792" t="s">
        <v>430</v>
      </c>
      <c r="C1792" t="s">
        <v>33</v>
      </c>
      <c r="D1792" t="s">
        <v>34</v>
      </c>
      <c r="E1792" t="s">
        <v>35</v>
      </c>
      <c r="F1792">
        <v>2023</v>
      </c>
      <c r="G1792">
        <v>11</v>
      </c>
      <c r="H1792" t="s">
        <v>1</v>
      </c>
      <c r="I1792" t="s">
        <v>688</v>
      </c>
      <c r="J1792" t="s">
        <v>690</v>
      </c>
      <c r="K1792" t="s">
        <v>2</v>
      </c>
      <c r="L1792" t="s">
        <v>691</v>
      </c>
    </row>
    <row r="1793" spans="1:12">
      <c r="A1793">
        <v>2025</v>
      </c>
      <c r="B1793" t="s">
        <v>437</v>
      </c>
      <c r="C1793" t="s">
        <v>51</v>
      </c>
      <c r="D1793" t="s">
        <v>34</v>
      </c>
      <c r="E1793" t="s">
        <v>35</v>
      </c>
      <c r="F1793">
        <v>2023</v>
      </c>
      <c r="G1793">
        <v>67</v>
      </c>
      <c r="H1793" t="s">
        <v>1</v>
      </c>
      <c r="I1793" t="s">
        <v>688</v>
      </c>
      <c r="J1793" t="s">
        <v>690</v>
      </c>
      <c r="K1793" t="s">
        <v>2</v>
      </c>
      <c r="L1793" t="s">
        <v>691</v>
      </c>
    </row>
    <row r="1794" spans="1:12">
      <c r="A1794">
        <v>2025</v>
      </c>
      <c r="B1794" t="s">
        <v>425</v>
      </c>
      <c r="C1794" t="s">
        <v>24</v>
      </c>
      <c r="D1794" t="s">
        <v>34</v>
      </c>
      <c r="E1794" t="s">
        <v>35</v>
      </c>
      <c r="F1794">
        <v>2023</v>
      </c>
      <c r="G1794">
        <v>12</v>
      </c>
      <c r="H1794" t="s">
        <v>1</v>
      </c>
      <c r="I1794" t="s">
        <v>688</v>
      </c>
      <c r="J1794" t="s">
        <v>690</v>
      </c>
      <c r="K1794" t="s">
        <v>2</v>
      </c>
      <c r="L1794" t="s">
        <v>691</v>
      </c>
    </row>
    <row r="1795" spans="1:12">
      <c r="A1795">
        <v>2025</v>
      </c>
      <c r="B1795" t="s">
        <v>435</v>
      </c>
      <c r="C1795" t="s">
        <v>48</v>
      </c>
      <c r="D1795" t="s">
        <v>34</v>
      </c>
      <c r="E1795" t="s">
        <v>35</v>
      </c>
      <c r="F1795">
        <v>2023</v>
      </c>
      <c r="G1795">
        <v>24</v>
      </c>
      <c r="H1795" t="s">
        <v>1</v>
      </c>
      <c r="I1795" t="s">
        <v>688</v>
      </c>
      <c r="J1795" t="s">
        <v>690</v>
      </c>
      <c r="K1795" t="s">
        <v>2</v>
      </c>
      <c r="L1795" t="s">
        <v>691</v>
      </c>
    </row>
    <row r="1796" spans="1:12">
      <c r="A1796">
        <v>2025</v>
      </c>
      <c r="B1796" t="s">
        <v>431</v>
      </c>
      <c r="C1796" t="s">
        <v>36</v>
      </c>
      <c r="D1796" t="s">
        <v>34</v>
      </c>
      <c r="E1796" t="s">
        <v>35</v>
      </c>
      <c r="F1796">
        <v>2023</v>
      </c>
      <c r="G1796">
        <v>15</v>
      </c>
      <c r="H1796" t="s">
        <v>1</v>
      </c>
      <c r="I1796" t="s">
        <v>688</v>
      </c>
      <c r="J1796" t="s">
        <v>690</v>
      </c>
      <c r="K1796" t="s">
        <v>2</v>
      </c>
      <c r="L1796" t="s">
        <v>691</v>
      </c>
    </row>
    <row r="1797" spans="1:12">
      <c r="A1797">
        <v>2025</v>
      </c>
      <c r="B1797" t="s">
        <v>429</v>
      </c>
      <c r="C1797" t="s">
        <v>30</v>
      </c>
      <c r="D1797" t="s">
        <v>34</v>
      </c>
      <c r="E1797" t="s">
        <v>35</v>
      </c>
      <c r="F1797">
        <v>2023</v>
      </c>
      <c r="G1797">
        <v>94</v>
      </c>
      <c r="H1797" t="s">
        <v>1</v>
      </c>
      <c r="I1797" t="s">
        <v>688</v>
      </c>
      <c r="J1797" t="s">
        <v>690</v>
      </c>
      <c r="K1797" t="s">
        <v>2</v>
      </c>
      <c r="L1797" t="s">
        <v>691</v>
      </c>
    </row>
    <row r="1798" spans="1:12">
      <c r="A1798">
        <v>2025</v>
      </c>
      <c r="B1798" t="s">
        <v>438</v>
      </c>
      <c r="C1798" t="s">
        <v>52</v>
      </c>
      <c r="D1798" t="s">
        <v>34</v>
      </c>
      <c r="E1798" t="s">
        <v>35</v>
      </c>
      <c r="F1798">
        <v>2023</v>
      </c>
      <c r="G1798">
        <v>14</v>
      </c>
      <c r="H1798" t="s">
        <v>1</v>
      </c>
      <c r="I1798" t="s">
        <v>688</v>
      </c>
      <c r="J1798" t="s">
        <v>690</v>
      </c>
      <c r="K1798" t="s">
        <v>2</v>
      </c>
      <c r="L1798" t="s">
        <v>691</v>
      </c>
    </row>
    <row r="1799" spans="1:12">
      <c r="A1799">
        <v>2025</v>
      </c>
      <c r="B1799" t="s">
        <v>434</v>
      </c>
      <c r="C1799" t="s">
        <v>45</v>
      </c>
      <c r="D1799" t="s">
        <v>34</v>
      </c>
      <c r="E1799" t="s">
        <v>35</v>
      </c>
      <c r="F1799">
        <v>2023</v>
      </c>
      <c r="G1799">
        <v>4</v>
      </c>
      <c r="H1799" t="s">
        <v>1</v>
      </c>
      <c r="I1799" t="s">
        <v>688</v>
      </c>
      <c r="J1799" t="s">
        <v>690</v>
      </c>
      <c r="K1799" t="s">
        <v>2</v>
      </c>
      <c r="L1799" t="s">
        <v>691</v>
      </c>
    </row>
    <row r="1800" spans="1:12">
      <c r="A1800">
        <v>2025</v>
      </c>
      <c r="B1800" t="s">
        <v>420</v>
      </c>
      <c r="C1800" t="s">
        <v>8</v>
      </c>
      <c r="D1800" t="s">
        <v>34</v>
      </c>
      <c r="E1800" t="s">
        <v>35</v>
      </c>
      <c r="F1800">
        <v>2023</v>
      </c>
      <c r="G1800">
        <v>91</v>
      </c>
      <c r="H1800" t="s">
        <v>1</v>
      </c>
      <c r="I1800" t="s">
        <v>688</v>
      </c>
      <c r="J1800" t="s">
        <v>690</v>
      </c>
      <c r="K1800" t="s">
        <v>2</v>
      </c>
      <c r="L1800" t="s">
        <v>691</v>
      </c>
    </row>
    <row r="1801" spans="1:12">
      <c r="A1801">
        <v>2025</v>
      </c>
      <c r="B1801" t="s">
        <v>439</v>
      </c>
      <c r="C1801" t="s">
        <v>53</v>
      </c>
      <c r="D1801" t="s">
        <v>34</v>
      </c>
      <c r="E1801" t="s">
        <v>35</v>
      </c>
      <c r="F1801">
        <v>2023</v>
      </c>
      <c r="G1801">
        <v>16</v>
      </c>
      <c r="H1801" t="s">
        <v>1</v>
      </c>
      <c r="I1801" t="s">
        <v>688</v>
      </c>
      <c r="J1801" t="s">
        <v>690</v>
      </c>
      <c r="K1801" t="s">
        <v>2</v>
      </c>
      <c r="L1801" t="s">
        <v>691</v>
      </c>
    </row>
    <row r="1802" spans="1:12">
      <c r="A1802">
        <v>2025</v>
      </c>
      <c r="B1802" t="s">
        <v>421</v>
      </c>
      <c r="C1802" t="s">
        <v>13</v>
      </c>
      <c r="D1802" t="s">
        <v>60</v>
      </c>
      <c r="E1802" t="s">
        <v>55</v>
      </c>
      <c r="F1802">
        <v>2022</v>
      </c>
      <c r="G1802">
        <v>335</v>
      </c>
      <c r="H1802" t="s">
        <v>1</v>
      </c>
      <c r="I1802" t="s">
        <v>688</v>
      </c>
      <c r="J1802" t="s">
        <v>690</v>
      </c>
      <c r="K1802" t="s">
        <v>54</v>
      </c>
      <c r="L1802" t="s">
        <v>695</v>
      </c>
    </row>
    <row r="1803" spans="1:12">
      <c r="A1803">
        <v>2025</v>
      </c>
      <c r="B1803" t="s">
        <v>439</v>
      </c>
      <c r="C1803" t="s">
        <v>53</v>
      </c>
      <c r="D1803" t="s">
        <v>60</v>
      </c>
      <c r="E1803" t="s">
        <v>55</v>
      </c>
      <c r="F1803">
        <v>2022</v>
      </c>
      <c r="G1803">
        <v>27</v>
      </c>
      <c r="H1803" t="s">
        <v>1</v>
      </c>
      <c r="I1803" t="s">
        <v>688</v>
      </c>
      <c r="J1803" t="s">
        <v>690</v>
      </c>
      <c r="K1803" t="s">
        <v>54</v>
      </c>
      <c r="L1803" t="s">
        <v>695</v>
      </c>
    </row>
    <row r="1804" spans="1:12">
      <c r="A1804">
        <v>2025</v>
      </c>
      <c r="B1804" t="s">
        <v>434</v>
      </c>
      <c r="C1804" t="s">
        <v>45</v>
      </c>
      <c r="D1804" t="s">
        <v>60</v>
      </c>
      <c r="E1804" t="s">
        <v>55</v>
      </c>
      <c r="F1804">
        <v>2022</v>
      </c>
      <c r="G1804">
        <v>7</v>
      </c>
      <c r="H1804" t="s">
        <v>1</v>
      </c>
      <c r="I1804" t="s">
        <v>688</v>
      </c>
      <c r="J1804" t="s">
        <v>690</v>
      </c>
      <c r="K1804" t="s">
        <v>54</v>
      </c>
      <c r="L1804" t="s">
        <v>695</v>
      </c>
    </row>
    <row r="1805" spans="1:12">
      <c r="A1805">
        <v>2025</v>
      </c>
      <c r="B1805" t="s">
        <v>428</v>
      </c>
      <c r="C1805" t="s">
        <v>27</v>
      </c>
      <c r="D1805" t="s">
        <v>60</v>
      </c>
      <c r="E1805" t="s">
        <v>55</v>
      </c>
      <c r="F1805">
        <v>2022</v>
      </c>
      <c r="G1805">
        <v>78</v>
      </c>
      <c r="H1805" t="s">
        <v>1</v>
      </c>
      <c r="I1805" t="s">
        <v>688</v>
      </c>
      <c r="J1805" t="s">
        <v>690</v>
      </c>
      <c r="K1805" t="s">
        <v>54</v>
      </c>
      <c r="L1805" t="s">
        <v>695</v>
      </c>
    </row>
    <row r="1806" spans="1:12">
      <c r="A1806">
        <v>2025</v>
      </c>
      <c r="B1806" t="s">
        <v>438</v>
      </c>
      <c r="C1806" t="s">
        <v>52</v>
      </c>
      <c r="D1806" t="s">
        <v>60</v>
      </c>
      <c r="E1806" t="s">
        <v>55</v>
      </c>
      <c r="F1806">
        <v>2022</v>
      </c>
      <c r="G1806">
        <v>28</v>
      </c>
      <c r="H1806" t="s">
        <v>1</v>
      </c>
      <c r="I1806" t="s">
        <v>688</v>
      </c>
      <c r="J1806" t="s">
        <v>690</v>
      </c>
      <c r="K1806" t="s">
        <v>54</v>
      </c>
      <c r="L1806" t="s">
        <v>695</v>
      </c>
    </row>
    <row r="1807" spans="1:12">
      <c r="A1807">
        <v>2025</v>
      </c>
      <c r="B1807" t="s">
        <v>431</v>
      </c>
      <c r="C1807" t="s">
        <v>36</v>
      </c>
      <c r="D1807" t="s">
        <v>60</v>
      </c>
      <c r="E1807" t="s">
        <v>55</v>
      </c>
      <c r="F1807">
        <v>2022</v>
      </c>
      <c r="G1807">
        <v>59</v>
      </c>
      <c r="H1807" t="s">
        <v>1</v>
      </c>
      <c r="I1807" t="s">
        <v>688</v>
      </c>
      <c r="J1807" t="s">
        <v>690</v>
      </c>
      <c r="K1807" t="s">
        <v>54</v>
      </c>
      <c r="L1807" t="s">
        <v>695</v>
      </c>
    </row>
    <row r="1808" spans="1:12">
      <c r="A1808">
        <v>2025</v>
      </c>
      <c r="B1808" t="s">
        <v>437</v>
      </c>
      <c r="C1808" t="s">
        <v>51</v>
      </c>
      <c r="D1808" t="s">
        <v>60</v>
      </c>
      <c r="E1808" t="s">
        <v>55</v>
      </c>
      <c r="F1808">
        <v>2022</v>
      </c>
      <c r="G1808">
        <v>562</v>
      </c>
      <c r="H1808" t="s">
        <v>1</v>
      </c>
      <c r="I1808" t="s">
        <v>688</v>
      </c>
      <c r="J1808" t="s">
        <v>690</v>
      </c>
      <c r="K1808" t="s">
        <v>54</v>
      </c>
      <c r="L1808" t="s">
        <v>695</v>
      </c>
    </row>
    <row r="1809" spans="1:12">
      <c r="A1809">
        <v>2025</v>
      </c>
      <c r="B1809" t="s">
        <v>425</v>
      </c>
      <c r="C1809" t="s">
        <v>24</v>
      </c>
      <c r="D1809" t="s">
        <v>60</v>
      </c>
      <c r="E1809" t="s">
        <v>55</v>
      </c>
      <c r="F1809">
        <v>2022</v>
      </c>
      <c r="G1809">
        <v>84</v>
      </c>
      <c r="H1809" t="s">
        <v>1</v>
      </c>
      <c r="I1809" t="s">
        <v>688</v>
      </c>
      <c r="J1809" t="s">
        <v>690</v>
      </c>
      <c r="K1809" t="s">
        <v>54</v>
      </c>
      <c r="L1809" t="s">
        <v>695</v>
      </c>
    </row>
    <row r="1810" spans="1:12">
      <c r="A1810">
        <v>2025</v>
      </c>
      <c r="B1810" t="s">
        <v>432</v>
      </c>
      <c r="C1810" t="s">
        <v>39</v>
      </c>
      <c r="D1810" t="s">
        <v>60</v>
      </c>
      <c r="E1810" t="s">
        <v>55</v>
      </c>
      <c r="F1810">
        <v>2022</v>
      </c>
      <c r="G1810">
        <v>161</v>
      </c>
      <c r="H1810" t="s">
        <v>1</v>
      </c>
      <c r="I1810" t="s">
        <v>688</v>
      </c>
      <c r="J1810" t="s">
        <v>690</v>
      </c>
      <c r="K1810" t="s">
        <v>54</v>
      </c>
      <c r="L1810" t="s">
        <v>695</v>
      </c>
    </row>
    <row r="1811" spans="1:12">
      <c r="A1811">
        <v>2025</v>
      </c>
      <c r="B1811" t="s">
        <v>430</v>
      </c>
      <c r="C1811" t="s">
        <v>33</v>
      </c>
      <c r="D1811" t="s">
        <v>60</v>
      </c>
      <c r="E1811" t="s">
        <v>55</v>
      </c>
      <c r="F1811">
        <v>2022</v>
      </c>
      <c r="G1811">
        <v>77</v>
      </c>
      <c r="H1811" t="s">
        <v>1</v>
      </c>
      <c r="I1811" t="s">
        <v>688</v>
      </c>
      <c r="J1811" t="s">
        <v>690</v>
      </c>
      <c r="K1811" t="s">
        <v>54</v>
      </c>
      <c r="L1811" t="s">
        <v>695</v>
      </c>
    </row>
    <row r="1812" spans="1:12">
      <c r="A1812">
        <v>2025</v>
      </c>
      <c r="B1812" t="s">
        <v>424</v>
      </c>
      <c r="C1812" t="s">
        <v>21</v>
      </c>
      <c r="D1812" t="s">
        <v>60</v>
      </c>
      <c r="E1812" t="s">
        <v>55</v>
      </c>
      <c r="F1812">
        <v>2022</v>
      </c>
      <c r="G1812">
        <v>266</v>
      </c>
      <c r="H1812" t="s">
        <v>1</v>
      </c>
      <c r="I1812" t="s">
        <v>688</v>
      </c>
      <c r="J1812" t="s">
        <v>690</v>
      </c>
      <c r="K1812" t="s">
        <v>54</v>
      </c>
      <c r="L1812" t="s">
        <v>695</v>
      </c>
    </row>
    <row r="1813" spans="1:12">
      <c r="A1813">
        <v>2025</v>
      </c>
      <c r="B1813" t="s">
        <v>433</v>
      </c>
      <c r="C1813" t="s">
        <v>42</v>
      </c>
      <c r="D1813" t="s">
        <v>60</v>
      </c>
      <c r="E1813" t="s">
        <v>55</v>
      </c>
      <c r="F1813">
        <v>2022</v>
      </c>
      <c r="G1813">
        <v>69</v>
      </c>
      <c r="H1813" t="s">
        <v>1</v>
      </c>
      <c r="I1813" t="s">
        <v>688</v>
      </c>
      <c r="J1813" t="s">
        <v>690</v>
      </c>
      <c r="K1813" t="s">
        <v>54</v>
      </c>
      <c r="L1813" t="s">
        <v>695</v>
      </c>
    </row>
    <row r="1814" spans="1:12">
      <c r="A1814">
        <v>2025</v>
      </c>
      <c r="B1814" t="s">
        <v>422</v>
      </c>
      <c r="C1814" t="s">
        <v>15</v>
      </c>
      <c r="D1814" t="s">
        <v>60</v>
      </c>
      <c r="E1814" t="s">
        <v>55</v>
      </c>
      <c r="F1814">
        <v>2022</v>
      </c>
      <c r="G1814">
        <v>436</v>
      </c>
      <c r="H1814" t="s">
        <v>1</v>
      </c>
      <c r="I1814" t="s">
        <v>688</v>
      </c>
      <c r="J1814" t="s">
        <v>690</v>
      </c>
      <c r="K1814" t="s">
        <v>54</v>
      </c>
      <c r="L1814" t="s">
        <v>695</v>
      </c>
    </row>
    <row r="1815" spans="1:12">
      <c r="A1815">
        <v>2025</v>
      </c>
      <c r="B1815" t="s">
        <v>420</v>
      </c>
      <c r="C1815" t="s">
        <v>8</v>
      </c>
      <c r="D1815" t="s">
        <v>60</v>
      </c>
      <c r="E1815" t="s">
        <v>55</v>
      </c>
      <c r="F1815">
        <v>2022</v>
      </c>
      <c r="G1815">
        <v>501</v>
      </c>
      <c r="H1815" t="s">
        <v>1</v>
      </c>
      <c r="I1815" t="s">
        <v>688</v>
      </c>
      <c r="J1815" t="s">
        <v>690</v>
      </c>
      <c r="K1815" t="s">
        <v>54</v>
      </c>
      <c r="L1815" t="s">
        <v>695</v>
      </c>
    </row>
    <row r="1816" spans="1:12">
      <c r="A1816">
        <v>2025</v>
      </c>
      <c r="B1816" t="s">
        <v>429</v>
      </c>
      <c r="C1816" t="s">
        <v>30</v>
      </c>
      <c r="D1816" t="s">
        <v>60</v>
      </c>
      <c r="E1816" t="s">
        <v>55</v>
      </c>
      <c r="F1816">
        <v>2022</v>
      </c>
      <c r="G1816">
        <v>307</v>
      </c>
      <c r="H1816" t="s">
        <v>1</v>
      </c>
      <c r="I1816" t="s">
        <v>688</v>
      </c>
      <c r="J1816" t="s">
        <v>690</v>
      </c>
      <c r="K1816" t="s">
        <v>54</v>
      </c>
      <c r="L1816" t="s">
        <v>695</v>
      </c>
    </row>
    <row r="1817" spans="1:12">
      <c r="A1817">
        <v>2025</v>
      </c>
      <c r="B1817" t="s">
        <v>435</v>
      </c>
      <c r="C1817" t="s">
        <v>48</v>
      </c>
      <c r="D1817" t="s">
        <v>60</v>
      </c>
      <c r="E1817" t="s">
        <v>55</v>
      </c>
      <c r="F1817">
        <v>2022</v>
      </c>
      <c r="G1817">
        <v>79</v>
      </c>
      <c r="H1817" t="s">
        <v>1</v>
      </c>
      <c r="I1817" t="s">
        <v>688</v>
      </c>
      <c r="J1817" t="s">
        <v>690</v>
      </c>
      <c r="K1817" t="s">
        <v>54</v>
      </c>
      <c r="L1817" t="s">
        <v>695</v>
      </c>
    </row>
    <row r="1818" spans="1:12">
      <c r="A1818">
        <v>2025</v>
      </c>
      <c r="B1818" t="s">
        <v>436</v>
      </c>
      <c r="C1818" t="s">
        <v>49</v>
      </c>
      <c r="D1818" t="s">
        <v>60</v>
      </c>
      <c r="E1818" t="s">
        <v>55</v>
      </c>
      <c r="F1818">
        <v>2022</v>
      </c>
      <c r="G1818">
        <v>96</v>
      </c>
      <c r="H1818" t="s">
        <v>1</v>
      </c>
      <c r="I1818" t="s">
        <v>688</v>
      </c>
      <c r="J1818" t="s">
        <v>690</v>
      </c>
      <c r="K1818" t="s">
        <v>54</v>
      </c>
      <c r="L1818" t="s">
        <v>695</v>
      </c>
    </row>
    <row r="1819" spans="1:12">
      <c r="A1819">
        <v>2025</v>
      </c>
      <c r="B1819" t="s">
        <v>423</v>
      </c>
      <c r="C1819" t="s">
        <v>18</v>
      </c>
      <c r="D1819" t="s">
        <v>60</v>
      </c>
      <c r="E1819" t="s">
        <v>55</v>
      </c>
      <c r="F1819">
        <v>2022</v>
      </c>
      <c r="G1819">
        <v>73</v>
      </c>
      <c r="H1819" t="s">
        <v>1</v>
      </c>
      <c r="I1819" t="s">
        <v>688</v>
      </c>
      <c r="J1819" t="s">
        <v>690</v>
      </c>
      <c r="K1819" t="s">
        <v>54</v>
      </c>
      <c r="L1819" t="s">
        <v>695</v>
      </c>
    </row>
    <row r="1820" spans="1:12">
      <c r="A1820">
        <v>2025</v>
      </c>
      <c r="B1820" t="s">
        <v>423</v>
      </c>
      <c r="C1820" t="s">
        <v>18</v>
      </c>
      <c r="D1820" t="s">
        <v>37</v>
      </c>
      <c r="E1820" t="s">
        <v>38</v>
      </c>
      <c r="F1820">
        <v>2020</v>
      </c>
      <c r="G1820">
        <v>26.65</v>
      </c>
      <c r="H1820" t="s">
        <v>1</v>
      </c>
      <c r="I1820" t="s">
        <v>688</v>
      </c>
      <c r="J1820" t="s">
        <v>690</v>
      </c>
      <c r="K1820" t="s">
        <v>2</v>
      </c>
      <c r="L1820" t="s">
        <v>708</v>
      </c>
    </row>
    <row r="1821" spans="1:12">
      <c r="A1821">
        <v>2025</v>
      </c>
      <c r="B1821" t="s">
        <v>431</v>
      </c>
      <c r="C1821" t="s">
        <v>36</v>
      </c>
      <c r="D1821" t="s">
        <v>37</v>
      </c>
      <c r="E1821" t="s">
        <v>38</v>
      </c>
      <c r="F1821">
        <v>2020</v>
      </c>
      <c r="G1821">
        <v>21.53</v>
      </c>
      <c r="H1821" t="s">
        <v>1</v>
      </c>
      <c r="I1821" t="s">
        <v>688</v>
      </c>
      <c r="J1821" t="s">
        <v>690</v>
      </c>
      <c r="K1821" t="s">
        <v>2</v>
      </c>
      <c r="L1821" t="s">
        <v>708</v>
      </c>
    </row>
    <row r="1822" spans="1:12">
      <c r="A1822">
        <v>2025</v>
      </c>
      <c r="B1822" t="s">
        <v>421</v>
      </c>
      <c r="C1822" t="s">
        <v>13</v>
      </c>
      <c r="D1822" t="s">
        <v>37</v>
      </c>
      <c r="E1822" t="s">
        <v>38</v>
      </c>
      <c r="F1822">
        <v>2020</v>
      </c>
      <c r="G1822">
        <v>18.68</v>
      </c>
      <c r="H1822" t="s">
        <v>1</v>
      </c>
      <c r="I1822" t="s">
        <v>688</v>
      </c>
      <c r="J1822" t="s">
        <v>690</v>
      </c>
      <c r="K1822" t="s">
        <v>2</v>
      </c>
      <c r="L1822" t="s">
        <v>708</v>
      </c>
    </row>
    <row r="1823" spans="1:12">
      <c r="A1823">
        <v>2025</v>
      </c>
      <c r="B1823" t="s">
        <v>420</v>
      </c>
      <c r="C1823" t="s">
        <v>8</v>
      </c>
      <c r="D1823" t="s">
        <v>37</v>
      </c>
      <c r="E1823" t="s">
        <v>38</v>
      </c>
      <c r="F1823">
        <v>2020</v>
      </c>
      <c r="G1823">
        <v>20.14</v>
      </c>
      <c r="H1823" t="s">
        <v>1</v>
      </c>
      <c r="I1823" t="s">
        <v>688</v>
      </c>
      <c r="J1823" t="s">
        <v>690</v>
      </c>
      <c r="K1823" t="s">
        <v>2</v>
      </c>
      <c r="L1823" t="s">
        <v>708</v>
      </c>
    </row>
    <row r="1824" spans="1:12">
      <c r="A1824">
        <v>2025</v>
      </c>
      <c r="B1824" t="s">
        <v>424</v>
      </c>
      <c r="C1824" t="s">
        <v>21</v>
      </c>
      <c r="D1824" t="s">
        <v>37</v>
      </c>
      <c r="E1824" t="s">
        <v>38</v>
      </c>
      <c r="F1824">
        <v>2020</v>
      </c>
      <c r="G1824">
        <v>22.56</v>
      </c>
      <c r="H1824" t="s">
        <v>1</v>
      </c>
      <c r="I1824" t="s">
        <v>688</v>
      </c>
      <c r="J1824" t="s">
        <v>690</v>
      </c>
      <c r="K1824" t="s">
        <v>2</v>
      </c>
      <c r="L1824" t="s">
        <v>708</v>
      </c>
    </row>
    <row r="1825" spans="1:12">
      <c r="A1825">
        <v>2025</v>
      </c>
      <c r="B1825" t="s">
        <v>430</v>
      </c>
      <c r="C1825" t="s">
        <v>33</v>
      </c>
      <c r="D1825" t="s">
        <v>37</v>
      </c>
      <c r="E1825" t="s">
        <v>38</v>
      </c>
      <c r="F1825">
        <v>2020</v>
      </c>
      <c r="G1825">
        <v>33.85</v>
      </c>
      <c r="H1825" t="s">
        <v>1</v>
      </c>
      <c r="I1825" t="s">
        <v>688</v>
      </c>
      <c r="J1825" t="s">
        <v>690</v>
      </c>
      <c r="K1825" t="s">
        <v>2</v>
      </c>
      <c r="L1825" t="s">
        <v>708</v>
      </c>
    </row>
    <row r="1826" spans="1:12">
      <c r="A1826">
        <v>2025</v>
      </c>
      <c r="B1826" t="s">
        <v>428</v>
      </c>
      <c r="C1826" t="s">
        <v>27</v>
      </c>
      <c r="D1826" t="s">
        <v>37</v>
      </c>
      <c r="E1826" t="s">
        <v>38</v>
      </c>
      <c r="F1826">
        <v>2020</v>
      </c>
      <c r="G1826">
        <v>23.25</v>
      </c>
      <c r="H1826" t="s">
        <v>1</v>
      </c>
      <c r="I1826" t="s">
        <v>688</v>
      </c>
      <c r="J1826" t="s">
        <v>690</v>
      </c>
      <c r="K1826" t="s">
        <v>2</v>
      </c>
      <c r="L1826" t="s">
        <v>708</v>
      </c>
    </row>
    <row r="1827" spans="1:12">
      <c r="A1827">
        <v>2025</v>
      </c>
      <c r="B1827" t="s">
        <v>436</v>
      </c>
      <c r="C1827" t="s">
        <v>49</v>
      </c>
      <c r="D1827" t="s">
        <v>37</v>
      </c>
      <c r="E1827" t="s">
        <v>38</v>
      </c>
      <c r="F1827">
        <v>2020</v>
      </c>
      <c r="G1827">
        <v>20.94</v>
      </c>
      <c r="H1827" t="s">
        <v>1</v>
      </c>
      <c r="I1827" t="s">
        <v>688</v>
      </c>
      <c r="J1827" t="s">
        <v>690</v>
      </c>
      <c r="K1827" t="s">
        <v>2</v>
      </c>
      <c r="L1827" t="s">
        <v>708</v>
      </c>
    </row>
    <row r="1828" spans="1:12">
      <c r="A1828">
        <v>2025</v>
      </c>
      <c r="B1828" t="s">
        <v>433</v>
      </c>
      <c r="C1828" t="s">
        <v>42</v>
      </c>
      <c r="D1828" t="s">
        <v>37</v>
      </c>
      <c r="E1828" t="s">
        <v>38</v>
      </c>
      <c r="F1828">
        <v>2020</v>
      </c>
      <c r="G1828">
        <v>11.41</v>
      </c>
      <c r="H1828" t="s">
        <v>1</v>
      </c>
      <c r="I1828" t="s">
        <v>688</v>
      </c>
      <c r="J1828" t="s">
        <v>690</v>
      </c>
      <c r="K1828" t="s">
        <v>2</v>
      </c>
      <c r="L1828" t="s">
        <v>708</v>
      </c>
    </row>
    <row r="1829" spans="1:12">
      <c r="A1829">
        <v>2025</v>
      </c>
      <c r="B1829" t="s">
        <v>434</v>
      </c>
      <c r="C1829" t="s">
        <v>45</v>
      </c>
      <c r="D1829" t="s">
        <v>37</v>
      </c>
      <c r="E1829" t="s">
        <v>38</v>
      </c>
      <c r="F1829">
        <v>2020</v>
      </c>
      <c r="G1829">
        <v>18.25</v>
      </c>
      <c r="H1829" t="s">
        <v>1</v>
      </c>
      <c r="I1829" t="s">
        <v>688</v>
      </c>
      <c r="J1829" t="s">
        <v>690</v>
      </c>
      <c r="K1829" t="s">
        <v>2</v>
      </c>
      <c r="L1829" t="s">
        <v>708</v>
      </c>
    </row>
    <row r="1830" spans="1:12">
      <c r="A1830">
        <v>2025</v>
      </c>
      <c r="B1830" t="s">
        <v>429</v>
      </c>
      <c r="C1830" t="s">
        <v>30</v>
      </c>
      <c r="D1830" t="s">
        <v>37</v>
      </c>
      <c r="E1830" t="s">
        <v>38</v>
      </c>
      <c r="F1830">
        <v>2020</v>
      </c>
      <c r="G1830">
        <v>26.66</v>
      </c>
      <c r="H1830" t="s">
        <v>1</v>
      </c>
      <c r="I1830" t="s">
        <v>688</v>
      </c>
      <c r="J1830" t="s">
        <v>690</v>
      </c>
      <c r="K1830" t="s">
        <v>2</v>
      </c>
      <c r="L1830" t="s">
        <v>708</v>
      </c>
    </row>
    <row r="1831" spans="1:12">
      <c r="A1831">
        <v>2025</v>
      </c>
      <c r="B1831" t="s">
        <v>425</v>
      </c>
      <c r="C1831" t="s">
        <v>24</v>
      </c>
      <c r="D1831" t="s">
        <v>37</v>
      </c>
      <c r="E1831" t="s">
        <v>38</v>
      </c>
      <c r="F1831">
        <v>2020</v>
      </c>
      <c r="G1831">
        <v>21.57</v>
      </c>
      <c r="H1831" t="s">
        <v>1</v>
      </c>
      <c r="I1831" t="s">
        <v>688</v>
      </c>
      <c r="J1831" t="s">
        <v>690</v>
      </c>
      <c r="K1831" t="s">
        <v>2</v>
      </c>
      <c r="L1831" t="s">
        <v>708</v>
      </c>
    </row>
    <row r="1832" spans="1:12">
      <c r="A1832">
        <v>2025</v>
      </c>
      <c r="B1832" t="s">
        <v>435</v>
      </c>
      <c r="C1832" t="s">
        <v>48</v>
      </c>
      <c r="D1832" t="s">
        <v>37</v>
      </c>
      <c r="E1832" t="s">
        <v>38</v>
      </c>
      <c r="F1832">
        <v>2020</v>
      </c>
      <c r="G1832">
        <v>36.200000000000003</v>
      </c>
      <c r="H1832" t="s">
        <v>1</v>
      </c>
      <c r="I1832" t="s">
        <v>688</v>
      </c>
      <c r="J1832" t="s">
        <v>690</v>
      </c>
      <c r="K1832" t="s">
        <v>2</v>
      </c>
      <c r="L1832" t="s">
        <v>708</v>
      </c>
    </row>
    <row r="1833" spans="1:12">
      <c r="A1833">
        <v>2025</v>
      </c>
      <c r="B1833" t="s">
        <v>432</v>
      </c>
      <c r="C1833" t="s">
        <v>39</v>
      </c>
      <c r="D1833" t="s">
        <v>37</v>
      </c>
      <c r="E1833" t="s">
        <v>38</v>
      </c>
      <c r="F1833">
        <v>2020</v>
      </c>
      <c r="G1833">
        <v>20.51</v>
      </c>
      <c r="H1833" t="s">
        <v>1</v>
      </c>
      <c r="I1833" t="s">
        <v>688</v>
      </c>
      <c r="J1833" t="s">
        <v>690</v>
      </c>
      <c r="K1833" t="s">
        <v>2</v>
      </c>
      <c r="L1833" t="s">
        <v>708</v>
      </c>
    </row>
    <row r="1834" spans="1:12">
      <c r="A1834">
        <v>2025</v>
      </c>
      <c r="B1834" t="s">
        <v>422</v>
      </c>
      <c r="C1834" t="s">
        <v>15</v>
      </c>
      <c r="D1834" t="s">
        <v>37</v>
      </c>
      <c r="E1834" t="s">
        <v>38</v>
      </c>
      <c r="F1834">
        <v>2020</v>
      </c>
      <c r="G1834">
        <v>25.53</v>
      </c>
      <c r="H1834" t="s">
        <v>1</v>
      </c>
      <c r="I1834" t="s">
        <v>688</v>
      </c>
      <c r="J1834" t="s">
        <v>690</v>
      </c>
      <c r="K1834" t="s">
        <v>2</v>
      </c>
      <c r="L1834" t="s">
        <v>708</v>
      </c>
    </row>
    <row r="1835" spans="1:12">
      <c r="A1835">
        <v>2025</v>
      </c>
      <c r="B1835" t="s">
        <v>438</v>
      </c>
      <c r="C1835" t="s">
        <v>52</v>
      </c>
      <c r="D1835" t="s">
        <v>37</v>
      </c>
      <c r="E1835" t="s">
        <v>38</v>
      </c>
      <c r="F1835">
        <v>2020</v>
      </c>
      <c r="G1835">
        <v>28.61</v>
      </c>
      <c r="H1835" t="s">
        <v>1</v>
      </c>
      <c r="I1835" t="s">
        <v>688</v>
      </c>
      <c r="J1835" t="s">
        <v>690</v>
      </c>
      <c r="K1835" t="s">
        <v>2</v>
      </c>
      <c r="L1835" t="s">
        <v>708</v>
      </c>
    </row>
    <row r="1836" spans="1:12">
      <c r="A1836">
        <v>2025</v>
      </c>
      <c r="B1836" t="s">
        <v>437</v>
      </c>
      <c r="C1836" t="s">
        <v>51</v>
      </c>
      <c r="D1836" t="s">
        <v>37</v>
      </c>
      <c r="E1836" t="s">
        <v>38</v>
      </c>
      <c r="F1836">
        <v>2020</v>
      </c>
      <c r="G1836">
        <v>19.03</v>
      </c>
      <c r="H1836" t="s">
        <v>1</v>
      </c>
      <c r="I1836" t="s">
        <v>688</v>
      </c>
      <c r="J1836" t="s">
        <v>690</v>
      </c>
      <c r="K1836" t="s">
        <v>2</v>
      </c>
      <c r="L1836" t="s">
        <v>708</v>
      </c>
    </row>
    <row r="1837" spans="1:12">
      <c r="A1837">
        <v>2025</v>
      </c>
      <c r="B1837" t="s">
        <v>439</v>
      </c>
      <c r="C1837" t="s">
        <v>53</v>
      </c>
      <c r="D1837" t="s">
        <v>37</v>
      </c>
      <c r="E1837" t="s">
        <v>38</v>
      </c>
      <c r="F1837">
        <v>2020</v>
      </c>
      <c r="G1837">
        <v>17.48</v>
      </c>
      <c r="H1837" t="s">
        <v>1</v>
      </c>
      <c r="I1837" t="s">
        <v>688</v>
      </c>
      <c r="J1837" t="s">
        <v>690</v>
      </c>
      <c r="K1837" t="s">
        <v>2</v>
      </c>
      <c r="L1837" t="s">
        <v>708</v>
      </c>
    </row>
    <row r="1838" spans="1:12">
      <c r="A1838">
        <v>2025</v>
      </c>
      <c r="B1838" t="s">
        <v>420</v>
      </c>
      <c r="C1838" t="s">
        <v>8</v>
      </c>
      <c r="D1838" t="s">
        <v>142</v>
      </c>
      <c r="E1838" t="s">
        <v>143</v>
      </c>
      <c r="F1838">
        <v>2023</v>
      </c>
      <c r="G1838">
        <v>37.5</v>
      </c>
      <c r="H1838" t="s">
        <v>717</v>
      </c>
      <c r="I1838" t="s">
        <v>716</v>
      </c>
      <c r="J1838" t="s">
        <v>690</v>
      </c>
      <c r="L1838" t="s">
        <v>691</v>
      </c>
    </row>
    <row r="1839" spans="1:12">
      <c r="A1839">
        <v>2025</v>
      </c>
      <c r="B1839" t="s">
        <v>424</v>
      </c>
      <c r="C1839" t="s">
        <v>21</v>
      </c>
      <c r="D1839" t="s">
        <v>142</v>
      </c>
      <c r="E1839" t="s">
        <v>143</v>
      </c>
      <c r="F1839">
        <v>2023</v>
      </c>
      <c r="G1839">
        <v>0</v>
      </c>
      <c r="H1839" t="s">
        <v>717</v>
      </c>
      <c r="I1839" t="s">
        <v>716</v>
      </c>
      <c r="J1839" t="s">
        <v>690</v>
      </c>
      <c r="L1839" t="s">
        <v>691</v>
      </c>
    </row>
    <row r="1840" spans="1:12">
      <c r="A1840">
        <v>2025</v>
      </c>
      <c r="B1840" t="s">
        <v>434</v>
      </c>
      <c r="C1840" t="s">
        <v>45</v>
      </c>
      <c r="D1840" t="s">
        <v>142</v>
      </c>
      <c r="E1840" t="s">
        <v>143</v>
      </c>
      <c r="F1840">
        <v>2023</v>
      </c>
      <c r="G1840">
        <v>50</v>
      </c>
      <c r="H1840" t="s">
        <v>717</v>
      </c>
      <c r="I1840" t="s">
        <v>716</v>
      </c>
      <c r="J1840" t="s">
        <v>690</v>
      </c>
      <c r="L1840" t="s">
        <v>691</v>
      </c>
    </row>
    <row r="1841" spans="1:12">
      <c r="A1841">
        <v>2025</v>
      </c>
      <c r="B1841" t="s">
        <v>428</v>
      </c>
      <c r="C1841" t="s">
        <v>27</v>
      </c>
      <c r="D1841" t="s">
        <v>142</v>
      </c>
      <c r="E1841" t="s">
        <v>143</v>
      </c>
      <c r="F1841">
        <v>2023</v>
      </c>
      <c r="G1841">
        <v>0</v>
      </c>
      <c r="H1841" t="s">
        <v>717</v>
      </c>
      <c r="I1841" t="s">
        <v>716</v>
      </c>
      <c r="J1841" t="s">
        <v>690</v>
      </c>
      <c r="L1841" t="s">
        <v>691</v>
      </c>
    </row>
    <row r="1842" spans="1:12">
      <c r="A1842">
        <v>2025</v>
      </c>
      <c r="B1842" t="s">
        <v>429</v>
      </c>
      <c r="C1842" t="s">
        <v>30</v>
      </c>
      <c r="D1842" t="s">
        <v>142</v>
      </c>
      <c r="E1842" t="s">
        <v>143</v>
      </c>
      <c r="F1842">
        <v>2023</v>
      </c>
      <c r="G1842">
        <v>22.22</v>
      </c>
      <c r="H1842" t="s">
        <v>717</v>
      </c>
      <c r="I1842" t="s">
        <v>716</v>
      </c>
      <c r="J1842" t="s">
        <v>690</v>
      </c>
      <c r="L1842" t="s">
        <v>691</v>
      </c>
    </row>
    <row r="1843" spans="1:12">
      <c r="A1843">
        <v>2025</v>
      </c>
      <c r="B1843" t="s">
        <v>423</v>
      </c>
      <c r="C1843" t="s">
        <v>18</v>
      </c>
      <c r="D1843" t="s">
        <v>142</v>
      </c>
      <c r="E1843" t="s">
        <v>143</v>
      </c>
      <c r="F1843">
        <v>2023</v>
      </c>
      <c r="G1843">
        <v>50</v>
      </c>
      <c r="H1843" t="s">
        <v>717</v>
      </c>
      <c r="I1843" t="s">
        <v>716</v>
      </c>
      <c r="J1843" t="s">
        <v>690</v>
      </c>
      <c r="L1843" t="s">
        <v>691</v>
      </c>
    </row>
    <row r="1844" spans="1:12">
      <c r="A1844">
        <v>2025</v>
      </c>
      <c r="B1844" t="s">
        <v>422</v>
      </c>
      <c r="C1844" t="s">
        <v>15</v>
      </c>
      <c r="D1844" t="s">
        <v>142</v>
      </c>
      <c r="E1844" t="s">
        <v>143</v>
      </c>
      <c r="F1844">
        <v>2023</v>
      </c>
      <c r="G1844">
        <v>45.45</v>
      </c>
      <c r="H1844" t="s">
        <v>717</v>
      </c>
      <c r="I1844" t="s">
        <v>716</v>
      </c>
      <c r="J1844" t="s">
        <v>690</v>
      </c>
      <c r="L1844" t="s">
        <v>691</v>
      </c>
    </row>
    <row r="1845" spans="1:12">
      <c r="A1845">
        <v>2025</v>
      </c>
      <c r="B1845" t="s">
        <v>431</v>
      </c>
      <c r="C1845" t="s">
        <v>36</v>
      </c>
      <c r="D1845" t="s">
        <v>142</v>
      </c>
      <c r="E1845" t="s">
        <v>143</v>
      </c>
      <c r="F1845">
        <v>2023</v>
      </c>
      <c r="G1845">
        <v>0</v>
      </c>
      <c r="H1845" t="s">
        <v>717</v>
      </c>
      <c r="I1845" t="s">
        <v>716</v>
      </c>
      <c r="J1845" t="s">
        <v>690</v>
      </c>
      <c r="L1845" t="s">
        <v>691</v>
      </c>
    </row>
    <row r="1846" spans="1:12">
      <c r="A1846">
        <v>2025</v>
      </c>
      <c r="B1846" t="s">
        <v>425</v>
      </c>
      <c r="C1846" t="s">
        <v>24</v>
      </c>
      <c r="D1846" t="s">
        <v>142</v>
      </c>
      <c r="E1846" t="s">
        <v>143</v>
      </c>
      <c r="F1846">
        <v>2023</v>
      </c>
      <c r="G1846">
        <v>0</v>
      </c>
      <c r="H1846" t="s">
        <v>717</v>
      </c>
      <c r="I1846" t="s">
        <v>716</v>
      </c>
      <c r="J1846" t="s">
        <v>690</v>
      </c>
      <c r="L1846" t="s">
        <v>691</v>
      </c>
    </row>
    <row r="1847" spans="1:12">
      <c r="A1847">
        <v>2025</v>
      </c>
      <c r="B1847" t="s">
        <v>432</v>
      </c>
      <c r="C1847" t="s">
        <v>39</v>
      </c>
      <c r="D1847" t="s">
        <v>142</v>
      </c>
      <c r="E1847" t="s">
        <v>143</v>
      </c>
      <c r="F1847">
        <v>2023</v>
      </c>
      <c r="G1847">
        <v>0</v>
      </c>
      <c r="H1847" t="s">
        <v>717</v>
      </c>
      <c r="I1847" t="s">
        <v>716</v>
      </c>
      <c r="J1847" t="s">
        <v>690</v>
      </c>
      <c r="L1847" t="s">
        <v>691</v>
      </c>
    </row>
    <row r="1848" spans="1:12">
      <c r="A1848">
        <v>2025</v>
      </c>
      <c r="B1848" t="s">
        <v>433</v>
      </c>
      <c r="C1848" t="s">
        <v>42</v>
      </c>
      <c r="D1848" t="s">
        <v>142</v>
      </c>
      <c r="E1848" t="s">
        <v>143</v>
      </c>
      <c r="F1848">
        <v>2023</v>
      </c>
      <c r="G1848">
        <v>0</v>
      </c>
      <c r="H1848" t="s">
        <v>717</v>
      </c>
      <c r="I1848" t="s">
        <v>716</v>
      </c>
      <c r="J1848" t="s">
        <v>690</v>
      </c>
      <c r="L1848" t="s">
        <v>691</v>
      </c>
    </row>
    <row r="1849" spans="1:12">
      <c r="A1849">
        <v>2025</v>
      </c>
      <c r="B1849" t="s">
        <v>421</v>
      </c>
      <c r="C1849" t="s">
        <v>13</v>
      </c>
      <c r="D1849" t="s">
        <v>142</v>
      </c>
      <c r="E1849" t="s">
        <v>143</v>
      </c>
      <c r="F1849">
        <v>2023</v>
      </c>
      <c r="G1849">
        <v>20</v>
      </c>
      <c r="H1849" t="s">
        <v>717</v>
      </c>
      <c r="I1849" t="s">
        <v>716</v>
      </c>
      <c r="J1849" t="s">
        <v>690</v>
      </c>
      <c r="L1849" t="s">
        <v>691</v>
      </c>
    </row>
    <row r="1850" spans="1:12">
      <c r="A1850">
        <v>2025</v>
      </c>
      <c r="B1850" t="s">
        <v>430</v>
      </c>
      <c r="C1850" t="s">
        <v>33</v>
      </c>
      <c r="D1850" t="s">
        <v>142</v>
      </c>
      <c r="E1850" t="s">
        <v>143</v>
      </c>
      <c r="F1850">
        <v>2023</v>
      </c>
      <c r="G1850">
        <v>100</v>
      </c>
      <c r="H1850" t="s">
        <v>717</v>
      </c>
      <c r="I1850" t="s">
        <v>716</v>
      </c>
      <c r="J1850" t="s">
        <v>690</v>
      </c>
      <c r="L1850" t="s">
        <v>691</v>
      </c>
    </row>
    <row r="1851" spans="1:12">
      <c r="A1851">
        <v>2025</v>
      </c>
      <c r="B1851" t="s">
        <v>436</v>
      </c>
      <c r="C1851" t="s">
        <v>49</v>
      </c>
      <c r="D1851" t="s">
        <v>142</v>
      </c>
      <c r="E1851" t="s">
        <v>143</v>
      </c>
      <c r="F1851">
        <v>2023</v>
      </c>
      <c r="G1851">
        <v>0</v>
      </c>
      <c r="H1851" t="s">
        <v>717</v>
      </c>
      <c r="I1851" t="s">
        <v>716</v>
      </c>
      <c r="J1851" t="s">
        <v>690</v>
      </c>
      <c r="L1851" t="s">
        <v>691</v>
      </c>
    </row>
    <row r="1852" spans="1:12">
      <c r="A1852">
        <v>2025</v>
      </c>
      <c r="B1852" t="s">
        <v>435</v>
      </c>
      <c r="C1852" t="s">
        <v>48</v>
      </c>
      <c r="D1852" t="s">
        <v>142</v>
      </c>
      <c r="E1852" t="s">
        <v>143</v>
      </c>
      <c r="F1852">
        <v>2023</v>
      </c>
      <c r="G1852">
        <v>100</v>
      </c>
      <c r="H1852" t="s">
        <v>717</v>
      </c>
      <c r="I1852" t="s">
        <v>716</v>
      </c>
      <c r="J1852" t="s">
        <v>690</v>
      </c>
      <c r="L1852" t="s">
        <v>691</v>
      </c>
    </row>
    <row r="1853" spans="1:12">
      <c r="A1853">
        <v>2025</v>
      </c>
      <c r="B1853" t="s">
        <v>439</v>
      </c>
      <c r="C1853" t="s">
        <v>53</v>
      </c>
      <c r="D1853" t="s">
        <v>142</v>
      </c>
      <c r="E1853" t="s">
        <v>143</v>
      </c>
      <c r="F1853">
        <v>2023</v>
      </c>
      <c r="G1853">
        <v>25</v>
      </c>
      <c r="H1853" t="s">
        <v>717</v>
      </c>
      <c r="I1853" t="s">
        <v>716</v>
      </c>
      <c r="J1853" t="s">
        <v>690</v>
      </c>
      <c r="L1853" t="s">
        <v>691</v>
      </c>
    </row>
    <row r="1854" spans="1:12">
      <c r="A1854">
        <v>2025</v>
      </c>
      <c r="B1854" t="s">
        <v>438</v>
      </c>
      <c r="C1854" t="s">
        <v>52</v>
      </c>
      <c r="D1854" t="s">
        <v>142</v>
      </c>
      <c r="E1854" t="s">
        <v>143</v>
      </c>
      <c r="F1854">
        <v>2023</v>
      </c>
      <c r="G1854">
        <v>100</v>
      </c>
      <c r="H1854" t="s">
        <v>717</v>
      </c>
      <c r="I1854" t="s">
        <v>716</v>
      </c>
      <c r="J1854" t="s">
        <v>690</v>
      </c>
      <c r="L1854" t="s">
        <v>691</v>
      </c>
    </row>
    <row r="1855" spans="1:12">
      <c r="A1855">
        <v>2025</v>
      </c>
      <c r="B1855" t="s">
        <v>437</v>
      </c>
      <c r="C1855" t="s">
        <v>51</v>
      </c>
      <c r="D1855" t="s">
        <v>142</v>
      </c>
      <c r="E1855" t="s">
        <v>143</v>
      </c>
      <c r="F1855">
        <v>2023</v>
      </c>
      <c r="G1855">
        <v>0</v>
      </c>
      <c r="H1855" t="s">
        <v>717</v>
      </c>
      <c r="I1855" t="s">
        <v>716</v>
      </c>
      <c r="J1855" t="s">
        <v>690</v>
      </c>
      <c r="L1855" t="s">
        <v>691</v>
      </c>
    </row>
    <row r="1856" spans="1:12">
      <c r="A1856">
        <v>2025</v>
      </c>
      <c r="B1856" t="s">
        <v>433</v>
      </c>
      <c r="C1856" t="s">
        <v>42</v>
      </c>
      <c r="D1856" t="s">
        <v>140</v>
      </c>
      <c r="E1856" t="s">
        <v>141</v>
      </c>
      <c r="F1856">
        <v>2023</v>
      </c>
      <c r="G1856">
        <v>1</v>
      </c>
      <c r="H1856" t="s">
        <v>717</v>
      </c>
      <c r="I1856" t="s">
        <v>716</v>
      </c>
      <c r="J1856" t="s">
        <v>690</v>
      </c>
      <c r="L1856" t="s">
        <v>691</v>
      </c>
    </row>
    <row r="1857" spans="1:12">
      <c r="A1857">
        <v>2025</v>
      </c>
      <c r="B1857" t="s">
        <v>439</v>
      </c>
      <c r="C1857" t="s">
        <v>53</v>
      </c>
      <c r="D1857" t="s">
        <v>140</v>
      </c>
      <c r="E1857" t="s">
        <v>141</v>
      </c>
      <c r="F1857">
        <v>2023</v>
      </c>
      <c r="G1857">
        <v>0</v>
      </c>
      <c r="H1857" t="s">
        <v>717</v>
      </c>
      <c r="I1857" t="s">
        <v>716</v>
      </c>
      <c r="J1857" t="s">
        <v>690</v>
      </c>
      <c r="L1857" t="s">
        <v>691</v>
      </c>
    </row>
    <row r="1858" spans="1:12">
      <c r="A1858">
        <v>2025</v>
      </c>
      <c r="B1858" t="s">
        <v>436</v>
      </c>
      <c r="C1858" t="s">
        <v>49</v>
      </c>
      <c r="D1858" t="s">
        <v>140</v>
      </c>
      <c r="E1858" t="s">
        <v>141</v>
      </c>
      <c r="F1858">
        <v>2023</v>
      </c>
      <c r="G1858">
        <v>0</v>
      </c>
      <c r="H1858" t="s">
        <v>717</v>
      </c>
      <c r="I1858" t="s">
        <v>716</v>
      </c>
      <c r="J1858" t="s">
        <v>690</v>
      </c>
      <c r="L1858" t="s">
        <v>691</v>
      </c>
    </row>
    <row r="1859" spans="1:12">
      <c r="A1859">
        <v>2025</v>
      </c>
      <c r="B1859" t="s">
        <v>432</v>
      </c>
      <c r="C1859" t="s">
        <v>39</v>
      </c>
      <c r="D1859" t="s">
        <v>140</v>
      </c>
      <c r="E1859" t="s">
        <v>141</v>
      </c>
      <c r="F1859">
        <v>2023</v>
      </c>
      <c r="G1859">
        <v>0</v>
      </c>
      <c r="H1859" t="s">
        <v>717</v>
      </c>
      <c r="I1859" t="s">
        <v>716</v>
      </c>
      <c r="J1859" t="s">
        <v>690</v>
      </c>
      <c r="L1859" t="s">
        <v>691</v>
      </c>
    </row>
    <row r="1860" spans="1:12">
      <c r="A1860">
        <v>2025</v>
      </c>
      <c r="B1860" t="s">
        <v>428</v>
      </c>
      <c r="C1860" t="s">
        <v>27</v>
      </c>
      <c r="D1860" t="s">
        <v>140</v>
      </c>
      <c r="E1860" t="s">
        <v>141</v>
      </c>
      <c r="F1860">
        <v>2023</v>
      </c>
      <c r="G1860">
        <v>0</v>
      </c>
      <c r="H1860" t="s">
        <v>717</v>
      </c>
      <c r="I1860" t="s">
        <v>716</v>
      </c>
      <c r="J1860" t="s">
        <v>690</v>
      </c>
      <c r="L1860" t="s">
        <v>691</v>
      </c>
    </row>
    <row r="1861" spans="1:12">
      <c r="A1861">
        <v>2025</v>
      </c>
      <c r="B1861" t="s">
        <v>430</v>
      </c>
      <c r="C1861" t="s">
        <v>33</v>
      </c>
      <c r="D1861" t="s">
        <v>140</v>
      </c>
      <c r="E1861" t="s">
        <v>141</v>
      </c>
      <c r="F1861">
        <v>2023</v>
      </c>
      <c r="G1861">
        <v>0</v>
      </c>
      <c r="H1861" t="s">
        <v>717</v>
      </c>
      <c r="I1861" t="s">
        <v>716</v>
      </c>
      <c r="J1861" t="s">
        <v>690</v>
      </c>
      <c r="L1861" t="s">
        <v>691</v>
      </c>
    </row>
    <row r="1862" spans="1:12">
      <c r="A1862">
        <v>2025</v>
      </c>
      <c r="B1862" t="s">
        <v>425</v>
      </c>
      <c r="C1862" t="s">
        <v>24</v>
      </c>
      <c r="D1862" t="s">
        <v>140</v>
      </c>
      <c r="E1862" t="s">
        <v>141</v>
      </c>
      <c r="F1862">
        <v>2023</v>
      </c>
      <c r="G1862">
        <v>0</v>
      </c>
      <c r="H1862" t="s">
        <v>717</v>
      </c>
      <c r="I1862" t="s">
        <v>716</v>
      </c>
      <c r="J1862" t="s">
        <v>690</v>
      </c>
      <c r="L1862" t="s">
        <v>691</v>
      </c>
    </row>
    <row r="1863" spans="1:12">
      <c r="A1863">
        <v>2025</v>
      </c>
      <c r="B1863" t="s">
        <v>423</v>
      </c>
      <c r="C1863" t="s">
        <v>18</v>
      </c>
      <c r="D1863" t="s">
        <v>140</v>
      </c>
      <c r="E1863" t="s">
        <v>141</v>
      </c>
      <c r="F1863">
        <v>2023</v>
      </c>
      <c r="G1863">
        <v>0</v>
      </c>
      <c r="H1863" t="s">
        <v>717</v>
      </c>
      <c r="I1863" t="s">
        <v>716</v>
      </c>
      <c r="J1863" t="s">
        <v>690</v>
      </c>
      <c r="L1863" t="s">
        <v>691</v>
      </c>
    </row>
    <row r="1864" spans="1:12">
      <c r="A1864">
        <v>2025</v>
      </c>
      <c r="B1864" t="s">
        <v>435</v>
      </c>
      <c r="C1864" t="s">
        <v>48</v>
      </c>
      <c r="D1864" t="s">
        <v>140</v>
      </c>
      <c r="E1864" t="s">
        <v>141</v>
      </c>
      <c r="F1864">
        <v>2023</v>
      </c>
      <c r="G1864">
        <v>0</v>
      </c>
      <c r="H1864" t="s">
        <v>717</v>
      </c>
      <c r="I1864" t="s">
        <v>716</v>
      </c>
      <c r="J1864" t="s">
        <v>690</v>
      </c>
      <c r="L1864" t="s">
        <v>691</v>
      </c>
    </row>
    <row r="1865" spans="1:12">
      <c r="A1865">
        <v>2025</v>
      </c>
      <c r="B1865" t="s">
        <v>421</v>
      </c>
      <c r="C1865" t="s">
        <v>13</v>
      </c>
      <c r="D1865" t="s">
        <v>140</v>
      </c>
      <c r="E1865" t="s">
        <v>141</v>
      </c>
      <c r="F1865">
        <v>2023</v>
      </c>
      <c r="G1865">
        <v>0</v>
      </c>
      <c r="H1865" t="s">
        <v>717</v>
      </c>
      <c r="I1865" t="s">
        <v>716</v>
      </c>
      <c r="J1865" t="s">
        <v>690</v>
      </c>
      <c r="L1865" t="s">
        <v>691</v>
      </c>
    </row>
    <row r="1866" spans="1:12">
      <c r="A1866">
        <v>2025</v>
      </c>
      <c r="B1866" t="s">
        <v>437</v>
      </c>
      <c r="C1866" t="s">
        <v>51</v>
      </c>
      <c r="D1866" t="s">
        <v>140</v>
      </c>
      <c r="E1866" t="s">
        <v>141</v>
      </c>
      <c r="F1866">
        <v>2023</v>
      </c>
      <c r="G1866">
        <v>0</v>
      </c>
      <c r="H1866" t="s">
        <v>717</v>
      </c>
      <c r="I1866" t="s">
        <v>716</v>
      </c>
      <c r="J1866" t="s">
        <v>690</v>
      </c>
      <c r="L1866" t="s">
        <v>691</v>
      </c>
    </row>
    <row r="1867" spans="1:12">
      <c r="A1867">
        <v>2025</v>
      </c>
      <c r="B1867" t="s">
        <v>429</v>
      </c>
      <c r="C1867" t="s">
        <v>30</v>
      </c>
      <c r="D1867" t="s">
        <v>140</v>
      </c>
      <c r="E1867" t="s">
        <v>141</v>
      </c>
      <c r="F1867">
        <v>2023</v>
      </c>
      <c r="G1867">
        <v>2</v>
      </c>
      <c r="H1867" t="s">
        <v>717</v>
      </c>
      <c r="I1867" t="s">
        <v>716</v>
      </c>
      <c r="J1867" t="s">
        <v>690</v>
      </c>
      <c r="L1867" t="s">
        <v>691</v>
      </c>
    </row>
    <row r="1868" spans="1:12">
      <c r="A1868">
        <v>2025</v>
      </c>
      <c r="B1868" t="s">
        <v>431</v>
      </c>
      <c r="C1868" t="s">
        <v>36</v>
      </c>
      <c r="D1868" t="s">
        <v>140</v>
      </c>
      <c r="E1868" t="s">
        <v>141</v>
      </c>
      <c r="F1868">
        <v>2023</v>
      </c>
      <c r="G1868">
        <v>0</v>
      </c>
      <c r="H1868" t="s">
        <v>717</v>
      </c>
      <c r="I1868" t="s">
        <v>716</v>
      </c>
      <c r="J1868" t="s">
        <v>690</v>
      </c>
      <c r="L1868" t="s">
        <v>691</v>
      </c>
    </row>
    <row r="1869" spans="1:12">
      <c r="A1869">
        <v>2025</v>
      </c>
      <c r="B1869" t="s">
        <v>422</v>
      </c>
      <c r="C1869" t="s">
        <v>15</v>
      </c>
      <c r="D1869" t="s">
        <v>140</v>
      </c>
      <c r="E1869" t="s">
        <v>141</v>
      </c>
      <c r="F1869">
        <v>2023</v>
      </c>
      <c r="G1869">
        <v>4</v>
      </c>
      <c r="H1869" t="s">
        <v>717</v>
      </c>
      <c r="I1869" t="s">
        <v>716</v>
      </c>
      <c r="J1869" t="s">
        <v>690</v>
      </c>
      <c r="L1869" t="s">
        <v>691</v>
      </c>
    </row>
    <row r="1870" spans="1:12">
      <c r="A1870">
        <v>2025</v>
      </c>
      <c r="B1870" t="s">
        <v>438</v>
      </c>
      <c r="C1870" t="s">
        <v>52</v>
      </c>
      <c r="D1870" t="s">
        <v>140</v>
      </c>
      <c r="E1870" t="s">
        <v>141</v>
      </c>
      <c r="F1870">
        <v>2023</v>
      </c>
      <c r="G1870">
        <v>1</v>
      </c>
      <c r="H1870" t="s">
        <v>717</v>
      </c>
      <c r="I1870" t="s">
        <v>716</v>
      </c>
      <c r="J1870" t="s">
        <v>690</v>
      </c>
      <c r="L1870" t="s">
        <v>691</v>
      </c>
    </row>
    <row r="1871" spans="1:12">
      <c r="A1871">
        <v>2025</v>
      </c>
      <c r="B1871" t="s">
        <v>434</v>
      </c>
      <c r="C1871" t="s">
        <v>45</v>
      </c>
      <c r="D1871" t="s">
        <v>140</v>
      </c>
      <c r="E1871" t="s">
        <v>141</v>
      </c>
      <c r="F1871">
        <v>2023</v>
      </c>
      <c r="G1871">
        <v>0</v>
      </c>
      <c r="H1871" t="s">
        <v>717</v>
      </c>
      <c r="I1871" t="s">
        <v>716</v>
      </c>
      <c r="J1871" t="s">
        <v>690</v>
      </c>
      <c r="L1871" t="s">
        <v>691</v>
      </c>
    </row>
    <row r="1872" spans="1:12">
      <c r="A1872">
        <v>2025</v>
      </c>
      <c r="B1872" t="s">
        <v>424</v>
      </c>
      <c r="C1872" t="s">
        <v>21</v>
      </c>
      <c r="D1872" t="s">
        <v>140</v>
      </c>
      <c r="E1872" t="s">
        <v>141</v>
      </c>
      <c r="F1872">
        <v>2023</v>
      </c>
      <c r="G1872">
        <v>0</v>
      </c>
      <c r="H1872" t="s">
        <v>717</v>
      </c>
      <c r="I1872" t="s">
        <v>716</v>
      </c>
      <c r="J1872" t="s">
        <v>690</v>
      </c>
      <c r="L1872" t="s">
        <v>691</v>
      </c>
    </row>
    <row r="1873" spans="1:12">
      <c r="A1873">
        <v>2025</v>
      </c>
      <c r="B1873" t="s">
        <v>420</v>
      </c>
      <c r="C1873" t="s">
        <v>8</v>
      </c>
      <c r="D1873" t="s">
        <v>140</v>
      </c>
      <c r="E1873" t="s">
        <v>141</v>
      </c>
      <c r="F1873">
        <v>2023</v>
      </c>
      <c r="G1873">
        <v>5</v>
      </c>
      <c r="H1873" t="s">
        <v>717</v>
      </c>
      <c r="I1873" t="s">
        <v>716</v>
      </c>
      <c r="J1873" t="s">
        <v>690</v>
      </c>
      <c r="L1873" t="s">
        <v>691</v>
      </c>
    </row>
    <row r="1874" spans="1:12">
      <c r="A1874">
        <v>2025</v>
      </c>
      <c r="B1874" t="s">
        <v>434</v>
      </c>
      <c r="C1874" t="s">
        <v>45</v>
      </c>
      <c r="D1874" t="s">
        <v>69</v>
      </c>
      <c r="E1874" t="s">
        <v>70</v>
      </c>
      <c r="F1874">
        <v>2023</v>
      </c>
      <c r="G1874">
        <v>22</v>
      </c>
      <c r="H1874" t="s">
        <v>1</v>
      </c>
      <c r="I1874" t="s">
        <v>688</v>
      </c>
      <c r="J1874" t="s">
        <v>690</v>
      </c>
      <c r="K1874" t="s">
        <v>54</v>
      </c>
      <c r="L1874" t="s">
        <v>691</v>
      </c>
    </row>
    <row r="1875" spans="1:12">
      <c r="A1875">
        <v>2025</v>
      </c>
      <c r="B1875" t="s">
        <v>435</v>
      </c>
      <c r="C1875" t="s">
        <v>48</v>
      </c>
      <c r="D1875" t="s">
        <v>69</v>
      </c>
      <c r="E1875" t="s">
        <v>70</v>
      </c>
      <c r="F1875">
        <v>2023</v>
      </c>
      <c r="G1875">
        <v>30</v>
      </c>
      <c r="H1875" t="s">
        <v>1</v>
      </c>
      <c r="I1875" t="s">
        <v>688</v>
      </c>
      <c r="J1875" t="s">
        <v>690</v>
      </c>
      <c r="K1875" t="s">
        <v>54</v>
      </c>
      <c r="L1875" t="s">
        <v>691</v>
      </c>
    </row>
    <row r="1876" spans="1:12">
      <c r="A1876">
        <v>2025</v>
      </c>
      <c r="B1876" t="s">
        <v>423</v>
      </c>
      <c r="C1876" t="s">
        <v>18</v>
      </c>
      <c r="D1876" t="s">
        <v>69</v>
      </c>
      <c r="E1876" t="s">
        <v>70</v>
      </c>
      <c r="F1876">
        <v>2023</v>
      </c>
      <c r="G1876">
        <v>38</v>
      </c>
      <c r="H1876" t="s">
        <v>1</v>
      </c>
      <c r="I1876" t="s">
        <v>688</v>
      </c>
      <c r="J1876" t="s">
        <v>690</v>
      </c>
      <c r="K1876" t="s">
        <v>54</v>
      </c>
      <c r="L1876" t="s">
        <v>691</v>
      </c>
    </row>
    <row r="1877" spans="1:12">
      <c r="A1877">
        <v>2025</v>
      </c>
      <c r="B1877" t="s">
        <v>430</v>
      </c>
      <c r="C1877" t="s">
        <v>33</v>
      </c>
      <c r="D1877" t="s">
        <v>69</v>
      </c>
      <c r="E1877" t="s">
        <v>70</v>
      </c>
      <c r="F1877">
        <v>2023</v>
      </c>
      <c r="G1877">
        <v>47</v>
      </c>
      <c r="H1877" t="s">
        <v>1</v>
      </c>
      <c r="I1877" t="s">
        <v>688</v>
      </c>
      <c r="J1877" t="s">
        <v>690</v>
      </c>
      <c r="K1877" t="s">
        <v>54</v>
      </c>
      <c r="L1877" t="s">
        <v>691</v>
      </c>
    </row>
    <row r="1878" spans="1:12">
      <c r="A1878">
        <v>2025</v>
      </c>
      <c r="B1878" t="s">
        <v>422</v>
      </c>
      <c r="C1878" t="s">
        <v>15</v>
      </c>
      <c r="D1878" t="s">
        <v>69</v>
      </c>
      <c r="E1878" t="s">
        <v>70</v>
      </c>
      <c r="F1878">
        <v>2023</v>
      </c>
      <c r="G1878">
        <v>204</v>
      </c>
      <c r="H1878" t="s">
        <v>1</v>
      </c>
      <c r="I1878" t="s">
        <v>688</v>
      </c>
      <c r="J1878" t="s">
        <v>690</v>
      </c>
      <c r="K1878" t="s">
        <v>54</v>
      </c>
      <c r="L1878" t="s">
        <v>691</v>
      </c>
    </row>
    <row r="1879" spans="1:12">
      <c r="A1879">
        <v>2025</v>
      </c>
      <c r="B1879" t="s">
        <v>433</v>
      </c>
      <c r="C1879" t="s">
        <v>42</v>
      </c>
      <c r="D1879" t="s">
        <v>69</v>
      </c>
      <c r="E1879" t="s">
        <v>70</v>
      </c>
      <c r="F1879">
        <v>2023</v>
      </c>
      <c r="G1879">
        <v>22</v>
      </c>
      <c r="H1879" t="s">
        <v>1</v>
      </c>
      <c r="I1879" t="s">
        <v>688</v>
      </c>
      <c r="J1879" t="s">
        <v>690</v>
      </c>
      <c r="K1879" t="s">
        <v>54</v>
      </c>
      <c r="L1879" t="s">
        <v>691</v>
      </c>
    </row>
    <row r="1880" spans="1:12">
      <c r="A1880">
        <v>2025</v>
      </c>
      <c r="B1880" t="s">
        <v>428</v>
      </c>
      <c r="C1880" t="s">
        <v>27</v>
      </c>
      <c r="D1880" t="s">
        <v>69</v>
      </c>
      <c r="E1880" t="s">
        <v>70</v>
      </c>
      <c r="F1880">
        <v>2023</v>
      </c>
      <c r="G1880">
        <v>127</v>
      </c>
      <c r="H1880" t="s">
        <v>1</v>
      </c>
      <c r="I1880" t="s">
        <v>688</v>
      </c>
      <c r="J1880" t="s">
        <v>690</v>
      </c>
      <c r="K1880" t="s">
        <v>54</v>
      </c>
      <c r="L1880" t="s">
        <v>691</v>
      </c>
    </row>
    <row r="1881" spans="1:12">
      <c r="A1881">
        <v>2025</v>
      </c>
      <c r="B1881" t="s">
        <v>432</v>
      </c>
      <c r="C1881" t="s">
        <v>39</v>
      </c>
      <c r="D1881" t="s">
        <v>69</v>
      </c>
      <c r="E1881" t="s">
        <v>70</v>
      </c>
      <c r="F1881">
        <v>2023</v>
      </c>
      <c r="G1881">
        <v>90</v>
      </c>
      <c r="H1881" t="s">
        <v>1</v>
      </c>
      <c r="I1881" t="s">
        <v>688</v>
      </c>
      <c r="J1881" t="s">
        <v>690</v>
      </c>
      <c r="K1881" t="s">
        <v>54</v>
      </c>
      <c r="L1881" t="s">
        <v>691</v>
      </c>
    </row>
    <row r="1882" spans="1:12">
      <c r="A1882">
        <v>2025</v>
      </c>
      <c r="B1882" t="s">
        <v>431</v>
      </c>
      <c r="C1882" t="s">
        <v>36</v>
      </c>
      <c r="D1882" t="s">
        <v>69</v>
      </c>
      <c r="E1882" t="s">
        <v>70</v>
      </c>
      <c r="F1882">
        <v>2023</v>
      </c>
      <c r="G1882">
        <v>19</v>
      </c>
      <c r="H1882" t="s">
        <v>1</v>
      </c>
      <c r="I1882" t="s">
        <v>688</v>
      </c>
      <c r="J1882" t="s">
        <v>690</v>
      </c>
      <c r="K1882" t="s">
        <v>54</v>
      </c>
      <c r="L1882" t="s">
        <v>691</v>
      </c>
    </row>
    <row r="1883" spans="1:12">
      <c r="A1883">
        <v>2025</v>
      </c>
      <c r="B1883" t="s">
        <v>437</v>
      </c>
      <c r="C1883" t="s">
        <v>51</v>
      </c>
      <c r="D1883" t="s">
        <v>69</v>
      </c>
      <c r="E1883" t="s">
        <v>70</v>
      </c>
      <c r="F1883">
        <v>2023</v>
      </c>
      <c r="G1883">
        <v>89</v>
      </c>
      <c r="H1883" t="s">
        <v>1</v>
      </c>
      <c r="I1883" t="s">
        <v>688</v>
      </c>
      <c r="J1883" t="s">
        <v>690</v>
      </c>
      <c r="K1883" t="s">
        <v>54</v>
      </c>
      <c r="L1883" t="s">
        <v>691</v>
      </c>
    </row>
    <row r="1884" spans="1:12">
      <c r="A1884">
        <v>2025</v>
      </c>
      <c r="B1884" t="s">
        <v>439</v>
      </c>
      <c r="C1884" t="s">
        <v>53</v>
      </c>
      <c r="D1884" t="s">
        <v>69</v>
      </c>
      <c r="E1884" t="s">
        <v>70</v>
      </c>
      <c r="F1884">
        <v>2023</v>
      </c>
      <c r="G1884">
        <v>89</v>
      </c>
      <c r="H1884" t="s">
        <v>1</v>
      </c>
      <c r="I1884" t="s">
        <v>688</v>
      </c>
      <c r="J1884" t="s">
        <v>690</v>
      </c>
      <c r="K1884" t="s">
        <v>54</v>
      </c>
      <c r="L1884" t="s">
        <v>691</v>
      </c>
    </row>
    <row r="1885" spans="1:12">
      <c r="A1885">
        <v>2025</v>
      </c>
      <c r="B1885" t="s">
        <v>429</v>
      </c>
      <c r="C1885" t="s">
        <v>30</v>
      </c>
      <c r="D1885" t="s">
        <v>69</v>
      </c>
      <c r="E1885" t="s">
        <v>70</v>
      </c>
      <c r="F1885">
        <v>2023</v>
      </c>
      <c r="G1885">
        <v>201</v>
      </c>
      <c r="H1885" t="s">
        <v>1</v>
      </c>
      <c r="I1885" t="s">
        <v>688</v>
      </c>
      <c r="J1885" t="s">
        <v>690</v>
      </c>
      <c r="K1885" t="s">
        <v>54</v>
      </c>
      <c r="L1885" t="s">
        <v>691</v>
      </c>
    </row>
    <row r="1886" spans="1:12">
      <c r="A1886">
        <v>2025</v>
      </c>
      <c r="B1886" t="s">
        <v>436</v>
      </c>
      <c r="C1886" t="s">
        <v>49</v>
      </c>
      <c r="D1886" t="s">
        <v>69</v>
      </c>
      <c r="E1886" t="s">
        <v>70</v>
      </c>
      <c r="F1886">
        <v>2023</v>
      </c>
      <c r="G1886">
        <v>30</v>
      </c>
      <c r="H1886" t="s">
        <v>1</v>
      </c>
      <c r="I1886" t="s">
        <v>688</v>
      </c>
      <c r="J1886" t="s">
        <v>690</v>
      </c>
      <c r="K1886" t="s">
        <v>54</v>
      </c>
      <c r="L1886" t="s">
        <v>691</v>
      </c>
    </row>
    <row r="1887" spans="1:12">
      <c r="A1887">
        <v>2025</v>
      </c>
      <c r="B1887" t="s">
        <v>420</v>
      </c>
      <c r="C1887" t="s">
        <v>8</v>
      </c>
      <c r="D1887" t="s">
        <v>69</v>
      </c>
      <c r="E1887" t="s">
        <v>70</v>
      </c>
      <c r="F1887">
        <v>2023</v>
      </c>
      <c r="G1887">
        <v>238</v>
      </c>
      <c r="H1887" t="s">
        <v>1</v>
      </c>
      <c r="I1887" t="s">
        <v>688</v>
      </c>
      <c r="J1887" t="s">
        <v>690</v>
      </c>
      <c r="K1887" t="s">
        <v>54</v>
      </c>
      <c r="L1887" t="s">
        <v>691</v>
      </c>
    </row>
    <row r="1888" spans="1:12">
      <c r="A1888">
        <v>2025</v>
      </c>
      <c r="B1888" t="s">
        <v>421</v>
      </c>
      <c r="C1888" t="s">
        <v>13</v>
      </c>
      <c r="D1888" t="s">
        <v>69</v>
      </c>
      <c r="E1888" t="s">
        <v>70</v>
      </c>
      <c r="F1888">
        <v>2023</v>
      </c>
      <c r="G1888">
        <v>84</v>
      </c>
      <c r="H1888" t="s">
        <v>1</v>
      </c>
      <c r="I1888" t="s">
        <v>688</v>
      </c>
      <c r="J1888" t="s">
        <v>690</v>
      </c>
      <c r="K1888" t="s">
        <v>54</v>
      </c>
      <c r="L1888" t="s">
        <v>691</v>
      </c>
    </row>
    <row r="1889" spans="1:12">
      <c r="A1889">
        <v>2025</v>
      </c>
      <c r="B1889" t="s">
        <v>424</v>
      </c>
      <c r="C1889" t="s">
        <v>21</v>
      </c>
      <c r="D1889" t="s">
        <v>69</v>
      </c>
      <c r="E1889" t="s">
        <v>70</v>
      </c>
      <c r="F1889">
        <v>2023</v>
      </c>
      <c r="G1889">
        <v>74</v>
      </c>
      <c r="H1889" t="s">
        <v>1</v>
      </c>
      <c r="I1889" t="s">
        <v>688</v>
      </c>
      <c r="J1889" t="s">
        <v>690</v>
      </c>
      <c r="K1889" t="s">
        <v>54</v>
      </c>
      <c r="L1889" t="s">
        <v>691</v>
      </c>
    </row>
    <row r="1890" spans="1:12">
      <c r="A1890">
        <v>2025</v>
      </c>
      <c r="B1890" t="s">
        <v>438</v>
      </c>
      <c r="C1890" t="s">
        <v>52</v>
      </c>
      <c r="D1890" t="s">
        <v>69</v>
      </c>
      <c r="E1890" t="s">
        <v>70</v>
      </c>
      <c r="F1890">
        <v>2023</v>
      </c>
      <c r="G1890">
        <v>23</v>
      </c>
      <c r="H1890" t="s">
        <v>1</v>
      </c>
      <c r="I1890" t="s">
        <v>688</v>
      </c>
      <c r="J1890" t="s">
        <v>690</v>
      </c>
      <c r="K1890" t="s">
        <v>54</v>
      </c>
      <c r="L1890" t="s">
        <v>691</v>
      </c>
    </row>
    <row r="1891" spans="1:12">
      <c r="A1891">
        <v>2025</v>
      </c>
      <c r="B1891" t="s">
        <v>425</v>
      </c>
      <c r="C1891" t="s">
        <v>24</v>
      </c>
      <c r="D1891" t="s">
        <v>69</v>
      </c>
      <c r="E1891" t="s">
        <v>70</v>
      </c>
      <c r="F1891">
        <v>2023</v>
      </c>
      <c r="G1891">
        <v>25</v>
      </c>
      <c r="H1891" t="s">
        <v>1</v>
      </c>
      <c r="I1891" t="s">
        <v>688</v>
      </c>
      <c r="J1891" t="s">
        <v>690</v>
      </c>
      <c r="K1891" t="s">
        <v>54</v>
      </c>
      <c r="L1891" t="s">
        <v>691</v>
      </c>
    </row>
    <row r="1892" spans="1:12">
      <c r="A1892">
        <v>2025</v>
      </c>
      <c r="B1892" t="s">
        <v>435</v>
      </c>
      <c r="C1892" t="s">
        <v>48</v>
      </c>
      <c r="D1892" t="s">
        <v>56</v>
      </c>
      <c r="E1892" t="s">
        <v>57</v>
      </c>
      <c r="F1892">
        <v>2022</v>
      </c>
      <c r="G1892">
        <v>57</v>
      </c>
      <c r="H1892" t="s">
        <v>1</v>
      </c>
      <c r="I1892" t="s">
        <v>688</v>
      </c>
      <c r="J1892" t="s">
        <v>690</v>
      </c>
      <c r="K1892" t="s">
        <v>54</v>
      </c>
      <c r="L1892" t="s">
        <v>695</v>
      </c>
    </row>
    <row r="1893" spans="1:12">
      <c r="A1893">
        <v>2025</v>
      </c>
      <c r="B1893" t="s">
        <v>437</v>
      </c>
      <c r="C1893" t="s">
        <v>51</v>
      </c>
      <c r="D1893" t="s">
        <v>56</v>
      </c>
      <c r="E1893" t="s">
        <v>57</v>
      </c>
      <c r="F1893">
        <v>2022</v>
      </c>
      <c r="G1893">
        <v>82</v>
      </c>
      <c r="H1893" t="s">
        <v>1</v>
      </c>
      <c r="I1893" t="s">
        <v>688</v>
      </c>
      <c r="J1893" t="s">
        <v>690</v>
      </c>
      <c r="K1893" t="s">
        <v>54</v>
      </c>
      <c r="L1893" t="s">
        <v>695</v>
      </c>
    </row>
    <row r="1894" spans="1:12">
      <c r="A1894">
        <v>2025</v>
      </c>
      <c r="B1894" t="s">
        <v>424</v>
      </c>
      <c r="C1894" t="s">
        <v>21</v>
      </c>
      <c r="D1894" t="s">
        <v>56</v>
      </c>
      <c r="E1894" t="s">
        <v>57</v>
      </c>
      <c r="F1894">
        <v>2022</v>
      </c>
      <c r="G1894">
        <v>52</v>
      </c>
      <c r="H1894" t="s">
        <v>1</v>
      </c>
      <c r="I1894" t="s">
        <v>688</v>
      </c>
      <c r="J1894" t="s">
        <v>690</v>
      </c>
      <c r="K1894" t="s">
        <v>54</v>
      </c>
      <c r="L1894" t="s">
        <v>695</v>
      </c>
    </row>
    <row r="1895" spans="1:12">
      <c r="A1895">
        <v>2025</v>
      </c>
      <c r="B1895" t="s">
        <v>421</v>
      </c>
      <c r="C1895" t="s">
        <v>13</v>
      </c>
      <c r="D1895" t="s">
        <v>56</v>
      </c>
      <c r="E1895" t="s">
        <v>57</v>
      </c>
      <c r="F1895">
        <v>2022</v>
      </c>
      <c r="G1895">
        <v>71</v>
      </c>
      <c r="H1895" t="s">
        <v>1</v>
      </c>
      <c r="I1895" t="s">
        <v>688</v>
      </c>
      <c r="J1895" t="s">
        <v>690</v>
      </c>
      <c r="K1895" t="s">
        <v>54</v>
      </c>
      <c r="L1895" t="s">
        <v>695</v>
      </c>
    </row>
    <row r="1896" spans="1:12">
      <c r="A1896">
        <v>2025</v>
      </c>
      <c r="B1896" t="s">
        <v>436</v>
      </c>
      <c r="C1896" t="s">
        <v>49</v>
      </c>
      <c r="D1896" t="s">
        <v>56</v>
      </c>
      <c r="E1896" t="s">
        <v>57</v>
      </c>
      <c r="F1896">
        <v>2022</v>
      </c>
      <c r="G1896">
        <v>66</v>
      </c>
      <c r="H1896" t="s">
        <v>1</v>
      </c>
      <c r="I1896" t="s">
        <v>688</v>
      </c>
      <c r="J1896" t="s">
        <v>690</v>
      </c>
      <c r="K1896" t="s">
        <v>54</v>
      </c>
      <c r="L1896" t="s">
        <v>695</v>
      </c>
    </row>
    <row r="1897" spans="1:12">
      <c r="A1897">
        <v>2025</v>
      </c>
      <c r="B1897" t="s">
        <v>423</v>
      </c>
      <c r="C1897" t="s">
        <v>18</v>
      </c>
      <c r="D1897" t="s">
        <v>56</v>
      </c>
      <c r="E1897" t="s">
        <v>57</v>
      </c>
      <c r="F1897">
        <v>2022</v>
      </c>
      <c r="G1897">
        <v>56</v>
      </c>
      <c r="H1897" t="s">
        <v>1</v>
      </c>
      <c r="I1897" t="s">
        <v>688</v>
      </c>
      <c r="J1897" t="s">
        <v>690</v>
      </c>
      <c r="K1897" t="s">
        <v>54</v>
      </c>
      <c r="L1897" t="s">
        <v>695</v>
      </c>
    </row>
    <row r="1898" spans="1:12">
      <c r="A1898">
        <v>2025</v>
      </c>
      <c r="B1898" t="s">
        <v>429</v>
      </c>
      <c r="C1898" t="s">
        <v>30</v>
      </c>
      <c r="D1898" t="s">
        <v>56</v>
      </c>
      <c r="E1898" t="s">
        <v>57</v>
      </c>
      <c r="F1898">
        <v>2022</v>
      </c>
      <c r="G1898">
        <v>60</v>
      </c>
      <c r="H1898" t="s">
        <v>1</v>
      </c>
      <c r="I1898" t="s">
        <v>688</v>
      </c>
      <c r="J1898" t="s">
        <v>690</v>
      </c>
      <c r="K1898" t="s">
        <v>54</v>
      </c>
      <c r="L1898" t="s">
        <v>695</v>
      </c>
    </row>
    <row r="1899" spans="1:12">
      <c r="A1899">
        <v>2025</v>
      </c>
      <c r="B1899" t="s">
        <v>422</v>
      </c>
      <c r="C1899" t="s">
        <v>15</v>
      </c>
      <c r="D1899" t="s">
        <v>56</v>
      </c>
      <c r="E1899" t="s">
        <v>57</v>
      </c>
      <c r="F1899">
        <v>2022</v>
      </c>
      <c r="G1899">
        <v>62</v>
      </c>
      <c r="H1899" t="s">
        <v>1</v>
      </c>
      <c r="I1899" t="s">
        <v>688</v>
      </c>
      <c r="J1899" t="s">
        <v>690</v>
      </c>
      <c r="K1899" t="s">
        <v>54</v>
      </c>
      <c r="L1899" t="s">
        <v>695</v>
      </c>
    </row>
    <row r="1900" spans="1:12">
      <c r="A1900">
        <v>2025</v>
      </c>
      <c r="B1900" t="s">
        <v>434</v>
      </c>
      <c r="C1900" t="s">
        <v>45</v>
      </c>
      <c r="D1900" t="s">
        <v>56</v>
      </c>
      <c r="E1900" t="s">
        <v>57</v>
      </c>
      <c r="F1900">
        <v>2022</v>
      </c>
      <c r="G1900">
        <v>43</v>
      </c>
      <c r="H1900" t="s">
        <v>1</v>
      </c>
      <c r="I1900" t="s">
        <v>688</v>
      </c>
      <c r="J1900" t="s">
        <v>690</v>
      </c>
      <c r="K1900" t="s">
        <v>54</v>
      </c>
      <c r="L1900" t="s">
        <v>695</v>
      </c>
    </row>
    <row r="1901" spans="1:12">
      <c r="A1901">
        <v>2025</v>
      </c>
      <c r="B1901" t="s">
        <v>431</v>
      </c>
      <c r="C1901" t="s">
        <v>36</v>
      </c>
      <c r="D1901" t="s">
        <v>56</v>
      </c>
      <c r="E1901" t="s">
        <v>57</v>
      </c>
      <c r="F1901">
        <v>2022</v>
      </c>
      <c r="G1901">
        <v>72</v>
      </c>
      <c r="H1901" t="s">
        <v>1</v>
      </c>
      <c r="I1901" t="s">
        <v>688</v>
      </c>
      <c r="J1901" t="s">
        <v>690</v>
      </c>
      <c r="K1901" t="s">
        <v>54</v>
      </c>
      <c r="L1901" t="s">
        <v>695</v>
      </c>
    </row>
    <row r="1902" spans="1:12">
      <c r="A1902">
        <v>2025</v>
      </c>
      <c r="B1902" t="s">
        <v>420</v>
      </c>
      <c r="C1902" t="s">
        <v>8</v>
      </c>
      <c r="D1902" t="s">
        <v>56</v>
      </c>
      <c r="E1902" t="s">
        <v>57</v>
      </c>
      <c r="F1902">
        <v>2022</v>
      </c>
      <c r="G1902">
        <v>74</v>
      </c>
      <c r="H1902" t="s">
        <v>1</v>
      </c>
      <c r="I1902" t="s">
        <v>688</v>
      </c>
      <c r="J1902" t="s">
        <v>690</v>
      </c>
      <c r="K1902" t="s">
        <v>54</v>
      </c>
      <c r="L1902" t="s">
        <v>695</v>
      </c>
    </row>
    <row r="1903" spans="1:12">
      <c r="A1903">
        <v>2025</v>
      </c>
      <c r="B1903" t="s">
        <v>428</v>
      </c>
      <c r="C1903" t="s">
        <v>27</v>
      </c>
      <c r="D1903" t="s">
        <v>56</v>
      </c>
      <c r="E1903" t="s">
        <v>57</v>
      </c>
      <c r="F1903">
        <v>2022</v>
      </c>
      <c r="G1903">
        <v>61</v>
      </c>
      <c r="H1903" t="s">
        <v>1</v>
      </c>
      <c r="I1903" t="s">
        <v>688</v>
      </c>
      <c r="J1903" t="s">
        <v>690</v>
      </c>
      <c r="K1903" t="s">
        <v>54</v>
      </c>
      <c r="L1903" t="s">
        <v>695</v>
      </c>
    </row>
    <row r="1904" spans="1:12">
      <c r="A1904">
        <v>2025</v>
      </c>
      <c r="B1904" t="s">
        <v>430</v>
      </c>
      <c r="C1904" t="s">
        <v>33</v>
      </c>
      <c r="D1904" t="s">
        <v>56</v>
      </c>
      <c r="E1904" t="s">
        <v>57</v>
      </c>
      <c r="F1904">
        <v>2022</v>
      </c>
      <c r="G1904">
        <v>61</v>
      </c>
      <c r="H1904" t="s">
        <v>1</v>
      </c>
      <c r="I1904" t="s">
        <v>688</v>
      </c>
      <c r="J1904" t="s">
        <v>690</v>
      </c>
      <c r="K1904" t="s">
        <v>54</v>
      </c>
      <c r="L1904" t="s">
        <v>695</v>
      </c>
    </row>
    <row r="1905" spans="1:12">
      <c r="A1905">
        <v>2025</v>
      </c>
      <c r="B1905" t="s">
        <v>439</v>
      </c>
      <c r="C1905" t="s">
        <v>53</v>
      </c>
      <c r="D1905" t="s">
        <v>56</v>
      </c>
      <c r="E1905" t="s">
        <v>57</v>
      </c>
      <c r="F1905">
        <v>2022</v>
      </c>
      <c r="G1905">
        <v>59</v>
      </c>
      <c r="H1905" t="s">
        <v>1</v>
      </c>
      <c r="I1905" t="s">
        <v>688</v>
      </c>
      <c r="J1905" t="s">
        <v>690</v>
      </c>
      <c r="K1905" t="s">
        <v>54</v>
      </c>
      <c r="L1905" t="s">
        <v>695</v>
      </c>
    </row>
    <row r="1906" spans="1:12">
      <c r="A1906">
        <v>2025</v>
      </c>
      <c r="B1906" t="s">
        <v>438</v>
      </c>
      <c r="C1906" t="s">
        <v>52</v>
      </c>
      <c r="D1906" t="s">
        <v>56</v>
      </c>
      <c r="E1906" t="s">
        <v>57</v>
      </c>
      <c r="F1906">
        <v>2022</v>
      </c>
      <c r="G1906">
        <v>47</v>
      </c>
      <c r="H1906" t="s">
        <v>1</v>
      </c>
      <c r="I1906" t="s">
        <v>688</v>
      </c>
      <c r="J1906" t="s">
        <v>690</v>
      </c>
      <c r="K1906" t="s">
        <v>54</v>
      </c>
      <c r="L1906" t="s">
        <v>695</v>
      </c>
    </row>
    <row r="1907" spans="1:12">
      <c r="A1907">
        <v>2025</v>
      </c>
      <c r="B1907" t="s">
        <v>433</v>
      </c>
      <c r="C1907" t="s">
        <v>42</v>
      </c>
      <c r="D1907" t="s">
        <v>56</v>
      </c>
      <c r="E1907" t="s">
        <v>57</v>
      </c>
      <c r="F1907">
        <v>2022</v>
      </c>
      <c r="G1907">
        <v>75</v>
      </c>
      <c r="H1907" t="s">
        <v>1</v>
      </c>
      <c r="I1907" t="s">
        <v>688</v>
      </c>
      <c r="J1907" t="s">
        <v>690</v>
      </c>
      <c r="K1907" t="s">
        <v>54</v>
      </c>
      <c r="L1907" t="s">
        <v>695</v>
      </c>
    </row>
    <row r="1908" spans="1:12">
      <c r="A1908">
        <v>2025</v>
      </c>
      <c r="B1908" t="s">
        <v>425</v>
      </c>
      <c r="C1908" t="s">
        <v>24</v>
      </c>
      <c r="D1908" t="s">
        <v>56</v>
      </c>
      <c r="E1908" t="s">
        <v>57</v>
      </c>
      <c r="F1908">
        <v>2022</v>
      </c>
      <c r="G1908">
        <v>56</v>
      </c>
      <c r="H1908" t="s">
        <v>1</v>
      </c>
      <c r="I1908" t="s">
        <v>688</v>
      </c>
      <c r="J1908" t="s">
        <v>690</v>
      </c>
      <c r="K1908" t="s">
        <v>54</v>
      </c>
      <c r="L1908" t="s">
        <v>695</v>
      </c>
    </row>
    <row r="1909" spans="1:12">
      <c r="A1909">
        <v>2025</v>
      </c>
      <c r="B1909" t="s">
        <v>432</v>
      </c>
      <c r="C1909" t="s">
        <v>39</v>
      </c>
      <c r="D1909" t="s">
        <v>56</v>
      </c>
      <c r="E1909" t="s">
        <v>57</v>
      </c>
      <c r="F1909">
        <v>2022</v>
      </c>
      <c r="G1909">
        <v>58</v>
      </c>
      <c r="H1909" t="s">
        <v>1</v>
      </c>
      <c r="I1909" t="s">
        <v>688</v>
      </c>
      <c r="J1909" t="s">
        <v>690</v>
      </c>
      <c r="K1909" t="s">
        <v>54</v>
      </c>
      <c r="L1909" t="s">
        <v>695</v>
      </c>
    </row>
    <row r="1910" spans="1:12">
      <c r="A1910">
        <v>2025</v>
      </c>
      <c r="B1910" t="s">
        <v>429</v>
      </c>
      <c r="C1910" t="s">
        <v>30</v>
      </c>
      <c r="D1910" t="s">
        <v>58</v>
      </c>
      <c r="E1910" t="s">
        <v>59</v>
      </c>
      <c r="F1910">
        <v>2022</v>
      </c>
      <c r="G1910">
        <v>603</v>
      </c>
      <c r="H1910" t="s">
        <v>1</v>
      </c>
      <c r="I1910" t="s">
        <v>688</v>
      </c>
      <c r="J1910" t="s">
        <v>690</v>
      </c>
      <c r="K1910" t="s">
        <v>54</v>
      </c>
      <c r="L1910" t="s">
        <v>695</v>
      </c>
    </row>
    <row r="1911" spans="1:12">
      <c r="A1911">
        <v>2025</v>
      </c>
      <c r="B1911" t="s">
        <v>423</v>
      </c>
      <c r="C1911" t="s">
        <v>18</v>
      </c>
      <c r="D1911" t="s">
        <v>58</v>
      </c>
      <c r="E1911" t="s">
        <v>59</v>
      </c>
      <c r="F1911">
        <v>2022</v>
      </c>
      <c r="G1911">
        <v>124</v>
      </c>
      <c r="H1911" t="s">
        <v>1</v>
      </c>
      <c r="I1911" t="s">
        <v>688</v>
      </c>
      <c r="J1911" t="s">
        <v>690</v>
      </c>
      <c r="K1911" t="s">
        <v>54</v>
      </c>
      <c r="L1911" t="s">
        <v>695</v>
      </c>
    </row>
    <row r="1912" spans="1:12">
      <c r="A1912">
        <v>2025</v>
      </c>
      <c r="B1912" t="s">
        <v>436</v>
      </c>
      <c r="C1912" t="s">
        <v>49</v>
      </c>
      <c r="D1912" t="s">
        <v>58</v>
      </c>
      <c r="E1912" t="s">
        <v>59</v>
      </c>
      <c r="F1912">
        <v>2022</v>
      </c>
      <c r="G1912">
        <v>135</v>
      </c>
      <c r="H1912" t="s">
        <v>1</v>
      </c>
      <c r="I1912" t="s">
        <v>688</v>
      </c>
      <c r="J1912" t="s">
        <v>690</v>
      </c>
      <c r="K1912" t="s">
        <v>54</v>
      </c>
      <c r="L1912" t="s">
        <v>695</v>
      </c>
    </row>
    <row r="1913" spans="1:12">
      <c r="A1913">
        <v>2025</v>
      </c>
      <c r="B1913" t="s">
        <v>435</v>
      </c>
      <c r="C1913" t="s">
        <v>48</v>
      </c>
      <c r="D1913" t="s">
        <v>58</v>
      </c>
      <c r="E1913" t="s">
        <v>59</v>
      </c>
      <c r="F1913">
        <v>2022</v>
      </c>
      <c r="G1913">
        <v>120</v>
      </c>
      <c r="H1913" t="s">
        <v>1</v>
      </c>
      <c r="I1913" t="s">
        <v>688</v>
      </c>
      <c r="J1913" t="s">
        <v>690</v>
      </c>
      <c r="K1913" t="s">
        <v>54</v>
      </c>
      <c r="L1913" t="s">
        <v>695</v>
      </c>
    </row>
    <row r="1914" spans="1:12">
      <c r="A1914">
        <v>2025</v>
      </c>
      <c r="B1914" t="s">
        <v>437</v>
      </c>
      <c r="C1914" t="s">
        <v>51</v>
      </c>
      <c r="D1914" t="s">
        <v>58</v>
      </c>
      <c r="E1914" t="s">
        <v>59</v>
      </c>
      <c r="F1914">
        <v>2022</v>
      </c>
      <c r="G1914">
        <v>808</v>
      </c>
      <c r="H1914" t="s">
        <v>1</v>
      </c>
      <c r="I1914" t="s">
        <v>688</v>
      </c>
      <c r="J1914" t="s">
        <v>690</v>
      </c>
      <c r="K1914" t="s">
        <v>54</v>
      </c>
      <c r="L1914" t="s">
        <v>695</v>
      </c>
    </row>
    <row r="1915" spans="1:12">
      <c r="A1915">
        <v>2025</v>
      </c>
      <c r="B1915" t="s">
        <v>422</v>
      </c>
      <c r="C1915" t="s">
        <v>15</v>
      </c>
      <c r="D1915" t="s">
        <v>58</v>
      </c>
      <c r="E1915" t="s">
        <v>59</v>
      </c>
      <c r="F1915">
        <v>2022</v>
      </c>
      <c r="G1915">
        <v>716</v>
      </c>
      <c r="H1915" t="s">
        <v>1</v>
      </c>
      <c r="I1915" t="s">
        <v>688</v>
      </c>
      <c r="J1915" t="s">
        <v>690</v>
      </c>
      <c r="K1915" t="s">
        <v>54</v>
      </c>
      <c r="L1915" t="s">
        <v>695</v>
      </c>
    </row>
    <row r="1916" spans="1:12">
      <c r="A1916">
        <v>2025</v>
      </c>
      <c r="B1916" t="s">
        <v>433</v>
      </c>
      <c r="C1916" t="s">
        <v>42</v>
      </c>
      <c r="D1916" t="s">
        <v>58</v>
      </c>
      <c r="E1916" t="s">
        <v>59</v>
      </c>
      <c r="F1916">
        <v>2022</v>
      </c>
      <c r="G1916">
        <v>105</v>
      </c>
      <c r="H1916" t="s">
        <v>1</v>
      </c>
      <c r="I1916" t="s">
        <v>688</v>
      </c>
      <c r="J1916" t="s">
        <v>690</v>
      </c>
      <c r="K1916" t="s">
        <v>54</v>
      </c>
      <c r="L1916" t="s">
        <v>695</v>
      </c>
    </row>
    <row r="1917" spans="1:12">
      <c r="A1917">
        <v>2025</v>
      </c>
      <c r="B1917" t="s">
        <v>421</v>
      </c>
      <c r="C1917" t="s">
        <v>13</v>
      </c>
      <c r="D1917" t="s">
        <v>58</v>
      </c>
      <c r="E1917" t="s">
        <v>59</v>
      </c>
      <c r="F1917">
        <v>2022</v>
      </c>
      <c r="G1917">
        <v>498</v>
      </c>
      <c r="H1917" t="s">
        <v>1</v>
      </c>
      <c r="I1917" t="s">
        <v>688</v>
      </c>
      <c r="J1917" t="s">
        <v>690</v>
      </c>
      <c r="K1917" t="s">
        <v>54</v>
      </c>
      <c r="L1917" t="s">
        <v>695</v>
      </c>
    </row>
    <row r="1918" spans="1:12">
      <c r="A1918">
        <v>2025</v>
      </c>
      <c r="B1918" t="s">
        <v>424</v>
      </c>
      <c r="C1918" t="s">
        <v>21</v>
      </c>
      <c r="D1918" t="s">
        <v>58</v>
      </c>
      <c r="E1918" t="s">
        <v>59</v>
      </c>
      <c r="F1918">
        <v>2022</v>
      </c>
      <c r="G1918">
        <v>386</v>
      </c>
      <c r="H1918" t="s">
        <v>1</v>
      </c>
      <c r="I1918" t="s">
        <v>688</v>
      </c>
      <c r="J1918" t="s">
        <v>690</v>
      </c>
      <c r="K1918" t="s">
        <v>54</v>
      </c>
      <c r="L1918" t="s">
        <v>695</v>
      </c>
    </row>
    <row r="1919" spans="1:12">
      <c r="A1919">
        <v>2025</v>
      </c>
      <c r="B1919" t="s">
        <v>438</v>
      </c>
      <c r="C1919" t="s">
        <v>52</v>
      </c>
      <c r="D1919" t="s">
        <v>58</v>
      </c>
      <c r="E1919" t="s">
        <v>59</v>
      </c>
      <c r="F1919">
        <v>2022</v>
      </c>
      <c r="G1919">
        <v>65</v>
      </c>
      <c r="H1919" t="s">
        <v>1</v>
      </c>
      <c r="I1919" t="s">
        <v>688</v>
      </c>
      <c r="J1919" t="s">
        <v>690</v>
      </c>
      <c r="K1919" t="s">
        <v>54</v>
      </c>
      <c r="L1919" t="s">
        <v>695</v>
      </c>
    </row>
    <row r="1920" spans="1:12">
      <c r="A1920">
        <v>2025</v>
      </c>
      <c r="B1920" t="s">
        <v>430</v>
      </c>
      <c r="C1920" t="s">
        <v>33</v>
      </c>
      <c r="D1920" t="s">
        <v>58</v>
      </c>
      <c r="E1920" t="s">
        <v>59</v>
      </c>
      <c r="F1920">
        <v>2022</v>
      </c>
      <c r="G1920">
        <v>128</v>
      </c>
      <c r="H1920" t="s">
        <v>1</v>
      </c>
      <c r="I1920" t="s">
        <v>688</v>
      </c>
      <c r="J1920" t="s">
        <v>690</v>
      </c>
      <c r="K1920" t="s">
        <v>54</v>
      </c>
      <c r="L1920" t="s">
        <v>695</v>
      </c>
    </row>
    <row r="1921" spans="1:12">
      <c r="A1921">
        <v>2025</v>
      </c>
      <c r="B1921" t="s">
        <v>425</v>
      </c>
      <c r="C1921" t="s">
        <v>24</v>
      </c>
      <c r="D1921" t="s">
        <v>58</v>
      </c>
      <c r="E1921" t="s">
        <v>59</v>
      </c>
      <c r="F1921">
        <v>2022</v>
      </c>
      <c r="G1921">
        <v>121</v>
      </c>
      <c r="H1921" t="s">
        <v>1</v>
      </c>
      <c r="I1921" t="s">
        <v>688</v>
      </c>
      <c r="J1921" t="s">
        <v>690</v>
      </c>
      <c r="K1921" t="s">
        <v>54</v>
      </c>
      <c r="L1921" t="s">
        <v>695</v>
      </c>
    </row>
    <row r="1922" spans="1:12">
      <c r="A1922">
        <v>2025</v>
      </c>
      <c r="B1922" t="s">
        <v>428</v>
      </c>
      <c r="C1922" t="s">
        <v>27</v>
      </c>
      <c r="D1922" t="s">
        <v>58</v>
      </c>
      <c r="E1922" t="s">
        <v>59</v>
      </c>
      <c r="F1922">
        <v>2022</v>
      </c>
      <c r="G1922">
        <v>217</v>
      </c>
      <c r="H1922" t="s">
        <v>1</v>
      </c>
      <c r="I1922" t="s">
        <v>688</v>
      </c>
      <c r="J1922" t="s">
        <v>690</v>
      </c>
      <c r="K1922" t="s">
        <v>54</v>
      </c>
      <c r="L1922" t="s">
        <v>695</v>
      </c>
    </row>
    <row r="1923" spans="1:12">
      <c r="A1923">
        <v>2025</v>
      </c>
      <c r="B1923" t="s">
        <v>431</v>
      </c>
      <c r="C1923" t="s">
        <v>36</v>
      </c>
      <c r="D1923" t="s">
        <v>58</v>
      </c>
      <c r="E1923" t="s">
        <v>59</v>
      </c>
      <c r="F1923">
        <v>2022</v>
      </c>
      <c r="G1923">
        <v>91</v>
      </c>
      <c r="H1923" t="s">
        <v>1</v>
      </c>
      <c r="I1923" t="s">
        <v>688</v>
      </c>
      <c r="J1923" t="s">
        <v>690</v>
      </c>
      <c r="K1923" t="s">
        <v>54</v>
      </c>
      <c r="L1923" t="s">
        <v>695</v>
      </c>
    </row>
    <row r="1924" spans="1:12">
      <c r="A1924">
        <v>2025</v>
      </c>
      <c r="B1924" t="s">
        <v>432</v>
      </c>
      <c r="C1924" t="s">
        <v>39</v>
      </c>
      <c r="D1924" t="s">
        <v>58</v>
      </c>
      <c r="E1924" t="s">
        <v>59</v>
      </c>
      <c r="F1924">
        <v>2022</v>
      </c>
      <c r="G1924">
        <v>300</v>
      </c>
      <c r="H1924" t="s">
        <v>1</v>
      </c>
      <c r="I1924" t="s">
        <v>688</v>
      </c>
      <c r="J1924" t="s">
        <v>690</v>
      </c>
      <c r="K1924" t="s">
        <v>54</v>
      </c>
      <c r="L1924" t="s">
        <v>695</v>
      </c>
    </row>
    <row r="1925" spans="1:12">
      <c r="A1925">
        <v>2025</v>
      </c>
      <c r="B1925" t="s">
        <v>420</v>
      </c>
      <c r="C1925" t="s">
        <v>8</v>
      </c>
      <c r="D1925" t="s">
        <v>58</v>
      </c>
      <c r="E1925" t="s">
        <v>59</v>
      </c>
      <c r="F1925">
        <v>2022</v>
      </c>
      <c r="G1925">
        <v>999</v>
      </c>
      <c r="H1925" t="s">
        <v>1</v>
      </c>
      <c r="I1925" t="s">
        <v>688</v>
      </c>
      <c r="J1925" t="s">
        <v>690</v>
      </c>
      <c r="K1925" t="s">
        <v>54</v>
      </c>
      <c r="L1925" t="s">
        <v>695</v>
      </c>
    </row>
    <row r="1926" spans="1:12">
      <c r="A1926">
        <v>2025</v>
      </c>
      <c r="B1926" t="s">
        <v>434</v>
      </c>
      <c r="C1926" t="s">
        <v>45</v>
      </c>
      <c r="D1926" t="s">
        <v>58</v>
      </c>
      <c r="E1926" t="s">
        <v>59</v>
      </c>
      <c r="F1926">
        <v>2022</v>
      </c>
      <c r="G1926">
        <v>40</v>
      </c>
      <c r="H1926" t="s">
        <v>1</v>
      </c>
      <c r="I1926" t="s">
        <v>688</v>
      </c>
      <c r="J1926" t="s">
        <v>690</v>
      </c>
      <c r="K1926" t="s">
        <v>54</v>
      </c>
      <c r="L1926" t="s">
        <v>695</v>
      </c>
    </row>
    <row r="1927" spans="1:12">
      <c r="A1927">
        <v>2025</v>
      </c>
      <c r="B1927" t="s">
        <v>439</v>
      </c>
      <c r="C1927" t="s">
        <v>53</v>
      </c>
      <c r="D1927" t="s">
        <v>58</v>
      </c>
      <c r="E1927" t="s">
        <v>59</v>
      </c>
      <c r="F1927">
        <v>2022</v>
      </c>
      <c r="G1927">
        <v>141</v>
      </c>
      <c r="H1927" t="s">
        <v>1</v>
      </c>
      <c r="I1927" t="s">
        <v>688</v>
      </c>
      <c r="J1927" t="s">
        <v>690</v>
      </c>
      <c r="K1927" t="s">
        <v>54</v>
      </c>
      <c r="L1927" t="s">
        <v>695</v>
      </c>
    </row>
    <row r="1928" spans="1:12">
      <c r="A1928">
        <v>2025</v>
      </c>
      <c r="B1928" t="s">
        <v>434</v>
      </c>
      <c r="C1928" t="s">
        <v>45</v>
      </c>
      <c r="D1928" t="s">
        <v>67</v>
      </c>
      <c r="E1928" t="s">
        <v>68</v>
      </c>
      <c r="F1928">
        <v>2023</v>
      </c>
      <c r="G1928">
        <v>2</v>
      </c>
      <c r="H1928" t="s">
        <v>1</v>
      </c>
      <c r="I1928" t="s">
        <v>688</v>
      </c>
      <c r="J1928" t="s">
        <v>690</v>
      </c>
      <c r="K1928" t="s">
        <v>54</v>
      </c>
      <c r="L1928" t="s">
        <v>691</v>
      </c>
    </row>
    <row r="1929" spans="1:12">
      <c r="A1929">
        <v>2025</v>
      </c>
      <c r="B1929" t="s">
        <v>430</v>
      </c>
      <c r="C1929" t="s">
        <v>33</v>
      </c>
      <c r="D1929" t="s">
        <v>67</v>
      </c>
      <c r="E1929" t="s">
        <v>68</v>
      </c>
      <c r="F1929">
        <v>2023</v>
      </c>
      <c r="G1929">
        <v>2</v>
      </c>
      <c r="H1929" t="s">
        <v>1</v>
      </c>
      <c r="I1929" t="s">
        <v>688</v>
      </c>
      <c r="J1929" t="s">
        <v>690</v>
      </c>
      <c r="K1929" t="s">
        <v>54</v>
      </c>
      <c r="L1929" t="s">
        <v>691</v>
      </c>
    </row>
    <row r="1930" spans="1:12">
      <c r="A1930">
        <v>2025</v>
      </c>
      <c r="B1930" t="s">
        <v>435</v>
      </c>
      <c r="C1930" t="s">
        <v>48</v>
      </c>
      <c r="D1930" t="s">
        <v>67</v>
      </c>
      <c r="E1930" t="s">
        <v>68</v>
      </c>
      <c r="F1930">
        <v>2023</v>
      </c>
      <c r="G1930">
        <v>1</v>
      </c>
      <c r="H1930" t="s">
        <v>1</v>
      </c>
      <c r="I1930" t="s">
        <v>688</v>
      </c>
      <c r="J1930" t="s">
        <v>690</v>
      </c>
      <c r="K1930" t="s">
        <v>54</v>
      </c>
      <c r="L1930" t="s">
        <v>691</v>
      </c>
    </row>
    <row r="1931" spans="1:12">
      <c r="A1931">
        <v>2025</v>
      </c>
      <c r="B1931" t="s">
        <v>429</v>
      </c>
      <c r="C1931" t="s">
        <v>30</v>
      </c>
      <c r="D1931" t="s">
        <v>67</v>
      </c>
      <c r="E1931" t="s">
        <v>68</v>
      </c>
      <c r="F1931">
        <v>2023</v>
      </c>
      <c r="G1931">
        <v>9</v>
      </c>
      <c r="H1931" t="s">
        <v>1</v>
      </c>
      <c r="I1931" t="s">
        <v>688</v>
      </c>
      <c r="J1931" t="s">
        <v>690</v>
      </c>
      <c r="K1931" t="s">
        <v>54</v>
      </c>
      <c r="L1931" t="s">
        <v>691</v>
      </c>
    </row>
    <row r="1932" spans="1:12">
      <c r="A1932">
        <v>2025</v>
      </c>
      <c r="B1932" t="s">
        <v>431</v>
      </c>
      <c r="C1932" t="s">
        <v>36</v>
      </c>
      <c r="D1932" t="s">
        <v>67</v>
      </c>
      <c r="E1932" t="s">
        <v>68</v>
      </c>
      <c r="F1932">
        <v>2023</v>
      </c>
      <c r="G1932">
        <v>1</v>
      </c>
      <c r="H1932" t="s">
        <v>1</v>
      </c>
      <c r="I1932" t="s">
        <v>688</v>
      </c>
      <c r="J1932" t="s">
        <v>690</v>
      </c>
      <c r="K1932" t="s">
        <v>54</v>
      </c>
      <c r="L1932" t="s">
        <v>691</v>
      </c>
    </row>
    <row r="1933" spans="1:12">
      <c r="A1933">
        <v>2025</v>
      </c>
      <c r="B1933" t="s">
        <v>437</v>
      </c>
      <c r="C1933" t="s">
        <v>51</v>
      </c>
      <c r="D1933" t="s">
        <v>67</v>
      </c>
      <c r="E1933" t="s">
        <v>68</v>
      </c>
      <c r="F1933">
        <v>2023</v>
      </c>
      <c r="G1933">
        <v>4</v>
      </c>
      <c r="H1933" t="s">
        <v>1</v>
      </c>
      <c r="I1933" t="s">
        <v>688</v>
      </c>
      <c r="J1933" t="s">
        <v>690</v>
      </c>
      <c r="K1933" t="s">
        <v>54</v>
      </c>
      <c r="L1933" t="s">
        <v>691</v>
      </c>
    </row>
    <row r="1934" spans="1:12">
      <c r="A1934">
        <v>2025</v>
      </c>
      <c r="B1934" t="s">
        <v>423</v>
      </c>
      <c r="C1934" t="s">
        <v>18</v>
      </c>
      <c r="D1934" t="s">
        <v>67</v>
      </c>
      <c r="E1934" t="s">
        <v>68</v>
      </c>
      <c r="F1934">
        <v>2023</v>
      </c>
      <c r="G1934">
        <v>2</v>
      </c>
      <c r="H1934" t="s">
        <v>1</v>
      </c>
      <c r="I1934" t="s">
        <v>688</v>
      </c>
      <c r="J1934" t="s">
        <v>690</v>
      </c>
      <c r="K1934" t="s">
        <v>54</v>
      </c>
      <c r="L1934" t="s">
        <v>691</v>
      </c>
    </row>
    <row r="1935" spans="1:12">
      <c r="A1935">
        <v>2025</v>
      </c>
      <c r="B1935" t="s">
        <v>433</v>
      </c>
      <c r="C1935" t="s">
        <v>42</v>
      </c>
      <c r="D1935" t="s">
        <v>67</v>
      </c>
      <c r="E1935" t="s">
        <v>68</v>
      </c>
      <c r="F1935">
        <v>2023</v>
      </c>
      <c r="G1935">
        <v>1</v>
      </c>
      <c r="H1935" t="s">
        <v>1</v>
      </c>
      <c r="I1935" t="s">
        <v>688</v>
      </c>
      <c r="J1935" t="s">
        <v>690</v>
      </c>
      <c r="K1935" t="s">
        <v>54</v>
      </c>
      <c r="L1935" t="s">
        <v>691</v>
      </c>
    </row>
    <row r="1936" spans="1:12">
      <c r="A1936">
        <v>2025</v>
      </c>
      <c r="B1936" t="s">
        <v>425</v>
      </c>
      <c r="C1936" t="s">
        <v>24</v>
      </c>
      <c r="D1936" t="s">
        <v>67</v>
      </c>
      <c r="E1936" t="s">
        <v>68</v>
      </c>
      <c r="F1936">
        <v>2023</v>
      </c>
      <c r="G1936">
        <v>1</v>
      </c>
      <c r="H1936" t="s">
        <v>1</v>
      </c>
      <c r="I1936" t="s">
        <v>688</v>
      </c>
      <c r="J1936" t="s">
        <v>690</v>
      </c>
      <c r="K1936" t="s">
        <v>54</v>
      </c>
      <c r="L1936" t="s">
        <v>691</v>
      </c>
    </row>
    <row r="1937" spans="1:12">
      <c r="A1937">
        <v>2025</v>
      </c>
      <c r="B1937" t="s">
        <v>438</v>
      </c>
      <c r="C1937" t="s">
        <v>52</v>
      </c>
      <c r="D1937" t="s">
        <v>67</v>
      </c>
      <c r="E1937" t="s">
        <v>68</v>
      </c>
      <c r="F1937">
        <v>2023</v>
      </c>
      <c r="G1937">
        <v>1</v>
      </c>
      <c r="H1937" t="s">
        <v>1</v>
      </c>
      <c r="I1937" t="s">
        <v>688</v>
      </c>
      <c r="J1937" t="s">
        <v>690</v>
      </c>
      <c r="K1937" t="s">
        <v>54</v>
      </c>
      <c r="L1937" t="s">
        <v>691</v>
      </c>
    </row>
    <row r="1938" spans="1:12">
      <c r="A1938">
        <v>2025</v>
      </c>
      <c r="B1938" t="s">
        <v>422</v>
      </c>
      <c r="C1938" t="s">
        <v>15</v>
      </c>
      <c r="D1938" t="s">
        <v>67</v>
      </c>
      <c r="E1938" t="s">
        <v>68</v>
      </c>
      <c r="F1938">
        <v>2023</v>
      </c>
      <c r="G1938">
        <v>11</v>
      </c>
      <c r="H1938" t="s">
        <v>1</v>
      </c>
      <c r="I1938" t="s">
        <v>688</v>
      </c>
      <c r="J1938" t="s">
        <v>690</v>
      </c>
      <c r="K1938" t="s">
        <v>54</v>
      </c>
      <c r="L1938" t="s">
        <v>691</v>
      </c>
    </row>
    <row r="1939" spans="1:12">
      <c r="A1939">
        <v>2025</v>
      </c>
      <c r="B1939" t="s">
        <v>424</v>
      </c>
      <c r="C1939" t="s">
        <v>21</v>
      </c>
      <c r="D1939" t="s">
        <v>67</v>
      </c>
      <c r="E1939" t="s">
        <v>68</v>
      </c>
      <c r="F1939">
        <v>2023</v>
      </c>
      <c r="G1939">
        <v>3</v>
      </c>
      <c r="H1939" t="s">
        <v>1</v>
      </c>
      <c r="I1939" t="s">
        <v>688</v>
      </c>
      <c r="J1939" t="s">
        <v>690</v>
      </c>
      <c r="K1939" t="s">
        <v>54</v>
      </c>
      <c r="L1939" t="s">
        <v>691</v>
      </c>
    </row>
    <row r="1940" spans="1:12">
      <c r="A1940">
        <v>2025</v>
      </c>
      <c r="B1940" t="s">
        <v>436</v>
      </c>
      <c r="C1940" t="s">
        <v>49</v>
      </c>
      <c r="D1940" t="s">
        <v>67</v>
      </c>
      <c r="E1940" t="s">
        <v>68</v>
      </c>
      <c r="F1940">
        <v>2023</v>
      </c>
      <c r="G1940">
        <v>2</v>
      </c>
      <c r="H1940" t="s">
        <v>1</v>
      </c>
      <c r="I1940" t="s">
        <v>688</v>
      </c>
      <c r="J1940" t="s">
        <v>690</v>
      </c>
      <c r="K1940" t="s">
        <v>54</v>
      </c>
      <c r="L1940" t="s">
        <v>691</v>
      </c>
    </row>
    <row r="1941" spans="1:12">
      <c r="A1941">
        <v>2025</v>
      </c>
      <c r="B1941" t="s">
        <v>420</v>
      </c>
      <c r="C1941" t="s">
        <v>8</v>
      </c>
      <c r="D1941" t="s">
        <v>67</v>
      </c>
      <c r="E1941" t="s">
        <v>68</v>
      </c>
      <c r="F1941">
        <v>2023</v>
      </c>
      <c r="G1941">
        <v>8</v>
      </c>
      <c r="H1941" t="s">
        <v>1</v>
      </c>
      <c r="I1941" t="s">
        <v>688</v>
      </c>
      <c r="J1941" t="s">
        <v>690</v>
      </c>
      <c r="K1941" t="s">
        <v>54</v>
      </c>
      <c r="L1941" t="s">
        <v>691</v>
      </c>
    </row>
    <row r="1942" spans="1:12">
      <c r="A1942">
        <v>2025</v>
      </c>
      <c r="B1942" t="s">
        <v>428</v>
      </c>
      <c r="C1942" t="s">
        <v>27</v>
      </c>
      <c r="D1942" t="s">
        <v>67</v>
      </c>
      <c r="E1942" t="s">
        <v>68</v>
      </c>
      <c r="F1942">
        <v>2023</v>
      </c>
      <c r="G1942">
        <v>4</v>
      </c>
      <c r="H1942" t="s">
        <v>1</v>
      </c>
      <c r="I1942" t="s">
        <v>688</v>
      </c>
      <c r="J1942" t="s">
        <v>690</v>
      </c>
      <c r="K1942" t="s">
        <v>54</v>
      </c>
      <c r="L1942" t="s">
        <v>691</v>
      </c>
    </row>
    <row r="1943" spans="1:12">
      <c r="A1943">
        <v>2025</v>
      </c>
      <c r="B1943" t="s">
        <v>421</v>
      </c>
      <c r="C1943" t="s">
        <v>13</v>
      </c>
      <c r="D1943" t="s">
        <v>67</v>
      </c>
      <c r="E1943" t="s">
        <v>68</v>
      </c>
      <c r="F1943">
        <v>2023</v>
      </c>
      <c r="G1943">
        <v>5</v>
      </c>
      <c r="H1943" t="s">
        <v>1</v>
      </c>
      <c r="I1943" t="s">
        <v>688</v>
      </c>
      <c r="J1943" t="s">
        <v>690</v>
      </c>
      <c r="K1943" t="s">
        <v>54</v>
      </c>
      <c r="L1943" t="s">
        <v>691</v>
      </c>
    </row>
    <row r="1944" spans="1:12">
      <c r="A1944">
        <v>2025</v>
      </c>
      <c r="B1944" t="s">
        <v>432</v>
      </c>
      <c r="C1944" t="s">
        <v>39</v>
      </c>
      <c r="D1944" t="s">
        <v>67</v>
      </c>
      <c r="E1944" t="s">
        <v>68</v>
      </c>
      <c r="F1944">
        <v>2023</v>
      </c>
      <c r="G1944">
        <v>4</v>
      </c>
      <c r="H1944" t="s">
        <v>1</v>
      </c>
      <c r="I1944" t="s">
        <v>688</v>
      </c>
      <c r="J1944" t="s">
        <v>690</v>
      </c>
      <c r="K1944" t="s">
        <v>54</v>
      </c>
      <c r="L1944" t="s">
        <v>691</v>
      </c>
    </row>
    <row r="1945" spans="1:12">
      <c r="A1945">
        <v>2025</v>
      </c>
      <c r="B1945" t="s">
        <v>439</v>
      </c>
      <c r="C1945" t="s">
        <v>53</v>
      </c>
      <c r="D1945" t="s">
        <v>67</v>
      </c>
      <c r="E1945" t="s">
        <v>68</v>
      </c>
      <c r="F1945">
        <v>2023</v>
      </c>
      <c r="G1945">
        <v>4</v>
      </c>
      <c r="H1945" t="s">
        <v>1</v>
      </c>
      <c r="I1945" t="s">
        <v>688</v>
      </c>
      <c r="J1945" t="s">
        <v>690</v>
      </c>
      <c r="K1945" t="s">
        <v>54</v>
      </c>
      <c r="L1945" t="s">
        <v>691</v>
      </c>
    </row>
    <row r="1946" spans="1:12">
      <c r="A1946">
        <v>2025</v>
      </c>
      <c r="B1946" t="s">
        <v>430</v>
      </c>
      <c r="C1946" t="s">
        <v>33</v>
      </c>
      <c r="D1946" t="s">
        <v>25</v>
      </c>
      <c r="E1946" t="s">
        <v>26</v>
      </c>
      <c r="F1946">
        <v>2023</v>
      </c>
      <c r="G1946">
        <v>2</v>
      </c>
      <c r="H1946" t="s">
        <v>1</v>
      </c>
      <c r="I1946" t="s">
        <v>688</v>
      </c>
      <c r="J1946" t="s">
        <v>690</v>
      </c>
      <c r="K1946" t="s">
        <v>2</v>
      </c>
      <c r="L1946" t="s">
        <v>691</v>
      </c>
    </row>
    <row r="1947" spans="1:12">
      <c r="A1947">
        <v>2025</v>
      </c>
      <c r="B1947" t="s">
        <v>433</v>
      </c>
      <c r="C1947" t="s">
        <v>42</v>
      </c>
      <c r="D1947" t="s">
        <v>25</v>
      </c>
      <c r="E1947" t="s">
        <v>26</v>
      </c>
      <c r="F1947">
        <v>2023</v>
      </c>
      <c r="G1947">
        <v>1</v>
      </c>
      <c r="H1947" t="s">
        <v>1</v>
      </c>
      <c r="I1947" t="s">
        <v>688</v>
      </c>
      <c r="J1947" t="s">
        <v>690</v>
      </c>
      <c r="K1947" t="s">
        <v>2</v>
      </c>
      <c r="L1947" t="s">
        <v>691</v>
      </c>
    </row>
    <row r="1948" spans="1:12">
      <c r="A1948">
        <v>2025</v>
      </c>
      <c r="B1948" t="s">
        <v>421</v>
      </c>
      <c r="C1948" t="s">
        <v>13</v>
      </c>
      <c r="D1948" t="s">
        <v>25</v>
      </c>
      <c r="E1948" t="s">
        <v>26</v>
      </c>
      <c r="F1948">
        <v>2023</v>
      </c>
      <c r="G1948">
        <v>2</v>
      </c>
      <c r="H1948" t="s">
        <v>1</v>
      </c>
      <c r="I1948" t="s">
        <v>688</v>
      </c>
      <c r="J1948" t="s">
        <v>690</v>
      </c>
      <c r="K1948" t="s">
        <v>2</v>
      </c>
      <c r="L1948" t="s">
        <v>691</v>
      </c>
    </row>
    <row r="1949" spans="1:12">
      <c r="A1949">
        <v>2025</v>
      </c>
      <c r="B1949" t="s">
        <v>423</v>
      </c>
      <c r="C1949" t="s">
        <v>18</v>
      </c>
      <c r="D1949" t="s">
        <v>25</v>
      </c>
      <c r="E1949" t="s">
        <v>26</v>
      </c>
      <c r="F1949">
        <v>2023</v>
      </c>
      <c r="G1949">
        <v>1</v>
      </c>
      <c r="H1949" t="s">
        <v>1</v>
      </c>
      <c r="I1949" t="s">
        <v>688</v>
      </c>
      <c r="J1949" t="s">
        <v>690</v>
      </c>
      <c r="K1949" t="s">
        <v>2</v>
      </c>
      <c r="L1949" t="s">
        <v>691</v>
      </c>
    </row>
    <row r="1950" spans="1:12">
      <c r="A1950">
        <v>2025</v>
      </c>
      <c r="B1950" t="s">
        <v>429</v>
      </c>
      <c r="C1950" t="s">
        <v>30</v>
      </c>
      <c r="D1950" t="s">
        <v>25</v>
      </c>
      <c r="E1950" t="s">
        <v>26</v>
      </c>
      <c r="F1950">
        <v>2023</v>
      </c>
      <c r="G1950">
        <v>4</v>
      </c>
      <c r="H1950" t="s">
        <v>1</v>
      </c>
      <c r="I1950" t="s">
        <v>688</v>
      </c>
      <c r="J1950" t="s">
        <v>690</v>
      </c>
      <c r="K1950" t="s">
        <v>2</v>
      </c>
      <c r="L1950" t="s">
        <v>691</v>
      </c>
    </row>
    <row r="1951" spans="1:12">
      <c r="A1951">
        <v>2025</v>
      </c>
      <c r="B1951" t="s">
        <v>424</v>
      </c>
      <c r="C1951" t="s">
        <v>21</v>
      </c>
      <c r="D1951" t="s">
        <v>25</v>
      </c>
      <c r="E1951" t="s">
        <v>26</v>
      </c>
      <c r="F1951">
        <v>2023</v>
      </c>
      <c r="G1951">
        <v>0</v>
      </c>
      <c r="H1951" t="s">
        <v>1</v>
      </c>
      <c r="I1951" t="s">
        <v>688</v>
      </c>
      <c r="J1951" t="s">
        <v>690</v>
      </c>
      <c r="K1951" t="s">
        <v>2</v>
      </c>
      <c r="L1951" t="s">
        <v>691</v>
      </c>
    </row>
    <row r="1952" spans="1:12">
      <c r="A1952">
        <v>2025</v>
      </c>
      <c r="B1952" t="s">
        <v>437</v>
      </c>
      <c r="C1952" t="s">
        <v>51</v>
      </c>
      <c r="D1952" t="s">
        <v>25</v>
      </c>
      <c r="E1952" t="s">
        <v>26</v>
      </c>
      <c r="F1952">
        <v>2023</v>
      </c>
      <c r="G1952">
        <v>2</v>
      </c>
      <c r="H1952" t="s">
        <v>1</v>
      </c>
      <c r="I1952" t="s">
        <v>688</v>
      </c>
      <c r="J1952" t="s">
        <v>690</v>
      </c>
      <c r="K1952" t="s">
        <v>2</v>
      </c>
      <c r="L1952" t="s">
        <v>691</v>
      </c>
    </row>
    <row r="1953" spans="1:12">
      <c r="A1953">
        <v>2025</v>
      </c>
      <c r="B1953" t="s">
        <v>428</v>
      </c>
      <c r="C1953" t="s">
        <v>27</v>
      </c>
      <c r="D1953" t="s">
        <v>25</v>
      </c>
      <c r="E1953" t="s">
        <v>26</v>
      </c>
      <c r="F1953">
        <v>2023</v>
      </c>
      <c r="G1953">
        <v>0</v>
      </c>
      <c r="H1953" t="s">
        <v>1</v>
      </c>
      <c r="I1953" t="s">
        <v>688</v>
      </c>
      <c r="J1953" t="s">
        <v>690</v>
      </c>
      <c r="K1953" t="s">
        <v>2</v>
      </c>
      <c r="L1953" t="s">
        <v>691</v>
      </c>
    </row>
    <row r="1954" spans="1:12">
      <c r="A1954">
        <v>2025</v>
      </c>
      <c r="B1954" t="s">
        <v>438</v>
      </c>
      <c r="C1954" t="s">
        <v>52</v>
      </c>
      <c r="D1954" t="s">
        <v>25</v>
      </c>
      <c r="E1954" t="s">
        <v>26</v>
      </c>
      <c r="F1954">
        <v>2023</v>
      </c>
      <c r="G1954">
        <v>0</v>
      </c>
      <c r="H1954" t="s">
        <v>1</v>
      </c>
      <c r="I1954" t="s">
        <v>688</v>
      </c>
      <c r="J1954" t="s">
        <v>690</v>
      </c>
      <c r="K1954" t="s">
        <v>2</v>
      </c>
      <c r="L1954" t="s">
        <v>691</v>
      </c>
    </row>
    <row r="1955" spans="1:12">
      <c r="A1955">
        <v>2025</v>
      </c>
      <c r="B1955" t="s">
        <v>431</v>
      </c>
      <c r="C1955" t="s">
        <v>36</v>
      </c>
      <c r="D1955" t="s">
        <v>25</v>
      </c>
      <c r="E1955" t="s">
        <v>26</v>
      </c>
      <c r="F1955">
        <v>2023</v>
      </c>
      <c r="G1955">
        <v>0</v>
      </c>
      <c r="H1955" t="s">
        <v>1</v>
      </c>
      <c r="I1955" t="s">
        <v>688</v>
      </c>
      <c r="J1955" t="s">
        <v>690</v>
      </c>
      <c r="K1955" t="s">
        <v>2</v>
      </c>
      <c r="L1955" t="s">
        <v>691</v>
      </c>
    </row>
    <row r="1956" spans="1:12">
      <c r="A1956">
        <v>2025</v>
      </c>
      <c r="B1956" t="s">
        <v>432</v>
      </c>
      <c r="C1956" t="s">
        <v>39</v>
      </c>
      <c r="D1956" t="s">
        <v>25</v>
      </c>
      <c r="E1956" t="s">
        <v>26</v>
      </c>
      <c r="F1956">
        <v>2023</v>
      </c>
      <c r="G1956">
        <v>1</v>
      </c>
      <c r="H1956" t="s">
        <v>1</v>
      </c>
      <c r="I1956" t="s">
        <v>688</v>
      </c>
      <c r="J1956" t="s">
        <v>690</v>
      </c>
      <c r="K1956" t="s">
        <v>2</v>
      </c>
      <c r="L1956" t="s">
        <v>691</v>
      </c>
    </row>
    <row r="1957" spans="1:12">
      <c r="A1957">
        <v>2025</v>
      </c>
      <c r="B1957" t="s">
        <v>439</v>
      </c>
      <c r="C1957" t="s">
        <v>53</v>
      </c>
      <c r="D1957" t="s">
        <v>25</v>
      </c>
      <c r="E1957" t="s">
        <v>26</v>
      </c>
      <c r="F1957">
        <v>2023</v>
      </c>
      <c r="G1957">
        <v>0</v>
      </c>
      <c r="H1957" t="s">
        <v>1</v>
      </c>
      <c r="I1957" t="s">
        <v>688</v>
      </c>
      <c r="J1957" t="s">
        <v>690</v>
      </c>
      <c r="K1957" t="s">
        <v>2</v>
      </c>
      <c r="L1957" t="s">
        <v>691</v>
      </c>
    </row>
    <row r="1958" spans="1:12">
      <c r="A1958">
        <v>2025</v>
      </c>
      <c r="B1958" t="s">
        <v>425</v>
      </c>
      <c r="C1958" t="s">
        <v>24</v>
      </c>
      <c r="D1958" t="s">
        <v>25</v>
      </c>
      <c r="E1958" t="s">
        <v>26</v>
      </c>
      <c r="F1958">
        <v>2023</v>
      </c>
      <c r="G1958">
        <v>2</v>
      </c>
      <c r="H1958" t="s">
        <v>1</v>
      </c>
      <c r="I1958" t="s">
        <v>688</v>
      </c>
      <c r="J1958" t="s">
        <v>690</v>
      </c>
      <c r="K1958" t="s">
        <v>2</v>
      </c>
      <c r="L1958" t="s">
        <v>691</v>
      </c>
    </row>
    <row r="1959" spans="1:12">
      <c r="A1959">
        <v>2025</v>
      </c>
      <c r="B1959" t="s">
        <v>436</v>
      </c>
      <c r="C1959" t="s">
        <v>49</v>
      </c>
      <c r="D1959" t="s">
        <v>25</v>
      </c>
      <c r="E1959" t="s">
        <v>26</v>
      </c>
      <c r="F1959">
        <v>2023</v>
      </c>
      <c r="G1959">
        <v>0</v>
      </c>
      <c r="H1959" t="s">
        <v>1</v>
      </c>
      <c r="I1959" t="s">
        <v>688</v>
      </c>
      <c r="J1959" t="s">
        <v>690</v>
      </c>
      <c r="K1959" t="s">
        <v>2</v>
      </c>
      <c r="L1959" t="s">
        <v>691</v>
      </c>
    </row>
    <row r="1960" spans="1:12">
      <c r="A1960">
        <v>2025</v>
      </c>
      <c r="B1960" t="s">
        <v>435</v>
      </c>
      <c r="C1960" t="s">
        <v>48</v>
      </c>
      <c r="D1960" t="s">
        <v>25</v>
      </c>
      <c r="E1960" t="s">
        <v>26</v>
      </c>
      <c r="F1960">
        <v>2023</v>
      </c>
      <c r="G1960">
        <v>0</v>
      </c>
      <c r="H1960" t="s">
        <v>1</v>
      </c>
      <c r="I1960" t="s">
        <v>688</v>
      </c>
      <c r="J1960" t="s">
        <v>690</v>
      </c>
      <c r="K1960" t="s">
        <v>2</v>
      </c>
      <c r="L1960" t="s">
        <v>691</v>
      </c>
    </row>
    <row r="1961" spans="1:12">
      <c r="A1961">
        <v>2025</v>
      </c>
      <c r="B1961" t="s">
        <v>434</v>
      </c>
      <c r="C1961" t="s">
        <v>45</v>
      </c>
      <c r="D1961" t="s">
        <v>25</v>
      </c>
      <c r="E1961" t="s">
        <v>26</v>
      </c>
      <c r="F1961">
        <v>2023</v>
      </c>
      <c r="G1961">
        <v>0</v>
      </c>
      <c r="H1961" t="s">
        <v>1</v>
      </c>
      <c r="I1961" t="s">
        <v>688</v>
      </c>
      <c r="J1961" t="s">
        <v>690</v>
      </c>
      <c r="K1961" t="s">
        <v>2</v>
      </c>
      <c r="L1961" t="s">
        <v>691</v>
      </c>
    </row>
    <row r="1962" spans="1:12">
      <c r="A1962">
        <v>2025</v>
      </c>
      <c r="B1962" t="s">
        <v>422</v>
      </c>
      <c r="C1962" t="s">
        <v>15</v>
      </c>
      <c r="D1962" t="s">
        <v>25</v>
      </c>
      <c r="E1962" t="s">
        <v>26</v>
      </c>
      <c r="F1962">
        <v>2023</v>
      </c>
      <c r="G1962">
        <v>1</v>
      </c>
      <c r="H1962" t="s">
        <v>1</v>
      </c>
      <c r="I1962" t="s">
        <v>688</v>
      </c>
      <c r="J1962" t="s">
        <v>690</v>
      </c>
      <c r="K1962" t="s">
        <v>2</v>
      </c>
      <c r="L1962" t="s">
        <v>691</v>
      </c>
    </row>
    <row r="1963" spans="1:12">
      <c r="A1963">
        <v>2025</v>
      </c>
      <c r="B1963" t="s">
        <v>420</v>
      </c>
      <c r="C1963" t="s">
        <v>8</v>
      </c>
      <c r="D1963" t="s">
        <v>25</v>
      </c>
      <c r="E1963" t="s">
        <v>26</v>
      </c>
      <c r="F1963">
        <v>2023</v>
      </c>
      <c r="G1963">
        <v>6</v>
      </c>
      <c r="H1963" t="s">
        <v>1</v>
      </c>
      <c r="I1963" t="s">
        <v>688</v>
      </c>
      <c r="J1963" t="s">
        <v>690</v>
      </c>
      <c r="K1963" t="s">
        <v>2</v>
      </c>
      <c r="L1963" t="s">
        <v>691</v>
      </c>
    </row>
    <row r="1964" spans="1:12">
      <c r="A1964">
        <v>2025</v>
      </c>
      <c r="B1964" t="s">
        <v>429</v>
      </c>
      <c r="C1964" t="s">
        <v>30</v>
      </c>
      <c r="D1964" t="s">
        <v>73</v>
      </c>
      <c r="E1964" t="s">
        <v>74</v>
      </c>
      <c r="F1964">
        <v>2023</v>
      </c>
      <c r="G1964">
        <v>4</v>
      </c>
      <c r="H1964" t="s">
        <v>1</v>
      </c>
      <c r="I1964" t="s">
        <v>688</v>
      </c>
      <c r="J1964" t="s">
        <v>694</v>
      </c>
      <c r="K1964" t="s">
        <v>54</v>
      </c>
      <c r="L1964" t="s">
        <v>695</v>
      </c>
    </row>
    <row r="1965" spans="1:12">
      <c r="A1965">
        <v>2025</v>
      </c>
      <c r="B1965" t="s">
        <v>424</v>
      </c>
      <c r="C1965" t="s">
        <v>21</v>
      </c>
      <c r="D1965" t="s">
        <v>73</v>
      </c>
      <c r="E1965" t="s">
        <v>74</v>
      </c>
      <c r="F1965">
        <v>2023</v>
      </c>
      <c r="G1965">
        <v>4</v>
      </c>
      <c r="H1965" t="s">
        <v>1</v>
      </c>
      <c r="I1965" t="s">
        <v>688</v>
      </c>
      <c r="J1965" t="s">
        <v>694</v>
      </c>
      <c r="K1965" t="s">
        <v>54</v>
      </c>
      <c r="L1965" t="s">
        <v>695</v>
      </c>
    </row>
    <row r="1966" spans="1:12">
      <c r="A1966">
        <v>2025</v>
      </c>
      <c r="B1966" t="s">
        <v>435</v>
      </c>
      <c r="C1966" t="s">
        <v>48</v>
      </c>
      <c r="D1966" t="s">
        <v>73</v>
      </c>
      <c r="E1966" t="s">
        <v>74</v>
      </c>
      <c r="F1966">
        <v>2023</v>
      </c>
      <c r="G1966">
        <v>4</v>
      </c>
      <c r="H1966" t="s">
        <v>1</v>
      </c>
      <c r="I1966" t="s">
        <v>688</v>
      </c>
      <c r="J1966" t="s">
        <v>694</v>
      </c>
      <c r="K1966" t="s">
        <v>54</v>
      </c>
      <c r="L1966" t="s">
        <v>695</v>
      </c>
    </row>
    <row r="1967" spans="1:12">
      <c r="A1967">
        <v>2025</v>
      </c>
      <c r="B1967" t="s">
        <v>436</v>
      </c>
      <c r="C1967" t="s">
        <v>49</v>
      </c>
      <c r="D1967" t="s">
        <v>73</v>
      </c>
      <c r="E1967" t="s">
        <v>74</v>
      </c>
      <c r="F1967">
        <v>2023</v>
      </c>
      <c r="G1967">
        <v>1</v>
      </c>
      <c r="H1967" t="s">
        <v>1</v>
      </c>
      <c r="I1967" t="s">
        <v>688</v>
      </c>
      <c r="J1967" t="s">
        <v>694</v>
      </c>
      <c r="K1967" t="s">
        <v>54</v>
      </c>
      <c r="L1967" t="s">
        <v>695</v>
      </c>
    </row>
    <row r="1968" spans="1:12">
      <c r="A1968">
        <v>2025</v>
      </c>
      <c r="B1968" t="s">
        <v>434</v>
      </c>
      <c r="C1968" t="s">
        <v>45</v>
      </c>
      <c r="D1968" t="s">
        <v>73</v>
      </c>
      <c r="E1968" t="s">
        <v>74</v>
      </c>
      <c r="F1968">
        <v>2023</v>
      </c>
      <c r="G1968">
        <v>0</v>
      </c>
      <c r="H1968" t="s">
        <v>1</v>
      </c>
      <c r="I1968" t="s">
        <v>688</v>
      </c>
      <c r="J1968" t="s">
        <v>694</v>
      </c>
      <c r="K1968" t="s">
        <v>54</v>
      </c>
      <c r="L1968" t="s">
        <v>695</v>
      </c>
    </row>
    <row r="1969" spans="1:12">
      <c r="A1969">
        <v>2025</v>
      </c>
      <c r="B1969" t="s">
        <v>425</v>
      </c>
      <c r="C1969" t="s">
        <v>24</v>
      </c>
      <c r="D1969" t="s">
        <v>73</v>
      </c>
      <c r="E1969" t="s">
        <v>74</v>
      </c>
      <c r="F1969">
        <v>2023</v>
      </c>
      <c r="G1969">
        <v>1</v>
      </c>
      <c r="H1969" t="s">
        <v>1</v>
      </c>
      <c r="I1969" t="s">
        <v>688</v>
      </c>
      <c r="J1969" t="s">
        <v>694</v>
      </c>
      <c r="K1969" t="s">
        <v>54</v>
      </c>
      <c r="L1969" t="s">
        <v>695</v>
      </c>
    </row>
    <row r="1970" spans="1:12">
      <c r="A1970">
        <v>2025</v>
      </c>
      <c r="B1970" t="s">
        <v>437</v>
      </c>
      <c r="C1970" t="s">
        <v>51</v>
      </c>
      <c r="D1970" t="s">
        <v>73</v>
      </c>
      <c r="E1970" t="s">
        <v>74</v>
      </c>
      <c r="F1970">
        <v>2023</v>
      </c>
      <c r="G1970">
        <v>4</v>
      </c>
      <c r="H1970" t="s">
        <v>1</v>
      </c>
      <c r="I1970" t="s">
        <v>688</v>
      </c>
      <c r="J1970" t="s">
        <v>694</v>
      </c>
      <c r="K1970" t="s">
        <v>54</v>
      </c>
      <c r="L1970" t="s">
        <v>695</v>
      </c>
    </row>
    <row r="1971" spans="1:12">
      <c r="A1971">
        <v>2025</v>
      </c>
      <c r="B1971" t="s">
        <v>421</v>
      </c>
      <c r="C1971" t="s">
        <v>13</v>
      </c>
      <c r="D1971" t="s">
        <v>73</v>
      </c>
      <c r="E1971" t="s">
        <v>74</v>
      </c>
      <c r="F1971">
        <v>2023</v>
      </c>
      <c r="G1971">
        <v>1</v>
      </c>
      <c r="H1971" t="s">
        <v>1</v>
      </c>
      <c r="I1971" t="s">
        <v>688</v>
      </c>
      <c r="J1971" t="s">
        <v>694</v>
      </c>
      <c r="K1971" t="s">
        <v>54</v>
      </c>
      <c r="L1971" t="s">
        <v>695</v>
      </c>
    </row>
    <row r="1972" spans="1:12">
      <c r="A1972">
        <v>2025</v>
      </c>
      <c r="B1972" t="s">
        <v>422</v>
      </c>
      <c r="C1972" t="s">
        <v>15</v>
      </c>
      <c r="D1972" t="s">
        <v>73</v>
      </c>
      <c r="E1972" t="s">
        <v>74</v>
      </c>
      <c r="F1972">
        <v>2023</v>
      </c>
      <c r="G1972">
        <v>5</v>
      </c>
      <c r="H1972" t="s">
        <v>1</v>
      </c>
      <c r="I1972" t="s">
        <v>688</v>
      </c>
      <c r="J1972" t="s">
        <v>694</v>
      </c>
      <c r="K1972" t="s">
        <v>54</v>
      </c>
      <c r="L1972" t="s">
        <v>695</v>
      </c>
    </row>
    <row r="1973" spans="1:12">
      <c r="A1973">
        <v>2025</v>
      </c>
      <c r="B1973" t="s">
        <v>439</v>
      </c>
      <c r="C1973" t="s">
        <v>53</v>
      </c>
      <c r="D1973" t="s">
        <v>73</v>
      </c>
      <c r="E1973" t="s">
        <v>74</v>
      </c>
      <c r="F1973">
        <v>2023</v>
      </c>
      <c r="G1973">
        <v>0</v>
      </c>
      <c r="H1973" t="s">
        <v>1</v>
      </c>
      <c r="I1973" t="s">
        <v>688</v>
      </c>
      <c r="J1973" t="s">
        <v>694</v>
      </c>
      <c r="K1973" t="s">
        <v>54</v>
      </c>
      <c r="L1973" t="s">
        <v>695</v>
      </c>
    </row>
    <row r="1974" spans="1:12">
      <c r="A1974">
        <v>2025</v>
      </c>
      <c r="B1974" t="s">
        <v>438</v>
      </c>
      <c r="C1974" t="s">
        <v>52</v>
      </c>
      <c r="D1974" t="s">
        <v>73</v>
      </c>
      <c r="E1974" t="s">
        <v>74</v>
      </c>
      <c r="F1974">
        <v>2023</v>
      </c>
      <c r="G1974">
        <v>0</v>
      </c>
      <c r="H1974" t="s">
        <v>1</v>
      </c>
      <c r="I1974" t="s">
        <v>688</v>
      </c>
      <c r="J1974" t="s">
        <v>694</v>
      </c>
      <c r="K1974" t="s">
        <v>54</v>
      </c>
      <c r="L1974" t="s">
        <v>695</v>
      </c>
    </row>
    <row r="1975" spans="1:12">
      <c r="A1975">
        <v>2025</v>
      </c>
      <c r="B1975" t="s">
        <v>430</v>
      </c>
      <c r="C1975" t="s">
        <v>33</v>
      </c>
      <c r="D1975" t="s">
        <v>73</v>
      </c>
      <c r="E1975" t="s">
        <v>74</v>
      </c>
      <c r="F1975">
        <v>2023</v>
      </c>
      <c r="G1975">
        <v>3</v>
      </c>
      <c r="H1975" t="s">
        <v>1</v>
      </c>
      <c r="I1975" t="s">
        <v>688</v>
      </c>
      <c r="J1975" t="s">
        <v>694</v>
      </c>
      <c r="K1975" t="s">
        <v>54</v>
      </c>
      <c r="L1975" t="s">
        <v>695</v>
      </c>
    </row>
    <row r="1976" spans="1:12">
      <c r="A1976">
        <v>2025</v>
      </c>
      <c r="B1976" t="s">
        <v>431</v>
      </c>
      <c r="C1976" t="s">
        <v>36</v>
      </c>
      <c r="D1976" t="s">
        <v>73</v>
      </c>
      <c r="E1976" t="s">
        <v>74</v>
      </c>
      <c r="F1976">
        <v>2023</v>
      </c>
      <c r="G1976">
        <v>0</v>
      </c>
      <c r="H1976" t="s">
        <v>1</v>
      </c>
      <c r="I1976" t="s">
        <v>688</v>
      </c>
      <c r="J1976" t="s">
        <v>694</v>
      </c>
      <c r="K1976" t="s">
        <v>54</v>
      </c>
      <c r="L1976" t="s">
        <v>695</v>
      </c>
    </row>
    <row r="1977" spans="1:12">
      <c r="A1977">
        <v>2025</v>
      </c>
      <c r="B1977" t="s">
        <v>433</v>
      </c>
      <c r="C1977" t="s">
        <v>42</v>
      </c>
      <c r="D1977" t="s">
        <v>73</v>
      </c>
      <c r="E1977" t="s">
        <v>74</v>
      </c>
      <c r="F1977">
        <v>2023</v>
      </c>
      <c r="G1977">
        <v>2</v>
      </c>
      <c r="H1977" t="s">
        <v>1</v>
      </c>
      <c r="I1977" t="s">
        <v>688</v>
      </c>
      <c r="J1977" t="s">
        <v>694</v>
      </c>
      <c r="K1977" t="s">
        <v>54</v>
      </c>
      <c r="L1977" t="s">
        <v>695</v>
      </c>
    </row>
    <row r="1978" spans="1:12">
      <c r="A1978">
        <v>2025</v>
      </c>
      <c r="B1978" t="s">
        <v>432</v>
      </c>
      <c r="C1978" t="s">
        <v>39</v>
      </c>
      <c r="D1978" t="s">
        <v>73</v>
      </c>
      <c r="E1978" t="s">
        <v>74</v>
      </c>
      <c r="F1978">
        <v>2023</v>
      </c>
      <c r="G1978">
        <v>1</v>
      </c>
      <c r="H1978" t="s">
        <v>1</v>
      </c>
      <c r="I1978" t="s">
        <v>688</v>
      </c>
      <c r="J1978" t="s">
        <v>694</v>
      </c>
      <c r="K1978" t="s">
        <v>54</v>
      </c>
      <c r="L1978" t="s">
        <v>695</v>
      </c>
    </row>
    <row r="1979" spans="1:12">
      <c r="A1979">
        <v>2025</v>
      </c>
      <c r="B1979" t="s">
        <v>423</v>
      </c>
      <c r="C1979" t="s">
        <v>18</v>
      </c>
      <c r="D1979" t="s">
        <v>73</v>
      </c>
      <c r="E1979" t="s">
        <v>74</v>
      </c>
      <c r="F1979">
        <v>2023</v>
      </c>
      <c r="G1979">
        <v>1</v>
      </c>
      <c r="H1979" t="s">
        <v>1</v>
      </c>
      <c r="I1979" t="s">
        <v>688</v>
      </c>
      <c r="J1979" t="s">
        <v>694</v>
      </c>
      <c r="K1979" t="s">
        <v>54</v>
      </c>
      <c r="L1979" t="s">
        <v>695</v>
      </c>
    </row>
    <row r="1980" spans="1:12">
      <c r="A1980">
        <v>2025</v>
      </c>
      <c r="B1980" t="s">
        <v>428</v>
      </c>
      <c r="C1980" t="s">
        <v>27</v>
      </c>
      <c r="D1980" t="s">
        <v>73</v>
      </c>
      <c r="E1980" t="s">
        <v>74</v>
      </c>
      <c r="F1980">
        <v>2023</v>
      </c>
      <c r="G1980">
        <v>1</v>
      </c>
      <c r="H1980" t="s">
        <v>1</v>
      </c>
      <c r="I1980" t="s">
        <v>688</v>
      </c>
      <c r="J1980" t="s">
        <v>694</v>
      </c>
      <c r="K1980" t="s">
        <v>54</v>
      </c>
      <c r="L1980" t="s">
        <v>695</v>
      </c>
    </row>
    <row r="1981" spans="1:12">
      <c r="A1981">
        <v>2025</v>
      </c>
      <c r="B1981" t="s">
        <v>420</v>
      </c>
      <c r="C1981" t="s">
        <v>8</v>
      </c>
      <c r="D1981" t="s">
        <v>73</v>
      </c>
      <c r="E1981" t="s">
        <v>74</v>
      </c>
      <c r="F1981">
        <v>2023</v>
      </c>
      <c r="G1981">
        <v>4</v>
      </c>
      <c r="H1981" t="s">
        <v>1</v>
      </c>
      <c r="I1981" t="s">
        <v>688</v>
      </c>
      <c r="J1981" t="s">
        <v>694</v>
      </c>
      <c r="K1981" t="s">
        <v>54</v>
      </c>
      <c r="L1981" t="s">
        <v>695</v>
      </c>
    </row>
    <row r="1982" spans="1:12">
      <c r="A1982">
        <v>2025</v>
      </c>
      <c r="B1982" t="s">
        <v>428</v>
      </c>
      <c r="C1982" t="s">
        <v>27</v>
      </c>
      <c r="D1982" t="s">
        <v>40</v>
      </c>
      <c r="E1982" t="s">
        <v>41</v>
      </c>
      <c r="F1982">
        <v>2020</v>
      </c>
      <c r="G1982">
        <v>12.58</v>
      </c>
      <c r="H1982" t="s">
        <v>1</v>
      </c>
      <c r="I1982" t="s">
        <v>688</v>
      </c>
      <c r="J1982" t="s">
        <v>690</v>
      </c>
      <c r="K1982" t="s">
        <v>2</v>
      </c>
      <c r="L1982" t="s">
        <v>708</v>
      </c>
    </row>
    <row r="1983" spans="1:12">
      <c r="A1983">
        <v>2025</v>
      </c>
      <c r="B1983" t="s">
        <v>431</v>
      </c>
      <c r="C1983" t="s">
        <v>36</v>
      </c>
      <c r="D1983" t="s">
        <v>40</v>
      </c>
      <c r="E1983" t="s">
        <v>41</v>
      </c>
      <c r="F1983">
        <v>2020</v>
      </c>
      <c r="G1983">
        <v>14.81</v>
      </c>
      <c r="H1983" t="s">
        <v>1</v>
      </c>
      <c r="I1983" t="s">
        <v>688</v>
      </c>
      <c r="J1983" t="s">
        <v>690</v>
      </c>
      <c r="K1983" t="s">
        <v>2</v>
      </c>
      <c r="L1983" t="s">
        <v>708</v>
      </c>
    </row>
    <row r="1984" spans="1:12">
      <c r="A1984">
        <v>2025</v>
      </c>
      <c r="B1984" t="s">
        <v>425</v>
      </c>
      <c r="C1984" t="s">
        <v>24</v>
      </c>
      <c r="D1984" t="s">
        <v>40</v>
      </c>
      <c r="E1984" t="s">
        <v>41</v>
      </c>
      <c r="F1984">
        <v>2020</v>
      </c>
      <c r="G1984">
        <v>10.58</v>
      </c>
      <c r="H1984" t="s">
        <v>1</v>
      </c>
      <c r="I1984" t="s">
        <v>688</v>
      </c>
      <c r="J1984" t="s">
        <v>690</v>
      </c>
      <c r="K1984" t="s">
        <v>2</v>
      </c>
      <c r="L1984" t="s">
        <v>708</v>
      </c>
    </row>
    <row r="1985" spans="1:12">
      <c r="A1985">
        <v>2025</v>
      </c>
      <c r="B1985" t="s">
        <v>435</v>
      </c>
      <c r="C1985" t="s">
        <v>48</v>
      </c>
      <c r="D1985" t="s">
        <v>40</v>
      </c>
      <c r="E1985" t="s">
        <v>41</v>
      </c>
      <c r="F1985">
        <v>2020</v>
      </c>
      <c r="G1985">
        <v>14.48</v>
      </c>
      <c r="H1985" t="s">
        <v>1</v>
      </c>
      <c r="I1985" t="s">
        <v>688</v>
      </c>
      <c r="J1985" t="s">
        <v>690</v>
      </c>
      <c r="K1985" t="s">
        <v>2</v>
      </c>
      <c r="L1985" t="s">
        <v>708</v>
      </c>
    </row>
    <row r="1986" spans="1:12">
      <c r="A1986">
        <v>2025</v>
      </c>
      <c r="B1986" t="s">
        <v>424</v>
      </c>
      <c r="C1986" t="s">
        <v>21</v>
      </c>
      <c r="D1986" t="s">
        <v>40</v>
      </c>
      <c r="E1986" t="s">
        <v>41</v>
      </c>
      <c r="F1986">
        <v>2020</v>
      </c>
      <c r="G1986">
        <v>19.93</v>
      </c>
      <c r="H1986" t="s">
        <v>1</v>
      </c>
      <c r="I1986" t="s">
        <v>688</v>
      </c>
      <c r="J1986" t="s">
        <v>690</v>
      </c>
      <c r="K1986" t="s">
        <v>2</v>
      </c>
      <c r="L1986" t="s">
        <v>708</v>
      </c>
    </row>
    <row r="1987" spans="1:12">
      <c r="A1987">
        <v>2025</v>
      </c>
      <c r="B1987" t="s">
        <v>421</v>
      </c>
      <c r="C1987" t="s">
        <v>13</v>
      </c>
      <c r="D1987" t="s">
        <v>40</v>
      </c>
      <c r="E1987" t="s">
        <v>41</v>
      </c>
      <c r="F1987">
        <v>2020</v>
      </c>
      <c r="G1987">
        <v>16.07</v>
      </c>
      <c r="H1987" t="s">
        <v>1</v>
      </c>
      <c r="I1987" t="s">
        <v>688</v>
      </c>
      <c r="J1987" t="s">
        <v>690</v>
      </c>
      <c r="K1987" t="s">
        <v>2</v>
      </c>
      <c r="L1987" t="s">
        <v>708</v>
      </c>
    </row>
    <row r="1988" spans="1:12">
      <c r="A1988">
        <v>2025</v>
      </c>
      <c r="B1988" t="s">
        <v>422</v>
      </c>
      <c r="C1988" t="s">
        <v>15</v>
      </c>
      <c r="D1988" t="s">
        <v>40</v>
      </c>
      <c r="E1988" t="s">
        <v>41</v>
      </c>
      <c r="F1988">
        <v>2020</v>
      </c>
      <c r="G1988">
        <v>17.309999999999999</v>
      </c>
      <c r="H1988" t="s">
        <v>1</v>
      </c>
      <c r="I1988" t="s">
        <v>688</v>
      </c>
      <c r="J1988" t="s">
        <v>690</v>
      </c>
      <c r="K1988" t="s">
        <v>2</v>
      </c>
      <c r="L1988" t="s">
        <v>708</v>
      </c>
    </row>
    <row r="1989" spans="1:12">
      <c r="A1989">
        <v>2025</v>
      </c>
      <c r="B1989" t="s">
        <v>420</v>
      </c>
      <c r="C1989" t="s">
        <v>8</v>
      </c>
      <c r="D1989" t="s">
        <v>40</v>
      </c>
      <c r="E1989" t="s">
        <v>41</v>
      </c>
      <c r="F1989">
        <v>2020</v>
      </c>
      <c r="G1989">
        <v>16.850000000000001</v>
      </c>
      <c r="H1989" t="s">
        <v>1</v>
      </c>
      <c r="I1989" t="s">
        <v>688</v>
      </c>
      <c r="J1989" t="s">
        <v>690</v>
      </c>
      <c r="K1989" t="s">
        <v>2</v>
      </c>
      <c r="L1989" t="s">
        <v>708</v>
      </c>
    </row>
    <row r="1990" spans="1:12">
      <c r="A1990">
        <v>2025</v>
      </c>
      <c r="B1990" t="s">
        <v>423</v>
      </c>
      <c r="C1990" t="s">
        <v>18</v>
      </c>
      <c r="D1990" t="s">
        <v>40</v>
      </c>
      <c r="E1990" t="s">
        <v>41</v>
      </c>
      <c r="F1990">
        <v>2020</v>
      </c>
      <c r="G1990">
        <v>17.760000000000002</v>
      </c>
      <c r="H1990" t="s">
        <v>1</v>
      </c>
      <c r="I1990" t="s">
        <v>688</v>
      </c>
      <c r="J1990" t="s">
        <v>690</v>
      </c>
      <c r="K1990" t="s">
        <v>2</v>
      </c>
      <c r="L1990" t="s">
        <v>708</v>
      </c>
    </row>
    <row r="1991" spans="1:12">
      <c r="A1991">
        <v>2025</v>
      </c>
      <c r="B1991" t="s">
        <v>434</v>
      </c>
      <c r="C1991" t="s">
        <v>45</v>
      </c>
      <c r="D1991" t="s">
        <v>40</v>
      </c>
      <c r="E1991" t="s">
        <v>41</v>
      </c>
      <c r="F1991">
        <v>2020</v>
      </c>
      <c r="G1991">
        <v>13.63</v>
      </c>
      <c r="H1991" t="s">
        <v>1</v>
      </c>
      <c r="I1991" t="s">
        <v>688</v>
      </c>
      <c r="J1991" t="s">
        <v>690</v>
      </c>
      <c r="K1991" t="s">
        <v>2</v>
      </c>
      <c r="L1991" t="s">
        <v>708</v>
      </c>
    </row>
    <row r="1992" spans="1:12">
      <c r="A1992">
        <v>2025</v>
      </c>
      <c r="B1992" t="s">
        <v>438</v>
      </c>
      <c r="C1992" t="s">
        <v>52</v>
      </c>
      <c r="D1992" t="s">
        <v>40</v>
      </c>
      <c r="E1992" t="s">
        <v>41</v>
      </c>
      <c r="F1992">
        <v>2020</v>
      </c>
      <c r="G1992">
        <v>13.55</v>
      </c>
      <c r="H1992" t="s">
        <v>1</v>
      </c>
      <c r="I1992" t="s">
        <v>688</v>
      </c>
      <c r="J1992" t="s">
        <v>690</v>
      </c>
      <c r="K1992" t="s">
        <v>2</v>
      </c>
      <c r="L1992" t="s">
        <v>708</v>
      </c>
    </row>
    <row r="1993" spans="1:12">
      <c r="A1993">
        <v>2025</v>
      </c>
      <c r="B1993" t="s">
        <v>433</v>
      </c>
      <c r="C1993" t="s">
        <v>42</v>
      </c>
      <c r="D1993" t="s">
        <v>40</v>
      </c>
      <c r="E1993" t="s">
        <v>41</v>
      </c>
      <c r="F1993">
        <v>2020</v>
      </c>
      <c r="G1993">
        <v>19.72</v>
      </c>
      <c r="H1993" t="s">
        <v>1</v>
      </c>
      <c r="I1993" t="s">
        <v>688</v>
      </c>
      <c r="J1993" t="s">
        <v>690</v>
      </c>
      <c r="K1993" t="s">
        <v>2</v>
      </c>
      <c r="L1993" t="s">
        <v>708</v>
      </c>
    </row>
    <row r="1994" spans="1:12">
      <c r="A1994">
        <v>2025</v>
      </c>
      <c r="B1994" t="s">
        <v>429</v>
      </c>
      <c r="C1994" t="s">
        <v>30</v>
      </c>
      <c r="D1994" t="s">
        <v>40</v>
      </c>
      <c r="E1994" t="s">
        <v>41</v>
      </c>
      <c r="F1994">
        <v>2020</v>
      </c>
      <c r="G1994">
        <v>14.01</v>
      </c>
      <c r="H1994" t="s">
        <v>1</v>
      </c>
      <c r="I1994" t="s">
        <v>688</v>
      </c>
      <c r="J1994" t="s">
        <v>690</v>
      </c>
      <c r="K1994" t="s">
        <v>2</v>
      </c>
      <c r="L1994" t="s">
        <v>708</v>
      </c>
    </row>
    <row r="1995" spans="1:12">
      <c r="A1995">
        <v>2025</v>
      </c>
      <c r="B1995" t="s">
        <v>437</v>
      </c>
      <c r="C1995" t="s">
        <v>51</v>
      </c>
      <c r="D1995" t="s">
        <v>40</v>
      </c>
      <c r="E1995" t="s">
        <v>41</v>
      </c>
      <c r="F1995">
        <v>2020</v>
      </c>
      <c r="G1995">
        <v>11.83</v>
      </c>
      <c r="H1995" t="s">
        <v>1</v>
      </c>
      <c r="I1995" t="s">
        <v>688</v>
      </c>
      <c r="J1995" t="s">
        <v>690</v>
      </c>
      <c r="K1995" t="s">
        <v>2</v>
      </c>
      <c r="L1995" t="s">
        <v>708</v>
      </c>
    </row>
    <row r="1996" spans="1:12">
      <c r="A1996">
        <v>2025</v>
      </c>
      <c r="B1996" t="s">
        <v>430</v>
      </c>
      <c r="C1996" t="s">
        <v>33</v>
      </c>
      <c r="D1996" t="s">
        <v>40</v>
      </c>
      <c r="E1996" t="s">
        <v>41</v>
      </c>
      <c r="F1996">
        <v>2020</v>
      </c>
      <c r="G1996">
        <v>11.73</v>
      </c>
      <c r="H1996" t="s">
        <v>1</v>
      </c>
      <c r="I1996" t="s">
        <v>688</v>
      </c>
      <c r="J1996" t="s">
        <v>690</v>
      </c>
      <c r="K1996" t="s">
        <v>2</v>
      </c>
      <c r="L1996" t="s">
        <v>708</v>
      </c>
    </row>
    <row r="1997" spans="1:12">
      <c r="A1997">
        <v>2025</v>
      </c>
      <c r="B1997" t="s">
        <v>436</v>
      </c>
      <c r="C1997" t="s">
        <v>49</v>
      </c>
      <c r="D1997" t="s">
        <v>40</v>
      </c>
      <c r="E1997" t="s">
        <v>41</v>
      </c>
      <c r="F1997">
        <v>2020</v>
      </c>
      <c r="G1997">
        <v>21.44</v>
      </c>
      <c r="H1997" t="s">
        <v>1</v>
      </c>
      <c r="I1997" t="s">
        <v>688</v>
      </c>
      <c r="J1997" t="s">
        <v>690</v>
      </c>
      <c r="K1997" t="s">
        <v>2</v>
      </c>
      <c r="L1997" t="s">
        <v>708</v>
      </c>
    </row>
    <row r="1998" spans="1:12">
      <c r="A1998">
        <v>2025</v>
      </c>
      <c r="B1998" t="s">
        <v>432</v>
      </c>
      <c r="C1998" t="s">
        <v>39</v>
      </c>
      <c r="D1998" t="s">
        <v>40</v>
      </c>
      <c r="E1998" t="s">
        <v>41</v>
      </c>
      <c r="F1998">
        <v>2020</v>
      </c>
      <c r="G1998">
        <v>16.010000000000002</v>
      </c>
      <c r="H1998" t="s">
        <v>1</v>
      </c>
      <c r="I1998" t="s">
        <v>688</v>
      </c>
      <c r="J1998" t="s">
        <v>690</v>
      </c>
      <c r="K1998" t="s">
        <v>2</v>
      </c>
      <c r="L1998" t="s">
        <v>708</v>
      </c>
    </row>
    <row r="1999" spans="1:12">
      <c r="A1999">
        <v>2025</v>
      </c>
      <c r="B1999" t="s">
        <v>439</v>
      </c>
      <c r="C1999" t="s">
        <v>53</v>
      </c>
      <c r="D1999" t="s">
        <v>40</v>
      </c>
      <c r="E1999" t="s">
        <v>41</v>
      </c>
      <c r="F1999">
        <v>2020</v>
      </c>
      <c r="G1999">
        <v>14.64</v>
      </c>
      <c r="H1999" t="s">
        <v>1</v>
      </c>
      <c r="I1999" t="s">
        <v>688</v>
      </c>
      <c r="J1999" t="s">
        <v>690</v>
      </c>
      <c r="K1999" t="s">
        <v>2</v>
      </c>
      <c r="L1999" t="s">
        <v>708</v>
      </c>
    </row>
    <row r="2000" spans="1:12">
      <c r="A2000">
        <v>2025</v>
      </c>
      <c r="B2000" t="s">
        <v>433</v>
      </c>
      <c r="C2000" t="s">
        <v>42</v>
      </c>
      <c r="D2000" t="s">
        <v>80</v>
      </c>
      <c r="E2000" t="s">
        <v>81</v>
      </c>
      <c r="F2000">
        <v>2023</v>
      </c>
      <c r="G2000">
        <v>0</v>
      </c>
      <c r="H2000" t="s">
        <v>1</v>
      </c>
      <c r="I2000" t="s">
        <v>688</v>
      </c>
      <c r="J2000" t="s">
        <v>690</v>
      </c>
      <c r="K2000" t="s">
        <v>78</v>
      </c>
      <c r="L2000" t="s">
        <v>691</v>
      </c>
    </row>
    <row r="2001" spans="1:12">
      <c r="A2001">
        <v>2025</v>
      </c>
      <c r="B2001" t="s">
        <v>437</v>
      </c>
      <c r="C2001" t="s">
        <v>51</v>
      </c>
      <c r="D2001" t="s">
        <v>80</v>
      </c>
      <c r="E2001" t="s">
        <v>81</v>
      </c>
      <c r="F2001">
        <v>2023</v>
      </c>
      <c r="G2001">
        <v>267</v>
      </c>
      <c r="H2001" t="s">
        <v>1</v>
      </c>
      <c r="I2001" t="s">
        <v>688</v>
      </c>
      <c r="J2001" t="s">
        <v>690</v>
      </c>
      <c r="K2001" t="s">
        <v>78</v>
      </c>
      <c r="L2001" t="s">
        <v>691</v>
      </c>
    </row>
    <row r="2002" spans="1:12">
      <c r="A2002">
        <v>2025</v>
      </c>
      <c r="B2002" t="s">
        <v>420</v>
      </c>
      <c r="C2002" t="s">
        <v>8</v>
      </c>
      <c r="D2002" t="s">
        <v>80</v>
      </c>
      <c r="E2002" t="s">
        <v>81</v>
      </c>
      <c r="F2002">
        <v>2023</v>
      </c>
      <c r="G2002">
        <v>607.5</v>
      </c>
      <c r="H2002" t="s">
        <v>1</v>
      </c>
      <c r="I2002" t="s">
        <v>688</v>
      </c>
      <c r="J2002" t="s">
        <v>690</v>
      </c>
      <c r="K2002" t="s">
        <v>78</v>
      </c>
      <c r="L2002" t="s">
        <v>691</v>
      </c>
    </row>
    <row r="2003" spans="1:12">
      <c r="A2003">
        <v>2025</v>
      </c>
      <c r="B2003" t="s">
        <v>421</v>
      </c>
      <c r="C2003" t="s">
        <v>13</v>
      </c>
      <c r="D2003" t="s">
        <v>80</v>
      </c>
      <c r="E2003" t="s">
        <v>81</v>
      </c>
      <c r="F2003">
        <v>2023</v>
      </c>
      <c r="G2003">
        <v>0</v>
      </c>
      <c r="H2003" t="s">
        <v>1</v>
      </c>
      <c r="I2003" t="s">
        <v>688</v>
      </c>
      <c r="J2003" t="s">
        <v>690</v>
      </c>
      <c r="K2003" t="s">
        <v>78</v>
      </c>
      <c r="L2003" t="s">
        <v>691</v>
      </c>
    </row>
    <row r="2004" spans="1:12">
      <c r="A2004">
        <v>2025</v>
      </c>
      <c r="B2004" t="s">
        <v>439</v>
      </c>
      <c r="C2004" t="s">
        <v>53</v>
      </c>
      <c r="D2004" t="s">
        <v>80</v>
      </c>
      <c r="E2004" t="s">
        <v>81</v>
      </c>
      <c r="F2004">
        <v>2023</v>
      </c>
      <c r="G2004">
        <v>0</v>
      </c>
      <c r="H2004" t="s">
        <v>1</v>
      </c>
      <c r="I2004" t="s">
        <v>688</v>
      </c>
      <c r="J2004" t="s">
        <v>690</v>
      </c>
      <c r="K2004" t="s">
        <v>78</v>
      </c>
      <c r="L2004" t="s">
        <v>691</v>
      </c>
    </row>
    <row r="2005" spans="1:12">
      <c r="A2005">
        <v>2025</v>
      </c>
      <c r="B2005" t="s">
        <v>432</v>
      </c>
      <c r="C2005" t="s">
        <v>39</v>
      </c>
      <c r="D2005" t="s">
        <v>80</v>
      </c>
      <c r="E2005" t="s">
        <v>81</v>
      </c>
      <c r="F2005">
        <v>2023</v>
      </c>
      <c r="G2005">
        <v>729</v>
      </c>
      <c r="H2005" t="s">
        <v>1</v>
      </c>
      <c r="I2005" t="s">
        <v>688</v>
      </c>
      <c r="J2005" t="s">
        <v>690</v>
      </c>
      <c r="K2005" t="s">
        <v>78</v>
      </c>
      <c r="L2005" t="s">
        <v>691</v>
      </c>
    </row>
    <row r="2006" spans="1:12">
      <c r="A2006">
        <v>2025</v>
      </c>
      <c r="B2006" t="s">
        <v>422</v>
      </c>
      <c r="C2006" t="s">
        <v>15</v>
      </c>
      <c r="D2006" t="s">
        <v>80</v>
      </c>
      <c r="E2006" t="s">
        <v>81</v>
      </c>
      <c r="F2006">
        <v>2023</v>
      </c>
      <c r="G2006">
        <v>0</v>
      </c>
      <c r="H2006" t="s">
        <v>1</v>
      </c>
      <c r="I2006" t="s">
        <v>688</v>
      </c>
      <c r="J2006" t="s">
        <v>690</v>
      </c>
      <c r="K2006" t="s">
        <v>78</v>
      </c>
      <c r="L2006" t="s">
        <v>691</v>
      </c>
    </row>
    <row r="2007" spans="1:12">
      <c r="A2007">
        <v>2025</v>
      </c>
      <c r="B2007" t="s">
        <v>423</v>
      </c>
      <c r="C2007" t="s">
        <v>18</v>
      </c>
      <c r="D2007" t="s">
        <v>80</v>
      </c>
      <c r="E2007" t="s">
        <v>81</v>
      </c>
      <c r="F2007">
        <v>2023</v>
      </c>
      <c r="G2007">
        <v>0</v>
      </c>
      <c r="H2007" t="s">
        <v>1</v>
      </c>
      <c r="I2007" t="s">
        <v>688</v>
      </c>
      <c r="J2007" t="s">
        <v>690</v>
      </c>
      <c r="K2007" t="s">
        <v>78</v>
      </c>
      <c r="L2007" t="s">
        <v>691</v>
      </c>
    </row>
    <row r="2008" spans="1:12">
      <c r="A2008">
        <v>2025</v>
      </c>
      <c r="B2008" t="s">
        <v>425</v>
      </c>
      <c r="C2008" t="s">
        <v>24</v>
      </c>
      <c r="D2008" t="s">
        <v>80</v>
      </c>
      <c r="E2008" t="s">
        <v>81</v>
      </c>
      <c r="F2008">
        <v>2023</v>
      </c>
      <c r="G2008">
        <v>303</v>
      </c>
      <c r="H2008" t="s">
        <v>1</v>
      </c>
      <c r="I2008" t="s">
        <v>688</v>
      </c>
      <c r="J2008" t="s">
        <v>690</v>
      </c>
      <c r="K2008" t="s">
        <v>78</v>
      </c>
      <c r="L2008" t="s">
        <v>691</v>
      </c>
    </row>
    <row r="2009" spans="1:12">
      <c r="A2009">
        <v>2025</v>
      </c>
      <c r="B2009" t="s">
        <v>424</v>
      </c>
      <c r="C2009" t="s">
        <v>21</v>
      </c>
      <c r="D2009" t="s">
        <v>80</v>
      </c>
      <c r="E2009" t="s">
        <v>81</v>
      </c>
      <c r="F2009">
        <v>2023</v>
      </c>
      <c r="G2009">
        <v>765</v>
      </c>
      <c r="H2009" t="s">
        <v>1</v>
      </c>
      <c r="I2009" t="s">
        <v>688</v>
      </c>
      <c r="J2009" t="s">
        <v>690</v>
      </c>
      <c r="K2009" t="s">
        <v>78</v>
      </c>
      <c r="L2009" t="s">
        <v>691</v>
      </c>
    </row>
    <row r="2010" spans="1:12">
      <c r="A2010">
        <v>2025</v>
      </c>
      <c r="B2010" t="s">
        <v>428</v>
      </c>
      <c r="C2010" t="s">
        <v>27</v>
      </c>
      <c r="D2010" t="s">
        <v>80</v>
      </c>
      <c r="E2010" t="s">
        <v>81</v>
      </c>
      <c r="F2010">
        <v>2023</v>
      </c>
      <c r="G2010">
        <v>0</v>
      </c>
      <c r="H2010" t="s">
        <v>1</v>
      </c>
      <c r="I2010" t="s">
        <v>688</v>
      </c>
      <c r="J2010" t="s">
        <v>690</v>
      </c>
      <c r="K2010" t="s">
        <v>78</v>
      </c>
      <c r="L2010" t="s">
        <v>691</v>
      </c>
    </row>
    <row r="2011" spans="1:12">
      <c r="A2011">
        <v>2025</v>
      </c>
      <c r="B2011" t="s">
        <v>434</v>
      </c>
      <c r="C2011" t="s">
        <v>45</v>
      </c>
      <c r="D2011" t="s">
        <v>80</v>
      </c>
      <c r="E2011" t="s">
        <v>81</v>
      </c>
      <c r="F2011">
        <v>2023</v>
      </c>
      <c r="G2011">
        <v>0</v>
      </c>
      <c r="H2011" t="s">
        <v>1</v>
      </c>
      <c r="I2011" t="s">
        <v>688</v>
      </c>
      <c r="J2011" t="s">
        <v>690</v>
      </c>
      <c r="K2011" t="s">
        <v>78</v>
      </c>
      <c r="L2011" t="s">
        <v>691</v>
      </c>
    </row>
    <row r="2012" spans="1:12">
      <c r="A2012">
        <v>2025</v>
      </c>
      <c r="B2012" t="s">
        <v>431</v>
      </c>
      <c r="C2012" t="s">
        <v>36</v>
      </c>
      <c r="D2012" t="s">
        <v>80</v>
      </c>
      <c r="E2012" t="s">
        <v>81</v>
      </c>
      <c r="F2012">
        <v>2023</v>
      </c>
      <c r="G2012">
        <v>0</v>
      </c>
      <c r="H2012" t="s">
        <v>1</v>
      </c>
      <c r="I2012" t="s">
        <v>688</v>
      </c>
      <c r="J2012" t="s">
        <v>690</v>
      </c>
      <c r="K2012" t="s">
        <v>78</v>
      </c>
      <c r="L2012" t="s">
        <v>691</v>
      </c>
    </row>
    <row r="2013" spans="1:12">
      <c r="A2013">
        <v>2025</v>
      </c>
      <c r="B2013" t="s">
        <v>435</v>
      </c>
      <c r="C2013" t="s">
        <v>48</v>
      </c>
      <c r="D2013" t="s">
        <v>80</v>
      </c>
      <c r="E2013" t="s">
        <v>81</v>
      </c>
      <c r="F2013">
        <v>2023</v>
      </c>
      <c r="G2013">
        <v>0</v>
      </c>
      <c r="H2013" t="s">
        <v>1</v>
      </c>
      <c r="I2013" t="s">
        <v>688</v>
      </c>
      <c r="J2013" t="s">
        <v>690</v>
      </c>
      <c r="K2013" t="s">
        <v>78</v>
      </c>
      <c r="L2013" t="s">
        <v>691</v>
      </c>
    </row>
    <row r="2014" spans="1:12">
      <c r="A2014">
        <v>2025</v>
      </c>
      <c r="B2014" t="s">
        <v>429</v>
      </c>
      <c r="C2014" t="s">
        <v>30</v>
      </c>
      <c r="D2014" t="s">
        <v>80</v>
      </c>
      <c r="E2014" t="s">
        <v>81</v>
      </c>
      <c r="F2014">
        <v>2023</v>
      </c>
      <c r="G2014">
        <v>533.25</v>
      </c>
      <c r="H2014" t="s">
        <v>1</v>
      </c>
      <c r="I2014" t="s">
        <v>688</v>
      </c>
      <c r="J2014" t="s">
        <v>690</v>
      </c>
      <c r="K2014" t="s">
        <v>78</v>
      </c>
      <c r="L2014" t="s">
        <v>691</v>
      </c>
    </row>
    <row r="2015" spans="1:12">
      <c r="A2015">
        <v>2025</v>
      </c>
      <c r="B2015" t="s">
        <v>430</v>
      </c>
      <c r="C2015" t="s">
        <v>33</v>
      </c>
      <c r="D2015" t="s">
        <v>80</v>
      </c>
      <c r="E2015" t="s">
        <v>81</v>
      </c>
      <c r="F2015">
        <v>2023</v>
      </c>
      <c r="G2015">
        <v>549</v>
      </c>
      <c r="H2015" t="s">
        <v>1</v>
      </c>
      <c r="I2015" t="s">
        <v>688</v>
      </c>
      <c r="J2015" t="s">
        <v>690</v>
      </c>
      <c r="K2015" t="s">
        <v>78</v>
      </c>
      <c r="L2015" t="s">
        <v>691</v>
      </c>
    </row>
    <row r="2016" spans="1:12">
      <c r="A2016">
        <v>2025</v>
      </c>
      <c r="B2016" t="s">
        <v>436</v>
      </c>
      <c r="C2016" t="s">
        <v>49</v>
      </c>
      <c r="D2016" t="s">
        <v>80</v>
      </c>
      <c r="E2016" t="s">
        <v>81</v>
      </c>
      <c r="F2016">
        <v>2023</v>
      </c>
      <c r="G2016">
        <v>0</v>
      </c>
      <c r="H2016" t="s">
        <v>1</v>
      </c>
      <c r="I2016" t="s">
        <v>688</v>
      </c>
      <c r="J2016" t="s">
        <v>690</v>
      </c>
      <c r="K2016" t="s">
        <v>78</v>
      </c>
      <c r="L2016" t="s">
        <v>691</v>
      </c>
    </row>
    <row r="2017" spans="1:12">
      <c r="A2017">
        <v>2025</v>
      </c>
      <c r="B2017" t="s">
        <v>438</v>
      </c>
      <c r="C2017" t="s">
        <v>52</v>
      </c>
      <c r="D2017" t="s">
        <v>80</v>
      </c>
      <c r="E2017" t="s">
        <v>81</v>
      </c>
      <c r="F2017">
        <v>2023</v>
      </c>
      <c r="G2017">
        <v>0</v>
      </c>
      <c r="H2017" t="s">
        <v>1</v>
      </c>
      <c r="I2017" t="s">
        <v>688</v>
      </c>
      <c r="J2017" t="s">
        <v>690</v>
      </c>
      <c r="K2017" t="s">
        <v>78</v>
      </c>
      <c r="L2017" t="s">
        <v>691</v>
      </c>
    </row>
    <row r="2018" spans="1:12">
      <c r="A2018">
        <v>2025</v>
      </c>
      <c r="B2018" t="s">
        <v>431</v>
      </c>
      <c r="C2018" t="s">
        <v>36</v>
      </c>
      <c r="D2018" t="s">
        <v>133</v>
      </c>
      <c r="E2018" t="s">
        <v>134</v>
      </c>
      <c r="F2018">
        <v>2023</v>
      </c>
      <c r="G2018">
        <v>1</v>
      </c>
      <c r="H2018" t="s">
        <v>717</v>
      </c>
      <c r="I2018" t="s">
        <v>716</v>
      </c>
      <c r="J2018" t="s">
        <v>690</v>
      </c>
      <c r="L2018" t="s">
        <v>691</v>
      </c>
    </row>
    <row r="2019" spans="1:12">
      <c r="A2019">
        <v>2025</v>
      </c>
      <c r="B2019" t="s">
        <v>434</v>
      </c>
      <c r="C2019" t="s">
        <v>45</v>
      </c>
      <c r="D2019" t="s">
        <v>133</v>
      </c>
      <c r="E2019" t="s">
        <v>134</v>
      </c>
      <c r="F2019">
        <v>2023</v>
      </c>
      <c r="G2019">
        <v>0</v>
      </c>
      <c r="H2019" t="s">
        <v>717</v>
      </c>
      <c r="I2019" t="s">
        <v>716</v>
      </c>
      <c r="J2019" t="s">
        <v>690</v>
      </c>
      <c r="L2019" t="s">
        <v>691</v>
      </c>
    </row>
    <row r="2020" spans="1:12">
      <c r="A2020">
        <v>2025</v>
      </c>
      <c r="B2020" t="s">
        <v>438</v>
      </c>
      <c r="C2020" t="s">
        <v>52</v>
      </c>
      <c r="D2020" t="s">
        <v>133</v>
      </c>
      <c r="E2020" t="s">
        <v>134</v>
      </c>
      <c r="F2020">
        <v>2023</v>
      </c>
      <c r="G2020">
        <v>0</v>
      </c>
      <c r="H2020" t="s">
        <v>717</v>
      </c>
      <c r="I2020" t="s">
        <v>716</v>
      </c>
      <c r="J2020" t="s">
        <v>690</v>
      </c>
      <c r="L2020" t="s">
        <v>691</v>
      </c>
    </row>
    <row r="2021" spans="1:12">
      <c r="A2021">
        <v>2025</v>
      </c>
      <c r="B2021" t="s">
        <v>433</v>
      </c>
      <c r="C2021" t="s">
        <v>42</v>
      </c>
      <c r="D2021" t="s">
        <v>133</v>
      </c>
      <c r="E2021" t="s">
        <v>134</v>
      </c>
      <c r="F2021">
        <v>2023</v>
      </c>
      <c r="G2021">
        <v>0</v>
      </c>
      <c r="H2021" t="s">
        <v>717</v>
      </c>
      <c r="I2021" t="s">
        <v>716</v>
      </c>
      <c r="J2021" t="s">
        <v>690</v>
      </c>
      <c r="L2021" t="s">
        <v>691</v>
      </c>
    </row>
    <row r="2022" spans="1:12">
      <c r="A2022">
        <v>2025</v>
      </c>
      <c r="B2022" t="s">
        <v>439</v>
      </c>
      <c r="C2022" t="s">
        <v>53</v>
      </c>
      <c r="D2022" t="s">
        <v>133</v>
      </c>
      <c r="E2022" t="s">
        <v>134</v>
      </c>
      <c r="F2022">
        <v>2023</v>
      </c>
      <c r="G2022">
        <v>2</v>
      </c>
      <c r="H2022" t="s">
        <v>717</v>
      </c>
      <c r="I2022" t="s">
        <v>716</v>
      </c>
      <c r="J2022" t="s">
        <v>690</v>
      </c>
      <c r="L2022" t="s">
        <v>691</v>
      </c>
    </row>
    <row r="2023" spans="1:12">
      <c r="A2023">
        <v>2025</v>
      </c>
      <c r="B2023" t="s">
        <v>435</v>
      </c>
      <c r="C2023" t="s">
        <v>48</v>
      </c>
      <c r="D2023" t="s">
        <v>133</v>
      </c>
      <c r="E2023" t="s">
        <v>134</v>
      </c>
      <c r="F2023">
        <v>2023</v>
      </c>
      <c r="G2023">
        <v>1</v>
      </c>
      <c r="H2023" t="s">
        <v>717</v>
      </c>
      <c r="I2023" t="s">
        <v>716</v>
      </c>
      <c r="J2023" t="s">
        <v>690</v>
      </c>
      <c r="L2023" t="s">
        <v>691</v>
      </c>
    </row>
    <row r="2024" spans="1:12">
      <c r="A2024">
        <v>2025</v>
      </c>
      <c r="B2024" t="s">
        <v>430</v>
      </c>
      <c r="C2024" t="s">
        <v>33</v>
      </c>
      <c r="D2024" t="s">
        <v>133</v>
      </c>
      <c r="E2024" t="s">
        <v>134</v>
      </c>
      <c r="F2024">
        <v>2023</v>
      </c>
      <c r="G2024">
        <v>0</v>
      </c>
      <c r="H2024" t="s">
        <v>717</v>
      </c>
      <c r="I2024" t="s">
        <v>716</v>
      </c>
      <c r="J2024" t="s">
        <v>690</v>
      </c>
      <c r="L2024" t="s">
        <v>691</v>
      </c>
    </row>
    <row r="2025" spans="1:12">
      <c r="A2025">
        <v>2025</v>
      </c>
      <c r="B2025" t="s">
        <v>437</v>
      </c>
      <c r="C2025" t="s">
        <v>51</v>
      </c>
      <c r="D2025" t="s">
        <v>133</v>
      </c>
      <c r="E2025" t="s">
        <v>134</v>
      </c>
      <c r="F2025">
        <v>2023</v>
      </c>
      <c r="G2025">
        <v>10</v>
      </c>
      <c r="H2025" t="s">
        <v>717</v>
      </c>
      <c r="I2025" t="s">
        <v>716</v>
      </c>
      <c r="J2025" t="s">
        <v>690</v>
      </c>
      <c r="L2025" t="s">
        <v>691</v>
      </c>
    </row>
    <row r="2026" spans="1:12">
      <c r="A2026">
        <v>2025</v>
      </c>
      <c r="B2026" t="s">
        <v>424</v>
      </c>
      <c r="C2026" t="s">
        <v>21</v>
      </c>
      <c r="D2026" t="s">
        <v>133</v>
      </c>
      <c r="E2026" t="s">
        <v>134</v>
      </c>
      <c r="F2026">
        <v>2023</v>
      </c>
      <c r="G2026">
        <v>8</v>
      </c>
      <c r="H2026" t="s">
        <v>717</v>
      </c>
      <c r="I2026" t="s">
        <v>716</v>
      </c>
      <c r="J2026" t="s">
        <v>690</v>
      </c>
      <c r="L2026" t="s">
        <v>691</v>
      </c>
    </row>
    <row r="2027" spans="1:12">
      <c r="A2027">
        <v>2025</v>
      </c>
      <c r="B2027" t="s">
        <v>420</v>
      </c>
      <c r="C2027" t="s">
        <v>8</v>
      </c>
      <c r="D2027" t="s">
        <v>133</v>
      </c>
      <c r="E2027" t="s">
        <v>134</v>
      </c>
      <c r="F2027">
        <v>2023</v>
      </c>
      <c r="G2027">
        <v>6</v>
      </c>
      <c r="H2027" t="s">
        <v>717</v>
      </c>
      <c r="I2027" t="s">
        <v>716</v>
      </c>
      <c r="J2027" t="s">
        <v>690</v>
      </c>
      <c r="L2027" t="s">
        <v>691</v>
      </c>
    </row>
    <row r="2028" spans="1:12">
      <c r="A2028">
        <v>2025</v>
      </c>
      <c r="B2028" t="s">
        <v>436</v>
      </c>
      <c r="C2028" t="s">
        <v>49</v>
      </c>
      <c r="D2028" t="s">
        <v>133</v>
      </c>
      <c r="E2028" t="s">
        <v>134</v>
      </c>
      <c r="F2028">
        <v>2023</v>
      </c>
      <c r="G2028">
        <v>0</v>
      </c>
      <c r="H2028" t="s">
        <v>717</v>
      </c>
      <c r="I2028" t="s">
        <v>716</v>
      </c>
      <c r="J2028" t="s">
        <v>690</v>
      </c>
      <c r="L2028" t="s">
        <v>691</v>
      </c>
    </row>
    <row r="2029" spans="1:12">
      <c r="A2029">
        <v>2025</v>
      </c>
      <c r="B2029" t="s">
        <v>428</v>
      </c>
      <c r="C2029" t="s">
        <v>27</v>
      </c>
      <c r="D2029" t="s">
        <v>133</v>
      </c>
      <c r="E2029" t="s">
        <v>134</v>
      </c>
      <c r="F2029">
        <v>2023</v>
      </c>
      <c r="G2029">
        <v>3</v>
      </c>
      <c r="H2029" t="s">
        <v>717</v>
      </c>
      <c r="I2029" t="s">
        <v>716</v>
      </c>
      <c r="J2029" t="s">
        <v>690</v>
      </c>
      <c r="L2029" t="s">
        <v>691</v>
      </c>
    </row>
    <row r="2030" spans="1:12">
      <c r="A2030">
        <v>2025</v>
      </c>
      <c r="B2030" t="s">
        <v>423</v>
      </c>
      <c r="C2030" t="s">
        <v>18</v>
      </c>
      <c r="D2030" t="s">
        <v>133</v>
      </c>
      <c r="E2030" t="s">
        <v>134</v>
      </c>
      <c r="F2030">
        <v>2023</v>
      </c>
      <c r="G2030">
        <v>0</v>
      </c>
      <c r="H2030" t="s">
        <v>717</v>
      </c>
      <c r="I2030" t="s">
        <v>716</v>
      </c>
      <c r="J2030" t="s">
        <v>690</v>
      </c>
      <c r="L2030" t="s">
        <v>691</v>
      </c>
    </row>
    <row r="2031" spans="1:12">
      <c r="A2031">
        <v>2025</v>
      </c>
      <c r="B2031" t="s">
        <v>421</v>
      </c>
      <c r="C2031" t="s">
        <v>13</v>
      </c>
      <c r="D2031" t="s">
        <v>133</v>
      </c>
      <c r="E2031" t="s">
        <v>134</v>
      </c>
      <c r="F2031">
        <v>2023</v>
      </c>
      <c r="G2031">
        <v>3</v>
      </c>
      <c r="H2031" t="s">
        <v>717</v>
      </c>
      <c r="I2031" t="s">
        <v>716</v>
      </c>
      <c r="J2031" t="s">
        <v>690</v>
      </c>
      <c r="L2031" t="s">
        <v>691</v>
      </c>
    </row>
    <row r="2032" spans="1:12">
      <c r="A2032">
        <v>2025</v>
      </c>
      <c r="B2032" t="s">
        <v>432</v>
      </c>
      <c r="C2032" t="s">
        <v>39</v>
      </c>
      <c r="D2032" t="s">
        <v>133</v>
      </c>
      <c r="E2032" t="s">
        <v>134</v>
      </c>
      <c r="F2032">
        <v>2023</v>
      </c>
      <c r="G2032">
        <v>4</v>
      </c>
      <c r="H2032" t="s">
        <v>717</v>
      </c>
      <c r="I2032" t="s">
        <v>716</v>
      </c>
      <c r="J2032" t="s">
        <v>690</v>
      </c>
      <c r="L2032" t="s">
        <v>691</v>
      </c>
    </row>
    <row r="2033" spans="1:12">
      <c r="A2033">
        <v>2025</v>
      </c>
      <c r="B2033" t="s">
        <v>429</v>
      </c>
      <c r="C2033" t="s">
        <v>30</v>
      </c>
      <c r="D2033" t="s">
        <v>133</v>
      </c>
      <c r="E2033" t="s">
        <v>134</v>
      </c>
      <c r="F2033">
        <v>2023</v>
      </c>
      <c r="G2033">
        <v>5</v>
      </c>
      <c r="H2033" t="s">
        <v>717</v>
      </c>
      <c r="I2033" t="s">
        <v>716</v>
      </c>
      <c r="J2033" t="s">
        <v>690</v>
      </c>
      <c r="L2033" t="s">
        <v>691</v>
      </c>
    </row>
    <row r="2034" spans="1:12">
      <c r="A2034">
        <v>2025</v>
      </c>
      <c r="B2034" t="s">
        <v>422</v>
      </c>
      <c r="C2034" t="s">
        <v>15</v>
      </c>
      <c r="D2034" t="s">
        <v>133</v>
      </c>
      <c r="E2034" t="s">
        <v>134</v>
      </c>
      <c r="F2034">
        <v>2023</v>
      </c>
      <c r="G2034">
        <v>7</v>
      </c>
      <c r="H2034" t="s">
        <v>717</v>
      </c>
      <c r="I2034" t="s">
        <v>716</v>
      </c>
      <c r="J2034" t="s">
        <v>690</v>
      </c>
      <c r="L2034" t="s">
        <v>691</v>
      </c>
    </row>
    <row r="2035" spans="1:12">
      <c r="A2035">
        <v>2025</v>
      </c>
      <c r="B2035" t="s">
        <v>425</v>
      </c>
      <c r="C2035" t="s">
        <v>24</v>
      </c>
      <c r="D2035" t="s">
        <v>133</v>
      </c>
      <c r="E2035" t="s">
        <v>134</v>
      </c>
      <c r="F2035">
        <v>2023</v>
      </c>
      <c r="G2035">
        <v>0</v>
      </c>
      <c r="H2035" t="s">
        <v>717</v>
      </c>
      <c r="I2035" t="s">
        <v>716</v>
      </c>
      <c r="J2035" t="s">
        <v>690</v>
      </c>
      <c r="L2035" t="s">
        <v>691</v>
      </c>
    </row>
    <row r="2036" spans="1:12">
      <c r="A2036">
        <v>2025</v>
      </c>
      <c r="B2036" t="s">
        <v>420</v>
      </c>
      <c r="C2036" t="s">
        <v>8</v>
      </c>
      <c r="D2036" t="s">
        <v>19</v>
      </c>
      <c r="E2036" t="s">
        <v>20</v>
      </c>
      <c r="F2036">
        <v>2020</v>
      </c>
      <c r="G2036">
        <v>475</v>
      </c>
      <c r="H2036" t="s">
        <v>1</v>
      </c>
      <c r="I2036" t="s">
        <v>688</v>
      </c>
      <c r="J2036" t="s">
        <v>690</v>
      </c>
      <c r="K2036" t="s">
        <v>2</v>
      </c>
      <c r="L2036" t="s">
        <v>700</v>
      </c>
    </row>
    <row r="2037" spans="1:12">
      <c r="A2037">
        <v>2025</v>
      </c>
      <c r="B2037" t="s">
        <v>431</v>
      </c>
      <c r="C2037" t="s">
        <v>36</v>
      </c>
      <c r="D2037" t="s">
        <v>19</v>
      </c>
      <c r="E2037" t="s">
        <v>20</v>
      </c>
      <c r="F2037">
        <v>2020</v>
      </c>
      <c r="G2037">
        <v>50</v>
      </c>
      <c r="H2037" t="s">
        <v>1</v>
      </c>
      <c r="I2037" t="s">
        <v>688</v>
      </c>
      <c r="J2037" t="s">
        <v>690</v>
      </c>
      <c r="K2037" t="s">
        <v>2</v>
      </c>
      <c r="L2037" t="s">
        <v>700</v>
      </c>
    </row>
    <row r="2038" spans="1:12">
      <c r="A2038">
        <v>2025</v>
      </c>
      <c r="B2038" t="s">
        <v>434</v>
      </c>
      <c r="C2038" t="s">
        <v>45</v>
      </c>
      <c r="D2038" t="s">
        <v>19</v>
      </c>
      <c r="E2038" t="s">
        <v>20</v>
      </c>
      <c r="F2038">
        <v>2020</v>
      </c>
      <c r="G2038">
        <v>25</v>
      </c>
      <c r="H2038" t="s">
        <v>1</v>
      </c>
      <c r="I2038" t="s">
        <v>688</v>
      </c>
      <c r="J2038" t="s">
        <v>690</v>
      </c>
      <c r="K2038" t="s">
        <v>2</v>
      </c>
      <c r="L2038" t="s">
        <v>700</v>
      </c>
    </row>
    <row r="2039" spans="1:12">
      <c r="A2039">
        <v>2025</v>
      </c>
      <c r="B2039" t="s">
        <v>436</v>
      </c>
      <c r="C2039" t="s">
        <v>49</v>
      </c>
      <c r="D2039" t="s">
        <v>19</v>
      </c>
      <c r="E2039" t="s">
        <v>20</v>
      </c>
      <c r="F2039">
        <v>2020</v>
      </c>
      <c r="G2039">
        <v>430</v>
      </c>
      <c r="H2039" t="s">
        <v>1</v>
      </c>
      <c r="I2039" t="s">
        <v>688</v>
      </c>
      <c r="J2039" t="s">
        <v>690</v>
      </c>
      <c r="K2039" t="s">
        <v>2</v>
      </c>
      <c r="L2039" t="s">
        <v>700</v>
      </c>
    </row>
    <row r="2040" spans="1:12">
      <c r="A2040">
        <v>2025</v>
      </c>
      <c r="B2040" t="s">
        <v>435</v>
      </c>
      <c r="C2040" t="s">
        <v>48</v>
      </c>
      <c r="D2040" t="s">
        <v>19</v>
      </c>
      <c r="E2040" t="s">
        <v>20</v>
      </c>
      <c r="F2040">
        <v>2020</v>
      </c>
      <c r="G2040">
        <v>80</v>
      </c>
      <c r="H2040" t="s">
        <v>1</v>
      </c>
      <c r="I2040" t="s">
        <v>688</v>
      </c>
      <c r="J2040" t="s">
        <v>690</v>
      </c>
      <c r="K2040" t="s">
        <v>2</v>
      </c>
      <c r="L2040" t="s">
        <v>700</v>
      </c>
    </row>
    <row r="2041" spans="1:12">
      <c r="A2041">
        <v>2025</v>
      </c>
      <c r="B2041" t="s">
        <v>423</v>
      </c>
      <c r="C2041" t="s">
        <v>18</v>
      </c>
      <c r="D2041" t="s">
        <v>19</v>
      </c>
      <c r="E2041" t="s">
        <v>20</v>
      </c>
      <c r="F2041">
        <v>2020</v>
      </c>
      <c r="G2041">
        <v>60</v>
      </c>
      <c r="H2041" t="s">
        <v>1</v>
      </c>
      <c r="I2041" t="s">
        <v>688</v>
      </c>
      <c r="J2041" t="s">
        <v>690</v>
      </c>
      <c r="K2041" t="s">
        <v>2</v>
      </c>
      <c r="L2041" t="s">
        <v>700</v>
      </c>
    </row>
    <row r="2042" spans="1:12">
      <c r="A2042">
        <v>2025</v>
      </c>
      <c r="B2042" t="s">
        <v>430</v>
      </c>
      <c r="C2042" t="s">
        <v>33</v>
      </c>
      <c r="D2042" t="s">
        <v>19</v>
      </c>
      <c r="E2042" t="s">
        <v>20</v>
      </c>
      <c r="F2042">
        <v>2020</v>
      </c>
      <c r="G2042">
        <v>70</v>
      </c>
      <c r="H2042" t="s">
        <v>1</v>
      </c>
      <c r="I2042" t="s">
        <v>688</v>
      </c>
      <c r="J2042" t="s">
        <v>690</v>
      </c>
      <c r="K2042" t="s">
        <v>2</v>
      </c>
      <c r="L2042" t="s">
        <v>700</v>
      </c>
    </row>
    <row r="2043" spans="1:12">
      <c r="A2043">
        <v>2025</v>
      </c>
      <c r="B2043" t="s">
        <v>433</v>
      </c>
      <c r="C2043" t="s">
        <v>42</v>
      </c>
      <c r="D2043" t="s">
        <v>19</v>
      </c>
      <c r="E2043" t="s">
        <v>20</v>
      </c>
      <c r="F2043">
        <v>2020</v>
      </c>
      <c r="G2043">
        <v>45</v>
      </c>
      <c r="H2043" t="s">
        <v>1</v>
      </c>
      <c r="I2043" t="s">
        <v>688</v>
      </c>
      <c r="J2043" t="s">
        <v>690</v>
      </c>
      <c r="K2043" t="s">
        <v>2</v>
      </c>
      <c r="L2043" t="s">
        <v>700</v>
      </c>
    </row>
    <row r="2044" spans="1:12">
      <c r="A2044">
        <v>2025</v>
      </c>
      <c r="B2044" t="s">
        <v>437</v>
      </c>
      <c r="C2044" t="s">
        <v>51</v>
      </c>
      <c r="D2044" t="s">
        <v>19</v>
      </c>
      <c r="E2044" t="s">
        <v>20</v>
      </c>
      <c r="F2044">
        <v>2020</v>
      </c>
      <c r="G2044">
        <v>295</v>
      </c>
      <c r="H2044" t="s">
        <v>1</v>
      </c>
      <c r="I2044" t="s">
        <v>688</v>
      </c>
      <c r="J2044" t="s">
        <v>690</v>
      </c>
      <c r="K2044" t="s">
        <v>2</v>
      </c>
      <c r="L2044" t="s">
        <v>700</v>
      </c>
    </row>
    <row r="2045" spans="1:12">
      <c r="A2045">
        <v>2025</v>
      </c>
      <c r="B2045" t="s">
        <v>428</v>
      </c>
      <c r="C2045" t="s">
        <v>27</v>
      </c>
      <c r="D2045" t="s">
        <v>19</v>
      </c>
      <c r="E2045" t="s">
        <v>20</v>
      </c>
      <c r="F2045">
        <v>2020</v>
      </c>
      <c r="G2045">
        <v>120</v>
      </c>
      <c r="H2045" t="s">
        <v>1</v>
      </c>
      <c r="I2045" t="s">
        <v>688</v>
      </c>
      <c r="J2045" t="s">
        <v>690</v>
      </c>
      <c r="K2045" t="s">
        <v>2</v>
      </c>
      <c r="L2045" t="s">
        <v>700</v>
      </c>
    </row>
    <row r="2046" spans="1:12">
      <c r="A2046">
        <v>2025</v>
      </c>
      <c r="B2046" t="s">
        <v>421</v>
      </c>
      <c r="C2046" t="s">
        <v>13</v>
      </c>
      <c r="D2046" t="s">
        <v>19</v>
      </c>
      <c r="E2046" t="s">
        <v>20</v>
      </c>
      <c r="F2046">
        <v>2020</v>
      </c>
      <c r="G2046">
        <v>585</v>
      </c>
      <c r="H2046" t="s">
        <v>1</v>
      </c>
      <c r="I2046" t="s">
        <v>688</v>
      </c>
      <c r="J2046" t="s">
        <v>690</v>
      </c>
      <c r="K2046" t="s">
        <v>2</v>
      </c>
      <c r="L2046" t="s">
        <v>700</v>
      </c>
    </row>
    <row r="2047" spans="1:12">
      <c r="A2047">
        <v>2025</v>
      </c>
      <c r="B2047" t="s">
        <v>439</v>
      </c>
      <c r="C2047" t="s">
        <v>53</v>
      </c>
      <c r="D2047" t="s">
        <v>19</v>
      </c>
      <c r="E2047" t="s">
        <v>20</v>
      </c>
      <c r="F2047">
        <v>2020</v>
      </c>
      <c r="G2047">
        <v>60</v>
      </c>
      <c r="H2047" t="s">
        <v>1</v>
      </c>
      <c r="I2047" t="s">
        <v>688</v>
      </c>
      <c r="J2047" t="s">
        <v>690</v>
      </c>
      <c r="K2047" t="s">
        <v>2</v>
      </c>
      <c r="L2047" t="s">
        <v>700</v>
      </c>
    </row>
    <row r="2048" spans="1:12">
      <c r="A2048">
        <v>2025</v>
      </c>
      <c r="B2048" t="s">
        <v>438</v>
      </c>
      <c r="C2048" t="s">
        <v>52</v>
      </c>
      <c r="D2048" t="s">
        <v>19</v>
      </c>
      <c r="E2048" t="s">
        <v>20</v>
      </c>
      <c r="F2048">
        <v>2020</v>
      </c>
      <c r="G2048">
        <v>40</v>
      </c>
      <c r="H2048" t="s">
        <v>1</v>
      </c>
      <c r="I2048" t="s">
        <v>688</v>
      </c>
      <c r="J2048" t="s">
        <v>690</v>
      </c>
      <c r="K2048" t="s">
        <v>2</v>
      </c>
      <c r="L2048" t="s">
        <v>700</v>
      </c>
    </row>
    <row r="2049" spans="1:12">
      <c r="A2049">
        <v>2025</v>
      </c>
      <c r="B2049" t="s">
        <v>422</v>
      </c>
      <c r="C2049" t="s">
        <v>15</v>
      </c>
      <c r="D2049" t="s">
        <v>19</v>
      </c>
      <c r="E2049" t="s">
        <v>20</v>
      </c>
      <c r="F2049">
        <v>2020</v>
      </c>
      <c r="G2049">
        <v>365</v>
      </c>
      <c r="H2049" t="s">
        <v>1</v>
      </c>
      <c r="I2049" t="s">
        <v>688</v>
      </c>
      <c r="J2049" t="s">
        <v>690</v>
      </c>
      <c r="K2049" t="s">
        <v>2</v>
      </c>
      <c r="L2049" t="s">
        <v>700</v>
      </c>
    </row>
    <row r="2050" spans="1:12">
      <c r="A2050">
        <v>2025</v>
      </c>
      <c r="B2050" t="s">
        <v>429</v>
      </c>
      <c r="C2050" t="s">
        <v>30</v>
      </c>
      <c r="D2050" t="s">
        <v>19</v>
      </c>
      <c r="E2050" t="s">
        <v>20</v>
      </c>
      <c r="F2050">
        <v>2020</v>
      </c>
      <c r="G2050">
        <v>360</v>
      </c>
      <c r="H2050" t="s">
        <v>1</v>
      </c>
      <c r="I2050" t="s">
        <v>688</v>
      </c>
      <c r="J2050" t="s">
        <v>690</v>
      </c>
      <c r="K2050" t="s">
        <v>2</v>
      </c>
      <c r="L2050" t="s">
        <v>700</v>
      </c>
    </row>
    <row r="2051" spans="1:12">
      <c r="A2051">
        <v>2025</v>
      </c>
      <c r="B2051" t="s">
        <v>424</v>
      </c>
      <c r="C2051" t="s">
        <v>21</v>
      </c>
      <c r="D2051" t="s">
        <v>19</v>
      </c>
      <c r="E2051" t="s">
        <v>20</v>
      </c>
      <c r="F2051">
        <v>2020</v>
      </c>
      <c r="G2051">
        <v>225</v>
      </c>
      <c r="H2051" t="s">
        <v>1</v>
      </c>
      <c r="I2051" t="s">
        <v>688</v>
      </c>
      <c r="J2051" t="s">
        <v>690</v>
      </c>
      <c r="K2051" t="s">
        <v>2</v>
      </c>
      <c r="L2051" t="s">
        <v>700</v>
      </c>
    </row>
    <row r="2052" spans="1:12">
      <c r="A2052">
        <v>2025</v>
      </c>
      <c r="B2052" t="s">
        <v>425</v>
      </c>
      <c r="C2052" t="s">
        <v>24</v>
      </c>
      <c r="D2052" t="s">
        <v>19</v>
      </c>
      <c r="E2052" t="s">
        <v>20</v>
      </c>
      <c r="F2052">
        <v>2020</v>
      </c>
      <c r="G2052">
        <v>60</v>
      </c>
      <c r="H2052" t="s">
        <v>1</v>
      </c>
      <c r="I2052" t="s">
        <v>688</v>
      </c>
      <c r="J2052" t="s">
        <v>690</v>
      </c>
      <c r="K2052" t="s">
        <v>2</v>
      </c>
      <c r="L2052" t="s">
        <v>700</v>
      </c>
    </row>
    <row r="2053" spans="1:12">
      <c r="A2053">
        <v>2025</v>
      </c>
      <c r="B2053" t="s">
        <v>432</v>
      </c>
      <c r="C2053" t="s">
        <v>39</v>
      </c>
      <c r="D2053" t="s">
        <v>19</v>
      </c>
      <c r="E2053" t="s">
        <v>20</v>
      </c>
      <c r="F2053">
        <v>2020</v>
      </c>
      <c r="G2053">
        <v>170</v>
      </c>
      <c r="H2053" t="s">
        <v>1</v>
      </c>
      <c r="I2053" t="s">
        <v>688</v>
      </c>
      <c r="J2053" t="s">
        <v>690</v>
      </c>
      <c r="K2053" t="s">
        <v>2</v>
      </c>
      <c r="L2053" t="s">
        <v>700</v>
      </c>
    </row>
    <row r="2054" spans="1:12">
      <c r="A2054">
        <v>2025</v>
      </c>
      <c r="B2054" t="s">
        <v>432</v>
      </c>
      <c r="C2054" t="s">
        <v>39</v>
      </c>
      <c r="D2054" t="s">
        <v>16</v>
      </c>
      <c r="E2054" t="s">
        <v>17</v>
      </c>
      <c r="F2054">
        <v>2020</v>
      </c>
      <c r="G2054">
        <v>8.9894770239999993</v>
      </c>
      <c r="H2054" t="s">
        <v>1</v>
      </c>
      <c r="I2054" t="s">
        <v>688</v>
      </c>
      <c r="J2054" t="s">
        <v>690</v>
      </c>
      <c r="K2054" t="s">
        <v>2</v>
      </c>
      <c r="L2054" t="s">
        <v>700</v>
      </c>
    </row>
    <row r="2055" spans="1:12">
      <c r="A2055">
        <v>2025</v>
      </c>
      <c r="B2055" t="s">
        <v>422</v>
      </c>
      <c r="C2055" t="s">
        <v>15</v>
      </c>
      <c r="D2055" t="s">
        <v>16</v>
      </c>
      <c r="E2055" t="s">
        <v>17</v>
      </c>
      <c r="F2055">
        <v>2020</v>
      </c>
      <c r="G2055">
        <v>8.2650273219999999</v>
      </c>
      <c r="H2055" t="s">
        <v>1</v>
      </c>
      <c r="I2055" t="s">
        <v>688</v>
      </c>
      <c r="J2055" t="s">
        <v>690</v>
      </c>
      <c r="K2055" t="s">
        <v>2</v>
      </c>
      <c r="L2055" t="s">
        <v>700</v>
      </c>
    </row>
    <row r="2056" spans="1:12">
      <c r="A2056">
        <v>2025</v>
      </c>
      <c r="B2056" t="s">
        <v>433</v>
      </c>
      <c r="C2056" t="s">
        <v>42</v>
      </c>
      <c r="D2056" t="s">
        <v>16</v>
      </c>
      <c r="E2056" t="s">
        <v>17</v>
      </c>
      <c r="F2056">
        <v>2020</v>
      </c>
      <c r="G2056">
        <v>7.3962010420000004</v>
      </c>
      <c r="H2056" t="s">
        <v>1</v>
      </c>
      <c r="I2056" t="s">
        <v>688</v>
      </c>
      <c r="J2056" t="s">
        <v>690</v>
      </c>
      <c r="K2056" t="s">
        <v>2</v>
      </c>
      <c r="L2056" t="s">
        <v>700</v>
      </c>
    </row>
    <row r="2057" spans="1:12">
      <c r="A2057">
        <v>2025</v>
      </c>
      <c r="B2057" t="s">
        <v>430</v>
      </c>
      <c r="C2057" t="s">
        <v>33</v>
      </c>
      <c r="D2057" t="s">
        <v>16</v>
      </c>
      <c r="E2057" t="s">
        <v>17</v>
      </c>
      <c r="F2057">
        <v>2020</v>
      </c>
      <c r="G2057">
        <v>7.7262693159999998</v>
      </c>
      <c r="H2057" t="s">
        <v>1</v>
      </c>
      <c r="I2057" t="s">
        <v>688</v>
      </c>
      <c r="J2057" t="s">
        <v>690</v>
      </c>
      <c r="K2057" t="s">
        <v>2</v>
      </c>
      <c r="L2057" t="s">
        <v>700</v>
      </c>
    </row>
    <row r="2058" spans="1:12">
      <c r="A2058">
        <v>2025</v>
      </c>
      <c r="B2058" t="s">
        <v>438</v>
      </c>
      <c r="C2058" t="s">
        <v>52</v>
      </c>
      <c r="D2058" t="s">
        <v>16</v>
      </c>
      <c r="E2058" t="s">
        <v>17</v>
      </c>
      <c r="F2058">
        <v>2020</v>
      </c>
      <c r="G2058">
        <v>6.8683565</v>
      </c>
      <c r="H2058" t="s">
        <v>1</v>
      </c>
      <c r="I2058" t="s">
        <v>688</v>
      </c>
      <c r="J2058" t="s">
        <v>690</v>
      </c>
      <c r="K2058" t="s">
        <v>2</v>
      </c>
      <c r="L2058" t="s">
        <v>700</v>
      </c>
    </row>
    <row r="2059" spans="1:12">
      <c r="A2059">
        <v>2025</v>
      </c>
      <c r="B2059" t="s">
        <v>425</v>
      </c>
      <c r="C2059" t="s">
        <v>24</v>
      </c>
      <c r="D2059" t="s">
        <v>16</v>
      </c>
      <c r="E2059" t="s">
        <v>17</v>
      </c>
      <c r="F2059">
        <v>2020</v>
      </c>
      <c r="G2059">
        <v>7.8322385040000002</v>
      </c>
      <c r="H2059" t="s">
        <v>1</v>
      </c>
      <c r="I2059" t="s">
        <v>688</v>
      </c>
      <c r="J2059" t="s">
        <v>690</v>
      </c>
      <c r="K2059" t="s">
        <v>2</v>
      </c>
      <c r="L2059" t="s">
        <v>700</v>
      </c>
    </row>
    <row r="2060" spans="1:12">
      <c r="A2060">
        <v>2025</v>
      </c>
      <c r="B2060" t="s">
        <v>439</v>
      </c>
      <c r="C2060" t="s">
        <v>53</v>
      </c>
      <c r="D2060" t="s">
        <v>16</v>
      </c>
      <c r="E2060" t="s">
        <v>17</v>
      </c>
      <c r="F2060">
        <v>2020</v>
      </c>
      <c r="G2060">
        <v>4.8402710549999997</v>
      </c>
      <c r="H2060" t="s">
        <v>1</v>
      </c>
      <c r="I2060" t="s">
        <v>688</v>
      </c>
      <c r="J2060" t="s">
        <v>690</v>
      </c>
      <c r="K2060" t="s">
        <v>2</v>
      </c>
      <c r="L2060" t="s">
        <v>700</v>
      </c>
    </row>
    <row r="2061" spans="1:12">
      <c r="A2061">
        <v>2025</v>
      </c>
      <c r="B2061" t="s">
        <v>437</v>
      </c>
      <c r="C2061" t="s">
        <v>51</v>
      </c>
      <c r="D2061" t="s">
        <v>16</v>
      </c>
      <c r="E2061" t="s">
        <v>17</v>
      </c>
      <c r="F2061">
        <v>2020</v>
      </c>
      <c r="G2061">
        <v>8.5982511039999991</v>
      </c>
      <c r="H2061" t="s">
        <v>1</v>
      </c>
      <c r="I2061" t="s">
        <v>688</v>
      </c>
      <c r="J2061" t="s">
        <v>690</v>
      </c>
      <c r="K2061" t="s">
        <v>2</v>
      </c>
      <c r="L2061" t="s">
        <v>700</v>
      </c>
    </row>
    <row r="2062" spans="1:12">
      <c r="A2062">
        <v>2025</v>
      </c>
      <c r="B2062" t="s">
        <v>424</v>
      </c>
      <c r="C2062" t="s">
        <v>21</v>
      </c>
      <c r="D2062" t="s">
        <v>16</v>
      </c>
      <c r="E2062" t="s">
        <v>17</v>
      </c>
      <c r="F2062">
        <v>2020</v>
      </c>
      <c r="G2062">
        <v>9.7474331759999995</v>
      </c>
      <c r="H2062" t="s">
        <v>1</v>
      </c>
      <c r="I2062" t="s">
        <v>688</v>
      </c>
      <c r="J2062" t="s">
        <v>690</v>
      </c>
      <c r="K2062" t="s">
        <v>2</v>
      </c>
      <c r="L2062" t="s">
        <v>700</v>
      </c>
    </row>
    <row r="2063" spans="1:12">
      <c r="A2063">
        <v>2025</v>
      </c>
      <c r="B2063" t="s">
        <v>423</v>
      </c>
      <c r="C2063" t="s">
        <v>18</v>
      </c>
      <c r="D2063" t="s">
        <v>16</v>
      </c>
      <c r="E2063" t="s">
        <v>17</v>
      </c>
      <c r="F2063">
        <v>2020</v>
      </c>
      <c r="G2063">
        <v>6.3641962640000003</v>
      </c>
      <c r="H2063" t="s">
        <v>1</v>
      </c>
      <c r="I2063" t="s">
        <v>688</v>
      </c>
      <c r="J2063" t="s">
        <v>690</v>
      </c>
      <c r="K2063" t="s">
        <v>2</v>
      </c>
      <c r="L2063" t="s">
        <v>700</v>
      </c>
    </row>
    <row r="2064" spans="1:12">
      <c r="A2064">
        <v>2025</v>
      </c>
      <c r="B2064" t="s">
        <v>431</v>
      </c>
      <c r="C2064" t="s">
        <v>36</v>
      </c>
      <c r="D2064" t="s">
        <v>16</v>
      </c>
      <c r="E2064" t="s">
        <v>17</v>
      </c>
      <c r="F2064">
        <v>2020</v>
      </c>
      <c r="G2064">
        <v>7.7669902909999999</v>
      </c>
      <c r="H2064" t="s">
        <v>1</v>
      </c>
      <c r="I2064" t="s">
        <v>688</v>
      </c>
      <c r="J2064" t="s">
        <v>690</v>
      </c>
      <c r="K2064" t="s">
        <v>2</v>
      </c>
      <c r="L2064" t="s">
        <v>700</v>
      </c>
    </row>
    <row r="2065" spans="1:12">
      <c r="A2065">
        <v>2025</v>
      </c>
      <c r="B2065" t="s">
        <v>434</v>
      </c>
      <c r="C2065" t="s">
        <v>45</v>
      </c>
      <c r="D2065" t="s">
        <v>16</v>
      </c>
      <c r="E2065" t="s">
        <v>17</v>
      </c>
      <c r="F2065">
        <v>2020</v>
      </c>
      <c r="G2065">
        <v>4.7698050600000004</v>
      </c>
      <c r="H2065" t="s">
        <v>1</v>
      </c>
      <c r="I2065" t="s">
        <v>688</v>
      </c>
      <c r="J2065" t="s">
        <v>690</v>
      </c>
      <c r="K2065" t="s">
        <v>2</v>
      </c>
      <c r="L2065" t="s">
        <v>700</v>
      </c>
    </row>
    <row r="2066" spans="1:12">
      <c r="A2066">
        <v>2025</v>
      </c>
      <c r="B2066" t="s">
        <v>428</v>
      </c>
      <c r="C2066" t="s">
        <v>27</v>
      </c>
      <c r="D2066" t="s">
        <v>16</v>
      </c>
      <c r="E2066" t="s">
        <v>17</v>
      </c>
      <c r="F2066">
        <v>2020</v>
      </c>
      <c r="G2066">
        <v>7.6972833119999997</v>
      </c>
      <c r="H2066" t="s">
        <v>1</v>
      </c>
      <c r="I2066" t="s">
        <v>688</v>
      </c>
      <c r="J2066" t="s">
        <v>690</v>
      </c>
      <c r="K2066" t="s">
        <v>2</v>
      </c>
      <c r="L2066" t="s">
        <v>700</v>
      </c>
    </row>
    <row r="2067" spans="1:12">
      <c r="A2067">
        <v>2025</v>
      </c>
      <c r="B2067" t="s">
        <v>420</v>
      </c>
      <c r="C2067" t="s">
        <v>8</v>
      </c>
      <c r="D2067" t="s">
        <v>16</v>
      </c>
      <c r="E2067" t="s">
        <v>17</v>
      </c>
      <c r="F2067">
        <v>2020</v>
      </c>
      <c r="G2067">
        <v>9.6857247950000005</v>
      </c>
      <c r="H2067" t="s">
        <v>1</v>
      </c>
      <c r="I2067" t="s">
        <v>688</v>
      </c>
      <c r="J2067" t="s">
        <v>690</v>
      </c>
      <c r="K2067" t="s">
        <v>2</v>
      </c>
      <c r="L2067" t="s">
        <v>700</v>
      </c>
    </row>
    <row r="2068" spans="1:12">
      <c r="A2068">
        <v>2025</v>
      </c>
      <c r="B2068" t="s">
        <v>435</v>
      </c>
      <c r="C2068" t="s">
        <v>48</v>
      </c>
      <c r="D2068" t="s">
        <v>16</v>
      </c>
      <c r="E2068" t="s">
        <v>17</v>
      </c>
      <c r="F2068">
        <v>2020</v>
      </c>
      <c r="G2068">
        <v>8.4069383850000001</v>
      </c>
      <c r="H2068" t="s">
        <v>1</v>
      </c>
      <c r="I2068" t="s">
        <v>688</v>
      </c>
      <c r="J2068" t="s">
        <v>690</v>
      </c>
      <c r="K2068" t="s">
        <v>2</v>
      </c>
      <c r="L2068" t="s">
        <v>700</v>
      </c>
    </row>
    <row r="2069" spans="1:12">
      <c r="A2069">
        <v>2025</v>
      </c>
      <c r="B2069" t="s">
        <v>429</v>
      </c>
      <c r="C2069" t="s">
        <v>30</v>
      </c>
      <c r="D2069" t="s">
        <v>16</v>
      </c>
      <c r="E2069" t="s">
        <v>17</v>
      </c>
      <c r="F2069">
        <v>2020</v>
      </c>
      <c r="G2069">
        <v>8.9243659980000007</v>
      </c>
      <c r="H2069" t="s">
        <v>1</v>
      </c>
      <c r="I2069" t="s">
        <v>688</v>
      </c>
      <c r="J2069" t="s">
        <v>690</v>
      </c>
      <c r="K2069" t="s">
        <v>2</v>
      </c>
      <c r="L2069" t="s">
        <v>700</v>
      </c>
    </row>
    <row r="2070" spans="1:12">
      <c r="A2070">
        <v>2025</v>
      </c>
      <c r="B2070" t="s">
        <v>421</v>
      </c>
      <c r="C2070" t="s">
        <v>13</v>
      </c>
      <c r="D2070" t="s">
        <v>16</v>
      </c>
      <c r="E2070" t="s">
        <v>17</v>
      </c>
      <c r="F2070">
        <v>2020</v>
      </c>
      <c r="G2070">
        <v>9.9946855019999994</v>
      </c>
      <c r="H2070" t="s">
        <v>1</v>
      </c>
      <c r="I2070" t="s">
        <v>688</v>
      </c>
      <c r="J2070" t="s">
        <v>690</v>
      </c>
      <c r="K2070" t="s">
        <v>2</v>
      </c>
      <c r="L2070" t="s">
        <v>700</v>
      </c>
    </row>
    <row r="2071" spans="1:12">
      <c r="A2071">
        <v>2025</v>
      </c>
      <c r="B2071" t="s">
        <v>436</v>
      </c>
      <c r="C2071" t="s">
        <v>49</v>
      </c>
      <c r="D2071" t="s">
        <v>16</v>
      </c>
      <c r="E2071" t="s">
        <v>17</v>
      </c>
      <c r="F2071">
        <v>2020</v>
      </c>
      <c r="G2071">
        <v>9.0039037900000007</v>
      </c>
      <c r="H2071" t="s">
        <v>1</v>
      </c>
      <c r="I2071" t="s">
        <v>688</v>
      </c>
      <c r="J2071" t="s">
        <v>690</v>
      </c>
      <c r="K2071" t="s">
        <v>2</v>
      </c>
      <c r="L2071" t="s">
        <v>700</v>
      </c>
    </row>
    <row r="2072" spans="1:12">
      <c r="A2072">
        <v>2025</v>
      </c>
      <c r="B2072" t="s">
        <v>433</v>
      </c>
      <c r="C2072" t="s">
        <v>42</v>
      </c>
      <c r="D2072" t="s">
        <v>46</v>
      </c>
      <c r="E2072" t="s">
        <v>47</v>
      </c>
      <c r="F2072">
        <v>2023</v>
      </c>
      <c r="G2072">
        <v>86.19</v>
      </c>
      <c r="H2072" t="s">
        <v>1</v>
      </c>
      <c r="I2072" t="s">
        <v>688</v>
      </c>
      <c r="J2072" t="s">
        <v>690</v>
      </c>
      <c r="K2072" t="s">
        <v>2</v>
      </c>
      <c r="L2072" t="s">
        <v>708</v>
      </c>
    </row>
    <row r="2073" spans="1:12">
      <c r="A2073">
        <v>2025</v>
      </c>
      <c r="B2073" t="s">
        <v>431</v>
      </c>
      <c r="C2073" t="s">
        <v>36</v>
      </c>
      <c r="D2073" t="s">
        <v>46</v>
      </c>
      <c r="E2073" t="s">
        <v>47</v>
      </c>
      <c r="F2073">
        <v>2022</v>
      </c>
      <c r="G2073">
        <v>78.349999999999994</v>
      </c>
      <c r="H2073" t="s">
        <v>1</v>
      </c>
      <c r="I2073" t="s">
        <v>688</v>
      </c>
      <c r="J2073" t="s">
        <v>690</v>
      </c>
      <c r="K2073" t="s">
        <v>2</v>
      </c>
      <c r="L2073" t="s">
        <v>708</v>
      </c>
    </row>
    <row r="2074" spans="1:12">
      <c r="A2074">
        <v>2025</v>
      </c>
      <c r="B2074" t="s">
        <v>434</v>
      </c>
      <c r="C2074" t="s">
        <v>45</v>
      </c>
      <c r="D2074" t="s">
        <v>46</v>
      </c>
      <c r="E2074" t="s">
        <v>47</v>
      </c>
      <c r="F2074">
        <v>2024</v>
      </c>
      <c r="G2074">
        <v>80.12</v>
      </c>
      <c r="H2074" t="s">
        <v>1</v>
      </c>
      <c r="I2074" t="s">
        <v>688</v>
      </c>
      <c r="J2074" t="s">
        <v>690</v>
      </c>
      <c r="K2074" t="s">
        <v>2</v>
      </c>
      <c r="L2074" t="s">
        <v>708</v>
      </c>
    </row>
    <row r="2075" spans="1:12">
      <c r="A2075">
        <v>2025</v>
      </c>
      <c r="B2075" t="s">
        <v>438</v>
      </c>
      <c r="C2075" t="s">
        <v>52</v>
      </c>
      <c r="D2075" t="s">
        <v>46</v>
      </c>
      <c r="E2075" t="s">
        <v>47</v>
      </c>
      <c r="F2075">
        <v>2022</v>
      </c>
      <c r="G2075">
        <v>72.819999999999993</v>
      </c>
      <c r="H2075" t="s">
        <v>1</v>
      </c>
      <c r="I2075" t="s">
        <v>688</v>
      </c>
      <c r="J2075" t="s">
        <v>690</v>
      </c>
      <c r="K2075" t="s">
        <v>2</v>
      </c>
      <c r="L2075" t="s">
        <v>708</v>
      </c>
    </row>
    <row r="2076" spans="1:12">
      <c r="A2076">
        <v>2025</v>
      </c>
      <c r="B2076" t="s">
        <v>422</v>
      </c>
      <c r="C2076" t="s">
        <v>15</v>
      </c>
      <c r="D2076" t="s">
        <v>46</v>
      </c>
      <c r="E2076" t="s">
        <v>47</v>
      </c>
      <c r="F2076">
        <v>2022</v>
      </c>
      <c r="G2076">
        <v>82.63</v>
      </c>
      <c r="H2076" t="s">
        <v>1</v>
      </c>
      <c r="I2076" t="s">
        <v>688</v>
      </c>
      <c r="J2076" t="s">
        <v>690</v>
      </c>
      <c r="K2076" t="s">
        <v>2</v>
      </c>
      <c r="L2076" t="s">
        <v>708</v>
      </c>
    </row>
    <row r="2077" spans="1:12">
      <c r="A2077">
        <v>2025</v>
      </c>
      <c r="B2077" t="s">
        <v>428</v>
      </c>
      <c r="C2077" t="s">
        <v>27</v>
      </c>
      <c r="D2077" t="s">
        <v>46</v>
      </c>
      <c r="E2077" t="s">
        <v>47</v>
      </c>
      <c r="F2077">
        <v>2024</v>
      </c>
      <c r="G2077">
        <v>78.59</v>
      </c>
      <c r="H2077" t="s">
        <v>1</v>
      </c>
      <c r="I2077" t="s">
        <v>688</v>
      </c>
      <c r="J2077" t="s">
        <v>690</v>
      </c>
      <c r="K2077" t="s">
        <v>2</v>
      </c>
      <c r="L2077" t="s">
        <v>708</v>
      </c>
    </row>
    <row r="2078" spans="1:12">
      <c r="A2078">
        <v>2025</v>
      </c>
      <c r="B2078" t="s">
        <v>424</v>
      </c>
      <c r="C2078" t="s">
        <v>21</v>
      </c>
      <c r="D2078" t="s">
        <v>46</v>
      </c>
      <c r="E2078" t="s">
        <v>47</v>
      </c>
      <c r="F2078">
        <v>2023</v>
      </c>
      <c r="G2078">
        <v>83.17</v>
      </c>
      <c r="H2078" t="s">
        <v>1</v>
      </c>
      <c r="I2078" t="s">
        <v>688</v>
      </c>
      <c r="J2078" t="s">
        <v>690</v>
      </c>
      <c r="K2078" t="s">
        <v>2</v>
      </c>
      <c r="L2078" t="s">
        <v>708</v>
      </c>
    </row>
    <row r="2079" spans="1:12">
      <c r="A2079">
        <v>2025</v>
      </c>
      <c r="B2079" t="s">
        <v>437</v>
      </c>
      <c r="C2079" t="s">
        <v>51</v>
      </c>
      <c r="D2079" t="s">
        <v>46</v>
      </c>
      <c r="E2079" t="s">
        <v>47</v>
      </c>
      <c r="F2079">
        <v>2023</v>
      </c>
      <c r="G2079">
        <v>88.38</v>
      </c>
      <c r="H2079" t="s">
        <v>1</v>
      </c>
      <c r="I2079" t="s">
        <v>688</v>
      </c>
      <c r="J2079" t="s">
        <v>690</v>
      </c>
      <c r="K2079" t="s">
        <v>2</v>
      </c>
      <c r="L2079" t="s">
        <v>708</v>
      </c>
    </row>
    <row r="2080" spans="1:12">
      <c r="A2080">
        <v>2025</v>
      </c>
      <c r="B2080" t="s">
        <v>420</v>
      </c>
      <c r="C2080" t="s">
        <v>8</v>
      </c>
      <c r="D2080" t="s">
        <v>46</v>
      </c>
      <c r="E2080" t="s">
        <v>47</v>
      </c>
      <c r="F2080">
        <v>2023</v>
      </c>
      <c r="G2080">
        <v>84.55</v>
      </c>
      <c r="H2080" t="s">
        <v>1</v>
      </c>
      <c r="I2080" t="s">
        <v>688</v>
      </c>
      <c r="J2080" t="s">
        <v>690</v>
      </c>
      <c r="K2080" t="s">
        <v>2</v>
      </c>
      <c r="L2080" t="s">
        <v>708</v>
      </c>
    </row>
    <row r="2081" spans="1:12">
      <c r="A2081">
        <v>2025</v>
      </c>
      <c r="B2081" t="s">
        <v>421</v>
      </c>
      <c r="C2081" t="s">
        <v>13</v>
      </c>
      <c r="D2081" t="s">
        <v>46</v>
      </c>
      <c r="E2081" t="s">
        <v>47</v>
      </c>
      <c r="F2081">
        <v>2024</v>
      </c>
      <c r="G2081">
        <v>84.92</v>
      </c>
      <c r="H2081" t="s">
        <v>1</v>
      </c>
      <c r="I2081" t="s">
        <v>688</v>
      </c>
      <c r="J2081" t="s">
        <v>690</v>
      </c>
      <c r="K2081" t="s">
        <v>2</v>
      </c>
      <c r="L2081" t="s">
        <v>708</v>
      </c>
    </row>
    <row r="2082" spans="1:12">
      <c r="A2082">
        <v>2025</v>
      </c>
      <c r="B2082" t="s">
        <v>435</v>
      </c>
      <c r="C2082" t="s">
        <v>48</v>
      </c>
      <c r="D2082" t="s">
        <v>46</v>
      </c>
      <c r="E2082" t="s">
        <v>47</v>
      </c>
      <c r="F2082">
        <v>2024</v>
      </c>
      <c r="G2082">
        <v>76.08</v>
      </c>
      <c r="H2082" t="s">
        <v>1</v>
      </c>
      <c r="I2082" t="s">
        <v>688</v>
      </c>
      <c r="J2082" t="s">
        <v>690</v>
      </c>
      <c r="K2082" t="s">
        <v>2</v>
      </c>
      <c r="L2082" t="s">
        <v>708</v>
      </c>
    </row>
    <row r="2083" spans="1:12">
      <c r="A2083">
        <v>2025</v>
      </c>
      <c r="B2083" t="s">
        <v>439</v>
      </c>
      <c r="C2083" t="s">
        <v>53</v>
      </c>
      <c r="D2083" t="s">
        <v>46</v>
      </c>
      <c r="E2083" t="s">
        <v>47</v>
      </c>
      <c r="F2083">
        <v>2023</v>
      </c>
      <c r="G2083">
        <v>83.53</v>
      </c>
      <c r="H2083" t="s">
        <v>1</v>
      </c>
      <c r="I2083" t="s">
        <v>688</v>
      </c>
      <c r="J2083" t="s">
        <v>690</v>
      </c>
      <c r="K2083" t="s">
        <v>2</v>
      </c>
      <c r="L2083" t="s">
        <v>708</v>
      </c>
    </row>
    <row r="2084" spans="1:12">
      <c r="A2084">
        <v>2025</v>
      </c>
      <c r="B2084" t="s">
        <v>429</v>
      </c>
      <c r="C2084" t="s">
        <v>30</v>
      </c>
      <c r="D2084" t="s">
        <v>46</v>
      </c>
      <c r="E2084" t="s">
        <v>47</v>
      </c>
      <c r="F2084">
        <v>2023</v>
      </c>
      <c r="G2084">
        <v>78.069999999999993</v>
      </c>
      <c r="H2084" t="s">
        <v>1</v>
      </c>
      <c r="I2084" t="s">
        <v>688</v>
      </c>
      <c r="J2084" t="s">
        <v>690</v>
      </c>
      <c r="K2084" t="s">
        <v>2</v>
      </c>
      <c r="L2084" t="s">
        <v>708</v>
      </c>
    </row>
    <row r="2085" spans="1:12">
      <c r="A2085">
        <v>2025</v>
      </c>
      <c r="B2085" t="s">
        <v>430</v>
      </c>
      <c r="C2085" t="s">
        <v>33</v>
      </c>
      <c r="D2085" t="s">
        <v>46</v>
      </c>
      <c r="E2085" t="s">
        <v>47</v>
      </c>
      <c r="F2085">
        <v>2023</v>
      </c>
      <c r="G2085">
        <v>71.81</v>
      </c>
      <c r="H2085" t="s">
        <v>1</v>
      </c>
      <c r="I2085" t="s">
        <v>688</v>
      </c>
      <c r="J2085" t="s">
        <v>690</v>
      </c>
      <c r="K2085" t="s">
        <v>2</v>
      </c>
      <c r="L2085" t="s">
        <v>708</v>
      </c>
    </row>
    <row r="2086" spans="1:12">
      <c r="A2086">
        <v>2025</v>
      </c>
      <c r="B2086" t="s">
        <v>436</v>
      </c>
      <c r="C2086" t="s">
        <v>49</v>
      </c>
      <c r="D2086" t="s">
        <v>46</v>
      </c>
      <c r="E2086" t="s">
        <v>47</v>
      </c>
      <c r="F2086">
        <v>2022</v>
      </c>
      <c r="G2086">
        <v>86.61</v>
      </c>
      <c r="H2086" t="s">
        <v>1</v>
      </c>
      <c r="I2086" t="s">
        <v>688</v>
      </c>
      <c r="J2086" t="s">
        <v>690</v>
      </c>
      <c r="K2086" t="s">
        <v>2</v>
      </c>
      <c r="L2086" t="s">
        <v>708</v>
      </c>
    </row>
    <row r="2087" spans="1:12">
      <c r="A2087">
        <v>2025</v>
      </c>
      <c r="B2087" t="s">
        <v>425</v>
      </c>
      <c r="C2087" t="s">
        <v>24</v>
      </c>
      <c r="D2087" t="s">
        <v>46</v>
      </c>
      <c r="E2087" t="s">
        <v>47</v>
      </c>
      <c r="F2087">
        <v>2023</v>
      </c>
      <c r="G2087">
        <v>80.56</v>
      </c>
      <c r="H2087" t="s">
        <v>1</v>
      </c>
      <c r="I2087" t="s">
        <v>688</v>
      </c>
      <c r="J2087" t="s">
        <v>690</v>
      </c>
      <c r="K2087" t="s">
        <v>2</v>
      </c>
      <c r="L2087" t="s">
        <v>708</v>
      </c>
    </row>
    <row r="2088" spans="1:12">
      <c r="A2088">
        <v>2025</v>
      </c>
      <c r="B2088" t="s">
        <v>432</v>
      </c>
      <c r="C2088" t="s">
        <v>39</v>
      </c>
      <c r="D2088" t="s">
        <v>46</v>
      </c>
      <c r="E2088" t="s">
        <v>47</v>
      </c>
      <c r="F2088">
        <v>2022</v>
      </c>
      <c r="G2088">
        <v>83.65</v>
      </c>
      <c r="H2088" t="s">
        <v>1</v>
      </c>
      <c r="I2088" t="s">
        <v>688</v>
      </c>
      <c r="J2088" t="s">
        <v>690</v>
      </c>
      <c r="K2088" t="s">
        <v>2</v>
      </c>
      <c r="L2088" t="s">
        <v>708</v>
      </c>
    </row>
    <row r="2089" spans="1:12">
      <c r="A2089">
        <v>2025</v>
      </c>
      <c r="B2089" t="s">
        <v>423</v>
      </c>
      <c r="C2089" t="s">
        <v>18</v>
      </c>
      <c r="D2089" t="s">
        <v>46</v>
      </c>
      <c r="E2089" t="s">
        <v>47</v>
      </c>
      <c r="F2089">
        <v>2022</v>
      </c>
      <c r="G2089">
        <v>76.83</v>
      </c>
      <c r="H2089" t="s">
        <v>1</v>
      </c>
      <c r="I2089" t="s">
        <v>688</v>
      </c>
      <c r="J2089" t="s">
        <v>690</v>
      </c>
      <c r="K2089" t="s">
        <v>2</v>
      </c>
      <c r="L2089" t="s">
        <v>708</v>
      </c>
    </row>
    <row r="2090" spans="1:12">
      <c r="A2090">
        <v>2025</v>
      </c>
      <c r="B2090" t="s">
        <v>436</v>
      </c>
      <c r="C2090" t="s">
        <v>49</v>
      </c>
      <c r="D2090" t="s">
        <v>85</v>
      </c>
      <c r="E2090" t="s">
        <v>86</v>
      </c>
      <c r="F2090">
        <v>2023</v>
      </c>
      <c r="G2090">
        <v>0</v>
      </c>
      <c r="H2090" t="s">
        <v>1</v>
      </c>
      <c r="I2090" t="s">
        <v>688</v>
      </c>
      <c r="J2090" t="s">
        <v>690</v>
      </c>
      <c r="K2090" t="s">
        <v>78</v>
      </c>
      <c r="L2090" t="s">
        <v>691</v>
      </c>
    </row>
    <row r="2091" spans="1:12">
      <c r="A2091">
        <v>2025</v>
      </c>
      <c r="B2091" t="s">
        <v>424</v>
      </c>
      <c r="C2091" t="s">
        <v>21</v>
      </c>
      <c r="D2091" t="s">
        <v>85</v>
      </c>
      <c r="E2091" t="s">
        <v>86</v>
      </c>
      <c r="F2091">
        <v>2023</v>
      </c>
      <c r="G2091">
        <v>0</v>
      </c>
      <c r="H2091" t="s">
        <v>1</v>
      </c>
      <c r="I2091" t="s">
        <v>688</v>
      </c>
      <c r="J2091" t="s">
        <v>690</v>
      </c>
      <c r="K2091" t="s">
        <v>78</v>
      </c>
      <c r="L2091" t="s">
        <v>691</v>
      </c>
    </row>
    <row r="2092" spans="1:12">
      <c r="A2092">
        <v>2025</v>
      </c>
      <c r="B2092" t="s">
        <v>437</v>
      </c>
      <c r="C2092" t="s">
        <v>51</v>
      </c>
      <c r="D2092" t="s">
        <v>85</v>
      </c>
      <c r="E2092" t="s">
        <v>86</v>
      </c>
      <c r="F2092">
        <v>2023</v>
      </c>
      <c r="G2092">
        <v>0</v>
      </c>
      <c r="H2092" t="s">
        <v>1</v>
      </c>
      <c r="I2092" t="s">
        <v>688</v>
      </c>
      <c r="J2092" t="s">
        <v>690</v>
      </c>
      <c r="K2092" t="s">
        <v>78</v>
      </c>
      <c r="L2092" t="s">
        <v>691</v>
      </c>
    </row>
    <row r="2093" spans="1:12">
      <c r="A2093">
        <v>2025</v>
      </c>
      <c r="B2093" t="s">
        <v>431</v>
      </c>
      <c r="C2093" t="s">
        <v>36</v>
      </c>
      <c r="D2093" t="s">
        <v>85</v>
      </c>
      <c r="E2093" t="s">
        <v>86</v>
      </c>
      <c r="F2093">
        <v>2023</v>
      </c>
      <c r="G2093">
        <v>0</v>
      </c>
      <c r="H2093" t="s">
        <v>1</v>
      </c>
      <c r="I2093" t="s">
        <v>688</v>
      </c>
      <c r="J2093" t="s">
        <v>690</v>
      </c>
      <c r="K2093" t="s">
        <v>78</v>
      </c>
      <c r="L2093" t="s">
        <v>691</v>
      </c>
    </row>
    <row r="2094" spans="1:12">
      <c r="A2094">
        <v>2025</v>
      </c>
      <c r="B2094" t="s">
        <v>435</v>
      </c>
      <c r="C2094" t="s">
        <v>48</v>
      </c>
      <c r="D2094" t="s">
        <v>85</v>
      </c>
      <c r="E2094" t="s">
        <v>86</v>
      </c>
      <c r="F2094">
        <v>2023</v>
      </c>
      <c r="G2094">
        <v>0</v>
      </c>
      <c r="H2094" t="s">
        <v>1</v>
      </c>
      <c r="I2094" t="s">
        <v>688</v>
      </c>
      <c r="J2094" t="s">
        <v>690</v>
      </c>
      <c r="K2094" t="s">
        <v>78</v>
      </c>
      <c r="L2094" t="s">
        <v>691</v>
      </c>
    </row>
    <row r="2095" spans="1:12">
      <c r="A2095">
        <v>2025</v>
      </c>
      <c r="B2095" t="s">
        <v>432</v>
      </c>
      <c r="C2095" t="s">
        <v>39</v>
      </c>
      <c r="D2095" t="s">
        <v>85</v>
      </c>
      <c r="E2095" t="s">
        <v>86</v>
      </c>
      <c r="F2095">
        <v>2023</v>
      </c>
      <c r="G2095">
        <v>0</v>
      </c>
      <c r="H2095" t="s">
        <v>1</v>
      </c>
      <c r="I2095" t="s">
        <v>688</v>
      </c>
      <c r="J2095" t="s">
        <v>690</v>
      </c>
      <c r="K2095" t="s">
        <v>78</v>
      </c>
      <c r="L2095" t="s">
        <v>691</v>
      </c>
    </row>
    <row r="2096" spans="1:12">
      <c r="A2096">
        <v>2025</v>
      </c>
      <c r="B2096" t="s">
        <v>428</v>
      </c>
      <c r="C2096" t="s">
        <v>27</v>
      </c>
      <c r="D2096" t="s">
        <v>85</v>
      </c>
      <c r="E2096" t="s">
        <v>86</v>
      </c>
      <c r="F2096">
        <v>2023</v>
      </c>
      <c r="G2096">
        <v>0</v>
      </c>
      <c r="H2096" t="s">
        <v>1</v>
      </c>
      <c r="I2096" t="s">
        <v>688</v>
      </c>
      <c r="J2096" t="s">
        <v>690</v>
      </c>
      <c r="K2096" t="s">
        <v>78</v>
      </c>
      <c r="L2096" t="s">
        <v>691</v>
      </c>
    </row>
    <row r="2097" spans="1:12">
      <c r="A2097">
        <v>2025</v>
      </c>
      <c r="B2097" t="s">
        <v>425</v>
      </c>
      <c r="C2097" t="s">
        <v>24</v>
      </c>
      <c r="D2097" t="s">
        <v>85</v>
      </c>
      <c r="E2097" t="s">
        <v>86</v>
      </c>
      <c r="F2097">
        <v>2023</v>
      </c>
      <c r="G2097">
        <v>0</v>
      </c>
      <c r="H2097" t="s">
        <v>1</v>
      </c>
      <c r="I2097" t="s">
        <v>688</v>
      </c>
      <c r="J2097" t="s">
        <v>690</v>
      </c>
      <c r="K2097" t="s">
        <v>78</v>
      </c>
      <c r="L2097" t="s">
        <v>691</v>
      </c>
    </row>
    <row r="2098" spans="1:12">
      <c r="A2098">
        <v>2025</v>
      </c>
      <c r="B2098" t="s">
        <v>422</v>
      </c>
      <c r="C2098" t="s">
        <v>15</v>
      </c>
      <c r="D2098" t="s">
        <v>85</v>
      </c>
      <c r="E2098" t="s">
        <v>86</v>
      </c>
      <c r="F2098">
        <v>2023</v>
      </c>
      <c r="G2098">
        <v>0</v>
      </c>
      <c r="H2098" t="s">
        <v>1</v>
      </c>
      <c r="I2098" t="s">
        <v>688</v>
      </c>
      <c r="J2098" t="s">
        <v>690</v>
      </c>
      <c r="K2098" t="s">
        <v>78</v>
      </c>
      <c r="L2098" t="s">
        <v>691</v>
      </c>
    </row>
    <row r="2099" spans="1:12">
      <c r="A2099">
        <v>2025</v>
      </c>
      <c r="B2099" t="s">
        <v>438</v>
      </c>
      <c r="C2099" t="s">
        <v>52</v>
      </c>
      <c r="D2099" t="s">
        <v>85</v>
      </c>
      <c r="E2099" t="s">
        <v>86</v>
      </c>
      <c r="F2099">
        <v>2023</v>
      </c>
      <c r="G2099">
        <v>0</v>
      </c>
      <c r="H2099" t="s">
        <v>1</v>
      </c>
      <c r="I2099" t="s">
        <v>688</v>
      </c>
      <c r="J2099" t="s">
        <v>690</v>
      </c>
      <c r="K2099" t="s">
        <v>78</v>
      </c>
      <c r="L2099" t="s">
        <v>691</v>
      </c>
    </row>
    <row r="2100" spans="1:12">
      <c r="A2100">
        <v>2025</v>
      </c>
      <c r="B2100" t="s">
        <v>439</v>
      </c>
      <c r="C2100" t="s">
        <v>53</v>
      </c>
      <c r="D2100" t="s">
        <v>85</v>
      </c>
      <c r="E2100" t="s">
        <v>86</v>
      </c>
      <c r="F2100">
        <v>2023</v>
      </c>
      <c r="G2100">
        <v>0</v>
      </c>
      <c r="H2100" t="s">
        <v>1</v>
      </c>
      <c r="I2100" t="s">
        <v>688</v>
      </c>
      <c r="J2100" t="s">
        <v>690</v>
      </c>
      <c r="K2100" t="s">
        <v>78</v>
      </c>
      <c r="L2100" t="s">
        <v>691</v>
      </c>
    </row>
    <row r="2101" spans="1:12">
      <c r="A2101">
        <v>2025</v>
      </c>
      <c r="B2101" t="s">
        <v>434</v>
      </c>
      <c r="C2101" t="s">
        <v>45</v>
      </c>
      <c r="D2101" t="s">
        <v>85</v>
      </c>
      <c r="E2101" t="s">
        <v>86</v>
      </c>
      <c r="F2101">
        <v>2023</v>
      </c>
      <c r="G2101">
        <v>0</v>
      </c>
      <c r="H2101" t="s">
        <v>1</v>
      </c>
      <c r="I2101" t="s">
        <v>688</v>
      </c>
      <c r="J2101" t="s">
        <v>690</v>
      </c>
      <c r="K2101" t="s">
        <v>78</v>
      </c>
      <c r="L2101" t="s">
        <v>691</v>
      </c>
    </row>
    <row r="2102" spans="1:12">
      <c r="A2102">
        <v>2025</v>
      </c>
      <c r="B2102" t="s">
        <v>421</v>
      </c>
      <c r="C2102" t="s">
        <v>13</v>
      </c>
      <c r="D2102" t="s">
        <v>85</v>
      </c>
      <c r="E2102" t="s">
        <v>86</v>
      </c>
      <c r="F2102">
        <v>2023</v>
      </c>
      <c r="G2102">
        <v>0</v>
      </c>
      <c r="H2102" t="s">
        <v>1</v>
      </c>
      <c r="I2102" t="s">
        <v>688</v>
      </c>
      <c r="J2102" t="s">
        <v>690</v>
      </c>
      <c r="K2102" t="s">
        <v>78</v>
      </c>
      <c r="L2102" t="s">
        <v>691</v>
      </c>
    </row>
    <row r="2103" spans="1:12">
      <c r="A2103">
        <v>2025</v>
      </c>
      <c r="B2103" t="s">
        <v>420</v>
      </c>
      <c r="C2103" t="s">
        <v>8</v>
      </c>
      <c r="D2103" t="s">
        <v>85</v>
      </c>
      <c r="E2103" t="s">
        <v>86</v>
      </c>
      <c r="F2103">
        <v>2023</v>
      </c>
      <c r="G2103">
        <v>0</v>
      </c>
      <c r="H2103" t="s">
        <v>1</v>
      </c>
      <c r="I2103" t="s">
        <v>688</v>
      </c>
      <c r="J2103" t="s">
        <v>690</v>
      </c>
      <c r="K2103" t="s">
        <v>78</v>
      </c>
      <c r="L2103" t="s">
        <v>691</v>
      </c>
    </row>
    <row r="2104" spans="1:12">
      <c r="A2104">
        <v>2025</v>
      </c>
      <c r="B2104" t="s">
        <v>430</v>
      </c>
      <c r="C2104" t="s">
        <v>33</v>
      </c>
      <c r="D2104" t="s">
        <v>85</v>
      </c>
      <c r="E2104" t="s">
        <v>86</v>
      </c>
      <c r="F2104">
        <v>2023</v>
      </c>
      <c r="G2104">
        <v>0</v>
      </c>
      <c r="H2104" t="s">
        <v>1</v>
      </c>
      <c r="I2104" t="s">
        <v>688</v>
      </c>
      <c r="J2104" t="s">
        <v>690</v>
      </c>
      <c r="K2104" t="s">
        <v>78</v>
      </c>
      <c r="L2104" t="s">
        <v>691</v>
      </c>
    </row>
    <row r="2105" spans="1:12">
      <c r="A2105">
        <v>2025</v>
      </c>
      <c r="B2105" t="s">
        <v>433</v>
      </c>
      <c r="C2105" t="s">
        <v>42</v>
      </c>
      <c r="D2105" t="s">
        <v>85</v>
      </c>
      <c r="E2105" t="s">
        <v>86</v>
      </c>
      <c r="F2105">
        <v>2023</v>
      </c>
      <c r="G2105">
        <v>0</v>
      </c>
      <c r="H2105" t="s">
        <v>1</v>
      </c>
      <c r="I2105" t="s">
        <v>688</v>
      </c>
      <c r="J2105" t="s">
        <v>690</v>
      </c>
      <c r="K2105" t="s">
        <v>78</v>
      </c>
      <c r="L2105" t="s">
        <v>691</v>
      </c>
    </row>
    <row r="2106" spans="1:12">
      <c r="A2106">
        <v>2025</v>
      </c>
      <c r="B2106" t="s">
        <v>429</v>
      </c>
      <c r="C2106" t="s">
        <v>30</v>
      </c>
      <c r="D2106" t="s">
        <v>85</v>
      </c>
      <c r="E2106" t="s">
        <v>86</v>
      </c>
      <c r="F2106">
        <v>2023</v>
      </c>
      <c r="G2106">
        <v>0</v>
      </c>
      <c r="H2106" t="s">
        <v>1</v>
      </c>
      <c r="I2106" t="s">
        <v>688</v>
      </c>
      <c r="J2106" t="s">
        <v>690</v>
      </c>
      <c r="K2106" t="s">
        <v>78</v>
      </c>
      <c r="L2106" t="s">
        <v>691</v>
      </c>
    </row>
    <row r="2107" spans="1:12">
      <c r="A2107">
        <v>2025</v>
      </c>
      <c r="B2107" t="s">
        <v>423</v>
      </c>
      <c r="C2107" t="s">
        <v>18</v>
      </c>
      <c r="D2107" t="s">
        <v>85</v>
      </c>
      <c r="E2107" t="s">
        <v>86</v>
      </c>
      <c r="F2107">
        <v>2023</v>
      </c>
      <c r="G2107">
        <v>0</v>
      </c>
      <c r="H2107" t="s">
        <v>1</v>
      </c>
      <c r="I2107" t="s">
        <v>688</v>
      </c>
      <c r="J2107" t="s">
        <v>690</v>
      </c>
      <c r="K2107" t="s">
        <v>78</v>
      </c>
      <c r="L2107" t="s">
        <v>691</v>
      </c>
    </row>
    <row r="2108" spans="1:12">
      <c r="A2108">
        <v>2025</v>
      </c>
      <c r="B2108" t="s">
        <v>434</v>
      </c>
      <c r="C2108" t="s">
        <v>45</v>
      </c>
      <c r="D2108" t="s">
        <v>91</v>
      </c>
      <c r="E2108" t="s">
        <v>92</v>
      </c>
      <c r="F2108">
        <v>2023</v>
      </c>
      <c r="G2108">
        <v>0</v>
      </c>
      <c r="H2108" t="s">
        <v>1</v>
      </c>
      <c r="I2108" t="s">
        <v>688</v>
      </c>
      <c r="J2108" t="s">
        <v>690</v>
      </c>
      <c r="K2108" t="s">
        <v>78</v>
      </c>
      <c r="L2108" t="s">
        <v>691</v>
      </c>
    </row>
    <row r="2109" spans="1:12">
      <c r="A2109">
        <v>2025</v>
      </c>
      <c r="B2109" t="s">
        <v>438</v>
      </c>
      <c r="C2109" t="s">
        <v>52</v>
      </c>
      <c r="D2109" t="s">
        <v>91</v>
      </c>
      <c r="E2109" t="s">
        <v>92</v>
      </c>
      <c r="F2109">
        <v>2023</v>
      </c>
      <c r="G2109">
        <v>0</v>
      </c>
      <c r="H2109" t="s">
        <v>1</v>
      </c>
      <c r="I2109" t="s">
        <v>688</v>
      </c>
      <c r="J2109" t="s">
        <v>690</v>
      </c>
      <c r="K2109" t="s">
        <v>78</v>
      </c>
      <c r="L2109" t="s">
        <v>691</v>
      </c>
    </row>
    <row r="2110" spans="1:12">
      <c r="A2110">
        <v>2025</v>
      </c>
      <c r="B2110" t="s">
        <v>420</v>
      </c>
      <c r="C2110" t="s">
        <v>8</v>
      </c>
      <c r="D2110" t="s">
        <v>91</v>
      </c>
      <c r="E2110" t="s">
        <v>92</v>
      </c>
      <c r="F2110">
        <v>2023</v>
      </c>
      <c r="G2110">
        <v>0</v>
      </c>
      <c r="H2110" t="s">
        <v>1</v>
      </c>
      <c r="I2110" t="s">
        <v>688</v>
      </c>
      <c r="J2110" t="s">
        <v>690</v>
      </c>
      <c r="K2110" t="s">
        <v>78</v>
      </c>
      <c r="L2110" t="s">
        <v>691</v>
      </c>
    </row>
    <row r="2111" spans="1:12">
      <c r="A2111">
        <v>2025</v>
      </c>
      <c r="B2111" t="s">
        <v>428</v>
      </c>
      <c r="C2111" t="s">
        <v>27</v>
      </c>
      <c r="D2111" t="s">
        <v>91</v>
      </c>
      <c r="E2111" t="s">
        <v>92</v>
      </c>
      <c r="F2111">
        <v>2023</v>
      </c>
      <c r="G2111">
        <v>0</v>
      </c>
      <c r="H2111" t="s">
        <v>1</v>
      </c>
      <c r="I2111" t="s">
        <v>688</v>
      </c>
      <c r="J2111" t="s">
        <v>690</v>
      </c>
      <c r="K2111" t="s">
        <v>78</v>
      </c>
      <c r="L2111" t="s">
        <v>691</v>
      </c>
    </row>
    <row r="2112" spans="1:12">
      <c r="A2112">
        <v>2025</v>
      </c>
      <c r="B2112" t="s">
        <v>436</v>
      </c>
      <c r="C2112" t="s">
        <v>49</v>
      </c>
      <c r="D2112" t="s">
        <v>91</v>
      </c>
      <c r="E2112" t="s">
        <v>92</v>
      </c>
      <c r="F2112">
        <v>2023</v>
      </c>
      <c r="G2112">
        <v>0</v>
      </c>
      <c r="H2112" t="s">
        <v>1</v>
      </c>
      <c r="I2112" t="s">
        <v>688</v>
      </c>
      <c r="J2112" t="s">
        <v>690</v>
      </c>
      <c r="K2112" t="s">
        <v>78</v>
      </c>
      <c r="L2112" t="s">
        <v>691</v>
      </c>
    </row>
    <row r="2113" spans="1:12">
      <c r="A2113">
        <v>2025</v>
      </c>
      <c r="B2113" t="s">
        <v>422</v>
      </c>
      <c r="C2113" t="s">
        <v>15</v>
      </c>
      <c r="D2113" t="s">
        <v>91</v>
      </c>
      <c r="E2113" t="s">
        <v>92</v>
      </c>
      <c r="F2113">
        <v>2023</v>
      </c>
      <c r="G2113">
        <v>0</v>
      </c>
      <c r="H2113" t="s">
        <v>1</v>
      </c>
      <c r="I2113" t="s">
        <v>688</v>
      </c>
      <c r="J2113" t="s">
        <v>690</v>
      </c>
      <c r="K2113" t="s">
        <v>78</v>
      </c>
      <c r="L2113" t="s">
        <v>691</v>
      </c>
    </row>
    <row r="2114" spans="1:12">
      <c r="A2114">
        <v>2025</v>
      </c>
      <c r="B2114" t="s">
        <v>431</v>
      </c>
      <c r="C2114" t="s">
        <v>36</v>
      </c>
      <c r="D2114" t="s">
        <v>91</v>
      </c>
      <c r="E2114" t="s">
        <v>92</v>
      </c>
      <c r="F2114">
        <v>2023</v>
      </c>
      <c r="G2114">
        <v>0</v>
      </c>
      <c r="H2114" t="s">
        <v>1</v>
      </c>
      <c r="I2114" t="s">
        <v>688</v>
      </c>
      <c r="J2114" t="s">
        <v>690</v>
      </c>
      <c r="K2114" t="s">
        <v>78</v>
      </c>
      <c r="L2114" t="s">
        <v>691</v>
      </c>
    </row>
    <row r="2115" spans="1:12">
      <c r="A2115">
        <v>2025</v>
      </c>
      <c r="B2115" t="s">
        <v>437</v>
      </c>
      <c r="C2115" t="s">
        <v>51</v>
      </c>
      <c r="D2115" t="s">
        <v>91</v>
      </c>
      <c r="E2115" t="s">
        <v>92</v>
      </c>
      <c r="F2115">
        <v>2023</v>
      </c>
      <c r="G2115">
        <v>0</v>
      </c>
      <c r="H2115" t="s">
        <v>1</v>
      </c>
      <c r="I2115" t="s">
        <v>688</v>
      </c>
      <c r="J2115" t="s">
        <v>690</v>
      </c>
      <c r="K2115" t="s">
        <v>78</v>
      </c>
      <c r="L2115" t="s">
        <v>691</v>
      </c>
    </row>
    <row r="2116" spans="1:12">
      <c r="A2116">
        <v>2025</v>
      </c>
      <c r="B2116" t="s">
        <v>435</v>
      </c>
      <c r="C2116" t="s">
        <v>48</v>
      </c>
      <c r="D2116" t="s">
        <v>91</v>
      </c>
      <c r="E2116" t="s">
        <v>92</v>
      </c>
      <c r="F2116">
        <v>2023</v>
      </c>
      <c r="G2116">
        <v>0</v>
      </c>
      <c r="H2116" t="s">
        <v>1</v>
      </c>
      <c r="I2116" t="s">
        <v>688</v>
      </c>
      <c r="J2116" t="s">
        <v>690</v>
      </c>
      <c r="K2116" t="s">
        <v>78</v>
      </c>
      <c r="L2116" t="s">
        <v>691</v>
      </c>
    </row>
    <row r="2117" spans="1:12">
      <c r="A2117">
        <v>2025</v>
      </c>
      <c r="B2117" t="s">
        <v>425</v>
      </c>
      <c r="C2117" t="s">
        <v>24</v>
      </c>
      <c r="D2117" t="s">
        <v>91</v>
      </c>
      <c r="E2117" t="s">
        <v>92</v>
      </c>
      <c r="F2117">
        <v>2023</v>
      </c>
      <c r="G2117">
        <v>0</v>
      </c>
      <c r="H2117" t="s">
        <v>1</v>
      </c>
      <c r="I2117" t="s">
        <v>688</v>
      </c>
      <c r="J2117" t="s">
        <v>690</v>
      </c>
      <c r="K2117" t="s">
        <v>78</v>
      </c>
      <c r="L2117" t="s">
        <v>691</v>
      </c>
    </row>
    <row r="2118" spans="1:12">
      <c r="A2118">
        <v>2025</v>
      </c>
      <c r="B2118" t="s">
        <v>421</v>
      </c>
      <c r="C2118" t="s">
        <v>13</v>
      </c>
      <c r="D2118" t="s">
        <v>91</v>
      </c>
      <c r="E2118" t="s">
        <v>92</v>
      </c>
      <c r="F2118">
        <v>2023</v>
      </c>
      <c r="G2118">
        <v>0</v>
      </c>
      <c r="H2118" t="s">
        <v>1</v>
      </c>
      <c r="I2118" t="s">
        <v>688</v>
      </c>
      <c r="J2118" t="s">
        <v>690</v>
      </c>
      <c r="K2118" t="s">
        <v>78</v>
      </c>
      <c r="L2118" t="s">
        <v>691</v>
      </c>
    </row>
    <row r="2119" spans="1:12">
      <c r="A2119">
        <v>2025</v>
      </c>
      <c r="B2119" t="s">
        <v>439</v>
      </c>
      <c r="C2119" t="s">
        <v>53</v>
      </c>
      <c r="D2119" t="s">
        <v>91</v>
      </c>
      <c r="E2119" t="s">
        <v>92</v>
      </c>
      <c r="F2119">
        <v>2023</v>
      </c>
      <c r="G2119">
        <v>0</v>
      </c>
      <c r="H2119" t="s">
        <v>1</v>
      </c>
      <c r="I2119" t="s">
        <v>688</v>
      </c>
      <c r="J2119" t="s">
        <v>690</v>
      </c>
      <c r="K2119" t="s">
        <v>78</v>
      </c>
      <c r="L2119" t="s">
        <v>691</v>
      </c>
    </row>
    <row r="2120" spans="1:12">
      <c r="A2120">
        <v>2025</v>
      </c>
      <c r="B2120" t="s">
        <v>433</v>
      </c>
      <c r="C2120" t="s">
        <v>42</v>
      </c>
      <c r="D2120" t="s">
        <v>91</v>
      </c>
      <c r="E2120" t="s">
        <v>92</v>
      </c>
      <c r="F2120">
        <v>2023</v>
      </c>
      <c r="G2120">
        <v>0</v>
      </c>
      <c r="H2120" t="s">
        <v>1</v>
      </c>
      <c r="I2120" t="s">
        <v>688</v>
      </c>
      <c r="J2120" t="s">
        <v>690</v>
      </c>
      <c r="K2120" t="s">
        <v>78</v>
      </c>
      <c r="L2120" t="s">
        <v>691</v>
      </c>
    </row>
    <row r="2121" spans="1:12">
      <c r="A2121">
        <v>2025</v>
      </c>
      <c r="B2121" t="s">
        <v>429</v>
      </c>
      <c r="C2121" t="s">
        <v>30</v>
      </c>
      <c r="D2121" t="s">
        <v>91</v>
      </c>
      <c r="E2121" t="s">
        <v>92</v>
      </c>
      <c r="F2121">
        <v>2023</v>
      </c>
      <c r="G2121">
        <v>0</v>
      </c>
      <c r="H2121" t="s">
        <v>1</v>
      </c>
      <c r="I2121" t="s">
        <v>688</v>
      </c>
      <c r="J2121" t="s">
        <v>690</v>
      </c>
      <c r="K2121" t="s">
        <v>78</v>
      </c>
      <c r="L2121" t="s">
        <v>691</v>
      </c>
    </row>
    <row r="2122" spans="1:12">
      <c r="A2122">
        <v>2025</v>
      </c>
      <c r="B2122" t="s">
        <v>424</v>
      </c>
      <c r="C2122" t="s">
        <v>21</v>
      </c>
      <c r="D2122" t="s">
        <v>91</v>
      </c>
      <c r="E2122" t="s">
        <v>92</v>
      </c>
      <c r="F2122">
        <v>2023</v>
      </c>
      <c r="G2122">
        <v>0</v>
      </c>
      <c r="H2122" t="s">
        <v>1</v>
      </c>
      <c r="I2122" t="s">
        <v>688</v>
      </c>
      <c r="J2122" t="s">
        <v>690</v>
      </c>
      <c r="K2122" t="s">
        <v>78</v>
      </c>
      <c r="L2122" t="s">
        <v>691</v>
      </c>
    </row>
    <row r="2123" spans="1:12">
      <c r="A2123">
        <v>2025</v>
      </c>
      <c r="B2123" t="s">
        <v>430</v>
      </c>
      <c r="C2123" t="s">
        <v>33</v>
      </c>
      <c r="D2123" t="s">
        <v>91</v>
      </c>
      <c r="E2123" t="s">
        <v>92</v>
      </c>
      <c r="F2123">
        <v>2023</v>
      </c>
      <c r="G2123">
        <v>0</v>
      </c>
      <c r="H2123" t="s">
        <v>1</v>
      </c>
      <c r="I2123" t="s">
        <v>688</v>
      </c>
      <c r="J2123" t="s">
        <v>690</v>
      </c>
      <c r="K2123" t="s">
        <v>78</v>
      </c>
      <c r="L2123" t="s">
        <v>691</v>
      </c>
    </row>
    <row r="2124" spans="1:12">
      <c r="A2124">
        <v>2025</v>
      </c>
      <c r="B2124" t="s">
        <v>432</v>
      </c>
      <c r="C2124" t="s">
        <v>39</v>
      </c>
      <c r="D2124" t="s">
        <v>91</v>
      </c>
      <c r="E2124" t="s">
        <v>92</v>
      </c>
      <c r="F2124">
        <v>2023</v>
      </c>
      <c r="G2124">
        <v>0</v>
      </c>
      <c r="H2124" t="s">
        <v>1</v>
      </c>
      <c r="I2124" t="s">
        <v>688</v>
      </c>
      <c r="J2124" t="s">
        <v>690</v>
      </c>
      <c r="K2124" t="s">
        <v>78</v>
      </c>
      <c r="L2124" t="s">
        <v>691</v>
      </c>
    </row>
    <row r="2125" spans="1:12">
      <c r="A2125">
        <v>2025</v>
      </c>
      <c r="B2125" t="s">
        <v>423</v>
      </c>
      <c r="C2125" t="s">
        <v>18</v>
      </c>
      <c r="D2125" t="s">
        <v>91</v>
      </c>
      <c r="E2125" t="s">
        <v>92</v>
      </c>
      <c r="F2125">
        <v>2023</v>
      </c>
      <c r="G2125">
        <v>0</v>
      </c>
      <c r="H2125" t="s">
        <v>1</v>
      </c>
      <c r="I2125" t="s">
        <v>688</v>
      </c>
      <c r="J2125" t="s">
        <v>690</v>
      </c>
      <c r="K2125" t="s">
        <v>78</v>
      </c>
      <c r="L2125" t="s">
        <v>691</v>
      </c>
    </row>
    <row r="2126" spans="1:12">
      <c r="A2126">
        <v>2025</v>
      </c>
      <c r="B2126" t="s">
        <v>422</v>
      </c>
      <c r="C2126" t="s">
        <v>15</v>
      </c>
      <c r="D2126" t="s">
        <v>14</v>
      </c>
      <c r="E2126" t="s">
        <v>5</v>
      </c>
      <c r="F2126">
        <v>2023</v>
      </c>
      <c r="G2126">
        <v>1015</v>
      </c>
      <c r="H2126" t="s">
        <v>1</v>
      </c>
      <c r="I2126" t="s">
        <v>688</v>
      </c>
      <c r="J2126" t="s">
        <v>690</v>
      </c>
      <c r="K2126" t="s">
        <v>2</v>
      </c>
      <c r="L2126" t="s">
        <v>691</v>
      </c>
    </row>
    <row r="2127" spans="1:12">
      <c r="A2127">
        <v>2025</v>
      </c>
      <c r="B2127" t="s">
        <v>420</v>
      </c>
      <c r="C2127" t="s">
        <v>8</v>
      </c>
      <c r="D2127" t="s">
        <v>14</v>
      </c>
      <c r="E2127" t="s">
        <v>5</v>
      </c>
      <c r="F2127">
        <v>2023</v>
      </c>
      <c r="G2127">
        <v>1335</v>
      </c>
      <c r="H2127" t="s">
        <v>1</v>
      </c>
      <c r="I2127" t="s">
        <v>688</v>
      </c>
      <c r="J2127" t="s">
        <v>690</v>
      </c>
      <c r="K2127" t="s">
        <v>2</v>
      </c>
      <c r="L2127" t="s">
        <v>691</v>
      </c>
    </row>
    <row r="2128" spans="1:12">
      <c r="A2128">
        <v>2025</v>
      </c>
      <c r="B2128" t="s">
        <v>430</v>
      </c>
      <c r="C2128" t="s">
        <v>33</v>
      </c>
      <c r="D2128" t="s">
        <v>14</v>
      </c>
      <c r="E2128" t="s">
        <v>5</v>
      </c>
      <c r="F2128">
        <v>2023</v>
      </c>
      <c r="G2128">
        <v>186</v>
      </c>
      <c r="H2128" t="s">
        <v>1</v>
      </c>
      <c r="I2128" t="s">
        <v>688</v>
      </c>
      <c r="J2128" t="s">
        <v>690</v>
      </c>
      <c r="K2128" t="s">
        <v>2</v>
      </c>
      <c r="L2128" t="s">
        <v>691</v>
      </c>
    </row>
    <row r="2129" spans="1:12">
      <c r="A2129">
        <v>2025</v>
      </c>
      <c r="B2129" t="s">
        <v>432</v>
      </c>
      <c r="C2129" t="s">
        <v>39</v>
      </c>
      <c r="D2129" t="s">
        <v>14</v>
      </c>
      <c r="E2129" t="s">
        <v>5</v>
      </c>
      <c r="F2129">
        <v>2023</v>
      </c>
      <c r="G2129">
        <v>462</v>
      </c>
      <c r="H2129" t="s">
        <v>1</v>
      </c>
      <c r="I2129" t="s">
        <v>688</v>
      </c>
      <c r="J2129" t="s">
        <v>690</v>
      </c>
      <c r="K2129" t="s">
        <v>2</v>
      </c>
      <c r="L2129" t="s">
        <v>691</v>
      </c>
    </row>
    <row r="2130" spans="1:12">
      <c r="A2130">
        <v>2025</v>
      </c>
      <c r="B2130" t="s">
        <v>431</v>
      </c>
      <c r="C2130" t="s">
        <v>36</v>
      </c>
      <c r="D2130" t="s">
        <v>14</v>
      </c>
      <c r="E2130" t="s">
        <v>5</v>
      </c>
      <c r="F2130">
        <v>2023</v>
      </c>
      <c r="G2130">
        <v>124</v>
      </c>
      <c r="H2130" t="s">
        <v>1</v>
      </c>
      <c r="I2130" t="s">
        <v>688</v>
      </c>
      <c r="J2130" t="s">
        <v>690</v>
      </c>
      <c r="K2130" t="s">
        <v>2</v>
      </c>
      <c r="L2130" t="s">
        <v>691</v>
      </c>
    </row>
    <row r="2131" spans="1:12">
      <c r="A2131">
        <v>2025</v>
      </c>
      <c r="B2131" t="s">
        <v>424</v>
      </c>
      <c r="C2131" t="s">
        <v>21</v>
      </c>
      <c r="D2131" t="s">
        <v>14</v>
      </c>
      <c r="E2131" t="s">
        <v>5</v>
      </c>
      <c r="F2131">
        <v>2023</v>
      </c>
      <c r="G2131">
        <v>647</v>
      </c>
      <c r="H2131" t="s">
        <v>1</v>
      </c>
      <c r="I2131" t="s">
        <v>688</v>
      </c>
      <c r="J2131" t="s">
        <v>690</v>
      </c>
      <c r="K2131" t="s">
        <v>2</v>
      </c>
      <c r="L2131" t="s">
        <v>691</v>
      </c>
    </row>
    <row r="2132" spans="1:12">
      <c r="A2132">
        <v>2025</v>
      </c>
      <c r="B2132" t="s">
        <v>428</v>
      </c>
      <c r="C2132" t="s">
        <v>27</v>
      </c>
      <c r="D2132" t="s">
        <v>14</v>
      </c>
      <c r="E2132" t="s">
        <v>5</v>
      </c>
      <c r="F2132">
        <v>2023</v>
      </c>
      <c r="G2132">
        <v>298</v>
      </c>
      <c r="H2132" t="s">
        <v>1</v>
      </c>
      <c r="I2132" t="s">
        <v>688</v>
      </c>
      <c r="J2132" t="s">
        <v>690</v>
      </c>
      <c r="K2132" t="s">
        <v>2</v>
      </c>
      <c r="L2132" t="s">
        <v>691</v>
      </c>
    </row>
    <row r="2133" spans="1:12">
      <c r="A2133">
        <v>2025</v>
      </c>
      <c r="B2133" t="s">
        <v>423</v>
      </c>
      <c r="C2133" t="s">
        <v>18</v>
      </c>
      <c r="D2133" t="s">
        <v>14</v>
      </c>
      <c r="E2133" t="s">
        <v>5</v>
      </c>
      <c r="F2133">
        <v>2023</v>
      </c>
      <c r="G2133">
        <v>166</v>
      </c>
      <c r="H2133" t="s">
        <v>1</v>
      </c>
      <c r="I2133" t="s">
        <v>688</v>
      </c>
      <c r="J2133" t="s">
        <v>690</v>
      </c>
      <c r="K2133" t="s">
        <v>2</v>
      </c>
      <c r="L2133" t="s">
        <v>691</v>
      </c>
    </row>
    <row r="2134" spans="1:12">
      <c r="A2134">
        <v>2025</v>
      </c>
      <c r="B2134" t="s">
        <v>438</v>
      </c>
      <c r="C2134" t="s">
        <v>52</v>
      </c>
      <c r="D2134" t="s">
        <v>14</v>
      </c>
      <c r="E2134" t="s">
        <v>5</v>
      </c>
      <c r="F2134">
        <v>2023</v>
      </c>
      <c r="G2134">
        <v>118</v>
      </c>
      <c r="H2134" t="s">
        <v>1</v>
      </c>
      <c r="I2134" t="s">
        <v>688</v>
      </c>
      <c r="J2134" t="s">
        <v>690</v>
      </c>
      <c r="K2134" t="s">
        <v>2</v>
      </c>
      <c r="L2134" t="s">
        <v>691</v>
      </c>
    </row>
    <row r="2135" spans="1:12">
      <c r="A2135">
        <v>2025</v>
      </c>
      <c r="B2135" t="s">
        <v>434</v>
      </c>
      <c r="C2135" t="s">
        <v>45</v>
      </c>
      <c r="D2135" t="s">
        <v>14</v>
      </c>
      <c r="E2135" t="s">
        <v>5</v>
      </c>
      <c r="F2135">
        <v>2023</v>
      </c>
      <c r="G2135">
        <v>60</v>
      </c>
      <c r="H2135" t="s">
        <v>1</v>
      </c>
      <c r="I2135" t="s">
        <v>688</v>
      </c>
      <c r="J2135" t="s">
        <v>690</v>
      </c>
      <c r="K2135" t="s">
        <v>2</v>
      </c>
      <c r="L2135" t="s">
        <v>691</v>
      </c>
    </row>
    <row r="2136" spans="1:12">
      <c r="A2136">
        <v>2025</v>
      </c>
      <c r="B2136" t="s">
        <v>429</v>
      </c>
      <c r="C2136" t="s">
        <v>30</v>
      </c>
      <c r="D2136" t="s">
        <v>14</v>
      </c>
      <c r="E2136" t="s">
        <v>5</v>
      </c>
      <c r="F2136">
        <v>2023</v>
      </c>
      <c r="G2136">
        <v>944</v>
      </c>
      <c r="H2136" t="s">
        <v>1</v>
      </c>
      <c r="I2136" t="s">
        <v>688</v>
      </c>
      <c r="J2136" t="s">
        <v>690</v>
      </c>
      <c r="K2136" t="s">
        <v>2</v>
      </c>
      <c r="L2136" t="s">
        <v>691</v>
      </c>
    </row>
    <row r="2137" spans="1:12">
      <c r="A2137">
        <v>2025</v>
      </c>
      <c r="B2137" t="s">
        <v>435</v>
      </c>
      <c r="C2137" t="s">
        <v>48</v>
      </c>
      <c r="D2137" t="s">
        <v>14</v>
      </c>
      <c r="E2137" t="s">
        <v>5</v>
      </c>
      <c r="F2137">
        <v>2023</v>
      </c>
      <c r="G2137">
        <v>178</v>
      </c>
      <c r="H2137" t="s">
        <v>1</v>
      </c>
      <c r="I2137" t="s">
        <v>688</v>
      </c>
      <c r="J2137" t="s">
        <v>690</v>
      </c>
      <c r="K2137" t="s">
        <v>2</v>
      </c>
      <c r="L2137" t="s">
        <v>691</v>
      </c>
    </row>
    <row r="2138" spans="1:12">
      <c r="A2138">
        <v>2025</v>
      </c>
      <c r="B2138" t="s">
        <v>433</v>
      </c>
      <c r="C2138" t="s">
        <v>42</v>
      </c>
      <c r="D2138" t="s">
        <v>14</v>
      </c>
      <c r="E2138" t="s">
        <v>5</v>
      </c>
      <c r="F2138">
        <v>2023</v>
      </c>
      <c r="G2138">
        <v>121</v>
      </c>
      <c r="H2138" t="s">
        <v>1</v>
      </c>
      <c r="I2138" t="s">
        <v>688</v>
      </c>
      <c r="J2138" t="s">
        <v>690</v>
      </c>
      <c r="K2138" t="s">
        <v>2</v>
      </c>
      <c r="L2138" t="s">
        <v>691</v>
      </c>
    </row>
    <row r="2139" spans="1:12">
      <c r="A2139">
        <v>2025</v>
      </c>
      <c r="B2139" t="s">
        <v>439</v>
      </c>
      <c r="C2139" t="s">
        <v>53</v>
      </c>
      <c r="D2139" t="s">
        <v>14</v>
      </c>
      <c r="E2139" t="s">
        <v>5</v>
      </c>
      <c r="F2139">
        <v>2023</v>
      </c>
      <c r="G2139">
        <v>163</v>
      </c>
      <c r="H2139" t="s">
        <v>1</v>
      </c>
      <c r="I2139" t="s">
        <v>688</v>
      </c>
      <c r="J2139" t="s">
        <v>690</v>
      </c>
      <c r="K2139" t="s">
        <v>2</v>
      </c>
      <c r="L2139" t="s">
        <v>691</v>
      </c>
    </row>
    <row r="2140" spans="1:12">
      <c r="A2140">
        <v>2025</v>
      </c>
      <c r="B2140" t="s">
        <v>421</v>
      </c>
      <c r="C2140" t="s">
        <v>13</v>
      </c>
      <c r="D2140" t="s">
        <v>14</v>
      </c>
      <c r="E2140" t="s">
        <v>5</v>
      </c>
      <c r="F2140">
        <v>2023</v>
      </c>
      <c r="G2140">
        <v>587</v>
      </c>
      <c r="H2140" t="s">
        <v>1</v>
      </c>
      <c r="I2140" t="s">
        <v>688</v>
      </c>
      <c r="J2140" t="s">
        <v>690</v>
      </c>
      <c r="K2140" t="s">
        <v>2</v>
      </c>
      <c r="L2140" t="s">
        <v>691</v>
      </c>
    </row>
    <row r="2141" spans="1:12">
      <c r="A2141">
        <v>2025</v>
      </c>
      <c r="B2141" t="s">
        <v>436</v>
      </c>
      <c r="C2141" t="s">
        <v>49</v>
      </c>
      <c r="D2141" t="s">
        <v>14</v>
      </c>
      <c r="E2141" t="s">
        <v>5</v>
      </c>
      <c r="F2141">
        <v>2023</v>
      </c>
      <c r="G2141">
        <v>164</v>
      </c>
      <c r="H2141" t="s">
        <v>1</v>
      </c>
      <c r="I2141" t="s">
        <v>688</v>
      </c>
      <c r="J2141" t="s">
        <v>690</v>
      </c>
      <c r="K2141" t="s">
        <v>2</v>
      </c>
      <c r="L2141" t="s">
        <v>691</v>
      </c>
    </row>
    <row r="2142" spans="1:12">
      <c r="A2142">
        <v>2025</v>
      </c>
      <c r="B2142" t="s">
        <v>437</v>
      </c>
      <c r="C2142" t="s">
        <v>51</v>
      </c>
      <c r="D2142" t="s">
        <v>14</v>
      </c>
      <c r="E2142" t="s">
        <v>5</v>
      </c>
      <c r="F2142">
        <v>2023</v>
      </c>
      <c r="G2142">
        <v>814</v>
      </c>
      <c r="H2142" t="s">
        <v>1</v>
      </c>
      <c r="I2142" t="s">
        <v>688</v>
      </c>
      <c r="J2142" t="s">
        <v>690</v>
      </c>
      <c r="K2142" t="s">
        <v>2</v>
      </c>
      <c r="L2142" t="s">
        <v>691</v>
      </c>
    </row>
    <row r="2143" spans="1:12">
      <c r="A2143">
        <v>2025</v>
      </c>
      <c r="B2143" t="s">
        <v>425</v>
      </c>
      <c r="C2143" t="s">
        <v>24</v>
      </c>
      <c r="D2143" t="s">
        <v>14</v>
      </c>
      <c r="E2143" t="s">
        <v>5</v>
      </c>
      <c r="F2143">
        <v>2023</v>
      </c>
      <c r="G2143">
        <v>198</v>
      </c>
      <c r="H2143" t="s">
        <v>1</v>
      </c>
      <c r="I2143" t="s">
        <v>688</v>
      </c>
      <c r="J2143" t="s">
        <v>690</v>
      </c>
      <c r="K2143" t="s">
        <v>2</v>
      </c>
      <c r="L2143" t="s">
        <v>691</v>
      </c>
    </row>
    <row r="2144" spans="1:12">
      <c r="A2144">
        <v>2025</v>
      </c>
      <c r="B2144" t="s">
        <v>423</v>
      </c>
      <c r="C2144" t="s">
        <v>18</v>
      </c>
      <c r="D2144" t="s">
        <v>97</v>
      </c>
      <c r="E2144" t="s">
        <v>98</v>
      </c>
      <c r="F2144">
        <v>2023</v>
      </c>
      <c r="G2144">
        <v>0</v>
      </c>
      <c r="H2144" t="s">
        <v>1</v>
      </c>
      <c r="I2144" t="s">
        <v>688</v>
      </c>
      <c r="J2144" t="s">
        <v>690</v>
      </c>
      <c r="K2144" t="s">
        <v>78</v>
      </c>
      <c r="L2144" t="s">
        <v>691</v>
      </c>
    </row>
    <row r="2145" spans="1:12">
      <c r="A2145">
        <v>2025</v>
      </c>
      <c r="B2145" t="s">
        <v>430</v>
      </c>
      <c r="C2145" t="s">
        <v>33</v>
      </c>
      <c r="D2145" t="s">
        <v>97</v>
      </c>
      <c r="E2145" t="s">
        <v>98</v>
      </c>
      <c r="F2145">
        <v>2023</v>
      </c>
      <c r="G2145">
        <v>0</v>
      </c>
      <c r="H2145" t="s">
        <v>1</v>
      </c>
      <c r="I2145" t="s">
        <v>688</v>
      </c>
      <c r="J2145" t="s">
        <v>690</v>
      </c>
      <c r="K2145" t="s">
        <v>78</v>
      </c>
      <c r="L2145" t="s">
        <v>691</v>
      </c>
    </row>
    <row r="2146" spans="1:12">
      <c r="A2146">
        <v>2025</v>
      </c>
      <c r="B2146" t="s">
        <v>424</v>
      </c>
      <c r="C2146" t="s">
        <v>21</v>
      </c>
      <c r="D2146" t="s">
        <v>97</v>
      </c>
      <c r="E2146" t="s">
        <v>98</v>
      </c>
      <c r="F2146">
        <v>2023</v>
      </c>
      <c r="G2146">
        <v>0</v>
      </c>
      <c r="H2146" t="s">
        <v>1</v>
      </c>
      <c r="I2146" t="s">
        <v>688</v>
      </c>
      <c r="J2146" t="s">
        <v>690</v>
      </c>
      <c r="K2146" t="s">
        <v>78</v>
      </c>
      <c r="L2146" t="s">
        <v>691</v>
      </c>
    </row>
    <row r="2147" spans="1:12">
      <c r="A2147">
        <v>2025</v>
      </c>
      <c r="B2147" t="s">
        <v>431</v>
      </c>
      <c r="C2147" t="s">
        <v>36</v>
      </c>
      <c r="D2147" t="s">
        <v>97</v>
      </c>
      <c r="E2147" t="s">
        <v>98</v>
      </c>
      <c r="F2147">
        <v>2023</v>
      </c>
      <c r="G2147">
        <v>0</v>
      </c>
      <c r="H2147" t="s">
        <v>1</v>
      </c>
      <c r="I2147" t="s">
        <v>688</v>
      </c>
      <c r="J2147" t="s">
        <v>690</v>
      </c>
      <c r="K2147" t="s">
        <v>78</v>
      </c>
      <c r="L2147" t="s">
        <v>691</v>
      </c>
    </row>
    <row r="2148" spans="1:12">
      <c r="A2148">
        <v>2025</v>
      </c>
      <c r="B2148" t="s">
        <v>421</v>
      </c>
      <c r="C2148" t="s">
        <v>13</v>
      </c>
      <c r="D2148" t="s">
        <v>97</v>
      </c>
      <c r="E2148" t="s">
        <v>98</v>
      </c>
      <c r="F2148">
        <v>2023</v>
      </c>
      <c r="G2148">
        <v>1</v>
      </c>
      <c r="H2148" t="s">
        <v>1</v>
      </c>
      <c r="I2148" t="s">
        <v>688</v>
      </c>
      <c r="J2148" t="s">
        <v>690</v>
      </c>
      <c r="K2148" t="s">
        <v>78</v>
      </c>
      <c r="L2148" t="s">
        <v>691</v>
      </c>
    </row>
    <row r="2149" spans="1:12">
      <c r="A2149">
        <v>2025</v>
      </c>
      <c r="B2149" t="s">
        <v>435</v>
      </c>
      <c r="C2149" t="s">
        <v>48</v>
      </c>
      <c r="D2149" t="s">
        <v>97</v>
      </c>
      <c r="E2149" t="s">
        <v>98</v>
      </c>
      <c r="F2149">
        <v>2023</v>
      </c>
      <c r="G2149">
        <v>0</v>
      </c>
      <c r="H2149" t="s">
        <v>1</v>
      </c>
      <c r="I2149" t="s">
        <v>688</v>
      </c>
      <c r="J2149" t="s">
        <v>690</v>
      </c>
      <c r="K2149" t="s">
        <v>78</v>
      </c>
      <c r="L2149" t="s">
        <v>691</v>
      </c>
    </row>
    <row r="2150" spans="1:12">
      <c r="A2150">
        <v>2025</v>
      </c>
      <c r="B2150" t="s">
        <v>436</v>
      </c>
      <c r="C2150" t="s">
        <v>49</v>
      </c>
      <c r="D2150" t="s">
        <v>97</v>
      </c>
      <c r="E2150" t="s">
        <v>98</v>
      </c>
      <c r="F2150">
        <v>2023</v>
      </c>
      <c r="G2150">
        <v>0</v>
      </c>
      <c r="H2150" t="s">
        <v>1</v>
      </c>
      <c r="I2150" t="s">
        <v>688</v>
      </c>
      <c r="J2150" t="s">
        <v>690</v>
      </c>
      <c r="K2150" t="s">
        <v>78</v>
      </c>
      <c r="L2150" t="s">
        <v>691</v>
      </c>
    </row>
    <row r="2151" spans="1:12">
      <c r="A2151">
        <v>2025</v>
      </c>
      <c r="B2151" t="s">
        <v>434</v>
      </c>
      <c r="C2151" t="s">
        <v>45</v>
      </c>
      <c r="D2151" t="s">
        <v>97</v>
      </c>
      <c r="E2151" t="s">
        <v>98</v>
      </c>
      <c r="F2151">
        <v>2023</v>
      </c>
      <c r="G2151">
        <v>0</v>
      </c>
      <c r="H2151" t="s">
        <v>1</v>
      </c>
      <c r="I2151" t="s">
        <v>688</v>
      </c>
      <c r="J2151" t="s">
        <v>690</v>
      </c>
      <c r="K2151" t="s">
        <v>78</v>
      </c>
      <c r="L2151" t="s">
        <v>691</v>
      </c>
    </row>
    <row r="2152" spans="1:12">
      <c r="A2152">
        <v>2025</v>
      </c>
      <c r="B2152" t="s">
        <v>433</v>
      </c>
      <c r="C2152" t="s">
        <v>42</v>
      </c>
      <c r="D2152" t="s">
        <v>97</v>
      </c>
      <c r="E2152" t="s">
        <v>98</v>
      </c>
      <c r="F2152">
        <v>2023</v>
      </c>
      <c r="G2152">
        <v>0</v>
      </c>
      <c r="H2152" t="s">
        <v>1</v>
      </c>
      <c r="I2152" t="s">
        <v>688</v>
      </c>
      <c r="J2152" t="s">
        <v>690</v>
      </c>
      <c r="K2152" t="s">
        <v>78</v>
      </c>
      <c r="L2152" t="s">
        <v>691</v>
      </c>
    </row>
    <row r="2153" spans="1:12">
      <c r="A2153">
        <v>2025</v>
      </c>
      <c r="B2153" t="s">
        <v>439</v>
      </c>
      <c r="C2153" t="s">
        <v>53</v>
      </c>
      <c r="D2153" t="s">
        <v>97</v>
      </c>
      <c r="E2153" t="s">
        <v>98</v>
      </c>
      <c r="F2153">
        <v>2023</v>
      </c>
      <c r="G2153">
        <v>0</v>
      </c>
      <c r="H2153" t="s">
        <v>1</v>
      </c>
      <c r="I2153" t="s">
        <v>688</v>
      </c>
      <c r="J2153" t="s">
        <v>690</v>
      </c>
      <c r="K2153" t="s">
        <v>78</v>
      </c>
      <c r="L2153" t="s">
        <v>691</v>
      </c>
    </row>
    <row r="2154" spans="1:12">
      <c r="A2154">
        <v>2025</v>
      </c>
      <c r="B2154" t="s">
        <v>422</v>
      </c>
      <c r="C2154" t="s">
        <v>15</v>
      </c>
      <c r="D2154" t="s">
        <v>97</v>
      </c>
      <c r="E2154" t="s">
        <v>98</v>
      </c>
      <c r="F2154">
        <v>2023</v>
      </c>
      <c r="G2154">
        <v>0</v>
      </c>
      <c r="H2154" t="s">
        <v>1</v>
      </c>
      <c r="I2154" t="s">
        <v>688</v>
      </c>
      <c r="J2154" t="s">
        <v>690</v>
      </c>
      <c r="K2154" t="s">
        <v>78</v>
      </c>
      <c r="L2154" t="s">
        <v>691</v>
      </c>
    </row>
    <row r="2155" spans="1:12">
      <c r="A2155">
        <v>2025</v>
      </c>
      <c r="B2155" t="s">
        <v>429</v>
      </c>
      <c r="C2155" t="s">
        <v>30</v>
      </c>
      <c r="D2155" t="s">
        <v>97</v>
      </c>
      <c r="E2155" t="s">
        <v>98</v>
      </c>
      <c r="F2155">
        <v>2023</v>
      </c>
      <c r="G2155">
        <v>1</v>
      </c>
      <c r="H2155" t="s">
        <v>1</v>
      </c>
      <c r="I2155" t="s">
        <v>688</v>
      </c>
      <c r="J2155" t="s">
        <v>690</v>
      </c>
      <c r="K2155" t="s">
        <v>78</v>
      </c>
      <c r="L2155" t="s">
        <v>691</v>
      </c>
    </row>
    <row r="2156" spans="1:12">
      <c r="A2156">
        <v>2025</v>
      </c>
      <c r="B2156" t="s">
        <v>425</v>
      </c>
      <c r="C2156" t="s">
        <v>24</v>
      </c>
      <c r="D2156" t="s">
        <v>97</v>
      </c>
      <c r="E2156" t="s">
        <v>98</v>
      </c>
      <c r="F2156">
        <v>2023</v>
      </c>
      <c r="G2156">
        <v>0</v>
      </c>
      <c r="H2156" t="s">
        <v>1</v>
      </c>
      <c r="I2156" t="s">
        <v>688</v>
      </c>
      <c r="J2156" t="s">
        <v>690</v>
      </c>
      <c r="K2156" t="s">
        <v>78</v>
      </c>
      <c r="L2156" t="s">
        <v>691</v>
      </c>
    </row>
    <row r="2157" spans="1:12">
      <c r="A2157">
        <v>2025</v>
      </c>
      <c r="B2157" t="s">
        <v>438</v>
      </c>
      <c r="C2157" t="s">
        <v>52</v>
      </c>
      <c r="D2157" t="s">
        <v>97</v>
      </c>
      <c r="E2157" t="s">
        <v>98</v>
      </c>
      <c r="F2157">
        <v>2023</v>
      </c>
      <c r="G2157">
        <v>0</v>
      </c>
      <c r="H2157" t="s">
        <v>1</v>
      </c>
      <c r="I2157" t="s">
        <v>688</v>
      </c>
      <c r="J2157" t="s">
        <v>690</v>
      </c>
      <c r="K2157" t="s">
        <v>78</v>
      </c>
      <c r="L2157" t="s">
        <v>691</v>
      </c>
    </row>
    <row r="2158" spans="1:12">
      <c r="A2158">
        <v>2025</v>
      </c>
      <c r="B2158" t="s">
        <v>437</v>
      </c>
      <c r="C2158" t="s">
        <v>51</v>
      </c>
      <c r="D2158" t="s">
        <v>97</v>
      </c>
      <c r="E2158" t="s">
        <v>98</v>
      </c>
      <c r="F2158">
        <v>2023</v>
      </c>
      <c r="G2158">
        <v>0</v>
      </c>
      <c r="H2158" t="s">
        <v>1</v>
      </c>
      <c r="I2158" t="s">
        <v>688</v>
      </c>
      <c r="J2158" t="s">
        <v>690</v>
      </c>
      <c r="K2158" t="s">
        <v>78</v>
      </c>
      <c r="L2158" t="s">
        <v>691</v>
      </c>
    </row>
    <row r="2159" spans="1:12">
      <c r="A2159">
        <v>2025</v>
      </c>
      <c r="B2159" t="s">
        <v>420</v>
      </c>
      <c r="C2159" t="s">
        <v>8</v>
      </c>
      <c r="D2159" t="s">
        <v>97</v>
      </c>
      <c r="E2159" t="s">
        <v>98</v>
      </c>
      <c r="F2159">
        <v>2023</v>
      </c>
      <c r="G2159">
        <v>0</v>
      </c>
      <c r="H2159" t="s">
        <v>1</v>
      </c>
      <c r="I2159" t="s">
        <v>688</v>
      </c>
      <c r="J2159" t="s">
        <v>690</v>
      </c>
      <c r="K2159" t="s">
        <v>78</v>
      </c>
      <c r="L2159" t="s">
        <v>691</v>
      </c>
    </row>
    <row r="2160" spans="1:12">
      <c r="A2160">
        <v>2025</v>
      </c>
      <c r="B2160" t="s">
        <v>432</v>
      </c>
      <c r="C2160" t="s">
        <v>39</v>
      </c>
      <c r="D2160" t="s">
        <v>97</v>
      </c>
      <c r="E2160" t="s">
        <v>98</v>
      </c>
      <c r="F2160">
        <v>2023</v>
      </c>
      <c r="G2160">
        <v>0</v>
      </c>
      <c r="H2160" t="s">
        <v>1</v>
      </c>
      <c r="I2160" t="s">
        <v>688</v>
      </c>
      <c r="J2160" t="s">
        <v>690</v>
      </c>
      <c r="K2160" t="s">
        <v>78</v>
      </c>
      <c r="L2160" t="s">
        <v>691</v>
      </c>
    </row>
    <row r="2161" spans="1:12">
      <c r="A2161">
        <v>2025</v>
      </c>
      <c r="B2161" t="s">
        <v>428</v>
      </c>
      <c r="C2161" t="s">
        <v>27</v>
      </c>
      <c r="D2161" t="s">
        <v>97</v>
      </c>
      <c r="E2161" t="s">
        <v>98</v>
      </c>
      <c r="F2161">
        <v>2023</v>
      </c>
      <c r="G2161">
        <v>0</v>
      </c>
      <c r="H2161" t="s">
        <v>1</v>
      </c>
      <c r="I2161" t="s">
        <v>688</v>
      </c>
      <c r="J2161" t="s">
        <v>690</v>
      </c>
      <c r="K2161" t="s">
        <v>78</v>
      </c>
      <c r="L2161" t="s">
        <v>691</v>
      </c>
    </row>
    <row r="2162" spans="1:12">
      <c r="A2162">
        <v>2022</v>
      </c>
      <c r="B2162" t="s">
        <v>428</v>
      </c>
      <c r="C2162" t="s">
        <v>27</v>
      </c>
      <c r="D2162" t="s">
        <v>116</v>
      </c>
      <c r="E2162" t="s">
        <v>117</v>
      </c>
      <c r="F2162">
        <v>2020</v>
      </c>
      <c r="G2162">
        <v>0</v>
      </c>
      <c r="H2162" t="s">
        <v>101</v>
      </c>
      <c r="I2162" t="s">
        <v>697</v>
      </c>
      <c r="J2162" t="s">
        <v>690</v>
      </c>
      <c r="L2162" t="s">
        <v>691</v>
      </c>
    </row>
    <row r="2163" spans="1:12">
      <c r="A2163">
        <v>2022</v>
      </c>
      <c r="B2163" t="s">
        <v>433</v>
      </c>
      <c r="C2163" t="s">
        <v>42</v>
      </c>
      <c r="D2163" t="s">
        <v>116</v>
      </c>
      <c r="E2163" t="s">
        <v>117</v>
      </c>
      <c r="F2163">
        <v>2020</v>
      </c>
      <c r="G2163">
        <v>0.5</v>
      </c>
      <c r="H2163" t="s">
        <v>101</v>
      </c>
      <c r="I2163" t="s">
        <v>697</v>
      </c>
      <c r="J2163" t="s">
        <v>690</v>
      </c>
      <c r="L2163" t="s">
        <v>691</v>
      </c>
    </row>
    <row r="2164" spans="1:12">
      <c r="A2164">
        <v>2022</v>
      </c>
      <c r="B2164" t="s">
        <v>437</v>
      </c>
      <c r="C2164" t="s">
        <v>51</v>
      </c>
      <c r="D2164" t="s">
        <v>116</v>
      </c>
      <c r="E2164" t="s">
        <v>117</v>
      </c>
      <c r="F2164">
        <v>2020</v>
      </c>
      <c r="G2164">
        <v>0</v>
      </c>
      <c r="H2164" t="s">
        <v>101</v>
      </c>
      <c r="I2164" t="s">
        <v>697</v>
      </c>
      <c r="J2164" t="s">
        <v>690</v>
      </c>
      <c r="L2164" t="s">
        <v>691</v>
      </c>
    </row>
    <row r="2165" spans="1:12">
      <c r="A2165">
        <v>2022</v>
      </c>
      <c r="B2165" t="s">
        <v>425</v>
      </c>
      <c r="C2165" t="s">
        <v>24</v>
      </c>
      <c r="D2165" t="s">
        <v>116</v>
      </c>
      <c r="E2165" t="s">
        <v>117</v>
      </c>
      <c r="F2165">
        <v>2020</v>
      </c>
      <c r="G2165">
        <v>0</v>
      </c>
      <c r="H2165" t="s">
        <v>101</v>
      </c>
      <c r="I2165" t="s">
        <v>697</v>
      </c>
      <c r="J2165" t="s">
        <v>690</v>
      </c>
      <c r="L2165" t="s">
        <v>691</v>
      </c>
    </row>
    <row r="2166" spans="1:12">
      <c r="A2166">
        <v>2022</v>
      </c>
      <c r="B2166" t="s">
        <v>431</v>
      </c>
      <c r="C2166" t="s">
        <v>36</v>
      </c>
      <c r="D2166" t="s">
        <v>116</v>
      </c>
      <c r="E2166" t="s">
        <v>117</v>
      </c>
      <c r="F2166">
        <v>2020</v>
      </c>
      <c r="G2166">
        <v>0.14285714285714279</v>
      </c>
      <c r="H2166" t="s">
        <v>101</v>
      </c>
      <c r="I2166" t="s">
        <v>697</v>
      </c>
      <c r="J2166" t="s">
        <v>690</v>
      </c>
      <c r="L2166" t="s">
        <v>691</v>
      </c>
    </row>
    <row r="2167" spans="1:12">
      <c r="A2167">
        <v>2022</v>
      </c>
      <c r="B2167" t="s">
        <v>432</v>
      </c>
      <c r="C2167" t="s">
        <v>39</v>
      </c>
      <c r="D2167" t="s">
        <v>116</v>
      </c>
      <c r="E2167" t="s">
        <v>117</v>
      </c>
      <c r="F2167">
        <v>2020</v>
      </c>
      <c r="G2167">
        <v>0.17741935483870969</v>
      </c>
      <c r="H2167" t="s">
        <v>101</v>
      </c>
      <c r="I2167" t="s">
        <v>697</v>
      </c>
      <c r="J2167" t="s">
        <v>690</v>
      </c>
      <c r="L2167" t="s">
        <v>691</v>
      </c>
    </row>
    <row r="2168" spans="1:12">
      <c r="A2168">
        <v>2022</v>
      </c>
      <c r="B2168" t="s">
        <v>436</v>
      </c>
      <c r="C2168" t="s">
        <v>49</v>
      </c>
      <c r="D2168" t="s">
        <v>116</v>
      </c>
      <c r="E2168" t="s">
        <v>117</v>
      </c>
      <c r="F2168">
        <v>2020</v>
      </c>
      <c r="G2168">
        <v>0</v>
      </c>
      <c r="H2168" t="s">
        <v>101</v>
      </c>
      <c r="I2168" t="s">
        <v>697</v>
      </c>
      <c r="J2168" t="s">
        <v>690</v>
      </c>
      <c r="L2168" t="s">
        <v>691</v>
      </c>
    </row>
    <row r="2169" spans="1:12">
      <c r="A2169">
        <v>2022</v>
      </c>
      <c r="B2169" t="s">
        <v>430</v>
      </c>
      <c r="C2169" t="s">
        <v>33</v>
      </c>
      <c r="D2169" t="s">
        <v>116</v>
      </c>
      <c r="E2169" t="s">
        <v>117</v>
      </c>
      <c r="F2169">
        <v>2020</v>
      </c>
      <c r="G2169">
        <v>0</v>
      </c>
      <c r="H2169" t="s">
        <v>101</v>
      </c>
      <c r="I2169" t="s">
        <v>697</v>
      </c>
      <c r="J2169" t="s">
        <v>690</v>
      </c>
      <c r="L2169" t="s">
        <v>691</v>
      </c>
    </row>
    <row r="2170" spans="1:12">
      <c r="A2170">
        <v>2022</v>
      </c>
      <c r="B2170" t="s">
        <v>423</v>
      </c>
      <c r="C2170" t="s">
        <v>18</v>
      </c>
      <c r="D2170" t="s">
        <v>116</v>
      </c>
      <c r="E2170" t="s">
        <v>117</v>
      </c>
      <c r="F2170">
        <v>2020</v>
      </c>
      <c r="G2170">
        <v>0</v>
      </c>
      <c r="H2170" t="s">
        <v>101</v>
      </c>
      <c r="I2170" t="s">
        <v>697</v>
      </c>
      <c r="J2170" t="s">
        <v>690</v>
      </c>
      <c r="L2170" t="s">
        <v>691</v>
      </c>
    </row>
    <row r="2171" spans="1:12">
      <c r="A2171">
        <v>2022</v>
      </c>
      <c r="B2171" t="s">
        <v>422</v>
      </c>
      <c r="C2171" t="s">
        <v>15</v>
      </c>
      <c r="D2171" t="s">
        <v>116</v>
      </c>
      <c r="E2171" t="s">
        <v>117</v>
      </c>
      <c r="F2171">
        <v>2020</v>
      </c>
      <c r="G2171">
        <v>0.17341040462427751</v>
      </c>
      <c r="H2171" t="s">
        <v>101</v>
      </c>
      <c r="I2171" t="s">
        <v>697</v>
      </c>
      <c r="J2171" t="s">
        <v>690</v>
      </c>
      <c r="L2171" t="s">
        <v>691</v>
      </c>
    </row>
    <row r="2172" spans="1:12">
      <c r="A2172">
        <v>2022</v>
      </c>
      <c r="B2172" t="s">
        <v>434</v>
      </c>
      <c r="C2172" t="s">
        <v>45</v>
      </c>
      <c r="D2172" t="s">
        <v>116</v>
      </c>
      <c r="E2172" t="s">
        <v>117</v>
      </c>
      <c r="F2172">
        <v>2020</v>
      </c>
      <c r="G2172">
        <v>0</v>
      </c>
      <c r="H2172" t="s">
        <v>101</v>
      </c>
      <c r="I2172" t="s">
        <v>697</v>
      </c>
      <c r="J2172" t="s">
        <v>690</v>
      </c>
      <c r="L2172" t="s">
        <v>691</v>
      </c>
    </row>
    <row r="2173" spans="1:12">
      <c r="A2173">
        <v>2022</v>
      </c>
      <c r="B2173" t="s">
        <v>429</v>
      </c>
      <c r="C2173" t="s">
        <v>30</v>
      </c>
      <c r="D2173" t="s">
        <v>116</v>
      </c>
      <c r="E2173" t="s">
        <v>117</v>
      </c>
      <c r="F2173">
        <v>2020</v>
      </c>
      <c r="G2173">
        <v>0.1313131313131313</v>
      </c>
      <c r="H2173" t="s">
        <v>101</v>
      </c>
      <c r="I2173" t="s">
        <v>697</v>
      </c>
      <c r="J2173" t="s">
        <v>690</v>
      </c>
      <c r="L2173" t="s">
        <v>691</v>
      </c>
    </row>
    <row r="2174" spans="1:12">
      <c r="A2174">
        <v>2022</v>
      </c>
      <c r="B2174" t="s">
        <v>438</v>
      </c>
      <c r="C2174" t="s">
        <v>52</v>
      </c>
      <c r="D2174" t="s">
        <v>116</v>
      </c>
      <c r="E2174" t="s">
        <v>117</v>
      </c>
      <c r="F2174">
        <v>2020</v>
      </c>
      <c r="G2174">
        <v>0</v>
      </c>
      <c r="H2174" t="s">
        <v>101</v>
      </c>
      <c r="I2174" t="s">
        <v>697</v>
      </c>
      <c r="J2174" t="s">
        <v>690</v>
      </c>
      <c r="L2174" t="s">
        <v>691</v>
      </c>
    </row>
    <row r="2175" spans="1:12">
      <c r="A2175">
        <v>2022</v>
      </c>
      <c r="B2175" t="s">
        <v>421</v>
      </c>
      <c r="C2175" t="s">
        <v>13</v>
      </c>
      <c r="D2175" t="s">
        <v>116</v>
      </c>
      <c r="E2175" t="s">
        <v>117</v>
      </c>
      <c r="F2175">
        <v>2020</v>
      </c>
      <c r="G2175">
        <v>0.1970802919708029</v>
      </c>
      <c r="H2175" t="s">
        <v>101</v>
      </c>
      <c r="I2175" t="s">
        <v>697</v>
      </c>
      <c r="J2175" t="s">
        <v>690</v>
      </c>
      <c r="L2175" t="s">
        <v>691</v>
      </c>
    </row>
    <row r="2176" spans="1:12">
      <c r="A2176">
        <v>2022</v>
      </c>
      <c r="B2176" t="s">
        <v>439</v>
      </c>
      <c r="C2176" t="s">
        <v>53</v>
      </c>
      <c r="D2176" t="s">
        <v>116</v>
      </c>
      <c r="E2176" t="s">
        <v>117</v>
      </c>
      <c r="F2176">
        <v>2020</v>
      </c>
      <c r="G2176">
        <v>0</v>
      </c>
      <c r="H2176" t="s">
        <v>101</v>
      </c>
      <c r="I2176" t="s">
        <v>697</v>
      </c>
      <c r="J2176" t="s">
        <v>690</v>
      </c>
      <c r="L2176" t="s">
        <v>691</v>
      </c>
    </row>
    <row r="2177" spans="1:12">
      <c r="A2177">
        <v>2022</v>
      </c>
      <c r="B2177" t="s">
        <v>424</v>
      </c>
      <c r="C2177" t="s">
        <v>21</v>
      </c>
      <c r="D2177" t="s">
        <v>116</v>
      </c>
      <c r="E2177" t="s">
        <v>117</v>
      </c>
      <c r="F2177">
        <v>2020</v>
      </c>
      <c r="G2177">
        <v>0.27522935779816521</v>
      </c>
      <c r="H2177" t="s">
        <v>101</v>
      </c>
      <c r="I2177" t="s">
        <v>697</v>
      </c>
      <c r="J2177" t="s">
        <v>690</v>
      </c>
      <c r="L2177" t="s">
        <v>691</v>
      </c>
    </row>
    <row r="2178" spans="1:12">
      <c r="A2178">
        <v>2022</v>
      </c>
      <c r="B2178" t="s">
        <v>420</v>
      </c>
      <c r="C2178" t="s">
        <v>8</v>
      </c>
      <c r="D2178" t="s">
        <v>116</v>
      </c>
      <c r="E2178" t="s">
        <v>117</v>
      </c>
      <c r="F2178">
        <v>2020</v>
      </c>
      <c r="G2178">
        <v>0</v>
      </c>
      <c r="H2178" t="s">
        <v>101</v>
      </c>
      <c r="I2178" t="s">
        <v>697</v>
      </c>
      <c r="J2178" t="s">
        <v>690</v>
      </c>
      <c r="L2178" t="s">
        <v>691</v>
      </c>
    </row>
    <row r="2179" spans="1:12">
      <c r="A2179">
        <v>2022</v>
      </c>
      <c r="B2179" t="s">
        <v>435</v>
      </c>
      <c r="C2179" t="s">
        <v>48</v>
      </c>
      <c r="D2179" t="s">
        <v>116</v>
      </c>
      <c r="E2179" t="s">
        <v>117</v>
      </c>
      <c r="F2179">
        <v>2020</v>
      </c>
      <c r="G2179">
        <v>0</v>
      </c>
      <c r="H2179" t="s">
        <v>101</v>
      </c>
      <c r="I2179" t="s">
        <v>697</v>
      </c>
      <c r="J2179" t="s">
        <v>690</v>
      </c>
      <c r="L2179" t="s">
        <v>691</v>
      </c>
    </row>
    <row r="2180" spans="1:12">
      <c r="A2180">
        <v>2022</v>
      </c>
      <c r="B2180" t="s">
        <v>432</v>
      </c>
      <c r="C2180" t="s">
        <v>39</v>
      </c>
      <c r="D2180" t="s">
        <v>65</v>
      </c>
      <c r="E2180" t="s">
        <v>66</v>
      </c>
      <c r="F2180">
        <v>2020</v>
      </c>
      <c r="G2180">
        <v>0</v>
      </c>
      <c r="H2180" t="s">
        <v>1</v>
      </c>
      <c r="I2180" t="s">
        <v>688</v>
      </c>
      <c r="J2180" t="s">
        <v>690</v>
      </c>
      <c r="K2180" t="s">
        <v>54</v>
      </c>
      <c r="L2180" t="s">
        <v>691</v>
      </c>
    </row>
    <row r="2181" spans="1:12">
      <c r="A2181">
        <v>2022</v>
      </c>
      <c r="B2181" t="s">
        <v>428</v>
      </c>
      <c r="C2181" t="s">
        <v>27</v>
      </c>
      <c r="D2181" t="s">
        <v>65</v>
      </c>
      <c r="E2181" t="s">
        <v>66</v>
      </c>
      <c r="F2181">
        <v>2020</v>
      </c>
      <c r="G2181">
        <v>0</v>
      </c>
      <c r="H2181" t="s">
        <v>1</v>
      </c>
      <c r="I2181" t="s">
        <v>688</v>
      </c>
      <c r="J2181" t="s">
        <v>690</v>
      </c>
      <c r="K2181" t="s">
        <v>54</v>
      </c>
      <c r="L2181" t="s">
        <v>691</v>
      </c>
    </row>
    <row r="2182" spans="1:12">
      <c r="A2182">
        <v>2022</v>
      </c>
      <c r="B2182" t="s">
        <v>435</v>
      </c>
      <c r="C2182" t="s">
        <v>48</v>
      </c>
      <c r="D2182" t="s">
        <v>65</v>
      </c>
      <c r="E2182" t="s">
        <v>66</v>
      </c>
      <c r="F2182">
        <v>2020</v>
      </c>
      <c r="G2182">
        <v>0</v>
      </c>
      <c r="H2182" t="s">
        <v>1</v>
      </c>
      <c r="I2182" t="s">
        <v>688</v>
      </c>
      <c r="J2182" t="s">
        <v>690</v>
      </c>
      <c r="K2182" t="s">
        <v>54</v>
      </c>
      <c r="L2182" t="s">
        <v>691</v>
      </c>
    </row>
    <row r="2183" spans="1:12">
      <c r="A2183">
        <v>2022</v>
      </c>
      <c r="B2183" t="s">
        <v>422</v>
      </c>
      <c r="C2183" t="s">
        <v>15</v>
      </c>
      <c r="D2183" t="s">
        <v>65</v>
      </c>
      <c r="E2183" t="s">
        <v>66</v>
      </c>
      <c r="F2183">
        <v>2020</v>
      </c>
      <c r="G2183">
        <v>0</v>
      </c>
      <c r="H2183" t="s">
        <v>1</v>
      </c>
      <c r="I2183" t="s">
        <v>688</v>
      </c>
      <c r="J2183" t="s">
        <v>690</v>
      </c>
      <c r="K2183" t="s">
        <v>54</v>
      </c>
      <c r="L2183" t="s">
        <v>691</v>
      </c>
    </row>
    <row r="2184" spans="1:12">
      <c r="A2184">
        <v>2022</v>
      </c>
      <c r="B2184" t="s">
        <v>425</v>
      </c>
      <c r="C2184" t="s">
        <v>24</v>
      </c>
      <c r="D2184" t="s">
        <v>65</v>
      </c>
      <c r="E2184" t="s">
        <v>66</v>
      </c>
      <c r="F2184">
        <v>2020</v>
      </c>
      <c r="G2184">
        <v>0</v>
      </c>
      <c r="H2184" t="s">
        <v>1</v>
      </c>
      <c r="I2184" t="s">
        <v>688</v>
      </c>
      <c r="J2184" t="s">
        <v>690</v>
      </c>
      <c r="K2184" t="s">
        <v>54</v>
      </c>
      <c r="L2184" t="s">
        <v>691</v>
      </c>
    </row>
    <row r="2185" spans="1:12">
      <c r="A2185">
        <v>2022</v>
      </c>
      <c r="B2185" t="s">
        <v>423</v>
      </c>
      <c r="C2185" t="s">
        <v>18</v>
      </c>
      <c r="D2185" t="s">
        <v>65</v>
      </c>
      <c r="E2185" t="s">
        <v>66</v>
      </c>
      <c r="F2185">
        <v>2020</v>
      </c>
      <c r="G2185">
        <v>0</v>
      </c>
      <c r="H2185" t="s">
        <v>1</v>
      </c>
      <c r="I2185" t="s">
        <v>688</v>
      </c>
      <c r="J2185" t="s">
        <v>690</v>
      </c>
      <c r="K2185" t="s">
        <v>54</v>
      </c>
      <c r="L2185" t="s">
        <v>691</v>
      </c>
    </row>
    <row r="2186" spans="1:12">
      <c r="A2186">
        <v>2022</v>
      </c>
      <c r="B2186" t="s">
        <v>438</v>
      </c>
      <c r="C2186" t="s">
        <v>52</v>
      </c>
      <c r="D2186" t="s">
        <v>65</v>
      </c>
      <c r="E2186" t="s">
        <v>66</v>
      </c>
      <c r="F2186">
        <v>2020</v>
      </c>
      <c r="G2186">
        <v>0</v>
      </c>
      <c r="H2186" t="s">
        <v>1</v>
      </c>
      <c r="I2186" t="s">
        <v>688</v>
      </c>
      <c r="J2186" t="s">
        <v>690</v>
      </c>
      <c r="K2186" t="s">
        <v>54</v>
      </c>
      <c r="L2186" t="s">
        <v>691</v>
      </c>
    </row>
    <row r="2187" spans="1:12">
      <c r="A2187">
        <v>2022</v>
      </c>
      <c r="B2187" t="s">
        <v>429</v>
      </c>
      <c r="C2187" t="s">
        <v>30</v>
      </c>
      <c r="D2187" t="s">
        <v>65</v>
      </c>
      <c r="E2187" t="s">
        <v>66</v>
      </c>
      <c r="F2187">
        <v>2020</v>
      </c>
      <c r="G2187">
        <v>12</v>
      </c>
      <c r="H2187" t="s">
        <v>1</v>
      </c>
      <c r="I2187" t="s">
        <v>688</v>
      </c>
      <c r="J2187" t="s">
        <v>690</v>
      </c>
      <c r="K2187" t="s">
        <v>54</v>
      </c>
      <c r="L2187" t="s">
        <v>691</v>
      </c>
    </row>
    <row r="2188" spans="1:12">
      <c r="A2188">
        <v>2022</v>
      </c>
      <c r="B2188" t="s">
        <v>431</v>
      </c>
      <c r="C2188" t="s">
        <v>36</v>
      </c>
      <c r="D2188" t="s">
        <v>65</v>
      </c>
      <c r="E2188" t="s">
        <v>66</v>
      </c>
      <c r="F2188">
        <v>2020</v>
      </c>
      <c r="G2188">
        <v>0</v>
      </c>
      <c r="H2188" t="s">
        <v>1</v>
      </c>
      <c r="I2188" t="s">
        <v>688</v>
      </c>
      <c r="J2188" t="s">
        <v>690</v>
      </c>
      <c r="K2188" t="s">
        <v>54</v>
      </c>
      <c r="L2188" t="s">
        <v>691</v>
      </c>
    </row>
    <row r="2189" spans="1:12">
      <c r="A2189">
        <v>2022</v>
      </c>
      <c r="B2189" t="s">
        <v>437</v>
      </c>
      <c r="C2189" t="s">
        <v>51</v>
      </c>
      <c r="D2189" t="s">
        <v>65</v>
      </c>
      <c r="E2189" t="s">
        <v>66</v>
      </c>
      <c r="F2189">
        <v>2020</v>
      </c>
      <c r="G2189">
        <v>36</v>
      </c>
      <c r="H2189" t="s">
        <v>1</v>
      </c>
      <c r="I2189" t="s">
        <v>688</v>
      </c>
      <c r="J2189" t="s">
        <v>690</v>
      </c>
      <c r="K2189" t="s">
        <v>54</v>
      </c>
      <c r="L2189" t="s">
        <v>691</v>
      </c>
    </row>
    <row r="2190" spans="1:12">
      <c r="A2190">
        <v>2022</v>
      </c>
      <c r="B2190" t="s">
        <v>439</v>
      </c>
      <c r="C2190" t="s">
        <v>53</v>
      </c>
      <c r="D2190" t="s">
        <v>65</v>
      </c>
      <c r="E2190" t="s">
        <v>66</v>
      </c>
      <c r="F2190">
        <v>2020</v>
      </c>
      <c r="G2190">
        <v>0</v>
      </c>
      <c r="H2190" t="s">
        <v>1</v>
      </c>
      <c r="I2190" t="s">
        <v>688</v>
      </c>
      <c r="J2190" t="s">
        <v>690</v>
      </c>
      <c r="K2190" t="s">
        <v>54</v>
      </c>
      <c r="L2190" t="s">
        <v>691</v>
      </c>
    </row>
    <row r="2191" spans="1:12">
      <c r="A2191">
        <v>2022</v>
      </c>
      <c r="B2191" t="s">
        <v>430</v>
      </c>
      <c r="C2191" t="s">
        <v>33</v>
      </c>
      <c r="D2191" t="s">
        <v>65</v>
      </c>
      <c r="E2191" t="s">
        <v>66</v>
      </c>
      <c r="F2191">
        <v>2020</v>
      </c>
      <c r="G2191">
        <v>0</v>
      </c>
      <c r="H2191" t="s">
        <v>1</v>
      </c>
      <c r="I2191" t="s">
        <v>688</v>
      </c>
      <c r="J2191" t="s">
        <v>690</v>
      </c>
      <c r="K2191" t="s">
        <v>54</v>
      </c>
      <c r="L2191" t="s">
        <v>691</v>
      </c>
    </row>
    <row r="2192" spans="1:12">
      <c r="A2192">
        <v>2022</v>
      </c>
      <c r="B2192" t="s">
        <v>433</v>
      </c>
      <c r="C2192" t="s">
        <v>42</v>
      </c>
      <c r="D2192" t="s">
        <v>65</v>
      </c>
      <c r="E2192" t="s">
        <v>66</v>
      </c>
      <c r="F2192">
        <v>2020</v>
      </c>
      <c r="G2192">
        <v>0</v>
      </c>
      <c r="H2192" t="s">
        <v>1</v>
      </c>
      <c r="I2192" t="s">
        <v>688</v>
      </c>
      <c r="J2192" t="s">
        <v>690</v>
      </c>
      <c r="K2192" t="s">
        <v>54</v>
      </c>
      <c r="L2192" t="s">
        <v>691</v>
      </c>
    </row>
    <row r="2193" spans="1:12">
      <c r="A2193">
        <v>2022</v>
      </c>
      <c r="B2193" t="s">
        <v>424</v>
      </c>
      <c r="C2193" t="s">
        <v>21</v>
      </c>
      <c r="D2193" t="s">
        <v>65</v>
      </c>
      <c r="E2193" t="s">
        <v>66</v>
      </c>
      <c r="F2193">
        <v>2020</v>
      </c>
      <c r="G2193">
        <v>12</v>
      </c>
      <c r="H2193" t="s">
        <v>1</v>
      </c>
      <c r="I2193" t="s">
        <v>688</v>
      </c>
      <c r="J2193" t="s">
        <v>690</v>
      </c>
      <c r="K2193" t="s">
        <v>54</v>
      </c>
      <c r="L2193" t="s">
        <v>691</v>
      </c>
    </row>
    <row r="2194" spans="1:12">
      <c r="A2194">
        <v>2022</v>
      </c>
      <c r="B2194" t="s">
        <v>434</v>
      </c>
      <c r="C2194" t="s">
        <v>45</v>
      </c>
      <c r="D2194" t="s">
        <v>65</v>
      </c>
      <c r="E2194" t="s">
        <v>66</v>
      </c>
      <c r="F2194">
        <v>2020</v>
      </c>
      <c r="G2194">
        <v>0</v>
      </c>
      <c r="H2194" t="s">
        <v>1</v>
      </c>
      <c r="I2194" t="s">
        <v>688</v>
      </c>
      <c r="J2194" t="s">
        <v>690</v>
      </c>
      <c r="K2194" t="s">
        <v>54</v>
      </c>
      <c r="L2194" t="s">
        <v>691</v>
      </c>
    </row>
    <row r="2195" spans="1:12">
      <c r="A2195">
        <v>2022</v>
      </c>
      <c r="B2195" t="s">
        <v>421</v>
      </c>
      <c r="C2195" t="s">
        <v>13</v>
      </c>
      <c r="D2195" t="s">
        <v>65</v>
      </c>
      <c r="E2195" t="s">
        <v>66</v>
      </c>
      <c r="F2195">
        <v>2020</v>
      </c>
      <c r="G2195">
        <v>0</v>
      </c>
      <c r="H2195" t="s">
        <v>1</v>
      </c>
      <c r="I2195" t="s">
        <v>688</v>
      </c>
      <c r="J2195" t="s">
        <v>690</v>
      </c>
      <c r="K2195" t="s">
        <v>54</v>
      </c>
      <c r="L2195" t="s">
        <v>691</v>
      </c>
    </row>
    <row r="2196" spans="1:12">
      <c r="A2196">
        <v>2022</v>
      </c>
      <c r="B2196" t="s">
        <v>420</v>
      </c>
      <c r="C2196" t="s">
        <v>8</v>
      </c>
      <c r="D2196" t="s">
        <v>65</v>
      </c>
      <c r="E2196" t="s">
        <v>66</v>
      </c>
      <c r="F2196">
        <v>2020</v>
      </c>
      <c r="G2196">
        <v>68</v>
      </c>
      <c r="H2196" t="s">
        <v>1</v>
      </c>
      <c r="I2196" t="s">
        <v>688</v>
      </c>
      <c r="J2196" t="s">
        <v>690</v>
      </c>
      <c r="K2196" t="s">
        <v>54</v>
      </c>
      <c r="L2196" t="s">
        <v>691</v>
      </c>
    </row>
    <row r="2197" spans="1:12">
      <c r="A2197">
        <v>2022</v>
      </c>
      <c r="B2197" t="s">
        <v>436</v>
      </c>
      <c r="C2197" t="s">
        <v>49</v>
      </c>
      <c r="D2197" t="s">
        <v>65</v>
      </c>
      <c r="E2197" t="s">
        <v>66</v>
      </c>
      <c r="F2197">
        <v>2020</v>
      </c>
      <c r="G2197">
        <v>0</v>
      </c>
      <c r="H2197" t="s">
        <v>1</v>
      </c>
      <c r="I2197" t="s">
        <v>688</v>
      </c>
      <c r="J2197" t="s">
        <v>690</v>
      </c>
      <c r="K2197" t="s">
        <v>54</v>
      </c>
      <c r="L2197" t="s">
        <v>691</v>
      </c>
    </row>
    <row r="2198" spans="1:12">
      <c r="A2198">
        <v>2022</v>
      </c>
      <c r="B2198" t="s">
        <v>432</v>
      </c>
      <c r="C2198" t="s">
        <v>39</v>
      </c>
      <c r="D2198" t="s">
        <v>114</v>
      </c>
      <c r="E2198" t="s">
        <v>115</v>
      </c>
      <c r="F2198">
        <v>2020</v>
      </c>
      <c r="G2198">
        <v>41.333333333333343</v>
      </c>
      <c r="H2198" t="s">
        <v>101</v>
      </c>
      <c r="I2198" t="s">
        <v>697</v>
      </c>
      <c r="J2198" t="s">
        <v>690</v>
      </c>
      <c r="L2198" t="s">
        <v>691</v>
      </c>
    </row>
    <row r="2199" spans="1:12">
      <c r="A2199">
        <v>2022</v>
      </c>
      <c r="B2199" t="s">
        <v>428</v>
      </c>
      <c r="C2199" t="s">
        <v>27</v>
      </c>
      <c r="D2199" t="s">
        <v>114</v>
      </c>
      <c r="E2199" t="s">
        <v>115</v>
      </c>
      <c r="F2199">
        <v>2020</v>
      </c>
      <c r="G2199">
        <v>43.333333333333343</v>
      </c>
      <c r="H2199" t="s">
        <v>101</v>
      </c>
      <c r="I2199" t="s">
        <v>697</v>
      </c>
      <c r="J2199" t="s">
        <v>690</v>
      </c>
      <c r="L2199" t="s">
        <v>691</v>
      </c>
    </row>
    <row r="2200" spans="1:12">
      <c r="A2200">
        <v>2022</v>
      </c>
      <c r="B2200" t="s">
        <v>422</v>
      </c>
      <c r="C2200" t="s">
        <v>15</v>
      </c>
      <c r="D2200" t="s">
        <v>114</v>
      </c>
      <c r="E2200" t="s">
        <v>115</v>
      </c>
      <c r="F2200">
        <v>2020</v>
      </c>
      <c r="G2200">
        <v>36.730360934182592</v>
      </c>
      <c r="H2200" t="s">
        <v>101</v>
      </c>
      <c r="I2200" t="s">
        <v>697</v>
      </c>
      <c r="J2200" t="s">
        <v>690</v>
      </c>
      <c r="L2200" t="s">
        <v>691</v>
      </c>
    </row>
    <row r="2201" spans="1:12">
      <c r="A2201">
        <v>2022</v>
      </c>
      <c r="B2201" t="s">
        <v>434</v>
      </c>
      <c r="C2201" t="s">
        <v>45</v>
      </c>
      <c r="D2201" t="s">
        <v>114</v>
      </c>
      <c r="E2201" t="s">
        <v>115</v>
      </c>
      <c r="F2201">
        <v>2020</v>
      </c>
      <c r="H2201" t="s">
        <v>101</v>
      </c>
      <c r="I2201" t="s">
        <v>697</v>
      </c>
      <c r="J2201" t="s">
        <v>690</v>
      </c>
      <c r="L2201" t="s">
        <v>691</v>
      </c>
    </row>
    <row r="2202" spans="1:12">
      <c r="A2202">
        <v>2022</v>
      </c>
      <c r="B2202" t="s">
        <v>438</v>
      </c>
      <c r="C2202" t="s">
        <v>52</v>
      </c>
      <c r="D2202" t="s">
        <v>114</v>
      </c>
      <c r="E2202" t="s">
        <v>115</v>
      </c>
      <c r="F2202">
        <v>2020</v>
      </c>
      <c r="G2202">
        <v>26</v>
      </c>
      <c r="H2202" t="s">
        <v>101</v>
      </c>
      <c r="I2202" t="s">
        <v>697</v>
      </c>
      <c r="J2202" t="s">
        <v>690</v>
      </c>
      <c r="L2202" t="s">
        <v>691</v>
      </c>
    </row>
    <row r="2203" spans="1:12">
      <c r="A2203">
        <v>2022</v>
      </c>
      <c r="B2203" t="s">
        <v>430</v>
      </c>
      <c r="C2203" t="s">
        <v>33</v>
      </c>
      <c r="D2203" t="s">
        <v>114</v>
      </c>
      <c r="E2203" t="s">
        <v>115</v>
      </c>
      <c r="F2203">
        <v>2020</v>
      </c>
      <c r="G2203">
        <v>16</v>
      </c>
      <c r="H2203" t="s">
        <v>101</v>
      </c>
      <c r="I2203" t="s">
        <v>697</v>
      </c>
      <c r="J2203" t="s">
        <v>690</v>
      </c>
      <c r="L2203" t="s">
        <v>691</v>
      </c>
    </row>
    <row r="2204" spans="1:12">
      <c r="A2204">
        <v>2022</v>
      </c>
      <c r="B2204" t="s">
        <v>420</v>
      </c>
      <c r="C2204" t="s">
        <v>8</v>
      </c>
      <c r="D2204" t="s">
        <v>114</v>
      </c>
      <c r="E2204" t="s">
        <v>115</v>
      </c>
      <c r="F2204">
        <v>2020</v>
      </c>
      <c r="G2204">
        <v>45.777777777777779</v>
      </c>
      <c r="H2204" t="s">
        <v>101</v>
      </c>
      <c r="I2204" t="s">
        <v>697</v>
      </c>
      <c r="J2204" t="s">
        <v>690</v>
      </c>
      <c r="L2204" t="s">
        <v>691</v>
      </c>
    </row>
    <row r="2205" spans="1:12">
      <c r="A2205">
        <v>2022</v>
      </c>
      <c r="B2205" t="s">
        <v>439</v>
      </c>
      <c r="C2205" t="s">
        <v>53</v>
      </c>
      <c r="D2205" t="s">
        <v>114</v>
      </c>
      <c r="E2205" t="s">
        <v>115</v>
      </c>
      <c r="F2205">
        <v>2020</v>
      </c>
      <c r="G2205">
        <v>16.25</v>
      </c>
      <c r="H2205" t="s">
        <v>101</v>
      </c>
      <c r="I2205" t="s">
        <v>697</v>
      </c>
      <c r="J2205" t="s">
        <v>690</v>
      </c>
      <c r="L2205" t="s">
        <v>691</v>
      </c>
    </row>
    <row r="2206" spans="1:12">
      <c r="A2206">
        <v>2022</v>
      </c>
      <c r="B2206" t="s">
        <v>425</v>
      </c>
      <c r="C2206" t="s">
        <v>24</v>
      </c>
      <c r="D2206" t="s">
        <v>114</v>
      </c>
      <c r="E2206" t="s">
        <v>115</v>
      </c>
      <c r="F2206">
        <v>2020</v>
      </c>
      <c r="G2206">
        <v>46.666666666666657</v>
      </c>
      <c r="H2206" t="s">
        <v>101</v>
      </c>
      <c r="I2206" t="s">
        <v>697</v>
      </c>
      <c r="J2206" t="s">
        <v>690</v>
      </c>
      <c r="L2206" t="s">
        <v>691</v>
      </c>
    </row>
    <row r="2207" spans="1:12">
      <c r="A2207">
        <v>2022</v>
      </c>
      <c r="B2207" t="s">
        <v>437</v>
      </c>
      <c r="C2207" t="s">
        <v>51</v>
      </c>
      <c r="D2207" t="s">
        <v>114</v>
      </c>
      <c r="E2207" t="s">
        <v>115</v>
      </c>
      <c r="F2207">
        <v>2020</v>
      </c>
      <c r="G2207">
        <v>68.666666666666671</v>
      </c>
      <c r="H2207" t="s">
        <v>101</v>
      </c>
      <c r="I2207" t="s">
        <v>697</v>
      </c>
      <c r="J2207" t="s">
        <v>690</v>
      </c>
      <c r="L2207" t="s">
        <v>691</v>
      </c>
    </row>
    <row r="2208" spans="1:12">
      <c r="A2208">
        <v>2022</v>
      </c>
      <c r="B2208" t="s">
        <v>423</v>
      </c>
      <c r="C2208" t="s">
        <v>18</v>
      </c>
      <c r="D2208" t="s">
        <v>114</v>
      </c>
      <c r="E2208" t="s">
        <v>115</v>
      </c>
      <c r="F2208">
        <v>2020</v>
      </c>
      <c r="G2208">
        <v>52</v>
      </c>
      <c r="H2208" t="s">
        <v>101</v>
      </c>
      <c r="I2208" t="s">
        <v>697</v>
      </c>
      <c r="J2208" t="s">
        <v>690</v>
      </c>
      <c r="L2208" t="s">
        <v>691</v>
      </c>
    </row>
    <row r="2209" spans="1:12">
      <c r="A2209">
        <v>2022</v>
      </c>
      <c r="B2209" t="s">
        <v>433</v>
      </c>
      <c r="C2209" t="s">
        <v>42</v>
      </c>
      <c r="D2209" t="s">
        <v>114</v>
      </c>
      <c r="E2209" t="s">
        <v>115</v>
      </c>
      <c r="F2209">
        <v>2020</v>
      </c>
      <c r="G2209">
        <v>46.666666666666657</v>
      </c>
      <c r="H2209" t="s">
        <v>101</v>
      </c>
      <c r="I2209" t="s">
        <v>697</v>
      </c>
      <c r="J2209" t="s">
        <v>690</v>
      </c>
      <c r="L2209" t="s">
        <v>691</v>
      </c>
    </row>
    <row r="2210" spans="1:12">
      <c r="A2210">
        <v>2022</v>
      </c>
      <c r="B2210" t="s">
        <v>436</v>
      </c>
      <c r="C2210" t="s">
        <v>49</v>
      </c>
      <c r="D2210" t="s">
        <v>114</v>
      </c>
      <c r="E2210" t="s">
        <v>115</v>
      </c>
      <c r="F2210">
        <v>2020</v>
      </c>
      <c r="H2210" t="s">
        <v>101</v>
      </c>
      <c r="I2210" t="s">
        <v>697</v>
      </c>
      <c r="J2210" t="s">
        <v>690</v>
      </c>
      <c r="L2210" t="s">
        <v>691</v>
      </c>
    </row>
    <row r="2211" spans="1:12">
      <c r="A2211">
        <v>2022</v>
      </c>
      <c r="B2211" t="s">
        <v>431</v>
      </c>
      <c r="C2211" t="s">
        <v>36</v>
      </c>
      <c r="D2211" t="s">
        <v>114</v>
      </c>
      <c r="E2211" t="s">
        <v>115</v>
      </c>
      <c r="F2211">
        <v>2020</v>
      </c>
      <c r="G2211">
        <v>42</v>
      </c>
      <c r="H2211" t="s">
        <v>101</v>
      </c>
      <c r="I2211" t="s">
        <v>697</v>
      </c>
      <c r="J2211" t="s">
        <v>690</v>
      </c>
      <c r="L2211" t="s">
        <v>691</v>
      </c>
    </row>
    <row r="2212" spans="1:12">
      <c r="A2212">
        <v>2022</v>
      </c>
      <c r="B2212" t="s">
        <v>424</v>
      </c>
      <c r="C2212" t="s">
        <v>21</v>
      </c>
      <c r="D2212" t="s">
        <v>114</v>
      </c>
      <c r="E2212" t="s">
        <v>115</v>
      </c>
      <c r="F2212">
        <v>2020</v>
      </c>
      <c r="G2212">
        <v>49.545454545454547</v>
      </c>
      <c r="H2212" t="s">
        <v>101</v>
      </c>
      <c r="I2212" t="s">
        <v>697</v>
      </c>
      <c r="J2212" t="s">
        <v>690</v>
      </c>
      <c r="L2212" t="s">
        <v>691</v>
      </c>
    </row>
    <row r="2213" spans="1:12">
      <c r="A2213">
        <v>2022</v>
      </c>
      <c r="B2213" t="s">
        <v>435</v>
      </c>
      <c r="C2213" t="s">
        <v>48</v>
      </c>
      <c r="D2213" t="s">
        <v>114</v>
      </c>
      <c r="E2213" t="s">
        <v>115</v>
      </c>
      <c r="F2213">
        <v>2020</v>
      </c>
      <c r="H2213" t="s">
        <v>101</v>
      </c>
      <c r="I2213" t="s">
        <v>697</v>
      </c>
      <c r="J2213" t="s">
        <v>690</v>
      </c>
      <c r="L2213" t="s">
        <v>691</v>
      </c>
    </row>
    <row r="2214" spans="1:12">
      <c r="A2214">
        <v>2022</v>
      </c>
      <c r="B2214" t="s">
        <v>429</v>
      </c>
      <c r="C2214" t="s">
        <v>30</v>
      </c>
      <c r="D2214" t="s">
        <v>114</v>
      </c>
      <c r="E2214" t="s">
        <v>115</v>
      </c>
      <c r="F2214">
        <v>2020</v>
      </c>
      <c r="G2214">
        <v>31.93548387096774</v>
      </c>
      <c r="H2214" t="s">
        <v>101</v>
      </c>
      <c r="I2214" t="s">
        <v>697</v>
      </c>
      <c r="J2214" t="s">
        <v>690</v>
      </c>
      <c r="L2214" t="s">
        <v>691</v>
      </c>
    </row>
    <row r="2215" spans="1:12">
      <c r="A2215">
        <v>2022</v>
      </c>
      <c r="B2215" t="s">
        <v>421</v>
      </c>
      <c r="C2215" t="s">
        <v>13</v>
      </c>
      <c r="D2215" t="s">
        <v>114</v>
      </c>
      <c r="E2215" t="s">
        <v>115</v>
      </c>
      <c r="F2215">
        <v>2020</v>
      </c>
      <c r="G2215">
        <v>60.888888888888893</v>
      </c>
      <c r="H2215" t="s">
        <v>101</v>
      </c>
      <c r="I2215" t="s">
        <v>697</v>
      </c>
      <c r="J2215" t="s">
        <v>690</v>
      </c>
      <c r="L2215" t="s">
        <v>691</v>
      </c>
    </row>
    <row r="2216" spans="1:12">
      <c r="A2216">
        <v>2022</v>
      </c>
      <c r="B2216" t="s">
        <v>431</v>
      </c>
      <c r="C2216" t="s">
        <v>36</v>
      </c>
      <c r="D2216" t="s">
        <v>61</v>
      </c>
      <c r="E2216" t="s">
        <v>62</v>
      </c>
      <c r="F2216">
        <v>2020</v>
      </c>
      <c r="G2216">
        <v>19</v>
      </c>
      <c r="H2216" t="s">
        <v>1</v>
      </c>
      <c r="I2216" t="s">
        <v>688</v>
      </c>
      <c r="J2216" t="s">
        <v>690</v>
      </c>
      <c r="K2216" t="s">
        <v>54</v>
      </c>
      <c r="L2216" t="s">
        <v>691</v>
      </c>
    </row>
    <row r="2217" spans="1:12">
      <c r="A2217">
        <v>2022</v>
      </c>
      <c r="B2217" t="s">
        <v>433</v>
      </c>
      <c r="C2217" t="s">
        <v>42</v>
      </c>
      <c r="D2217" t="s">
        <v>61</v>
      </c>
      <c r="E2217" t="s">
        <v>62</v>
      </c>
      <c r="F2217">
        <v>2020</v>
      </c>
      <c r="G2217">
        <v>22</v>
      </c>
      <c r="H2217" t="s">
        <v>1</v>
      </c>
      <c r="I2217" t="s">
        <v>688</v>
      </c>
      <c r="J2217" t="s">
        <v>690</v>
      </c>
      <c r="K2217" t="s">
        <v>54</v>
      </c>
      <c r="L2217" t="s">
        <v>691</v>
      </c>
    </row>
    <row r="2218" spans="1:12">
      <c r="A2218">
        <v>2022</v>
      </c>
      <c r="B2218" t="s">
        <v>432</v>
      </c>
      <c r="C2218" t="s">
        <v>39</v>
      </c>
      <c r="D2218" t="s">
        <v>61</v>
      </c>
      <c r="E2218" t="s">
        <v>62</v>
      </c>
      <c r="F2218">
        <v>2020</v>
      </c>
      <c r="G2218">
        <v>70</v>
      </c>
      <c r="H2218" t="s">
        <v>1</v>
      </c>
      <c r="I2218" t="s">
        <v>688</v>
      </c>
      <c r="J2218" t="s">
        <v>690</v>
      </c>
      <c r="K2218" t="s">
        <v>54</v>
      </c>
      <c r="L2218" t="s">
        <v>691</v>
      </c>
    </row>
    <row r="2219" spans="1:12">
      <c r="A2219">
        <v>2022</v>
      </c>
      <c r="B2219" t="s">
        <v>420</v>
      </c>
      <c r="C2219" t="s">
        <v>8</v>
      </c>
      <c r="D2219" t="s">
        <v>61</v>
      </c>
      <c r="E2219" t="s">
        <v>62</v>
      </c>
      <c r="F2219">
        <v>2020</v>
      </c>
      <c r="G2219">
        <v>208</v>
      </c>
      <c r="H2219" t="s">
        <v>1</v>
      </c>
      <c r="I2219" t="s">
        <v>688</v>
      </c>
      <c r="J2219" t="s">
        <v>690</v>
      </c>
      <c r="K2219" t="s">
        <v>54</v>
      </c>
      <c r="L2219" t="s">
        <v>691</v>
      </c>
    </row>
    <row r="2220" spans="1:12">
      <c r="A2220">
        <v>2022</v>
      </c>
      <c r="B2220" t="s">
        <v>430</v>
      </c>
      <c r="C2220" t="s">
        <v>33</v>
      </c>
      <c r="D2220" t="s">
        <v>61</v>
      </c>
      <c r="E2220" t="s">
        <v>62</v>
      </c>
      <c r="F2220">
        <v>2020</v>
      </c>
      <c r="G2220">
        <v>47</v>
      </c>
      <c r="H2220" t="s">
        <v>1</v>
      </c>
      <c r="I2220" t="s">
        <v>688</v>
      </c>
      <c r="J2220" t="s">
        <v>690</v>
      </c>
      <c r="K2220" t="s">
        <v>54</v>
      </c>
      <c r="L2220" t="s">
        <v>691</v>
      </c>
    </row>
    <row r="2221" spans="1:12">
      <c r="A2221">
        <v>2022</v>
      </c>
      <c r="B2221" t="s">
        <v>423</v>
      </c>
      <c r="C2221" t="s">
        <v>18</v>
      </c>
      <c r="D2221" t="s">
        <v>61</v>
      </c>
      <c r="E2221" t="s">
        <v>62</v>
      </c>
      <c r="F2221">
        <v>2020</v>
      </c>
      <c r="G2221">
        <v>32</v>
      </c>
      <c r="H2221" t="s">
        <v>1</v>
      </c>
      <c r="I2221" t="s">
        <v>688</v>
      </c>
      <c r="J2221" t="s">
        <v>690</v>
      </c>
      <c r="K2221" t="s">
        <v>54</v>
      </c>
      <c r="L2221" t="s">
        <v>691</v>
      </c>
    </row>
    <row r="2222" spans="1:12">
      <c r="A2222">
        <v>2022</v>
      </c>
      <c r="B2222" t="s">
        <v>437</v>
      </c>
      <c r="C2222" t="s">
        <v>51</v>
      </c>
      <c r="D2222" t="s">
        <v>61</v>
      </c>
      <c r="E2222" t="s">
        <v>62</v>
      </c>
      <c r="F2222">
        <v>2020</v>
      </c>
      <c r="G2222">
        <v>123</v>
      </c>
      <c r="H2222" t="s">
        <v>1</v>
      </c>
      <c r="I2222" t="s">
        <v>688</v>
      </c>
      <c r="J2222" t="s">
        <v>690</v>
      </c>
      <c r="K2222" t="s">
        <v>54</v>
      </c>
      <c r="L2222" t="s">
        <v>691</v>
      </c>
    </row>
    <row r="2223" spans="1:12">
      <c r="A2223">
        <v>2022</v>
      </c>
      <c r="B2223" t="s">
        <v>434</v>
      </c>
      <c r="C2223" t="s">
        <v>45</v>
      </c>
      <c r="D2223" t="s">
        <v>61</v>
      </c>
      <c r="E2223" t="s">
        <v>62</v>
      </c>
      <c r="F2223">
        <v>2020</v>
      </c>
      <c r="G2223">
        <v>20</v>
      </c>
      <c r="H2223" t="s">
        <v>1</v>
      </c>
      <c r="I2223" t="s">
        <v>688</v>
      </c>
      <c r="J2223" t="s">
        <v>690</v>
      </c>
      <c r="K2223" t="s">
        <v>54</v>
      </c>
      <c r="L2223" t="s">
        <v>691</v>
      </c>
    </row>
    <row r="2224" spans="1:12">
      <c r="A2224">
        <v>2022</v>
      </c>
      <c r="B2224" t="s">
        <v>422</v>
      </c>
      <c r="C2224" t="s">
        <v>15</v>
      </c>
      <c r="D2224" t="s">
        <v>61</v>
      </c>
      <c r="E2224" t="s">
        <v>62</v>
      </c>
      <c r="F2224">
        <v>2020</v>
      </c>
      <c r="G2224">
        <v>203</v>
      </c>
      <c r="H2224" t="s">
        <v>1</v>
      </c>
      <c r="I2224" t="s">
        <v>688</v>
      </c>
      <c r="J2224" t="s">
        <v>690</v>
      </c>
      <c r="K2224" t="s">
        <v>54</v>
      </c>
      <c r="L2224" t="s">
        <v>691</v>
      </c>
    </row>
    <row r="2225" spans="1:12">
      <c r="A2225">
        <v>2022</v>
      </c>
      <c r="B2225" t="s">
        <v>436</v>
      </c>
      <c r="C2225" t="s">
        <v>49</v>
      </c>
      <c r="D2225" t="s">
        <v>61</v>
      </c>
      <c r="E2225" t="s">
        <v>62</v>
      </c>
      <c r="F2225">
        <v>2020</v>
      </c>
      <c r="G2225">
        <v>30</v>
      </c>
      <c r="H2225" t="s">
        <v>1</v>
      </c>
      <c r="I2225" t="s">
        <v>688</v>
      </c>
      <c r="J2225" t="s">
        <v>690</v>
      </c>
      <c r="K2225" t="s">
        <v>54</v>
      </c>
      <c r="L2225" t="s">
        <v>691</v>
      </c>
    </row>
    <row r="2226" spans="1:12">
      <c r="A2226">
        <v>2022</v>
      </c>
      <c r="B2226" t="s">
        <v>428</v>
      </c>
      <c r="C2226" t="s">
        <v>27</v>
      </c>
      <c r="D2226" t="s">
        <v>61</v>
      </c>
      <c r="E2226" t="s">
        <v>62</v>
      </c>
      <c r="F2226">
        <v>2020</v>
      </c>
      <c r="G2226">
        <v>128</v>
      </c>
      <c r="H2226" t="s">
        <v>1</v>
      </c>
      <c r="I2226" t="s">
        <v>688</v>
      </c>
      <c r="J2226" t="s">
        <v>690</v>
      </c>
      <c r="K2226" t="s">
        <v>54</v>
      </c>
      <c r="L2226" t="s">
        <v>691</v>
      </c>
    </row>
    <row r="2227" spans="1:12">
      <c r="A2227">
        <v>2022</v>
      </c>
      <c r="B2227" t="s">
        <v>439</v>
      </c>
      <c r="C2227" t="s">
        <v>53</v>
      </c>
      <c r="D2227" t="s">
        <v>61</v>
      </c>
      <c r="E2227" t="s">
        <v>62</v>
      </c>
      <c r="F2227">
        <v>2020</v>
      </c>
      <c r="G2227">
        <v>86</v>
      </c>
      <c r="H2227" t="s">
        <v>1</v>
      </c>
      <c r="I2227" t="s">
        <v>688</v>
      </c>
      <c r="J2227" t="s">
        <v>690</v>
      </c>
      <c r="K2227" t="s">
        <v>54</v>
      </c>
      <c r="L2227" t="s">
        <v>691</v>
      </c>
    </row>
    <row r="2228" spans="1:12">
      <c r="A2228">
        <v>2022</v>
      </c>
      <c r="B2228" t="s">
        <v>425</v>
      </c>
      <c r="C2228" t="s">
        <v>24</v>
      </c>
      <c r="D2228" t="s">
        <v>61</v>
      </c>
      <c r="E2228" t="s">
        <v>62</v>
      </c>
      <c r="F2228">
        <v>2020</v>
      </c>
      <c r="G2228">
        <v>24</v>
      </c>
      <c r="H2228" t="s">
        <v>1</v>
      </c>
      <c r="I2228" t="s">
        <v>688</v>
      </c>
      <c r="J2228" t="s">
        <v>690</v>
      </c>
      <c r="K2228" t="s">
        <v>54</v>
      </c>
      <c r="L2228" t="s">
        <v>691</v>
      </c>
    </row>
    <row r="2229" spans="1:12">
      <c r="A2229">
        <v>2022</v>
      </c>
      <c r="B2229" t="s">
        <v>438</v>
      </c>
      <c r="C2229" t="s">
        <v>52</v>
      </c>
      <c r="D2229" t="s">
        <v>61</v>
      </c>
      <c r="E2229" t="s">
        <v>62</v>
      </c>
      <c r="F2229">
        <v>2020</v>
      </c>
      <c r="G2229">
        <v>23</v>
      </c>
      <c r="H2229" t="s">
        <v>1</v>
      </c>
      <c r="I2229" t="s">
        <v>688</v>
      </c>
      <c r="J2229" t="s">
        <v>690</v>
      </c>
      <c r="K2229" t="s">
        <v>54</v>
      </c>
      <c r="L2229" t="s">
        <v>691</v>
      </c>
    </row>
    <row r="2230" spans="1:12">
      <c r="A2230">
        <v>2022</v>
      </c>
      <c r="B2230" t="s">
        <v>421</v>
      </c>
      <c r="C2230" t="s">
        <v>13</v>
      </c>
      <c r="D2230" t="s">
        <v>61</v>
      </c>
      <c r="E2230" t="s">
        <v>62</v>
      </c>
      <c r="F2230">
        <v>2020</v>
      </c>
      <c r="G2230">
        <v>84</v>
      </c>
      <c r="H2230" t="s">
        <v>1</v>
      </c>
      <c r="I2230" t="s">
        <v>688</v>
      </c>
      <c r="J2230" t="s">
        <v>690</v>
      </c>
      <c r="K2230" t="s">
        <v>54</v>
      </c>
      <c r="L2230" t="s">
        <v>691</v>
      </c>
    </row>
    <row r="2231" spans="1:12">
      <c r="A2231">
        <v>2022</v>
      </c>
      <c r="B2231" t="s">
        <v>424</v>
      </c>
      <c r="C2231" t="s">
        <v>21</v>
      </c>
      <c r="D2231" t="s">
        <v>61</v>
      </c>
      <c r="E2231" t="s">
        <v>62</v>
      </c>
      <c r="F2231">
        <v>2020</v>
      </c>
      <c r="G2231">
        <v>74</v>
      </c>
      <c r="H2231" t="s">
        <v>1</v>
      </c>
      <c r="I2231" t="s">
        <v>688</v>
      </c>
      <c r="J2231" t="s">
        <v>690</v>
      </c>
      <c r="K2231" t="s">
        <v>54</v>
      </c>
      <c r="L2231" t="s">
        <v>691</v>
      </c>
    </row>
    <row r="2232" spans="1:12">
      <c r="A2232">
        <v>2022</v>
      </c>
      <c r="B2232" t="s">
        <v>429</v>
      </c>
      <c r="C2232" t="s">
        <v>30</v>
      </c>
      <c r="D2232" t="s">
        <v>61</v>
      </c>
      <c r="E2232" t="s">
        <v>62</v>
      </c>
      <c r="F2232">
        <v>2020</v>
      </c>
      <c r="G2232">
        <v>225</v>
      </c>
      <c r="H2232" t="s">
        <v>1</v>
      </c>
      <c r="I2232" t="s">
        <v>688</v>
      </c>
      <c r="J2232" t="s">
        <v>690</v>
      </c>
      <c r="K2232" t="s">
        <v>54</v>
      </c>
      <c r="L2232" t="s">
        <v>691</v>
      </c>
    </row>
    <row r="2233" spans="1:12">
      <c r="A2233">
        <v>2022</v>
      </c>
      <c r="B2233" t="s">
        <v>435</v>
      </c>
      <c r="C2233" t="s">
        <v>48</v>
      </c>
      <c r="D2233" t="s">
        <v>61</v>
      </c>
      <c r="E2233" t="s">
        <v>62</v>
      </c>
      <c r="F2233">
        <v>2020</v>
      </c>
      <c r="G2233">
        <v>30</v>
      </c>
      <c r="H2233" t="s">
        <v>1</v>
      </c>
      <c r="I2233" t="s">
        <v>688</v>
      </c>
      <c r="J2233" t="s">
        <v>690</v>
      </c>
      <c r="K2233" t="s">
        <v>54</v>
      </c>
      <c r="L2233" t="s">
        <v>691</v>
      </c>
    </row>
    <row r="2234" spans="1:12">
      <c r="A2234">
        <v>2022</v>
      </c>
      <c r="B2234" t="s">
        <v>439</v>
      </c>
      <c r="C2234" t="s">
        <v>53</v>
      </c>
      <c r="D2234" t="s">
        <v>137</v>
      </c>
      <c r="E2234" t="s">
        <v>138</v>
      </c>
      <c r="F2234">
        <v>2020</v>
      </c>
      <c r="G2234">
        <v>0</v>
      </c>
      <c r="H2234" t="s">
        <v>717</v>
      </c>
      <c r="I2234" t="s">
        <v>716</v>
      </c>
      <c r="J2234" t="s">
        <v>690</v>
      </c>
      <c r="L2234" t="s">
        <v>691</v>
      </c>
    </row>
    <row r="2235" spans="1:12">
      <c r="A2235">
        <v>2022</v>
      </c>
      <c r="B2235" t="s">
        <v>430</v>
      </c>
      <c r="C2235" t="s">
        <v>33</v>
      </c>
      <c r="D2235" t="s">
        <v>137</v>
      </c>
      <c r="E2235" t="s">
        <v>138</v>
      </c>
      <c r="F2235">
        <v>2020</v>
      </c>
      <c r="G2235">
        <v>1</v>
      </c>
      <c r="H2235" t="s">
        <v>717</v>
      </c>
      <c r="I2235" t="s">
        <v>716</v>
      </c>
      <c r="J2235" t="s">
        <v>690</v>
      </c>
      <c r="L2235" t="s">
        <v>691</v>
      </c>
    </row>
    <row r="2236" spans="1:12">
      <c r="A2236">
        <v>2022</v>
      </c>
      <c r="B2236" t="s">
        <v>429</v>
      </c>
      <c r="C2236" t="s">
        <v>30</v>
      </c>
      <c r="D2236" t="s">
        <v>137</v>
      </c>
      <c r="E2236" t="s">
        <v>138</v>
      </c>
      <c r="F2236">
        <v>2020</v>
      </c>
      <c r="G2236">
        <v>6</v>
      </c>
      <c r="H2236" t="s">
        <v>717</v>
      </c>
      <c r="I2236" t="s">
        <v>716</v>
      </c>
      <c r="J2236" t="s">
        <v>690</v>
      </c>
      <c r="L2236" t="s">
        <v>691</v>
      </c>
    </row>
    <row r="2237" spans="1:12">
      <c r="A2237">
        <v>2022</v>
      </c>
      <c r="B2237" t="s">
        <v>433</v>
      </c>
      <c r="C2237" t="s">
        <v>42</v>
      </c>
      <c r="D2237" t="s">
        <v>137</v>
      </c>
      <c r="E2237" t="s">
        <v>138</v>
      </c>
      <c r="F2237">
        <v>2020</v>
      </c>
      <c r="G2237">
        <v>1</v>
      </c>
      <c r="H2237" t="s">
        <v>717</v>
      </c>
      <c r="I2237" t="s">
        <v>716</v>
      </c>
      <c r="J2237" t="s">
        <v>690</v>
      </c>
      <c r="L2237" t="s">
        <v>691</v>
      </c>
    </row>
    <row r="2238" spans="1:12">
      <c r="A2238">
        <v>2022</v>
      </c>
      <c r="B2238" t="s">
        <v>432</v>
      </c>
      <c r="C2238" t="s">
        <v>39</v>
      </c>
      <c r="D2238" t="s">
        <v>137</v>
      </c>
      <c r="E2238" t="s">
        <v>138</v>
      </c>
      <c r="F2238">
        <v>2020</v>
      </c>
      <c r="G2238">
        <v>1</v>
      </c>
      <c r="H2238" t="s">
        <v>717</v>
      </c>
      <c r="I2238" t="s">
        <v>716</v>
      </c>
      <c r="J2238" t="s">
        <v>690</v>
      </c>
      <c r="L2238" t="s">
        <v>691</v>
      </c>
    </row>
    <row r="2239" spans="1:12">
      <c r="A2239">
        <v>2022</v>
      </c>
      <c r="B2239" t="s">
        <v>425</v>
      </c>
      <c r="C2239" t="s">
        <v>24</v>
      </c>
      <c r="D2239" t="s">
        <v>137</v>
      </c>
      <c r="E2239" t="s">
        <v>138</v>
      </c>
      <c r="F2239">
        <v>2020</v>
      </c>
      <c r="G2239">
        <v>1</v>
      </c>
      <c r="H2239" t="s">
        <v>717</v>
      </c>
      <c r="I2239" t="s">
        <v>716</v>
      </c>
      <c r="J2239" t="s">
        <v>690</v>
      </c>
      <c r="L2239" t="s">
        <v>691</v>
      </c>
    </row>
    <row r="2240" spans="1:12">
      <c r="A2240">
        <v>2022</v>
      </c>
      <c r="B2240" t="s">
        <v>431</v>
      </c>
      <c r="C2240" t="s">
        <v>36</v>
      </c>
      <c r="D2240" t="s">
        <v>137</v>
      </c>
      <c r="E2240" t="s">
        <v>138</v>
      </c>
      <c r="F2240">
        <v>2020</v>
      </c>
      <c r="G2240">
        <v>0</v>
      </c>
      <c r="H2240" t="s">
        <v>717</v>
      </c>
      <c r="I2240" t="s">
        <v>716</v>
      </c>
      <c r="J2240" t="s">
        <v>690</v>
      </c>
      <c r="L2240" t="s">
        <v>691</v>
      </c>
    </row>
    <row r="2241" spans="1:12">
      <c r="A2241">
        <v>2022</v>
      </c>
      <c r="B2241" t="s">
        <v>423</v>
      </c>
      <c r="C2241" t="s">
        <v>18</v>
      </c>
      <c r="D2241" t="s">
        <v>137</v>
      </c>
      <c r="E2241" t="s">
        <v>138</v>
      </c>
      <c r="F2241">
        <v>2020</v>
      </c>
      <c r="G2241">
        <v>3</v>
      </c>
      <c r="H2241" t="s">
        <v>717</v>
      </c>
      <c r="I2241" t="s">
        <v>716</v>
      </c>
      <c r="J2241" t="s">
        <v>690</v>
      </c>
      <c r="L2241" t="s">
        <v>691</v>
      </c>
    </row>
    <row r="2242" spans="1:12">
      <c r="A2242">
        <v>2022</v>
      </c>
      <c r="B2242" t="s">
        <v>437</v>
      </c>
      <c r="C2242" t="s">
        <v>51</v>
      </c>
      <c r="D2242" t="s">
        <v>137</v>
      </c>
      <c r="E2242" t="s">
        <v>138</v>
      </c>
      <c r="F2242">
        <v>2020</v>
      </c>
      <c r="G2242">
        <v>3</v>
      </c>
      <c r="H2242" t="s">
        <v>717</v>
      </c>
      <c r="I2242" t="s">
        <v>716</v>
      </c>
      <c r="J2242" t="s">
        <v>690</v>
      </c>
      <c r="L2242" t="s">
        <v>691</v>
      </c>
    </row>
    <row r="2243" spans="1:12">
      <c r="A2243">
        <v>2022</v>
      </c>
      <c r="B2243" t="s">
        <v>428</v>
      </c>
      <c r="C2243" t="s">
        <v>27</v>
      </c>
      <c r="D2243" t="s">
        <v>137</v>
      </c>
      <c r="E2243" t="s">
        <v>138</v>
      </c>
      <c r="F2243">
        <v>2020</v>
      </c>
      <c r="G2243">
        <v>1</v>
      </c>
      <c r="H2243" t="s">
        <v>717</v>
      </c>
      <c r="I2243" t="s">
        <v>716</v>
      </c>
      <c r="J2243" t="s">
        <v>690</v>
      </c>
      <c r="L2243" t="s">
        <v>691</v>
      </c>
    </row>
    <row r="2244" spans="1:12">
      <c r="A2244">
        <v>2022</v>
      </c>
      <c r="B2244" t="s">
        <v>421</v>
      </c>
      <c r="C2244" t="s">
        <v>13</v>
      </c>
      <c r="D2244" t="s">
        <v>137</v>
      </c>
      <c r="E2244" t="s">
        <v>138</v>
      </c>
      <c r="F2244">
        <v>2020</v>
      </c>
      <c r="G2244">
        <v>2</v>
      </c>
      <c r="H2244" t="s">
        <v>717</v>
      </c>
      <c r="I2244" t="s">
        <v>716</v>
      </c>
      <c r="J2244" t="s">
        <v>690</v>
      </c>
      <c r="L2244" t="s">
        <v>691</v>
      </c>
    </row>
    <row r="2245" spans="1:12">
      <c r="A2245">
        <v>2022</v>
      </c>
      <c r="B2245" t="s">
        <v>424</v>
      </c>
      <c r="C2245" t="s">
        <v>21</v>
      </c>
      <c r="D2245" t="s">
        <v>137</v>
      </c>
      <c r="E2245" t="s">
        <v>138</v>
      </c>
      <c r="F2245">
        <v>2020</v>
      </c>
      <c r="G2245">
        <v>3</v>
      </c>
      <c r="H2245" t="s">
        <v>717</v>
      </c>
      <c r="I2245" t="s">
        <v>716</v>
      </c>
      <c r="J2245" t="s">
        <v>690</v>
      </c>
      <c r="L2245" t="s">
        <v>691</v>
      </c>
    </row>
    <row r="2246" spans="1:12">
      <c r="A2246">
        <v>2022</v>
      </c>
      <c r="B2246" t="s">
        <v>422</v>
      </c>
      <c r="C2246" t="s">
        <v>15</v>
      </c>
      <c r="D2246" t="s">
        <v>137</v>
      </c>
      <c r="E2246" t="s">
        <v>138</v>
      </c>
      <c r="F2246">
        <v>2020</v>
      </c>
      <c r="G2246">
        <v>4</v>
      </c>
      <c r="H2246" t="s">
        <v>717</v>
      </c>
      <c r="I2246" t="s">
        <v>716</v>
      </c>
      <c r="J2246" t="s">
        <v>690</v>
      </c>
      <c r="L2246" t="s">
        <v>691</v>
      </c>
    </row>
    <row r="2247" spans="1:12">
      <c r="A2247">
        <v>2022</v>
      </c>
      <c r="B2247" t="s">
        <v>438</v>
      </c>
      <c r="C2247" t="s">
        <v>52</v>
      </c>
      <c r="D2247" t="s">
        <v>137</v>
      </c>
      <c r="E2247" t="s">
        <v>138</v>
      </c>
      <c r="F2247">
        <v>2020</v>
      </c>
      <c r="G2247">
        <v>0</v>
      </c>
      <c r="H2247" t="s">
        <v>717</v>
      </c>
      <c r="I2247" t="s">
        <v>716</v>
      </c>
      <c r="J2247" t="s">
        <v>690</v>
      </c>
      <c r="L2247" t="s">
        <v>691</v>
      </c>
    </row>
    <row r="2248" spans="1:12">
      <c r="A2248">
        <v>2022</v>
      </c>
      <c r="B2248" t="s">
        <v>435</v>
      </c>
      <c r="C2248" t="s">
        <v>48</v>
      </c>
      <c r="D2248" t="s">
        <v>137</v>
      </c>
      <c r="E2248" t="s">
        <v>138</v>
      </c>
      <c r="F2248">
        <v>2020</v>
      </c>
      <c r="G2248">
        <v>1</v>
      </c>
      <c r="H2248" t="s">
        <v>717</v>
      </c>
      <c r="I2248" t="s">
        <v>716</v>
      </c>
      <c r="J2248" t="s">
        <v>690</v>
      </c>
      <c r="L2248" t="s">
        <v>691</v>
      </c>
    </row>
    <row r="2249" spans="1:12">
      <c r="A2249">
        <v>2022</v>
      </c>
      <c r="B2249" t="s">
        <v>434</v>
      </c>
      <c r="C2249" t="s">
        <v>45</v>
      </c>
      <c r="D2249" t="s">
        <v>137</v>
      </c>
      <c r="E2249" t="s">
        <v>138</v>
      </c>
      <c r="F2249">
        <v>2020</v>
      </c>
      <c r="G2249">
        <v>0</v>
      </c>
      <c r="H2249" t="s">
        <v>717</v>
      </c>
      <c r="I2249" t="s">
        <v>716</v>
      </c>
      <c r="J2249" t="s">
        <v>690</v>
      </c>
      <c r="L2249" t="s">
        <v>691</v>
      </c>
    </row>
    <row r="2250" spans="1:12">
      <c r="A2250">
        <v>2022</v>
      </c>
      <c r="B2250" t="s">
        <v>420</v>
      </c>
      <c r="C2250" t="s">
        <v>8</v>
      </c>
      <c r="D2250" t="s">
        <v>137</v>
      </c>
      <c r="E2250" t="s">
        <v>138</v>
      </c>
      <c r="F2250">
        <v>2020</v>
      </c>
      <c r="G2250">
        <v>12</v>
      </c>
      <c r="H2250" t="s">
        <v>717</v>
      </c>
      <c r="I2250" t="s">
        <v>716</v>
      </c>
      <c r="J2250" t="s">
        <v>690</v>
      </c>
      <c r="L2250" t="s">
        <v>691</v>
      </c>
    </row>
    <row r="2251" spans="1:12">
      <c r="A2251">
        <v>2022</v>
      </c>
      <c r="B2251" t="s">
        <v>436</v>
      </c>
      <c r="C2251" t="s">
        <v>49</v>
      </c>
      <c r="D2251" t="s">
        <v>137</v>
      </c>
      <c r="E2251" t="s">
        <v>138</v>
      </c>
      <c r="F2251">
        <v>2020</v>
      </c>
      <c r="G2251">
        <v>0</v>
      </c>
      <c r="H2251" t="s">
        <v>717</v>
      </c>
      <c r="I2251" t="s">
        <v>716</v>
      </c>
      <c r="J2251" t="s">
        <v>690</v>
      </c>
      <c r="L2251" t="s">
        <v>691</v>
      </c>
    </row>
    <row r="2252" spans="1:12">
      <c r="A2252">
        <v>2022</v>
      </c>
      <c r="B2252" t="s">
        <v>423</v>
      </c>
      <c r="C2252" t="s">
        <v>18</v>
      </c>
      <c r="D2252" t="s">
        <v>124</v>
      </c>
      <c r="E2252" t="s">
        <v>125</v>
      </c>
      <c r="F2252">
        <v>2020</v>
      </c>
      <c r="G2252">
        <v>1</v>
      </c>
      <c r="H2252" t="s">
        <v>119</v>
      </c>
      <c r="I2252" t="s">
        <v>712</v>
      </c>
      <c r="J2252" t="s">
        <v>690</v>
      </c>
      <c r="L2252" t="s">
        <v>691</v>
      </c>
    </row>
    <row r="2253" spans="1:12">
      <c r="A2253">
        <v>2022</v>
      </c>
      <c r="B2253" t="s">
        <v>439</v>
      </c>
      <c r="C2253" t="s">
        <v>53</v>
      </c>
      <c r="D2253" t="s">
        <v>124</v>
      </c>
      <c r="E2253" t="s">
        <v>125</v>
      </c>
      <c r="F2253">
        <v>2020</v>
      </c>
      <c r="G2253">
        <v>0</v>
      </c>
      <c r="H2253" t="s">
        <v>119</v>
      </c>
      <c r="I2253" t="s">
        <v>712</v>
      </c>
      <c r="J2253" t="s">
        <v>690</v>
      </c>
      <c r="L2253" t="s">
        <v>691</v>
      </c>
    </row>
    <row r="2254" spans="1:12">
      <c r="A2254">
        <v>2022</v>
      </c>
      <c r="B2254" t="s">
        <v>432</v>
      </c>
      <c r="C2254" t="s">
        <v>39</v>
      </c>
      <c r="D2254" t="s">
        <v>124</v>
      </c>
      <c r="E2254" t="s">
        <v>125</v>
      </c>
      <c r="F2254">
        <v>2020</v>
      </c>
      <c r="G2254">
        <v>0</v>
      </c>
      <c r="H2254" t="s">
        <v>119</v>
      </c>
      <c r="I2254" t="s">
        <v>712</v>
      </c>
      <c r="J2254" t="s">
        <v>690</v>
      </c>
      <c r="L2254" t="s">
        <v>691</v>
      </c>
    </row>
    <row r="2255" spans="1:12">
      <c r="A2255">
        <v>2022</v>
      </c>
      <c r="B2255" t="s">
        <v>433</v>
      </c>
      <c r="C2255" t="s">
        <v>42</v>
      </c>
      <c r="D2255" t="s">
        <v>124</v>
      </c>
      <c r="E2255" t="s">
        <v>125</v>
      </c>
      <c r="F2255">
        <v>2020</v>
      </c>
      <c r="G2255">
        <v>1</v>
      </c>
      <c r="H2255" t="s">
        <v>119</v>
      </c>
      <c r="I2255" t="s">
        <v>712</v>
      </c>
      <c r="J2255" t="s">
        <v>690</v>
      </c>
      <c r="L2255" t="s">
        <v>691</v>
      </c>
    </row>
    <row r="2256" spans="1:12">
      <c r="A2256">
        <v>2022</v>
      </c>
      <c r="B2256" t="s">
        <v>435</v>
      </c>
      <c r="C2256" t="s">
        <v>48</v>
      </c>
      <c r="D2256" t="s">
        <v>124</v>
      </c>
      <c r="E2256" t="s">
        <v>125</v>
      </c>
      <c r="F2256">
        <v>2020</v>
      </c>
      <c r="G2256">
        <v>0</v>
      </c>
      <c r="H2256" t="s">
        <v>119</v>
      </c>
      <c r="I2256" t="s">
        <v>712</v>
      </c>
      <c r="J2256" t="s">
        <v>690</v>
      </c>
      <c r="L2256" t="s">
        <v>691</v>
      </c>
    </row>
    <row r="2257" spans="1:12">
      <c r="A2257">
        <v>2022</v>
      </c>
      <c r="B2257" t="s">
        <v>425</v>
      </c>
      <c r="C2257" t="s">
        <v>24</v>
      </c>
      <c r="D2257" t="s">
        <v>124</v>
      </c>
      <c r="E2257" t="s">
        <v>125</v>
      </c>
      <c r="F2257">
        <v>2020</v>
      </c>
      <c r="G2257">
        <v>1</v>
      </c>
      <c r="H2257" t="s">
        <v>119</v>
      </c>
      <c r="I2257" t="s">
        <v>712</v>
      </c>
      <c r="J2257" t="s">
        <v>690</v>
      </c>
      <c r="L2257" t="s">
        <v>691</v>
      </c>
    </row>
    <row r="2258" spans="1:12">
      <c r="A2258">
        <v>2022</v>
      </c>
      <c r="B2258" t="s">
        <v>437</v>
      </c>
      <c r="C2258" t="s">
        <v>51</v>
      </c>
      <c r="D2258" t="s">
        <v>124</v>
      </c>
      <c r="E2258" t="s">
        <v>125</v>
      </c>
      <c r="F2258">
        <v>2020</v>
      </c>
      <c r="G2258">
        <v>0</v>
      </c>
      <c r="H2258" t="s">
        <v>119</v>
      </c>
      <c r="I2258" t="s">
        <v>712</v>
      </c>
      <c r="J2258" t="s">
        <v>690</v>
      </c>
      <c r="L2258" t="s">
        <v>691</v>
      </c>
    </row>
    <row r="2259" spans="1:12">
      <c r="A2259">
        <v>2022</v>
      </c>
      <c r="B2259" t="s">
        <v>438</v>
      </c>
      <c r="C2259" t="s">
        <v>52</v>
      </c>
      <c r="D2259" t="s">
        <v>124</v>
      </c>
      <c r="E2259" t="s">
        <v>125</v>
      </c>
      <c r="F2259">
        <v>2020</v>
      </c>
      <c r="G2259">
        <v>0</v>
      </c>
      <c r="H2259" t="s">
        <v>119</v>
      </c>
      <c r="I2259" t="s">
        <v>712</v>
      </c>
      <c r="J2259" t="s">
        <v>690</v>
      </c>
      <c r="L2259" t="s">
        <v>691</v>
      </c>
    </row>
    <row r="2260" spans="1:12">
      <c r="A2260">
        <v>2022</v>
      </c>
      <c r="B2260" t="s">
        <v>436</v>
      </c>
      <c r="C2260" t="s">
        <v>49</v>
      </c>
      <c r="D2260" t="s">
        <v>124</v>
      </c>
      <c r="E2260" t="s">
        <v>125</v>
      </c>
      <c r="F2260">
        <v>2020</v>
      </c>
      <c r="G2260">
        <v>0</v>
      </c>
      <c r="H2260" t="s">
        <v>119</v>
      </c>
      <c r="I2260" t="s">
        <v>712</v>
      </c>
      <c r="J2260" t="s">
        <v>690</v>
      </c>
      <c r="L2260" t="s">
        <v>691</v>
      </c>
    </row>
    <row r="2261" spans="1:12">
      <c r="A2261">
        <v>2022</v>
      </c>
      <c r="B2261" t="s">
        <v>428</v>
      </c>
      <c r="C2261" t="s">
        <v>27</v>
      </c>
      <c r="D2261" t="s">
        <v>124</v>
      </c>
      <c r="E2261" t="s">
        <v>125</v>
      </c>
      <c r="F2261">
        <v>2020</v>
      </c>
      <c r="G2261">
        <v>0</v>
      </c>
      <c r="H2261" t="s">
        <v>119</v>
      </c>
      <c r="I2261" t="s">
        <v>712</v>
      </c>
      <c r="J2261" t="s">
        <v>690</v>
      </c>
      <c r="L2261" t="s">
        <v>691</v>
      </c>
    </row>
    <row r="2262" spans="1:12">
      <c r="A2262">
        <v>2022</v>
      </c>
      <c r="B2262" t="s">
        <v>429</v>
      </c>
      <c r="C2262" t="s">
        <v>30</v>
      </c>
      <c r="D2262" t="s">
        <v>124</v>
      </c>
      <c r="E2262" t="s">
        <v>125</v>
      </c>
      <c r="F2262">
        <v>2020</v>
      </c>
      <c r="G2262">
        <v>0</v>
      </c>
      <c r="H2262" t="s">
        <v>119</v>
      </c>
      <c r="I2262" t="s">
        <v>712</v>
      </c>
      <c r="J2262" t="s">
        <v>690</v>
      </c>
      <c r="L2262" t="s">
        <v>691</v>
      </c>
    </row>
    <row r="2263" spans="1:12">
      <c r="A2263">
        <v>2022</v>
      </c>
      <c r="B2263" t="s">
        <v>430</v>
      </c>
      <c r="C2263" t="s">
        <v>33</v>
      </c>
      <c r="D2263" t="s">
        <v>124</v>
      </c>
      <c r="E2263" t="s">
        <v>125</v>
      </c>
      <c r="F2263">
        <v>2020</v>
      </c>
      <c r="G2263">
        <v>1</v>
      </c>
      <c r="H2263" t="s">
        <v>119</v>
      </c>
      <c r="I2263" t="s">
        <v>712</v>
      </c>
      <c r="J2263" t="s">
        <v>690</v>
      </c>
      <c r="L2263" t="s">
        <v>691</v>
      </c>
    </row>
    <row r="2264" spans="1:12">
      <c r="A2264">
        <v>2022</v>
      </c>
      <c r="B2264" t="s">
        <v>422</v>
      </c>
      <c r="C2264" t="s">
        <v>15</v>
      </c>
      <c r="D2264" t="s">
        <v>124</v>
      </c>
      <c r="E2264" t="s">
        <v>125</v>
      </c>
      <c r="F2264">
        <v>2020</v>
      </c>
      <c r="G2264">
        <v>3</v>
      </c>
      <c r="H2264" t="s">
        <v>119</v>
      </c>
      <c r="I2264" t="s">
        <v>712</v>
      </c>
      <c r="J2264" t="s">
        <v>690</v>
      </c>
      <c r="L2264" t="s">
        <v>691</v>
      </c>
    </row>
    <row r="2265" spans="1:12">
      <c r="A2265">
        <v>2022</v>
      </c>
      <c r="B2265" t="s">
        <v>420</v>
      </c>
      <c r="C2265" t="s">
        <v>8</v>
      </c>
      <c r="D2265" t="s">
        <v>124</v>
      </c>
      <c r="E2265" t="s">
        <v>125</v>
      </c>
      <c r="F2265">
        <v>2020</v>
      </c>
      <c r="G2265">
        <v>1</v>
      </c>
      <c r="H2265" t="s">
        <v>119</v>
      </c>
      <c r="I2265" t="s">
        <v>712</v>
      </c>
      <c r="J2265" t="s">
        <v>690</v>
      </c>
      <c r="L2265" t="s">
        <v>691</v>
      </c>
    </row>
    <row r="2266" spans="1:12">
      <c r="A2266">
        <v>2022</v>
      </c>
      <c r="B2266" t="s">
        <v>434</v>
      </c>
      <c r="C2266" t="s">
        <v>45</v>
      </c>
      <c r="D2266" t="s">
        <v>124</v>
      </c>
      <c r="E2266" t="s">
        <v>125</v>
      </c>
      <c r="F2266">
        <v>2020</v>
      </c>
      <c r="G2266">
        <v>0</v>
      </c>
      <c r="H2266" t="s">
        <v>119</v>
      </c>
      <c r="I2266" t="s">
        <v>712</v>
      </c>
      <c r="J2266" t="s">
        <v>690</v>
      </c>
      <c r="L2266" t="s">
        <v>691</v>
      </c>
    </row>
    <row r="2267" spans="1:12">
      <c r="A2267">
        <v>2022</v>
      </c>
      <c r="B2267" t="s">
        <v>431</v>
      </c>
      <c r="C2267" t="s">
        <v>36</v>
      </c>
      <c r="D2267" t="s">
        <v>124</v>
      </c>
      <c r="E2267" t="s">
        <v>125</v>
      </c>
      <c r="F2267">
        <v>2020</v>
      </c>
      <c r="G2267">
        <v>0</v>
      </c>
      <c r="H2267" t="s">
        <v>119</v>
      </c>
      <c r="I2267" t="s">
        <v>712</v>
      </c>
      <c r="J2267" t="s">
        <v>690</v>
      </c>
      <c r="L2267" t="s">
        <v>691</v>
      </c>
    </row>
    <row r="2268" spans="1:12">
      <c r="A2268">
        <v>2022</v>
      </c>
      <c r="B2268" t="s">
        <v>424</v>
      </c>
      <c r="C2268" t="s">
        <v>21</v>
      </c>
      <c r="D2268" t="s">
        <v>124</v>
      </c>
      <c r="E2268" t="s">
        <v>125</v>
      </c>
      <c r="F2268">
        <v>2020</v>
      </c>
      <c r="G2268">
        <v>0</v>
      </c>
      <c r="H2268" t="s">
        <v>119</v>
      </c>
      <c r="I2268" t="s">
        <v>712</v>
      </c>
      <c r="J2268" t="s">
        <v>690</v>
      </c>
      <c r="L2268" t="s">
        <v>691</v>
      </c>
    </row>
    <row r="2269" spans="1:12">
      <c r="A2269">
        <v>2022</v>
      </c>
      <c r="B2269" t="s">
        <v>421</v>
      </c>
      <c r="C2269" t="s">
        <v>13</v>
      </c>
      <c r="D2269" t="s">
        <v>124</v>
      </c>
      <c r="E2269" t="s">
        <v>125</v>
      </c>
      <c r="F2269">
        <v>2020</v>
      </c>
      <c r="G2269">
        <v>2</v>
      </c>
      <c r="H2269" t="s">
        <v>119</v>
      </c>
      <c r="I2269" t="s">
        <v>712</v>
      </c>
      <c r="J2269" t="s">
        <v>690</v>
      </c>
      <c r="L2269" t="s">
        <v>691</v>
      </c>
    </row>
    <row r="2270" spans="1:12">
      <c r="A2270">
        <v>2022</v>
      </c>
      <c r="B2270" t="s">
        <v>422</v>
      </c>
      <c r="C2270" t="s">
        <v>15</v>
      </c>
      <c r="D2270" t="s">
        <v>71</v>
      </c>
      <c r="E2270" t="s">
        <v>72</v>
      </c>
      <c r="F2270">
        <v>2020</v>
      </c>
      <c r="G2270">
        <v>173</v>
      </c>
      <c r="H2270" t="s">
        <v>1</v>
      </c>
      <c r="I2270" t="s">
        <v>688</v>
      </c>
      <c r="J2270" t="s">
        <v>690</v>
      </c>
      <c r="K2270" t="s">
        <v>54</v>
      </c>
      <c r="L2270" t="s">
        <v>691</v>
      </c>
    </row>
    <row r="2271" spans="1:12">
      <c r="A2271">
        <v>2022</v>
      </c>
      <c r="B2271" t="s">
        <v>430</v>
      </c>
      <c r="C2271" t="s">
        <v>33</v>
      </c>
      <c r="D2271" t="s">
        <v>71</v>
      </c>
      <c r="E2271" t="s">
        <v>72</v>
      </c>
      <c r="F2271">
        <v>2020</v>
      </c>
      <c r="G2271">
        <v>16</v>
      </c>
      <c r="H2271" t="s">
        <v>1</v>
      </c>
      <c r="I2271" t="s">
        <v>688</v>
      </c>
      <c r="J2271" t="s">
        <v>690</v>
      </c>
      <c r="K2271" t="s">
        <v>54</v>
      </c>
      <c r="L2271" t="s">
        <v>691</v>
      </c>
    </row>
    <row r="2272" spans="1:12">
      <c r="A2272">
        <v>2022</v>
      </c>
      <c r="B2272" t="s">
        <v>438</v>
      </c>
      <c r="C2272" t="s">
        <v>52</v>
      </c>
      <c r="D2272" t="s">
        <v>71</v>
      </c>
      <c r="E2272" t="s">
        <v>72</v>
      </c>
      <c r="F2272">
        <v>2020</v>
      </c>
      <c r="G2272">
        <v>13</v>
      </c>
      <c r="H2272" t="s">
        <v>1</v>
      </c>
      <c r="I2272" t="s">
        <v>688</v>
      </c>
      <c r="J2272" t="s">
        <v>690</v>
      </c>
      <c r="K2272" t="s">
        <v>54</v>
      </c>
      <c r="L2272" t="s">
        <v>691</v>
      </c>
    </row>
    <row r="2273" spans="1:12">
      <c r="A2273">
        <v>2022</v>
      </c>
      <c r="B2273" t="s">
        <v>433</v>
      </c>
      <c r="C2273" t="s">
        <v>42</v>
      </c>
      <c r="D2273" t="s">
        <v>71</v>
      </c>
      <c r="E2273" t="s">
        <v>72</v>
      </c>
      <c r="F2273">
        <v>2020</v>
      </c>
      <c r="G2273">
        <v>28</v>
      </c>
      <c r="H2273" t="s">
        <v>1</v>
      </c>
      <c r="I2273" t="s">
        <v>688</v>
      </c>
      <c r="J2273" t="s">
        <v>690</v>
      </c>
      <c r="K2273" t="s">
        <v>54</v>
      </c>
      <c r="L2273" t="s">
        <v>691</v>
      </c>
    </row>
    <row r="2274" spans="1:12">
      <c r="A2274">
        <v>2022</v>
      </c>
      <c r="B2274" t="s">
        <v>435</v>
      </c>
      <c r="C2274" t="s">
        <v>48</v>
      </c>
      <c r="D2274" t="s">
        <v>71</v>
      </c>
      <c r="E2274" t="s">
        <v>72</v>
      </c>
      <c r="F2274">
        <v>2020</v>
      </c>
      <c r="G2274">
        <v>27</v>
      </c>
      <c r="H2274" t="s">
        <v>1</v>
      </c>
      <c r="I2274" t="s">
        <v>688</v>
      </c>
      <c r="J2274" t="s">
        <v>690</v>
      </c>
      <c r="K2274" t="s">
        <v>54</v>
      </c>
      <c r="L2274" t="s">
        <v>691</v>
      </c>
    </row>
    <row r="2275" spans="1:12">
      <c r="A2275">
        <v>2022</v>
      </c>
      <c r="B2275" t="s">
        <v>429</v>
      </c>
      <c r="C2275" t="s">
        <v>30</v>
      </c>
      <c r="D2275" t="s">
        <v>71</v>
      </c>
      <c r="E2275" t="s">
        <v>72</v>
      </c>
      <c r="F2275">
        <v>2020</v>
      </c>
      <c r="G2275">
        <v>99</v>
      </c>
      <c r="H2275" t="s">
        <v>1</v>
      </c>
      <c r="I2275" t="s">
        <v>688</v>
      </c>
      <c r="J2275" t="s">
        <v>690</v>
      </c>
      <c r="K2275" t="s">
        <v>54</v>
      </c>
      <c r="L2275" t="s">
        <v>691</v>
      </c>
    </row>
    <row r="2276" spans="1:12">
      <c r="A2276">
        <v>2022</v>
      </c>
      <c r="B2276" t="s">
        <v>436</v>
      </c>
      <c r="C2276" t="s">
        <v>49</v>
      </c>
      <c r="D2276" t="s">
        <v>71</v>
      </c>
      <c r="E2276" t="s">
        <v>72</v>
      </c>
      <c r="F2276">
        <v>2020</v>
      </c>
      <c r="G2276">
        <v>43</v>
      </c>
      <c r="H2276" t="s">
        <v>1</v>
      </c>
      <c r="I2276" t="s">
        <v>688</v>
      </c>
      <c r="J2276" t="s">
        <v>690</v>
      </c>
      <c r="K2276" t="s">
        <v>54</v>
      </c>
      <c r="L2276" t="s">
        <v>691</v>
      </c>
    </row>
    <row r="2277" spans="1:12">
      <c r="A2277">
        <v>2022</v>
      </c>
      <c r="B2277" t="s">
        <v>431</v>
      </c>
      <c r="C2277" t="s">
        <v>36</v>
      </c>
      <c r="D2277" t="s">
        <v>71</v>
      </c>
      <c r="E2277" t="s">
        <v>72</v>
      </c>
      <c r="F2277">
        <v>2020</v>
      </c>
      <c r="G2277">
        <v>21</v>
      </c>
      <c r="H2277" t="s">
        <v>1</v>
      </c>
      <c r="I2277" t="s">
        <v>688</v>
      </c>
      <c r="J2277" t="s">
        <v>690</v>
      </c>
      <c r="K2277" t="s">
        <v>54</v>
      </c>
      <c r="L2277" t="s">
        <v>691</v>
      </c>
    </row>
    <row r="2278" spans="1:12">
      <c r="A2278">
        <v>2022</v>
      </c>
      <c r="B2278" t="s">
        <v>432</v>
      </c>
      <c r="C2278" t="s">
        <v>39</v>
      </c>
      <c r="D2278" t="s">
        <v>71</v>
      </c>
      <c r="E2278" t="s">
        <v>72</v>
      </c>
      <c r="F2278">
        <v>2020</v>
      </c>
      <c r="G2278">
        <v>62</v>
      </c>
      <c r="H2278" t="s">
        <v>1</v>
      </c>
      <c r="I2278" t="s">
        <v>688</v>
      </c>
      <c r="J2278" t="s">
        <v>690</v>
      </c>
      <c r="K2278" t="s">
        <v>54</v>
      </c>
      <c r="L2278" t="s">
        <v>691</v>
      </c>
    </row>
    <row r="2279" spans="1:12">
      <c r="A2279">
        <v>2022</v>
      </c>
      <c r="B2279" t="s">
        <v>437</v>
      </c>
      <c r="C2279" t="s">
        <v>51</v>
      </c>
      <c r="D2279" t="s">
        <v>71</v>
      </c>
      <c r="E2279" t="s">
        <v>72</v>
      </c>
      <c r="F2279">
        <v>2020</v>
      </c>
      <c r="G2279">
        <v>206</v>
      </c>
      <c r="H2279" t="s">
        <v>1</v>
      </c>
      <c r="I2279" t="s">
        <v>688</v>
      </c>
      <c r="J2279" t="s">
        <v>690</v>
      </c>
      <c r="K2279" t="s">
        <v>54</v>
      </c>
      <c r="L2279" t="s">
        <v>691</v>
      </c>
    </row>
    <row r="2280" spans="1:12">
      <c r="A2280">
        <v>2022</v>
      </c>
      <c r="B2280" t="s">
        <v>423</v>
      </c>
      <c r="C2280" t="s">
        <v>18</v>
      </c>
      <c r="D2280" t="s">
        <v>71</v>
      </c>
      <c r="E2280" t="s">
        <v>72</v>
      </c>
      <c r="F2280">
        <v>2020</v>
      </c>
      <c r="G2280">
        <v>26</v>
      </c>
      <c r="H2280" t="s">
        <v>1</v>
      </c>
      <c r="I2280" t="s">
        <v>688</v>
      </c>
      <c r="J2280" t="s">
        <v>690</v>
      </c>
      <c r="K2280" t="s">
        <v>54</v>
      </c>
      <c r="L2280" t="s">
        <v>691</v>
      </c>
    </row>
    <row r="2281" spans="1:12">
      <c r="A2281">
        <v>2022</v>
      </c>
      <c r="B2281" t="s">
        <v>439</v>
      </c>
      <c r="C2281" t="s">
        <v>53</v>
      </c>
      <c r="D2281" t="s">
        <v>71</v>
      </c>
      <c r="E2281" t="s">
        <v>72</v>
      </c>
      <c r="F2281">
        <v>2020</v>
      </c>
      <c r="G2281">
        <v>13</v>
      </c>
      <c r="H2281" t="s">
        <v>1</v>
      </c>
      <c r="I2281" t="s">
        <v>688</v>
      </c>
      <c r="J2281" t="s">
        <v>690</v>
      </c>
      <c r="K2281" t="s">
        <v>54</v>
      </c>
      <c r="L2281" t="s">
        <v>691</v>
      </c>
    </row>
    <row r="2282" spans="1:12">
      <c r="A2282">
        <v>2022</v>
      </c>
      <c r="B2282" t="s">
        <v>428</v>
      </c>
      <c r="C2282" t="s">
        <v>27</v>
      </c>
      <c r="D2282" t="s">
        <v>71</v>
      </c>
      <c r="E2282" t="s">
        <v>72</v>
      </c>
      <c r="F2282">
        <v>2020</v>
      </c>
      <c r="G2282">
        <v>26</v>
      </c>
      <c r="H2282" t="s">
        <v>1</v>
      </c>
      <c r="I2282" t="s">
        <v>688</v>
      </c>
      <c r="J2282" t="s">
        <v>690</v>
      </c>
      <c r="K2282" t="s">
        <v>54</v>
      </c>
      <c r="L2282" t="s">
        <v>691</v>
      </c>
    </row>
    <row r="2283" spans="1:12">
      <c r="A2283">
        <v>2022</v>
      </c>
      <c r="B2283" t="s">
        <v>424</v>
      </c>
      <c r="C2283" t="s">
        <v>21</v>
      </c>
      <c r="D2283" t="s">
        <v>71</v>
      </c>
      <c r="E2283" t="s">
        <v>72</v>
      </c>
      <c r="F2283">
        <v>2020</v>
      </c>
      <c r="G2283">
        <v>109</v>
      </c>
      <c r="H2283" t="s">
        <v>1</v>
      </c>
      <c r="I2283" t="s">
        <v>688</v>
      </c>
      <c r="J2283" t="s">
        <v>690</v>
      </c>
      <c r="K2283" t="s">
        <v>54</v>
      </c>
      <c r="L2283" t="s">
        <v>691</v>
      </c>
    </row>
    <row r="2284" spans="1:12">
      <c r="A2284">
        <v>2022</v>
      </c>
      <c r="B2284" t="s">
        <v>421</v>
      </c>
      <c r="C2284" t="s">
        <v>13</v>
      </c>
      <c r="D2284" t="s">
        <v>71</v>
      </c>
      <c r="E2284" t="s">
        <v>72</v>
      </c>
      <c r="F2284">
        <v>2020</v>
      </c>
      <c r="G2284">
        <v>137</v>
      </c>
      <c r="H2284" t="s">
        <v>1</v>
      </c>
      <c r="I2284" t="s">
        <v>688</v>
      </c>
      <c r="J2284" t="s">
        <v>690</v>
      </c>
      <c r="K2284" t="s">
        <v>54</v>
      </c>
      <c r="L2284" t="s">
        <v>691</v>
      </c>
    </row>
    <row r="2285" spans="1:12">
      <c r="A2285">
        <v>2022</v>
      </c>
      <c r="B2285" t="s">
        <v>420</v>
      </c>
      <c r="C2285" t="s">
        <v>8</v>
      </c>
      <c r="D2285" t="s">
        <v>71</v>
      </c>
      <c r="E2285" t="s">
        <v>72</v>
      </c>
      <c r="F2285">
        <v>2020</v>
      </c>
      <c r="G2285">
        <v>206</v>
      </c>
      <c r="H2285" t="s">
        <v>1</v>
      </c>
      <c r="I2285" t="s">
        <v>688</v>
      </c>
      <c r="J2285" t="s">
        <v>690</v>
      </c>
      <c r="K2285" t="s">
        <v>54</v>
      </c>
      <c r="L2285" t="s">
        <v>691</v>
      </c>
    </row>
    <row r="2286" spans="1:12">
      <c r="A2286">
        <v>2022</v>
      </c>
      <c r="B2286" t="s">
        <v>425</v>
      </c>
      <c r="C2286" t="s">
        <v>24</v>
      </c>
      <c r="D2286" t="s">
        <v>71</v>
      </c>
      <c r="E2286" t="s">
        <v>72</v>
      </c>
      <c r="F2286">
        <v>2020</v>
      </c>
      <c r="G2286">
        <v>28</v>
      </c>
      <c r="H2286" t="s">
        <v>1</v>
      </c>
      <c r="I2286" t="s">
        <v>688</v>
      </c>
      <c r="J2286" t="s">
        <v>690</v>
      </c>
      <c r="K2286" t="s">
        <v>54</v>
      </c>
      <c r="L2286" t="s">
        <v>691</v>
      </c>
    </row>
    <row r="2287" spans="1:12">
      <c r="A2287">
        <v>2022</v>
      </c>
      <c r="B2287" t="s">
        <v>434</v>
      </c>
      <c r="C2287" t="s">
        <v>45</v>
      </c>
      <c r="D2287" t="s">
        <v>71</v>
      </c>
      <c r="E2287" t="s">
        <v>72</v>
      </c>
      <c r="F2287">
        <v>2020</v>
      </c>
      <c r="G2287">
        <v>2</v>
      </c>
      <c r="H2287" t="s">
        <v>1</v>
      </c>
      <c r="I2287" t="s">
        <v>688</v>
      </c>
      <c r="J2287" t="s">
        <v>690</v>
      </c>
      <c r="K2287" t="s">
        <v>54</v>
      </c>
      <c r="L2287" t="s">
        <v>691</v>
      </c>
    </row>
    <row r="2288" spans="1:12">
      <c r="A2288">
        <v>2022</v>
      </c>
      <c r="B2288" t="s">
        <v>421</v>
      </c>
      <c r="C2288" t="s">
        <v>13</v>
      </c>
      <c r="D2288" t="s">
        <v>34</v>
      </c>
      <c r="E2288" t="s">
        <v>35</v>
      </c>
      <c r="F2288">
        <v>2020</v>
      </c>
      <c r="G2288">
        <v>46</v>
      </c>
      <c r="H2288" t="s">
        <v>1</v>
      </c>
      <c r="I2288" t="s">
        <v>688</v>
      </c>
      <c r="J2288" t="s">
        <v>690</v>
      </c>
      <c r="K2288" t="s">
        <v>2</v>
      </c>
      <c r="L2288" t="s">
        <v>691</v>
      </c>
    </row>
    <row r="2289" spans="1:12">
      <c r="A2289">
        <v>2022</v>
      </c>
      <c r="B2289" t="s">
        <v>431</v>
      </c>
      <c r="C2289" t="s">
        <v>36</v>
      </c>
      <c r="D2289" t="s">
        <v>34</v>
      </c>
      <c r="E2289" t="s">
        <v>35</v>
      </c>
      <c r="F2289">
        <v>2020</v>
      </c>
      <c r="G2289">
        <v>15</v>
      </c>
      <c r="H2289" t="s">
        <v>1</v>
      </c>
      <c r="I2289" t="s">
        <v>688</v>
      </c>
      <c r="J2289" t="s">
        <v>690</v>
      </c>
      <c r="K2289" t="s">
        <v>2</v>
      </c>
      <c r="L2289" t="s">
        <v>691</v>
      </c>
    </row>
    <row r="2290" spans="1:12">
      <c r="A2290">
        <v>2022</v>
      </c>
      <c r="B2290" t="s">
        <v>439</v>
      </c>
      <c r="C2290" t="s">
        <v>53</v>
      </c>
      <c r="D2290" t="s">
        <v>34</v>
      </c>
      <c r="E2290" t="s">
        <v>35</v>
      </c>
      <c r="F2290">
        <v>2020</v>
      </c>
      <c r="G2290">
        <v>11</v>
      </c>
      <c r="H2290" t="s">
        <v>1</v>
      </c>
      <c r="I2290" t="s">
        <v>688</v>
      </c>
      <c r="J2290" t="s">
        <v>690</v>
      </c>
      <c r="K2290" t="s">
        <v>2</v>
      </c>
      <c r="L2290" t="s">
        <v>691</v>
      </c>
    </row>
    <row r="2291" spans="1:12">
      <c r="A2291">
        <v>2022</v>
      </c>
      <c r="B2291" t="s">
        <v>434</v>
      </c>
      <c r="C2291" t="s">
        <v>45</v>
      </c>
      <c r="D2291" t="s">
        <v>34</v>
      </c>
      <c r="E2291" t="s">
        <v>35</v>
      </c>
      <c r="F2291">
        <v>2020</v>
      </c>
      <c r="G2291">
        <v>7</v>
      </c>
      <c r="H2291" t="s">
        <v>1</v>
      </c>
      <c r="I2291" t="s">
        <v>688</v>
      </c>
      <c r="J2291" t="s">
        <v>690</v>
      </c>
      <c r="K2291" t="s">
        <v>2</v>
      </c>
      <c r="L2291" t="s">
        <v>691</v>
      </c>
    </row>
    <row r="2292" spans="1:12">
      <c r="A2292">
        <v>2022</v>
      </c>
      <c r="B2292" t="s">
        <v>430</v>
      </c>
      <c r="C2292" t="s">
        <v>33</v>
      </c>
      <c r="D2292" t="s">
        <v>34</v>
      </c>
      <c r="E2292" t="s">
        <v>35</v>
      </c>
      <c r="F2292">
        <v>2020</v>
      </c>
      <c r="G2292">
        <v>6</v>
      </c>
      <c r="H2292" t="s">
        <v>1</v>
      </c>
      <c r="I2292" t="s">
        <v>688</v>
      </c>
      <c r="J2292" t="s">
        <v>690</v>
      </c>
      <c r="K2292" t="s">
        <v>2</v>
      </c>
      <c r="L2292" t="s">
        <v>691</v>
      </c>
    </row>
    <row r="2293" spans="1:12">
      <c r="A2293">
        <v>2022</v>
      </c>
      <c r="B2293" t="s">
        <v>435</v>
      </c>
      <c r="C2293" t="s">
        <v>48</v>
      </c>
      <c r="D2293" t="s">
        <v>34</v>
      </c>
      <c r="E2293" t="s">
        <v>35</v>
      </c>
      <c r="F2293">
        <v>2020</v>
      </c>
      <c r="G2293">
        <v>15</v>
      </c>
      <c r="H2293" t="s">
        <v>1</v>
      </c>
      <c r="I2293" t="s">
        <v>688</v>
      </c>
      <c r="J2293" t="s">
        <v>690</v>
      </c>
      <c r="K2293" t="s">
        <v>2</v>
      </c>
      <c r="L2293" t="s">
        <v>691</v>
      </c>
    </row>
    <row r="2294" spans="1:12">
      <c r="A2294">
        <v>2022</v>
      </c>
      <c r="B2294" t="s">
        <v>423</v>
      </c>
      <c r="C2294" t="s">
        <v>18</v>
      </c>
      <c r="D2294" t="s">
        <v>34</v>
      </c>
      <c r="E2294" t="s">
        <v>35</v>
      </c>
      <c r="F2294">
        <v>2020</v>
      </c>
      <c r="G2294">
        <v>14</v>
      </c>
      <c r="H2294" t="s">
        <v>1</v>
      </c>
      <c r="I2294" t="s">
        <v>688</v>
      </c>
      <c r="J2294" t="s">
        <v>690</v>
      </c>
      <c r="K2294" t="s">
        <v>2</v>
      </c>
      <c r="L2294" t="s">
        <v>691</v>
      </c>
    </row>
    <row r="2295" spans="1:12">
      <c r="A2295">
        <v>2022</v>
      </c>
      <c r="B2295" t="s">
        <v>438</v>
      </c>
      <c r="C2295" t="s">
        <v>52</v>
      </c>
      <c r="D2295" t="s">
        <v>34</v>
      </c>
      <c r="E2295" t="s">
        <v>35</v>
      </c>
      <c r="F2295">
        <v>2020</v>
      </c>
      <c r="G2295">
        <v>8</v>
      </c>
      <c r="H2295" t="s">
        <v>1</v>
      </c>
      <c r="I2295" t="s">
        <v>688</v>
      </c>
      <c r="J2295" t="s">
        <v>690</v>
      </c>
      <c r="K2295" t="s">
        <v>2</v>
      </c>
      <c r="L2295" t="s">
        <v>691</v>
      </c>
    </row>
    <row r="2296" spans="1:12">
      <c r="A2296">
        <v>2022</v>
      </c>
      <c r="B2296" t="s">
        <v>428</v>
      </c>
      <c r="C2296" t="s">
        <v>27</v>
      </c>
      <c r="D2296" t="s">
        <v>34</v>
      </c>
      <c r="E2296" t="s">
        <v>35</v>
      </c>
      <c r="F2296">
        <v>2020</v>
      </c>
      <c r="G2296">
        <v>14</v>
      </c>
      <c r="H2296" t="s">
        <v>1</v>
      </c>
      <c r="I2296" t="s">
        <v>688</v>
      </c>
      <c r="J2296" t="s">
        <v>690</v>
      </c>
      <c r="K2296" t="s">
        <v>2</v>
      </c>
      <c r="L2296" t="s">
        <v>691</v>
      </c>
    </row>
    <row r="2297" spans="1:12">
      <c r="A2297">
        <v>2022</v>
      </c>
      <c r="B2297" t="s">
        <v>437</v>
      </c>
      <c r="C2297" t="s">
        <v>51</v>
      </c>
      <c r="D2297" t="s">
        <v>34</v>
      </c>
      <c r="E2297" t="s">
        <v>35</v>
      </c>
      <c r="F2297">
        <v>2020</v>
      </c>
      <c r="G2297">
        <v>44</v>
      </c>
      <c r="H2297" t="s">
        <v>1</v>
      </c>
      <c r="I2297" t="s">
        <v>688</v>
      </c>
      <c r="J2297" t="s">
        <v>690</v>
      </c>
      <c r="K2297" t="s">
        <v>2</v>
      </c>
      <c r="L2297" t="s">
        <v>691</v>
      </c>
    </row>
    <row r="2298" spans="1:12">
      <c r="A2298">
        <v>2022</v>
      </c>
      <c r="B2298" t="s">
        <v>425</v>
      </c>
      <c r="C2298" t="s">
        <v>24</v>
      </c>
      <c r="D2298" t="s">
        <v>34</v>
      </c>
      <c r="E2298" t="s">
        <v>35</v>
      </c>
      <c r="F2298">
        <v>2020</v>
      </c>
      <c r="G2298">
        <v>11</v>
      </c>
      <c r="H2298" t="s">
        <v>1</v>
      </c>
      <c r="I2298" t="s">
        <v>688</v>
      </c>
      <c r="J2298" t="s">
        <v>690</v>
      </c>
      <c r="K2298" t="s">
        <v>2</v>
      </c>
      <c r="L2298" t="s">
        <v>691</v>
      </c>
    </row>
    <row r="2299" spans="1:12">
      <c r="A2299">
        <v>2022</v>
      </c>
      <c r="B2299" t="s">
        <v>422</v>
      </c>
      <c r="C2299" t="s">
        <v>15</v>
      </c>
      <c r="D2299" t="s">
        <v>34</v>
      </c>
      <c r="E2299" t="s">
        <v>35</v>
      </c>
      <c r="F2299">
        <v>2020</v>
      </c>
      <c r="G2299">
        <v>86</v>
      </c>
      <c r="H2299" t="s">
        <v>1</v>
      </c>
      <c r="I2299" t="s">
        <v>688</v>
      </c>
      <c r="J2299" t="s">
        <v>690</v>
      </c>
      <c r="K2299" t="s">
        <v>2</v>
      </c>
      <c r="L2299" t="s">
        <v>691</v>
      </c>
    </row>
    <row r="2300" spans="1:12">
      <c r="A2300">
        <v>2022</v>
      </c>
      <c r="B2300" t="s">
        <v>424</v>
      </c>
      <c r="C2300" t="s">
        <v>21</v>
      </c>
      <c r="D2300" t="s">
        <v>34</v>
      </c>
      <c r="E2300" t="s">
        <v>35</v>
      </c>
      <c r="F2300">
        <v>2020</v>
      </c>
      <c r="G2300">
        <v>49</v>
      </c>
      <c r="H2300" t="s">
        <v>1</v>
      </c>
      <c r="I2300" t="s">
        <v>688</v>
      </c>
      <c r="J2300" t="s">
        <v>690</v>
      </c>
      <c r="K2300" t="s">
        <v>2</v>
      </c>
      <c r="L2300" t="s">
        <v>691</v>
      </c>
    </row>
    <row r="2301" spans="1:12">
      <c r="A2301">
        <v>2022</v>
      </c>
      <c r="B2301" t="s">
        <v>432</v>
      </c>
      <c r="C2301" t="s">
        <v>39</v>
      </c>
      <c r="D2301" t="s">
        <v>34</v>
      </c>
      <c r="E2301" t="s">
        <v>35</v>
      </c>
      <c r="F2301">
        <v>2020</v>
      </c>
      <c r="G2301">
        <v>38</v>
      </c>
      <c r="H2301" t="s">
        <v>1</v>
      </c>
      <c r="I2301" t="s">
        <v>688</v>
      </c>
      <c r="J2301" t="s">
        <v>690</v>
      </c>
      <c r="K2301" t="s">
        <v>2</v>
      </c>
      <c r="L2301" t="s">
        <v>691</v>
      </c>
    </row>
    <row r="2302" spans="1:12">
      <c r="A2302">
        <v>2022</v>
      </c>
      <c r="B2302" t="s">
        <v>436</v>
      </c>
      <c r="C2302" t="s">
        <v>49</v>
      </c>
      <c r="D2302" t="s">
        <v>34</v>
      </c>
      <c r="E2302" t="s">
        <v>35</v>
      </c>
      <c r="F2302">
        <v>2020</v>
      </c>
      <c r="G2302">
        <v>10</v>
      </c>
      <c r="H2302" t="s">
        <v>1</v>
      </c>
      <c r="I2302" t="s">
        <v>688</v>
      </c>
      <c r="J2302" t="s">
        <v>690</v>
      </c>
      <c r="K2302" t="s">
        <v>2</v>
      </c>
      <c r="L2302" t="s">
        <v>691</v>
      </c>
    </row>
    <row r="2303" spans="1:12">
      <c r="A2303">
        <v>2022</v>
      </c>
      <c r="B2303" t="s">
        <v>433</v>
      </c>
      <c r="C2303" t="s">
        <v>42</v>
      </c>
      <c r="D2303" t="s">
        <v>34</v>
      </c>
      <c r="E2303" t="s">
        <v>35</v>
      </c>
      <c r="F2303">
        <v>2020</v>
      </c>
      <c r="G2303">
        <v>8</v>
      </c>
      <c r="H2303" t="s">
        <v>1</v>
      </c>
      <c r="I2303" t="s">
        <v>688</v>
      </c>
      <c r="J2303" t="s">
        <v>690</v>
      </c>
      <c r="K2303" t="s">
        <v>2</v>
      </c>
      <c r="L2303" t="s">
        <v>691</v>
      </c>
    </row>
    <row r="2304" spans="1:12">
      <c r="A2304">
        <v>2022</v>
      </c>
      <c r="B2304" t="s">
        <v>429</v>
      </c>
      <c r="C2304" t="s">
        <v>30</v>
      </c>
      <c r="D2304" t="s">
        <v>34</v>
      </c>
      <c r="E2304" t="s">
        <v>35</v>
      </c>
      <c r="F2304">
        <v>2020</v>
      </c>
      <c r="G2304">
        <v>72</v>
      </c>
      <c r="H2304" t="s">
        <v>1</v>
      </c>
      <c r="I2304" t="s">
        <v>688</v>
      </c>
      <c r="J2304" t="s">
        <v>690</v>
      </c>
      <c r="K2304" t="s">
        <v>2</v>
      </c>
      <c r="L2304" t="s">
        <v>691</v>
      </c>
    </row>
    <row r="2305" spans="1:12">
      <c r="A2305">
        <v>2022</v>
      </c>
      <c r="B2305" t="s">
        <v>420</v>
      </c>
      <c r="C2305" t="s">
        <v>8</v>
      </c>
      <c r="D2305" t="s">
        <v>34</v>
      </c>
      <c r="E2305" t="s">
        <v>35</v>
      </c>
      <c r="F2305">
        <v>2020</v>
      </c>
      <c r="G2305">
        <v>97</v>
      </c>
      <c r="H2305" t="s">
        <v>1</v>
      </c>
      <c r="I2305" t="s">
        <v>688</v>
      </c>
      <c r="J2305" t="s">
        <v>690</v>
      </c>
      <c r="K2305" t="s">
        <v>2</v>
      </c>
      <c r="L2305" t="s">
        <v>691</v>
      </c>
    </row>
    <row r="2306" spans="1:12">
      <c r="A2306">
        <v>2022</v>
      </c>
      <c r="B2306" t="s">
        <v>429</v>
      </c>
      <c r="C2306" t="s">
        <v>30</v>
      </c>
      <c r="D2306" t="s">
        <v>31</v>
      </c>
      <c r="E2306" t="s">
        <v>32</v>
      </c>
      <c r="F2306">
        <v>2020</v>
      </c>
      <c r="G2306">
        <v>64</v>
      </c>
      <c r="H2306" t="s">
        <v>1</v>
      </c>
      <c r="I2306" t="s">
        <v>688</v>
      </c>
      <c r="J2306" t="s">
        <v>690</v>
      </c>
      <c r="K2306" t="s">
        <v>2</v>
      </c>
      <c r="L2306" t="s">
        <v>691</v>
      </c>
    </row>
    <row r="2307" spans="1:12">
      <c r="A2307">
        <v>2022</v>
      </c>
      <c r="B2307" t="s">
        <v>432</v>
      </c>
      <c r="C2307" t="s">
        <v>39</v>
      </c>
      <c r="D2307" t="s">
        <v>31</v>
      </c>
      <c r="E2307" t="s">
        <v>32</v>
      </c>
      <c r="F2307">
        <v>2020</v>
      </c>
      <c r="G2307">
        <v>34</v>
      </c>
      <c r="H2307" t="s">
        <v>1</v>
      </c>
      <c r="I2307" t="s">
        <v>688</v>
      </c>
      <c r="J2307" t="s">
        <v>690</v>
      </c>
      <c r="K2307" t="s">
        <v>2</v>
      </c>
      <c r="L2307" t="s">
        <v>691</v>
      </c>
    </row>
    <row r="2308" spans="1:12">
      <c r="A2308">
        <v>2022</v>
      </c>
      <c r="B2308" t="s">
        <v>428</v>
      </c>
      <c r="C2308" t="s">
        <v>27</v>
      </c>
      <c r="D2308" t="s">
        <v>31</v>
      </c>
      <c r="E2308" t="s">
        <v>32</v>
      </c>
      <c r="F2308">
        <v>2020</v>
      </c>
      <c r="G2308">
        <v>15</v>
      </c>
      <c r="H2308" t="s">
        <v>1</v>
      </c>
      <c r="I2308" t="s">
        <v>688</v>
      </c>
      <c r="J2308" t="s">
        <v>690</v>
      </c>
      <c r="K2308" t="s">
        <v>2</v>
      </c>
      <c r="L2308" t="s">
        <v>691</v>
      </c>
    </row>
    <row r="2309" spans="1:12">
      <c r="A2309">
        <v>2022</v>
      </c>
      <c r="B2309" t="s">
        <v>436</v>
      </c>
      <c r="C2309" t="s">
        <v>49</v>
      </c>
      <c r="D2309" t="s">
        <v>31</v>
      </c>
      <c r="E2309" t="s">
        <v>32</v>
      </c>
      <c r="F2309">
        <v>2020</v>
      </c>
      <c r="G2309">
        <v>12</v>
      </c>
      <c r="H2309" t="s">
        <v>1</v>
      </c>
      <c r="I2309" t="s">
        <v>688</v>
      </c>
      <c r="J2309" t="s">
        <v>690</v>
      </c>
      <c r="K2309" t="s">
        <v>2</v>
      </c>
      <c r="L2309" t="s">
        <v>691</v>
      </c>
    </row>
    <row r="2310" spans="1:12">
      <c r="A2310">
        <v>2022</v>
      </c>
      <c r="B2310" t="s">
        <v>424</v>
      </c>
      <c r="C2310" t="s">
        <v>21</v>
      </c>
      <c r="D2310" t="s">
        <v>31</v>
      </c>
      <c r="E2310" t="s">
        <v>32</v>
      </c>
      <c r="F2310">
        <v>2020</v>
      </c>
      <c r="G2310">
        <v>58</v>
      </c>
      <c r="H2310" t="s">
        <v>1</v>
      </c>
      <c r="I2310" t="s">
        <v>688</v>
      </c>
      <c r="J2310" t="s">
        <v>690</v>
      </c>
      <c r="K2310" t="s">
        <v>2</v>
      </c>
      <c r="L2310" t="s">
        <v>691</v>
      </c>
    </row>
    <row r="2311" spans="1:12">
      <c r="A2311">
        <v>2022</v>
      </c>
      <c r="B2311" t="s">
        <v>422</v>
      </c>
      <c r="C2311" t="s">
        <v>15</v>
      </c>
      <c r="D2311" t="s">
        <v>31</v>
      </c>
      <c r="E2311" t="s">
        <v>32</v>
      </c>
      <c r="F2311">
        <v>2020</v>
      </c>
      <c r="G2311">
        <v>86</v>
      </c>
      <c r="H2311" t="s">
        <v>1</v>
      </c>
      <c r="I2311" t="s">
        <v>688</v>
      </c>
      <c r="J2311" t="s">
        <v>690</v>
      </c>
      <c r="K2311" t="s">
        <v>2</v>
      </c>
      <c r="L2311" t="s">
        <v>691</v>
      </c>
    </row>
    <row r="2312" spans="1:12">
      <c r="A2312">
        <v>2022</v>
      </c>
      <c r="B2312" t="s">
        <v>423</v>
      </c>
      <c r="C2312" t="s">
        <v>18</v>
      </c>
      <c r="D2312" t="s">
        <v>31</v>
      </c>
      <c r="E2312" t="s">
        <v>32</v>
      </c>
      <c r="F2312">
        <v>2020</v>
      </c>
      <c r="G2312">
        <v>12</v>
      </c>
      <c r="H2312" t="s">
        <v>1</v>
      </c>
      <c r="I2312" t="s">
        <v>688</v>
      </c>
      <c r="J2312" t="s">
        <v>690</v>
      </c>
      <c r="K2312" t="s">
        <v>2</v>
      </c>
      <c r="L2312" t="s">
        <v>691</v>
      </c>
    </row>
    <row r="2313" spans="1:12">
      <c r="A2313">
        <v>2022</v>
      </c>
      <c r="B2313" t="s">
        <v>438</v>
      </c>
      <c r="C2313" t="s">
        <v>52</v>
      </c>
      <c r="D2313" t="s">
        <v>31</v>
      </c>
      <c r="E2313" t="s">
        <v>32</v>
      </c>
      <c r="F2313">
        <v>2020</v>
      </c>
      <c r="G2313">
        <v>4</v>
      </c>
      <c r="H2313" t="s">
        <v>1</v>
      </c>
      <c r="I2313" t="s">
        <v>688</v>
      </c>
      <c r="J2313" t="s">
        <v>690</v>
      </c>
      <c r="K2313" t="s">
        <v>2</v>
      </c>
      <c r="L2313" t="s">
        <v>691</v>
      </c>
    </row>
    <row r="2314" spans="1:12">
      <c r="A2314">
        <v>2022</v>
      </c>
      <c r="B2314" t="s">
        <v>433</v>
      </c>
      <c r="C2314" t="s">
        <v>42</v>
      </c>
      <c r="D2314" t="s">
        <v>31</v>
      </c>
      <c r="E2314" t="s">
        <v>32</v>
      </c>
      <c r="F2314">
        <v>2020</v>
      </c>
      <c r="G2314">
        <v>8</v>
      </c>
      <c r="H2314" t="s">
        <v>1</v>
      </c>
      <c r="I2314" t="s">
        <v>688</v>
      </c>
      <c r="J2314" t="s">
        <v>690</v>
      </c>
      <c r="K2314" t="s">
        <v>2</v>
      </c>
      <c r="L2314" t="s">
        <v>691</v>
      </c>
    </row>
    <row r="2315" spans="1:12">
      <c r="A2315">
        <v>2022</v>
      </c>
      <c r="B2315" t="s">
        <v>434</v>
      </c>
      <c r="C2315" t="s">
        <v>45</v>
      </c>
      <c r="D2315" t="s">
        <v>31</v>
      </c>
      <c r="E2315" t="s">
        <v>32</v>
      </c>
      <c r="F2315">
        <v>2020</v>
      </c>
      <c r="G2315">
        <v>4</v>
      </c>
      <c r="H2315" t="s">
        <v>1</v>
      </c>
      <c r="I2315" t="s">
        <v>688</v>
      </c>
      <c r="J2315" t="s">
        <v>690</v>
      </c>
      <c r="K2315" t="s">
        <v>2</v>
      </c>
      <c r="L2315" t="s">
        <v>691</v>
      </c>
    </row>
    <row r="2316" spans="1:12">
      <c r="A2316">
        <v>2022</v>
      </c>
      <c r="B2316" t="s">
        <v>430</v>
      </c>
      <c r="C2316" t="s">
        <v>33</v>
      </c>
      <c r="D2316" t="s">
        <v>31</v>
      </c>
      <c r="E2316" t="s">
        <v>32</v>
      </c>
      <c r="F2316">
        <v>2020</v>
      </c>
      <c r="G2316">
        <v>16</v>
      </c>
      <c r="H2316" t="s">
        <v>1</v>
      </c>
      <c r="I2316" t="s">
        <v>688</v>
      </c>
      <c r="J2316" t="s">
        <v>690</v>
      </c>
      <c r="K2316" t="s">
        <v>2</v>
      </c>
      <c r="L2316" t="s">
        <v>691</v>
      </c>
    </row>
    <row r="2317" spans="1:12">
      <c r="A2317">
        <v>2022</v>
      </c>
      <c r="B2317" t="s">
        <v>425</v>
      </c>
      <c r="C2317" t="s">
        <v>24</v>
      </c>
      <c r="D2317" t="s">
        <v>31</v>
      </c>
      <c r="E2317" t="s">
        <v>32</v>
      </c>
      <c r="F2317">
        <v>2020</v>
      </c>
      <c r="G2317">
        <v>7</v>
      </c>
      <c r="H2317" t="s">
        <v>1</v>
      </c>
      <c r="I2317" t="s">
        <v>688</v>
      </c>
      <c r="J2317" t="s">
        <v>690</v>
      </c>
      <c r="K2317" t="s">
        <v>2</v>
      </c>
      <c r="L2317" t="s">
        <v>691</v>
      </c>
    </row>
    <row r="2318" spans="1:12">
      <c r="A2318">
        <v>2022</v>
      </c>
      <c r="B2318" t="s">
        <v>420</v>
      </c>
      <c r="C2318" t="s">
        <v>8</v>
      </c>
      <c r="D2318" t="s">
        <v>31</v>
      </c>
      <c r="E2318" t="s">
        <v>32</v>
      </c>
      <c r="F2318">
        <v>2020</v>
      </c>
      <c r="G2318">
        <v>67</v>
      </c>
      <c r="H2318" t="s">
        <v>1</v>
      </c>
      <c r="I2318" t="s">
        <v>688</v>
      </c>
      <c r="J2318" t="s">
        <v>690</v>
      </c>
      <c r="K2318" t="s">
        <v>2</v>
      </c>
      <c r="L2318" t="s">
        <v>691</v>
      </c>
    </row>
    <row r="2319" spans="1:12">
      <c r="A2319">
        <v>2022</v>
      </c>
      <c r="B2319" t="s">
        <v>439</v>
      </c>
      <c r="C2319" t="s">
        <v>53</v>
      </c>
      <c r="D2319" t="s">
        <v>31</v>
      </c>
      <c r="E2319" t="s">
        <v>32</v>
      </c>
      <c r="F2319">
        <v>2020</v>
      </c>
      <c r="G2319">
        <v>9</v>
      </c>
      <c r="H2319" t="s">
        <v>1</v>
      </c>
      <c r="I2319" t="s">
        <v>688</v>
      </c>
      <c r="J2319" t="s">
        <v>690</v>
      </c>
      <c r="K2319" t="s">
        <v>2</v>
      </c>
      <c r="L2319" t="s">
        <v>691</v>
      </c>
    </row>
    <row r="2320" spans="1:12">
      <c r="A2320">
        <v>2022</v>
      </c>
      <c r="B2320" t="s">
        <v>435</v>
      </c>
      <c r="C2320" t="s">
        <v>48</v>
      </c>
      <c r="D2320" t="s">
        <v>31</v>
      </c>
      <c r="E2320" t="s">
        <v>32</v>
      </c>
      <c r="F2320">
        <v>2020</v>
      </c>
      <c r="G2320">
        <v>7</v>
      </c>
      <c r="H2320" t="s">
        <v>1</v>
      </c>
      <c r="I2320" t="s">
        <v>688</v>
      </c>
      <c r="J2320" t="s">
        <v>690</v>
      </c>
      <c r="K2320" t="s">
        <v>2</v>
      </c>
      <c r="L2320" t="s">
        <v>691</v>
      </c>
    </row>
    <row r="2321" spans="1:12">
      <c r="A2321">
        <v>2022</v>
      </c>
      <c r="B2321" t="s">
        <v>421</v>
      </c>
      <c r="C2321" t="s">
        <v>13</v>
      </c>
      <c r="D2321" t="s">
        <v>31</v>
      </c>
      <c r="E2321" t="s">
        <v>32</v>
      </c>
      <c r="F2321">
        <v>2020</v>
      </c>
      <c r="G2321">
        <v>46</v>
      </c>
      <c r="H2321" t="s">
        <v>1</v>
      </c>
      <c r="I2321" t="s">
        <v>688</v>
      </c>
      <c r="J2321" t="s">
        <v>690</v>
      </c>
      <c r="K2321" t="s">
        <v>2</v>
      </c>
      <c r="L2321" t="s">
        <v>691</v>
      </c>
    </row>
    <row r="2322" spans="1:12">
      <c r="A2322">
        <v>2022</v>
      </c>
      <c r="B2322" t="s">
        <v>431</v>
      </c>
      <c r="C2322" t="s">
        <v>36</v>
      </c>
      <c r="D2322" t="s">
        <v>31</v>
      </c>
      <c r="E2322" t="s">
        <v>32</v>
      </c>
      <c r="F2322">
        <v>2020</v>
      </c>
      <c r="G2322">
        <v>7</v>
      </c>
      <c r="H2322" t="s">
        <v>1</v>
      </c>
      <c r="I2322" t="s">
        <v>688</v>
      </c>
      <c r="J2322" t="s">
        <v>690</v>
      </c>
      <c r="K2322" t="s">
        <v>2</v>
      </c>
      <c r="L2322" t="s">
        <v>691</v>
      </c>
    </row>
    <row r="2323" spans="1:12">
      <c r="A2323">
        <v>2022</v>
      </c>
      <c r="B2323" t="s">
        <v>437</v>
      </c>
      <c r="C2323" t="s">
        <v>51</v>
      </c>
      <c r="D2323" t="s">
        <v>31</v>
      </c>
      <c r="E2323" t="s">
        <v>32</v>
      </c>
      <c r="F2323">
        <v>2020</v>
      </c>
      <c r="G2323">
        <v>44</v>
      </c>
      <c r="H2323" t="s">
        <v>1</v>
      </c>
      <c r="I2323" t="s">
        <v>688</v>
      </c>
      <c r="J2323" t="s">
        <v>690</v>
      </c>
      <c r="K2323" t="s">
        <v>2</v>
      </c>
      <c r="L2323" t="s">
        <v>691</v>
      </c>
    </row>
    <row r="2324" spans="1:12">
      <c r="A2324">
        <v>2022</v>
      </c>
      <c r="B2324" t="s">
        <v>425</v>
      </c>
      <c r="C2324" t="s">
        <v>24</v>
      </c>
      <c r="D2324" t="s">
        <v>140</v>
      </c>
      <c r="E2324" t="s">
        <v>141</v>
      </c>
      <c r="F2324">
        <v>2020</v>
      </c>
      <c r="G2324">
        <v>0</v>
      </c>
      <c r="H2324" t="s">
        <v>717</v>
      </c>
      <c r="I2324" t="s">
        <v>716</v>
      </c>
      <c r="J2324" t="s">
        <v>690</v>
      </c>
      <c r="L2324" t="s">
        <v>691</v>
      </c>
    </row>
    <row r="2325" spans="1:12">
      <c r="A2325">
        <v>2022</v>
      </c>
      <c r="B2325" t="s">
        <v>420</v>
      </c>
      <c r="C2325" t="s">
        <v>8</v>
      </c>
      <c r="D2325" t="s">
        <v>140</v>
      </c>
      <c r="E2325" t="s">
        <v>141</v>
      </c>
      <c r="F2325">
        <v>2020</v>
      </c>
      <c r="G2325">
        <v>4</v>
      </c>
      <c r="H2325" t="s">
        <v>717</v>
      </c>
      <c r="I2325" t="s">
        <v>716</v>
      </c>
      <c r="J2325" t="s">
        <v>690</v>
      </c>
      <c r="L2325" t="s">
        <v>691</v>
      </c>
    </row>
    <row r="2326" spans="1:12">
      <c r="A2326">
        <v>2022</v>
      </c>
      <c r="B2326" t="s">
        <v>433</v>
      </c>
      <c r="C2326" t="s">
        <v>42</v>
      </c>
      <c r="D2326" t="s">
        <v>140</v>
      </c>
      <c r="E2326" t="s">
        <v>141</v>
      </c>
      <c r="F2326">
        <v>2020</v>
      </c>
      <c r="G2326">
        <v>1</v>
      </c>
      <c r="H2326" t="s">
        <v>717</v>
      </c>
      <c r="I2326" t="s">
        <v>716</v>
      </c>
      <c r="J2326" t="s">
        <v>690</v>
      </c>
      <c r="L2326" t="s">
        <v>691</v>
      </c>
    </row>
    <row r="2327" spans="1:12">
      <c r="A2327">
        <v>2022</v>
      </c>
      <c r="B2327" t="s">
        <v>421</v>
      </c>
      <c r="C2327" t="s">
        <v>13</v>
      </c>
      <c r="D2327" t="s">
        <v>140</v>
      </c>
      <c r="E2327" t="s">
        <v>141</v>
      </c>
      <c r="F2327">
        <v>2020</v>
      </c>
      <c r="G2327">
        <v>0</v>
      </c>
      <c r="H2327" t="s">
        <v>717</v>
      </c>
      <c r="I2327" t="s">
        <v>716</v>
      </c>
      <c r="J2327" t="s">
        <v>690</v>
      </c>
      <c r="L2327" t="s">
        <v>691</v>
      </c>
    </row>
    <row r="2328" spans="1:12">
      <c r="A2328">
        <v>2022</v>
      </c>
      <c r="B2328" t="s">
        <v>431</v>
      </c>
      <c r="C2328" t="s">
        <v>36</v>
      </c>
      <c r="D2328" t="s">
        <v>140</v>
      </c>
      <c r="E2328" t="s">
        <v>141</v>
      </c>
      <c r="F2328">
        <v>2020</v>
      </c>
      <c r="G2328">
        <v>0</v>
      </c>
      <c r="H2328" t="s">
        <v>717</v>
      </c>
      <c r="I2328" t="s">
        <v>716</v>
      </c>
      <c r="J2328" t="s">
        <v>690</v>
      </c>
      <c r="L2328" t="s">
        <v>691</v>
      </c>
    </row>
    <row r="2329" spans="1:12">
      <c r="A2329">
        <v>2022</v>
      </c>
      <c r="B2329" t="s">
        <v>428</v>
      </c>
      <c r="C2329" t="s">
        <v>27</v>
      </c>
      <c r="D2329" t="s">
        <v>140</v>
      </c>
      <c r="E2329" t="s">
        <v>141</v>
      </c>
      <c r="F2329">
        <v>2020</v>
      </c>
      <c r="G2329">
        <v>0</v>
      </c>
      <c r="H2329" t="s">
        <v>717</v>
      </c>
      <c r="I2329" t="s">
        <v>716</v>
      </c>
      <c r="J2329" t="s">
        <v>690</v>
      </c>
      <c r="L2329" t="s">
        <v>691</v>
      </c>
    </row>
    <row r="2330" spans="1:12">
      <c r="A2330">
        <v>2022</v>
      </c>
      <c r="B2330" t="s">
        <v>434</v>
      </c>
      <c r="C2330" t="s">
        <v>45</v>
      </c>
      <c r="D2330" t="s">
        <v>140</v>
      </c>
      <c r="E2330" t="s">
        <v>141</v>
      </c>
      <c r="F2330">
        <v>2020</v>
      </c>
      <c r="G2330">
        <v>0</v>
      </c>
      <c r="H2330" t="s">
        <v>717</v>
      </c>
      <c r="I2330" t="s">
        <v>716</v>
      </c>
      <c r="J2330" t="s">
        <v>690</v>
      </c>
      <c r="L2330" t="s">
        <v>691</v>
      </c>
    </row>
    <row r="2331" spans="1:12">
      <c r="A2331">
        <v>2022</v>
      </c>
      <c r="B2331" t="s">
        <v>436</v>
      </c>
      <c r="C2331" t="s">
        <v>49</v>
      </c>
      <c r="D2331" t="s">
        <v>140</v>
      </c>
      <c r="E2331" t="s">
        <v>141</v>
      </c>
      <c r="F2331">
        <v>2020</v>
      </c>
      <c r="G2331">
        <v>0</v>
      </c>
      <c r="H2331" t="s">
        <v>717</v>
      </c>
      <c r="I2331" t="s">
        <v>716</v>
      </c>
      <c r="J2331" t="s">
        <v>690</v>
      </c>
      <c r="L2331" t="s">
        <v>691</v>
      </c>
    </row>
    <row r="2332" spans="1:12">
      <c r="A2332">
        <v>2022</v>
      </c>
      <c r="B2332" t="s">
        <v>429</v>
      </c>
      <c r="C2332" t="s">
        <v>30</v>
      </c>
      <c r="D2332" t="s">
        <v>140</v>
      </c>
      <c r="E2332" t="s">
        <v>141</v>
      </c>
      <c r="F2332">
        <v>2020</v>
      </c>
      <c r="G2332">
        <v>2</v>
      </c>
      <c r="H2332" t="s">
        <v>717</v>
      </c>
      <c r="I2332" t="s">
        <v>716</v>
      </c>
      <c r="J2332" t="s">
        <v>690</v>
      </c>
      <c r="L2332" t="s">
        <v>691</v>
      </c>
    </row>
    <row r="2333" spans="1:12">
      <c r="A2333">
        <v>2022</v>
      </c>
      <c r="B2333" t="s">
        <v>423</v>
      </c>
      <c r="C2333" t="s">
        <v>18</v>
      </c>
      <c r="D2333" t="s">
        <v>140</v>
      </c>
      <c r="E2333" t="s">
        <v>141</v>
      </c>
      <c r="F2333">
        <v>2020</v>
      </c>
      <c r="G2333">
        <v>0</v>
      </c>
      <c r="H2333" t="s">
        <v>717</v>
      </c>
      <c r="I2333" t="s">
        <v>716</v>
      </c>
      <c r="J2333" t="s">
        <v>690</v>
      </c>
      <c r="L2333" t="s">
        <v>691</v>
      </c>
    </row>
    <row r="2334" spans="1:12">
      <c r="A2334">
        <v>2022</v>
      </c>
      <c r="B2334" t="s">
        <v>424</v>
      </c>
      <c r="C2334" t="s">
        <v>21</v>
      </c>
      <c r="D2334" t="s">
        <v>140</v>
      </c>
      <c r="E2334" t="s">
        <v>141</v>
      </c>
      <c r="F2334">
        <v>2020</v>
      </c>
      <c r="G2334">
        <v>0</v>
      </c>
      <c r="H2334" t="s">
        <v>717</v>
      </c>
      <c r="I2334" t="s">
        <v>716</v>
      </c>
      <c r="J2334" t="s">
        <v>690</v>
      </c>
      <c r="L2334" t="s">
        <v>691</v>
      </c>
    </row>
    <row r="2335" spans="1:12">
      <c r="A2335">
        <v>2022</v>
      </c>
      <c r="B2335" t="s">
        <v>439</v>
      </c>
      <c r="C2335" t="s">
        <v>53</v>
      </c>
      <c r="D2335" t="s">
        <v>140</v>
      </c>
      <c r="E2335" t="s">
        <v>141</v>
      </c>
      <c r="F2335">
        <v>2020</v>
      </c>
      <c r="G2335">
        <v>0</v>
      </c>
      <c r="H2335" t="s">
        <v>717</v>
      </c>
      <c r="I2335" t="s">
        <v>716</v>
      </c>
      <c r="J2335" t="s">
        <v>690</v>
      </c>
      <c r="L2335" t="s">
        <v>691</v>
      </c>
    </row>
    <row r="2336" spans="1:12">
      <c r="A2336">
        <v>2022</v>
      </c>
      <c r="B2336" t="s">
        <v>437</v>
      </c>
      <c r="C2336" t="s">
        <v>51</v>
      </c>
      <c r="D2336" t="s">
        <v>140</v>
      </c>
      <c r="E2336" t="s">
        <v>141</v>
      </c>
      <c r="F2336">
        <v>2020</v>
      </c>
      <c r="G2336">
        <v>0</v>
      </c>
      <c r="H2336" t="s">
        <v>717</v>
      </c>
      <c r="I2336" t="s">
        <v>716</v>
      </c>
      <c r="J2336" t="s">
        <v>690</v>
      </c>
      <c r="L2336" t="s">
        <v>691</v>
      </c>
    </row>
    <row r="2337" spans="1:12">
      <c r="A2337">
        <v>2022</v>
      </c>
      <c r="B2337" t="s">
        <v>435</v>
      </c>
      <c r="C2337" t="s">
        <v>48</v>
      </c>
      <c r="D2337" t="s">
        <v>140</v>
      </c>
      <c r="E2337" t="s">
        <v>141</v>
      </c>
      <c r="F2337">
        <v>2020</v>
      </c>
      <c r="G2337">
        <v>0</v>
      </c>
      <c r="H2337" t="s">
        <v>717</v>
      </c>
      <c r="I2337" t="s">
        <v>716</v>
      </c>
      <c r="J2337" t="s">
        <v>690</v>
      </c>
      <c r="L2337" t="s">
        <v>691</v>
      </c>
    </row>
    <row r="2338" spans="1:12">
      <c r="A2338">
        <v>2022</v>
      </c>
      <c r="B2338" t="s">
        <v>438</v>
      </c>
      <c r="C2338" t="s">
        <v>52</v>
      </c>
      <c r="D2338" t="s">
        <v>140</v>
      </c>
      <c r="E2338" t="s">
        <v>141</v>
      </c>
      <c r="F2338">
        <v>2020</v>
      </c>
      <c r="G2338">
        <v>1</v>
      </c>
      <c r="H2338" t="s">
        <v>717</v>
      </c>
      <c r="I2338" t="s">
        <v>716</v>
      </c>
      <c r="J2338" t="s">
        <v>690</v>
      </c>
      <c r="L2338" t="s">
        <v>691</v>
      </c>
    </row>
    <row r="2339" spans="1:12">
      <c r="A2339">
        <v>2022</v>
      </c>
      <c r="B2339" t="s">
        <v>432</v>
      </c>
      <c r="C2339" t="s">
        <v>39</v>
      </c>
      <c r="D2339" t="s">
        <v>140</v>
      </c>
      <c r="E2339" t="s">
        <v>141</v>
      </c>
      <c r="F2339">
        <v>2020</v>
      </c>
      <c r="G2339">
        <v>0</v>
      </c>
      <c r="H2339" t="s">
        <v>717</v>
      </c>
      <c r="I2339" t="s">
        <v>716</v>
      </c>
      <c r="J2339" t="s">
        <v>690</v>
      </c>
      <c r="L2339" t="s">
        <v>691</v>
      </c>
    </row>
    <row r="2340" spans="1:12">
      <c r="A2340">
        <v>2022</v>
      </c>
      <c r="B2340" t="s">
        <v>422</v>
      </c>
      <c r="C2340" t="s">
        <v>15</v>
      </c>
      <c r="D2340" t="s">
        <v>140</v>
      </c>
      <c r="E2340" t="s">
        <v>141</v>
      </c>
      <c r="F2340">
        <v>2020</v>
      </c>
      <c r="G2340">
        <v>4</v>
      </c>
      <c r="H2340" t="s">
        <v>717</v>
      </c>
      <c r="I2340" t="s">
        <v>716</v>
      </c>
      <c r="J2340" t="s">
        <v>690</v>
      </c>
      <c r="L2340" t="s">
        <v>691</v>
      </c>
    </row>
    <row r="2341" spans="1:12">
      <c r="A2341">
        <v>2022</v>
      </c>
      <c r="B2341" t="s">
        <v>430</v>
      </c>
      <c r="C2341" t="s">
        <v>33</v>
      </c>
      <c r="D2341" t="s">
        <v>140</v>
      </c>
      <c r="E2341" t="s">
        <v>141</v>
      </c>
      <c r="F2341">
        <v>2020</v>
      </c>
      <c r="G2341">
        <v>0</v>
      </c>
      <c r="H2341" t="s">
        <v>717</v>
      </c>
      <c r="I2341" t="s">
        <v>716</v>
      </c>
      <c r="J2341" t="s">
        <v>690</v>
      </c>
      <c r="L2341" t="s">
        <v>691</v>
      </c>
    </row>
    <row r="2342" spans="1:12">
      <c r="A2342">
        <v>2022</v>
      </c>
      <c r="B2342" t="s">
        <v>429</v>
      </c>
      <c r="C2342" t="s">
        <v>30</v>
      </c>
      <c r="D2342" t="s">
        <v>126</v>
      </c>
      <c r="E2342" t="s">
        <v>127</v>
      </c>
      <c r="F2342">
        <v>2018</v>
      </c>
      <c r="G2342">
        <v>0</v>
      </c>
      <c r="H2342" t="s">
        <v>119</v>
      </c>
      <c r="I2342" t="s">
        <v>712</v>
      </c>
      <c r="J2342" t="s">
        <v>690</v>
      </c>
      <c r="L2342" t="s">
        <v>691</v>
      </c>
    </row>
    <row r="2343" spans="1:12">
      <c r="A2343">
        <v>2022</v>
      </c>
      <c r="B2343" t="s">
        <v>428</v>
      </c>
      <c r="C2343" t="s">
        <v>27</v>
      </c>
      <c r="D2343" t="s">
        <v>126</v>
      </c>
      <c r="E2343" t="s">
        <v>127</v>
      </c>
      <c r="F2343">
        <v>2018</v>
      </c>
      <c r="G2343">
        <v>0</v>
      </c>
      <c r="H2343" t="s">
        <v>119</v>
      </c>
      <c r="I2343" t="s">
        <v>712</v>
      </c>
      <c r="J2343" t="s">
        <v>690</v>
      </c>
      <c r="L2343" t="s">
        <v>691</v>
      </c>
    </row>
    <row r="2344" spans="1:12">
      <c r="A2344">
        <v>2022</v>
      </c>
      <c r="B2344" t="s">
        <v>438</v>
      </c>
      <c r="C2344" t="s">
        <v>52</v>
      </c>
      <c r="D2344" t="s">
        <v>126</v>
      </c>
      <c r="E2344" t="s">
        <v>127</v>
      </c>
      <c r="F2344">
        <v>2018</v>
      </c>
      <c r="G2344">
        <v>0</v>
      </c>
      <c r="H2344" t="s">
        <v>119</v>
      </c>
      <c r="I2344" t="s">
        <v>712</v>
      </c>
      <c r="J2344" t="s">
        <v>690</v>
      </c>
      <c r="L2344" t="s">
        <v>691</v>
      </c>
    </row>
    <row r="2345" spans="1:12">
      <c r="A2345">
        <v>2022</v>
      </c>
      <c r="B2345" t="s">
        <v>433</v>
      </c>
      <c r="C2345" t="s">
        <v>42</v>
      </c>
      <c r="D2345" t="s">
        <v>126</v>
      </c>
      <c r="E2345" t="s">
        <v>127</v>
      </c>
      <c r="F2345">
        <v>2018</v>
      </c>
      <c r="G2345">
        <v>0</v>
      </c>
      <c r="H2345" t="s">
        <v>119</v>
      </c>
      <c r="I2345" t="s">
        <v>712</v>
      </c>
      <c r="J2345" t="s">
        <v>690</v>
      </c>
      <c r="L2345" t="s">
        <v>691</v>
      </c>
    </row>
    <row r="2346" spans="1:12">
      <c r="A2346">
        <v>2022</v>
      </c>
      <c r="B2346" t="s">
        <v>423</v>
      </c>
      <c r="C2346" t="s">
        <v>18</v>
      </c>
      <c r="D2346" t="s">
        <v>126</v>
      </c>
      <c r="E2346" t="s">
        <v>127</v>
      </c>
      <c r="F2346">
        <v>2018</v>
      </c>
      <c r="G2346">
        <v>0</v>
      </c>
      <c r="H2346" t="s">
        <v>119</v>
      </c>
      <c r="I2346" t="s">
        <v>712</v>
      </c>
      <c r="J2346" t="s">
        <v>690</v>
      </c>
      <c r="L2346" t="s">
        <v>691</v>
      </c>
    </row>
    <row r="2347" spans="1:12">
      <c r="A2347">
        <v>2022</v>
      </c>
      <c r="B2347" t="s">
        <v>424</v>
      </c>
      <c r="C2347" t="s">
        <v>21</v>
      </c>
      <c r="D2347" t="s">
        <v>126</v>
      </c>
      <c r="E2347" t="s">
        <v>127</v>
      </c>
      <c r="F2347">
        <v>2018</v>
      </c>
      <c r="G2347">
        <v>0</v>
      </c>
      <c r="H2347" t="s">
        <v>119</v>
      </c>
      <c r="I2347" t="s">
        <v>712</v>
      </c>
      <c r="J2347" t="s">
        <v>690</v>
      </c>
      <c r="L2347" t="s">
        <v>691</v>
      </c>
    </row>
    <row r="2348" spans="1:12">
      <c r="A2348">
        <v>2022</v>
      </c>
      <c r="B2348" t="s">
        <v>422</v>
      </c>
      <c r="C2348" t="s">
        <v>15</v>
      </c>
      <c r="D2348" t="s">
        <v>126</v>
      </c>
      <c r="E2348" t="s">
        <v>127</v>
      </c>
      <c r="F2348">
        <v>2018</v>
      </c>
      <c r="G2348">
        <v>0</v>
      </c>
      <c r="H2348" t="s">
        <v>119</v>
      </c>
      <c r="I2348" t="s">
        <v>712</v>
      </c>
      <c r="J2348" t="s">
        <v>690</v>
      </c>
      <c r="L2348" t="s">
        <v>691</v>
      </c>
    </row>
    <row r="2349" spans="1:12">
      <c r="A2349">
        <v>2022</v>
      </c>
      <c r="B2349" t="s">
        <v>430</v>
      </c>
      <c r="C2349" t="s">
        <v>33</v>
      </c>
      <c r="D2349" t="s">
        <v>126</v>
      </c>
      <c r="E2349" t="s">
        <v>127</v>
      </c>
      <c r="F2349">
        <v>2018</v>
      </c>
      <c r="G2349">
        <v>0</v>
      </c>
      <c r="H2349" t="s">
        <v>119</v>
      </c>
      <c r="I2349" t="s">
        <v>712</v>
      </c>
      <c r="J2349" t="s">
        <v>690</v>
      </c>
      <c r="L2349" t="s">
        <v>691</v>
      </c>
    </row>
    <row r="2350" spans="1:12">
      <c r="A2350">
        <v>2022</v>
      </c>
      <c r="B2350" t="s">
        <v>434</v>
      </c>
      <c r="C2350" t="s">
        <v>45</v>
      </c>
      <c r="D2350" t="s">
        <v>126</v>
      </c>
      <c r="E2350" t="s">
        <v>127</v>
      </c>
      <c r="F2350">
        <v>2018</v>
      </c>
      <c r="G2350">
        <v>0</v>
      </c>
      <c r="H2350" t="s">
        <v>119</v>
      </c>
      <c r="I2350" t="s">
        <v>712</v>
      </c>
      <c r="J2350" t="s">
        <v>690</v>
      </c>
      <c r="L2350" t="s">
        <v>691</v>
      </c>
    </row>
    <row r="2351" spans="1:12">
      <c r="A2351">
        <v>2022</v>
      </c>
      <c r="B2351" t="s">
        <v>436</v>
      </c>
      <c r="C2351" t="s">
        <v>49</v>
      </c>
      <c r="D2351" t="s">
        <v>126</v>
      </c>
      <c r="E2351" t="s">
        <v>127</v>
      </c>
      <c r="F2351">
        <v>2018</v>
      </c>
      <c r="G2351">
        <v>0</v>
      </c>
      <c r="H2351" t="s">
        <v>119</v>
      </c>
      <c r="I2351" t="s">
        <v>712</v>
      </c>
      <c r="J2351" t="s">
        <v>690</v>
      </c>
      <c r="L2351" t="s">
        <v>691</v>
      </c>
    </row>
    <row r="2352" spans="1:12">
      <c r="A2352">
        <v>2022</v>
      </c>
      <c r="B2352" t="s">
        <v>421</v>
      </c>
      <c r="C2352" t="s">
        <v>13</v>
      </c>
      <c r="D2352" t="s">
        <v>126</v>
      </c>
      <c r="E2352" t="s">
        <v>127</v>
      </c>
      <c r="F2352">
        <v>2018</v>
      </c>
      <c r="G2352">
        <v>0</v>
      </c>
      <c r="H2352" t="s">
        <v>119</v>
      </c>
      <c r="I2352" t="s">
        <v>712</v>
      </c>
      <c r="J2352" t="s">
        <v>690</v>
      </c>
      <c r="L2352" t="s">
        <v>691</v>
      </c>
    </row>
    <row r="2353" spans="1:12">
      <c r="A2353">
        <v>2022</v>
      </c>
      <c r="B2353" t="s">
        <v>431</v>
      </c>
      <c r="C2353" t="s">
        <v>36</v>
      </c>
      <c r="D2353" t="s">
        <v>126</v>
      </c>
      <c r="E2353" t="s">
        <v>127</v>
      </c>
      <c r="F2353">
        <v>2018</v>
      </c>
      <c r="G2353">
        <v>0</v>
      </c>
      <c r="H2353" t="s">
        <v>119</v>
      </c>
      <c r="I2353" t="s">
        <v>712</v>
      </c>
      <c r="J2353" t="s">
        <v>690</v>
      </c>
      <c r="L2353" t="s">
        <v>691</v>
      </c>
    </row>
    <row r="2354" spans="1:12">
      <c r="A2354">
        <v>2022</v>
      </c>
      <c r="B2354" t="s">
        <v>437</v>
      </c>
      <c r="C2354" t="s">
        <v>51</v>
      </c>
      <c r="D2354" t="s">
        <v>126</v>
      </c>
      <c r="E2354" t="s">
        <v>127</v>
      </c>
      <c r="F2354">
        <v>2018</v>
      </c>
      <c r="G2354">
        <v>0</v>
      </c>
      <c r="H2354" t="s">
        <v>119</v>
      </c>
      <c r="I2354" t="s">
        <v>712</v>
      </c>
      <c r="J2354" t="s">
        <v>690</v>
      </c>
      <c r="L2354" t="s">
        <v>691</v>
      </c>
    </row>
    <row r="2355" spans="1:12">
      <c r="A2355">
        <v>2022</v>
      </c>
      <c r="B2355" t="s">
        <v>420</v>
      </c>
      <c r="C2355" t="s">
        <v>8</v>
      </c>
      <c r="D2355" t="s">
        <v>126</v>
      </c>
      <c r="E2355" t="s">
        <v>127</v>
      </c>
      <c r="F2355">
        <v>2018</v>
      </c>
      <c r="G2355">
        <v>0</v>
      </c>
      <c r="H2355" t="s">
        <v>119</v>
      </c>
      <c r="I2355" t="s">
        <v>712</v>
      </c>
      <c r="J2355" t="s">
        <v>690</v>
      </c>
      <c r="L2355" t="s">
        <v>691</v>
      </c>
    </row>
    <row r="2356" spans="1:12">
      <c r="A2356">
        <v>2022</v>
      </c>
      <c r="B2356" t="s">
        <v>432</v>
      </c>
      <c r="C2356" t="s">
        <v>39</v>
      </c>
      <c r="D2356" t="s">
        <v>126</v>
      </c>
      <c r="E2356" t="s">
        <v>127</v>
      </c>
      <c r="F2356">
        <v>2018</v>
      </c>
      <c r="G2356">
        <v>0</v>
      </c>
      <c r="H2356" t="s">
        <v>119</v>
      </c>
      <c r="I2356" t="s">
        <v>712</v>
      </c>
      <c r="J2356" t="s">
        <v>690</v>
      </c>
      <c r="L2356" t="s">
        <v>691</v>
      </c>
    </row>
    <row r="2357" spans="1:12">
      <c r="A2357">
        <v>2022</v>
      </c>
      <c r="B2357" t="s">
        <v>439</v>
      </c>
      <c r="C2357" t="s">
        <v>53</v>
      </c>
      <c r="D2357" t="s">
        <v>126</v>
      </c>
      <c r="E2357" t="s">
        <v>127</v>
      </c>
      <c r="F2357">
        <v>2018</v>
      </c>
      <c r="G2357">
        <v>0</v>
      </c>
      <c r="H2357" t="s">
        <v>119</v>
      </c>
      <c r="I2357" t="s">
        <v>712</v>
      </c>
      <c r="J2357" t="s">
        <v>690</v>
      </c>
      <c r="L2357" t="s">
        <v>691</v>
      </c>
    </row>
    <row r="2358" spans="1:12">
      <c r="A2358">
        <v>2022</v>
      </c>
      <c r="B2358" t="s">
        <v>435</v>
      </c>
      <c r="C2358" t="s">
        <v>48</v>
      </c>
      <c r="D2358" t="s">
        <v>126</v>
      </c>
      <c r="E2358" t="s">
        <v>127</v>
      </c>
      <c r="F2358">
        <v>2018</v>
      </c>
      <c r="G2358">
        <v>0</v>
      </c>
      <c r="H2358" t="s">
        <v>119</v>
      </c>
      <c r="I2358" t="s">
        <v>712</v>
      </c>
      <c r="J2358" t="s">
        <v>690</v>
      </c>
      <c r="L2358" t="s">
        <v>691</v>
      </c>
    </row>
    <row r="2359" spans="1:12">
      <c r="A2359">
        <v>2022</v>
      </c>
      <c r="B2359" t="s">
        <v>425</v>
      </c>
      <c r="C2359" t="s">
        <v>24</v>
      </c>
      <c r="D2359" t="s">
        <v>126</v>
      </c>
      <c r="E2359" t="s">
        <v>127</v>
      </c>
      <c r="F2359">
        <v>2018</v>
      </c>
      <c r="G2359">
        <v>0</v>
      </c>
      <c r="H2359" t="s">
        <v>119</v>
      </c>
      <c r="I2359" t="s">
        <v>712</v>
      </c>
      <c r="J2359" t="s">
        <v>690</v>
      </c>
      <c r="L2359" t="s">
        <v>691</v>
      </c>
    </row>
    <row r="2360" spans="1:12">
      <c r="A2360">
        <v>2022</v>
      </c>
      <c r="B2360" t="s">
        <v>428</v>
      </c>
      <c r="C2360" t="s">
        <v>27</v>
      </c>
      <c r="D2360" t="s">
        <v>103</v>
      </c>
      <c r="E2360" t="s">
        <v>102</v>
      </c>
      <c r="F2360">
        <v>2020</v>
      </c>
      <c r="G2360">
        <v>6</v>
      </c>
      <c r="H2360" t="s">
        <v>101</v>
      </c>
      <c r="I2360" t="s">
        <v>697</v>
      </c>
      <c r="J2360" t="s">
        <v>690</v>
      </c>
      <c r="L2360" t="s">
        <v>691</v>
      </c>
    </row>
    <row r="2361" spans="1:12">
      <c r="A2361">
        <v>2022</v>
      </c>
      <c r="B2361" t="s">
        <v>421</v>
      </c>
      <c r="C2361" t="s">
        <v>13</v>
      </c>
      <c r="D2361" t="s">
        <v>103</v>
      </c>
      <c r="E2361" t="s">
        <v>102</v>
      </c>
      <c r="F2361">
        <v>2020</v>
      </c>
      <c r="G2361">
        <v>41</v>
      </c>
      <c r="H2361" t="s">
        <v>101</v>
      </c>
      <c r="I2361" t="s">
        <v>697</v>
      </c>
      <c r="J2361" t="s">
        <v>690</v>
      </c>
      <c r="L2361" t="s">
        <v>691</v>
      </c>
    </row>
    <row r="2362" spans="1:12">
      <c r="A2362">
        <v>2022</v>
      </c>
      <c r="B2362" t="s">
        <v>420</v>
      </c>
      <c r="C2362" t="s">
        <v>8</v>
      </c>
      <c r="D2362" t="s">
        <v>103</v>
      </c>
      <c r="E2362" t="s">
        <v>102</v>
      </c>
      <c r="F2362">
        <v>2020</v>
      </c>
      <c r="G2362">
        <v>50</v>
      </c>
      <c r="H2362" t="s">
        <v>101</v>
      </c>
      <c r="I2362" t="s">
        <v>697</v>
      </c>
      <c r="J2362" t="s">
        <v>690</v>
      </c>
      <c r="L2362" t="s">
        <v>691</v>
      </c>
    </row>
    <row r="2363" spans="1:12">
      <c r="A2363">
        <v>2022</v>
      </c>
      <c r="B2363" t="s">
        <v>423</v>
      </c>
      <c r="C2363" t="s">
        <v>18</v>
      </c>
      <c r="D2363" t="s">
        <v>103</v>
      </c>
      <c r="E2363" t="s">
        <v>102</v>
      </c>
      <c r="F2363">
        <v>2020</v>
      </c>
      <c r="G2363">
        <v>4</v>
      </c>
      <c r="H2363" t="s">
        <v>101</v>
      </c>
      <c r="I2363" t="s">
        <v>697</v>
      </c>
      <c r="J2363" t="s">
        <v>690</v>
      </c>
      <c r="L2363" t="s">
        <v>691</v>
      </c>
    </row>
    <row r="2364" spans="1:12">
      <c r="A2364">
        <v>2022</v>
      </c>
      <c r="B2364" t="s">
        <v>422</v>
      </c>
      <c r="C2364" t="s">
        <v>15</v>
      </c>
      <c r="D2364" t="s">
        <v>103</v>
      </c>
      <c r="E2364" t="s">
        <v>102</v>
      </c>
      <c r="F2364">
        <v>2020</v>
      </c>
      <c r="G2364">
        <v>46</v>
      </c>
      <c r="H2364" t="s">
        <v>101</v>
      </c>
      <c r="I2364" t="s">
        <v>697</v>
      </c>
      <c r="J2364" t="s">
        <v>690</v>
      </c>
      <c r="L2364" t="s">
        <v>691</v>
      </c>
    </row>
    <row r="2365" spans="1:12">
      <c r="A2365">
        <v>2022</v>
      </c>
      <c r="B2365" t="s">
        <v>438</v>
      </c>
      <c r="C2365" t="s">
        <v>52</v>
      </c>
      <c r="D2365" t="s">
        <v>103</v>
      </c>
      <c r="E2365" t="s">
        <v>102</v>
      </c>
      <c r="F2365">
        <v>2020</v>
      </c>
      <c r="G2365">
        <v>3</v>
      </c>
      <c r="H2365" t="s">
        <v>101</v>
      </c>
      <c r="I2365" t="s">
        <v>697</v>
      </c>
      <c r="J2365" t="s">
        <v>690</v>
      </c>
      <c r="L2365" t="s">
        <v>691</v>
      </c>
    </row>
    <row r="2366" spans="1:12">
      <c r="A2366">
        <v>2022</v>
      </c>
      <c r="B2366" t="s">
        <v>434</v>
      </c>
      <c r="C2366" t="s">
        <v>45</v>
      </c>
      <c r="D2366" t="s">
        <v>103</v>
      </c>
      <c r="E2366" t="s">
        <v>102</v>
      </c>
      <c r="F2366">
        <v>2020</v>
      </c>
      <c r="G2366">
        <v>1</v>
      </c>
      <c r="H2366" t="s">
        <v>101</v>
      </c>
      <c r="I2366" t="s">
        <v>697</v>
      </c>
      <c r="J2366" t="s">
        <v>690</v>
      </c>
      <c r="L2366" t="s">
        <v>691</v>
      </c>
    </row>
    <row r="2367" spans="1:12">
      <c r="A2367">
        <v>2022</v>
      </c>
      <c r="B2367" t="s">
        <v>436</v>
      </c>
      <c r="C2367" t="s">
        <v>49</v>
      </c>
      <c r="D2367" t="s">
        <v>103</v>
      </c>
      <c r="E2367" t="s">
        <v>102</v>
      </c>
      <c r="F2367">
        <v>2020</v>
      </c>
      <c r="G2367">
        <v>7</v>
      </c>
      <c r="H2367" t="s">
        <v>101</v>
      </c>
      <c r="I2367" t="s">
        <v>697</v>
      </c>
      <c r="J2367" t="s">
        <v>690</v>
      </c>
      <c r="L2367" t="s">
        <v>691</v>
      </c>
    </row>
    <row r="2368" spans="1:12">
      <c r="A2368">
        <v>2022</v>
      </c>
      <c r="B2368" t="s">
        <v>439</v>
      </c>
      <c r="C2368" t="s">
        <v>53</v>
      </c>
      <c r="D2368" t="s">
        <v>103</v>
      </c>
      <c r="E2368" t="s">
        <v>102</v>
      </c>
      <c r="F2368">
        <v>2020</v>
      </c>
      <c r="G2368">
        <v>4</v>
      </c>
      <c r="H2368" t="s">
        <v>101</v>
      </c>
      <c r="I2368" t="s">
        <v>697</v>
      </c>
      <c r="J2368" t="s">
        <v>690</v>
      </c>
      <c r="L2368" t="s">
        <v>691</v>
      </c>
    </row>
    <row r="2369" spans="1:12">
      <c r="A2369">
        <v>2022</v>
      </c>
      <c r="B2369" t="s">
        <v>430</v>
      </c>
      <c r="C2369" t="s">
        <v>33</v>
      </c>
      <c r="D2369" t="s">
        <v>103</v>
      </c>
      <c r="E2369" t="s">
        <v>102</v>
      </c>
      <c r="F2369">
        <v>2020</v>
      </c>
      <c r="G2369">
        <v>4</v>
      </c>
      <c r="H2369" t="s">
        <v>101</v>
      </c>
      <c r="I2369" t="s">
        <v>697</v>
      </c>
      <c r="J2369" t="s">
        <v>690</v>
      </c>
      <c r="L2369" t="s">
        <v>691</v>
      </c>
    </row>
    <row r="2370" spans="1:12">
      <c r="A2370">
        <v>2022</v>
      </c>
      <c r="B2370" t="s">
        <v>431</v>
      </c>
      <c r="C2370" t="s">
        <v>36</v>
      </c>
      <c r="D2370" t="s">
        <v>103</v>
      </c>
      <c r="E2370" t="s">
        <v>102</v>
      </c>
      <c r="F2370">
        <v>2020</v>
      </c>
      <c r="G2370">
        <v>4</v>
      </c>
      <c r="H2370" t="s">
        <v>101</v>
      </c>
      <c r="I2370" t="s">
        <v>697</v>
      </c>
      <c r="J2370" t="s">
        <v>690</v>
      </c>
      <c r="L2370" t="s">
        <v>691</v>
      </c>
    </row>
    <row r="2371" spans="1:12">
      <c r="A2371">
        <v>2022</v>
      </c>
      <c r="B2371" t="s">
        <v>424</v>
      </c>
      <c r="C2371" t="s">
        <v>21</v>
      </c>
      <c r="D2371" t="s">
        <v>103</v>
      </c>
      <c r="E2371" t="s">
        <v>102</v>
      </c>
      <c r="F2371">
        <v>2020</v>
      </c>
      <c r="G2371">
        <v>19</v>
      </c>
      <c r="H2371" t="s">
        <v>101</v>
      </c>
      <c r="I2371" t="s">
        <v>697</v>
      </c>
      <c r="J2371" t="s">
        <v>690</v>
      </c>
      <c r="L2371" t="s">
        <v>691</v>
      </c>
    </row>
    <row r="2372" spans="1:12">
      <c r="A2372">
        <v>2022</v>
      </c>
      <c r="B2372" t="s">
        <v>429</v>
      </c>
      <c r="C2372" t="s">
        <v>30</v>
      </c>
      <c r="D2372" t="s">
        <v>103</v>
      </c>
      <c r="E2372" t="s">
        <v>102</v>
      </c>
      <c r="F2372">
        <v>2020</v>
      </c>
      <c r="G2372">
        <v>21</v>
      </c>
      <c r="H2372" t="s">
        <v>101</v>
      </c>
      <c r="I2372" t="s">
        <v>697</v>
      </c>
      <c r="J2372" t="s">
        <v>690</v>
      </c>
      <c r="L2372" t="s">
        <v>691</v>
      </c>
    </row>
    <row r="2373" spans="1:12">
      <c r="A2373">
        <v>2022</v>
      </c>
      <c r="B2373" t="s">
        <v>425</v>
      </c>
      <c r="C2373" t="s">
        <v>24</v>
      </c>
      <c r="D2373" t="s">
        <v>103</v>
      </c>
      <c r="E2373" t="s">
        <v>102</v>
      </c>
      <c r="F2373">
        <v>2020</v>
      </c>
      <c r="G2373">
        <v>6</v>
      </c>
      <c r="H2373" t="s">
        <v>101</v>
      </c>
      <c r="I2373" t="s">
        <v>697</v>
      </c>
      <c r="J2373" t="s">
        <v>690</v>
      </c>
      <c r="L2373" t="s">
        <v>691</v>
      </c>
    </row>
    <row r="2374" spans="1:12">
      <c r="A2374">
        <v>2022</v>
      </c>
      <c r="B2374" t="s">
        <v>437</v>
      </c>
      <c r="C2374" t="s">
        <v>51</v>
      </c>
      <c r="D2374" t="s">
        <v>103</v>
      </c>
      <c r="E2374" t="s">
        <v>102</v>
      </c>
      <c r="F2374">
        <v>2020</v>
      </c>
      <c r="G2374">
        <v>50</v>
      </c>
      <c r="H2374" t="s">
        <v>101</v>
      </c>
      <c r="I2374" t="s">
        <v>697</v>
      </c>
      <c r="J2374" t="s">
        <v>690</v>
      </c>
      <c r="L2374" t="s">
        <v>691</v>
      </c>
    </row>
    <row r="2375" spans="1:12">
      <c r="A2375">
        <v>2022</v>
      </c>
      <c r="B2375" t="s">
        <v>432</v>
      </c>
      <c r="C2375" t="s">
        <v>39</v>
      </c>
      <c r="D2375" t="s">
        <v>103</v>
      </c>
      <c r="E2375" t="s">
        <v>102</v>
      </c>
      <c r="F2375">
        <v>2020</v>
      </c>
      <c r="G2375">
        <v>9</v>
      </c>
      <c r="H2375" t="s">
        <v>101</v>
      </c>
      <c r="I2375" t="s">
        <v>697</v>
      </c>
      <c r="J2375" t="s">
        <v>690</v>
      </c>
      <c r="L2375" t="s">
        <v>691</v>
      </c>
    </row>
    <row r="2376" spans="1:12">
      <c r="A2376">
        <v>2022</v>
      </c>
      <c r="B2376" t="s">
        <v>433</v>
      </c>
      <c r="C2376" t="s">
        <v>42</v>
      </c>
      <c r="D2376" t="s">
        <v>103</v>
      </c>
      <c r="E2376" t="s">
        <v>102</v>
      </c>
      <c r="F2376">
        <v>2020</v>
      </c>
      <c r="G2376">
        <v>6</v>
      </c>
      <c r="H2376" t="s">
        <v>101</v>
      </c>
      <c r="I2376" t="s">
        <v>697</v>
      </c>
      <c r="J2376" t="s">
        <v>690</v>
      </c>
      <c r="L2376" t="s">
        <v>691</v>
      </c>
    </row>
    <row r="2377" spans="1:12">
      <c r="A2377">
        <v>2022</v>
      </c>
      <c r="B2377" t="s">
        <v>435</v>
      </c>
      <c r="C2377" t="s">
        <v>48</v>
      </c>
      <c r="D2377" t="s">
        <v>103</v>
      </c>
      <c r="E2377" t="s">
        <v>102</v>
      </c>
      <c r="F2377">
        <v>2020</v>
      </c>
      <c r="G2377">
        <v>6</v>
      </c>
      <c r="H2377" t="s">
        <v>101</v>
      </c>
      <c r="I2377" t="s">
        <v>697</v>
      </c>
      <c r="J2377" t="s">
        <v>690</v>
      </c>
      <c r="L2377" t="s">
        <v>691</v>
      </c>
    </row>
    <row r="2378" spans="1:12">
      <c r="A2378">
        <v>2022</v>
      </c>
      <c r="B2378" t="s">
        <v>439</v>
      </c>
      <c r="C2378" t="s">
        <v>53</v>
      </c>
      <c r="D2378" t="s">
        <v>28</v>
      </c>
      <c r="E2378" t="s">
        <v>29</v>
      </c>
      <c r="F2378">
        <v>2020</v>
      </c>
      <c r="G2378">
        <v>0</v>
      </c>
      <c r="H2378" t="s">
        <v>1</v>
      </c>
      <c r="I2378" t="s">
        <v>688</v>
      </c>
      <c r="J2378" t="s">
        <v>690</v>
      </c>
      <c r="K2378" t="s">
        <v>2</v>
      </c>
      <c r="L2378" t="s">
        <v>691</v>
      </c>
    </row>
    <row r="2379" spans="1:12">
      <c r="A2379">
        <v>2022</v>
      </c>
      <c r="B2379" t="s">
        <v>437</v>
      </c>
      <c r="C2379" t="s">
        <v>51</v>
      </c>
      <c r="D2379" t="s">
        <v>28</v>
      </c>
      <c r="E2379" t="s">
        <v>29</v>
      </c>
      <c r="F2379">
        <v>2020</v>
      </c>
      <c r="G2379">
        <v>11</v>
      </c>
      <c r="H2379" t="s">
        <v>1</v>
      </c>
      <c r="I2379" t="s">
        <v>688</v>
      </c>
      <c r="J2379" t="s">
        <v>690</v>
      </c>
      <c r="K2379" t="s">
        <v>2</v>
      </c>
      <c r="L2379" t="s">
        <v>691</v>
      </c>
    </row>
    <row r="2380" spans="1:12">
      <c r="A2380">
        <v>2022</v>
      </c>
      <c r="B2380" t="s">
        <v>433</v>
      </c>
      <c r="C2380" t="s">
        <v>42</v>
      </c>
      <c r="D2380" t="s">
        <v>28</v>
      </c>
      <c r="E2380" t="s">
        <v>29</v>
      </c>
      <c r="F2380">
        <v>2020</v>
      </c>
      <c r="G2380">
        <v>1</v>
      </c>
      <c r="H2380" t="s">
        <v>1</v>
      </c>
      <c r="I2380" t="s">
        <v>688</v>
      </c>
      <c r="J2380" t="s">
        <v>690</v>
      </c>
      <c r="K2380" t="s">
        <v>2</v>
      </c>
      <c r="L2380" t="s">
        <v>691</v>
      </c>
    </row>
    <row r="2381" spans="1:12">
      <c r="A2381">
        <v>2022</v>
      </c>
      <c r="B2381" t="s">
        <v>425</v>
      </c>
      <c r="C2381" t="s">
        <v>24</v>
      </c>
      <c r="D2381" t="s">
        <v>28</v>
      </c>
      <c r="E2381" t="s">
        <v>29</v>
      </c>
      <c r="F2381">
        <v>2020</v>
      </c>
      <c r="G2381">
        <v>3</v>
      </c>
      <c r="H2381" t="s">
        <v>1</v>
      </c>
      <c r="I2381" t="s">
        <v>688</v>
      </c>
      <c r="J2381" t="s">
        <v>690</v>
      </c>
      <c r="K2381" t="s">
        <v>2</v>
      </c>
      <c r="L2381" t="s">
        <v>691</v>
      </c>
    </row>
    <row r="2382" spans="1:12">
      <c r="A2382">
        <v>2022</v>
      </c>
      <c r="B2382" t="s">
        <v>434</v>
      </c>
      <c r="C2382" t="s">
        <v>45</v>
      </c>
      <c r="D2382" t="s">
        <v>28</v>
      </c>
      <c r="E2382" t="s">
        <v>29</v>
      </c>
      <c r="F2382">
        <v>2020</v>
      </c>
      <c r="G2382">
        <v>0</v>
      </c>
      <c r="H2382" t="s">
        <v>1</v>
      </c>
      <c r="I2382" t="s">
        <v>688</v>
      </c>
      <c r="J2382" t="s">
        <v>690</v>
      </c>
      <c r="K2382" t="s">
        <v>2</v>
      </c>
      <c r="L2382" t="s">
        <v>691</v>
      </c>
    </row>
    <row r="2383" spans="1:12">
      <c r="A2383">
        <v>2022</v>
      </c>
      <c r="B2383" t="s">
        <v>428</v>
      </c>
      <c r="C2383" t="s">
        <v>27</v>
      </c>
      <c r="D2383" t="s">
        <v>28</v>
      </c>
      <c r="E2383" t="s">
        <v>29</v>
      </c>
      <c r="F2383">
        <v>2020</v>
      </c>
      <c r="G2383">
        <v>0</v>
      </c>
      <c r="H2383" t="s">
        <v>1</v>
      </c>
      <c r="I2383" t="s">
        <v>688</v>
      </c>
      <c r="J2383" t="s">
        <v>690</v>
      </c>
      <c r="K2383" t="s">
        <v>2</v>
      </c>
      <c r="L2383" t="s">
        <v>691</v>
      </c>
    </row>
    <row r="2384" spans="1:12">
      <c r="A2384">
        <v>2022</v>
      </c>
      <c r="B2384" t="s">
        <v>435</v>
      </c>
      <c r="C2384" t="s">
        <v>48</v>
      </c>
      <c r="D2384" t="s">
        <v>28</v>
      </c>
      <c r="E2384" t="s">
        <v>29</v>
      </c>
      <c r="F2384">
        <v>2020</v>
      </c>
      <c r="G2384">
        <v>0</v>
      </c>
      <c r="H2384" t="s">
        <v>1</v>
      </c>
      <c r="I2384" t="s">
        <v>688</v>
      </c>
      <c r="J2384" t="s">
        <v>690</v>
      </c>
      <c r="K2384" t="s">
        <v>2</v>
      </c>
      <c r="L2384" t="s">
        <v>691</v>
      </c>
    </row>
    <row r="2385" spans="1:12">
      <c r="A2385">
        <v>2022</v>
      </c>
      <c r="B2385" t="s">
        <v>424</v>
      </c>
      <c r="C2385" t="s">
        <v>21</v>
      </c>
      <c r="D2385" t="s">
        <v>28</v>
      </c>
      <c r="E2385" t="s">
        <v>29</v>
      </c>
      <c r="F2385">
        <v>2020</v>
      </c>
      <c r="G2385">
        <v>8</v>
      </c>
      <c r="H2385" t="s">
        <v>1</v>
      </c>
      <c r="I2385" t="s">
        <v>688</v>
      </c>
      <c r="J2385" t="s">
        <v>690</v>
      </c>
      <c r="K2385" t="s">
        <v>2</v>
      </c>
      <c r="L2385" t="s">
        <v>691</v>
      </c>
    </row>
    <row r="2386" spans="1:12">
      <c r="A2386">
        <v>2022</v>
      </c>
      <c r="B2386" t="s">
        <v>431</v>
      </c>
      <c r="C2386" t="s">
        <v>36</v>
      </c>
      <c r="D2386" t="s">
        <v>28</v>
      </c>
      <c r="E2386" t="s">
        <v>29</v>
      </c>
      <c r="F2386">
        <v>2020</v>
      </c>
      <c r="G2386">
        <v>1</v>
      </c>
      <c r="H2386" t="s">
        <v>1</v>
      </c>
      <c r="I2386" t="s">
        <v>688</v>
      </c>
      <c r="J2386" t="s">
        <v>690</v>
      </c>
      <c r="K2386" t="s">
        <v>2</v>
      </c>
      <c r="L2386" t="s">
        <v>691</v>
      </c>
    </row>
    <row r="2387" spans="1:12">
      <c r="A2387">
        <v>2022</v>
      </c>
      <c r="B2387" t="s">
        <v>421</v>
      </c>
      <c r="C2387" t="s">
        <v>13</v>
      </c>
      <c r="D2387" t="s">
        <v>28</v>
      </c>
      <c r="E2387" t="s">
        <v>29</v>
      </c>
      <c r="F2387">
        <v>2020</v>
      </c>
      <c r="G2387">
        <v>4</v>
      </c>
      <c r="H2387" t="s">
        <v>1</v>
      </c>
      <c r="I2387" t="s">
        <v>688</v>
      </c>
      <c r="J2387" t="s">
        <v>690</v>
      </c>
      <c r="K2387" t="s">
        <v>2</v>
      </c>
      <c r="L2387" t="s">
        <v>691</v>
      </c>
    </row>
    <row r="2388" spans="1:12">
      <c r="A2388">
        <v>2022</v>
      </c>
      <c r="B2388" t="s">
        <v>420</v>
      </c>
      <c r="C2388" t="s">
        <v>8</v>
      </c>
      <c r="D2388" t="s">
        <v>28</v>
      </c>
      <c r="E2388" t="s">
        <v>29</v>
      </c>
      <c r="F2388">
        <v>2020</v>
      </c>
      <c r="G2388">
        <v>26</v>
      </c>
      <c r="H2388" t="s">
        <v>1</v>
      </c>
      <c r="I2388" t="s">
        <v>688</v>
      </c>
      <c r="J2388" t="s">
        <v>690</v>
      </c>
      <c r="K2388" t="s">
        <v>2</v>
      </c>
      <c r="L2388" t="s">
        <v>691</v>
      </c>
    </row>
    <row r="2389" spans="1:12">
      <c r="A2389">
        <v>2022</v>
      </c>
      <c r="B2389" t="s">
        <v>423</v>
      </c>
      <c r="C2389" t="s">
        <v>18</v>
      </c>
      <c r="D2389" t="s">
        <v>28</v>
      </c>
      <c r="E2389" t="s">
        <v>29</v>
      </c>
      <c r="F2389">
        <v>2020</v>
      </c>
      <c r="G2389">
        <v>1</v>
      </c>
      <c r="H2389" t="s">
        <v>1</v>
      </c>
      <c r="I2389" t="s">
        <v>688</v>
      </c>
      <c r="J2389" t="s">
        <v>690</v>
      </c>
      <c r="K2389" t="s">
        <v>2</v>
      </c>
      <c r="L2389" t="s">
        <v>691</v>
      </c>
    </row>
    <row r="2390" spans="1:12">
      <c r="A2390">
        <v>2022</v>
      </c>
      <c r="B2390" t="s">
        <v>430</v>
      </c>
      <c r="C2390" t="s">
        <v>33</v>
      </c>
      <c r="D2390" t="s">
        <v>28</v>
      </c>
      <c r="E2390" t="s">
        <v>29</v>
      </c>
      <c r="F2390">
        <v>2020</v>
      </c>
      <c r="G2390">
        <v>2</v>
      </c>
      <c r="H2390" t="s">
        <v>1</v>
      </c>
      <c r="I2390" t="s">
        <v>688</v>
      </c>
      <c r="J2390" t="s">
        <v>690</v>
      </c>
      <c r="K2390" t="s">
        <v>2</v>
      </c>
      <c r="L2390" t="s">
        <v>691</v>
      </c>
    </row>
    <row r="2391" spans="1:12">
      <c r="A2391">
        <v>2022</v>
      </c>
      <c r="B2391" t="s">
        <v>422</v>
      </c>
      <c r="C2391" t="s">
        <v>15</v>
      </c>
      <c r="D2391" t="s">
        <v>28</v>
      </c>
      <c r="E2391" t="s">
        <v>29</v>
      </c>
      <c r="F2391">
        <v>2020</v>
      </c>
      <c r="G2391">
        <v>16</v>
      </c>
      <c r="H2391" t="s">
        <v>1</v>
      </c>
      <c r="I2391" t="s">
        <v>688</v>
      </c>
      <c r="J2391" t="s">
        <v>690</v>
      </c>
      <c r="K2391" t="s">
        <v>2</v>
      </c>
      <c r="L2391" t="s">
        <v>691</v>
      </c>
    </row>
    <row r="2392" spans="1:12">
      <c r="A2392">
        <v>2022</v>
      </c>
      <c r="B2392" t="s">
        <v>429</v>
      </c>
      <c r="C2392" t="s">
        <v>30</v>
      </c>
      <c r="D2392" t="s">
        <v>28</v>
      </c>
      <c r="E2392" t="s">
        <v>29</v>
      </c>
      <c r="F2392">
        <v>2020</v>
      </c>
      <c r="G2392">
        <v>14</v>
      </c>
      <c r="H2392" t="s">
        <v>1</v>
      </c>
      <c r="I2392" t="s">
        <v>688</v>
      </c>
      <c r="J2392" t="s">
        <v>690</v>
      </c>
      <c r="K2392" t="s">
        <v>2</v>
      </c>
      <c r="L2392" t="s">
        <v>691</v>
      </c>
    </row>
    <row r="2393" spans="1:12">
      <c r="A2393">
        <v>2022</v>
      </c>
      <c r="B2393" t="s">
        <v>436</v>
      </c>
      <c r="C2393" t="s">
        <v>49</v>
      </c>
      <c r="D2393" t="s">
        <v>28</v>
      </c>
      <c r="E2393" t="s">
        <v>29</v>
      </c>
      <c r="F2393">
        <v>2020</v>
      </c>
      <c r="G2393">
        <v>1</v>
      </c>
      <c r="H2393" t="s">
        <v>1</v>
      </c>
      <c r="I2393" t="s">
        <v>688</v>
      </c>
      <c r="J2393" t="s">
        <v>690</v>
      </c>
      <c r="K2393" t="s">
        <v>2</v>
      </c>
      <c r="L2393" t="s">
        <v>691</v>
      </c>
    </row>
    <row r="2394" spans="1:12">
      <c r="A2394">
        <v>2022</v>
      </c>
      <c r="B2394" t="s">
        <v>438</v>
      </c>
      <c r="C2394" t="s">
        <v>52</v>
      </c>
      <c r="D2394" t="s">
        <v>28</v>
      </c>
      <c r="E2394" t="s">
        <v>29</v>
      </c>
      <c r="F2394">
        <v>2020</v>
      </c>
      <c r="G2394">
        <v>4</v>
      </c>
      <c r="H2394" t="s">
        <v>1</v>
      </c>
      <c r="I2394" t="s">
        <v>688</v>
      </c>
      <c r="J2394" t="s">
        <v>690</v>
      </c>
      <c r="K2394" t="s">
        <v>2</v>
      </c>
      <c r="L2394" t="s">
        <v>691</v>
      </c>
    </row>
    <row r="2395" spans="1:12">
      <c r="A2395">
        <v>2022</v>
      </c>
      <c r="B2395" t="s">
        <v>432</v>
      </c>
      <c r="C2395" t="s">
        <v>39</v>
      </c>
      <c r="D2395" t="s">
        <v>28</v>
      </c>
      <c r="E2395" t="s">
        <v>29</v>
      </c>
      <c r="F2395">
        <v>2020</v>
      </c>
      <c r="G2395">
        <v>5</v>
      </c>
      <c r="H2395" t="s">
        <v>1</v>
      </c>
      <c r="I2395" t="s">
        <v>688</v>
      </c>
      <c r="J2395" t="s">
        <v>690</v>
      </c>
      <c r="K2395" t="s">
        <v>2</v>
      </c>
      <c r="L2395" t="s">
        <v>691</v>
      </c>
    </row>
    <row r="2396" spans="1:12">
      <c r="A2396">
        <v>2022</v>
      </c>
      <c r="B2396" t="s">
        <v>432</v>
      </c>
      <c r="C2396" t="s">
        <v>39</v>
      </c>
      <c r="D2396" t="s">
        <v>69</v>
      </c>
      <c r="E2396" t="s">
        <v>70</v>
      </c>
      <c r="F2396">
        <v>2020</v>
      </c>
      <c r="G2396">
        <v>70</v>
      </c>
      <c r="H2396" t="s">
        <v>1</v>
      </c>
      <c r="I2396" t="s">
        <v>688</v>
      </c>
      <c r="J2396" t="s">
        <v>690</v>
      </c>
      <c r="K2396" t="s">
        <v>54</v>
      </c>
      <c r="L2396" t="s">
        <v>691</v>
      </c>
    </row>
    <row r="2397" spans="1:12">
      <c r="A2397">
        <v>2022</v>
      </c>
      <c r="B2397" t="s">
        <v>423</v>
      </c>
      <c r="C2397" t="s">
        <v>18</v>
      </c>
      <c r="D2397" t="s">
        <v>69</v>
      </c>
      <c r="E2397" t="s">
        <v>70</v>
      </c>
      <c r="F2397">
        <v>2020</v>
      </c>
      <c r="G2397">
        <v>38</v>
      </c>
      <c r="H2397" t="s">
        <v>1</v>
      </c>
      <c r="I2397" t="s">
        <v>688</v>
      </c>
      <c r="J2397" t="s">
        <v>690</v>
      </c>
      <c r="K2397" t="s">
        <v>54</v>
      </c>
      <c r="L2397" t="s">
        <v>691</v>
      </c>
    </row>
    <row r="2398" spans="1:12">
      <c r="A2398">
        <v>2022</v>
      </c>
      <c r="B2398" t="s">
        <v>437</v>
      </c>
      <c r="C2398" t="s">
        <v>51</v>
      </c>
      <c r="D2398" t="s">
        <v>69</v>
      </c>
      <c r="E2398" t="s">
        <v>70</v>
      </c>
      <c r="F2398">
        <v>2020</v>
      </c>
      <c r="G2398">
        <v>89</v>
      </c>
      <c r="H2398" t="s">
        <v>1</v>
      </c>
      <c r="I2398" t="s">
        <v>688</v>
      </c>
      <c r="J2398" t="s">
        <v>690</v>
      </c>
      <c r="K2398" t="s">
        <v>54</v>
      </c>
      <c r="L2398" t="s">
        <v>691</v>
      </c>
    </row>
    <row r="2399" spans="1:12">
      <c r="A2399">
        <v>2022</v>
      </c>
      <c r="B2399" t="s">
        <v>434</v>
      </c>
      <c r="C2399" t="s">
        <v>45</v>
      </c>
      <c r="D2399" t="s">
        <v>69</v>
      </c>
      <c r="E2399" t="s">
        <v>70</v>
      </c>
      <c r="F2399">
        <v>2020</v>
      </c>
      <c r="G2399">
        <v>22</v>
      </c>
      <c r="H2399" t="s">
        <v>1</v>
      </c>
      <c r="I2399" t="s">
        <v>688</v>
      </c>
      <c r="J2399" t="s">
        <v>690</v>
      </c>
      <c r="K2399" t="s">
        <v>54</v>
      </c>
      <c r="L2399" t="s">
        <v>691</v>
      </c>
    </row>
    <row r="2400" spans="1:12">
      <c r="A2400">
        <v>2022</v>
      </c>
      <c r="B2400" t="s">
        <v>436</v>
      </c>
      <c r="C2400" t="s">
        <v>49</v>
      </c>
      <c r="D2400" t="s">
        <v>69</v>
      </c>
      <c r="E2400" t="s">
        <v>70</v>
      </c>
      <c r="F2400">
        <v>2020</v>
      </c>
      <c r="G2400">
        <v>30</v>
      </c>
      <c r="H2400" t="s">
        <v>1</v>
      </c>
      <c r="I2400" t="s">
        <v>688</v>
      </c>
      <c r="J2400" t="s">
        <v>690</v>
      </c>
      <c r="K2400" t="s">
        <v>54</v>
      </c>
      <c r="L2400" t="s">
        <v>691</v>
      </c>
    </row>
    <row r="2401" spans="1:12">
      <c r="A2401">
        <v>2022</v>
      </c>
      <c r="B2401" t="s">
        <v>428</v>
      </c>
      <c r="C2401" t="s">
        <v>27</v>
      </c>
      <c r="D2401" t="s">
        <v>69</v>
      </c>
      <c r="E2401" t="s">
        <v>70</v>
      </c>
      <c r="F2401">
        <v>2020</v>
      </c>
      <c r="G2401">
        <v>127</v>
      </c>
      <c r="H2401" t="s">
        <v>1</v>
      </c>
      <c r="I2401" t="s">
        <v>688</v>
      </c>
      <c r="J2401" t="s">
        <v>690</v>
      </c>
      <c r="K2401" t="s">
        <v>54</v>
      </c>
      <c r="L2401" t="s">
        <v>691</v>
      </c>
    </row>
    <row r="2402" spans="1:12">
      <c r="A2402">
        <v>2022</v>
      </c>
      <c r="B2402" t="s">
        <v>421</v>
      </c>
      <c r="C2402" t="s">
        <v>13</v>
      </c>
      <c r="D2402" t="s">
        <v>69</v>
      </c>
      <c r="E2402" t="s">
        <v>70</v>
      </c>
      <c r="F2402">
        <v>2020</v>
      </c>
      <c r="G2402">
        <v>84</v>
      </c>
      <c r="H2402" t="s">
        <v>1</v>
      </c>
      <c r="I2402" t="s">
        <v>688</v>
      </c>
      <c r="J2402" t="s">
        <v>690</v>
      </c>
      <c r="K2402" t="s">
        <v>54</v>
      </c>
      <c r="L2402" t="s">
        <v>691</v>
      </c>
    </row>
    <row r="2403" spans="1:12">
      <c r="A2403">
        <v>2022</v>
      </c>
      <c r="B2403" t="s">
        <v>422</v>
      </c>
      <c r="C2403" t="s">
        <v>15</v>
      </c>
      <c r="D2403" t="s">
        <v>69</v>
      </c>
      <c r="E2403" t="s">
        <v>70</v>
      </c>
      <c r="F2403">
        <v>2020</v>
      </c>
      <c r="G2403">
        <v>204</v>
      </c>
      <c r="H2403" t="s">
        <v>1</v>
      </c>
      <c r="I2403" t="s">
        <v>688</v>
      </c>
      <c r="J2403" t="s">
        <v>690</v>
      </c>
      <c r="K2403" t="s">
        <v>54</v>
      </c>
      <c r="L2403" t="s">
        <v>691</v>
      </c>
    </row>
    <row r="2404" spans="1:12">
      <c r="A2404">
        <v>2022</v>
      </c>
      <c r="B2404" t="s">
        <v>424</v>
      </c>
      <c r="C2404" t="s">
        <v>21</v>
      </c>
      <c r="D2404" t="s">
        <v>69</v>
      </c>
      <c r="E2404" t="s">
        <v>70</v>
      </c>
      <c r="F2404">
        <v>2020</v>
      </c>
      <c r="G2404">
        <v>74</v>
      </c>
      <c r="H2404" t="s">
        <v>1</v>
      </c>
      <c r="I2404" t="s">
        <v>688</v>
      </c>
      <c r="J2404" t="s">
        <v>690</v>
      </c>
      <c r="K2404" t="s">
        <v>54</v>
      </c>
      <c r="L2404" t="s">
        <v>691</v>
      </c>
    </row>
    <row r="2405" spans="1:12">
      <c r="A2405">
        <v>2022</v>
      </c>
      <c r="B2405" t="s">
        <v>439</v>
      </c>
      <c r="C2405" t="s">
        <v>53</v>
      </c>
      <c r="D2405" t="s">
        <v>69</v>
      </c>
      <c r="E2405" t="s">
        <v>70</v>
      </c>
      <c r="F2405">
        <v>2020</v>
      </c>
      <c r="G2405">
        <v>80</v>
      </c>
      <c r="H2405" t="s">
        <v>1</v>
      </c>
      <c r="I2405" t="s">
        <v>688</v>
      </c>
      <c r="J2405" t="s">
        <v>690</v>
      </c>
      <c r="K2405" t="s">
        <v>54</v>
      </c>
      <c r="L2405" t="s">
        <v>691</v>
      </c>
    </row>
    <row r="2406" spans="1:12">
      <c r="A2406">
        <v>2022</v>
      </c>
      <c r="B2406" t="s">
        <v>425</v>
      </c>
      <c r="C2406" t="s">
        <v>24</v>
      </c>
      <c r="D2406" t="s">
        <v>69</v>
      </c>
      <c r="E2406" t="s">
        <v>70</v>
      </c>
      <c r="F2406">
        <v>2020</v>
      </c>
      <c r="G2406">
        <v>25</v>
      </c>
      <c r="H2406" t="s">
        <v>1</v>
      </c>
      <c r="I2406" t="s">
        <v>688</v>
      </c>
      <c r="J2406" t="s">
        <v>690</v>
      </c>
      <c r="K2406" t="s">
        <v>54</v>
      </c>
      <c r="L2406" t="s">
        <v>691</v>
      </c>
    </row>
    <row r="2407" spans="1:12">
      <c r="A2407">
        <v>2022</v>
      </c>
      <c r="B2407" t="s">
        <v>433</v>
      </c>
      <c r="C2407" t="s">
        <v>42</v>
      </c>
      <c r="D2407" t="s">
        <v>69</v>
      </c>
      <c r="E2407" t="s">
        <v>70</v>
      </c>
      <c r="F2407">
        <v>2020</v>
      </c>
      <c r="G2407">
        <v>22</v>
      </c>
      <c r="H2407" t="s">
        <v>1</v>
      </c>
      <c r="I2407" t="s">
        <v>688</v>
      </c>
      <c r="J2407" t="s">
        <v>690</v>
      </c>
      <c r="K2407" t="s">
        <v>54</v>
      </c>
      <c r="L2407" t="s">
        <v>691</v>
      </c>
    </row>
    <row r="2408" spans="1:12">
      <c r="A2408">
        <v>2022</v>
      </c>
      <c r="B2408" t="s">
        <v>430</v>
      </c>
      <c r="C2408" t="s">
        <v>33</v>
      </c>
      <c r="D2408" t="s">
        <v>69</v>
      </c>
      <c r="E2408" t="s">
        <v>70</v>
      </c>
      <c r="F2408">
        <v>2020</v>
      </c>
      <c r="G2408">
        <v>48</v>
      </c>
      <c r="H2408" t="s">
        <v>1</v>
      </c>
      <c r="I2408" t="s">
        <v>688</v>
      </c>
      <c r="J2408" t="s">
        <v>690</v>
      </c>
      <c r="K2408" t="s">
        <v>54</v>
      </c>
      <c r="L2408" t="s">
        <v>691</v>
      </c>
    </row>
    <row r="2409" spans="1:12">
      <c r="A2409">
        <v>2022</v>
      </c>
      <c r="B2409" t="s">
        <v>438</v>
      </c>
      <c r="C2409" t="s">
        <v>52</v>
      </c>
      <c r="D2409" t="s">
        <v>69</v>
      </c>
      <c r="E2409" t="s">
        <v>70</v>
      </c>
      <c r="F2409">
        <v>2020</v>
      </c>
      <c r="G2409">
        <v>23</v>
      </c>
      <c r="H2409" t="s">
        <v>1</v>
      </c>
      <c r="I2409" t="s">
        <v>688</v>
      </c>
      <c r="J2409" t="s">
        <v>690</v>
      </c>
      <c r="K2409" t="s">
        <v>54</v>
      </c>
      <c r="L2409" t="s">
        <v>691</v>
      </c>
    </row>
    <row r="2410" spans="1:12">
      <c r="A2410">
        <v>2022</v>
      </c>
      <c r="B2410" t="s">
        <v>420</v>
      </c>
      <c r="C2410" t="s">
        <v>8</v>
      </c>
      <c r="D2410" t="s">
        <v>69</v>
      </c>
      <c r="E2410" t="s">
        <v>70</v>
      </c>
      <c r="F2410">
        <v>2020</v>
      </c>
      <c r="G2410">
        <v>218</v>
      </c>
      <c r="H2410" t="s">
        <v>1</v>
      </c>
      <c r="I2410" t="s">
        <v>688</v>
      </c>
      <c r="J2410" t="s">
        <v>690</v>
      </c>
      <c r="K2410" t="s">
        <v>54</v>
      </c>
      <c r="L2410" t="s">
        <v>691</v>
      </c>
    </row>
    <row r="2411" spans="1:12">
      <c r="A2411">
        <v>2022</v>
      </c>
      <c r="B2411" t="s">
        <v>435</v>
      </c>
      <c r="C2411" t="s">
        <v>48</v>
      </c>
      <c r="D2411" t="s">
        <v>69</v>
      </c>
      <c r="E2411" t="s">
        <v>70</v>
      </c>
      <c r="F2411">
        <v>2020</v>
      </c>
      <c r="G2411">
        <v>30</v>
      </c>
      <c r="H2411" t="s">
        <v>1</v>
      </c>
      <c r="I2411" t="s">
        <v>688</v>
      </c>
      <c r="J2411" t="s">
        <v>690</v>
      </c>
      <c r="K2411" t="s">
        <v>54</v>
      </c>
      <c r="L2411" t="s">
        <v>691</v>
      </c>
    </row>
    <row r="2412" spans="1:12">
      <c r="A2412">
        <v>2022</v>
      </c>
      <c r="B2412" t="s">
        <v>431</v>
      </c>
      <c r="C2412" t="s">
        <v>36</v>
      </c>
      <c r="D2412" t="s">
        <v>69</v>
      </c>
      <c r="E2412" t="s">
        <v>70</v>
      </c>
      <c r="F2412">
        <v>2020</v>
      </c>
      <c r="G2412">
        <v>19</v>
      </c>
      <c r="H2412" t="s">
        <v>1</v>
      </c>
      <c r="I2412" t="s">
        <v>688</v>
      </c>
      <c r="J2412" t="s">
        <v>690</v>
      </c>
      <c r="K2412" t="s">
        <v>54</v>
      </c>
      <c r="L2412" t="s">
        <v>691</v>
      </c>
    </row>
    <row r="2413" spans="1:12">
      <c r="A2413">
        <v>2022</v>
      </c>
      <c r="B2413" t="s">
        <v>429</v>
      </c>
      <c r="C2413" t="s">
        <v>30</v>
      </c>
      <c r="D2413" t="s">
        <v>69</v>
      </c>
      <c r="E2413" t="s">
        <v>70</v>
      </c>
      <c r="F2413">
        <v>2020</v>
      </c>
      <c r="G2413">
        <v>201</v>
      </c>
      <c r="H2413" t="s">
        <v>1</v>
      </c>
      <c r="I2413" t="s">
        <v>688</v>
      </c>
      <c r="J2413" t="s">
        <v>690</v>
      </c>
      <c r="K2413" t="s">
        <v>54</v>
      </c>
      <c r="L2413" t="s">
        <v>691</v>
      </c>
    </row>
    <row r="2414" spans="1:12">
      <c r="A2414">
        <v>2022</v>
      </c>
      <c r="B2414" t="s">
        <v>422</v>
      </c>
      <c r="C2414" t="s">
        <v>15</v>
      </c>
      <c r="D2414" t="s">
        <v>25</v>
      </c>
      <c r="E2414" t="s">
        <v>26</v>
      </c>
      <c r="F2414">
        <v>2020</v>
      </c>
      <c r="G2414">
        <v>3</v>
      </c>
      <c r="H2414" t="s">
        <v>1</v>
      </c>
      <c r="I2414" t="s">
        <v>688</v>
      </c>
      <c r="J2414" t="s">
        <v>690</v>
      </c>
      <c r="K2414" t="s">
        <v>2</v>
      </c>
      <c r="L2414" t="s">
        <v>691</v>
      </c>
    </row>
    <row r="2415" spans="1:12">
      <c r="A2415">
        <v>2022</v>
      </c>
      <c r="B2415" t="s">
        <v>431</v>
      </c>
      <c r="C2415" t="s">
        <v>36</v>
      </c>
      <c r="D2415" t="s">
        <v>25</v>
      </c>
      <c r="E2415" t="s">
        <v>26</v>
      </c>
      <c r="F2415">
        <v>2020</v>
      </c>
      <c r="G2415">
        <v>1</v>
      </c>
      <c r="H2415" t="s">
        <v>1</v>
      </c>
      <c r="I2415" t="s">
        <v>688</v>
      </c>
      <c r="J2415" t="s">
        <v>690</v>
      </c>
      <c r="K2415" t="s">
        <v>2</v>
      </c>
      <c r="L2415" t="s">
        <v>691</v>
      </c>
    </row>
    <row r="2416" spans="1:12">
      <c r="A2416">
        <v>2022</v>
      </c>
      <c r="B2416" t="s">
        <v>420</v>
      </c>
      <c r="C2416" t="s">
        <v>8</v>
      </c>
      <c r="D2416" t="s">
        <v>25</v>
      </c>
      <c r="E2416" t="s">
        <v>26</v>
      </c>
      <c r="F2416">
        <v>2020</v>
      </c>
      <c r="G2416">
        <v>6</v>
      </c>
      <c r="H2416" t="s">
        <v>1</v>
      </c>
      <c r="I2416" t="s">
        <v>688</v>
      </c>
      <c r="J2416" t="s">
        <v>690</v>
      </c>
      <c r="K2416" t="s">
        <v>2</v>
      </c>
      <c r="L2416" t="s">
        <v>691</v>
      </c>
    </row>
    <row r="2417" spans="1:12">
      <c r="A2417">
        <v>2022</v>
      </c>
      <c r="B2417" t="s">
        <v>434</v>
      </c>
      <c r="C2417" t="s">
        <v>45</v>
      </c>
      <c r="D2417" t="s">
        <v>25</v>
      </c>
      <c r="E2417" t="s">
        <v>26</v>
      </c>
      <c r="F2417">
        <v>2020</v>
      </c>
      <c r="G2417">
        <v>0</v>
      </c>
      <c r="H2417" t="s">
        <v>1</v>
      </c>
      <c r="I2417" t="s">
        <v>688</v>
      </c>
      <c r="J2417" t="s">
        <v>690</v>
      </c>
      <c r="K2417" t="s">
        <v>2</v>
      </c>
      <c r="L2417" t="s">
        <v>691</v>
      </c>
    </row>
    <row r="2418" spans="1:12">
      <c r="A2418">
        <v>2022</v>
      </c>
      <c r="B2418" t="s">
        <v>436</v>
      </c>
      <c r="C2418" t="s">
        <v>49</v>
      </c>
      <c r="D2418" t="s">
        <v>25</v>
      </c>
      <c r="E2418" t="s">
        <v>26</v>
      </c>
      <c r="F2418">
        <v>2020</v>
      </c>
      <c r="G2418">
        <v>0</v>
      </c>
      <c r="H2418" t="s">
        <v>1</v>
      </c>
      <c r="I2418" t="s">
        <v>688</v>
      </c>
      <c r="J2418" t="s">
        <v>690</v>
      </c>
      <c r="K2418" t="s">
        <v>2</v>
      </c>
      <c r="L2418" t="s">
        <v>691</v>
      </c>
    </row>
    <row r="2419" spans="1:12">
      <c r="A2419">
        <v>2022</v>
      </c>
      <c r="B2419" t="s">
        <v>433</v>
      </c>
      <c r="C2419" t="s">
        <v>42</v>
      </c>
      <c r="D2419" t="s">
        <v>25</v>
      </c>
      <c r="E2419" t="s">
        <v>26</v>
      </c>
      <c r="F2419">
        <v>2020</v>
      </c>
      <c r="G2419">
        <v>1</v>
      </c>
      <c r="H2419" t="s">
        <v>1</v>
      </c>
      <c r="I2419" t="s">
        <v>688</v>
      </c>
      <c r="J2419" t="s">
        <v>690</v>
      </c>
      <c r="K2419" t="s">
        <v>2</v>
      </c>
      <c r="L2419" t="s">
        <v>691</v>
      </c>
    </row>
    <row r="2420" spans="1:12">
      <c r="A2420">
        <v>2022</v>
      </c>
      <c r="B2420" t="s">
        <v>432</v>
      </c>
      <c r="C2420" t="s">
        <v>39</v>
      </c>
      <c r="D2420" t="s">
        <v>25</v>
      </c>
      <c r="E2420" t="s">
        <v>26</v>
      </c>
      <c r="F2420">
        <v>2020</v>
      </c>
      <c r="G2420">
        <v>1</v>
      </c>
      <c r="H2420" t="s">
        <v>1</v>
      </c>
      <c r="I2420" t="s">
        <v>688</v>
      </c>
      <c r="J2420" t="s">
        <v>690</v>
      </c>
      <c r="K2420" t="s">
        <v>2</v>
      </c>
      <c r="L2420" t="s">
        <v>691</v>
      </c>
    </row>
    <row r="2421" spans="1:12">
      <c r="A2421">
        <v>2022</v>
      </c>
      <c r="B2421" t="s">
        <v>428</v>
      </c>
      <c r="C2421" t="s">
        <v>27</v>
      </c>
      <c r="D2421" t="s">
        <v>25</v>
      </c>
      <c r="E2421" t="s">
        <v>26</v>
      </c>
      <c r="F2421">
        <v>2020</v>
      </c>
      <c r="G2421">
        <v>1</v>
      </c>
      <c r="H2421" t="s">
        <v>1</v>
      </c>
      <c r="I2421" t="s">
        <v>688</v>
      </c>
      <c r="J2421" t="s">
        <v>690</v>
      </c>
      <c r="K2421" t="s">
        <v>2</v>
      </c>
      <c r="L2421" t="s">
        <v>691</v>
      </c>
    </row>
    <row r="2422" spans="1:12">
      <c r="A2422">
        <v>2022</v>
      </c>
      <c r="B2422" t="s">
        <v>437</v>
      </c>
      <c r="C2422" t="s">
        <v>51</v>
      </c>
      <c r="D2422" t="s">
        <v>25</v>
      </c>
      <c r="E2422" t="s">
        <v>26</v>
      </c>
      <c r="F2422">
        <v>2020</v>
      </c>
      <c r="G2422">
        <v>4</v>
      </c>
      <c r="H2422" t="s">
        <v>1</v>
      </c>
      <c r="I2422" t="s">
        <v>688</v>
      </c>
      <c r="J2422" t="s">
        <v>690</v>
      </c>
      <c r="K2422" t="s">
        <v>2</v>
      </c>
      <c r="L2422" t="s">
        <v>691</v>
      </c>
    </row>
    <row r="2423" spans="1:12">
      <c r="A2423">
        <v>2022</v>
      </c>
      <c r="B2423" t="s">
        <v>438</v>
      </c>
      <c r="C2423" t="s">
        <v>52</v>
      </c>
      <c r="D2423" t="s">
        <v>25</v>
      </c>
      <c r="E2423" t="s">
        <v>26</v>
      </c>
      <c r="F2423">
        <v>2020</v>
      </c>
      <c r="G2423">
        <v>1</v>
      </c>
      <c r="H2423" t="s">
        <v>1</v>
      </c>
      <c r="I2423" t="s">
        <v>688</v>
      </c>
      <c r="J2423" t="s">
        <v>690</v>
      </c>
      <c r="K2423" t="s">
        <v>2</v>
      </c>
      <c r="L2423" t="s">
        <v>691</v>
      </c>
    </row>
    <row r="2424" spans="1:12">
      <c r="A2424">
        <v>2022</v>
      </c>
      <c r="B2424" t="s">
        <v>424</v>
      </c>
      <c r="C2424" t="s">
        <v>21</v>
      </c>
      <c r="D2424" t="s">
        <v>25</v>
      </c>
      <c r="E2424" t="s">
        <v>26</v>
      </c>
      <c r="F2424">
        <v>2020</v>
      </c>
      <c r="G2424">
        <v>3</v>
      </c>
      <c r="H2424" t="s">
        <v>1</v>
      </c>
      <c r="I2424" t="s">
        <v>688</v>
      </c>
      <c r="J2424" t="s">
        <v>690</v>
      </c>
      <c r="K2424" t="s">
        <v>2</v>
      </c>
      <c r="L2424" t="s">
        <v>691</v>
      </c>
    </row>
    <row r="2425" spans="1:12">
      <c r="A2425">
        <v>2022</v>
      </c>
      <c r="B2425" t="s">
        <v>439</v>
      </c>
      <c r="C2425" t="s">
        <v>53</v>
      </c>
      <c r="D2425" t="s">
        <v>25</v>
      </c>
      <c r="E2425" t="s">
        <v>26</v>
      </c>
      <c r="F2425">
        <v>2020</v>
      </c>
      <c r="G2425">
        <v>0</v>
      </c>
      <c r="H2425" t="s">
        <v>1</v>
      </c>
      <c r="I2425" t="s">
        <v>688</v>
      </c>
      <c r="J2425" t="s">
        <v>690</v>
      </c>
      <c r="K2425" t="s">
        <v>2</v>
      </c>
      <c r="L2425" t="s">
        <v>691</v>
      </c>
    </row>
    <row r="2426" spans="1:12">
      <c r="A2426">
        <v>2022</v>
      </c>
      <c r="B2426" t="s">
        <v>425</v>
      </c>
      <c r="C2426" t="s">
        <v>24</v>
      </c>
      <c r="D2426" t="s">
        <v>25</v>
      </c>
      <c r="E2426" t="s">
        <v>26</v>
      </c>
      <c r="F2426">
        <v>2020</v>
      </c>
      <c r="G2426">
        <v>0</v>
      </c>
      <c r="H2426" t="s">
        <v>1</v>
      </c>
      <c r="I2426" t="s">
        <v>688</v>
      </c>
      <c r="J2426" t="s">
        <v>690</v>
      </c>
      <c r="K2426" t="s">
        <v>2</v>
      </c>
      <c r="L2426" t="s">
        <v>691</v>
      </c>
    </row>
    <row r="2427" spans="1:12">
      <c r="A2427">
        <v>2022</v>
      </c>
      <c r="B2427" t="s">
        <v>423</v>
      </c>
      <c r="C2427" t="s">
        <v>18</v>
      </c>
      <c r="D2427" t="s">
        <v>25</v>
      </c>
      <c r="E2427" t="s">
        <v>26</v>
      </c>
      <c r="F2427">
        <v>2020</v>
      </c>
      <c r="G2427">
        <v>0</v>
      </c>
      <c r="H2427" t="s">
        <v>1</v>
      </c>
      <c r="I2427" t="s">
        <v>688</v>
      </c>
      <c r="J2427" t="s">
        <v>690</v>
      </c>
      <c r="K2427" t="s">
        <v>2</v>
      </c>
      <c r="L2427" t="s">
        <v>691</v>
      </c>
    </row>
    <row r="2428" spans="1:12">
      <c r="A2428">
        <v>2022</v>
      </c>
      <c r="B2428" t="s">
        <v>421</v>
      </c>
      <c r="C2428" t="s">
        <v>13</v>
      </c>
      <c r="D2428" t="s">
        <v>25</v>
      </c>
      <c r="E2428" t="s">
        <v>26</v>
      </c>
      <c r="F2428">
        <v>2020</v>
      </c>
      <c r="G2428">
        <v>1</v>
      </c>
      <c r="H2428" t="s">
        <v>1</v>
      </c>
      <c r="I2428" t="s">
        <v>688</v>
      </c>
      <c r="J2428" t="s">
        <v>690</v>
      </c>
      <c r="K2428" t="s">
        <v>2</v>
      </c>
      <c r="L2428" t="s">
        <v>691</v>
      </c>
    </row>
    <row r="2429" spans="1:12">
      <c r="A2429">
        <v>2022</v>
      </c>
      <c r="B2429" t="s">
        <v>429</v>
      </c>
      <c r="C2429" t="s">
        <v>30</v>
      </c>
      <c r="D2429" t="s">
        <v>25</v>
      </c>
      <c r="E2429" t="s">
        <v>26</v>
      </c>
      <c r="F2429">
        <v>2020</v>
      </c>
      <c r="G2429">
        <v>7</v>
      </c>
      <c r="H2429" t="s">
        <v>1</v>
      </c>
      <c r="I2429" t="s">
        <v>688</v>
      </c>
      <c r="J2429" t="s">
        <v>690</v>
      </c>
      <c r="K2429" t="s">
        <v>2</v>
      </c>
      <c r="L2429" t="s">
        <v>691</v>
      </c>
    </row>
    <row r="2430" spans="1:12">
      <c r="A2430">
        <v>2022</v>
      </c>
      <c r="B2430" t="s">
        <v>430</v>
      </c>
      <c r="C2430" t="s">
        <v>33</v>
      </c>
      <c r="D2430" t="s">
        <v>25</v>
      </c>
      <c r="E2430" t="s">
        <v>26</v>
      </c>
      <c r="F2430">
        <v>2020</v>
      </c>
      <c r="G2430">
        <v>2</v>
      </c>
      <c r="H2430" t="s">
        <v>1</v>
      </c>
      <c r="I2430" t="s">
        <v>688</v>
      </c>
      <c r="J2430" t="s">
        <v>690</v>
      </c>
      <c r="K2430" t="s">
        <v>2</v>
      </c>
      <c r="L2430" t="s">
        <v>691</v>
      </c>
    </row>
    <row r="2431" spans="1:12">
      <c r="A2431">
        <v>2022</v>
      </c>
      <c r="B2431" t="s">
        <v>435</v>
      </c>
      <c r="C2431" t="s">
        <v>48</v>
      </c>
      <c r="D2431" t="s">
        <v>25</v>
      </c>
      <c r="E2431" t="s">
        <v>26</v>
      </c>
      <c r="F2431">
        <v>2020</v>
      </c>
      <c r="G2431">
        <v>0</v>
      </c>
      <c r="H2431" t="s">
        <v>1</v>
      </c>
      <c r="I2431" t="s">
        <v>688</v>
      </c>
      <c r="J2431" t="s">
        <v>690</v>
      </c>
      <c r="K2431" t="s">
        <v>2</v>
      </c>
      <c r="L2431" t="s">
        <v>691</v>
      </c>
    </row>
    <row r="2432" spans="1:12">
      <c r="A2432">
        <v>2022</v>
      </c>
      <c r="B2432" t="s">
        <v>428</v>
      </c>
      <c r="C2432" t="s">
        <v>27</v>
      </c>
      <c r="D2432" t="s">
        <v>123</v>
      </c>
      <c r="E2432" t="s">
        <v>120</v>
      </c>
      <c r="F2432">
        <v>2020</v>
      </c>
      <c r="G2432">
        <v>0.6</v>
      </c>
      <c r="H2432" t="s">
        <v>119</v>
      </c>
      <c r="I2432" t="s">
        <v>712</v>
      </c>
      <c r="J2432" t="s">
        <v>690</v>
      </c>
      <c r="L2432" t="s">
        <v>691</v>
      </c>
    </row>
    <row r="2433" spans="1:12">
      <c r="A2433">
        <v>2022</v>
      </c>
      <c r="B2433" t="s">
        <v>430</v>
      </c>
      <c r="C2433" t="s">
        <v>33</v>
      </c>
      <c r="D2433" t="s">
        <v>123</v>
      </c>
      <c r="E2433" t="s">
        <v>120</v>
      </c>
      <c r="F2433">
        <v>2020</v>
      </c>
      <c r="G2433">
        <v>1</v>
      </c>
      <c r="H2433" t="s">
        <v>119</v>
      </c>
      <c r="I2433" t="s">
        <v>712</v>
      </c>
      <c r="J2433" t="s">
        <v>690</v>
      </c>
      <c r="L2433" t="s">
        <v>691</v>
      </c>
    </row>
    <row r="2434" spans="1:12">
      <c r="A2434">
        <v>2022</v>
      </c>
      <c r="B2434" t="s">
        <v>424</v>
      </c>
      <c r="C2434" t="s">
        <v>21</v>
      </c>
      <c r="D2434" t="s">
        <v>123</v>
      </c>
      <c r="E2434" t="s">
        <v>120</v>
      </c>
      <c r="F2434">
        <v>2020</v>
      </c>
      <c r="G2434">
        <v>2.2000000000000002</v>
      </c>
      <c r="H2434" t="s">
        <v>119</v>
      </c>
      <c r="I2434" t="s">
        <v>712</v>
      </c>
      <c r="J2434" t="s">
        <v>690</v>
      </c>
      <c r="L2434" t="s">
        <v>691</v>
      </c>
    </row>
    <row r="2435" spans="1:12">
      <c r="A2435">
        <v>2022</v>
      </c>
      <c r="B2435" t="s">
        <v>432</v>
      </c>
      <c r="C2435" t="s">
        <v>39</v>
      </c>
      <c r="D2435" t="s">
        <v>123</v>
      </c>
      <c r="E2435" t="s">
        <v>120</v>
      </c>
      <c r="F2435">
        <v>2020</v>
      </c>
      <c r="G2435">
        <v>1.5</v>
      </c>
      <c r="H2435" t="s">
        <v>119</v>
      </c>
      <c r="I2435" t="s">
        <v>712</v>
      </c>
      <c r="J2435" t="s">
        <v>690</v>
      </c>
      <c r="L2435" t="s">
        <v>691</v>
      </c>
    </row>
    <row r="2436" spans="1:12">
      <c r="A2436">
        <v>2022</v>
      </c>
      <c r="B2436" t="s">
        <v>421</v>
      </c>
      <c r="C2436" t="s">
        <v>13</v>
      </c>
      <c r="D2436" t="s">
        <v>123</v>
      </c>
      <c r="E2436" t="s">
        <v>120</v>
      </c>
      <c r="F2436">
        <v>2020</v>
      </c>
      <c r="G2436">
        <v>2.25</v>
      </c>
      <c r="H2436" t="s">
        <v>119</v>
      </c>
      <c r="I2436" t="s">
        <v>712</v>
      </c>
      <c r="J2436" t="s">
        <v>690</v>
      </c>
      <c r="L2436" t="s">
        <v>691</v>
      </c>
    </row>
    <row r="2437" spans="1:12">
      <c r="A2437">
        <v>2022</v>
      </c>
      <c r="B2437" t="s">
        <v>422</v>
      </c>
      <c r="C2437" t="s">
        <v>15</v>
      </c>
      <c r="D2437" t="s">
        <v>123</v>
      </c>
      <c r="E2437" t="s">
        <v>120</v>
      </c>
      <c r="F2437">
        <v>2020</v>
      </c>
      <c r="G2437">
        <v>4.71</v>
      </c>
      <c r="H2437" t="s">
        <v>119</v>
      </c>
      <c r="I2437" t="s">
        <v>712</v>
      </c>
      <c r="J2437" t="s">
        <v>690</v>
      </c>
      <c r="L2437" t="s">
        <v>691</v>
      </c>
    </row>
    <row r="2438" spans="1:12">
      <c r="A2438">
        <v>2022</v>
      </c>
      <c r="B2438" t="s">
        <v>423</v>
      </c>
      <c r="C2438" t="s">
        <v>18</v>
      </c>
      <c r="D2438" t="s">
        <v>123</v>
      </c>
      <c r="E2438" t="s">
        <v>120</v>
      </c>
      <c r="F2438">
        <v>2020</v>
      </c>
      <c r="G2438">
        <v>0.5</v>
      </c>
      <c r="H2438" t="s">
        <v>119</v>
      </c>
      <c r="I2438" t="s">
        <v>712</v>
      </c>
      <c r="J2438" t="s">
        <v>690</v>
      </c>
      <c r="L2438" t="s">
        <v>691</v>
      </c>
    </row>
    <row r="2439" spans="1:12">
      <c r="A2439">
        <v>2022</v>
      </c>
      <c r="B2439" t="s">
        <v>437</v>
      </c>
      <c r="C2439" t="s">
        <v>51</v>
      </c>
      <c r="D2439" t="s">
        <v>123</v>
      </c>
      <c r="E2439" t="s">
        <v>120</v>
      </c>
      <c r="F2439">
        <v>2020</v>
      </c>
      <c r="G2439">
        <v>3</v>
      </c>
      <c r="H2439" t="s">
        <v>119</v>
      </c>
      <c r="I2439" t="s">
        <v>712</v>
      </c>
      <c r="J2439" t="s">
        <v>690</v>
      </c>
      <c r="L2439" t="s">
        <v>691</v>
      </c>
    </row>
    <row r="2440" spans="1:12">
      <c r="A2440">
        <v>2022</v>
      </c>
      <c r="B2440" t="s">
        <v>438</v>
      </c>
      <c r="C2440" t="s">
        <v>52</v>
      </c>
      <c r="D2440" t="s">
        <v>123</v>
      </c>
      <c r="E2440" t="s">
        <v>120</v>
      </c>
      <c r="F2440">
        <v>2020</v>
      </c>
      <c r="G2440">
        <v>0.5</v>
      </c>
      <c r="H2440" t="s">
        <v>119</v>
      </c>
      <c r="I2440" t="s">
        <v>712</v>
      </c>
      <c r="J2440" t="s">
        <v>690</v>
      </c>
      <c r="L2440" t="s">
        <v>691</v>
      </c>
    </row>
    <row r="2441" spans="1:12">
      <c r="A2441">
        <v>2022</v>
      </c>
      <c r="B2441" t="s">
        <v>420</v>
      </c>
      <c r="C2441" t="s">
        <v>8</v>
      </c>
      <c r="D2441" t="s">
        <v>123</v>
      </c>
      <c r="E2441" t="s">
        <v>120</v>
      </c>
      <c r="F2441">
        <v>2020</v>
      </c>
      <c r="G2441">
        <v>4.5</v>
      </c>
      <c r="H2441" t="s">
        <v>119</v>
      </c>
      <c r="I2441" t="s">
        <v>712</v>
      </c>
      <c r="J2441" t="s">
        <v>690</v>
      </c>
      <c r="L2441" t="s">
        <v>691</v>
      </c>
    </row>
    <row r="2442" spans="1:12">
      <c r="A2442">
        <v>2022</v>
      </c>
      <c r="B2442" t="s">
        <v>433</v>
      </c>
      <c r="C2442" t="s">
        <v>42</v>
      </c>
      <c r="D2442" t="s">
        <v>123</v>
      </c>
      <c r="E2442" t="s">
        <v>120</v>
      </c>
      <c r="F2442">
        <v>2020</v>
      </c>
      <c r="G2442">
        <v>0.6</v>
      </c>
      <c r="H2442" t="s">
        <v>119</v>
      </c>
      <c r="I2442" t="s">
        <v>712</v>
      </c>
      <c r="J2442" t="s">
        <v>690</v>
      </c>
      <c r="L2442" t="s">
        <v>691</v>
      </c>
    </row>
    <row r="2443" spans="1:12">
      <c r="A2443">
        <v>2022</v>
      </c>
      <c r="B2443" t="s">
        <v>431</v>
      </c>
      <c r="C2443" t="s">
        <v>36</v>
      </c>
      <c r="D2443" t="s">
        <v>123</v>
      </c>
      <c r="E2443" t="s">
        <v>120</v>
      </c>
      <c r="F2443">
        <v>2020</v>
      </c>
      <c r="G2443">
        <v>0.5</v>
      </c>
      <c r="H2443" t="s">
        <v>119</v>
      </c>
      <c r="I2443" t="s">
        <v>712</v>
      </c>
      <c r="J2443" t="s">
        <v>690</v>
      </c>
      <c r="L2443" t="s">
        <v>691</v>
      </c>
    </row>
    <row r="2444" spans="1:12">
      <c r="A2444">
        <v>2022</v>
      </c>
      <c r="B2444" t="s">
        <v>439</v>
      </c>
      <c r="C2444" t="s">
        <v>53</v>
      </c>
      <c r="D2444" t="s">
        <v>123</v>
      </c>
      <c r="E2444" t="s">
        <v>120</v>
      </c>
      <c r="F2444">
        <v>2020</v>
      </c>
      <c r="G2444">
        <v>0.8</v>
      </c>
      <c r="H2444" t="s">
        <v>119</v>
      </c>
      <c r="I2444" t="s">
        <v>712</v>
      </c>
      <c r="J2444" t="s">
        <v>690</v>
      </c>
      <c r="L2444" t="s">
        <v>691</v>
      </c>
    </row>
    <row r="2445" spans="1:12">
      <c r="A2445">
        <v>2022</v>
      </c>
      <c r="B2445" t="s">
        <v>435</v>
      </c>
      <c r="C2445" t="s">
        <v>48</v>
      </c>
      <c r="D2445" t="s">
        <v>123</v>
      </c>
      <c r="E2445" t="s">
        <v>120</v>
      </c>
      <c r="F2445">
        <v>2020</v>
      </c>
      <c r="G2445">
        <v>0</v>
      </c>
      <c r="H2445" t="s">
        <v>119</v>
      </c>
      <c r="I2445" t="s">
        <v>712</v>
      </c>
      <c r="J2445" t="s">
        <v>690</v>
      </c>
      <c r="L2445" t="s">
        <v>691</v>
      </c>
    </row>
    <row r="2446" spans="1:12">
      <c r="A2446">
        <v>2022</v>
      </c>
      <c r="B2446" t="s">
        <v>425</v>
      </c>
      <c r="C2446" t="s">
        <v>24</v>
      </c>
      <c r="D2446" t="s">
        <v>123</v>
      </c>
      <c r="E2446" t="s">
        <v>120</v>
      </c>
      <c r="F2446">
        <v>2020</v>
      </c>
      <c r="G2446">
        <v>0.6</v>
      </c>
      <c r="H2446" t="s">
        <v>119</v>
      </c>
      <c r="I2446" t="s">
        <v>712</v>
      </c>
      <c r="J2446" t="s">
        <v>690</v>
      </c>
      <c r="L2446" t="s">
        <v>691</v>
      </c>
    </row>
    <row r="2447" spans="1:12">
      <c r="A2447">
        <v>2022</v>
      </c>
      <c r="B2447" t="s">
        <v>436</v>
      </c>
      <c r="C2447" t="s">
        <v>49</v>
      </c>
      <c r="D2447" t="s">
        <v>123</v>
      </c>
      <c r="E2447" t="s">
        <v>120</v>
      </c>
      <c r="F2447">
        <v>2020</v>
      </c>
      <c r="G2447">
        <v>0</v>
      </c>
      <c r="H2447" t="s">
        <v>119</v>
      </c>
      <c r="I2447" t="s">
        <v>712</v>
      </c>
      <c r="J2447" t="s">
        <v>690</v>
      </c>
      <c r="L2447" t="s">
        <v>691</v>
      </c>
    </row>
    <row r="2448" spans="1:12">
      <c r="A2448">
        <v>2022</v>
      </c>
      <c r="B2448" t="s">
        <v>429</v>
      </c>
      <c r="C2448" t="s">
        <v>30</v>
      </c>
      <c r="D2448" t="s">
        <v>123</v>
      </c>
      <c r="E2448" t="s">
        <v>120</v>
      </c>
      <c r="F2448">
        <v>2020</v>
      </c>
      <c r="G2448">
        <v>3.1</v>
      </c>
      <c r="H2448" t="s">
        <v>119</v>
      </c>
      <c r="I2448" t="s">
        <v>712</v>
      </c>
      <c r="J2448" t="s">
        <v>690</v>
      </c>
      <c r="L2448" t="s">
        <v>691</v>
      </c>
    </row>
    <row r="2449" spans="1:12">
      <c r="A2449">
        <v>2022</v>
      </c>
      <c r="B2449" t="s">
        <v>434</v>
      </c>
      <c r="C2449" t="s">
        <v>45</v>
      </c>
      <c r="D2449" t="s">
        <v>123</v>
      </c>
      <c r="E2449" t="s">
        <v>120</v>
      </c>
      <c r="F2449">
        <v>2020</v>
      </c>
      <c r="G2449">
        <v>0</v>
      </c>
      <c r="H2449" t="s">
        <v>119</v>
      </c>
      <c r="I2449" t="s">
        <v>712</v>
      </c>
      <c r="J2449" t="s">
        <v>690</v>
      </c>
      <c r="L2449" t="s">
        <v>691</v>
      </c>
    </row>
    <row r="2450" spans="1:12">
      <c r="A2450">
        <v>2022</v>
      </c>
      <c r="B2450" t="s">
        <v>432</v>
      </c>
      <c r="C2450" t="s">
        <v>39</v>
      </c>
      <c r="D2450" t="s">
        <v>139</v>
      </c>
      <c r="E2450" t="s">
        <v>132</v>
      </c>
      <c r="F2450">
        <v>2020</v>
      </c>
      <c r="G2450">
        <v>33.33</v>
      </c>
      <c r="H2450" t="s">
        <v>717</v>
      </c>
      <c r="I2450" t="s">
        <v>716</v>
      </c>
      <c r="J2450" t="s">
        <v>690</v>
      </c>
      <c r="L2450" t="s">
        <v>691</v>
      </c>
    </row>
    <row r="2451" spans="1:12">
      <c r="A2451">
        <v>2022</v>
      </c>
      <c r="B2451" t="s">
        <v>434</v>
      </c>
      <c r="C2451" t="s">
        <v>45</v>
      </c>
      <c r="D2451" t="s">
        <v>139</v>
      </c>
      <c r="E2451" t="s">
        <v>132</v>
      </c>
      <c r="F2451">
        <v>2020</v>
      </c>
      <c r="G2451">
        <v>0</v>
      </c>
      <c r="H2451" t="s">
        <v>717</v>
      </c>
      <c r="I2451" t="s">
        <v>716</v>
      </c>
      <c r="J2451" t="s">
        <v>690</v>
      </c>
      <c r="L2451" t="s">
        <v>691</v>
      </c>
    </row>
    <row r="2452" spans="1:12">
      <c r="A2452">
        <v>2022</v>
      </c>
      <c r="B2452" t="s">
        <v>431</v>
      </c>
      <c r="C2452" t="s">
        <v>36</v>
      </c>
      <c r="D2452" t="s">
        <v>139</v>
      </c>
      <c r="E2452" t="s">
        <v>132</v>
      </c>
      <c r="F2452">
        <v>2020</v>
      </c>
      <c r="G2452">
        <v>0</v>
      </c>
      <c r="H2452" t="s">
        <v>717</v>
      </c>
      <c r="I2452" t="s">
        <v>716</v>
      </c>
      <c r="J2452" t="s">
        <v>690</v>
      </c>
      <c r="L2452" t="s">
        <v>691</v>
      </c>
    </row>
    <row r="2453" spans="1:12">
      <c r="A2453">
        <v>2022</v>
      </c>
      <c r="B2453" t="s">
        <v>422</v>
      </c>
      <c r="C2453" t="s">
        <v>15</v>
      </c>
      <c r="D2453" t="s">
        <v>139</v>
      </c>
      <c r="E2453" t="s">
        <v>132</v>
      </c>
      <c r="F2453">
        <v>2020</v>
      </c>
      <c r="G2453">
        <v>30</v>
      </c>
      <c r="H2453" t="s">
        <v>717</v>
      </c>
      <c r="I2453" t="s">
        <v>716</v>
      </c>
      <c r="J2453" t="s">
        <v>690</v>
      </c>
      <c r="L2453" t="s">
        <v>691</v>
      </c>
    </row>
    <row r="2454" spans="1:12">
      <c r="A2454">
        <v>2022</v>
      </c>
      <c r="B2454" t="s">
        <v>435</v>
      </c>
      <c r="C2454" t="s">
        <v>48</v>
      </c>
      <c r="D2454" t="s">
        <v>139</v>
      </c>
      <c r="E2454" t="s">
        <v>132</v>
      </c>
      <c r="F2454">
        <v>2020</v>
      </c>
      <c r="G2454">
        <v>100</v>
      </c>
      <c r="H2454" t="s">
        <v>717</v>
      </c>
      <c r="I2454" t="s">
        <v>716</v>
      </c>
      <c r="J2454" t="s">
        <v>690</v>
      </c>
      <c r="L2454" t="s">
        <v>691</v>
      </c>
    </row>
    <row r="2455" spans="1:12">
      <c r="A2455">
        <v>2022</v>
      </c>
      <c r="B2455" t="s">
        <v>424</v>
      </c>
      <c r="C2455" t="s">
        <v>21</v>
      </c>
      <c r="D2455" t="s">
        <v>139</v>
      </c>
      <c r="E2455" t="s">
        <v>132</v>
      </c>
      <c r="F2455">
        <v>2020</v>
      </c>
      <c r="G2455">
        <v>100</v>
      </c>
      <c r="H2455" t="s">
        <v>717</v>
      </c>
      <c r="I2455" t="s">
        <v>716</v>
      </c>
      <c r="J2455" t="s">
        <v>690</v>
      </c>
      <c r="L2455" t="s">
        <v>691</v>
      </c>
    </row>
    <row r="2456" spans="1:12">
      <c r="A2456">
        <v>2022</v>
      </c>
      <c r="B2456" t="s">
        <v>421</v>
      </c>
      <c r="C2456" t="s">
        <v>13</v>
      </c>
      <c r="D2456" t="s">
        <v>139</v>
      </c>
      <c r="E2456" t="s">
        <v>132</v>
      </c>
      <c r="F2456">
        <v>2020</v>
      </c>
      <c r="G2456">
        <v>20</v>
      </c>
      <c r="H2456" t="s">
        <v>717</v>
      </c>
      <c r="I2456" t="s">
        <v>716</v>
      </c>
      <c r="J2456" t="s">
        <v>690</v>
      </c>
      <c r="L2456" t="s">
        <v>691</v>
      </c>
    </row>
    <row r="2457" spans="1:12">
      <c r="A2457">
        <v>2022</v>
      </c>
      <c r="B2457" t="s">
        <v>423</v>
      </c>
      <c r="C2457" t="s">
        <v>18</v>
      </c>
      <c r="D2457" t="s">
        <v>139</v>
      </c>
      <c r="E2457" t="s">
        <v>132</v>
      </c>
      <c r="F2457">
        <v>2020</v>
      </c>
      <c r="G2457">
        <v>100</v>
      </c>
      <c r="H2457" t="s">
        <v>717</v>
      </c>
      <c r="I2457" t="s">
        <v>716</v>
      </c>
      <c r="J2457" t="s">
        <v>690</v>
      </c>
      <c r="L2457" t="s">
        <v>691</v>
      </c>
    </row>
    <row r="2458" spans="1:12">
      <c r="A2458">
        <v>2022</v>
      </c>
      <c r="B2458" t="s">
        <v>436</v>
      </c>
      <c r="C2458" t="s">
        <v>49</v>
      </c>
      <c r="D2458" t="s">
        <v>139</v>
      </c>
      <c r="E2458" t="s">
        <v>132</v>
      </c>
      <c r="F2458">
        <v>2020</v>
      </c>
      <c r="G2458">
        <v>0</v>
      </c>
      <c r="H2458" t="s">
        <v>717</v>
      </c>
      <c r="I2458" t="s">
        <v>716</v>
      </c>
      <c r="J2458" t="s">
        <v>690</v>
      </c>
      <c r="L2458" t="s">
        <v>691</v>
      </c>
    </row>
    <row r="2459" spans="1:12">
      <c r="A2459">
        <v>2022</v>
      </c>
      <c r="B2459" t="s">
        <v>429</v>
      </c>
      <c r="C2459" t="s">
        <v>30</v>
      </c>
      <c r="D2459" t="s">
        <v>139</v>
      </c>
      <c r="E2459" t="s">
        <v>132</v>
      </c>
      <c r="F2459">
        <v>2020</v>
      </c>
      <c r="G2459">
        <v>55.56</v>
      </c>
      <c r="H2459" t="s">
        <v>717</v>
      </c>
      <c r="I2459" t="s">
        <v>716</v>
      </c>
      <c r="J2459" t="s">
        <v>690</v>
      </c>
      <c r="L2459" t="s">
        <v>691</v>
      </c>
    </row>
    <row r="2460" spans="1:12">
      <c r="A2460">
        <v>2022</v>
      </c>
      <c r="B2460" t="s">
        <v>425</v>
      </c>
      <c r="C2460" t="s">
        <v>24</v>
      </c>
      <c r="D2460" t="s">
        <v>139</v>
      </c>
      <c r="E2460" t="s">
        <v>132</v>
      </c>
      <c r="F2460">
        <v>2020</v>
      </c>
      <c r="G2460">
        <v>100</v>
      </c>
      <c r="H2460" t="s">
        <v>717</v>
      </c>
      <c r="I2460" t="s">
        <v>716</v>
      </c>
      <c r="J2460" t="s">
        <v>690</v>
      </c>
      <c r="L2460" t="s">
        <v>691</v>
      </c>
    </row>
    <row r="2461" spans="1:12">
      <c r="A2461">
        <v>2022</v>
      </c>
      <c r="B2461" t="s">
        <v>428</v>
      </c>
      <c r="C2461" t="s">
        <v>27</v>
      </c>
      <c r="D2461" t="s">
        <v>139</v>
      </c>
      <c r="E2461" t="s">
        <v>132</v>
      </c>
      <c r="F2461">
        <v>2020</v>
      </c>
      <c r="G2461">
        <v>25</v>
      </c>
      <c r="H2461" t="s">
        <v>717</v>
      </c>
      <c r="I2461" t="s">
        <v>716</v>
      </c>
      <c r="J2461" t="s">
        <v>690</v>
      </c>
      <c r="L2461" t="s">
        <v>691</v>
      </c>
    </row>
    <row r="2462" spans="1:12">
      <c r="A2462">
        <v>2022</v>
      </c>
      <c r="B2462" t="s">
        <v>438</v>
      </c>
      <c r="C2462" t="s">
        <v>52</v>
      </c>
      <c r="D2462" t="s">
        <v>139</v>
      </c>
      <c r="E2462" t="s">
        <v>132</v>
      </c>
      <c r="F2462">
        <v>2020</v>
      </c>
      <c r="G2462">
        <v>0</v>
      </c>
      <c r="H2462" t="s">
        <v>717</v>
      </c>
      <c r="I2462" t="s">
        <v>716</v>
      </c>
      <c r="J2462" t="s">
        <v>690</v>
      </c>
      <c r="L2462" t="s">
        <v>691</v>
      </c>
    </row>
    <row r="2463" spans="1:12">
      <c r="A2463">
        <v>2022</v>
      </c>
      <c r="B2463" t="s">
        <v>430</v>
      </c>
      <c r="C2463" t="s">
        <v>33</v>
      </c>
      <c r="D2463" t="s">
        <v>139</v>
      </c>
      <c r="E2463" t="s">
        <v>132</v>
      </c>
      <c r="F2463">
        <v>2020</v>
      </c>
      <c r="G2463">
        <v>50</v>
      </c>
      <c r="H2463" t="s">
        <v>717</v>
      </c>
      <c r="I2463" t="s">
        <v>716</v>
      </c>
      <c r="J2463" t="s">
        <v>690</v>
      </c>
      <c r="L2463" t="s">
        <v>691</v>
      </c>
    </row>
    <row r="2464" spans="1:12">
      <c r="A2464">
        <v>2022</v>
      </c>
      <c r="B2464" t="s">
        <v>437</v>
      </c>
      <c r="C2464" t="s">
        <v>51</v>
      </c>
      <c r="D2464" t="s">
        <v>139</v>
      </c>
      <c r="E2464" t="s">
        <v>132</v>
      </c>
      <c r="F2464">
        <v>2020</v>
      </c>
      <c r="G2464">
        <v>50</v>
      </c>
      <c r="H2464" t="s">
        <v>717</v>
      </c>
      <c r="I2464" t="s">
        <v>716</v>
      </c>
      <c r="J2464" t="s">
        <v>690</v>
      </c>
      <c r="L2464" t="s">
        <v>691</v>
      </c>
    </row>
    <row r="2465" spans="1:12">
      <c r="A2465">
        <v>2022</v>
      </c>
      <c r="B2465" t="s">
        <v>439</v>
      </c>
      <c r="C2465" t="s">
        <v>53</v>
      </c>
      <c r="D2465" t="s">
        <v>139</v>
      </c>
      <c r="E2465" t="s">
        <v>132</v>
      </c>
      <c r="F2465">
        <v>2020</v>
      </c>
      <c r="G2465">
        <v>0</v>
      </c>
      <c r="H2465" t="s">
        <v>717</v>
      </c>
      <c r="I2465" t="s">
        <v>716</v>
      </c>
      <c r="J2465" t="s">
        <v>690</v>
      </c>
      <c r="L2465" t="s">
        <v>691</v>
      </c>
    </row>
    <row r="2466" spans="1:12">
      <c r="A2466">
        <v>2022</v>
      </c>
      <c r="B2466" t="s">
        <v>420</v>
      </c>
      <c r="C2466" t="s">
        <v>8</v>
      </c>
      <c r="D2466" t="s">
        <v>139</v>
      </c>
      <c r="E2466" t="s">
        <v>132</v>
      </c>
      <c r="F2466">
        <v>2020</v>
      </c>
      <c r="G2466">
        <v>71.430000000000007</v>
      </c>
      <c r="H2466" t="s">
        <v>717</v>
      </c>
      <c r="I2466" t="s">
        <v>716</v>
      </c>
      <c r="J2466" t="s">
        <v>690</v>
      </c>
      <c r="L2466" t="s">
        <v>691</v>
      </c>
    </row>
    <row r="2467" spans="1:12">
      <c r="A2467">
        <v>2022</v>
      </c>
      <c r="B2467" t="s">
        <v>433</v>
      </c>
      <c r="C2467" t="s">
        <v>42</v>
      </c>
      <c r="D2467" t="s">
        <v>139</v>
      </c>
      <c r="E2467" t="s">
        <v>132</v>
      </c>
      <c r="F2467">
        <v>2020</v>
      </c>
      <c r="G2467">
        <v>100</v>
      </c>
      <c r="H2467" t="s">
        <v>717</v>
      </c>
      <c r="I2467" t="s">
        <v>716</v>
      </c>
      <c r="J2467" t="s">
        <v>690</v>
      </c>
      <c r="L2467" t="s">
        <v>691</v>
      </c>
    </row>
    <row r="2468" spans="1:12">
      <c r="A2468">
        <v>2022</v>
      </c>
      <c r="B2468" t="s">
        <v>435</v>
      </c>
      <c r="C2468" t="s">
        <v>48</v>
      </c>
      <c r="D2468" t="s">
        <v>60</v>
      </c>
      <c r="E2468" t="s">
        <v>55</v>
      </c>
      <c r="F2468">
        <v>2019</v>
      </c>
      <c r="G2468">
        <v>79</v>
      </c>
      <c r="H2468" t="s">
        <v>1</v>
      </c>
      <c r="I2468" t="s">
        <v>688</v>
      </c>
      <c r="J2468" t="s">
        <v>690</v>
      </c>
      <c r="K2468" t="s">
        <v>54</v>
      </c>
      <c r="L2468" t="s">
        <v>695</v>
      </c>
    </row>
    <row r="2469" spans="1:12">
      <c r="A2469">
        <v>2022</v>
      </c>
      <c r="B2469" t="s">
        <v>430</v>
      </c>
      <c r="C2469" t="s">
        <v>33</v>
      </c>
      <c r="D2469" t="s">
        <v>60</v>
      </c>
      <c r="E2469" t="s">
        <v>55</v>
      </c>
      <c r="F2469">
        <v>2019</v>
      </c>
      <c r="G2469">
        <v>43</v>
      </c>
      <c r="H2469" t="s">
        <v>1</v>
      </c>
      <c r="I2469" t="s">
        <v>688</v>
      </c>
      <c r="J2469" t="s">
        <v>690</v>
      </c>
      <c r="K2469" t="s">
        <v>54</v>
      </c>
      <c r="L2469" t="s">
        <v>695</v>
      </c>
    </row>
    <row r="2470" spans="1:12">
      <c r="A2470">
        <v>2022</v>
      </c>
      <c r="B2470" t="s">
        <v>438</v>
      </c>
      <c r="C2470" t="s">
        <v>52</v>
      </c>
      <c r="D2470" t="s">
        <v>60</v>
      </c>
      <c r="E2470" t="s">
        <v>55</v>
      </c>
      <c r="F2470">
        <v>2019</v>
      </c>
      <c r="G2470">
        <v>42</v>
      </c>
      <c r="H2470" t="s">
        <v>1</v>
      </c>
      <c r="I2470" t="s">
        <v>688</v>
      </c>
      <c r="J2470" t="s">
        <v>690</v>
      </c>
      <c r="K2470" t="s">
        <v>54</v>
      </c>
      <c r="L2470" t="s">
        <v>695</v>
      </c>
    </row>
    <row r="2471" spans="1:12">
      <c r="A2471">
        <v>2022</v>
      </c>
      <c r="B2471" t="s">
        <v>422</v>
      </c>
      <c r="C2471" t="s">
        <v>15</v>
      </c>
      <c r="D2471" t="s">
        <v>60</v>
      </c>
      <c r="E2471" t="s">
        <v>55</v>
      </c>
      <c r="F2471">
        <v>2019</v>
      </c>
      <c r="G2471">
        <v>416</v>
      </c>
      <c r="H2471" t="s">
        <v>1</v>
      </c>
      <c r="I2471" t="s">
        <v>688</v>
      </c>
      <c r="J2471" t="s">
        <v>690</v>
      </c>
      <c r="K2471" t="s">
        <v>54</v>
      </c>
      <c r="L2471" t="s">
        <v>695</v>
      </c>
    </row>
    <row r="2472" spans="1:12">
      <c r="A2472">
        <v>2022</v>
      </c>
      <c r="B2472" t="s">
        <v>423</v>
      </c>
      <c r="C2472" t="s">
        <v>18</v>
      </c>
      <c r="D2472" t="s">
        <v>60</v>
      </c>
      <c r="E2472" t="s">
        <v>55</v>
      </c>
      <c r="F2472">
        <v>2019</v>
      </c>
      <c r="G2472">
        <v>74</v>
      </c>
      <c r="H2472" t="s">
        <v>1</v>
      </c>
      <c r="I2472" t="s">
        <v>688</v>
      </c>
      <c r="J2472" t="s">
        <v>690</v>
      </c>
      <c r="K2472" t="s">
        <v>54</v>
      </c>
      <c r="L2472" t="s">
        <v>695</v>
      </c>
    </row>
    <row r="2473" spans="1:12">
      <c r="A2473">
        <v>2022</v>
      </c>
      <c r="B2473" t="s">
        <v>424</v>
      </c>
      <c r="C2473" t="s">
        <v>21</v>
      </c>
      <c r="D2473" t="s">
        <v>60</v>
      </c>
      <c r="E2473" t="s">
        <v>55</v>
      </c>
      <c r="F2473">
        <v>2019</v>
      </c>
      <c r="G2473">
        <v>281</v>
      </c>
      <c r="H2473" t="s">
        <v>1</v>
      </c>
      <c r="I2473" t="s">
        <v>688</v>
      </c>
      <c r="J2473" t="s">
        <v>690</v>
      </c>
      <c r="K2473" t="s">
        <v>54</v>
      </c>
      <c r="L2473" t="s">
        <v>695</v>
      </c>
    </row>
    <row r="2474" spans="1:12">
      <c r="A2474">
        <v>2022</v>
      </c>
      <c r="B2474" t="s">
        <v>431</v>
      </c>
      <c r="C2474" t="s">
        <v>36</v>
      </c>
      <c r="D2474" t="s">
        <v>60</v>
      </c>
      <c r="E2474" t="s">
        <v>55</v>
      </c>
      <c r="F2474">
        <v>2019</v>
      </c>
      <c r="G2474">
        <v>43</v>
      </c>
      <c r="H2474" t="s">
        <v>1</v>
      </c>
      <c r="I2474" t="s">
        <v>688</v>
      </c>
      <c r="J2474" t="s">
        <v>690</v>
      </c>
      <c r="K2474" t="s">
        <v>54</v>
      </c>
      <c r="L2474" t="s">
        <v>695</v>
      </c>
    </row>
    <row r="2475" spans="1:12">
      <c r="A2475">
        <v>2022</v>
      </c>
      <c r="B2475" t="s">
        <v>437</v>
      </c>
      <c r="C2475" t="s">
        <v>51</v>
      </c>
      <c r="D2475" t="s">
        <v>60</v>
      </c>
      <c r="E2475" t="s">
        <v>55</v>
      </c>
      <c r="F2475">
        <v>2019</v>
      </c>
      <c r="G2475">
        <v>520</v>
      </c>
      <c r="H2475" t="s">
        <v>1</v>
      </c>
      <c r="I2475" t="s">
        <v>688</v>
      </c>
      <c r="J2475" t="s">
        <v>690</v>
      </c>
      <c r="K2475" t="s">
        <v>54</v>
      </c>
      <c r="L2475" t="s">
        <v>695</v>
      </c>
    </row>
    <row r="2476" spans="1:12">
      <c r="A2476">
        <v>2022</v>
      </c>
      <c r="B2476" t="s">
        <v>429</v>
      </c>
      <c r="C2476" t="s">
        <v>30</v>
      </c>
      <c r="D2476" t="s">
        <v>60</v>
      </c>
      <c r="E2476" t="s">
        <v>55</v>
      </c>
      <c r="F2476">
        <v>2019</v>
      </c>
      <c r="G2476">
        <v>299</v>
      </c>
      <c r="H2476" t="s">
        <v>1</v>
      </c>
      <c r="I2476" t="s">
        <v>688</v>
      </c>
      <c r="J2476" t="s">
        <v>690</v>
      </c>
      <c r="K2476" t="s">
        <v>54</v>
      </c>
      <c r="L2476" t="s">
        <v>695</v>
      </c>
    </row>
    <row r="2477" spans="1:12">
      <c r="A2477">
        <v>2022</v>
      </c>
      <c r="B2477" t="s">
        <v>432</v>
      </c>
      <c r="C2477" t="s">
        <v>39</v>
      </c>
      <c r="D2477" t="s">
        <v>60</v>
      </c>
      <c r="E2477" t="s">
        <v>55</v>
      </c>
      <c r="F2477">
        <v>2019</v>
      </c>
      <c r="G2477">
        <v>172</v>
      </c>
      <c r="H2477" t="s">
        <v>1</v>
      </c>
      <c r="I2477" t="s">
        <v>688</v>
      </c>
      <c r="J2477" t="s">
        <v>690</v>
      </c>
      <c r="K2477" t="s">
        <v>54</v>
      </c>
      <c r="L2477" t="s">
        <v>695</v>
      </c>
    </row>
    <row r="2478" spans="1:12">
      <c r="A2478">
        <v>2022</v>
      </c>
      <c r="B2478" t="s">
        <v>439</v>
      </c>
      <c r="C2478" t="s">
        <v>53</v>
      </c>
      <c r="D2478" t="s">
        <v>60</v>
      </c>
      <c r="E2478" t="s">
        <v>55</v>
      </c>
      <c r="F2478">
        <v>2019</v>
      </c>
      <c r="G2478">
        <v>36</v>
      </c>
      <c r="H2478" t="s">
        <v>1</v>
      </c>
      <c r="I2478" t="s">
        <v>688</v>
      </c>
      <c r="J2478" t="s">
        <v>690</v>
      </c>
      <c r="K2478" t="s">
        <v>54</v>
      </c>
      <c r="L2478" t="s">
        <v>695</v>
      </c>
    </row>
    <row r="2479" spans="1:12">
      <c r="A2479">
        <v>2022</v>
      </c>
      <c r="B2479" t="s">
        <v>420</v>
      </c>
      <c r="C2479" t="s">
        <v>8</v>
      </c>
      <c r="D2479" t="s">
        <v>60</v>
      </c>
      <c r="E2479" t="s">
        <v>55</v>
      </c>
      <c r="F2479">
        <v>2019</v>
      </c>
      <c r="G2479">
        <v>539</v>
      </c>
      <c r="H2479" t="s">
        <v>1</v>
      </c>
      <c r="I2479" t="s">
        <v>688</v>
      </c>
      <c r="J2479" t="s">
        <v>690</v>
      </c>
      <c r="K2479" t="s">
        <v>54</v>
      </c>
      <c r="L2479" t="s">
        <v>695</v>
      </c>
    </row>
    <row r="2480" spans="1:12">
      <c r="A2480">
        <v>2022</v>
      </c>
      <c r="B2480" t="s">
        <v>434</v>
      </c>
      <c r="C2480" t="s">
        <v>45</v>
      </c>
      <c r="D2480" t="s">
        <v>60</v>
      </c>
      <c r="E2480" t="s">
        <v>55</v>
      </c>
      <c r="F2480">
        <v>2019</v>
      </c>
      <c r="G2480">
        <v>2</v>
      </c>
      <c r="H2480" t="s">
        <v>1</v>
      </c>
      <c r="I2480" t="s">
        <v>688</v>
      </c>
      <c r="J2480" t="s">
        <v>690</v>
      </c>
      <c r="K2480" t="s">
        <v>54</v>
      </c>
      <c r="L2480" t="s">
        <v>695</v>
      </c>
    </row>
    <row r="2481" spans="1:12">
      <c r="A2481">
        <v>2022</v>
      </c>
      <c r="B2481" t="s">
        <v>421</v>
      </c>
      <c r="C2481" t="s">
        <v>13</v>
      </c>
      <c r="D2481" t="s">
        <v>60</v>
      </c>
      <c r="E2481" t="s">
        <v>55</v>
      </c>
      <c r="F2481">
        <v>2019</v>
      </c>
      <c r="G2481">
        <v>356</v>
      </c>
      <c r="H2481" t="s">
        <v>1</v>
      </c>
      <c r="I2481" t="s">
        <v>688</v>
      </c>
      <c r="J2481" t="s">
        <v>690</v>
      </c>
      <c r="K2481" t="s">
        <v>54</v>
      </c>
      <c r="L2481" t="s">
        <v>695</v>
      </c>
    </row>
    <row r="2482" spans="1:12">
      <c r="A2482">
        <v>2022</v>
      </c>
      <c r="B2482" t="s">
        <v>436</v>
      </c>
      <c r="C2482" t="s">
        <v>49</v>
      </c>
      <c r="D2482" t="s">
        <v>60</v>
      </c>
      <c r="E2482" t="s">
        <v>55</v>
      </c>
      <c r="F2482">
        <v>2019</v>
      </c>
      <c r="G2482">
        <v>98</v>
      </c>
      <c r="H2482" t="s">
        <v>1</v>
      </c>
      <c r="I2482" t="s">
        <v>688</v>
      </c>
      <c r="J2482" t="s">
        <v>690</v>
      </c>
      <c r="K2482" t="s">
        <v>54</v>
      </c>
      <c r="L2482" t="s">
        <v>695</v>
      </c>
    </row>
    <row r="2483" spans="1:12">
      <c r="A2483">
        <v>2022</v>
      </c>
      <c r="B2483" t="s">
        <v>428</v>
      </c>
      <c r="C2483" t="s">
        <v>27</v>
      </c>
      <c r="D2483" t="s">
        <v>60</v>
      </c>
      <c r="E2483" t="s">
        <v>55</v>
      </c>
      <c r="F2483">
        <v>2019</v>
      </c>
      <c r="G2483">
        <v>70</v>
      </c>
      <c r="H2483" t="s">
        <v>1</v>
      </c>
      <c r="I2483" t="s">
        <v>688</v>
      </c>
      <c r="J2483" t="s">
        <v>690</v>
      </c>
      <c r="K2483" t="s">
        <v>54</v>
      </c>
      <c r="L2483" t="s">
        <v>695</v>
      </c>
    </row>
    <row r="2484" spans="1:12">
      <c r="A2484">
        <v>2022</v>
      </c>
      <c r="B2484" t="s">
        <v>433</v>
      </c>
      <c r="C2484" t="s">
        <v>42</v>
      </c>
      <c r="D2484" t="s">
        <v>60</v>
      </c>
      <c r="E2484" t="s">
        <v>55</v>
      </c>
      <c r="F2484">
        <v>2019</v>
      </c>
      <c r="G2484">
        <v>71</v>
      </c>
      <c r="H2484" t="s">
        <v>1</v>
      </c>
      <c r="I2484" t="s">
        <v>688</v>
      </c>
      <c r="J2484" t="s">
        <v>690</v>
      </c>
      <c r="K2484" t="s">
        <v>54</v>
      </c>
      <c r="L2484" t="s">
        <v>695</v>
      </c>
    </row>
    <row r="2485" spans="1:12">
      <c r="A2485">
        <v>2022</v>
      </c>
      <c r="B2485" t="s">
        <v>425</v>
      </c>
      <c r="C2485" t="s">
        <v>24</v>
      </c>
      <c r="D2485" t="s">
        <v>60</v>
      </c>
      <c r="E2485" t="s">
        <v>55</v>
      </c>
      <c r="F2485">
        <v>2019</v>
      </c>
      <c r="G2485">
        <v>79</v>
      </c>
      <c r="H2485" t="s">
        <v>1</v>
      </c>
      <c r="I2485" t="s">
        <v>688</v>
      </c>
      <c r="J2485" t="s">
        <v>690</v>
      </c>
      <c r="K2485" t="s">
        <v>54</v>
      </c>
      <c r="L2485" t="s">
        <v>695</v>
      </c>
    </row>
    <row r="2486" spans="1:12">
      <c r="A2486">
        <v>2022</v>
      </c>
      <c r="B2486" t="s">
        <v>424</v>
      </c>
      <c r="C2486" t="s">
        <v>21</v>
      </c>
      <c r="D2486" t="s">
        <v>93</v>
      </c>
      <c r="E2486" t="s">
        <v>94</v>
      </c>
      <c r="F2486">
        <v>2020</v>
      </c>
      <c r="G2486">
        <v>0</v>
      </c>
      <c r="H2486" t="s">
        <v>1</v>
      </c>
      <c r="I2486" t="s">
        <v>688</v>
      </c>
      <c r="J2486" t="s">
        <v>690</v>
      </c>
      <c r="K2486" t="s">
        <v>78</v>
      </c>
      <c r="L2486" t="s">
        <v>691</v>
      </c>
    </row>
    <row r="2487" spans="1:12">
      <c r="A2487">
        <v>2022</v>
      </c>
      <c r="B2487" t="s">
        <v>436</v>
      </c>
      <c r="C2487" t="s">
        <v>49</v>
      </c>
      <c r="D2487" t="s">
        <v>93</v>
      </c>
      <c r="E2487" t="s">
        <v>94</v>
      </c>
      <c r="F2487">
        <v>2020</v>
      </c>
      <c r="G2487">
        <v>0</v>
      </c>
      <c r="H2487" t="s">
        <v>1</v>
      </c>
      <c r="I2487" t="s">
        <v>688</v>
      </c>
      <c r="J2487" t="s">
        <v>690</v>
      </c>
      <c r="K2487" t="s">
        <v>78</v>
      </c>
      <c r="L2487" t="s">
        <v>691</v>
      </c>
    </row>
    <row r="2488" spans="1:12">
      <c r="A2488">
        <v>2022</v>
      </c>
      <c r="B2488" t="s">
        <v>435</v>
      </c>
      <c r="C2488" t="s">
        <v>48</v>
      </c>
      <c r="D2488" t="s">
        <v>93</v>
      </c>
      <c r="E2488" t="s">
        <v>94</v>
      </c>
      <c r="F2488">
        <v>2020</v>
      </c>
      <c r="G2488">
        <v>0</v>
      </c>
      <c r="H2488" t="s">
        <v>1</v>
      </c>
      <c r="I2488" t="s">
        <v>688</v>
      </c>
      <c r="J2488" t="s">
        <v>690</v>
      </c>
      <c r="K2488" t="s">
        <v>78</v>
      </c>
      <c r="L2488" t="s">
        <v>691</v>
      </c>
    </row>
    <row r="2489" spans="1:12">
      <c r="A2489">
        <v>2022</v>
      </c>
      <c r="B2489" t="s">
        <v>431</v>
      </c>
      <c r="C2489" t="s">
        <v>36</v>
      </c>
      <c r="D2489" t="s">
        <v>93</v>
      </c>
      <c r="E2489" t="s">
        <v>94</v>
      </c>
      <c r="F2489">
        <v>2020</v>
      </c>
      <c r="G2489">
        <v>0</v>
      </c>
      <c r="H2489" t="s">
        <v>1</v>
      </c>
      <c r="I2489" t="s">
        <v>688</v>
      </c>
      <c r="J2489" t="s">
        <v>690</v>
      </c>
      <c r="K2489" t="s">
        <v>78</v>
      </c>
      <c r="L2489" t="s">
        <v>691</v>
      </c>
    </row>
    <row r="2490" spans="1:12">
      <c r="A2490">
        <v>2022</v>
      </c>
      <c r="B2490" t="s">
        <v>420</v>
      </c>
      <c r="C2490" t="s">
        <v>8</v>
      </c>
      <c r="D2490" t="s">
        <v>93</v>
      </c>
      <c r="E2490" t="s">
        <v>94</v>
      </c>
      <c r="F2490">
        <v>2020</v>
      </c>
      <c r="G2490">
        <v>0</v>
      </c>
      <c r="H2490" t="s">
        <v>1</v>
      </c>
      <c r="I2490" t="s">
        <v>688</v>
      </c>
      <c r="J2490" t="s">
        <v>690</v>
      </c>
      <c r="K2490" t="s">
        <v>78</v>
      </c>
      <c r="L2490" t="s">
        <v>691</v>
      </c>
    </row>
    <row r="2491" spans="1:12">
      <c r="A2491">
        <v>2022</v>
      </c>
      <c r="B2491" t="s">
        <v>430</v>
      </c>
      <c r="C2491" t="s">
        <v>33</v>
      </c>
      <c r="D2491" t="s">
        <v>93</v>
      </c>
      <c r="E2491" t="s">
        <v>94</v>
      </c>
      <c r="F2491">
        <v>2020</v>
      </c>
      <c r="G2491">
        <v>0</v>
      </c>
      <c r="H2491" t="s">
        <v>1</v>
      </c>
      <c r="I2491" t="s">
        <v>688</v>
      </c>
      <c r="J2491" t="s">
        <v>690</v>
      </c>
      <c r="K2491" t="s">
        <v>78</v>
      </c>
      <c r="L2491" t="s">
        <v>691</v>
      </c>
    </row>
    <row r="2492" spans="1:12">
      <c r="A2492">
        <v>2022</v>
      </c>
      <c r="B2492" t="s">
        <v>421</v>
      </c>
      <c r="C2492" t="s">
        <v>13</v>
      </c>
      <c r="D2492" t="s">
        <v>93</v>
      </c>
      <c r="E2492" t="s">
        <v>94</v>
      </c>
      <c r="F2492">
        <v>2020</v>
      </c>
      <c r="G2492">
        <v>0</v>
      </c>
      <c r="H2492" t="s">
        <v>1</v>
      </c>
      <c r="I2492" t="s">
        <v>688</v>
      </c>
      <c r="J2492" t="s">
        <v>690</v>
      </c>
      <c r="K2492" t="s">
        <v>78</v>
      </c>
      <c r="L2492" t="s">
        <v>691</v>
      </c>
    </row>
    <row r="2493" spans="1:12">
      <c r="A2493">
        <v>2022</v>
      </c>
      <c r="B2493" t="s">
        <v>428</v>
      </c>
      <c r="C2493" t="s">
        <v>27</v>
      </c>
      <c r="D2493" t="s">
        <v>93</v>
      </c>
      <c r="E2493" t="s">
        <v>94</v>
      </c>
      <c r="F2493">
        <v>2020</v>
      </c>
      <c r="G2493">
        <v>0</v>
      </c>
      <c r="H2493" t="s">
        <v>1</v>
      </c>
      <c r="I2493" t="s">
        <v>688</v>
      </c>
      <c r="J2493" t="s">
        <v>690</v>
      </c>
      <c r="K2493" t="s">
        <v>78</v>
      </c>
      <c r="L2493" t="s">
        <v>691</v>
      </c>
    </row>
    <row r="2494" spans="1:12">
      <c r="A2494">
        <v>2022</v>
      </c>
      <c r="B2494" t="s">
        <v>423</v>
      </c>
      <c r="C2494" t="s">
        <v>18</v>
      </c>
      <c r="D2494" t="s">
        <v>93</v>
      </c>
      <c r="E2494" t="s">
        <v>94</v>
      </c>
      <c r="F2494">
        <v>2020</v>
      </c>
      <c r="G2494">
        <v>0</v>
      </c>
      <c r="H2494" t="s">
        <v>1</v>
      </c>
      <c r="I2494" t="s">
        <v>688</v>
      </c>
      <c r="J2494" t="s">
        <v>690</v>
      </c>
      <c r="K2494" t="s">
        <v>78</v>
      </c>
      <c r="L2494" t="s">
        <v>691</v>
      </c>
    </row>
    <row r="2495" spans="1:12">
      <c r="A2495">
        <v>2022</v>
      </c>
      <c r="B2495" t="s">
        <v>433</v>
      </c>
      <c r="C2495" t="s">
        <v>42</v>
      </c>
      <c r="D2495" t="s">
        <v>93</v>
      </c>
      <c r="E2495" t="s">
        <v>94</v>
      </c>
      <c r="F2495">
        <v>2020</v>
      </c>
      <c r="G2495">
        <v>0</v>
      </c>
      <c r="H2495" t="s">
        <v>1</v>
      </c>
      <c r="I2495" t="s">
        <v>688</v>
      </c>
      <c r="J2495" t="s">
        <v>690</v>
      </c>
      <c r="K2495" t="s">
        <v>78</v>
      </c>
      <c r="L2495" t="s">
        <v>691</v>
      </c>
    </row>
    <row r="2496" spans="1:12">
      <c r="A2496">
        <v>2022</v>
      </c>
      <c r="B2496" t="s">
        <v>438</v>
      </c>
      <c r="C2496" t="s">
        <v>52</v>
      </c>
      <c r="D2496" t="s">
        <v>93</v>
      </c>
      <c r="E2496" t="s">
        <v>94</v>
      </c>
      <c r="F2496">
        <v>2020</v>
      </c>
      <c r="G2496">
        <v>0</v>
      </c>
      <c r="H2496" t="s">
        <v>1</v>
      </c>
      <c r="I2496" t="s">
        <v>688</v>
      </c>
      <c r="J2496" t="s">
        <v>690</v>
      </c>
      <c r="K2496" t="s">
        <v>78</v>
      </c>
      <c r="L2496" t="s">
        <v>691</v>
      </c>
    </row>
    <row r="2497" spans="1:12">
      <c r="A2497">
        <v>2022</v>
      </c>
      <c r="B2497" t="s">
        <v>422</v>
      </c>
      <c r="C2497" t="s">
        <v>15</v>
      </c>
      <c r="D2497" t="s">
        <v>93</v>
      </c>
      <c r="E2497" t="s">
        <v>94</v>
      </c>
      <c r="F2497">
        <v>2020</v>
      </c>
      <c r="G2497">
        <v>0</v>
      </c>
      <c r="H2497" t="s">
        <v>1</v>
      </c>
      <c r="I2497" t="s">
        <v>688</v>
      </c>
      <c r="J2497" t="s">
        <v>690</v>
      </c>
      <c r="K2497" t="s">
        <v>78</v>
      </c>
      <c r="L2497" t="s">
        <v>691</v>
      </c>
    </row>
    <row r="2498" spans="1:12">
      <c r="A2498">
        <v>2022</v>
      </c>
      <c r="B2498" t="s">
        <v>437</v>
      </c>
      <c r="C2498" t="s">
        <v>51</v>
      </c>
      <c r="D2498" t="s">
        <v>93</v>
      </c>
      <c r="E2498" t="s">
        <v>94</v>
      </c>
      <c r="F2498">
        <v>2020</v>
      </c>
      <c r="G2498">
        <v>0</v>
      </c>
      <c r="H2498" t="s">
        <v>1</v>
      </c>
      <c r="I2498" t="s">
        <v>688</v>
      </c>
      <c r="J2498" t="s">
        <v>690</v>
      </c>
      <c r="K2498" t="s">
        <v>78</v>
      </c>
      <c r="L2498" t="s">
        <v>691</v>
      </c>
    </row>
    <row r="2499" spans="1:12">
      <c r="A2499">
        <v>2022</v>
      </c>
      <c r="B2499" t="s">
        <v>434</v>
      </c>
      <c r="C2499" t="s">
        <v>45</v>
      </c>
      <c r="D2499" t="s">
        <v>93</v>
      </c>
      <c r="E2499" t="s">
        <v>94</v>
      </c>
      <c r="F2499">
        <v>2020</v>
      </c>
      <c r="G2499">
        <v>0</v>
      </c>
      <c r="H2499" t="s">
        <v>1</v>
      </c>
      <c r="I2499" t="s">
        <v>688</v>
      </c>
      <c r="J2499" t="s">
        <v>690</v>
      </c>
      <c r="K2499" t="s">
        <v>78</v>
      </c>
      <c r="L2499" t="s">
        <v>691</v>
      </c>
    </row>
    <row r="2500" spans="1:12">
      <c r="A2500">
        <v>2022</v>
      </c>
      <c r="B2500" t="s">
        <v>439</v>
      </c>
      <c r="C2500" t="s">
        <v>53</v>
      </c>
      <c r="D2500" t="s">
        <v>93</v>
      </c>
      <c r="E2500" t="s">
        <v>94</v>
      </c>
      <c r="F2500">
        <v>2020</v>
      </c>
      <c r="G2500">
        <v>0</v>
      </c>
      <c r="H2500" t="s">
        <v>1</v>
      </c>
      <c r="I2500" t="s">
        <v>688</v>
      </c>
      <c r="J2500" t="s">
        <v>690</v>
      </c>
      <c r="K2500" t="s">
        <v>78</v>
      </c>
      <c r="L2500" t="s">
        <v>691</v>
      </c>
    </row>
    <row r="2501" spans="1:12">
      <c r="A2501">
        <v>2022</v>
      </c>
      <c r="B2501" t="s">
        <v>432</v>
      </c>
      <c r="C2501" t="s">
        <v>39</v>
      </c>
      <c r="D2501" t="s">
        <v>93</v>
      </c>
      <c r="E2501" t="s">
        <v>94</v>
      </c>
      <c r="F2501">
        <v>2020</v>
      </c>
      <c r="G2501">
        <v>0</v>
      </c>
      <c r="H2501" t="s">
        <v>1</v>
      </c>
      <c r="I2501" t="s">
        <v>688</v>
      </c>
      <c r="J2501" t="s">
        <v>690</v>
      </c>
      <c r="K2501" t="s">
        <v>78</v>
      </c>
      <c r="L2501" t="s">
        <v>691</v>
      </c>
    </row>
    <row r="2502" spans="1:12">
      <c r="A2502">
        <v>2022</v>
      </c>
      <c r="B2502" t="s">
        <v>429</v>
      </c>
      <c r="C2502" t="s">
        <v>30</v>
      </c>
      <c r="D2502" t="s">
        <v>93</v>
      </c>
      <c r="E2502" t="s">
        <v>94</v>
      </c>
      <c r="F2502">
        <v>2020</v>
      </c>
      <c r="G2502">
        <v>0</v>
      </c>
      <c r="H2502" t="s">
        <v>1</v>
      </c>
      <c r="I2502" t="s">
        <v>688</v>
      </c>
      <c r="J2502" t="s">
        <v>690</v>
      </c>
      <c r="K2502" t="s">
        <v>78</v>
      </c>
      <c r="L2502" t="s">
        <v>691</v>
      </c>
    </row>
    <row r="2503" spans="1:12">
      <c r="A2503">
        <v>2022</v>
      </c>
      <c r="B2503" t="s">
        <v>425</v>
      </c>
      <c r="C2503" t="s">
        <v>24</v>
      </c>
      <c r="D2503" t="s">
        <v>93</v>
      </c>
      <c r="E2503" t="s">
        <v>94</v>
      </c>
      <c r="F2503">
        <v>2020</v>
      </c>
      <c r="G2503">
        <v>0</v>
      </c>
      <c r="H2503" t="s">
        <v>1</v>
      </c>
      <c r="I2503" t="s">
        <v>688</v>
      </c>
      <c r="J2503" t="s">
        <v>690</v>
      </c>
      <c r="K2503" t="s">
        <v>78</v>
      </c>
      <c r="L2503" t="s">
        <v>691</v>
      </c>
    </row>
    <row r="2504" spans="1:12">
      <c r="A2504">
        <v>2022</v>
      </c>
      <c r="B2504" t="s">
        <v>423</v>
      </c>
      <c r="C2504" t="s">
        <v>18</v>
      </c>
      <c r="D2504" t="s">
        <v>56</v>
      </c>
      <c r="E2504" t="s">
        <v>57</v>
      </c>
      <c r="F2504">
        <v>2019</v>
      </c>
      <c r="G2504">
        <v>61</v>
      </c>
      <c r="H2504" t="s">
        <v>1</v>
      </c>
      <c r="I2504" t="s">
        <v>688</v>
      </c>
      <c r="J2504" t="s">
        <v>690</v>
      </c>
      <c r="K2504" t="s">
        <v>54</v>
      </c>
      <c r="L2504" t="s">
        <v>695</v>
      </c>
    </row>
    <row r="2505" spans="1:12">
      <c r="A2505">
        <v>2022</v>
      </c>
      <c r="B2505" t="s">
        <v>420</v>
      </c>
      <c r="C2505" t="s">
        <v>8</v>
      </c>
      <c r="D2505" t="s">
        <v>56</v>
      </c>
      <c r="E2505" t="s">
        <v>57</v>
      </c>
      <c r="F2505">
        <v>2019</v>
      </c>
      <c r="G2505">
        <v>65</v>
      </c>
      <c r="H2505" t="s">
        <v>1</v>
      </c>
      <c r="I2505" t="s">
        <v>688</v>
      </c>
      <c r="J2505" t="s">
        <v>690</v>
      </c>
      <c r="K2505" t="s">
        <v>54</v>
      </c>
      <c r="L2505" t="s">
        <v>695</v>
      </c>
    </row>
    <row r="2506" spans="1:12">
      <c r="A2506">
        <v>2022</v>
      </c>
      <c r="B2506" t="s">
        <v>436</v>
      </c>
      <c r="C2506" t="s">
        <v>49</v>
      </c>
      <c r="D2506" t="s">
        <v>56</v>
      </c>
      <c r="E2506" t="s">
        <v>57</v>
      </c>
      <c r="F2506">
        <v>2019</v>
      </c>
      <c r="G2506">
        <v>59</v>
      </c>
      <c r="H2506" t="s">
        <v>1</v>
      </c>
      <c r="I2506" t="s">
        <v>688</v>
      </c>
      <c r="J2506" t="s">
        <v>690</v>
      </c>
      <c r="K2506" t="s">
        <v>54</v>
      </c>
      <c r="L2506" t="s">
        <v>695</v>
      </c>
    </row>
    <row r="2507" spans="1:12">
      <c r="A2507">
        <v>2022</v>
      </c>
      <c r="B2507" t="s">
        <v>434</v>
      </c>
      <c r="C2507" t="s">
        <v>45</v>
      </c>
      <c r="D2507" t="s">
        <v>56</v>
      </c>
      <c r="E2507" t="s">
        <v>57</v>
      </c>
      <c r="F2507">
        <v>2019</v>
      </c>
      <c r="G2507">
        <v>36</v>
      </c>
      <c r="H2507" t="s">
        <v>1</v>
      </c>
      <c r="I2507" t="s">
        <v>688</v>
      </c>
      <c r="J2507" t="s">
        <v>690</v>
      </c>
      <c r="K2507" t="s">
        <v>54</v>
      </c>
      <c r="L2507" t="s">
        <v>695</v>
      </c>
    </row>
    <row r="2508" spans="1:12">
      <c r="A2508">
        <v>2022</v>
      </c>
      <c r="B2508" t="s">
        <v>433</v>
      </c>
      <c r="C2508" t="s">
        <v>42</v>
      </c>
      <c r="D2508" t="s">
        <v>56</v>
      </c>
      <c r="E2508" t="s">
        <v>57</v>
      </c>
      <c r="F2508">
        <v>2019</v>
      </c>
      <c r="G2508">
        <v>66</v>
      </c>
      <c r="H2508" t="s">
        <v>1</v>
      </c>
      <c r="I2508" t="s">
        <v>688</v>
      </c>
      <c r="J2508" t="s">
        <v>690</v>
      </c>
      <c r="K2508" t="s">
        <v>54</v>
      </c>
      <c r="L2508" t="s">
        <v>695</v>
      </c>
    </row>
    <row r="2509" spans="1:12">
      <c r="A2509">
        <v>2022</v>
      </c>
      <c r="B2509" t="s">
        <v>429</v>
      </c>
      <c r="C2509" t="s">
        <v>30</v>
      </c>
      <c r="D2509" t="s">
        <v>56</v>
      </c>
      <c r="E2509" t="s">
        <v>57</v>
      </c>
      <c r="F2509">
        <v>2019</v>
      </c>
      <c r="G2509">
        <v>55</v>
      </c>
      <c r="H2509" t="s">
        <v>1</v>
      </c>
      <c r="I2509" t="s">
        <v>688</v>
      </c>
      <c r="J2509" t="s">
        <v>690</v>
      </c>
      <c r="K2509" t="s">
        <v>54</v>
      </c>
      <c r="L2509" t="s">
        <v>695</v>
      </c>
    </row>
    <row r="2510" spans="1:12">
      <c r="A2510">
        <v>2022</v>
      </c>
      <c r="B2510" t="s">
        <v>437</v>
      </c>
      <c r="C2510" t="s">
        <v>51</v>
      </c>
      <c r="D2510" t="s">
        <v>56</v>
      </c>
      <c r="E2510" t="s">
        <v>57</v>
      </c>
      <c r="F2510">
        <v>2019</v>
      </c>
      <c r="G2510">
        <v>77</v>
      </c>
      <c r="H2510" t="s">
        <v>1</v>
      </c>
      <c r="I2510" t="s">
        <v>688</v>
      </c>
      <c r="J2510" t="s">
        <v>690</v>
      </c>
      <c r="K2510" t="s">
        <v>54</v>
      </c>
      <c r="L2510" t="s">
        <v>695</v>
      </c>
    </row>
    <row r="2511" spans="1:12">
      <c r="A2511">
        <v>2022</v>
      </c>
      <c r="B2511" t="s">
        <v>424</v>
      </c>
      <c r="C2511" t="s">
        <v>21</v>
      </c>
      <c r="D2511" t="s">
        <v>56</v>
      </c>
      <c r="E2511" t="s">
        <v>57</v>
      </c>
      <c r="F2511">
        <v>2019</v>
      </c>
      <c r="G2511">
        <v>57</v>
      </c>
      <c r="H2511" t="s">
        <v>1</v>
      </c>
      <c r="I2511" t="s">
        <v>688</v>
      </c>
      <c r="J2511" t="s">
        <v>690</v>
      </c>
      <c r="K2511" t="s">
        <v>54</v>
      </c>
      <c r="L2511" t="s">
        <v>695</v>
      </c>
    </row>
    <row r="2512" spans="1:12">
      <c r="A2512">
        <v>2022</v>
      </c>
      <c r="B2512" t="s">
        <v>421</v>
      </c>
      <c r="C2512" t="s">
        <v>13</v>
      </c>
      <c r="D2512" t="s">
        <v>56</v>
      </c>
      <c r="E2512" t="s">
        <v>57</v>
      </c>
      <c r="F2512">
        <v>2019</v>
      </c>
      <c r="G2512">
        <v>76</v>
      </c>
      <c r="H2512" t="s">
        <v>1</v>
      </c>
      <c r="I2512" t="s">
        <v>688</v>
      </c>
      <c r="J2512" t="s">
        <v>690</v>
      </c>
      <c r="K2512" t="s">
        <v>54</v>
      </c>
      <c r="L2512" t="s">
        <v>695</v>
      </c>
    </row>
    <row r="2513" spans="1:12">
      <c r="A2513">
        <v>2022</v>
      </c>
      <c r="B2513" t="s">
        <v>435</v>
      </c>
      <c r="C2513" t="s">
        <v>48</v>
      </c>
      <c r="D2513" t="s">
        <v>56</v>
      </c>
      <c r="E2513" t="s">
        <v>57</v>
      </c>
      <c r="F2513">
        <v>2019</v>
      </c>
      <c r="G2513">
        <v>67</v>
      </c>
      <c r="H2513" t="s">
        <v>1</v>
      </c>
      <c r="I2513" t="s">
        <v>688</v>
      </c>
      <c r="J2513" t="s">
        <v>690</v>
      </c>
      <c r="K2513" t="s">
        <v>54</v>
      </c>
      <c r="L2513" t="s">
        <v>695</v>
      </c>
    </row>
    <row r="2514" spans="1:12">
      <c r="A2514">
        <v>2022</v>
      </c>
      <c r="B2514" t="s">
        <v>431</v>
      </c>
      <c r="C2514" t="s">
        <v>36</v>
      </c>
      <c r="D2514" t="s">
        <v>56</v>
      </c>
      <c r="E2514" t="s">
        <v>57</v>
      </c>
      <c r="F2514">
        <v>2019</v>
      </c>
      <c r="G2514">
        <v>51</v>
      </c>
      <c r="H2514" t="s">
        <v>1</v>
      </c>
      <c r="I2514" t="s">
        <v>688</v>
      </c>
      <c r="J2514" t="s">
        <v>690</v>
      </c>
      <c r="K2514" t="s">
        <v>54</v>
      </c>
      <c r="L2514" t="s">
        <v>695</v>
      </c>
    </row>
    <row r="2515" spans="1:12">
      <c r="A2515">
        <v>2022</v>
      </c>
      <c r="B2515" t="s">
        <v>425</v>
      </c>
      <c r="C2515" t="s">
        <v>24</v>
      </c>
      <c r="D2515" t="s">
        <v>56</v>
      </c>
      <c r="E2515" t="s">
        <v>57</v>
      </c>
      <c r="F2515">
        <v>2019</v>
      </c>
      <c r="G2515">
        <v>44</v>
      </c>
      <c r="H2515" t="s">
        <v>1</v>
      </c>
      <c r="I2515" t="s">
        <v>688</v>
      </c>
      <c r="J2515" t="s">
        <v>690</v>
      </c>
      <c r="K2515" t="s">
        <v>54</v>
      </c>
      <c r="L2515" t="s">
        <v>695</v>
      </c>
    </row>
    <row r="2516" spans="1:12">
      <c r="A2516">
        <v>2022</v>
      </c>
      <c r="B2516" t="s">
        <v>432</v>
      </c>
      <c r="C2516" t="s">
        <v>39</v>
      </c>
      <c r="D2516" t="s">
        <v>56</v>
      </c>
      <c r="E2516" t="s">
        <v>57</v>
      </c>
      <c r="F2516">
        <v>2019</v>
      </c>
      <c r="G2516">
        <v>57</v>
      </c>
      <c r="H2516" t="s">
        <v>1</v>
      </c>
      <c r="I2516" t="s">
        <v>688</v>
      </c>
      <c r="J2516" t="s">
        <v>690</v>
      </c>
      <c r="K2516" t="s">
        <v>54</v>
      </c>
      <c r="L2516" t="s">
        <v>695</v>
      </c>
    </row>
    <row r="2517" spans="1:12">
      <c r="A2517">
        <v>2022</v>
      </c>
      <c r="B2517" t="s">
        <v>430</v>
      </c>
      <c r="C2517" t="s">
        <v>33</v>
      </c>
      <c r="D2517" t="s">
        <v>56</v>
      </c>
      <c r="E2517" t="s">
        <v>57</v>
      </c>
      <c r="F2517">
        <v>2019</v>
      </c>
      <c r="G2517">
        <v>52</v>
      </c>
      <c r="H2517" t="s">
        <v>1</v>
      </c>
      <c r="I2517" t="s">
        <v>688</v>
      </c>
      <c r="J2517" t="s">
        <v>690</v>
      </c>
      <c r="K2517" t="s">
        <v>54</v>
      </c>
      <c r="L2517" t="s">
        <v>695</v>
      </c>
    </row>
    <row r="2518" spans="1:12">
      <c r="A2518">
        <v>2022</v>
      </c>
      <c r="B2518" t="s">
        <v>438</v>
      </c>
      <c r="C2518" t="s">
        <v>52</v>
      </c>
      <c r="D2518" t="s">
        <v>56</v>
      </c>
      <c r="E2518" t="s">
        <v>57</v>
      </c>
      <c r="F2518">
        <v>2019</v>
      </c>
      <c r="G2518">
        <v>59</v>
      </c>
      <c r="H2518" t="s">
        <v>1</v>
      </c>
      <c r="I2518" t="s">
        <v>688</v>
      </c>
      <c r="J2518" t="s">
        <v>690</v>
      </c>
      <c r="K2518" t="s">
        <v>54</v>
      </c>
      <c r="L2518" t="s">
        <v>695</v>
      </c>
    </row>
    <row r="2519" spans="1:12">
      <c r="A2519">
        <v>2022</v>
      </c>
      <c r="B2519" t="s">
        <v>428</v>
      </c>
      <c r="C2519" t="s">
        <v>27</v>
      </c>
      <c r="D2519" t="s">
        <v>56</v>
      </c>
      <c r="E2519" t="s">
        <v>57</v>
      </c>
      <c r="F2519">
        <v>2019</v>
      </c>
      <c r="G2519">
        <v>60</v>
      </c>
      <c r="H2519" t="s">
        <v>1</v>
      </c>
      <c r="I2519" t="s">
        <v>688</v>
      </c>
      <c r="J2519" t="s">
        <v>690</v>
      </c>
      <c r="K2519" t="s">
        <v>54</v>
      </c>
      <c r="L2519" t="s">
        <v>695</v>
      </c>
    </row>
    <row r="2520" spans="1:12">
      <c r="A2520">
        <v>2022</v>
      </c>
      <c r="B2520" t="s">
        <v>439</v>
      </c>
      <c r="C2520" t="s">
        <v>53</v>
      </c>
      <c r="D2520" t="s">
        <v>56</v>
      </c>
      <c r="E2520" t="s">
        <v>57</v>
      </c>
      <c r="F2520">
        <v>2019</v>
      </c>
      <c r="G2520">
        <v>59</v>
      </c>
      <c r="H2520" t="s">
        <v>1</v>
      </c>
      <c r="I2520" t="s">
        <v>688</v>
      </c>
      <c r="J2520" t="s">
        <v>690</v>
      </c>
      <c r="K2520" t="s">
        <v>54</v>
      </c>
      <c r="L2520" t="s">
        <v>695</v>
      </c>
    </row>
    <row r="2521" spans="1:12">
      <c r="A2521">
        <v>2022</v>
      </c>
      <c r="B2521" t="s">
        <v>422</v>
      </c>
      <c r="C2521" t="s">
        <v>15</v>
      </c>
      <c r="D2521" t="s">
        <v>56</v>
      </c>
      <c r="E2521" t="s">
        <v>57</v>
      </c>
      <c r="F2521">
        <v>2019</v>
      </c>
      <c r="G2521">
        <v>58</v>
      </c>
      <c r="H2521" t="s">
        <v>1</v>
      </c>
      <c r="I2521" t="s">
        <v>688</v>
      </c>
      <c r="J2521" t="s">
        <v>690</v>
      </c>
      <c r="K2521" t="s">
        <v>54</v>
      </c>
      <c r="L2521" t="s">
        <v>695</v>
      </c>
    </row>
    <row r="2522" spans="1:12">
      <c r="A2522">
        <v>2022</v>
      </c>
      <c r="B2522" t="s">
        <v>423</v>
      </c>
      <c r="C2522" t="s">
        <v>18</v>
      </c>
      <c r="D2522" t="s">
        <v>84</v>
      </c>
      <c r="E2522" t="s">
        <v>79</v>
      </c>
      <c r="F2522">
        <v>2020</v>
      </c>
      <c r="G2522">
        <v>2</v>
      </c>
      <c r="H2522" t="s">
        <v>1</v>
      </c>
      <c r="I2522" t="s">
        <v>688</v>
      </c>
      <c r="J2522" t="s">
        <v>690</v>
      </c>
      <c r="K2522" t="s">
        <v>78</v>
      </c>
      <c r="L2522" t="s">
        <v>691</v>
      </c>
    </row>
    <row r="2523" spans="1:12">
      <c r="A2523">
        <v>2022</v>
      </c>
      <c r="B2523" t="s">
        <v>432</v>
      </c>
      <c r="C2523" t="s">
        <v>39</v>
      </c>
      <c r="D2523" t="s">
        <v>84</v>
      </c>
      <c r="E2523" t="s">
        <v>79</v>
      </c>
      <c r="F2523">
        <v>2020</v>
      </c>
      <c r="G2523">
        <v>2</v>
      </c>
      <c r="H2523" t="s">
        <v>1</v>
      </c>
      <c r="I2523" t="s">
        <v>688</v>
      </c>
      <c r="J2523" t="s">
        <v>690</v>
      </c>
      <c r="K2523" t="s">
        <v>78</v>
      </c>
      <c r="L2523" t="s">
        <v>691</v>
      </c>
    </row>
    <row r="2524" spans="1:12">
      <c r="A2524">
        <v>2022</v>
      </c>
      <c r="B2524" t="s">
        <v>436</v>
      </c>
      <c r="C2524" t="s">
        <v>49</v>
      </c>
      <c r="D2524" t="s">
        <v>84</v>
      </c>
      <c r="E2524" t="s">
        <v>79</v>
      </c>
      <c r="F2524">
        <v>2020</v>
      </c>
      <c r="G2524">
        <v>0</v>
      </c>
      <c r="H2524" t="s">
        <v>1</v>
      </c>
      <c r="I2524" t="s">
        <v>688</v>
      </c>
      <c r="J2524" t="s">
        <v>690</v>
      </c>
      <c r="K2524" t="s">
        <v>78</v>
      </c>
      <c r="L2524" t="s">
        <v>691</v>
      </c>
    </row>
    <row r="2525" spans="1:12">
      <c r="A2525">
        <v>2022</v>
      </c>
      <c r="B2525" t="s">
        <v>439</v>
      </c>
      <c r="C2525" t="s">
        <v>53</v>
      </c>
      <c r="D2525" t="s">
        <v>84</v>
      </c>
      <c r="E2525" t="s">
        <v>79</v>
      </c>
      <c r="F2525">
        <v>2020</v>
      </c>
      <c r="G2525">
        <v>3</v>
      </c>
      <c r="H2525" t="s">
        <v>1</v>
      </c>
      <c r="I2525" t="s">
        <v>688</v>
      </c>
      <c r="J2525" t="s">
        <v>690</v>
      </c>
      <c r="K2525" t="s">
        <v>78</v>
      </c>
      <c r="L2525" t="s">
        <v>691</v>
      </c>
    </row>
    <row r="2526" spans="1:12">
      <c r="A2526">
        <v>2022</v>
      </c>
      <c r="B2526" t="s">
        <v>420</v>
      </c>
      <c r="C2526" t="s">
        <v>8</v>
      </c>
      <c r="D2526" t="s">
        <v>84</v>
      </c>
      <c r="E2526" t="s">
        <v>79</v>
      </c>
      <c r="F2526">
        <v>2020</v>
      </c>
      <c r="G2526">
        <v>6</v>
      </c>
      <c r="H2526" t="s">
        <v>1</v>
      </c>
      <c r="I2526" t="s">
        <v>688</v>
      </c>
      <c r="J2526" t="s">
        <v>690</v>
      </c>
      <c r="K2526" t="s">
        <v>78</v>
      </c>
      <c r="L2526" t="s">
        <v>691</v>
      </c>
    </row>
    <row r="2527" spans="1:12">
      <c r="A2527">
        <v>2022</v>
      </c>
      <c r="B2527" t="s">
        <v>424</v>
      </c>
      <c r="C2527" t="s">
        <v>21</v>
      </c>
      <c r="D2527" t="s">
        <v>84</v>
      </c>
      <c r="E2527" t="s">
        <v>79</v>
      </c>
      <c r="F2527">
        <v>2020</v>
      </c>
      <c r="G2527">
        <v>1</v>
      </c>
      <c r="H2527" t="s">
        <v>1</v>
      </c>
      <c r="I2527" t="s">
        <v>688</v>
      </c>
      <c r="J2527" t="s">
        <v>690</v>
      </c>
      <c r="K2527" t="s">
        <v>78</v>
      </c>
      <c r="L2527" t="s">
        <v>691</v>
      </c>
    </row>
    <row r="2528" spans="1:12">
      <c r="A2528">
        <v>2022</v>
      </c>
      <c r="B2528" t="s">
        <v>421</v>
      </c>
      <c r="C2528" t="s">
        <v>13</v>
      </c>
      <c r="D2528" t="s">
        <v>84</v>
      </c>
      <c r="E2528" t="s">
        <v>79</v>
      </c>
      <c r="F2528">
        <v>2020</v>
      </c>
      <c r="G2528">
        <v>0</v>
      </c>
      <c r="H2528" t="s">
        <v>1</v>
      </c>
      <c r="I2528" t="s">
        <v>688</v>
      </c>
      <c r="J2528" t="s">
        <v>690</v>
      </c>
      <c r="K2528" t="s">
        <v>78</v>
      </c>
      <c r="L2528" t="s">
        <v>691</v>
      </c>
    </row>
    <row r="2529" spans="1:12">
      <c r="A2529">
        <v>2022</v>
      </c>
      <c r="B2529" t="s">
        <v>437</v>
      </c>
      <c r="C2529" t="s">
        <v>51</v>
      </c>
      <c r="D2529" t="s">
        <v>84</v>
      </c>
      <c r="E2529" t="s">
        <v>79</v>
      </c>
      <c r="F2529">
        <v>2020</v>
      </c>
      <c r="G2529">
        <v>1</v>
      </c>
      <c r="H2529" t="s">
        <v>1</v>
      </c>
      <c r="I2529" t="s">
        <v>688</v>
      </c>
      <c r="J2529" t="s">
        <v>690</v>
      </c>
      <c r="K2529" t="s">
        <v>78</v>
      </c>
      <c r="L2529" t="s">
        <v>691</v>
      </c>
    </row>
    <row r="2530" spans="1:12">
      <c r="A2530">
        <v>2022</v>
      </c>
      <c r="B2530" t="s">
        <v>435</v>
      </c>
      <c r="C2530" t="s">
        <v>48</v>
      </c>
      <c r="D2530" t="s">
        <v>84</v>
      </c>
      <c r="E2530" t="s">
        <v>79</v>
      </c>
      <c r="F2530">
        <v>2020</v>
      </c>
      <c r="G2530">
        <v>1</v>
      </c>
      <c r="H2530" t="s">
        <v>1</v>
      </c>
      <c r="I2530" t="s">
        <v>688</v>
      </c>
      <c r="J2530" t="s">
        <v>690</v>
      </c>
      <c r="K2530" t="s">
        <v>78</v>
      </c>
      <c r="L2530" t="s">
        <v>691</v>
      </c>
    </row>
    <row r="2531" spans="1:12">
      <c r="A2531">
        <v>2022</v>
      </c>
      <c r="B2531" t="s">
        <v>428</v>
      </c>
      <c r="C2531" t="s">
        <v>27</v>
      </c>
      <c r="D2531" t="s">
        <v>84</v>
      </c>
      <c r="E2531" t="s">
        <v>79</v>
      </c>
      <c r="F2531">
        <v>2020</v>
      </c>
      <c r="G2531">
        <v>0</v>
      </c>
      <c r="H2531" t="s">
        <v>1</v>
      </c>
      <c r="I2531" t="s">
        <v>688</v>
      </c>
      <c r="J2531" t="s">
        <v>690</v>
      </c>
      <c r="K2531" t="s">
        <v>78</v>
      </c>
      <c r="L2531" t="s">
        <v>691</v>
      </c>
    </row>
    <row r="2532" spans="1:12">
      <c r="A2532">
        <v>2022</v>
      </c>
      <c r="B2532" t="s">
        <v>422</v>
      </c>
      <c r="C2532" t="s">
        <v>15</v>
      </c>
      <c r="D2532" t="s">
        <v>84</v>
      </c>
      <c r="E2532" t="s">
        <v>79</v>
      </c>
      <c r="F2532">
        <v>2020</v>
      </c>
      <c r="G2532">
        <v>17</v>
      </c>
      <c r="H2532" t="s">
        <v>1</v>
      </c>
      <c r="I2532" t="s">
        <v>688</v>
      </c>
      <c r="J2532" t="s">
        <v>690</v>
      </c>
      <c r="K2532" t="s">
        <v>78</v>
      </c>
      <c r="L2532" t="s">
        <v>691</v>
      </c>
    </row>
    <row r="2533" spans="1:12">
      <c r="A2533">
        <v>2022</v>
      </c>
      <c r="B2533" t="s">
        <v>430</v>
      </c>
      <c r="C2533" t="s">
        <v>33</v>
      </c>
      <c r="D2533" t="s">
        <v>84</v>
      </c>
      <c r="E2533" t="s">
        <v>79</v>
      </c>
      <c r="F2533">
        <v>2020</v>
      </c>
      <c r="G2533">
        <v>3</v>
      </c>
      <c r="H2533" t="s">
        <v>1</v>
      </c>
      <c r="I2533" t="s">
        <v>688</v>
      </c>
      <c r="J2533" t="s">
        <v>690</v>
      </c>
      <c r="K2533" t="s">
        <v>78</v>
      </c>
      <c r="L2533" t="s">
        <v>691</v>
      </c>
    </row>
    <row r="2534" spans="1:12">
      <c r="A2534">
        <v>2022</v>
      </c>
      <c r="B2534" t="s">
        <v>431</v>
      </c>
      <c r="C2534" t="s">
        <v>36</v>
      </c>
      <c r="D2534" t="s">
        <v>84</v>
      </c>
      <c r="E2534" t="s">
        <v>79</v>
      </c>
      <c r="F2534">
        <v>2020</v>
      </c>
      <c r="G2534">
        <v>1</v>
      </c>
      <c r="H2534" t="s">
        <v>1</v>
      </c>
      <c r="I2534" t="s">
        <v>688</v>
      </c>
      <c r="J2534" t="s">
        <v>690</v>
      </c>
      <c r="K2534" t="s">
        <v>78</v>
      </c>
      <c r="L2534" t="s">
        <v>691</v>
      </c>
    </row>
    <row r="2535" spans="1:12">
      <c r="A2535">
        <v>2022</v>
      </c>
      <c r="B2535" t="s">
        <v>434</v>
      </c>
      <c r="C2535" t="s">
        <v>45</v>
      </c>
      <c r="D2535" t="s">
        <v>84</v>
      </c>
      <c r="E2535" t="s">
        <v>79</v>
      </c>
      <c r="F2535">
        <v>2020</v>
      </c>
      <c r="G2535">
        <v>0</v>
      </c>
      <c r="H2535" t="s">
        <v>1</v>
      </c>
      <c r="I2535" t="s">
        <v>688</v>
      </c>
      <c r="J2535" t="s">
        <v>690</v>
      </c>
      <c r="K2535" t="s">
        <v>78</v>
      </c>
      <c r="L2535" t="s">
        <v>691</v>
      </c>
    </row>
    <row r="2536" spans="1:12">
      <c r="A2536">
        <v>2022</v>
      </c>
      <c r="B2536" t="s">
        <v>429</v>
      </c>
      <c r="C2536" t="s">
        <v>30</v>
      </c>
      <c r="D2536" t="s">
        <v>84</v>
      </c>
      <c r="E2536" t="s">
        <v>79</v>
      </c>
      <c r="F2536">
        <v>2020</v>
      </c>
      <c r="G2536">
        <v>6</v>
      </c>
      <c r="H2536" t="s">
        <v>1</v>
      </c>
      <c r="I2536" t="s">
        <v>688</v>
      </c>
      <c r="J2536" t="s">
        <v>690</v>
      </c>
      <c r="K2536" t="s">
        <v>78</v>
      </c>
      <c r="L2536" t="s">
        <v>691</v>
      </c>
    </row>
    <row r="2537" spans="1:12">
      <c r="A2537">
        <v>2022</v>
      </c>
      <c r="B2537" t="s">
        <v>438</v>
      </c>
      <c r="C2537" t="s">
        <v>52</v>
      </c>
      <c r="D2537" t="s">
        <v>84</v>
      </c>
      <c r="E2537" t="s">
        <v>79</v>
      </c>
      <c r="F2537">
        <v>2020</v>
      </c>
      <c r="G2537">
        <v>0</v>
      </c>
      <c r="H2537" t="s">
        <v>1</v>
      </c>
      <c r="I2537" t="s">
        <v>688</v>
      </c>
      <c r="J2537" t="s">
        <v>690</v>
      </c>
      <c r="K2537" t="s">
        <v>78</v>
      </c>
      <c r="L2537" t="s">
        <v>691</v>
      </c>
    </row>
    <row r="2538" spans="1:12">
      <c r="A2538">
        <v>2022</v>
      </c>
      <c r="B2538" t="s">
        <v>425</v>
      </c>
      <c r="C2538" t="s">
        <v>24</v>
      </c>
      <c r="D2538" t="s">
        <v>84</v>
      </c>
      <c r="E2538" t="s">
        <v>79</v>
      </c>
      <c r="F2538">
        <v>2020</v>
      </c>
      <c r="G2538">
        <v>0</v>
      </c>
      <c r="H2538" t="s">
        <v>1</v>
      </c>
      <c r="I2538" t="s">
        <v>688</v>
      </c>
      <c r="J2538" t="s">
        <v>690</v>
      </c>
      <c r="K2538" t="s">
        <v>78</v>
      </c>
      <c r="L2538" t="s">
        <v>691</v>
      </c>
    </row>
    <row r="2539" spans="1:12">
      <c r="A2539">
        <v>2022</v>
      </c>
      <c r="B2539" t="s">
        <v>433</v>
      </c>
      <c r="C2539" t="s">
        <v>42</v>
      </c>
      <c r="D2539" t="s">
        <v>84</v>
      </c>
      <c r="E2539" t="s">
        <v>79</v>
      </c>
      <c r="F2539">
        <v>2020</v>
      </c>
      <c r="G2539">
        <v>4</v>
      </c>
      <c r="H2539" t="s">
        <v>1</v>
      </c>
      <c r="I2539" t="s">
        <v>688</v>
      </c>
      <c r="J2539" t="s">
        <v>690</v>
      </c>
      <c r="K2539" t="s">
        <v>78</v>
      </c>
      <c r="L2539" t="s">
        <v>691</v>
      </c>
    </row>
    <row r="2540" spans="1:12">
      <c r="A2540">
        <v>2022</v>
      </c>
      <c r="B2540" t="s">
        <v>435</v>
      </c>
      <c r="C2540" t="s">
        <v>48</v>
      </c>
      <c r="D2540" t="s">
        <v>142</v>
      </c>
      <c r="E2540" t="s">
        <v>143</v>
      </c>
      <c r="F2540">
        <v>2020</v>
      </c>
      <c r="G2540">
        <v>0</v>
      </c>
      <c r="H2540" t="s">
        <v>717</v>
      </c>
      <c r="I2540" t="s">
        <v>716</v>
      </c>
      <c r="J2540" t="s">
        <v>690</v>
      </c>
      <c r="L2540" t="s">
        <v>691</v>
      </c>
    </row>
    <row r="2541" spans="1:12">
      <c r="A2541">
        <v>2022</v>
      </c>
      <c r="B2541" t="s">
        <v>430</v>
      </c>
      <c r="C2541" t="s">
        <v>33</v>
      </c>
      <c r="D2541" t="s">
        <v>142</v>
      </c>
      <c r="E2541" t="s">
        <v>143</v>
      </c>
      <c r="F2541">
        <v>2020</v>
      </c>
      <c r="G2541">
        <v>50</v>
      </c>
      <c r="H2541" t="s">
        <v>717</v>
      </c>
      <c r="I2541" t="s">
        <v>716</v>
      </c>
      <c r="J2541" t="s">
        <v>690</v>
      </c>
      <c r="L2541" t="s">
        <v>691</v>
      </c>
    </row>
    <row r="2542" spans="1:12">
      <c r="A2542">
        <v>2022</v>
      </c>
      <c r="B2542" t="s">
        <v>436</v>
      </c>
      <c r="C2542" t="s">
        <v>49</v>
      </c>
      <c r="D2542" t="s">
        <v>142</v>
      </c>
      <c r="E2542" t="s">
        <v>143</v>
      </c>
      <c r="F2542">
        <v>2020</v>
      </c>
      <c r="G2542">
        <v>50</v>
      </c>
      <c r="H2542" t="s">
        <v>717</v>
      </c>
      <c r="I2542" t="s">
        <v>716</v>
      </c>
      <c r="J2542" t="s">
        <v>690</v>
      </c>
      <c r="L2542" t="s">
        <v>691</v>
      </c>
    </row>
    <row r="2543" spans="1:12">
      <c r="A2543">
        <v>2022</v>
      </c>
      <c r="B2543" t="s">
        <v>420</v>
      </c>
      <c r="C2543" t="s">
        <v>8</v>
      </c>
      <c r="D2543" t="s">
        <v>142</v>
      </c>
      <c r="E2543" t="s">
        <v>143</v>
      </c>
      <c r="F2543">
        <v>2020</v>
      </c>
      <c r="G2543">
        <v>28.57</v>
      </c>
      <c r="H2543" t="s">
        <v>717</v>
      </c>
      <c r="I2543" t="s">
        <v>716</v>
      </c>
      <c r="J2543" t="s">
        <v>690</v>
      </c>
      <c r="L2543" t="s">
        <v>691</v>
      </c>
    </row>
    <row r="2544" spans="1:12">
      <c r="A2544">
        <v>2022</v>
      </c>
      <c r="B2544" t="s">
        <v>421</v>
      </c>
      <c r="C2544" t="s">
        <v>13</v>
      </c>
      <c r="D2544" t="s">
        <v>142</v>
      </c>
      <c r="E2544" t="s">
        <v>143</v>
      </c>
      <c r="F2544">
        <v>2020</v>
      </c>
      <c r="G2544">
        <v>60</v>
      </c>
      <c r="H2544" t="s">
        <v>717</v>
      </c>
      <c r="I2544" t="s">
        <v>716</v>
      </c>
      <c r="J2544" t="s">
        <v>690</v>
      </c>
      <c r="L2544" t="s">
        <v>691</v>
      </c>
    </row>
    <row r="2545" spans="1:12">
      <c r="A2545">
        <v>2022</v>
      </c>
      <c r="B2545" t="s">
        <v>438</v>
      </c>
      <c r="C2545" t="s">
        <v>52</v>
      </c>
      <c r="D2545" t="s">
        <v>142</v>
      </c>
      <c r="E2545" t="s">
        <v>143</v>
      </c>
      <c r="F2545">
        <v>2020</v>
      </c>
      <c r="G2545">
        <v>0</v>
      </c>
      <c r="H2545" t="s">
        <v>717</v>
      </c>
      <c r="I2545" t="s">
        <v>716</v>
      </c>
      <c r="J2545" t="s">
        <v>690</v>
      </c>
      <c r="L2545" t="s">
        <v>691</v>
      </c>
    </row>
    <row r="2546" spans="1:12">
      <c r="A2546">
        <v>2022</v>
      </c>
      <c r="B2546" t="s">
        <v>434</v>
      </c>
      <c r="C2546" t="s">
        <v>45</v>
      </c>
      <c r="D2546" t="s">
        <v>142</v>
      </c>
      <c r="E2546" t="s">
        <v>143</v>
      </c>
      <c r="F2546">
        <v>2020</v>
      </c>
      <c r="G2546">
        <v>50</v>
      </c>
      <c r="H2546" t="s">
        <v>717</v>
      </c>
      <c r="I2546" t="s">
        <v>716</v>
      </c>
      <c r="J2546" t="s">
        <v>690</v>
      </c>
      <c r="L2546" t="s">
        <v>691</v>
      </c>
    </row>
    <row r="2547" spans="1:12">
      <c r="A2547">
        <v>2022</v>
      </c>
      <c r="B2547" t="s">
        <v>433</v>
      </c>
      <c r="C2547" t="s">
        <v>42</v>
      </c>
      <c r="D2547" t="s">
        <v>142</v>
      </c>
      <c r="E2547" t="s">
        <v>143</v>
      </c>
      <c r="F2547">
        <v>2020</v>
      </c>
      <c r="G2547">
        <v>0</v>
      </c>
      <c r="H2547" t="s">
        <v>717</v>
      </c>
      <c r="I2547" t="s">
        <v>716</v>
      </c>
      <c r="J2547" t="s">
        <v>690</v>
      </c>
      <c r="L2547" t="s">
        <v>691</v>
      </c>
    </row>
    <row r="2548" spans="1:12">
      <c r="A2548">
        <v>2022</v>
      </c>
      <c r="B2548" t="s">
        <v>431</v>
      </c>
      <c r="C2548" t="s">
        <v>36</v>
      </c>
      <c r="D2548" t="s">
        <v>142</v>
      </c>
      <c r="E2548" t="s">
        <v>143</v>
      </c>
      <c r="F2548">
        <v>2020</v>
      </c>
      <c r="G2548">
        <v>0</v>
      </c>
      <c r="H2548" t="s">
        <v>717</v>
      </c>
      <c r="I2548" t="s">
        <v>716</v>
      </c>
      <c r="J2548" t="s">
        <v>690</v>
      </c>
      <c r="L2548" t="s">
        <v>691</v>
      </c>
    </row>
    <row r="2549" spans="1:12">
      <c r="A2549">
        <v>2022</v>
      </c>
      <c r="B2549" t="s">
        <v>429</v>
      </c>
      <c r="C2549" t="s">
        <v>30</v>
      </c>
      <c r="D2549" t="s">
        <v>142</v>
      </c>
      <c r="E2549" t="s">
        <v>143</v>
      </c>
      <c r="F2549">
        <v>2020</v>
      </c>
      <c r="G2549">
        <v>33.33</v>
      </c>
      <c r="H2549" t="s">
        <v>717</v>
      </c>
      <c r="I2549" t="s">
        <v>716</v>
      </c>
      <c r="J2549" t="s">
        <v>690</v>
      </c>
      <c r="L2549" t="s">
        <v>691</v>
      </c>
    </row>
    <row r="2550" spans="1:12">
      <c r="A2550">
        <v>2022</v>
      </c>
      <c r="B2550" t="s">
        <v>425</v>
      </c>
      <c r="C2550" t="s">
        <v>24</v>
      </c>
      <c r="D2550" t="s">
        <v>142</v>
      </c>
      <c r="E2550" t="s">
        <v>143</v>
      </c>
      <c r="F2550">
        <v>2020</v>
      </c>
      <c r="G2550">
        <v>0</v>
      </c>
      <c r="H2550" t="s">
        <v>717</v>
      </c>
      <c r="I2550" t="s">
        <v>716</v>
      </c>
      <c r="J2550" t="s">
        <v>690</v>
      </c>
      <c r="L2550" t="s">
        <v>691</v>
      </c>
    </row>
    <row r="2551" spans="1:12">
      <c r="A2551">
        <v>2022</v>
      </c>
      <c r="B2551" t="s">
        <v>423</v>
      </c>
      <c r="C2551" t="s">
        <v>18</v>
      </c>
      <c r="D2551" t="s">
        <v>142</v>
      </c>
      <c r="E2551" t="s">
        <v>143</v>
      </c>
      <c r="F2551">
        <v>2020</v>
      </c>
      <c r="G2551">
        <v>50</v>
      </c>
      <c r="H2551" t="s">
        <v>717</v>
      </c>
      <c r="I2551" t="s">
        <v>716</v>
      </c>
      <c r="J2551" t="s">
        <v>690</v>
      </c>
      <c r="L2551" t="s">
        <v>691</v>
      </c>
    </row>
    <row r="2552" spans="1:12">
      <c r="A2552">
        <v>2022</v>
      </c>
      <c r="B2552" t="s">
        <v>439</v>
      </c>
      <c r="C2552" t="s">
        <v>53</v>
      </c>
      <c r="D2552" t="s">
        <v>142</v>
      </c>
      <c r="E2552" t="s">
        <v>143</v>
      </c>
      <c r="F2552">
        <v>2020</v>
      </c>
      <c r="G2552">
        <v>0</v>
      </c>
      <c r="H2552" t="s">
        <v>717</v>
      </c>
      <c r="I2552" t="s">
        <v>716</v>
      </c>
      <c r="J2552" t="s">
        <v>690</v>
      </c>
      <c r="L2552" t="s">
        <v>691</v>
      </c>
    </row>
    <row r="2553" spans="1:12">
      <c r="A2553">
        <v>2022</v>
      </c>
      <c r="B2553" t="s">
        <v>432</v>
      </c>
      <c r="C2553" t="s">
        <v>39</v>
      </c>
      <c r="D2553" t="s">
        <v>142</v>
      </c>
      <c r="E2553" t="s">
        <v>143</v>
      </c>
      <c r="F2553">
        <v>2020</v>
      </c>
      <c r="G2553">
        <v>0</v>
      </c>
      <c r="H2553" t="s">
        <v>717</v>
      </c>
      <c r="I2553" t="s">
        <v>716</v>
      </c>
      <c r="J2553" t="s">
        <v>690</v>
      </c>
      <c r="L2553" t="s">
        <v>691</v>
      </c>
    </row>
    <row r="2554" spans="1:12">
      <c r="A2554">
        <v>2022</v>
      </c>
      <c r="B2554" t="s">
        <v>428</v>
      </c>
      <c r="C2554" t="s">
        <v>27</v>
      </c>
      <c r="D2554" t="s">
        <v>142</v>
      </c>
      <c r="E2554" t="s">
        <v>143</v>
      </c>
      <c r="F2554">
        <v>2020</v>
      </c>
      <c r="G2554">
        <v>0</v>
      </c>
      <c r="H2554" t="s">
        <v>717</v>
      </c>
      <c r="I2554" t="s">
        <v>716</v>
      </c>
      <c r="J2554" t="s">
        <v>690</v>
      </c>
      <c r="L2554" t="s">
        <v>691</v>
      </c>
    </row>
    <row r="2555" spans="1:12">
      <c r="A2555">
        <v>2022</v>
      </c>
      <c r="B2555" t="s">
        <v>424</v>
      </c>
      <c r="C2555" t="s">
        <v>21</v>
      </c>
      <c r="D2555" t="s">
        <v>142</v>
      </c>
      <c r="E2555" t="s">
        <v>143</v>
      </c>
      <c r="F2555">
        <v>2020</v>
      </c>
      <c r="G2555">
        <v>0</v>
      </c>
      <c r="H2555" t="s">
        <v>717</v>
      </c>
      <c r="I2555" t="s">
        <v>716</v>
      </c>
      <c r="J2555" t="s">
        <v>690</v>
      </c>
      <c r="L2555" t="s">
        <v>691</v>
      </c>
    </row>
    <row r="2556" spans="1:12">
      <c r="A2556">
        <v>2022</v>
      </c>
      <c r="B2556" t="s">
        <v>422</v>
      </c>
      <c r="C2556" t="s">
        <v>15</v>
      </c>
      <c r="D2556" t="s">
        <v>142</v>
      </c>
      <c r="E2556" t="s">
        <v>143</v>
      </c>
      <c r="F2556">
        <v>2020</v>
      </c>
      <c r="G2556">
        <v>30</v>
      </c>
      <c r="H2556" t="s">
        <v>717</v>
      </c>
      <c r="I2556" t="s">
        <v>716</v>
      </c>
      <c r="J2556" t="s">
        <v>690</v>
      </c>
      <c r="L2556" t="s">
        <v>691</v>
      </c>
    </row>
    <row r="2557" spans="1:12">
      <c r="A2557">
        <v>2022</v>
      </c>
      <c r="B2557" t="s">
        <v>437</v>
      </c>
      <c r="C2557" t="s">
        <v>51</v>
      </c>
      <c r="D2557" t="s">
        <v>142</v>
      </c>
      <c r="E2557" t="s">
        <v>143</v>
      </c>
      <c r="F2557">
        <v>2020</v>
      </c>
      <c r="G2557">
        <v>0</v>
      </c>
      <c r="H2557" t="s">
        <v>717</v>
      </c>
      <c r="I2557" t="s">
        <v>716</v>
      </c>
      <c r="J2557" t="s">
        <v>690</v>
      </c>
      <c r="L2557" t="s">
        <v>691</v>
      </c>
    </row>
    <row r="2558" spans="1:12">
      <c r="A2558">
        <v>2022</v>
      </c>
      <c r="B2558" t="s">
        <v>423</v>
      </c>
      <c r="C2558" t="s">
        <v>18</v>
      </c>
      <c r="D2558" t="s">
        <v>80</v>
      </c>
      <c r="E2558" t="s">
        <v>81</v>
      </c>
      <c r="F2558">
        <v>2020</v>
      </c>
      <c r="G2558">
        <v>0</v>
      </c>
      <c r="H2558" t="s">
        <v>1</v>
      </c>
      <c r="I2558" t="s">
        <v>688</v>
      </c>
      <c r="J2558" t="s">
        <v>690</v>
      </c>
      <c r="K2558" t="s">
        <v>78</v>
      </c>
      <c r="L2558" t="s">
        <v>691</v>
      </c>
    </row>
    <row r="2559" spans="1:12">
      <c r="A2559">
        <v>2022</v>
      </c>
      <c r="B2559" t="s">
        <v>421</v>
      </c>
      <c r="C2559" t="s">
        <v>13</v>
      </c>
      <c r="D2559" t="s">
        <v>80</v>
      </c>
      <c r="E2559" t="s">
        <v>81</v>
      </c>
      <c r="F2559">
        <v>2020</v>
      </c>
      <c r="G2559">
        <v>0</v>
      </c>
      <c r="H2559" t="s">
        <v>1</v>
      </c>
      <c r="I2559" t="s">
        <v>688</v>
      </c>
      <c r="J2559" t="s">
        <v>690</v>
      </c>
      <c r="K2559" t="s">
        <v>78</v>
      </c>
      <c r="L2559" t="s">
        <v>691</v>
      </c>
    </row>
    <row r="2560" spans="1:12">
      <c r="A2560">
        <v>2022</v>
      </c>
      <c r="B2560" t="s">
        <v>433</v>
      </c>
      <c r="C2560" t="s">
        <v>42</v>
      </c>
      <c r="D2560" t="s">
        <v>80</v>
      </c>
      <c r="E2560" t="s">
        <v>81</v>
      </c>
      <c r="F2560">
        <v>2020</v>
      </c>
      <c r="G2560">
        <v>0</v>
      </c>
      <c r="H2560" t="s">
        <v>1</v>
      </c>
      <c r="I2560" t="s">
        <v>688</v>
      </c>
      <c r="J2560" t="s">
        <v>690</v>
      </c>
      <c r="K2560" t="s">
        <v>78</v>
      </c>
      <c r="L2560" t="s">
        <v>691</v>
      </c>
    </row>
    <row r="2561" spans="1:12">
      <c r="A2561">
        <v>2022</v>
      </c>
      <c r="B2561" t="s">
        <v>436</v>
      </c>
      <c r="C2561" t="s">
        <v>49</v>
      </c>
      <c r="D2561" t="s">
        <v>80</v>
      </c>
      <c r="E2561" t="s">
        <v>81</v>
      </c>
      <c r="F2561">
        <v>2020</v>
      </c>
      <c r="G2561">
        <v>0</v>
      </c>
      <c r="H2561" t="s">
        <v>1</v>
      </c>
      <c r="I2561" t="s">
        <v>688</v>
      </c>
      <c r="J2561" t="s">
        <v>690</v>
      </c>
      <c r="K2561" t="s">
        <v>78</v>
      </c>
      <c r="L2561" t="s">
        <v>691</v>
      </c>
    </row>
    <row r="2562" spans="1:12">
      <c r="A2562">
        <v>2022</v>
      </c>
      <c r="B2562" t="s">
        <v>430</v>
      </c>
      <c r="C2562" t="s">
        <v>33</v>
      </c>
      <c r="D2562" t="s">
        <v>80</v>
      </c>
      <c r="E2562" t="s">
        <v>81</v>
      </c>
      <c r="F2562">
        <v>2020</v>
      </c>
      <c r="G2562">
        <v>439.5</v>
      </c>
      <c r="H2562" t="s">
        <v>1</v>
      </c>
      <c r="I2562" t="s">
        <v>688</v>
      </c>
      <c r="J2562" t="s">
        <v>690</v>
      </c>
      <c r="K2562" t="s">
        <v>78</v>
      </c>
      <c r="L2562" t="s">
        <v>691</v>
      </c>
    </row>
    <row r="2563" spans="1:12">
      <c r="A2563">
        <v>2022</v>
      </c>
      <c r="B2563" t="s">
        <v>428</v>
      </c>
      <c r="C2563" t="s">
        <v>27</v>
      </c>
      <c r="D2563" t="s">
        <v>80</v>
      </c>
      <c r="E2563" t="s">
        <v>81</v>
      </c>
      <c r="F2563">
        <v>2020</v>
      </c>
      <c r="G2563">
        <v>0</v>
      </c>
      <c r="H2563" t="s">
        <v>1</v>
      </c>
      <c r="I2563" t="s">
        <v>688</v>
      </c>
      <c r="J2563" t="s">
        <v>690</v>
      </c>
      <c r="K2563" t="s">
        <v>78</v>
      </c>
      <c r="L2563" t="s">
        <v>691</v>
      </c>
    </row>
    <row r="2564" spans="1:12">
      <c r="A2564">
        <v>2022</v>
      </c>
      <c r="B2564" t="s">
        <v>431</v>
      </c>
      <c r="C2564" t="s">
        <v>36</v>
      </c>
      <c r="D2564" t="s">
        <v>80</v>
      </c>
      <c r="E2564" t="s">
        <v>81</v>
      </c>
      <c r="F2564">
        <v>2020</v>
      </c>
      <c r="G2564">
        <v>0</v>
      </c>
      <c r="H2564" t="s">
        <v>1</v>
      </c>
      <c r="I2564" t="s">
        <v>688</v>
      </c>
      <c r="J2564" t="s">
        <v>690</v>
      </c>
      <c r="K2564" t="s">
        <v>78</v>
      </c>
      <c r="L2564" t="s">
        <v>691</v>
      </c>
    </row>
    <row r="2565" spans="1:12">
      <c r="A2565">
        <v>2022</v>
      </c>
      <c r="B2565" t="s">
        <v>425</v>
      </c>
      <c r="C2565" t="s">
        <v>24</v>
      </c>
      <c r="D2565" t="s">
        <v>80</v>
      </c>
      <c r="E2565" t="s">
        <v>81</v>
      </c>
      <c r="F2565">
        <v>2020</v>
      </c>
      <c r="G2565">
        <v>123</v>
      </c>
      <c r="H2565" t="s">
        <v>1</v>
      </c>
      <c r="I2565" t="s">
        <v>688</v>
      </c>
      <c r="J2565" t="s">
        <v>690</v>
      </c>
      <c r="K2565" t="s">
        <v>78</v>
      </c>
      <c r="L2565" t="s">
        <v>691</v>
      </c>
    </row>
    <row r="2566" spans="1:12">
      <c r="A2566">
        <v>2022</v>
      </c>
      <c r="B2566" t="s">
        <v>429</v>
      </c>
      <c r="C2566" t="s">
        <v>30</v>
      </c>
      <c r="D2566" t="s">
        <v>80</v>
      </c>
      <c r="E2566" t="s">
        <v>81</v>
      </c>
      <c r="F2566">
        <v>2020</v>
      </c>
      <c r="G2566">
        <v>661.14</v>
      </c>
      <c r="H2566" t="s">
        <v>1</v>
      </c>
      <c r="I2566" t="s">
        <v>688</v>
      </c>
      <c r="J2566" t="s">
        <v>690</v>
      </c>
      <c r="K2566" t="s">
        <v>78</v>
      </c>
      <c r="L2566" t="s">
        <v>691</v>
      </c>
    </row>
    <row r="2567" spans="1:12">
      <c r="A2567">
        <v>2022</v>
      </c>
      <c r="B2567" t="s">
        <v>422</v>
      </c>
      <c r="C2567" t="s">
        <v>15</v>
      </c>
      <c r="D2567" t="s">
        <v>80</v>
      </c>
      <c r="E2567" t="s">
        <v>81</v>
      </c>
      <c r="F2567">
        <v>2020</v>
      </c>
      <c r="G2567">
        <v>0</v>
      </c>
      <c r="H2567" t="s">
        <v>1</v>
      </c>
      <c r="I2567" t="s">
        <v>688</v>
      </c>
      <c r="J2567" t="s">
        <v>690</v>
      </c>
      <c r="K2567" t="s">
        <v>78</v>
      </c>
      <c r="L2567" t="s">
        <v>691</v>
      </c>
    </row>
    <row r="2568" spans="1:12">
      <c r="A2568">
        <v>2022</v>
      </c>
      <c r="B2568" t="s">
        <v>437</v>
      </c>
      <c r="C2568" t="s">
        <v>51</v>
      </c>
      <c r="D2568" t="s">
        <v>80</v>
      </c>
      <c r="E2568" t="s">
        <v>81</v>
      </c>
      <c r="F2568">
        <v>2020</v>
      </c>
      <c r="G2568">
        <v>478.5</v>
      </c>
      <c r="H2568" t="s">
        <v>1</v>
      </c>
      <c r="I2568" t="s">
        <v>688</v>
      </c>
      <c r="J2568" t="s">
        <v>690</v>
      </c>
      <c r="K2568" t="s">
        <v>78</v>
      </c>
      <c r="L2568" t="s">
        <v>691</v>
      </c>
    </row>
    <row r="2569" spans="1:12">
      <c r="A2569">
        <v>2022</v>
      </c>
      <c r="B2569" t="s">
        <v>424</v>
      </c>
      <c r="C2569" t="s">
        <v>21</v>
      </c>
      <c r="D2569" t="s">
        <v>80</v>
      </c>
      <c r="E2569" t="s">
        <v>81</v>
      </c>
      <c r="F2569">
        <v>2020</v>
      </c>
      <c r="G2569">
        <v>562.5</v>
      </c>
      <c r="H2569" t="s">
        <v>1</v>
      </c>
      <c r="I2569" t="s">
        <v>688</v>
      </c>
      <c r="J2569" t="s">
        <v>690</v>
      </c>
      <c r="K2569" t="s">
        <v>78</v>
      </c>
      <c r="L2569" t="s">
        <v>691</v>
      </c>
    </row>
    <row r="2570" spans="1:12">
      <c r="A2570">
        <v>2022</v>
      </c>
      <c r="B2570" t="s">
        <v>432</v>
      </c>
      <c r="C2570" t="s">
        <v>39</v>
      </c>
      <c r="D2570" t="s">
        <v>80</v>
      </c>
      <c r="E2570" t="s">
        <v>81</v>
      </c>
      <c r="F2570">
        <v>2020</v>
      </c>
      <c r="G2570">
        <v>512</v>
      </c>
      <c r="H2570" t="s">
        <v>1</v>
      </c>
      <c r="I2570" t="s">
        <v>688</v>
      </c>
      <c r="J2570" t="s">
        <v>690</v>
      </c>
      <c r="K2570" t="s">
        <v>78</v>
      </c>
      <c r="L2570" t="s">
        <v>691</v>
      </c>
    </row>
    <row r="2571" spans="1:12">
      <c r="A2571">
        <v>2022</v>
      </c>
      <c r="B2571" t="s">
        <v>434</v>
      </c>
      <c r="C2571" t="s">
        <v>45</v>
      </c>
      <c r="D2571" t="s">
        <v>80</v>
      </c>
      <c r="E2571" t="s">
        <v>81</v>
      </c>
      <c r="F2571">
        <v>2020</v>
      </c>
      <c r="G2571">
        <v>0</v>
      </c>
      <c r="H2571" t="s">
        <v>1</v>
      </c>
      <c r="I2571" t="s">
        <v>688</v>
      </c>
      <c r="J2571" t="s">
        <v>690</v>
      </c>
      <c r="K2571" t="s">
        <v>78</v>
      </c>
      <c r="L2571" t="s">
        <v>691</v>
      </c>
    </row>
    <row r="2572" spans="1:12">
      <c r="A2572">
        <v>2022</v>
      </c>
      <c r="B2572" t="s">
        <v>435</v>
      </c>
      <c r="C2572" t="s">
        <v>48</v>
      </c>
      <c r="D2572" t="s">
        <v>80</v>
      </c>
      <c r="E2572" t="s">
        <v>81</v>
      </c>
      <c r="F2572">
        <v>2020</v>
      </c>
      <c r="G2572">
        <v>0</v>
      </c>
      <c r="H2572" t="s">
        <v>1</v>
      </c>
      <c r="I2572" t="s">
        <v>688</v>
      </c>
      <c r="J2572" t="s">
        <v>690</v>
      </c>
      <c r="K2572" t="s">
        <v>78</v>
      </c>
      <c r="L2572" t="s">
        <v>691</v>
      </c>
    </row>
    <row r="2573" spans="1:12">
      <c r="A2573">
        <v>2022</v>
      </c>
      <c r="B2573" t="s">
        <v>438</v>
      </c>
      <c r="C2573" t="s">
        <v>52</v>
      </c>
      <c r="D2573" t="s">
        <v>80</v>
      </c>
      <c r="E2573" t="s">
        <v>81</v>
      </c>
      <c r="F2573">
        <v>2020</v>
      </c>
      <c r="G2573">
        <v>0</v>
      </c>
      <c r="H2573" t="s">
        <v>1</v>
      </c>
      <c r="I2573" t="s">
        <v>688</v>
      </c>
      <c r="J2573" t="s">
        <v>690</v>
      </c>
      <c r="K2573" t="s">
        <v>78</v>
      </c>
      <c r="L2573" t="s">
        <v>691</v>
      </c>
    </row>
    <row r="2574" spans="1:12">
      <c r="A2574">
        <v>2022</v>
      </c>
      <c r="B2574" t="s">
        <v>439</v>
      </c>
      <c r="C2574" t="s">
        <v>53</v>
      </c>
      <c r="D2574" t="s">
        <v>80</v>
      </c>
      <c r="E2574" t="s">
        <v>81</v>
      </c>
      <c r="F2574">
        <v>2020</v>
      </c>
      <c r="G2574">
        <v>0</v>
      </c>
      <c r="H2574" t="s">
        <v>1</v>
      </c>
      <c r="I2574" t="s">
        <v>688</v>
      </c>
      <c r="J2574" t="s">
        <v>690</v>
      </c>
      <c r="K2574" t="s">
        <v>78</v>
      </c>
      <c r="L2574" t="s">
        <v>691</v>
      </c>
    </row>
    <row r="2575" spans="1:12">
      <c r="A2575">
        <v>2022</v>
      </c>
      <c r="B2575" t="s">
        <v>420</v>
      </c>
      <c r="C2575" t="s">
        <v>8</v>
      </c>
      <c r="D2575" t="s">
        <v>80</v>
      </c>
      <c r="E2575" t="s">
        <v>81</v>
      </c>
      <c r="F2575">
        <v>2020</v>
      </c>
      <c r="G2575">
        <v>594</v>
      </c>
      <c r="H2575" t="s">
        <v>1</v>
      </c>
      <c r="I2575" t="s">
        <v>688</v>
      </c>
      <c r="J2575" t="s">
        <v>690</v>
      </c>
      <c r="K2575" t="s">
        <v>78</v>
      </c>
      <c r="L2575" t="s">
        <v>691</v>
      </c>
    </row>
    <row r="2576" spans="1:12">
      <c r="A2576">
        <v>2022</v>
      </c>
      <c r="B2576" t="s">
        <v>432</v>
      </c>
      <c r="C2576" t="s">
        <v>39</v>
      </c>
      <c r="D2576" t="s">
        <v>67</v>
      </c>
      <c r="E2576" t="s">
        <v>68</v>
      </c>
      <c r="F2576">
        <v>2020</v>
      </c>
      <c r="G2576">
        <v>3</v>
      </c>
      <c r="H2576" t="s">
        <v>1</v>
      </c>
      <c r="I2576" t="s">
        <v>688</v>
      </c>
      <c r="J2576" t="s">
        <v>690</v>
      </c>
      <c r="K2576" t="s">
        <v>54</v>
      </c>
      <c r="L2576" t="s">
        <v>691</v>
      </c>
    </row>
    <row r="2577" spans="1:12">
      <c r="A2577">
        <v>2022</v>
      </c>
      <c r="B2577" t="s">
        <v>436</v>
      </c>
      <c r="C2577" t="s">
        <v>49</v>
      </c>
      <c r="D2577" t="s">
        <v>67</v>
      </c>
      <c r="E2577" t="s">
        <v>68</v>
      </c>
      <c r="F2577">
        <v>2020</v>
      </c>
      <c r="G2577">
        <v>2</v>
      </c>
      <c r="H2577" t="s">
        <v>1</v>
      </c>
      <c r="I2577" t="s">
        <v>688</v>
      </c>
      <c r="J2577" t="s">
        <v>690</v>
      </c>
      <c r="K2577" t="s">
        <v>54</v>
      </c>
      <c r="L2577" t="s">
        <v>691</v>
      </c>
    </row>
    <row r="2578" spans="1:12">
      <c r="A2578">
        <v>2022</v>
      </c>
      <c r="B2578" t="s">
        <v>430</v>
      </c>
      <c r="C2578" t="s">
        <v>33</v>
      </c>
      <c r="D2578" t="s">
        <v>67</v>
      </c>
      <c r="E2578" t="s">
        <v>68</v>
      </c>
      <c r="F2578">
        <v>2020</v>
      </c>
      <c r="G2578">
        <v>2</v>
      </c>
      <c r="H2578" t="s">
        <v>1</v>
      </c>
      <c r="I2578" t="s">
        <v>688</v>
      </c>
      <c r="J2578" t="s">
        <v>690</v>
      </c>
      <c r="K2578" t="s">
        <v>54</v>
      </c>
      <c r="L2578" t="s">
        <v>691</v>
      </c>
    </row>
    <row r="2579" spans="1:12">
      <c r="A2579">
        <v>2022</v>
      </c>
      <c r="B2579" t="s">
        <v>434</v>
      </c>
      <c r="C2579" t="s">
        <v>45</v>
      </c>
      <c r="D2579" t="s">
        <v>67</v>
      </c>
      <c r="E2579" t="s">
        <v>68</v>
      </c>
      <c r="F2579">
        <v>2020</v>
      </c>
      <c r="G2579">
        <v>2</v>
      </c>
      <c r="H2579" t="s">
        <v>1</v>
      </c>
      <c r="I2579" t="s">
        <v>688</v>
      </c>
      <c r="J2579" t="s">
        <v>690</v>
      </c>
      <c r="K2579" t="s">
        <v>54</v>
      </c>
      <c r="L2579" t="s">
        <v>691</v>
      </c>
    </row>
    <row r="2580" spans="1:12">
      <c r="A2580">
        <v>2022</v>
      </c>
      <c r="B2580" t="s">
        <v>428</v>
      </c>
      <c r="C2580" t="s">
        <v>27</v>
      </c>
      <c r="D2580" t="s">
        <v>67</v>
      </c>
      <c r="E2580" t="s">
        <v>68</v>
      </c>
      <c r="F2580">
        <v>2020</v>
      </c>
      <c r="G2580">
        <v>4</v>
      </c>
      <c r="H2580" t="s">
        <v>1</v>
      </c>
      <c r="I2580" t="s">
        <v>688</v>
      </c>
      <c r="J2580" t="s">
        <v>690</v>
      </c>
      <c r="K2580" t="s">
        <v>54</v>
      </c>
      <c r="L2580" t="s">
        <v>691</v>
      </c>
    </row>
    <row r="2581" spans="1:12">
      <c r="A2581">
        <v>2022</v>
      </c>
      <c r="B2581" t="s">
        <v>422</v>
      </c>
      <c r="C2581" t="s">
        <v>15</v>
      </c>
      <c r="D2581" t="s">
        <v>67</v>
      </c>
      <c r="E2581" t="s">
        <v>68</v>
      </c>
      <c r="F2581">
        <v>2020</v>
      </c>
      <c r="G2581">
        <v>10</v>
      </c>
      <c r="H2581" t="s">
        <v>1</v>
      </c>
      <c r="I2581" t="s">
        <v>688</v>
      </c>
      <c r="J2581" t="s">
        <v>690</v>
      </c>
      <c r="K2581" t="s">
        <v>54</v>
      </c>
      <c r="L2581" t="s">
        <v>691</v>
      </c>
    </row>
    <row r="2582" spans="1:12">
      <c r="A2582">
        <v>2022</v>
      </c>
      <c r="B2582" t="s">
        <v>423</v>
      </c>
      <c r="C2582" t="s">
        <v>18</v>
      </c>
      <c r="D2582" t="s">
        <v>67</v>
      </c>
      <c r="E2582" t="s">
        <v>68</v>
      </c>
      <c r="F2582">
        <v>2020</v>
      </c>
      <c r="G2582">
        <v>2</v>
      </c>
      <c r="H2582" t="s">
        <v>1</v>
      </c>
      <c r="I2582" t="s">
        <v>688</v>
      </c>
      <c r="J2582" t="s">
        <v>690</v>
      </c>
      <c r="K2582" t="s">
        <v>54</v>
      </c>
      <c r="L2582" t="s">
        <v>691</v>
      </c>
    </row>
    <row r="2583" spans="1:12">
      <c r="A2583">
        <v>2022</v>
      </c>
      <c r="B2583" t="s">
        <v>433</v>
      </c>
      <c r="C2583" t="s">
        <v>42</v>
      </c>
      <c r="D2583" t="s">
        <v>67</v>
      </c>
      <c r="E2583" t="s">
        <v>68</v>
      </c>
      <c r="F2583">
        <v>2020</v>
      </c>
      <c r="G2583">
        <v>1</v>
      </c>
      <c r="H2583" t="s">
        <v>1</v>
      </c>
      <c r="I2583" t="s">
        <v>688</v>
      </c>
      <c r="J2583" t="s">
        <v>690</v>
      </c>
      <c r="K2583" t="s">
        <v>54</v>
      </c>
      <c r="L2583" t="s">
        <v>691</v>
      </c>
    </row>
    <row r="2584" spans="1:12">
      <c r="A2584">
        <v>2022</v>
      </c>
      <c r="B2584" t="s">
        <v>438</v>
      </c>
      <c r="C2584" t="s">
        <v>52</v>
      </c>
      <c r="D2584" t="s">
        <v>67</v>
      </c>
      <c r="E2584" t="s">
        <v>68</v>
      </c>
      <c r="F2584">
        <v>2020</v>
      </c>
      <c r="G2584">
        <v>1</v>
      </c>
      <c r="H2584" t="s">
        <v>1</v>
      </c>
      <c r="I2584" t="s">
        <v>688</v>
      </c>
      <c r="J2584" t="s">
        <v>690</v>
      </c>
      <c r="K2584" t="s">
        <v>54</v>
      </c>
      <c r="L2584" t="s">
        <v>691</v>
      </c>
    </row>
    <row r="2585" spans="1:12">
      <c r="A2585">
        <v>2022</v>
      </c>
      <c r="B2585" t="s">
        <v>429</v>
      </c>
      <c r="C2585" t="s">
        <v>30</v>
      </c>
      <c r="D2585" t="s">
        <v>67</v>
      </c>
      <c r="E2585" t="s">
        <v>68</v>
      </c>
      <c r="F2585">
        <v>2020</v>
      </c>
      <c r="G2585">
        <v>9</v>
      </c>
      <c r="H2585" t="s">
        <v>1</v>
      </c>
      <c r="I2585" t="s">
        <v>688</v>
      </c>
      <c r="J2585" t="s">
        <v>690</v>
      </c>
      <c r="K2585" t="s">
        <v>54</v>
      </c>
      <c r="L2585" t="s">
        <v>691</v>
      </c>
    </row>
    <row r="2586" spans="1:12">
      <c r="A2586">
        <v>2022</v>
      </c>
      <c r="B2586" t="s">
        <v>420</v>
      </c>
      <c r="C2586" t="s">
        <v>8</v>
      </c>
      <c r="D2586" t="s">
        <v>67</v>
      </c>
      <c r="E2586" t="s">
        <v>68</v>
      </c>
      <c r="F2586">
        <v>2020</v>
      </c>
      <c r="G2586">
        <v>7</v>
      </c>
      <c r="H2586" t="s">
        <v>1</v>
      </c>
      <c r="I2586" t="s">
        <v>688</v>
      </c>
      <c r="J2586" t="s">
        <v>690</v>
      </c>
      <c r="K2586" t="s">
        <v>54</v>
      </c>
      <c r="L2586" t="s">
        <v>691</v>
      </c>
    </row>
    <row r="2587" spans="1:12">
      <c r="A2587">
        <v>2022</v>
      </c>
      <c r="B2587" t="s">
        <v>425</v>
      </c>
      <c r="C2587" t="s">
        <v>24</v>
      </c>
      <c r="D2587" t="s">
        <v>67</v>
      </c>
      <c r="E2587" t="s">
        <v>68</v>
      </c>
      <c r="F2587">
        <v>2020</v>
      </c>
      <c r="G2587">
        <v>1</v>
      </c>
      <c r="H2587" t="s">
        <v>1</v>
      </c>
      <c r="I2587" t="s">
        <v>688</v>
      </c>
      <c r="J2587" t="s">
        <v>690</v>
      </c>
      <c r="K2587" t="s">
        <v>54</v>
      </c>
      <c r="L2587" t="s">
        <v>691</v>
      </c>
    </row>
    <row r="2588" spans="1:12">
      <c r="A2588">
        <v>2022</v>
      </c>
      <c r="B2588" t="s">
        <v>439</v>
      </c>
      <c r="C2588" t="s">
        <v>53</v>
      </c>
      <c r="D2588" t="s">
        <v>67</v>
      </c>
      <c r="E2588" t="s">
        <v>68</v>
      </c>
      <c r="F2588">
        <v>2020</v>
      </c>
      <c r="G2588">
        <v>4</v>
      </c>
      <c r="H2588" t="s">
        <v>1</v>
      </c>
      <c r="I2588" t="s">
        <v>688</v>
      </c>
      <c r="J2588" t="s">
        <v>690</v>
      </c>
      <c r="K2588" t="s">
        <v>54</v>
      </c>
      <c r="L2588" t="s">
        <v>691</v>
      </c>
    </row>
    <row r="2589" spans="1:12">
      <c r="A2589">
        <v>2022</v>
      </c>
      <c r="B2589" t="s">
        <v>435</v>
      </c>
      <c r="C2589" t="s">
        <v>48</v>
      </c>
      <c r="D2589" t="s">
        <v>67</v>
      </c>
      <c r="E2589" t="s">
        <v>68</v>
      </c>
      <c r="F2589">
        <v>2020</v>
      </c>
      <c r="G2589">
        <v>1</v>
      </c>
      <c r="H2589" t="s">
        <v>1</v>
      </c>
      <c r="I2589" t="s">
        <v>688</v>
      </c>
      <c r="J2589" t="s">
        <v>690</v>
      </c>
      <c r="K2589" t="s">
        <v>54</v>
      </c>
      <c r="L2589" t="s">
        <v>691</v>
      </c>
    </row>
    <row r="2590" spans="1:12">
      <c r="A2590">
        <v>2022</v>
      </c>
      <c r="B2590" t="s">
        <v>424</v>
      </c>
      <c r="C2590" t="s">
        <v>21</v>
      </c>
      <c r="D2590" t="s">
        <v>67</v>
      </c>
      <c r="E2590" t="s">
        <v>68</v>
      </c>
      <c r="F2590">
        <v>2020</v>
      </c>
      <c r="G2590">
        <v>3</v>
      </c>
      <c r="H2590" t="s">
        <v>1</v>
      </c>
      <c r="I2590" t="s">
        <v>688</v>
      </c>
      <c r="J2590" t="s">
        <v>690</v>
      </c>
      <c r="K2590" t="s">
        <v>54</v>
      </c>
      <c r="L2590" t="s">
        <v>691</v>
      </c>
    </row>
    <row r="2591" spans="1:12">
      <c r="A2591">
        <v>2022</v>
      </c>
      <c r="B2591" t="s">
        <v>431</v>
      </c>
      <c r="C2591" t="s">
        <v>36</v>
      </c>
      <c r="D2591" t="s">
        <v>67</v>
      </c>
      <c r="E2591" t="s">
        <v>68</v>
      </c>
      <c r="F2591">
        <v>2020</v>
      </c>
      <c r="G2591">
        <v>1</v>
      </c>
      <c r="H2591" t="s">
        <v>1</v>
      </c>
      <c r="I2591" t="s">
        <v>688</v>
      </c>
      <c r="J2591" t="s">
        <v>690</v>
      </c>
      <c r="K2591" t="s">
        <v>54</v>
      </c>
      <c r="L2591" t="s">
        <v>691</v>
      </c>
    </row>
    <row r="2592" spans="1:12">
      <c r="A2592">
        <v>2022</v>
      </c>
      <c r="B2592" t="s">
        <v>421</v>
      </c>
      <c r="C2592" t="s">
        <v>13</v>
      </c>
      <c r="D2592" t="s">
        <v>67</v>
      </c>
      <c r="E2592" t="s">
        <v>68</v>
      </c>
      <c r="F2592">
        <v>2020</v>
      </c>
      <c r="G2592">
        <v>5</v>
      </c>
      <c r="H2592" t="s">
        <v>1</v>
      </c>
      <c r="I2592" t="s">
        <v>688</v>
      </c>
      <c r="J2592" t="s">
        <v>690</v>
      </c>
      <c r="K2592" t="s">
        <v>54</v>
      </c>
      <c r="L2592" t="s">
        <v>691</v>
      </c>
    </row>
    <row r="2593" spans="1:12">
      <c r="A2593">
        <v>2022</v>
      </c>
      <c r="B2593" t="s">
        <v>437</v>
      </c>
      <c r="C2593" t="s">
        <v>51</v>
      </c>
      <c r="D2593" t="s">
        <v>67</v>
      </c>
      <c r="E2593" t="s">
        <v>68</v>
      </c>
      <c r="F2593">
        <v>2020</v>
      </c>
      <c r="G2593">
        <v>4</v>
      </c>
      <c r="H2593" t="s">
        <v>1</v>
      </c>
      <c r="I2593" t="s">
        <v>688</v>
      </c>
      <c r="J2593" t="s">
        <v>690</v>
      </c>
      <c r="K2593" t="s">
        <v>54</v>
      </c>
      <c r="L2593" t="s">
        <v>691</v>
      </c>
    </row>
    <row r="2594" spans="1:12">
      <c r="A2594">
        <v>2022</v>
      </c>
      <c r="B2594" t="s">
        <v>432</v>
      </c>
      <c r="C2594" t="s">
        <v>39</v>
      </c>
      <c r="D2594" t="s">
        <v>46</v>
      </c>
      <c r="E2594" t="s">
        <v>47</v>
      </c>
      <c r="F2594">
        <v>2022</v>
      </c>
      <c r="G2594">
        <v>83.65</v>
      </c>
      <c r="H2594" t="s">
        <v>1</v>
      </c>
      <c r="I2594" t="s">
        <v>688</v>
      </c>
      <c r="J2594" t="s">
        <v>690</v>
      </c>
      <c r="K2594" t="s">
        <v>2</v>
      </c>
      <c r="L2594" t="s">
        <v>708</v>
      </c>
    </row>
    <row r="2595" spans="1:12">
      <c r="A2595">
        <v>2022</v>
      </c>
      <c r="B2595" t="s">
        <v>423</v>
      </c>
      <c r="C2595" t="s">
        <v>18</v>
      </c>
      <c r="D2595" t="s">
        <v>46</v>
      </c>
      <c r="E2595" t="s">
        <v>47</v>
      </c>
      <c r="F2595">
        <v>2022</v>
      </c>
      <c r="G2595">
        <v>76.83</v>
      </c>
      <c r="H2595" t="s">
        <v>1</v>
      </c>
      <c r="I2595" t="s">
        <v>688</v>
      </c>
      <c r="J2595" t="s">
        <v>690</v>
      </c>
      <c r="K2595" t="s">
        <v>2</v>
      </c>
      <c r="L2595" t="s">
        <v>708</v>
      </c>
    </row>
    <row r="2596" spans="1:12">
      <c r="A2596">
        <v>2022</v>
      </c>
      <c r="B2596" t="s">
        <v>429</v>
      </c>
      <c r="C2596" t="s">
        <v>30</v>
      </c>
      <c r="D2596" t="s">
        <v>46</v>
      </c>
      <c r="E2596" t="s">
        <v>47</v>
      </c>
      <c r="F2596">
        <v>2023</v>
      </c>
      <c r="G2596">
        <v>78.069999999999993</v>
      </c>
      <c r="H2596" t="s">
        <v>1</v>
      </c>
      <c r="I2596" t="s">
        <v>688</v>
      </c>
      <c r="J2596" t="s">
        <v>690</v>
      </c>
      <c r="K2596" t="s">
        <v>2</v>
      </c>
      <c r="L2596" t="s">
        <v>708</v>
      </c>
    </row>
    <row r="2597" spans="1:12">
      <c r="A2597">
        <v>2022</v>
      </c>
      <c r="B2597" t="s">
        <v>437</v>
      </c>
      <c r="C2597" t="s">
        <v>51</v>
      </c>
      <c r="D2597" t="s">
        <v>46</v>
      </c>
      <c r="E2597" t="s">
        <v>47</v>
      </c>
      <c r="F2597">
        <v>2023</v>
      </c>
      <c r="G2597">
        <v>88.38</v>
      </c>
      <c r="H2597" t="s">
        <v>1</v>
      </c>
      <c r="I2597" t="s">
        <v>688</v>
      </c>
      <c r="J2597" t="s">
        <v>690</v>
      </c>
      <c r="K2597" t="s">
        <v>2</v>
      </c>
      <c r="L2597" t="s">
        <v>708</v>
      </c>
    </row>
    <row r="2598" spans="1:12">
      <c r="A2598">
        <v>2022</v>
      </c>
      <c r="B2598" t="s">
        <v>431</v>
      </c>
      <c r="C2598" t="s">
        <v>36</v>
      </c>
      <c r="D2598" t="s">
        <v>46</v>
      </c>
      <c r="E2598" t="s">
        <v>47</v>
      </c>
      <c r="F2598">
        <v>2022</v>
      </c>
      <c r="G2598">
        <v>78.349999999999994</v>
      </c>
      <c r="H2598" t="s">
        <v>1</v>
      </c>
      <c r="I2598" t="s">
        <v>688</v>
      </c>
      <c r="J2598" t="s">
        <v>690</v>
      </c>
      <c r="K2598" t="s">
        <v>2</v>
      </c>
      <c r="L2598" t="s">
        <v>708</v>
      </c>
    </row>
    <row r="2599" spans="1:12">
      <c r="A2599">
        <v>2022</v>
      </c>
      <c r="B2599" t="s">
        <v>439</v>
      </c>
      <c r="C2599" t="s">
        <v>53</v>
      </c>
      <c r="D2599" t="s">
        <v>46</v>
      </c>
      <c r="E2599" t="s">
        <v>47</v>
      </c>
      <c r="F2599">
        <v>2023</v>
      </c>
      <c r="G2599">
        <v>83.53</v>
      </c>
      <c r="H2599" t="s">
        <v>1</v>
      </c>
      <c r="I2599" t="s">
        <v>688</v>
      </c>
      <c r="J2599" t="s">
        <v>690</v>
      </c>
      <c r="K2599" t="s">
        <v>2</v>
      </c>
      <c r="L2599" t="s">
        <v>708</v>
      </c>
    </row>
    <row r="2600" spans="1:12">
      <c r="A2600">
        <v>2022</v>
      </c>
      <c r="B2600" t="s">
        <v>420</v>
      </c>
      <c r="C2600" t="s">
        <v>8</v>
      </c>
      <c r="D2600" t="s">
        <v>46</v>
      </c>
      <c r="E2600" t="s">
        <v>47</v>
      </c>
      <c r="F2600">
        <v>2023</v>
      </c>
      <c r="G2600">
        <v>84.55</v>
      </c>
      <c r="H2600" t="s">
        <v>1</v>
      </c>
      <c r="I2600" t="s">
        <v>688</v>
      </c>
      <c r="J2600" t="s">
        <v>690</v>
      </c>
      <c r="K2600" t="s">
        <v>2</v>
      </c>
      <c r="L2600" t="s">
        <v>708</v>
      </c>
    </row>
    <row r="2601" spans="1:12">
      <c r="A2601">
        <v>2022</v>
      </c>
      <c r="B2601" t="s">
        <v>438</v>
      </c>
      <c r="C2601" t="s">
        <v>52</v>
      </c>
      <c r="D2601" t="s">
        <v>46</v>
      </c>
      <c r="E2601" t="s">
        <v>47</v>
      </c>
      <c r="F2601">
        <v>2022</v>
      </c>
      <c r="G2601">
        <v>72.819999999999993</v>
      </c>
      <c r="H2601" t="s">
        <v>1</v>
      </c>
      <c r="I2601" t="s">
        <v>688</v>
      </c>
      <c r="J2601" t="s">
        <v>690</v>
      </c>
      <c r="K2601" t="s">
        <v>2</v>
      </c>
      <c r="L2601" t="s">
        <v>708</v>
      </c>
    </row>
    <row r="2602" spans="1:12">
      <c r="A2602">
        <v>2022</v>
      </c>
      <c r="B2602" t="s">
        <v>424</v>
      </c>
      <c r="C2602" t="s">
        <v>21</v>
      </c>
      <c r="D2602" t="s">
        <v>46</v>
      </c>
      <c r="E2602" t="s">
        <v>47</v>
      </c>
      <c r="F2602">
        <v>2023</v>
      </c>
      <c r="G2602">
        <v>83.17</v>
      </c>
      <c r="H2602" t="s">
        <v>1</v>
      </c>
      <c r="I2602" t="s">
        <v>688</v>
      </c>
      <c r="J2602" t="s">
        <v>690</v>
      </c>
      <c r="K2602" t="s">
        <v>2</v>
      </c>
      <c r="L2602" t="s">
        <v>708</v>
      </c>
    </row>
    <row r="2603" spans="1:12">
      <c r="A2603">
        <v>2022</v>
      </c>
      <c r="B2603" t="s">
        <v>421</v>
      </c>
      <c r="C2603" t="s">
        <v>13</v>
      </c>
      <c r="D2603" t="s">
        <v>46</v>
      </c>
      <c r="E2603" t="s">
        <v>47</v>
      </c>
      <c r="F2603">
        <v>2024</v>
      </c>
      <c r="G2603">
        <v>84.92</v>
      </c>
      <c r="H2603" t="s">
        <v>1</v>
      </c>
      <c r="I2603" t="s">
        <v>688</v>
      </c>
      <c r="J2603" t="s">
        <v>690</v>
      </c>
      <c r="K2603" t="s">
        <v>2</v>
      </c>
      <c r="L2603" t="s">
        <v>708</v>
      </c>
    </row>
    <row r="2604" spans="1:12">
      <c r="A2604">
        <v>2022</v>
      </c>
      <c r="B2604" t="s">
        <v>433</v>
      </c>
      <c r="C2604" t="s">
        <v>42</v>
      </c>
      <c r="D2604" t="s">
        <v>46</v>
      </c>
      <c r="E2604" t="s">
        <v>47</v>
      </c>
      <c r="F2604">
        <v>2023</v>
      </c>
      <c r="G2604">
        <v>86.19</v>
      </c>
      <c r="H2604" t="s">
        <v>1</v>
      </c>
      <c r="I2604" t="s">
        <v>688</v>
      </c>
      <c r="J2604" t="s">
        <v>690</v>
      </c>
      <c r="K2604" t="s">
        <v>2</v>
      </c>
      <c r="L2604" t="s">
        <v>708</v>
      </c>
    </row>
    <row r="2605" spans="1:12">
      <c r="A2605">
        <v>2022</v>
      </c>
      <c r="B2605" t="s">
        <v>434</v>
      </c>
      <c r="C2605" t="s">
        <v>45</v>
      </c>
      <c r="D2605" t="s">
        <v>46</v>
      </c>
      <c r="E2605" t="s">
        <v>47</v>
      </c>
      <c r="F2605">
        <v>2024</v>
      </c>
      <c r="G2605">
        <v>80.12</v>
      </c>
      <c r="H2605" t="s">
        <v>1</v>
      </c>
      <c r="I2605" t="s">
        <v>688</v>
      </c>
      <c r="J2605" t="s">
        <v>690</v>
      </c>
      <c r="K2605" t="s">
        <v>2</v>
      </c>
      <c r="L2605" t="s">
        <v>708</v>
      </c>
    </row>
    <row r="2606" spans="1:12">
      <c r="A2606">
        <v>2022</v>
      </c>
      <c r="B2606" t="s">
        <v>436</v>
      </c>
      <c r="C2606" t="s">
        <v>49</v>
      </c>
      <c r="D2606" t="s">
        <v>46</v>
      </c>
      <c r="E2606" t="s">
        <v>47</v>
      </c>
      <c r="F2606">
        <v>2022</v>
      </c>
      <c r="G2606">
        <v>86.61</v>
      </c>
      <c r="H2606" t="s">
        <v>1</v>
      </c>
      <c r="I2606" t="s">
        <v>688</v>
      </c>
      <c r="J2606" t="s">
        <v>690</v>
      </c>
      <c r="K2606" t="s">
        <v>2</v>
      </c>
      <c r="L2606" t="s">
        <v>708</v>
      </c>
    </row>
    <row r="2607" spans="1:12">
      <c r="A2607">
        <v>2022</v>
      </c>
      <c r="B2607" t="s">
        <v>428</v>
      </c>
      <c r="C2607" t="s">
        <v>27</v>
      </c>
      <c r="D2607" t="s">
        <v>46</v>
      </c>
      <c r="E2607" t="s">
        <v>47</v>
      </c>
      <c r="F2607">
        <v>2024</v>
      </c>
      <c r="G2607">
        <v>78.59</v>
      </c>
      <c r="H2607" t="s">
        <v>1</v>
      </c>
      <c r="I2607" t="s">
        <v>688</v>
      </c>
      <c r="J2607" t="s">
        <v>690</v>
      </c>
      <c r="K2607" t="s">
        <v>2</v>
      </c>
      <c r="L2607" t="s">
        <v>708</v>
      </c>
    </row>
    <row r="2608" spans="1:12">
      <c r="A2608">
        <v>2022</v>
      </c>
      <c r="B2608" t="s">
        <v>422</v>
      </c>
      <c r="C2608" t="s">
        <v>15</v>
      </c>
      <c r="D2608" t="s">
        <v>46</v>
      </c>
      <c r="E2608" t="s">
        <v>47</v>
      </c>
      <c r="F2608">
        <v>2022</v>
      </c>
      <c r="G2608">
        <v>82.63</v>
      </c>
      <c r="H2608" t="s">
        <v>1</v>
      </c>
      <c r="I2608" t="s">
        <v>688</v>
      </c>
      <c r="J2608" t="s">
        <v>690</v>
      </c>
      <c r="K2608" t="s">
        <v>2</v>
      </c>
      <c r="L2608" t="s">
        <v>708</v>
      </c>
    </row>
    <row r="2609" spans="1:12">
      <c r="A2609">
        <v>2022</v>
      </c>
      <c r="B2609" t="s">
        <v>435</v>
      </c>
      <c r="C2609" t="s">
        <v>48</v>
      </c>
      <c r="D2609" t="s">
        <v>46</v>
      </c>
      <c r="E2609" t="s">
        <v>47</v>
      </c>
      <c r="F2609">
        <v>2024</v>
      </c>
      <c r="G2609">
        <v>76.08</v>
      </c>
      <c r="H2609" t="s">
        <v>1</v>
      </c>
      <c r="I2609" t="s">
        <v>688</v>
      </c>
      <c r="J2609" t="s">
        <v>690</v>
      </c>
      <c r="K2609" t="s">
        <v>2</v>
      </c>
      <c r="L2609" t="s">
        <v>708</v>
      </c>
    </row>
    <row r="2610" spans="1:12">
      <c r="A2610">
        <v>2022</v>
      </c>
      <c r="B2610" t="s">
        <v>430</v>
      </c>
      <c r="C2610" t="s">
        <v>33</v>
      </c>
      <c r="D2610" t="s">
        <v>46</v>
      </c>
      <c r="E2610" t="s">
        <v>47</v>
      </c>
      <c r="F2610">
        <v>2023</v>
      </c>
      <c r="G2610">
        <v>71.81</v>
      </c>
      <c r="H2610" t="s">
        <v>1</v>
      </c>
      <c r="I2610" t="s">
        <v>688</v>
      </c>
      <c r="J2610" t="s">
        <v>690</v>
      </c>
      <c r="K2610" t="s">
        <v>2</v>
      </c>
      <c r="L2610" t="s">
        <v>708</v>
      </c>
    </row>
    <row r="2611" spans="1:12">
      <c r="A2611">
        <v>2022</v>
      </c>
      <c r="B2611" t="s">
        <v>425</v>
      </c>
      <c r="C2611" t="s">
        <v>24</v>
      </c>
      <c r="D2611" t="s">
        <v>46</v>
      </c>
      <c r="E2611" t="s">
        <v>47</v>
      </c>
      <c r="F2611">
        <v>2023</v>
      </c>
      <c r="G2611">
        <v>80.56</v>
      </c>
      <c r="H2611" t="s">
        <v>1</v>
      </c>
      <c r="I2611" t="s">
        <v>688</v>
      </c>
      <c r="J2611" t="s">
        <v>690</v>
      </c>
      <c r="K2611" t="s">
        <v>2</v>
      </c>
      <c r="L2611" t="s">
        <v>708</v>
      </c>
    </row>
    <row r="2612" spans="1:12">
      <c r="A2612">
        <v>2022</v>
      </c>
      <c r="B2612" t="s">
        <v>430</v>
      </c>
      <c r="C2612" t="s">
        <v>33</v>
      </c>
      <c r="D2612" t="s">
        <v>37</v>
      </c>
      <c r="E2612" t="s">
        <v>38</v>
      </c>
      <c r="F2612">
        <v>2020</v>
      </c>
      <c r="G2612">
        <v>33.85</v>
      </c>
      <c r="H2612" t="s">
        <v>1</v>
      </c>
      <c r="I2612" t="s">
        <v>688</v>
      </c>
      <c r="J2612" t="s">
        <v>690</v>
      </c>
      <c r="K2612" t="s">
        <v>2</v>
      </c>
      <c r="L2612" t="s">
        <v>708</v>
      </c>
    </row>
    <row r="2613" spans="1:12">
      <c r="A2613">
        <v>2022</v>
      </c>
      <c r="B2613" t="s">
        <v>438</v>
      </c>
      <c r="C2613" t="s">
        <v>52</v>
      </c>
      <c r="D2613" t="s">
        <v>37</v>
      </c>
      <c r="E2613" t="s">
        <v>38</v>
      </c>
      <c r="F2613">
        <v>2020</v>
      </c>
      <c r="G2613">
        <v>28.61</v>
      </c>
      <c r="H2613" t="s">
        <v>1</v>
      </c>
      <c r="I2613" t="s">
        <v>688</v>
      </c>
      <c r="J2613" t="s">
        <v>690</v>
      </c>
      <c r="K2613" t="s">
        <v>2</v>
      </c>
      <c r="L2613" t="s">
        <v>708</v>
      </c>
    </row>
    <row r="2614" spans="1:12">
      <c r="A2614">
        <v>2022</v>
      </c>
      <c r="B2614" t="s">
        <v>425</v>
      </c>
      <c r="C2614" t="s">
        <v>24</v>
      </c>
      <c r="D2614" t="s">
        <v>37</v>
      </c>
      <c r="E2614" t="s">
        <v>38</v>
      </c>
      <c r="F2614">
        <v>2020</v>
      </c>
      <c r="G2614">
        <v>21.57</v>
      </c>
      <c r="H2614" t="s">
        <v>1</v>
      </c>
      <c r="I2614" t="s">
        <v>688</v>
      </c>
      <c r="J2614" t="s">
        <v>690</v>
      </c>
      <c r="K2614" t="s">
        <v>2</v>
      </c>
      <c r="L2614" t="s">
        <v>708</v>
      </c>
    </row>
    <row r="2615" spans="1:12">
      <c r="A2615">
        <v>2022</v>
      </c>
      <c r="B2615" t="s">
        <v>434</v>
      </c>
      <c r="C2615" t="s">
        <v>45</v>
      </c>
      <c r="D2615" t="s">
        <v>37</v>
      </c>
      <c r="E2615" t="s">
        <v>38</v>
      </c>
      <c r="F2615">
        <v>2020</v>
      </c>
      <c r="G2615">
        <v>18.25</v>
      </c>
      <c r="H2615" t="s">
        <v>1</v>
      </c>
      <c r="I2615" t="s">
        <v>688</v>
      </c>
      <c r="J2615" t="s">
        <v>690</v>
      </c>
      <c r="K2615" t="s">
        <v>2</v>
      </c>
      <c r="L2615" t="s">
        <v>708</v>
      </c>
    </row>
    <row r="2616" spans="1:12">
      <c r="A2616">
        <v>2022</v>
      </c>
      <c r="B2616" t="s">
        <v>436</v>
      </c>
      <c r="C2616" t="s">
        <v>49</v>
      </c>
      <c r="D2616" t="s">
        <v>37</v>
      </c>
      <c r="E2616" t="s">
        <v>38</v>
      </c>
      <c r="F2616">
        <v>2020</v>
      </c>
      <c r="G2616">
        <v>20.94</v>
      </c>
      <c r="H2616" t="s">
        <v>1</v>
      </c>
      <c r="I2616" t="s">
        <v>688</v>
      </c>
      <c r="J2616" t="s">
        <v>690</v>
      </c>
      <c r="K2616" t="s">
        <v>2</v>
      </c>
      <c r="L2616" t="s">
        <v>708</v>
      </c>
    </row>
    <row r="2617" spans="1:12">
      <c r="A2617">
        <v>2022</v>
      </c>
      <c r="B2617" t="s">
        <v>421</v>
      </c>
      <c r="C2617" t="s">
        <v>13</v>
      </c>
      <c r="D2617" t="s">
        <v>37</v>
      </c>
      <c r="E2617" t="s">
        <v>38</v>
      </c>
      <c r="F2617">
        <v>2020</v>
      </c>
      <c r="G2617">
        <v>18.68</v>
      </c>
      <c r="H2617" t="s">
        <v>1</v>
      </c>
      <c r="I2617" t="s">
        <v>688</v>
      </c>
      <c r="J2617" t="s">
        <v>690</v>
      </c>
      <c r="K2617" t="s">
        <v>2</v>
      </c>
      <c r="L2617" t="s">
        <v>708</v>
      </c>
    </row>
    <row r="2618" spans="1:12">
      <c r="A2618">
        <v>2022</v>
      </c>
      <c r="B2618" t="s">
        <v>433</v>
      </c>
      <c r="C2618" t="s">
        <v>42</v>
      </c>
      <c r="D2618" t="s">
        <v>37</v>
      </c>
      <c r="E2618" t="s">
        <v>38</v>
      </c>
      <c r="F2618">
        <v>2020</v>
      </c>
      <c r="G2618">
        <v>11.41</v>
      </c>
      <c r="H2618" t="s">
        <v>1</v>
      </c>
      <c r="I2618" t="s">
        <v>688</v>
      </c>
      <c r="J2618" t="s">
        <v>690</v>
      </c>
      <c r="K2618" t="s">
        <v>2</v>
      </c>
      <c r="L2618" t="s">
        <v>708</v>
      </c>
    </row>
    <row r="2619" spans="1:12">
      <c r="A2619">
        <v>2022</v>
      </c>
      <c r="B2619" t="s">
        <v>428</v>
      </c>
      <c r="C2619" t="s">
        <v>27</v>
      </c>
      <c r="D2619" t="s">
        <v>37</v>
      </c>
      <c r="E2619" t="s">
        <v>38</v>
      </c>
      <c r="F2619">
        <v>2020</v>
      </c>
      <c r="G2619">
        <v>23.25</v>
      </c>
      <c r="H2619" t="s">
        <v>1</v>
      </c>
      <c r="I2619" t="s">
        <v>688</v>
      </c>
      <c r="J2619" t="s">
        <v>690</v>
      </c>
      <c r="K2619" t="s">
        <v>2</v>
      </c>
      <c r="L2619" t="s">
        <v>708</v>
      </c>
    </row>
    <row r="2620" spans="1:12">
      <c r="A2620">
        <v>2022</v>
      </c>
      <c r="B2620" t="s">
        <v>435</v>
      </c>
      <c r="C2620" t="s">
        <v>48</v>
      </c>
      <c r="D2620" t="s">
        <v>37</v>
      </c>
      <c r="E2620" t="s">
        <v>38</v>
      </c>
      <c r="F2620">
        <v>2020</v>
      </c>
      <c r="G2620">
        <v>36.200000000000003</v>
      </c>
      <c r="H2620" t="s">
        <v>1</v>
      </c>
      <c r="I2620" t="s">
        <v>688</v>
      </c>
      <c r="J2620" t="s">
        <v>690</v>
      </c>
      <c r="K2620" t="s">
        <v>2</v>
      </c>
      <c r="L2620" t="s">
        <v>708</v>
      </c>
    </row>
    <row r="2621" spans="1:12">
      <c r="A2621">
        <v>2022</v>
      </c>
      <c r="B2621" t="s">
        <v>420</v>
      </c>
      <c r="C2621" t="s">
        <v>8</v>
      </c>
      <c r="D2621" t="s">
        <v>37</v>
      </c>
      <c r="E2621" t="s">
        <v>38</v>
      </c>
      <c r="F2621">
        <v>2020</v>
      </c>
      <c r="G2621">
        <v>20.14</v>
      </c>
      <c r="H2621" t="s">
        <v>1</v>
      </c>
      <c r="I2621" t="s">
        <v>688</v>
      </c>
      <c r="J2621" t="s">
        <v>690</v>
      </c>
      <c r="K2621" t="s">
        <v>2</v>
      </c>
      <c r="L2621" t="s">
        <v>708</v>
      </c>
    </row>
    <row r="2622" spans="1:12">
      <c r="A2622">
        <v>2022</v>
      </c>
      <c r="B2622" t="s">
        <v>423</v>
      </c>
      <c r="C2622" t="s">
        <v>18</v>
      </c>
      <c r="D2622" t="s">
        <v>37</v>
      </c>
      <c r="E2622" t="s">
        <v>38</v>
      </c>
      <c r="F2622">
        <v>2020</v>
      </c>
      <c r="G2622">
        <v>26.65</v>
      </c>
      <c r="H2622" t="s">
        <v>1</v>
      </c>
      <c r="I2622" t="s">
        <v>688</v>
      </c>
      <c r="J2622" t="s">
        <v>690</v>
      </c>
      <c r="K2622" t="s">
        <v>2</v>
      </c>
      <c r="L2622" t="s">
        <v>708</v>
      </c>
    </row>
    <row r="2623" spans="1:12">
      <c r="A2623">
        <v>2022</v>
      </c>
      <c r="B2623" t="s">
        <v>439</v>
      </c>
      <c r="C2623" t="s">
        <v>53</v>
      </c>
      <c r="D2623" t="s">
        <v>37</v>
      </c>
      <c r="E2623" t="s">
        <v>38</v>
      </c>
      <c r="F2623">
        <v>2020</v>
      </c>
      <c r="G2623">
        <v>17.48</v>
      </c>
      <c r="H2623" t="s">
        <v>1</v>
      </c>
      <c r="I2623" t="s">
        <v>688</v>
      </c>
      <c r="J2623" t="s">
        <v>690</v>
      </c>
      <c r="K2623" t="s">
        <v>2</v>
      </c>
      <c r="L2623" t="s">
        <v>708</v>
      </c>
    </row>
    <row r="2624" spans="1:12">
      <c r="A2624">
        <v>2022</v>
      </c>
      <c r="B2624" t="s">
        <v>424</v>
      </c>
      <c r="C2624" t="s">
        <v>21</v>
      </c>
      <c r="D2624" t="s">
        <v>37</v>
      </c>
      <c r="E2624" t="s">
        <v>38</v>
      </c>
      <c r="F2624">
        <v>2020</v>
      </c>
      <c r="G2624">
        <v>22.56</v>
      </c>
      <c r="H2624" t="s">
        <v>1</v>
      </c>
      <c r="I2624" t="s">
        <v>688</v>
      </c>
      <c r="J2624" t="s">
        <v>690</v>
      </c>
      <c r="K2624" t="s">
        <v>2</v>
      </c>
      <c r="L2624" t="s">
        <v>708</v>
      </c>
    </row>
    <row r="2625" spans="1:12">
      <c r="A2625">
        <v>2022</v>
      </c>
      <c r="B2625" t="s">
        <v>431</v>
      </c>
      <c r="C2625" t="s">
        <v>36</v>
      </c>
      <c r="D2625" t="s">
        <v>37</v>
      </c>
      <c r="E2625" t="s">
        <v>38</v>
      </c>
      <c r="F2625">
        <v>2020</v>
      </c>
      <c r="G2625">
        <v>21.53</v>
      </c>
      <c r="H2625" t="s">
        <v>1</v>
      </c>
      <c r="I2625" t="s">
        <v>688</v>
      </c>
      <c r="J2625" t="s">
        <v>690</v>
      </c>
      <c r="K2625" t="s">
        <v>2</v>
      </c>
      <c r="L2625" t="s">
        <v>708</v>
      </c>
    </row>
    <row r="2626" spans="1:12">
      <c r="A2626">
        <v>2022</v>
      </c>
      <c r="B2626" t="s">
        <v>432</v>
      </c>
      <c r="C2626" t="s">
        <v>39</v>
      </c>
      <c r="D2626" t="s">
        <v>37</v>
      </c>
      <c r="E2626" t="s">
        <v>38</v>
      </c>
      <c r="F2626">
        <v>2020</v>
      </c>
      <c r="G2626">
        <v>20.51</v>
      </c>
      <c r="H2626" t="s">
        <v>1</v>
      </c>
      <c r="I2626" t="s">
        <v>688</v>
      </c>
      <c r="J2626" t="s">
        <v>690</v>
      </c>
      <c r="K2626" t="s">
        <v>2</v>
      </c>
      <c r="L2626" t="s">
        <v>708</v>
      </c>
    </row>
    <row r="2627" spans="1:12">
      <c r="A2627">
        <v>2022</v>
      </c>
      <c r="B2627" t="s">
        <v>422</v>
      </c>
      <c r="C2627" t="s">
        <v>15</v>
      </c>
      <c r="D2627" t="s">
        <v>37</v>
      </c>
      <c r="E2627" t="s">
        <v>38</v>
      </c>
      <c r="F2627">
        <v>2020</v>
      </c>
      <c r="G2627">
        <v>25.53</v>
      </c>
      <c r="H2627" t="s">
        <v>1</v>
      </c>
      <c r="I2627" t="s">
        <v>688</v>
      </c>
      <c r="J2627" t="s">
        <v>690</v>
      </c>
      <c r="K2627" t="s">
        <v>2</v>
      </c>
      <c r="L2627" t="s">
        <v>708</v>
      </c>
    </row>
    <row r="2628" spans="1:12">
      <c r="A2628">
        <v>2022</v>
      </c>
      <c r="B2628" t="s">
        <v>429</v>
      </c>
      <c r="C2628" t="s">
        <v>30</v>
      </c>
      <c r="D2628" t="s">
        <v>37</v>
      </c>
      <c r="E2628" t="s">
        <v>38</v>
      </c>
      <c r="F2628">
        <v>2020</v>
      </c>
      <c r="G2628">
        <v>26.66</v>
      </c>
      <c r="H2628" t="s">
        <v>1</v>
      </c>
      <c r="I2628" t="s">
        <v>688</v>
      </c>
      <c r="J2628" t="s">
        <v>690</v>
      </c>
      <c r="K2628" t="s">
        <v>2</v>
      </c>
      <c r="L2628" t="s">
        <v>708</v>
      </c>
    </row>
    <row r="2629" spans="1:12">
      <c r="A2629">
        <v>2022</v>
      </c>
      <c r="B2629" t="s">
        <v>437</v>
      </c>
      <c r="C2629" t="s">
        <v>51</v>
      </c>
      <c r="D2629" t="s">
        <v>37</v>
      </c>
      <c r="E2629" t="s">
        <v>38</v>
      </c>
      <c r="F2629">
        <v>2020</v>
      </c>
      <c r="G2629">
        <v>19.03</v>
      </c>
      <c r="H2629" t="s">
        <v>1</v>
      </c>
      <c r="I2629" t="s">
        <v>688</v>
      </c>
      <c r="J2629" t="s">
        <v>690</v>
      </c>
      <c r="K2629" t="s">
        <v>2</v>
      </c>
      <c r="L2629" t="s">
        <v>708</v>
      </c>
    </row>
    <row r="2630" spans="1:12">
      <c r="A2630">
        <v>2022</v>
      </c>
      <c r="B2630" t="s">
        <v>439</v>
      </c>
      <c r="C2630" t="s">
        <v>53</v>
      </c>
      <c r="D2630" t="s">
        <v>58</v>
      </c>
      <c r="E2630" t="s">
        <v>59</v>
      </c>
      <c r="F2630">
        <v>2019</v>
      </c>
      <c r="G2630">
        <v>161</v>
      </c>
      <c r="H2630" t="s">
        <v>1</v>
      </c>
      <c r="I2630" t="s">
        <v>688</v>
      </c>
      <c r="J2630" t="s">
        <v>690</v>
      </c>
      <c r="K2630" t="s">
        <v>54</v>
      </c>
      <c r="L2630" t="s">
        <v>695</v>
      </c>
    </row>
    <row r="2631" spans="1:12">
      <c r="A2631">
        <v>2022</v>
      </c>
      <c r="B2631" t="s">
        <v>437</v>
      </c>
      <c r="C2631" t="s">
        <v>51</v>
      </c>
      <c r="D2631" t="s">
        <v>58</v>
      </c>
      <c r="E2631" t="s">
        <v>59</v>
      </c>
      <c r="F2631">
        <v>2019</v>
      </c>
      <c r="G2631">
        <v>768</v>
      </c>
      <c r="H2631" t="s">
        <v>1</v>
      </c>
      <c r="I2631" t="s">
        <v>688</v>
      </c>
      <c r="J2631" t="s">
        <v>690</v>
      </c>
      <c r="K2631" t="s">
        <v>54</v>
      </c>
      <c r="L2631" t="s">
        <v>695</v>
      </c>
    </row>
    <row r="2632" spans="1:12">
      <c r="A2632">
        <v>2022</v>
      </c>
      <c r="B2632" t="s">
        <v>434</v>
      </c>
      <c r="C2632" t="s">
        <v>45</v>
      </c>
      <c r="D2632" t="s">
        <v>58</v>
      </c>
      <c r="E2632" t="s">
        <v>59</v>
      </c>
      <c r="F2632">
        <v>2019</v>
      </c>
      <c r="G2632">
        <v>32</v>
      </c>
      <c r="H2632" t="s">
        <v>1</v>
      </c>
      <c r="I2632" t="s">
        <v>688</v>
      </c>
      <c r="J2632" t="s">
        <v>690</v>
      </c>
      <c r="K2632" t="s">
        <v>54</v>
      </c>
      <c r="L2632" t="s">
        <v>695</v>
      </c>
    </row>
    <row r="2633" spans="1:12">
      <c r="A2633">
        <v>2022</v>
      </c>
      <c r="B2633" t="s">
        <v>423</v>
      </c>
      <c r="C2633" t="s">
        <v>18</v>
      </c>
      <c r="D2633" t="s">
        <v>58</v>
      </c>
      <c r="E2633" t="s">
        <v>59</v>
      </c>
      <c r="F2633">
        <v>2019</v>
      </c>
      <c r="G2633">
        <v>128</v>
      </c>
      <c r="H2633" t="s">
        <v>1</v>
      </c>
      <c r="I2633" t="s">
        <v>688</v>
      </c>
      <c r="J2633" t="s">
        <v>690</v>
      </c>
      <c r="K2633" t="s">
        <v>54</v>
      </c>
      <c r="L2633" t="s">
        <v>695</v>
      </c>
    </row>
    <row r="2634" spans="1:12">
      <c r="A2634">
        <v>2022</v>
      </c>
      <c r="B2634" t="s">
        <v>436</v>
      </c>
      <c r="C2634" t="s">
        <v>49</v>
      </c>
      <c r="D2634" t="s">
        <v>58</v>
      </c>
      <c r="E2634" t="s">
        <v>59</v>
      </c>
      <c r="F2634">
        <v>2019</v>
      </c>
      <c r="G2634">
        <v>135</v>
      </c>
      <c r="H2634" t="s">
        <v>1</v>
      </c>
      <c r="I2634" t="s">
        <v>688</v>
      </c>
      <c r="J2634" t="s">
        <v>690</v>
      </c>
      <c r="K2634" t="s">
        <v>54</v>
      </c>
      <c r="L2634" t="s">
        <v>695</v>
      </c>
    </row>
    <row r="2635" spans="1:12">
      <c r="A2635">
        <v>2022</v>
      </c>
      <c r="B2635" t="s">
        <v>430</v>
      </c>
      <c r="C2635" t="s">
        <v>33</v>
      </c>
      <c r="D2635" t="s">
        <v>58</v>
      </c>
      <c r="E2635" t="s">
        <v>59</v>
      </c>
      <c r="F2635">
        <v>2019</v>
      </c>
      <c r="G2635">
        <v>104</v>
      </c>
      <c r="H2635" t="s">
        <v>1</v>
      </c>
      <c r="I2635" t="s">
        <v>688</v>
      </c>
      <c r="J2635" t="s">
        <v>690</v>
      </c>
      <c r="K2635" t="s">
        <v>54</v>
      </c>
      <c r="L2635" t="s">
        <v>695</v>
      </c>
    </row>
    <row r="2636" spans="1:12">
      <c r="A2636">
        <v>2022</v>
      </c>
      <c r="B2636" t="s">
        <v>431</v>
      </c>
      <c r="C2636" t="s">
        <v>36</v>
      </c>
      <c r="D2636" t="s">
        <v>58</v>
      </c>
      <c r="E2636" t="s">
        <v>59</v>
      </c>
      <c r="F2636">
        <v>2019</v>
      </c>
      <c r="G2636">
        <v>70</v>
      </c>
      <c r="H2636" t="s">
        <v>1</v>
      </c>
      <c r="I2636" t="s">
        <v>688</v>
      </c>
      <c r="J2636" t="s">
        <v>690</v>
      </c>
      <c r="K2636" t="s">
        <v>54</v>
      </c>
      <c r="L2636" t="s">
        <v>695</v>
      </c>
    </row>
    <row r="2637" spans="1:12">
      <c r="A2637">
        <v>2022</v>
      </c>
      <c r="B2637" t="s">
        <v>421</v>
      </c>
      <c r="C2637" t="s">
        <v>13</v>
      </c>
      <c r="D2637" t="s">
        <v>58</v>
      </c>
      <c r="E2637" t="s">
        <v>59</v>
      </c>
      <c r="F2637">
        <v>2019</v>
      </c>
      <c r="G2637">
        <v>526</v>
      </c>
      <c r="H2637" t="s">
        <v>1</v>
      </c>
      <c r="I2637" t="s">
        <v>688</v>
      </c>
      <c r="J2637" t="s">
        <v>690</v>
      </c>
      <c r="K2637" t="s">
        <v>54</v>
      </c>
      <c r="L2637" t="s">
        <v>695</v>
      </c>
    </row>
    <row r="2638" spans="1:12">
      <c r="A2638">
        <v>2022</v>
      </c>
      <c r="B2638" t="s">
        <v>432</v>
      </c>
      <c r="C2638" t="s">
        <v>39</v>
      </c>
      <c r="D2638" t="s">
        <v>58</v>
      </c>
      <c r="E2638" t="s">
        <v>59</v>
      </c>
      <c r="F2638">
        <v>2019</v>
      </c>
      <c r="G2638">
        <v>317</v>
      </c>
      <c r="H2638" t="s">
        <v>1</v>
      </c>
      <c r="I2638" t="s">
        <v>688</v>
      </c>
      <c r="J2638" t="s">
        <v>690</v>
      </c>
      <c r="K2638" t="s">
        <v>54</v>
      </c>
      <c r="L2638" t="s">
        <v>695</v>
      </c>
    </row>
    <row r="2639" spans="1:12">
      <c r="A2639">
        <v>2022</v>
      </c>
      <c r="B2639" t="s">
        <v>435</v>
      </c>
      <c r="C2639" t="s">
        <v>48</v>
      </c>
      <c r="D2639" t="s">
        <v>58</v>
      </c>
      <c r="E2639" t="s">
        <v>59</v>
      </c>
      <c r="F2639">
        <v>2019</v>
      </c>
      <c r="G2639">
        <v>122</v>
      </c>
      <c r="H2639" t="s">
        <v>1</v>
      </c>
      <c r="I2639" t="s">
        <v>688</v>
      </c>
      <c r="J2639" t="s">
        <v>690</v>
      </c>
      <c r="K2639" t="s">
        <v>54</v>
      </c>
      <c r="L2639" t="s">
        <v>695</v>
      </c>
    </row>
    <row r="2640" spans="1:12">
      <c r="A2640">
        <v>2022</v>
      </c>
      <c r="B2640" t="s">
        <v>425</v>
      </c>
      <c r="C2640" t="s">
        <v>24</v>
      </c>
      <c r="D2640" t="s">
        <v>58</v>
      </c>
      <c r="E2640" t="s">
        <v>59</v>
      </c>
      <c r="F2640">
        <v>2019</v>
      </c>
      <c r="G2640">
        <v>108</v>
      </c>
      <c r="H2640" t="s">
        <v>1</v>
      </c>
      <c r="I2640" t="s">
        <v>688</v>
      </c>
      <c r="J2640" t="s">
        <v>690</v>
      </c>
      <c r="K2640" t="s">
        <v>54</v>
      </c>
      <c r="L2640" t="s">
        <v>695</v>
      </c>
    </row>
    <row r="2641" spans="1:12">
      <c r="A2641">
        <v>2022</v>
      </c>
      <c r="B2641" t="s">
        <v>429</v>
      </c>
      <c r="C2641" t="s">
        <v>30</v>
      </c>
      <c r="D2641" t="s">
        <v>58</v>
      </c>
      <c r="E2641" t="s">
        <v>59</v>
      </c>
      <c r="F2641">
        <v>2019</v>
      </c>
      <c r="G2641">
        <v>588</v>
      </c>
      <c r="H2641" t="s">
        <v>1</v>
      </c>
      <c r="I2641" t="s">
        <v>688</v>
      </c>
      <c r="J2641" t="s">
        <v>690</v>
      </c>
      <c r="K2641" t="s">
        <v>54</v>
      </c>
      <c r="L2641" t="s">
        <v>695</v>
      </c>
    </row>
    <row r="2642" spans="1:12">
      <c r="A2642">
        <v>2022</v>
      </c>
      <c r="B2642" t="s">
        <v>422</v>
      </c>
      <c r="C2642" t="s">
        <v>15</v>
      </c>
      <c r="D2642" t="s">
        <v>58</v>
      </c>
      <c r="E2642" t="s">
        <v>59</v>
      </c>
      <c r="F2642">
        <v>2019</v>
      </c>
      <c r="G2642">
        <v>700</v>
      </c>
      <c r="H2642" t="s">
        <v>1</v>
      </c>
      <c r="I2642" t="s">
        <v>688</v>
      </c>
      <c r="J2642" t="s">
        <v>690</v>
      </c>
      <c r="K2642" t="s">
        <v>54</v>
      </c>
      <c r="L2642" t="s">
        <v>695</v>
      </c>
    </row>
    <row r="2643" spans="1:12">
      <c r="A2643">
        <v>2022</v>
      </c>
      <c r="B2643" t="s">
        <v>428</v>
      </c>
      <c r="C2643" t="s">
        <v>27</v>
      </c>
      <c r="D2643" t="s">
        <v>58</v>
      </c>
      <c r="E2643" t="s">
        <v>59</v>
      </c>
      <c r="F2643">
        <v>2019</v>
      </c>
      <c r="G2643">
        <v>217</v>
      </c>
      <c r="H2643" t="s">
        <v>1</v>
      </c>
      <c r="I2643" t="s">
        <v>688</v>
      </c>
      <c r="J2643" t="s">
        <v>690</v>
      </c>
      <c r="K2643" t="s">
        <v>54</v>
      </c>
      <c r="L2643" t="s">
        <v>695</v>
      </c>
    </row>
    <row r="2644" spans="1:12">
      <c r="A2644">
        <v>2022</v>
      </c>
      <c r="B2644" t="s">
        <v>438</v>
      </c>
      <c r="C2644" t="s">
        <v>52</v>
      </c>
      <c r="D2644" t="s">
        <v>58</v>
      </c>
      <c r="E2644" t="s">
        <v>59</v>
      </c>
      <c r="F2644">
        <v>2019</v>
      </c>
      <c r="G2644">
        <v>83</v>
      </c>
      <c r="H2644" t="s">
        <v>1</v>
      </c>
      <c r="I2644" t="s">
        <v>688</v>
      </c>
      <c r="J2644" t="s">
        <v>690</v>
      </c>
      <c r="K2644" t="s">
        <v>54</v>
      </c>
      <c r="L2644" t="s">
        <v>695</v>
      </c>
    </row>
    <row r="2645" spans="1:12">
      <c r="A2645">
        <v>2022</v>
      </c>
      <c r="B2645" t="s">
        <v>424</v>
      </c>
      <c r="C2645" t="s">
        <v>21</v>
      </c>
      <c r="D2645" t="s">
        <v>58</v>
      </c>
      <c r="E2645" t="s">
        <v>59</v>
      </c>
      <c r="F2645">
        <v>2019</v>
      </c>
      <c r="G2645">
        <v>431</v>
      </c>
      <c r="H2645" t="s">
        <v>1</v>
      </c>
      <c r="I2645" t="s">
        <v>688</v>
      </c>
      <c r="J2645" t="s">
        <v>690</v>
      </c>
      <c r="K2645" t="s">
        <v>54</v>
      </c>
      <c r="L2645" t="s">
        <v>695</v>
      </c>
    </row>
    <row r="2646" spans="1:12">
      <c r="A2646">
        <v>2022</v>
      </c>
      <c r="B2646" t="s">
        <v>433</v>
      </c>
      <c r="C2646" t="s">
        <v>42</v>
      </c>
      <c r="D2646" t="s">
        <v>58</v>
      </c>
      <c r="E2646" t="s">
        <v>59</v>
      </c>
      <c r="F2646">
        <v>2019</v>
      </c>
      <c r="G2646">
        <v>111</v>
      </c>
      <c r="H2646" t="s">
        <v>1</v>
      </c>
      <c r="I2646" t="s">
        <v>688</v>
      </c>
      <c r="J2646" t="s">
        <v>690</v>
      </c>
      <c r="K2646" t="s">
        <v>54</v>
      </c>
      <c r="L2646" t="s">
        <v>695</v>
      </c>
    </row>
    <row r="2647" spans="1:12">
      <c r="A2647">
        <v>2022</v>
      </c>
      <c r="B2647" t="s">
        <v>420</v>
      </c>
      <c r="C2647" t="s">
        <v>8</v>
      </c>
      <c r="D2647" t="s">
        <v>58</v>
      </c>
      <c r="E2647" t="s">
        <v>59</v>
      </c>
      <c r="F2647">
        <v>2019</v>
      </c>
      <c r="G2647">
        <v>1008</v>
      </c>
      <c r="H2647" t="s">
        <v>1</v>
      </c>
      <c r="I2647" t="s">
        <v>688</v>
      </c>
      <c r="J2647" t="s">
        <v>690</v>
      </c>
      <c r="K2647" t="s">
        <v>54</v>
      </c>
      <c r="L2647" t="s">
        <v>695</v>
      </c>
    </row>
    <row r="2648" spans="1:12">
      <c r="A2648">
        <v>2022</v>
      </c>
      <c r="B2648" t="s">
        <v>432</v>
      </c>
      <c r="C2648" t="s">
        <v>39</v>
      </c>
      <c r="D2648" t="s">
        <v>43</v>
      </c>
      <c r="E2648" t="s">
        <v>44</v>
      </c>
      <c r="F2648">
        <v>2022</v>
      </c>
      <c r="G2648">
        <v>64.2</v>
      </c>
      <c r="H2648" t="s">
        <v>1</v>
      </c>
      <c r="I2648" t="s">
        <v>688</v>
      </c>
      <c r="J2648" t="s">
        <v>690</v>
      </c>
      <c r="K2648" t="s">
        <v>2</v>
      </c>
      <c r="L2648" t="s">
        <v>708</v>
      </c>
    </row>
    <row r="2649" spans="1:12">
      <c r="A2649">
        <v>2022</v>
      </c>
      <c r="B2649" t="s">
        <v>436</v>
      </c>
      <c r="C2649" t="s">
        <v>49</v>
      </c>
      <c r="D2649" t="s">
        <v>43</v>
      </c>
      <c r="E2649" t="s">
        <v>44</v>
      </c>
      <c r="F2649">
        <v>2022</v>
      </c>
      <c r="G2649">
        <v>74.400000000000006</v>
      </c>
      <c r="H2649" t="s">
        <v>1</v>
      </c>
      <c r="I2649" t="s">
        <v>688</v>
      </c>
      <c r="J2649" t="s">
        <v>690</v>
      </c>
      <c r="K2649" t="s">
        <v>2</v>
      </c>
      <c r="L2649" t="s">
        <v>708</v>
      </c>
    </row>
    <row r="2650" spans="1:12">
      <c r="A2650">
        <v>2022</v>
      </c>
      <c r="B2650" t="s">
        <v>431</v>
      </c>
      <c r="C2650" t="s">
        <v>36</v>
      </c>
      <c r="D2650" t="s">
        <v>43</v>
      </c>
      <c r="E2650" t="s">
        <v>44</v>
      </c>
      <c r="F2650">
        <v>2022</v>
      </c>
      <c r="G2650">
        <v>67.91</v>
      </c>
      <c r="H2650" t="s">
        <v>1</v>
      </c>
      <c r="I2650" t="s">
        <v>688</v>
      </c>
      <c r="J2650" t="s">
        <v>690</v>
      </c>
      <c r="K2650" t="s">
        <v>2</v>
      </c>
      <c r="L2650" t="s">
        <v>708</v>
      </c>
    </row>
    <row r="2651" spans="1:12">
      <c r="A2651">
        <v>2022</v>
      </c>
      <c r="B2651" t="s">
        <v>438</v>
      </c>
      <c r="C2651" t="s">
        <v>52</v>
      </c>
      <c r="D2651" t="s">
        <v>43</v>
      </c>
      <c r="E2651" t="s">
        <v>44</v>
      </c>
      <c r="F2651">
        <v>2022</v>
      </c>
      <c r="G2651">
        <v>67.75</v>
      </c>
      <c r="H2651" t="s">
        <v>1</v>
      </c>
      <c r="I2651" t="s">
        <v>688</v>
      </c>
      <c r="J2651" t="s">
        <v>690</v>
      </c>
      <c r="K2651" t="s">
        <v>2</v>
      </c>
      <c r="L2651" t="s">
        <v>708</v>
      </c>
    </row>
    <row r="2652" spans="1:12">
      <c r="A2652">
        <v>2022</v>
      </c>
      <c r="B2652" t="s">
        <v>435</v>
      </c>
      <c r="C2652" t="s">
        <v>48</v>
      </c>
      <c r="D2652" t="s">
        <v>43</v>
      </c>
      <c r="E2652" t="s">
        <v>44</v>
      </c>
      <c r="F2652">
        <v>2022</v>
      </c>
      <c r="G2652">
        <v>63.42</v>
      </c>
      <c r="H2652" t="s">
        <v>1</v>
      </c>
      <c r="I2652" t="s">
        <v>688</v>
      </c>
      <c r="J2652" t="s">
        <v>690</v>
      </c>
      <c r="K2652" t="s">
        <v>2</v>
      </c>
      <c r="L2652" t="s">
        <v>708</v>
      </c>
    </row>
    <row r="2653" spans="1:12">
      <c r="A2653">
        <v>2022</v>
      </c>
      <c r="B2653" t="s">
        <v>423</v>
      </c>
      <c r="C2653" t="s">
        <v>18</v>
      </c>
      <c r="D2653" t="s">
        <v>43</v>
      </c>
      <c r="E2653" t="s">
        <v>44</v>
      </c>
      <c r="F2653">
        <v>2022</v>
      </c>
      <c r="G2653">
        <v>66.84</v>
      </c>
      <c r="H2653" t="s">
        <v>1</v>
      </c>
      <c r="I2653" t="s">
        <v>688</v>
      </c>
      <c r="J2653" t="s">
        <v>690</v>
      </c>
      <c r="K2653" t="s">
        <v>2</v>
      </c>
      <c r="L2653" t="s">
        <v>708</v>
      </c>
    </row>
    <row r="2654" spans="1:12">
      <c r="A2654">
        <v>2022</v>
      </c>
      <c r="B2654" t="s">
        <v>421</v>
      </c>
      <c r="C2654" t="s">
        <v>13</v>
      </c>
      <c r="D2654" t="s">
        <v>43</v>
      </c>
      <c r="E2654" t="s">
        <v>44</v>
      </c>
      <c r="F2654">
        <v>2022</v>
      </c>
      <c r="G2654">
        <v>73.349999999999994</v>
      </c>
      <c r="H2654" t="s">
        <v>1</v>
      </c>
      <c r="I2654" t="s">
        <v>688</v>
      </c>
      <c r="J2654" t="s">
        <v>690</v>
      </c>
      <c r="K2654" t="s">
        <v>2</v>
      </c>
      <c r="L2654" t="s">
        <v>708</v>
      </c>
    </row>
    <row r="2655" spans="1:12">
      <c r="A2655">
        <v>2022</v>
      </c>
      <c r="B2655" t="s">
        <v>433</v>
      </c>
      <c r="C2655" t="s">
        <v>42</v>
      </c>
      <c r="D2655" t="s">
        <v>43</v>
      </c>
      <c r="E2655" t="s">
        <v>44</v>
      </c>
      <c r="F2655">
        <v>2022</v>
      </c>
      <c r="G2655">
        <v>78.099999999999994</v>
      </c>
      <c r="H2655" t="s">
        <v>1</v>
      </c>
      <c r="I2655" t="s">
        <v>688</v>
      </c>
      <c r="J2655" t="s">
        <v>690</v>
      </c>
      <c r="K2655" t="s">
        <v>2</v>
      </c>
      <c r="L2655" t="s">
        <v>708</v>
      </c>
    </row>
    <row r="2656" spans="1:12">
      <c r="A2656">
        <v>2022</v>
      </c>
      <c r="B2656" t="s">
        <v>425</v>
      </c>
      <c r="C2656" t="s">
        <v>24</v>
      </c>
      <c r="D2656" t="s">
        <v>43</v>
      </c>
      <c r="E2656" t="s">
        <v>44</v>
      </c>
      <c r="F2656">
        <v>2022</v>
      </c>
      <c r="G2656">
        <v>72.069999999999993</v>
      </c>
      <c r="H2656" t="s">
        <v>1</v>
      </c>
      <c r="I2656" t="s">
        <v>688</v>
      </c>
      <c r="J2656" t="s">
        <v>690</v>
      </c>
      <c r="K2656" t="s">
        <v>2</v>
      </c>
      <c r="L2656" t="s">
        <v>708</v>
      </c>
    </row>
    <row r="2657" spans="1:12">
      <c r="A2657">
        <v>2022</v>
      </c>
      <c r="B2657" t="s">
        <v>428</v>
      </c>
      <c r="C2657" t="s">
        <v>27</v>
      </c>
      <c r="D2657" t="s">
        <v>43</v>
      </c>
      <c r="E2657" t="s">
        <v>44</v>
      </c>
      <c r="F2657">
        <v>2022</v>
      </c>
      <c r="G2657">
        <v>66.069999999999993</v>
      </c>
      <c r="H2657" t="s">
        <v>1</v>
      </c>
      <c r="I2657" t="s">
        <v>688</v>
      </c>
      <c r="J2657" t="s">
        <v>690</v>
      </c>
      <c r="K2657" t="s">
        <v>2</v>
      </c>
      <c r="L2657" t="s">
        <v>708</v>
      </c>
    </row>
    <row r="2658" spans="1:12">
      <c r="A2658">
        <v>2022</v>
      </c>
      <c r="B2658" t="s">
        <v>437</v>
      </c>
      <c r="C2658" t="s">
        <v>51</v>
      </c>
      <c r="D2658" t="s">
        <v>43</v>
      </c>
      <c r="E2658" t="s">
        <v>44</v>
      </c>
      <c r="F2658">
        <v>2022</v>
      </c>
      <c r="G2658">
        <v>78.42</v>
      </c>
      <c r="H2658" t="s">
        <v>1</v>
      </c>
      <c r="I2658" t="s">
        <v>688</v>
      </c>
      <c r="J2658" t="s">
        <v>690</v>
      </c>
      <c r="K2658" t="s">
        <v>2</v>
      </c>
      <c r="L2658" t="s">
        <v>708</v>
      </c>
    </row>
    <row r="2659" spans="1:12">
      <c r="A2659">
        <v>2022</v>
      </c>
      <c r="B2659" t="s">
        <v>439</v>
      </c>
      <c r="C2659" t="s">
        <v>53</v>
      </c>
      <c r="D2659" t="s">
        <v>43</v>
      </c>
      <c r="E2659" t="s">
        <v>44</v>
      </c>
      <c r="F2659">
        <v>2022</v>
      </c>
      <c r="G2659">
        <v>74.239999999999995</v>
      </c>
      <c r="H2659" t="s">
        <v>1</v>
      </c>
      <c r="I2659" t="s">
        <v>688</v>
      </c>
      <c r="J2659" t="s">
        <v>690</v>
      </c>
      <c r="K2659" t="s">
        <v>2</v>
      </c>
      <c r="L2659" t="s">
        <v>708</v>
      </c>
    </row>
    <row r="2660" spans="1:12">
      <c r="A2660">
        <v>2022</v>
      </c>
      <c r="B2660" t="s">
        <v>429</v>
      </c>
      <c r="C2660" t="s">
        <v>30</v>
      </c>
      <c r="D2660" t="s">
        <v>43</v>
      </c>
      <c r="E2660" t="s">
        <v>44</v>
      </c>
      <c r="F2660">
        <v>2022</v>
      </c>
      <c r="G2660">
        <v>66.739999999999995</v>
      </c>
      <c r="H2660" t="s">
        <v>1</v>
      </c>
      <c r="I2660" t="s">
        <v>688</v>
      </c>
      <c r="J2660" t="s">
        <v>690</v>
      </c>
      <c r="K2660" t="s">
        <v>2</v>
      </c>
      <c r="L2660" t="s">
        <v>708</v>
      </c>
    </row>
    <row r="2661" spans="1:12">
      <c r="A2661">
        <v>2022</v>
      </c>
      <c r="B2661" t="s">
        <v>434</v>
      </c>
      <c r="C2661" t="s">
        <v>45</v>
      </c>
      <c r="D2661" t="s">
        <v>43</v>
      </c>
      <c r="E2661" t="s">
        <v>44</v>
      </c>
      <c r="F2661">
        <v>2022</v>
      </c>
      <c r="G2661">
        <v>69.39</v>
      </c>
      <c r="H2661" t="s">
        <v>1</v>
      </c>
      <c r="I2661" t="s">
        <v>688</v>
      </c>
      <c r="J2661" t="s">
        <v>690</v>
      </c>
      <c r="K2661" t="s">
        <v>2</v>
      </c>
      <c r="L2661" t="s">
        <v>708</v>
      </c>
    </row>
    <row r="2662" spans="1:12">
      <c r="A2662">
        <v>2022</v>
      </c>
      <c r="B2662" t="s">
        <v>430</v>
      </c>
      <c r="C2662" t="s">
        <v>33</v>
      </c>
      <c r="D2662" t="s">
        <v>43</v>
      </c>
      <c r="E2662" t="s">
        <v>44</v>
      </c>
      <c r="F2662">
        <v>2022</v>
      </c>
      <c r="G2662">
        <v>63.51</v>
      </c>
      <c r="H2662" t="s">
        <v>1</v>
      </c>
      <c r="I2662" t="s">
        <v>688</v>
      </c>
      <c r="J2662" t="s">
        <v>690</v>
      </c>
      <c r="K2662" t="s">
        <v>2</v>
      </c>
      <c r="L2662" t="s">
        <v>708</v>
      </c>
    </row>
    <row r="2663" spans="1:12">
      <c r="A2663">
        <v>2022</v>
      </c>
      <c r="B2663" t="s">
        <v>424</v>
      </c>
      <c r="C2663" t="s">
        <v>21</v>
      </c>
      <c r="D2663" t="s">
        <v>43</v>
      </c>
      <c r="E2663" t="s">
        <v>44</v>
      </c>
      <c r="F2663">
        <v>2022</v>
      </c>
      <c r="G2663">
        <v>66.81</v>
      </c>
      <c r="H2663" t="s">
        <v>1</v>
      </c>
      <c r="I2663" t="s">
        <v>688</v>
      </c>
      <c r="J2663" t="s">
        <v>690</v>
      </c>
      <c r="K2663" t="s">
        <v>2</v>
      </c>
      <c r="L2663" t="s">
        <v>708</v>
      </c>
    </row>
    <row r="2664" spans="1:12">
      <c r="A2664">
        <v>2022</v>
      </c>
      <c r="B2664" t="s">
        <v>420</v>
      </c>
      <c r="C2664" t="s">
        <v>8</v>
      </c>
      <c r="D2664" t="s">
        <v>43</v>
      </c>
      <c r="E2664" t="s">
        <v>44</v>
      </c>
      <c r="F2664">
        <v>2022</v>
      </c>
      <c r="G2664">
        <v>71.59</v>
      </c>
      <c r="H2664" t="s">
        <v>1</v>
      </c>
      <c r="I2664" t="s">
        <v>688</v>
      </c>
      <c r="J2664" t="s">
        <v>690</v>
      </c>
      <c r="K2664" t="s">
        <v>2</v>
      </c>
      <c r="L2664" t="s">
        <v>708</v>
      </c>
    </row>
    <row r="2665" spans="1:12">
      <c r="A2665">
        <v>2022</v>
      </c>
      <c r="B2665" t="s">
        <v>422</v>
      </c>
      <c r="C2665" t="s">
        <v>15</v>
      </c>
      <c r="D2665" t="s">
        <v>43</v>
      </c>
      <c r="E2665" t="s">
        <v>44</v>
      </c>
      <c r="F2665">
        <v>2022</v>
      </c>
      <c r="G2665">
        <v>70.099999999999994</v>
      </c>
      <c r="H2665" t="s">
        <v>1</v>
      </c>
      <c r="I2665" t="s">
        <v>688</v>
      </c>
      <c r="J2665" t="s">
        <v>690</v>
      </c>
      <c r="K2665" t="s">
        <v>2</v>
      </c>
      <c r="L2665" t="s">
        <v>708</v>
      </c>
    </row>
    <row r="2666" spans="1:12">
      <c r="A2666">
        <v>2022</v>
      </c>
      <c r="B2666" t="s">
        <v>431</v>
      </c>
      <c r="C2666" t="s">
        <v>36</v>
      </c>
      <c r="D2666" t="s">
        <v>91</v>
      </c>
      <c r="E2666" t="s">
        <v>92</v>
      </c>
      <c r="F2666">
        <v>2020</v>
      </c>
      <c r="G2666">
        <v>0</v>
      </c>
      <c r="H2666" t="s">
        <v>1</v>
      </c>
      <c r="I2666" t="s">
        <v>688</v>
      </c>
      <c r="J2666" t="s">
        <v>690</v>
      </c>
      <c r="K2666" t="s">
        <v>78</v>
      </c>
      <c r="L2666" t="s">
        <v>691</v>
      </c>
    </row>
    <row r="2667" spans="1:12">
      <c r="A2667">
        <v>2022</v>
      </c>
      <c r="B2667" t="s">
        <v>428</v>
      </c>
      <c r="C2667" t="s">
        <v>27</v>
      </c>
      <c r="D2667" t="s">
        <v>91</v>
      </c>
      <c r="E2667" t="s">
        <v>92</v>
      </c>
      <c r="F2667">
        <v>2020</v>
      </c>
      <c r="G2667">
        <v>0</v>
      </c>
      <c r="H2667" t="s">
        <v>1</v>
      </c>
      <c r="I2667" t="s">
        <v>688</v>
      </c>
      <c r="J2667" t="s">
        <v>690</v>
      </c>
      <c r="K2667" t="s">
        <v>78</v>
      </c>
      <c r="L2667" t="s">
        <v>691</v>
      </c>
    </row>
    <row r="2668" spans="1:12">
      <c r="A2668">
        <v>2022</v>
      </c>
      <c r="B2668" t="s">
        <v>433</v>
      </c>
      <c r="C2668" t="s">
        <v>42</v>
      </c>
      <c r="D2668" t="s">
        <v>91</v>
      </c>
      <c r="E2668" t="s">
        <v>92</v>
      </c>
      <c r="F2668">
        <v>2020</v>
      </c>
      <c r="G2668">
        <v>0</v>
      </c>
      <c r="H2668" t="s">
        <v>1</v>
      </c>
      <c r="I2668" t="s">
        <v>688</v>
      </c>
      <c r="J2668" t="s">
        <v>690</v>
      </c>
      <c r="K2668" t="s">
        <v>78</v>
      </c>
      <c r="L2668" t="s">
        <v>691</v>
      </c>
    </row>
    <row r="2669" spans="1:12">
      <c r="A2669">
        <v>2022</v>
      </c>
      <c r="B2669" t="s">
        <v>429</v>
      </c>
      <c r="C2669" t="s">
        <v>30</v>
      </c>
      <c r="D2669" t="s">
        <v>91</v>
      </c>
      <c r="E2669" t="s">
        <v>92</v>
      </c>
      <c r="F2669">
        <v>2020</v>
      </c>
      <c r="G2669">
        <v>0</v>
      </c>
      <c r="H2669" t="s">
        <v>1</v>
      </c>
      <c r="I2669" t="s">
        <v>688</v>
      </c>
      <c r="J2669" t="s">
        <v>690</v>
      </c>
      <c r="K2669" t="s">
        <v>78</v>
      </c>
      <c r="L2669" t="s">
        <v>691</v>
      </c>
    </row>
    <row r="2670" spans="1:12">
      <c r="A2670">
        <v>2022</v>
      </c>
      <c r="B2670" t="s">
        <v>430</v>
      </c>
      <c r="C2670" t="s">
        <v>33</v>
      </c>
      <c r="D2670" t="s">
        <v>91</v>
      </c>
      <c r="E2670" t="s">
        <v>92</v>
      </c>
      <c r="F2670">
        <v>2020</v>
      </c>
      <c r="G2670">
        <v>0</v>
      </c>
      <c r="H2670" t="s">
        <v>1</v>
      </c>
      <c r="I2670" t="s">
        <v>688</v>
      </c>
      <c r="J2670" t="s">
        <v>690</v>
      </c>
      <c r="K2670" t="s">
        <v>78</v>
      </c>
      <c r="L2670" t="s">
        <v>691</v>
      </c>
    </row>
    <row r="2671" spans="1:12">
      <c r="A2671">
        <v>2022</v>
      </c>
      <c r="B2671" t="s">
        <v>439</v>
      </c>
      <c r="C2671" t="s">
        <v>53</v>
      </c>
      <c r="D2671" t="s">
        <v>91</v>
      </c>
      <c r="E2671" t="s">
        <v>92</v>
      </c>
      <c r="F2671">
        <v>2020</v>
      </c>
      <c r="G2671">
        <v>0</v>
      </c>
      <c r="H2671" t="s">
        <v>1</v>
      </c>
      <c r="I2671" t="s">
        <v>688</v>
      </c>
      <c r="J2671" t="s">
        <v>690</v>
      </c>
      <c r="K2671" t="s">
        <v>78</v>
      </c>
      <c r="L2671" t="s">
        <v>691</v>
      </c>
    </row>
    <row r="2672" spans="1:12">
      <c r="A2672">
        <v>2022</v>
      </c>
      <c r="B2672" t="s">
        <v>436</v>
      </c>
      <c r="C2672" t="s">
        <v>49</v>
      </c>
      <c r="D2672" t="s">
        <v>91</v>
      </c>
      <c r="E2672" t="s">
        <v>92</v>
      </c>
      <c r="F2672">
        <v>2020</v>
      </c>
      <c r="G2672">
        <v>0</v>
      </c>
      <c r="H2672" t="s">
        <v>1</v>
      </c>
      <c r="I2672" t="s">
        <v>688</v>
      </c>
      <c r="J2672" t="s">
        <v>690</v>
      </c>
      <c r="K2672" t="s">
        <v>78</v>
      </c>
      <c r="L2672" t="s">
        <v>691</v>
      </c>
    </row>
    <row r="2673" spans="1:12">
      <c r="A2673">
        <v>2022</v>
      </c>
      <c r="B2673" t="s">
        <v>437</v>
      </c>
      <c r="C2673" t="s">
        <v>51</v>
      </c>
      <c r="D2673" t="s">
        <v>91</v>
      </c>
      <c r="E2673" t="s">
        <v>92</v>
      </c>
      <c r="F2673">
        <v>2020</v>
      </c>
      <c r="G2673">
        <v>0</v>
      </c>
      <c r="H2673" t="s">
        <v>1</v>
      </c>
      <c r="I2673" t="s">
        <v>688</v>
      </c>
      <c r="J2673" t="s">
        <v>690</v>
      </c>
      <c r="K2673" t="s">
        <v>78</v>
      </c>
      <c r="L2673" t="s">
        <v>691</v>
      </c>
    </row>
    <row r="2674" spans="1:12">
      <c r="A2674">
        <v>2022</v>
      </c>
      <c r="B2674" t="s">
        <v>423</v>
      </c>
      <c r="C2674" t="s">
        <v>18</v>
      </c>
      <c r="D2674" t="s">
        <v>91</v>
      </c>
      <c r="E2674" t="s">
        <v>92</v>
      </c>
      <c r="F2674">
        <v>2020</v>
      </c>
      <c r="G2674">
        <v>0</v>
      </c>
      <c r="H2674" t="s">
        <v>1</v>
      </c>
      <c r="I2674" t="s">
        <v>688</v>
      </c>
      <c r="J2674" t="s">
        <v>690</v>
      </c>
      <c r="K2674" t="s">
        <v>78</v>
      </c>
      <c r="L2674" t="s">
        <v>691</v>
      </c>
    </row>
    <row r="2675" spans="1:12">
      <c r="A2675">
        <v>2022</v>
      </c>
      <c r="B2675" t="s">
        <v>438</v>
      </c>
      <c r="C2675" t="s">
        <v>52</v>
      </c>
      <c r="D2675" t="s">
        <v>91</v>
      </c>
      <c r="E2675" t="s">
        <v>92</v>
      </c>
      <c r="F2675">
        <v>2020</v>
      </c>
      <c r="G2675">
        <v>0</v>
      </c>
      <c r="H2675" t="s">
        <v>1</v>
      </c>
      <c r="I2675" t="s">
        <v>688</v>
      </c>
      <c r="J2675" t="s">
        <v>690</v>
      </c>
      <c r="K2675" t="s">
        <v>78</v>
      </c>
      <c r="L2675" t="s">
        <v>691</v>
      </c>
    </row>
    <row r="2676" spans="1:12">
      <c r="A2676">
        <v>2022</v>
      </c>
      <c r="B2676" t="s">
        <v>435</v>
      </c>
      <c r="C2676" t="s">
        <v>48</v>
      </c>
      <c r="D2676" t="s">
        <v>91</v>
      </c>
      <c r="E2676" t="s">
        <v>92</v>
      </c>
      <c r="F2676">
        <v>2020</v>
      </c>
      <c r="G2676">
        <v>0</v>
      </c>
      <c r="H2676" t="s">
        <v>1</v>
      </c>
      <c r="I2676" t="s">
        <v>688</v>
      </c>
      <c r="J2676" t="s">
        <v>690</v>
      </c>
      <c r="K2676" t="s">
        <v>78</v>
      </c>
      <c r="L2676" t="s">
        <v>691</v>
      </c>
    </row>
    <row r="2677" spans="1:12">
      <c r="A2677">
        <v>2022</v>
      </c>
      <c r="B2677" t="s">
        <v>432</v>
      </c>
      <c r="C2677" t="s">
        <v>39</v>
      </c>
      <c r="D2677" t="s">
        <v>91</v>
      </c>
      <c r="E2677" t="s">
        <v>92</v>
      </c>
      <c r="F2677">
        <v>2020</v>
      </c>
      <c r="G2677">
        <v>0</v>
      </c>
      <c r="H2677" t="s">
        <v>1</v>
      </c>
      <c r="I2677" t="s">
        <v>688</v>
      </c>
      <c r="J2677" t="s">
        <v>690</v>
      </c>
      <c r="K2677" t="s">
        <v>78</v>
      </c>
      <c r="L2677" t="s">
        <v>691</v>
      </c>
    </row>
    <row r="2678" spans="1:12">
      <c r="A2678">
        <v>2022</v>
      </c>
      <c r="B2678" t="s">
        <v>425</v>
      </c>
      <c r="C2678" t="s">
        <v>24</v>
      </c>
      <c r="D2678" t="s">
        <v>91</v>
      </c>
      <c r="E2678" t="s">
        <v>92</v>
      </c>
      <c r="F2678">
        <v>2020</v>
      </c>
      <c r="G2678">
        <v>0</v>
      </c>
      <c r="H2678" t="s">
        <v>1</v>
      </c>
      <c r="I2678" t="s">
        <v>688</v>
      </c>
      <c r="J2678" t="s">
        <v>690</v>
      </c>
      <c r="K2678" t="s">
        <v>78</v>
      </c>
      <c r="L2678" t="s">
        <v>691</v>
      </c>
    </row>
    <row r="2679" spans="1:12">
      <c r="A2679">
        <v>2022</v>
      </c>
      <c r="B2679" t="s">
        <v>422</v>
      </c>
      <c r="C2679" t="s">
        <v>15</v>
      </c>
      <c r="D2679" t="s">
        <v>91</v>
      </c>
      <c r="E2679" t="s">
        <v>92</v>
      </c>
      <c r="F2679">
        <v>2020</v>
      </c>
      <c r="G2679">
        <v>0</v>
      </c>
      <c r="H2679" t="s">
        <v>1</v>
      </c>
      <c r="I2679" t="s">
        <v>688</v>
      </c>
      <c r="J2679" t="s">
        <v>690</v>
      </c>
      <c r="K2679" t="s">
        <v>78</v>
      </c>
      <c r="L2679" t="s">
        <v>691</v>
      </c>
    </row>
    <row r="2680" spans="1:12">
      <c r="A2680">
        <v>2022</v>
      </c>
      <c r="B2680" t="s">
        <v>420</v>
      </c>
      <c r="C2680" t="s">
        <v>8</v>
      </c>
      <c r="D2680" t="s">
        <v>91</v>
      </c>
      <c r="E2680" t="s">
        <v>92</v>
      </c>
      <c r="F2680">
        <v>2020</v>
      </c>
      <c r="G2680">
        <v>0</v>
      </c>
      <c r="H2680" t="s">
        <v>1</v>
      </c>
      <c r="I2680" t="s">
        <v>688</v>
      </c>
      <c r="J2680" t="s">
        <v>690</v>
      </c>
      <c r="K2680" t="s">
        <v>78</v>
      </c>
      <c r="L2680" t="s">
        <v>691</v>
      </c>
    </row>
    <row r="2681" spans="1:12">
      <c r="A2681">
        <v>2022</v>
      </c>
      <c r="B2681" t="s">
        <v>424</v>
      </c>
      <c r="C2681" t="s">
        <v>21</v>
      </c>
      <c r="D2681" t="s">
        <v>91</v>
      </c>
      <c r="E2681" t="s">
        <v>92</v>
      </c>
      <c r="F2681">
        <v>2020</v>
      </c>
      <c r="G2681">
        <v>0</v>
      </c>
      <c r="H2681" t="s">
        <v>1</v>
      </c>
      <c r="I2681" t="s">
        <v>688</v>
      </c>
      <c r="J2681" t="s">
        <v>690</v>
      </c>
      <c r="K2681" t="s">
        <v>78</v>
      </c>
      <c r="L2681" t="s">
        <v>691</v>
      </c>
    </row>
    <row r="2682" spans="1:12">
      <c r="A2682">
        <v>2022</v>
      </c>
      <c r="B2682" t="s">
        <v>421</v>
      </c>
      <c r="C2682" t="s">
        <v>13</v>
      </c>
      <c r="D2682" t="s">
        <v>91</v>
      </c>
      <c r="E2682" t="s">
        <v>92</v>
      </c>
      <c r="F2682">
        <v>2020</v>
      </c>
      <c r="G2682">
        <v>0</v>
      </c>
      <c r="H2682" t="s">
        <v>1</v>
      </c>
      <c r="I2682" t="s">
        <v>688</v>
      </c>
      <c r="J2682" t="s">
        <v>690</v>
      </c>
      <c r="K2682" t="s">
        <v>78</v>
      </c>
      <c r="L2682" t="s">
        <v>691</v>
      </c>
    </row>
    <row r="2683" spans="1:12">
      <c r="A2683">
        <v>2022</v>
      </c>
      <c r="B2683" t="s">
        <v>434</v>
      </c>
      <c r="C2683" t="s">
        <v>45</v>
      </c>
      <c r="D2683" t="s">
        <v>91</v>
      </c>
      <c r="E2683" t="s">
        <v>92</v>
      </c>
      <c r="F2683">
        <v>2020</v>
      </c>
      <c r="G2683">
        <v>0</v>
      </c>
      <c r="H2683" t="s">
        <v>1</v>
      </c>
      <c r="I2683" t="s">
        <v>688</v>
      </c>
      <c r="J2683" t="s">
        <v>690</v>
      </c>
      <c r="K2683" t="s">
        <v>78</v>
      </c>
      <c r="L2683" t="s">
        <v>691</v>
      </c>
    </row>
    <row r="2684" spans="1:12">
      <c r="A2684">
        <v>2022</v>
      </c>
      <c r="B2684" t="s">
        <v>429</v>
      </c>
      <c r="C2684" t="s">
        <v>30</v>
      </c>
      <c r="D2684" t="s">
        <v>14</v>
      </c>
      <c r="E2684" t="s">
        <v>5</v>
      </c>
      <c r="F2684">
        <v>2020</v>
      </c>
      <c r="G2684">
        <v>933</v>
      </c>
      <c r="H2684" t="s">
        <v>1</v>
      </c>
      <c r="I2684" t="s">
        <v>688</v>
      </c>
      <c r="J2684" t="s">
        <v>690</v>
      </c>
      <c r="K2684" t="s">
        <v>2</v>
      </c>
      <c r="L2684" t="s">
        <v>691</v>
      </c>
    </row>
    <row r="2685" spans="1:12">
      <c r="A2685">
        <v>2022</v>
      </c>
      <c r="B2685" t="s">
        <v>428</v>
      </c>
      <c r="C2685" t="s">
        <v>27</v>
      </c>
      <c r="D2685" t="s">
        <v>14</v>
      </c>
      <c r="E2685" t="s">
        <v>5</v>
      </c>
      <c r="F2685">
        <v>2020</v>
      </c>
      <c r="G2685">
        <v>298</v>
      </c>
      <c r="H2685" t="s">
        <v>1</v>
      </c>
      <c r="I2685" t="s">
        <v>688</v>
      </c>
      <c r="J2685" t="s">
        <v>690</v>
      </c>
      <c r="K2685" t="s">
        <v>2</v>
      </c>
      <c r="L2685" t="s">
        <v>691</v>
      </c>
    </row>
    <row r="2686" spans="1:12">
      <c r="A2686">
        <v>2022</v>
      </c>
      <c r="B2686" t="s">
        <v>424</v>
      </c>
      <c r="C2686" t="s">
        <v>21</v>
      </c>
      <c r="D2686" t="s">
        <v>14</v>
      </c>
      <c r="E2686" t="s">
        <v>5</v>
      </c>
      <c r="F2686">
        <v>2020</v>
      </c>
      <c r="G2686">
        <v>682</v>
      </c>
      <c r="H2686" t="s">
        <v>1</v>
      </c>
      <c r="I2686" t="s">
        <v>688</v>
      </c>
      <c r="J2686" t="s">
        <v>690</v>
      </c>
      <c r="K2686" t="s">
        <v>2</v>
      </c>
      <c r="L2686" t="s">
        <v>691</v>
      </c>
    </row>
    <row r="2687" spans="1:12">
      <c r="A2687">
        <v>2022</v>
      </c>
      <c r="B2687" t="s">
        <v>425</v>
      </c>
      <c r="C2687" t="s">
        <v>24</v>
      </c>
      <c r="D2687" t="s">
        <v>14</v>
      </c>
      <c r="E2687" t="s">
        <v>5</v>
      </c>
      <c r="F2687">
        <v>2020</v>
      </c>
      <c r="G2687">
        <v>180</v>
      </c>
      <c r="H2687" t="s">
        <v>1</v>
      </c>
      <c r="I2687" t="s">
        <v>688</v>
      </c>
      <c r="J2687" t="s">
        <v>690</v>
      </c>
      <c r="K2687" t="s">
        <v>2</v>
      </c>
      <c r="L2687" t="s">
        <v>691</v>
      </c>
    </row>
    <row r="2688" spans="1:12">
      <c r="A2688">
        <v>2022</v>
      </c>
      <c r="B2688" t="s">
        <v>432</v>
      </c>
      <c r="C2688" t="s">
        <v>39</v>
      </c>
      <c r="D2688" t="s">
        <v>14</v>
      </c>
      <c r="E2688" t="s">
        <v>5</v>
      </c>
      <c r="F2688">
        <v>2020</v>
      </c>
      <c r="G2688">
        <v>515</v>
      </c>
      <c r="H2688" t="s">
        <v>1</v>
      </c>
      <c r="I2688" t="s">
        <v>688</v>
      </c>
      <c r="J2688" t="s">
        <v>690</v>
      </c>
      <c r="K2688" t="s">
        <v>2</v>
      </c>
      <c r="L2688" t="s">
        <v>691</v>
      </c>
    </row>
    <row r="2689" spans="1:12">
      <c r="A2689">
        <v>2022</v>
      </c>
      <c r="B2689" t="s">
        <v>421</v>
      </c>
      <c r="C2689" t="s">
        <v>13</v>
      </c>
      <c r="D2689" t="s">
        <v>14</v>
      </c>
      <c r="E2689" t="s">
        <v>5</v>
      </c>
      <c r="F2689">
        <v>2020</v>
      </c>
      <c r="G2689">
        <v>578</v>
      </c>
      <c r="H2689" t="s">
        <v>1</v>
      </c>
      <c r="I2689" t="s">
        <v>688</v>
      </c>
      <c r="J2689" t="s">
        <v>690</v>
      </c>
      <c r="K2689" t="s">
        <v>2</v>
      </c>
      <c r="L2689" t="s">
        <v>691</v>
      </c>
    </row>
    <row r="2690" spans="1:12">
      <c r="A2690">
        <v>2022</v>
      </c>
      <c r="B2690" t="s">
        <v>430</v>
      </c>
      <c r="C2690" t="s">
        <v>33</v>
      </c>
      <c r="D2690" t="s">
        <v>14</v>
      </c>
      <c r="E2690" t="s">
        <v>5</v>
      </c>
      <c r="F2690">
        <v>2020</v>
      </c>
      <c r="G2690">
        <v>187</v>
      </c>
      <c r="H2690" t="s">
        <v>1</v>
      </c>
      <c r="I2690" t="s">
        <v>688</v>
      </c>
      <c r="J2690" t="s">
        <v>690</v>
      </c>
      <c r="K2690" t="s">
        <v>2</v>
      </c>
      <c r="L2690" t="s">
        <v>691</v>
      </c>
    </row>
    <row r="2691" spans="1:12">
      <c r="A2691">
        <v>2022</v>
      </c>
      <c r="B2691" t="s">
        <v>431</v>
      </c>
      <c r="C2691" t="s">
        <v>36</v>
      </c>
      <c r="D2691" t="s">
        <v>14</v>
      </c>
      <c r="E2691" t="s">
        <v>5</v>
      </c>
      <c r="F2691">
        <v>2020</v>
      </c>
      <c r="G2691">
        <v>102</v>
      </c>
      <c r="H2691" t="s">
        <v>1</v>
      </c>
      <c r="I2691" t="s">
        <v>688</v>
      </c>
      <c r="J2691" t="s">
        <v>690</v>
      </c>
      <c r="K2691" t="s">
        <v>2</v>
      </c>
      <c r="L2691" t="s">
        <v>691</v>
      </c>
    </row>
    <row r="2692" spans="1:12">
      <c r="A2692">
        <v>2022</v>
      </c>
      <c r="B2692" t="s">
        <v>435</v>
      </c>
      <c r="C2692" t="s">
        <v>48</v>
      </c>
      <c r="D2692" t="s">
        <v>14</v>
      </c>
      <c r="E2692" t="s">
        <v>5</v>
      </c>
      <c r="F2692">
        <v>2020</v>
      </c>
      <c r="G2692">
        <v>187</v>
      </c>
      <c r="H2692" t="s">
        <v>1</v>
      </c>
      <c r="I2692" t="s">
        <v>688</v>
      </c>
      <c r="J2692" t="s">
        <v>690</v>
      </c>
      <c r="K2692" t="s">
        <v>2</v>
      </c>
      <c r="L2692" t="s">
        <v>691</v>
      </c>
    </row>
    <row r="2693" spans="1:12">
      <c r="A2693">
        <v>2022</v>
      </c>
      <c r="B2693" t="s">
        <v>439</v>
      </c>
      <c r="C2693" t="s">
        <v>53</v>
      </c>
      <c r="D2693" t="s">
        <v>14</v>
      </c>
      <c r="E2693" t="s">
        <v>5</v>
      </c>
      <c r="F2693">
        <v>2020</v>
      </c>
      <c r="G2693">
        <v>164</v>
      </c>
      <c r="H2693" t="s">
        <v>1</v>
      </c>
      <c r="I2693" t="s">
        <v>688</v>
      </c>
      <c r="J2693" t="s">
        <v>690</v>
      </c>
      <c r="K2693" t="s">
        <v>2</v>
      </c>
      <c r="L2693" t="s">
        <v>691</v>
      </c>
    </row>
    <row r="2694" spans="1:12">
      <c r="A2694">
        <v>2022</v>
      </c>
      <c r="B2694" t="s">
        <v>423</v>
      </c>
      <c r="C2694" t="s">
        <v>18</v>
      </c>
      <c r="D2694" t="s">
        <v>14</v>
      </c>
      <c r="E2694" t="s">
        <v>5</v>
      </c>
      <c r="F2694">
        <v>2020</v>
      </c>
      <c r="G2694">
        <v>198</v>
      </c>
      <c r="H2694" t="s">
        <v>1</v>
      </c>
      <c r="I2694" t="s">
        <v>688</v>
      </c>
      <c r="J2694" t="s">
        <v>690</v>
      </c>
      <c r="K2694" t="s">
        <v>2</v>
      </c>
      <c r="L2694" t="s">
        <v>691</v>
      </c>
    </row>
    <row r="2695" spans="1:12">
      <c r="A2695">
        <v>2022</v>
      </c>
      <c r="B2695" t="s">
        <v>422</v>
      </c>
      <c r="C2695" t="s">
        <v>15</v>
      </c>
      <c r="D2695" t="s">
        <v>14</v>
      </c>
      <c r="E2695" t="s">
        <v>5</v>
      </c>
      <c r="F2695">
        <v>2020</v>
      </c>
      <c r="G2695">
        <v>1066</v>
      </c>
      <c r="H2695" t="s">
        <v>1</v>
      </c>
      <c r="I2695" t="s">
        <v>688</v>
      </c>
      <c r="J2695" t="s">
        <v>690</v>
      </c>
      <c r="K2695" t="s">
        <v>2</v>
      </c>
      <c r="L2695" t="s">
        <v>691</v>
      </c>
    </row>
    <row r="2696" spans="1:12">
      <c r="A2696">
        <v>2022</v>
      </c>
      <c r="B2696" t="s">
        <v>420</v>
      </c>
      <c r="C2696" t="s">
        <v>8</v>
      </c>
      <c r="D2696" t="s">
        <v>14</v>
      </c>
      <c r="E2696" t="s">
        <v>5</v>
      </c>
      <c r="F2696">
        <v>2020</v>
      </c>
      <c r="G2696">
        <v>1414</v>
      </c>
      <c r="H2696" t="s">
        <v>1</v>
      </c>
      <c r="I2696" t="s">
        <v>688</v>
      </c>
      <c r="J2696" t="s">
        <v>690</v>
      </c>
      <c r="K2696" t="s">
        <v>2</v>
      </c>
      <c r="L2696" t="s">
        <v>691</v>
      </c>
    </row>
    <row r="2697" spans="1:12">
      <c r="A2697">
        <v>2022</v>
      </c>
      <c r="B2697" t="s">
        <v>438</v>
      </c>
      <c r="C2697" t="s">
        <v>52</v>
      </c>
      <c r="D2697" t="s">
        <v>14</v>
      </c>
      <c r="E2697" t="s">
        <v>5</v>
      </c>
      <c r="F2697">
        <v>2020</v>
      </c>
      <c r="G2697">
        <v>111</v>
      </c>
      <c r="H2697" t="s">
        <v>1</v>
      </c>
      <c r="I2697" t="s">
        <v>688</v>
      </c>
      <c r="J2697" t="s">
        <v>690</v>
      </c>
      <c r="K2697" t="s">
        <v>2</v>
      </c>
      <c r="L2697" t="s">
        <v>691</v>
      </c>
    </row>
    <row r="2698" spans="1:12">
      <c r="A2698">
        <v>2022</v>
      </c>
      <c r="B2698" t="s">
        <v>437</v>
      </c>
      <c r="C2698" t="s">
        <v>51</v>
      </c>
      <c r="D2698" t="s">
        <v>14</v>
      </c>
      <c r="E2698" t="s">
        <v>5</v>
      </c>
      <c r="F2698">
        <v>2020</v>
      </c>
      <c r="G2698">
        <v>912</v>
      </c>
      <c r="H2698" t="s">
        <v>1</v>
      </c>
      <c r="I2698" t="s">
        <v>688</v>
      </c>
      <c r="J2698" t="s">
        <v>690</v>
      </c>
      <c r="K2698" t="s">
        <v>2</v>
      </c>
      <c r="L2698" t="s">
        <v>691</v>
      </c>
    </row>
    <row r="2699" spans="1:12">
      <c r="A2699">
        <v>2022</v>
      </c>
      <c r="B2699" t="s">
        <v>433</v>
      </c>
      <c r="C2699" t="s">
        <v>42</v>
      </c>
      <c r="D2699" t="s">
        <v>14</v>
      </c>
      <c r="E2699" t="s">
        <v>5</v>
      </c>
      <c r="F2699">
        <v>2020</v>
      </c>
      <c r="G2699">
        <v>127</v>
      </c>
      <c r="H2699" t="s">
        <v>1</v>
      </c>
      <c r="I2699" t="s">
        <v>688</v>
      </c>
      <c r="J2699" t="s">
        <v>690</v>
      </c>
      <c r="K2699" t="s">
        <v>2</v>
      </c>
      <c r="L2699" t="s">
        <v>691</v>
      </c>
    </row>
    <row r="2700" spans="1:12">
      <c r="A2700">
        <v>2022</v>
      </c>
      <c r="B2700" t="s">
        <v>434</v>
      </c>
      <c r="C2700" t="s">
        <v>45</v>
      </c>
      <c r="D2700" t="s">
        <v>14</v>
      </c>
      <c r="E2700" t="s">
        <v>5</v>
      </c>
      <c r="F2700">
        <v>2020</v>
      </c>
      <c r="G2700">
        <v>69</v>
      </c>
      <c r="H2700" t="s">
        <v>1</v>
      </c>
      <c r="I2700" t="s">
        <v>688</v>
      </c>
      <c r="J2700" t="s">
        <v>690</v>
      </c>
      <c r="K2700" t="s">
        <v>2</v>
      </c>
      <c r="L2700" t="s">
        <v>691</v>
      </c>
    </row>
    <row r="2701" spans="1:12">
      <c r="A2701">
        <v>2022</v>
      </c>
      <c r="B2701" t="s">
        <v>436</v>
      </c>
      <c r="C2701" t="s">
        <v>49</v>
      </c>
      <c r="D2701" t="s">
        <v>14</v>
      </c>
      <c r="E2701" t="s">
        <v>5</v>
      </c>
      <c r="F2701">
        <v>2020</v>
      </c>
      <c r="G2701">
        <v>204</v>
      </c>
      <c r="H2701" t="s">
        <v>1</v>
      </c>
      <c r="I2701" t="s">
        <v>688</v>
      </c>
      <c r="J2701" t="s">
        <v>690</v>
      </c>
      <c r="K2701" t="s">
        <v>2</v>
      </c>
      <c r="L2701" t="s">
        <v>691</v>
      </c>
    </row>
    <row r="2702" spans="1:12">
      <c r="A2702">
        <v>2022</v>
      </c>
      <c r="B2702" t="s">
        <v>425</v>
      </c>
      <c r="C2702" t="s">
        <v>24</v>
      </c>
      <c r="D2702" t="s">
        <v>133</v>
      </c>
      <c r="E2702" t="s">
        <v>134</v>
      </c>
      <c r="F2702">
        <v>2020</v>
      </c>
      <c r="G2702">
        <v>0</v>
      </c>
      <c r="H2702" t="s">
        <v>717</v>
      </c>
      <c r="I2702" t="s">
        <v>716</v>
      </c>
      <c r="J2702" t="s">
        <v>690</v>
      </c>
      <c r="L2702" t="s">
        <v>691</v>
      </c>
    </row>
    <row r="2703" spans="1:12">
      <c r="A2703">
        <v>2022</v>
      </c>
      <c r="B2703" t="s">
        <v>434</v>
      </c>
      <c r="C2703" t="s">
        <v>45</v>
      </c>
      <c r="D2703" t="s">
        <v>133</v>
      </c>
      <c r="E2703" t="s">
        <v>134</v>
      </c>
      <c r="F2703">
        <v>2020</v>
      </c>
      <c r="G2703">
        <v>0</v>
      </c>
      <c r="H2703" t="s">
        <v>717</v>
      </c>
      <c r="I2703" t="s">
        <v>716</v>
      </c>
      <c r="J2703" t="s">
        <v>690</v>
      </c>
      <c r="L2703" t="s">
        <v>691</v>
      </c>
    </row>
    <row r="2704" spans="1:12">
      <c r="A2704">
        <v>2022</v>
      </c>
      <c r="B2704" t="s">
        <v>422</v>
      </c>
      <c r="C2704" t="s">
        <v>15</v>
      </c>
      <c r="D2704" t="s">
        <v>133</v>
      </c>
      <c r="E2704" t="s">
        <v>134</v>
      </c>
      <c r="F2704">
        <v>2020</v>
      </c>
      <c r="G2704">
        <v>12</v>
      </c>
      <c r="H2704" t="s">
        <v>717</v>
      </c>
      <c r="I2704" t="s">
        <v>716</v>
      </c>
      <c r="J2704" t="s">
        <v>690</v>
      </c>
      <c r="L2704" t="s">
        <v>691</v>
      </c>
    </row>
    <row r="2705" spans="1:12">
      <c r="A2705">
        <v>2022</v>
      </c>
      <c r="B2705" t="s">
        <v>432</v>
      </c>
      <c r="C2705" t="s">
        <v>39</v>
      </c>
      <c r="D2705" t="s">
        <v>133</v>
      </c>
      <c r="E2705" t="s">
        <v>134</v>
      </c>
      <c r="F2705">
        <v>2020</v>
      </c>
      <c r="G2705">
        <v>4</v>
      </c>
      <c r="H2705" t="s">
        <v>717</v>
      </c>
      <c r="I2705" t="s">
        <v>716</v>
      </c>
      <c r="J2705" t="s">
        <v>690</v>
      </c>
      <c r="L2705" t="s">
        <v>691</v>
      </c>
    </row>
    <row r="2706" spans="1:12">
      <c r="A2706">
        <v>2022</v>
      </c>
      <c r="B2706" t="s">
        <v>428</v>
      </c>
      <c r="C2706" t="s">
        <v>27</v>
      </c>
      <c r="D2706" t="s">
        <v>133</v>
      </c>
      <c r="E2706" t="s">
        <v>134</v>
      </c>
      <c r="F2706">
        <v>2020</v>
      </c>
      <c r="G2706">
        <v>3</v>
      </c>
      <c r="H2706" t="s">
        <v>717</v>
      </c>
      <c r="I2706" t="s">
        <v>716</v>
      </c>
      <c r="J2706" t="s">
        <v>690</v>
      </c>
      <c r="L2706" t="s">
        <v>691</v>
      </c>
    </row>
    <row r="2707" spans="1:12">
      <c r="A2707">
        <v>2022</v>
      </c>
      <c r="B2707" t="s">
        <v>420</v>
      </c>
      <c r="C2707" t="s">
        <v>8</v>
      </c>
      <c r="D2707" t="s">
        <v>133</v>
      </c>
      <c r="E2707" t="s">
        <v>134</v>
      </c>
      <c r="F2707">
        <v>2020</v>
      </c>
      <c r="G2707">
        <v>7</v>
      </c>
      <c r="H2707" t="s">
        <v>717</v>
      </c>
      <c r="I2707" t="s">
        <v>716</v>
      </c>
      <c r="J2707" t="s">
        <v>690</v>
      </c>
      <c r="L2707" t="s">
        <v>691</v>
      </c>
    </row>
    <row r="2708" spans="1:12">
      <c r="A2708">
        <v>2022</v>
      </c>
      <c r="B2708" t="s">
        <v>433</v>
      </c>
      <c r="C2708" t="s">
        <v>42</v>
      </c>
      <c r="D2708" t="s">
        <v>133</v>
      </c>
      <c r="E2708" t="s">
        <v>134</v>
      </c>
      <c r="F2708">
        <v>2020</v>
      </c>
      <c r="G2708">
        <v>0</v>
      </c>
      <c r="H2708" t="s">
        <v>717</v>
      </c>
      <c r="I2708" t="s">
        <v>716</v>
      </c>
      <c r="J2708" t="s">
        <v>690</v>
      </c>
      <c r="L2708" t="s">
        <v>691</v>
      </c>
    </row>
    <row r="2709" spans="1:12">
      <c r="A2709">
        <v>2022</v>
      </c>
      <c r="B2709" t="s">
        <v>423</v>
      </c>
      <c r="C2709" t="s">
        <v>18</v>
      </c>
      <c r="D2709" t="s">
        <v>133</v>
      </c>
      <c r="E2709" t="s">
        <v>134</v>
      </c>
      <c r="F2709">
        <v>2020</v>
      </c>
      <c r="G2709">
        <v>0</v>
      </c>
      <c r="H2709" t="s">
        <v>717</v>
      </c>
      <c r="I2709" t="s">
        <v>716</v>
      </c>
      <c r="J2709" t="s">
        <v>690</v>
      </c>
      <c r="L2709" t="s">
        <v>691</v>
      </c>
    </row>
    <row r="2710" spans="1:12">
      <c r="A2710">
        <v>2022</v>
      </c>
      <c r="B2710" t="s">
        <v>430</v>
      </c>
      <c r="C2710" t="s">
        <v>33</v>
      </c>
      <c r="D2710" t="s">
        <v>133</v>
      </c>
      <c r="E2710" t="s">
        <v>134</v>
      </c>
      <c r="F2710">
        <v>2020</v>
      </c>
      <c r="G2710">
        <v>0</v>
      </c>
      <c r="H2710" t="s">
        <v>717</v>
      </c>
      <c r="I2710" t="s">
        <v>716</v>
      </c>
      <c r="J2710" t="s">
        <v>690</v>
      </c>
      <c r="L2710" t="s">
        <v>691</v>
      </c>
    </row>
    <row r="2711" spans="1:12">
      <c r="A2711">
        <v>2022</v>
      </c>
      <c r="B2711" t="s">
        <v>431</v>
      </c>
      <c r="C2711" t="s">
        <v>36</v>
      </c>
      <c r="D2711" t="s">
        <v>133</v>
      </c>
      <c r="E2711" t="s">
        <v>134</v>
      </c>
      <c r="F2711">
        <v>2020</v>
      </c>
      <c r="G2711">
        <v>1</v>
      </c>
      <c r="H2711" t="s">
        <v>717</v>
      </c>
      <c r="I2711" t="s">
        <v>716</v>
      </c>
      <c r="J2711" t="s">
        <v>690</v>
      </c>
      <c r="L2711" t="s">
        <v>691</v>
      </c>
    </row>
    <row r="2712" spans="1:12">
      <c r="A2712">
        <v>2022</v>
      </c>
      <c r="B2712" t="s">
        <v>437</v>
      </c>
      <c r="C2712" t="s">
        <v>51</v>
      </c>
      <c r="D2712" t="s">
        <v>133</v>
      </c>
      <c r="E2712" t="s">
        <v>134</v>
      </c>
      <c r="F2712">
        <v>2020</v>
      </c>
      <c r="G2712">
        <v>10</v>
      </c>
      <c r="H2712" t="s">
        <v>717</v>
      </c>
      <c r="I2712" t="s">
        <v>716</v>
      </c>
      <c r="J2712" t="s">
        <v>690</v>
      </c>
      <c r="L2712" t="s">
        <v>691</v>
      </c>
    </row>
    <row r="2713" spans="1:12">
      <c r="A2713">
        <v>2022</v>
      </c>
      <c r="B2713" t="s">
        <v>438</v>
      </c>
      <c r="C2713" t="s">
        <v>52</v>
      </c>
      <c r="D2713" t="s">
        <v>133</v>
      </c>
      <c r="E2713" t="s">
        <v>134</v>
      </c>
      <c r="F2713">
        <v>2020</v>
      </c>
      <c r="G2713">
        <v>0</v>
      </c>
      <c r="H2713" t="s">
        <v>717</v>
      </c>
      <c r="I2713" t="s">
        <v>716</v>
      </c>
      <c r="J2713" t="s">
        <v>690</v>
      </c>
      <c r="L2713" t="s">
        <v>691</v>
      </c>
    </row>
    <row r="2714" spans="1:12">
      <c r="A2714">
        <v>2022</v>
      </c>
      <c r="B2714" t="s">
        <v>435</v>
      </c>
      <c r="C2714" t="s">
        <v>48</v>
      </c>
      <c r="D2714" t="s">
        <v>133</v>
      </c>
      <c r="E2714" t="s">
        <v>134</v>
      </c>
      <c r="F2714">
        <v>2020</v>
      </c>
      <c r="G2714">
        <v>1</v>
      </c>
      <c r="H2714" t="s">
        <v>717</v>
      </c>
      <c r="I2714" t="s">
        <v>716</v>
      </c>
      <c r="J2714" t="s">
        <v>690</v>
      </c>
      <c r="L2714" t="s">
        <v>691</v>
      </c>
    </row>
    <row r="2715" spans="1:12">
      <c r="A2715">
        <v>2022</v>
      </c>
      <c r="B2715" t="s">
        <v>439</v>
      </c>
      <c r="C2715" t="s">
        <v>53</v>
      </c>
      <c r="D2715" t="s">
        <v>133</v>
      </c>
      <c r="E2715" t="s">
        <v>134</v>
      </c>
      <c r="F2715">
        <v>2020</v>
      </c>
      <c r="G2715">
        <v>2</v>
      </c>
      <c r="H2715" t="s">
        <v>717</v>
      </c>
      <c r="I2715" t="s">
        <v>716</v>
      </c>
      <c r="J2715" t="s">
        <v>690</v>
      </c>
      <c r="L2715" t="s">
        <v>691</v>
      </c>
    </row>
    <row r="2716" spans="1:12">
      <c r="A2716">
        <v>2022</v>
      </c>
      <c r="B2716" t="s">
        <v>429</v>
      </c>
      <c r="C2716" t="s">
        <v>30</v>
      </c>
      <c r="D2716" t="s">
        <v>133</v>
      </c>
      <c r="E2716" t="s">
        <v>134</v>
      </c>
      <c r="F2716">
        <v>2020</v>
      </c>
      <c r="G2716">
        <v>9</v>
      </c>
      <c r="H2716" t="s">
        <v>717</v>
      </c>
      <c r="I2716" t="s">
        <v>716</v>
      </c>
      <c r="J2716" t="s">
        <v>690</v>
      </c>
      <c r="L2716" t="s">
        <v>691</v>
      </c>
    </row>
    <row r="2717" spans="1:12">
      <c r="A2717">
        <v>2022</v>
      </c>
      <c r="B2717" t="s">
        <v>421</v>
      </c>
      <c r="C2717" t="s">
        <v>13</v>
      </c>
      <c r="D2717" t="s">
        <v>133</v>
      </c>
      <c r="E2717" t="s">
        <v>134</v>
      </c>
      <c r="F2717">
        <v>2020</v>
      </c>
      <c r="G2717">
        <v>4</v>
      </c>
      <c r="H2717" t="s">
        <v>717</v>
      </c>
      <c r="I2717" t="s">
        <v>716</v>
      </c>
      <c r="J2717" t="s">
        <v>690</v>
      </c>
      <c r="L2717" t="s">
        <v>691</v>
      </c>
    </row>
    <row r="2718" spans="1:12">
      <c r="A2718">
        <v>2022</v>
      </c>
      <c r="B2718" t="s">
        <v>424</v>
      </c>
      <c r="C2718" t="s">
        <v>21</v>
      </c>
      <c r="D2718" t="s">
        <v>133</v>
      </c>
      <c r="E2718" t="s">
        <v>134</v>
      </c>
      <c r="F2718">
        <v>2020</v>
      </c>
      <c r="G2718">
        <v>8</v>
      </c>
      <c r="H2718" t="s">
        <v>717</v>
      </c>
      <c r="I2718" t="s">
        <v>716</v>
      </c>
      <c r="J2718" t="s">
        <v>690</v>
      </c>
      <c r="L2718" t="s">
        <v>691</v>
      </c>
    </row>
    <row r="2719" spans="1:12">
      <c r="A2719">
        <v>2022</v>
      </c>
      <c r="B2719" t="s">
        <v>436</v>
      </c>
      <c r="C2719" t="s">
        <v>49</v>
      </c>
      <c r="D2719" t="s">
        <v>133</v>
      </c>
      <c r="E2719" t="s">
        <v>134</v>
      </c>
      <c r="F2719">
        <v>2020</v>
      </c>
      <c r="G2719">
        <v>0</v>
      </c>
      <c r="H2719" t="s">
        <v>717</v>
      </c>
      <c r="I2719" t="s">
        <v>716</v>
      </c>
      <c r="J2719" t="s">
        <v>690</v>
      </c>
      <c r="L2719" t="s">
        <v>691</v>
      </c>
    </row>
    <row r="2720" spans="1:12">
      <c r="A2720">
        <v>2022</v>
      </c>
      <c r="B2720" t="s">
        <v>430</v>
      </c>
      <c r="C2720" t="s">
        <v>33</v>
      </c>
      <c r="D2720" t="s">
        <v>82</v>
      </c>
      <c r="E2720" t="s">
        <v>83</v>
      </c>
      <c r="F2720">
        <v>2020</v>
      </c>
      <c r="G2720">
        <v>0</v>
      </c>
      <c r="H2720" t="s">
        <v>1</v>
      </c>
      <c r="I2720" t="s">
        <v>688</v>
      </c>
      <c r="J2720" t="s">
        <v>690</v>
      </c>
      <c r="K2720" t="s">
        <v>78</v>
      </c>
      <c r="L2720" t="s">
        <v>691</v>
      </c>
    </row>
    <row r="2721" spans="1:12">
      <c r="A2721">
        <v>2022</v>
      </c>
      <c r="B2721" t="s">
        <v>421</v>
      </c>
      <c r="C2721" t="s">
        <v>13</v>
      </c>
      <c r="D2721" t="s">
        <v>82</v>
      </c>
      <c r="E2721" t="s">
        <v>83</v>
      </c>
      <c r="F2721">
        <v>2020</v>
      </c>
      <c r="G2721">
        <v>1</v>
      </c>
      <c r="H2721" t="s">
        <v>1</v>
      </c>
      <c r="I2721" t="s">
        <v>688</v>
      </c>
      <c r="J2721" t="s">
        <v>690</v>
      </c>
      <c r="K2721" t="s">
        <v>78</v>
      </c>
      <c r="L2721" t="s">
        <v>691</v>
      </c>
    </row>
    <row r="2722" spans="1:12">
      <c r="A2722">
        <v>2022</v>
      </c>
      <c r="B2722" t="s">
        <v>431</v>
      </c>
      <c r="C2722" t="s">
        <v>36</v>
      </c>
      <c r="D2722" t="s">
        <v>82</v>
      </c>
      <c r="E2722" t="s">
        <v>83</v>
      </c>
      <c r="F2722">
        <v>2020</v>
      </c>
      <c r="G2722">
        <v>0</v>
      </c>
      <c r="H2722" t="s">
        <v>1</v>
      </c>
      <c r="I2722" t="s">
        <v>688</v>
      </c>
      <c r="J2722" t="s">
        <v>690</v>
      </c>
      <c r="K2722" t="s">
        <v>78</v>
      </c>
      <c r="L2722" t="s">
        <v>691</v>
      </c>
    </row>
    <row r="2723" spans="1:12">
      <c r="A2723">
        <v>2022</v>
      </c>
      <c r="B2723" t="s">
        <v>434</v>
      </c>
      <c r="C2723" t="s">
        <v>45</v>
      </c>
      <c r="D2723" t="s">
        <v>82</v>
      </c>
      <c r="E2723" t="s">
        <v>83</v>
      </c>
      <c r="F2723">
        <v>2020</v>
      </c>
      <c r="G2723">
        <v>0</v>
      </c>
      <c r="H2723" t="s">
        <v>1</v>
      </c>
      <c r="I2723" t="s">
        <v>688</v>
      </c>
      <c r="J2723" t="s">
        <v>690</v>
      </c>
      <c r="K2723" t="s">
        <v>78</v>
      </c>
      <c r="L2723" t="s">
        <v>691</v>
      </c>
    </row>
    <row r="2724" spans="1:12">
      <c r="A2724">
        <v>2022</v>
      </c>
      <c r="B2724" t="s">
        <v>422</v>
      </c>
      <c r="C2724" t="s">
        <v>15</v>
      </c>
      <c r="D2724" t="s">
        <v>82</v>
      </c>
      <c r="E2724" t="s">
        <v>83</v>
      </c>
      <c r="F2724">
        <v>2020</v>
      </c>
      <c r="G2724">
        <v>5</v>
      </c>
      <c r="H2724" t="s">
        <v>1</v>
      </c>
      <c r="I2724" t="s">
        <v>688</v>
      </c>
      <c r="J2724" t="s">
        <v>690</v>
      </c>
      <c r="K2724" t="s">
        <v>78</v>
      </c>
      <c r="L2724" t="s">
        <v>691</v>
      </c>
    </row>
    <row r="2725" spans="1:12">
      <c r="A2725">
        <v>2022</v>
      </c>
      <c r="B2725" t="s">
        <v>435</v>
      </c>
      <c r="C2725" t="s">
        <v>48</v>
      </c>
      <c r="D2725" t="s">
        <v>82</v>
      </c>
      <c r="E2725" t="s">
        <v>83</v>
      </c>
      <c r="F2725">
        <v>2020</v>
      </c>
      <c r="G2725">
        <v>1</v>
      </c>
      <c r="H2725" t="s">
        <v>1</v>
      </c>
      <c r="I2725" t="s">
        <v>688</v>
      </c>
      <c r="J2725" t="s">
        <v>690</v>
      </c>
      <c r="K2725" t="s">
        <v>78</v>
      </c>
      <c r="L2725" t="s">
        <v>691</v>
      </c>
    </row>
    <row r="2726" spans="1:12">
      <c r="A2726">
        <v>2022</v>
      </c>
      <c r="B2726" t="s">
        <v>432</v>
      </c>
      <c r="C2726" t="s">
        <v>39</v>
      </c>
      <c r="D2726" t="s">
        <v>82</v>
      </c>
      <c r="E2726" t="s">
        <v>83</v>
      </c>
      <c r="F2726">
        <v>2020</v>
      </c>
      <c r="G2726">
        <v>3</v>
      </c>
      <c r="H2726" t="s">
        <v>1</v>
      </c>
      <c r="I2726" t="s">
        <v>688</v>
      </c>
      <c r="J2726" t="s">
        <v>690</v>
      </c>
      <c r="K2726" t="s">
        <v>78</v>
      </c>
      <c r="L2726" t="s">
        <v>691</v>
      </c>
    </row>
    <row r="2727" spans="1:12">
      <c r="A2727">
        <v>2022</v>
      </c>
      <c r="B2727" t="s">
        <v>425</v>
      </c>
      <c r="C2727" t="s">
        <v>24</v>
      </c>
      <c r="D2727" t="s">
        <v>82</v>
      </c>
      <c r="E2727" t="s">
        <v>83</v>
      </c>
      <c r="F2727">
        <v>2020</v>
      </c>
      <c r="G2727">
        <v>1</v>
      </c>
      <c r="H2727" t="s">
        <v>1</v>
      </c>
      <c r="I2727" t="s">
        <v>688</v>
      </c>
      <c r="J2727" t="s">
        <v>690</v>
      </c>
      <c r="K2727" t="s">
        <v>78</v>
      </c>
      <c r="L2727" t="s">
        <v>691</v>
      </c>
    </row>
    <row r="2728" spans="1:12">
      <c r="A2728">
        <v>2022</v>
      </c>
      <c r="B2728" t="s">
        <v>423</v>
      </c>
      <c r="C2728" t="s">
        <v>18</v>
      </c>
      <c r="D2728" t="s">
        <v>82</v>
      </c>
      <c r="E2728" t="s">
        <v>83</v>
      </c>
      <c r="F2728">
        <v>2020</v>
      </c>
      <c r="G2728">
        <v>0</v>
      </c>
      <c r="H2728" t="s">
        <v>1</v>
      </c>
      <c r="I2728" t="s">
        <v>688</v>
      </c>
      <c r="J2728" t="s">
        <v>690</v>
      </c>
      <c r="K2728" t="s">
        <v>78</v>
      </c>
      <c r="L2728" t="s">
        <v>691</v>
      </c>
    </row>
    <row r="2729" spans="1:12">
      <c r="A2729">
        <v>2022</v>
      </c>
      <c r="B2729" t="s">
        <v>428</v>
      </c>
      <c r="C2729" t="s">
        <v>27</v>
      </c>
      <c r="D2729" t="s">
        <v>82</v>
      </c>
      <c r="E2729" t="s">
        <v>83</v>
      </c>
      <c r="F2729">
        <v>2020</v>
      </c>
      <c r="G2729">
        <v>0</v>
      </c>
      <c r="H2729" t="s">
        <v>1</v>
      </c>
      <c r="I2729" t="s">
        <v>688</v>
      </c>
      <c r="J2729" t="s">
        <v>690</v>
      </c>
      <c r="K2729" t="s">
        <v>78</v>
      </c>
      <c r="L2729" t="s">
        <v>691</v>
      </c>
    </row>
    <row r="2730" spans="1:12">
      <c r="A2730">
        <v>2022</v>
      </c>
      <c r="B2730" t="s">
        <v>420</v>
      </c>
      <c r="C2730" t="s">
        <v>8</v>
      </c>
      <c r="D2730" t="s">
        <v>82</v>
      </c>
      <c r="E2730" t="s">
        <v>83</v>
      </c>
      <c r="F2730">
        <v>2020</v>
      </c>
      <c r="G2730">
        <v>2</v>
      </c>
      <c r="H2730" t="s">
        <v>1</v>
      </c>
      <c r="I2730" t="s">
        <v>688</v>
      </c>
      <c r="J2730" t="s">
        <v>690</v>
      </c>
      <c r="K2730" t="s">
        <v>78</v>
      </c>
      <c r="L2730" t="s">
        <v>691</v>
      </c>
    </row>
    <row r="2731" spans="1:12">
      <c r="A2731">
        <v>2022</v>
      </c>
      <c r="B2731" t="s">
        <v>429</v>
      </c>
      <c r="C2731" t="s">
        <v>30</v>
      </c>
      <c r="D2731" t="s">
        <v>82</v>
      </c>
      <c r="E2731" t="s">
        <v>83</v>
      </c>
      <c r="F2731">
        <v>2020</v>
      </c>
      <c r="G2731">
        <v>3</v>
      </c>
      <c r="H2731" t="s">
        <v>1</v>
      </c>
      <c r="I2731" t="s">
        <v>688</v>
      </c>
      <c r="J2731" t="s">
        <v>690</v>
      </c>
      <c r="K2731" t="s">
        <v>78</v>
      </c>
      <c r="L2731" t="s">
        <v>691</v>
      </c>
    </row>
    <row r="2732" spans="1:12">
      <c r="A2732">
        <v>2022</v>
      </c>
      <c r="B2732" t="s">
        <v>424</v>
      </c>
      <c r="C2732" t="s">
        <v>21</v>
      </c>
      <c r="D2732" t="s">
        <v>82</v>
      </c>
      <c r="E2732" t="s">
        <v>83</v>
      </c>
      <c r="F2732">
        <v>2020</v>
      </c>
      <c r="G2732">
        <v>2</v>
      </c>
      <c r="H2732" t="s">
        <v>1</v>
      </c>
      <c r="I2732" t="s">
        <v>688</v>
      </c>
      <c r="J2732" t="s">
        <v>690</v>
      </c>
      <c r="K2732" t="s">
        <v>78</v>
      </c>
      <c r="L2732" t="s">
        <v>691</v>
      </c>
    </row>
    <row r="2733" spans="1:12">
      <c r="A2733">
        <v>2022</v>
      </c>
      <c r="B2733" t="s">
        <v>436</v>
      </c>
      <c r="C2733" t="s">
        <v>49</v>
      </c>
      <c r="D2733" t="s">
        <v>82</v>
      </c>
      <c r="E2733" t="s">
        <v>83</v>
      </c>
      <c r="F2733">
        <v>2020</v>
      </c>
      <c r="G2733">
        <v>0</v>
      </c>
      <c r="H2733" t="s">
        <v>1</v>
      </c>
      <c r="I2733" t="s">
        <v>688</v>
      </c>
      <c r="J2733" t="s">
        <v>690</v>
      </c>
      <c r="K2733" t="s">
        <v>78</v>
      </c>
      <c r="L2733" t="s">
        <v>691</v>
      </c>
    </row>
    <row r="2734" spans="1:12">
      <c r="A2734">
        <v>2022</v>
      </c>
      <c r="B2734" t="s">
        <v>437</v>
      </c>
      <c r="C2734" t="s">
        <v>51</v>
      </c>
      <c r="D2734" t="s">
        <v>82</v>
      </c>
      <c r="E2734" t="s">
        <v>83</v>
      </c>
      <c r="F2734">
        <v>2020</v>
      </c>
      <c r="G2734">
        <v>0</v>
      </c>
      <c r="H2734" t="s">
        <v>1</v>
      </c>
      <c r="I2734" t="s">
        <v>688</v>
      </c>
      <c r="J2734" t="s">
        <v>690</v>
      </c>
      <c r="K2734" t="s">
        <v>78</v>
      </c>
      <c r="L2734" t="s">
        <v>691</v>
      </c>
    </row>
    <row r="2735" spans="1:12">
      <c r="A2735">
        <v>2022</v>
      </c>
      <c r="B2735" t="s">
        <v>438</v>
      </c>
      <c r="C2735" t="s">
        <v>52</v>
      </c>
      <c r="D2735" t="s">
        <v>82</v>
      </c>
      <c r="E2735" t="s">
        <v>83</v>
      </c>
      <c r="F2735">
        <v>2020</v>
      </c>
      <c r="G2735">
        <v>0</v>
      </c>
      <c r="H2735" t="s">
        <v>1</v>
      </c>
      <c r="I2735" t="s">
        <v>688</v>
      </c>
      <c r="J2735" t="s">
        <v>690</v>
      </c>
      <c r="K2735" t="s">
        <v>78</v>
      </c>
      <c r="L2735" t="s">
        <v>691</v>
      </c>
    </row>
    <row r="2736" spans="1:12">
      <c r="A2736">
        <v>2022</v>
      </c>
      <c r="B2736" t="s">
        <v>433</v>
      </c>
      <c r="C2736" t="s">
        <v>42</v>
      </c>
      <c r="D2736" t="s">
        <v>82</v>
      </c>
      <c r="E2736" t="s">
        <v>83</v>
      </c>
      <c r="F2736">
        <v>2020</v>
      </c>
      <c r="G2736">
        <v>0</v>
      </c>
      <c r="H2736" t="s">
        <v>1</v>
      </c>
      <c r="I2736" t="s">
        <v>688</v>
      </c>
      <c r="J2736" t="s">
        <v>690</v>
      </c>
      <c r="K2736" t="s">
        <v>78</v>
      </c>
      <c r="L2736" t="s">
        <v>691</v>
      </c>
    </row>
    <row r="2737" spans="1:12">
      <c r="A2737">
        <v>2022</v>
      </c>
      <c r="B2737" t="s">
        <v>439</v>
      </c>
      <c r="C2737" t="s">
        <v>53</v>
      </c>
      <c r="D2737" t="s">
        <v>82</v>
      </c>
      <c r="E2737" t="s">
        <v>83</v>
      </c>
      <c r="F2737">
        <v>2020</v>
      </c>
      <c r="G2737">
        <v>1</v>
      </c>
      <c r="H2737" t="s">
        <v>1</v>
      </c>
      <c r="I2737" t="s">
        <v>688</v>
      </c>
      <c r="J2737" t="s">
        <v>690</v>
      </c>
      <c r="K2737" t="s">
        <v>78</v>
      </c>
      <c r="L2737" t="s">
        <v>691</v>
      </c>
    </row>
    <row r="2738" spans="1:12">
      <c r="A2738">
        <v>2022</v>
      </c>
      <c r="B2738" t="s">
        <v>425</v>
      </c>
      <c r="C2738" t="s">
        <v>24</v>
      </c>
      <c r="D2738" t="s">
        <v>121</v>
      </c>
      <c r="E2738" t="s">
        <v>122</v>
      </c>
      <c r="F2738">
        <v>2020</v>
      </c>
      <c r="G2738">
        <v>1</v>
      </c>
      <c r="H2738" t="s">
        <v>119</v>
      </c>
      <c r="I2738" t="s">
        <v>712</v>
      </c>
      <c r="J2738" t="s">
        <v>690</v>
      </c>
      <c r="L2738" t="s">
        <v>691</v>
      </c>
    </row>
    <row r="2739" spans="1:12">
      <c r="A2739">
        <v>2022</v>
      </c>
      <c r="B2739" t="s">
        <v>439</v>
      </c>
      <c r="C2739" t="s">
        <v>53</v>
      </c>
      <c r="D2739" t="s">
        <v>121</v>
      </c>
      <c r="E2739" t="s">
        <v>122</v>
      </c>
      <c r="F2739">
        <v>2020</v>
      </c>
      <c r="G2739">
        <v>1</v>
      </c>
      <c r="H2739" t="s">
        <v>119</v>
      </c>
      <c r="I2739" t="s">
        <v>712</v>
      </c>
      <c r="J2739" t="s">
        <v>690</v>
      </c>
      <c r="L2739" t="s">
        <v>691</v>
      </c>
    </row>
    <row r="2740" spans="1:12">
      <c r="A2740">
        <v>2022</v>
      </c>
      <c r="B2740" t="s">
        <v>435</v>
      </c>
      <c r="C2740" t="s">
        <v>48</v>
      </c>
      <c r="D2740" t="s">
        <v>121</v>
      </c>
      <c r="E2740" t="s">
        <v>122</v>
      </c>
      <c r="F2740">
        <v>2020</v>
      </c>
      <c r="G2740">
        <v>0</v>
      </c>
      <c r="H2740" t="s">
        <v>119</v>
      </c>
      <c r="I2740" t="s">
        <v>712</v>
      </c>
      <c r="J2740" t="s">
        <v>690</v>
      </c>
      <c r="L2740" t="s">
        <v>691</v>
      </c>
    </row>
    <row r="2741" spans="1:12">
      <c r="A2741">
        <v>2022</v>
      </c>
      <c r="B2741" t="s">
        <v>422</v>
      </c>
      <c r="C2741" t="s">
        <v>15</v>
      </c>
      <c r="D2741" t="s">
        <v>121</v>
      </c>
      <c r="E2741" t="s">
        <v>122</v>
      </c>
      <c r="F2741">
        <v>2020</v>
      </c>
      <c r="G2741">
        <v>6</v>
      </c>
      <c r="H2741" t="s">
        <v>119</v>
      </c>
      <c r="I2741" t="s">
        <v>712</v>
      </c>
      <c r="J2741" t="s">
        <v>690</v>
      </c>
      <c r="L2741" t="s">
        <v>691</v>
      </c>
    </row>
    <row r="2742" spans="1:12">
      <c r="A2742">
        <v>2022</v>
      </c>
      <c r="B2742" t="s">
        <v>437</v>
      </c>
      <c r="C2742" t="s">
        <v>51</v>
      </c>
      <c r="D2742" t="s">
        <v>121</v>
      </c>
      <c r="E2742" t="s">
        <v>122</v>
      </c>
      <c r="F2742">
        <v>2020</v>
      </c>
      <c r="G2742">
        <v>3</v>
      </c>
      <c r="H2742" t="s">
        <v>119</v>
      </c>
      <c r="I2742" t="s">
        <v>712</v>
      </c>
      <c r="J2742" t="s">
        <v>690</v>
      </c>
      <c r="L2742" t="s">
        <v>691</v>
      </c>
    </row>
    <row r="2743" spans="1:12">
      <c r="A2743">
        <v>2022</v>
      </c>
      <c r="B2743" t="s">
        <v>432</v>
      </c>
      <c r="C2743" t="s">
        <v>39</v>
      </c>
      <c r="D2743" t="s">
        <v>121</v>
      </c>
      <c r="E2743" t="s">
        <v>122</v>
      </c>
      <c r="F2743">
        <v>2020</v>
      </c>
      <c r="G2743">
        <v>1</v>
      </c>
      <c r="H2743" t="s">
        <v>119</v>
      </c>
      <c r="I2743" t="s">
        <v>712</v>
      </c>
      <c r="J2743" t="s">
        <v>690</v>
      </c>
      <c r="L2743" t="s">
        <v>691</v>
      </c>
    </row>
    <row r="2744" spans="1:12">
      <c r="A2744">
        <v>2022</v>
      </c>
      <c r="B2744" t="s">
        <v>420</v>
      </c>
      <c r="C2744" t="s">
        <v>8</v>
      </c>
      <c r="D2744" t="s">
        <v>121</v>
      </c>
      <c r="E2744" t="s">
        <v>122</v>
      </c>
      <c r="F2744">
        <v>2020</v>
      </c>
      <c r="G2744">
        <v>2</v>
      </c>
      <c r="H2744" t="s">
        <v>119</v>
      </c>
      <c r="I2744" t="s">
        <v>712</v>
      </c>
      <c r="J2744" t="s">
        <v>690</v>
      </c>
      <c r="L2744" t="s">
        <v>691</v>
      </c>
    </row>
    <row r="2745" spans="1:12">
      <c r="A2745">
        <v>2022</v>
      </c>
      <c r="B2745" t="s">
        <v>434</v>
      </c>
      <c r="C2745" t="s">
        <v>45</v>
      </c>
      <c r="D2745" t="s">
        <v>121</v>
      </c>
      <c r="E2745" t="s">
        <v>122</v>
      </c>
      <c r="F2745">
        <v>2020</v>
      </c>
      <c r="G2745">
        <v>0</v>
      </c>
      <c r="H2745" t="s">
        <v>119</v>
      </c>
      <c r="I2745" t="s">
        <v>712</v>
      </c>
      <c r="J2745" t="s">
        <v>690</v>
      </c>
      <c r="L2745" t="s">
        <v>691</v>
      </c>
    </row>
    <row r="2746" spans="1:12">
      <c r="A2746">
        <v>2022</v>
      </c>
      <c r="B2746" t="s">
        <v>431</v>
      </c>
      <c r="C2746" t="s">
        <v>36</v>
      </c>
      <c r="D2746" t="s">
        <v>121</v>
      </c>
      <c r="E2746" t="s">
        <v>122</v>
      </c>
      <c r="F2746">
        <v>2020</v>
      </c>
      <c r="G2746">
        <v>1</v>
      </c>
      <c r="H2746" t="s">
        <v>119</v>
      </c>
      <c r="I2746" t="s">
        <v>712</v>
      </c>
      <c r="J2746" t="s">
        <v>690</v>
      </c>
      <c r="L2746" t="s">
        <v>691</v>
      </c>
    </row>
    <row r="2747" spans="1:12">
      <c r="A2747">
        <v>2022</v>
      </c>
      <c r="B2747" t="s">
        <v>424</v>
      </c>
      <c r="C2747" t="s">
        <v>21</v>
      </c>
      <c r="D2747" t="s">
        <v>121</v>
      </c>
      <c r="E2747" t="s">
        <v>122</v>
      </c>
      <c r="F2747">
        <v>2020</v>
      </c>
      <c r="G2747">
        <v>2</v>
      </c>
      <c r="H2747" t="s">
        <v>119</v>
      </c>
      <c r="I2747" t="s">
        <v>712</v>
      </c>
      <c r="J2747" t="s">
        <v>690</v>
      </c>
      <c r="L2747" t="s">
        <v>691</v>
      </c>
    </row>
    <row r="2748" spans="1:12">
      <c r="A2748">
        <v>2022</v>
      </c>
      <c r="B2748" t="s">
        <v>429</v>
      </c>
      <c r="C2748" t="s">
        <v>30</v>
      </c>
      <c r="D2748" t="s">
        <v>121</v>
      </c>
      <c r="E2748" t="s">
        <v>122</v>
      </c>
      <c r="F2748">
        <v>2020</v>
      </c>
      <c r="G2748">
        <v>2</v>
      </c>
      <c r="H2748" t="s">
        <v>119</v>
      </c>
      <c r="I2748" t="s">
        <v>712</v>
      </c>
      <c r="J2748" t="s">
        <v>690</v>
      </c>
      <c r="L2748" t="s">
        <v>691</v>
      </c>
    </row>
    <row r="2749" spans="1:12">
      <c r="A2749">
        <v>2022</v>
      </c>
      <c r="B2749" t="s">
        <v>423</v>
      </c>
      <c r="C2749" t="s">
        <v>18</v>
      </c>
      <c r="D2749" t="s">
        <v>121</v>
      </c>
      <c r="E2749" t="s">
        <v>122</v>
      </c>
      <c r="F2749">
        <v>2020</v>
      </c>
      <c r="G2749">
        <v>1</v>
      </c>
      <c r="H2749" t="s">
        <v>119</v>
      </c>
      <c r="I2749" t="s">
        <v>712</v>
      </c>
      <c r="J2749" t="s">
        <v>690</v>
      </c>
      <c r="L2749" t="s">
        <v>691</v>
      </c>
    </row>
    <row r="2750" spans="1:12">
      <c r="A2750">
        <v>2022</v>
      </c>
      <c r="B2750" t="s">
        <v>428</v>
      </c>
      <c r="C2750" t="s">
        <v>27</v>
      </c>
      <c r="D2750" t="s">
        <v>121</v>
      </c>
      <c r="E2750" t="s">
        <v>122</v>
      </c>
      <c r="F2750">
        <v>2020</v>
      </c>
      <c r="G2750">
        <v>1</v>
      </c>
      <c r="H2750" t="s">
        <v>119</v>
      </c>
      <c r="I2750" t="s">
        <v>712</v>
      </c>
      <c r="J2750" t="s">
        <v>690</v>
      </c>
      <c r="L2750" t="s">
        <v>691</v>
      </c>
    </row>
    <row r="2751" spans="1:12">
      <c r="A2751">
        <v>2022</v>
      </c>
      <c r="B2751" t="s">
        <v>433</v>
      </c>
      <c r="C2751" t="s">
        <v>42</v>
      </c>
      <c r="D2751" t="s">
        <v>121</v>
      </c>
      <c r="E2751" t="s">
        <v>122</v>
      </c>
      <c r="F2751">
        <v>2020</v>
      </c>
      <c r="G2751">
        <v>1</v>
      </c>
      <c r="H2751" t="s">
        <v>119</v>
      </c>
      <c r="I2751" t="s">
        <v>712</v>
      </c>
      <c r="J2751" t="s">
        <v>690</v>
      </c>
      <c r="L2751" t="s">
        <v>691</v>
      </c>
    </row>
    <row r="2752" spans="1:12">
      <c r="A2752">
        <v>2022</v>
      </c>
      <c r="B2752" t="s">
        <v>430</v>
      </c>
      <c r="C2752" t="s">
        <v>33</v>
      </c>
      <c r="D2752" t="s">
        <v>121</v>
      </c>
      <c r="E2752" t="s">
        <v>122</v>
      </c>
      <c r="F2752">
        <v>2020</v>
      </c>
      <c r="G2752">
        <v>1</v>
      </c>
      <c r="H2752" t="s">
        <v>119</v>
      </c>
      <c r="I2752" t="s">
        <v>712</v>
      </c>
      <c r="J2752" t="s">
        <v>690</v>
      </c>
      <c r="L2752" t="s">
        <v>691</v>
      </c>
    </row>
    <row r="2753" spans="1:12">
      <c r="A2753">
        <v>2022</v>
      </c>
      <c r="B2753" t="s">
        <v>438</v>
      </c>
      <c r="C2753" t="s">
        <v>52</v>
      </c>
      <c r="D2753" t="s">
        <v>121</v>
      </c>
      <c r="E2753" t="s">
        <v>122</v>
      </c>
      <c r="F2753">
        <v>2020</v>
      </c>
      <c r="G2753">
        <v>1</v>
      </c>
      <c r="H2753" t="s">
        <v>119</v>
      </c>
      <c r="I2753" t="s">
        <v>712</v>
      </c>
      <c r="J2753" t="s">
        <v>690</v>
      </c>
      <c r="L2753" t="s">
        <v>691</v>
      </c>
    </row>
    <row r="2754" spans="1:12">
      <c r="A2754">
        <v>2022</v>
      </c>
      <c r="B2754" t="s">
        <v>421</v>
      </c>
      <c r="C2754" t="s">
        <v>13</v>
      </c>
      <c r="D2754" t="s">
        <v>121</v>
      </c>
      <c r="E2754" t="s">
        <v>122</v>
      </c>
      <c r="F2754">
        <v>2020</v>
      </c>
      <c r="G2754">
        <v>2</v>
      </c>
      <c r="H2754" t="s">
        <v>119</v>
      </c>
      <c r="I2754" t="s">
        <v>712</v>
      </c>
      <c r="J2754" t="s">
        <v>690</v>
      </c>
      <c r="L2754" t="s">
        <v>691</v>
      </c>
    </row>
    <row r="2755" spans="1:12">
      <c r="A2755">
        <v>2022</v>
      </c>
      <c r="B2755" t="s">
        <v>436</v>
      </c>
      <c r="C2755" t="s">
        <v>49</v>
      </c>
      <c r="D2755" t="s">
        <v>121</v>
      </c>
      <c r="E2755" t="s">
        <v>122</v>
      </c>
      <c r="F2755">
        <v>2020</v>
      </c>
      <c r="G2755">
        <v>0</v>
      </c>
      <c r="H2755" t="s">
        <v>119</v>
      </c>
      <c r="I2755" t="s">
        <v>712</v>
      </c>
      <c r="J2755" t="s">
        <v>690</v>
      </c>
      <c r="L2755" t="s">
        <v>691</v>
      </c>
    </row>
    <row r="2756" spans="1:12">
      <c r="A2756">
        <v>2022</v>
      </c>
      <c r="B2756" t="s">
        <v>438</v>
      </c>
      <c r="C2756" t="s">
        <v>52</v>
      </c>
      <c r="D2756" t="s">
        <v>73</v>
      </c>
      <c r="E2756" t="s">
        <v>74</v>
      </c>
      <c r="F2756">
        <v>2020</v>
      </c>
      <c r="G2756">
        <v>0</v>
      </c>
      <c r="H2756" t="s">
        <v>1</v>
      </c>
      <c r="I2756" t="s">
        <v>688</v>
      </c>
      <c r="J2756" t="s">
        <v>694</v>
      </c>
      <c r="K2756" t="s">
        <v>54</v>
      </c>
      <c r="L2756" t="s">
        <v>695</v>
      </c>
    </row>
    <row r="2757" spans="1:12">
      <c r="A2757">
        <v>2022</v>
      </c>
      <c r="B2757" t="s">
        <v>428</v>
      </c>
      <c r="C2757" t="s">
        <v>27</v>
      </c>
      <c r="D2757" t="s">
        <v>73</v>
      </c>
      <c r="E2757" t="s">
        <v>74</v>
      </c>
      <c r="F2757">
        <v>2020</v>
      </c>
      <c r="G2757">
        <v>1</v>
      </c>
      <c r="H2757" t="s">
        <v>1</v>
      </c>
      <c r="I2757" t="s">
        <v>688</v>
      </c>
      <c r="J2757" t="s">
        <v>694</v>
      </c>
      <c r="K2757" t="s">
        <v>54</v>
      </c>
      <c r="L2757" t="s">
        <v>695</v>
      </c>
    </row>
    <row r="2758" spans="1:12">
      <c r="A2758">
        <v>2022</v>
      </c>
      <c r="B2758" t="s">
        <v>432</v>
      </c>
      <c r="C2758" t="s">
        <v>39</v>
      </c>
      <c r="D2758" t="s">
        <v>73</v>
      </c>
      <c r="E2758" t="s">
        <v>74</v>
      </c>
      <c r="F2758">
        <v>2020</v>
      </c>
      <c r="G2758">
        <v>1</v>
      </c>
      <c r="H2758" t="s">
        <v>1</v>
      </c>
      <c r="I2758" t="s">
        <v>688</v>
      </c>
      <c r="J2758" t="s">
        <v>694</v>
      </c>
      <c r="K2758" t="s">
        <v>54</v>
      </c>
      <c r="L2758" t="s">
        <v>695</v>
      </c>
    </row>
    <row r="2759" spans="1:12">
      <c r="A2759">
        <v>2022</v>
      </c>
      <c r="B2759" t="s">
        <v>430</v>
      </c>
      <c r="C2759" t="s">
        <v>33</v>
      </c>
      <c r="D2759" t="s">
        <v>73</v>
      </c>
      <c r="E2759" t="s">
        <v>74</v>
      </c>
      <c r="F2759">
        <v>2020</v>
      </c>
      <c r="G2759">
        <v>0</v>
      </c>
      <c r="H2759" t="s">
        <v>1</v>
      </c>
      <c r="I2759" t="s">
        <v>688</v>
      </c>
      <c r="J2759" t="s">
        <v>694</v>
      </c>
      <c r="K2759" t="s">
        <v>54</v>
      </c>
      <c r="L2759" t="s">
        <v>695</v>
      </c>
    </row>
    <row r="2760" spans="1:12">
      <c r="A2760">
        <v>2022</v>
      </c>
      <c r="B2760" t="s">
        <v>425</v>
      </c>
      <c r="C2760" t="s">
        <v>24</v>
      </c>
      <c r="D2760" t="s">
        <v>73</v>
      </c>
      <c r="E2760" t="s">
        <v>74</v>
      </c>
      <c r="F2760">
        <v>2020</v>
      </c>
      <c r="G2760">
        <v>0</v>
      </c>
      <c r="H2760" t="s">
        <v>1</v>
      </c>
      <c r="I2760" t="s">
        <v>688</v>
      </c>
      <c r="J2760" t="s">
        <v>694</v>
      </c>
      <c r="K2760" t="s">
        <v>54</v>
      </c>
      <c r="L2760" t="s">
        <v>695</v>
      </c>
    </row>
    <row r="2761" spans="1:12">
      <c r="A2761">
        <v>2022</v>
      </c>
      <c r="B2761" t="s">
        <v>421</v>
      </c>
      <c r="C2761" t="s">
        <v>13</v>
      </c>
      <c r="D2761" t="s">
        <v>73</v>
      </c>
      <c r="E2761" t="s">
        <v>74</v>
      </c>
      <c r="F2761">
        <v>2020</v>
      </c>
      <c r="G2761">
        <v>1</v>
      </c>
      <c r="H2761" t="s">
        <v>1</v>
      </c>
      <c r="I2761" t="s">
        <v>688</v>
      </c>
      <c r="J2761" t="s">
        <v>694</v>
      </c>
      <c r="K2761" t="s">
        <v>54</v>
      </c>
      <c r="L2761" t="s">
        <v>695</v>
      </c>
    </row>
    <row r="2762" spans="1:12">
      <c r="A2762">
        <v>2022</v>
      </c>
      <c r="B2762" t="s">
        <v>422</v>
      </c>
      <c r="C2762" t="s">
        <v>15</v>
      </c>
      <c r="D2762" t="s">
        <v>73</v>
      </c>
      <c r="E2762" t="s">
        <v>74</v>
      </c>
      <c r="F2762">
        <v>2020</v>
      </c>
      <c r="G2762">
        <v>4</v>
      </c>
      <c r="H2762" t="s">
        <v>1</v>
      </c>
      <c r="I2762" t="s">
        <v>688</v>
      </c>
      <c r="J2762" t="s">
        <v>694</v>
      </c>
      <c r="K2762" t="s">
        <v>54</v>
      </c>
      <c r="L2762" t="s">
        <v>695</v>
      </c>
    </row>
    <row r="2763" spans="1:12">
      <c r="A2763">
        <v>2022</v>
      </c>
      <c r="B2763" t="s">
        <v>423</v>
      </c>
      <c r="C2763" t="s">
        <v>18</v>
      </c>
      <c r="D2763" t="s">
        <v>73</v>
      </c>
      <c r="E2763" t="s">
        <v>74</v>
      </c>
      <c r="F2763">
        <v>2020</v>
      </c>
      <c r="G2763">
        <v>1</v>
      </c>
      <c r="H2763" t="s">
        <v>1</v>
      </c>
      <c r="I2763" t="s">
        <v>688</v>
      </c>
      <c r="J2763" t="s">
        <v>694</v>
      </c>
      <c r="K2763" t="s">
        <v>54</v>
      </c>
      <c r="L2763" t="s">
        <v>695</v>
      </c>
    </row>
    <row r="2764" spans="1:12">
      <c r="A2764">
        <v>2022</v>
      </c>
      <c r="B2764" t="s">
        <v>437</v>
      </c>
      <c r="C2764" t="s">
        <v>51</v>
      </c>
      <c r="D2764" t="s">
        <v>73</v>
      </c>
      <c r="E2764" t="s">
        <v>74</v>
      </c>
      <c r="F2764">
        <v>2020</v>
      </c>
      <c r="G2764">
        <v>3</v>
      </c>
      <c r="H2764" t="s">
        <v>1</v>
      </c>
      <c r="I2764" t="s">
        <v>688</v>
      </c>
      <c r="J2764" t="s">
        <v>694</v>
      </c>
      <c r="K2764" t="s">
        <v>54</v>
      </c>
      <c r="L2764" t="s">
        <v>695</v>
      </c>
    </row>
    <row r="2765" spans="1:12">
      <c r="A2765">
        <v>2022</v>
      </c>
      <c r="B2765" t="s">
        <v>434</v>
      </c>
      <c r="C2765" t="s">
        <v>45</v>
      </c>
      <c r="D2765" t="s">
        <v>73</v>
      </c>
      <c r="E2765" t="s">
        <v>74</v>
      </c>
      <c r="F2765">
        <v>2020</v>
      </c>
      <c r="G2765">
        <v>0</v>
      </c>
      <c r="H2765" t="s">
        <v>1</v>
      </c>
      <c r="I2765" t="s">
        <v>688</v>
      </c>
      <c r="J2765" t="s">
        <v>694</v>
      </c>
      <c r="K2765" t="s">
        <v>54</v>
      </c>
      <c r="L2765" t="s">
        <v>695</v>
      </c>
    </row>
    <row r="2766" spans="1:12">
      <c r="A2766">
        <v>2022</v>
      </c>
      <c r="B2766" t="s">
        <v>420</v>
      </c>
      <c r="C2766" t="s">
        <v>8</v>
      </c>
      <c r="D2766" t="s">
        <v>73</v>
      </c>
      <c r="E2766" t="s">
        <v>74</v>
      </c>
      <c r="F2766">
        <v>2020</v>
      </c>
      <c r="G2766">
        <v>3</v>
      </c>
      <c r="H2766" t="s">
        <v>1</v>
      </c>
      <c r="I2766" t="s">
        <v>688</v>
      </c>
      <c r="J2766" t="s">
        <v>694</v>
      </c>
      <c r="K2766" t="s">
        <v>54</v>
      </c>
      <c r="L2766" t="s">
        <v>695</v>
      </c>
    </row>
    <row r="2767" spans="1:12">
      <c r="A2767">
        <v>2022</v>
      </c>
      <c r="B2767" t="s">
        <v>435</v>
      </c>
      <c r="C2767" t="s">
        <v>48</v>
      </c>
      <c r="D2767" t="s">
        <v>73</v>
      </c>
      <c r="E2767" t="s">
        <v>74</v>
      </c>
      <c r="F2767">
        <v>2020</v>
      </c>
      <c r="G2767">
        <v>3</v>
      </c>
      <c r="H2767" t="s">
        <v>1</v>
      </c>
      <c r="I2767" t="s">
        <v>688</v>
      </c>
      <c r="J2767" t="s">
        <v>694</v>
      </c>
      <c r="K2767" t="s">
        <v>54</v>
      </c>
      <c r="L2767" t="s">
        <v>695</v>
      </c>
    </row>
    <row r="2768" spans="1:12">
      <c r="A2768">
        <v>2022</v>
      </c>
      <c r="B2768" t="s">
        <v>429</v>
      </c>
      <c r="C2768" t="s">
        <v>30</v>
      </c>
      <c r="D2768" t="s">
        <v>73</v>
      </c>
      <c r="E2768" t="s">
        <v>74</v>
      </c>
      <c r="F2768">
        <v>2020</v>
      </c>
      <c r="G2768">
        <v>4</v>
      </c>
      <c r="H2768" t="s">
        <v>1</v>
      </c>
      <c r="I2768" t="s">
        <v>688</v>
      </c>
      <c r="J2768" t="s">
        <v>694</v>
      </c>
      <c r="K2768" t="s">
        <v>54</v>
      </c>
      <c r="L2768" t="s">
        <v>695</v>
      </c>
    </row>
    <row r="2769" spans="1:12">
      <c r="A2769">
        <v>2022</v>
      </c>
      <c r="B2769" t="s">
        <v>439</v>
      </c>
      <c r="C2769" t="s">
        <v>53</v>
      </c>
      <c r="D2769" t="s">
        <v>73</v>
      </c>
      <c r="E2769" t="s">
        <v>74</v>
      </c>
      <c r="F2769">
        <v>2020</v>
      </c>
      <c r="G2769">
        <v>0</v>
      </c>
      <c r="H2769" t="s">
        <v>1</v>
      </c>
      <c r="I2769" t="s">
        <v>688</v>
      </c>
      <c r="J2769" t="s">
        <v>694</v>
      </c>
      <c r="K2769" t="s">
        <v>54</v>
      </c>
      <c r="L2769" t="s">
        <v>695</v>
      </c>
    </row>
    <row r="2770" spans="1:12">
      <c r="A2770">
        <v>2022</v>
      </c>
      <c r="B2770" t="s">
        <v>436</v>
      </c>
      <c r="C2770" t="s">
        <v>49</v>
      </c>
      <c r="D2770" t="s">
        <v>73</v>
      </c>
      <c r="E2770" t="s">
        <v>74</v>
      </c>
      <c r="F2770">
        <v>2020</v>
      </c>
      <c r="G2770">
        <v>1</v>
      </c>
      <c r="H2770" t="s">
        <v>1</v>
      </c>
      <c r="I2770" t="s">
        <v>688</v>
      </c>
      <c r="J2770" t="s">
        <v>694</v>
      </c>
      <c r="K2770" t="s">
        <v>54</v>
      </c>
      <c r="L2770" t="s">
        <v>695</v>
      </c>
    </row>
    <row r="2771" spans="1:12">
      <c r="A2771">
        <v>2022</v>
      </c>
      <c r="B2771" t="s">
        <v>424</v>
      </c>
      <c r="C2771" t="s">
        <v>21</v>
      </c>
      <c r="D2771" t="s">
        <v>73</v>
      </c>
      <c r="E2771" t="s">
        <v>74</v>
      </c>
      <c r="F2771">
        <v>2020</v>
      </c>
      <c r="G2771">
        <v>3</v>
      </c>
      <c r="H2771" t="s">
        <v>1</v>
      </c>
      <c r="I2771" t="s">
        <v>688</v>
      </c>
      <c r="J2771" t="s">
        <v>694</v>
      </c>
      <c r="K2771" t="s">
        <v>54</v>
      </c>
      <c r="L2771" t="s">
        <v>695</v>
      </c>
    </row>
    <row r="2772" spans="1:12">
      <c r="A2772">
        <v>2022</v>
      </c>
      <c r="B2772" t="s">
        <v>431</v>
      </c>
      <c r="C2772" t="s">
        <v>36</v>
      </c>
      <c r="D2772" t="s">
        <v>73</v>
      </c>
      <c r="E2772" t="s">
        <v>74</v>
      </c>
      <c r="F2772">
        <v>2020</v>
      </c>
      <c r="G2772">
        <v>0</v>
      </c>
      <c r="H2772" t="s">
        <v>1</v>
      </c>
      <c r="I2772" t="s">
        <v>688</v>
      </c>
      <c r="J2772" t="s">
        <v>694</v>
      </c>
      <c r="K2772" t="s">
        <v>54</v>
      </c>
      <c r="L2772" t="s">
        <v>695</v>
      </c>
    </row>
    <row r="2773" spans="1:12">
      <c r="A2773">
        <v>2022</v>
      </c>
      <c r="B2773" t="s">
        <v>433</v>
      </c>
      <c r="C2773" t="s">
        <v>42</v>
      </c>
      <c r="D2773" t="s">
        <v>73</v>
      </c>
      <c r="E2773" t="s">
        <v>74</v>
      </c>
      <c r="F2773">
        <v>2020</v>
      </c>
      <c r="G2773">
        <v>2</v>
      </c>
      <c r="H2773" t="s">
        <v>1</v>
      </c>
      <c r="I2773" t="s">
        <v>688</v>
      </c>
      <c r="J2773" t="s">
        <v>694</v>
      </c>
      <c r="K2773" t="s">
        <v>54</v>
      </c>
      <c r="L2773" t="s">
        <v>695</v>
      </c>
    </row>
    <row r="2774" spans="1:12">
      <c r="A2774">
        <v>2022</v>
      </c>
      <c r="B2774" t="s">
        <v>432</v>
      </c>
      <c r="C2774" t="s">
        <v>39</v>
      </c>
      <c r="D2774" t="s">
        <v>40</v>
      </c>
      <c r="E2774" t="s">
        <v>41</v>
      </c>
      <c r="F2774">
        <v>2020</v>
      </c>
      <c r="G2774">
        <v>16.010000000000002</v>
      </c>
      <c r="H2774" t="s">
        <v>1</v>
      </c>
      <c r="I2774" t="s">
        <v>688</v>
      </c>
      <c r="J2774" t="s">
        <v>690</v>
      </c>
      <c r="K2774" t="s">
        <v>2</v>
      </c>
      <c r="L2774" t="s">
        <v>708</v>
      </c>
    </row>
    <row r="2775" spans="1:12">
      <c r="A2775">
        <v>2022</v>
      </c>
      <c r="B2775" t="s">
        <v>421</v>
      </c>
      <c r="C2775" t="s">
        <v>13</v>
      </c>
      <c r="D2775" t="s">
        <v>40</v>
      </c>
      <c r="E2775" t="s">
        <v>41</v>
      </c>
      <c r="F2775">
        <v>2020</v>
      </c>
      <c r="G2775">
        <v>16.07</v>
      </c>
      <c r="H2775" t="s">
        <v>1</v>
      </c>
      <c r="I2775" t="s">
        <v>688</v>
      </c>
      <c r="J2775" t="s">
        <v>690</v>
      </c>
      <c r="K2775" t="s">
        <v>2</v>
      </c>
      <c r="L2775" t="s">
        <v>708</v>
      </c>
    </row>
    <row r="2776" spans="1:12">
      <c r="A2776">
        <v>2022</v>
      </c>
      <c r="B2776" t="s">
        <v>423</v>
      </c>
      <c r="C2776" t="s">
        <v>18</v>
      </c>
      <c r="D2776" t="s">
        <v>40</v>
      </c>
      <c r="E2776" t="s">
        <v>41</v>
      </c>
      <c r="F2776">
        <v>2020</v>
      </c>
      <c r="G2776">
        <v>17.760000000000002</v>
      </c>
      <c r="H2776" t="s">
        <v>1</v>
      </c>
      <c r="I2776" t="s">
        <v>688</v>
      </c>
      <c r="J2776" t="s">
        <v>690</v>
      </c>
      <c r="K2776" t="s">
        <v>2</v>
      </c>
      <c r="L2776" t="s">
        <v>708</v>
      </c>
    </row>
    <row r="2777" spans="1:12">
      <c r="A2777">
        <v>2022</v>
      </c>
      <c r="B2777" t="s">
        <v>424</v>
      </c>
      <c r="C2777" t="s">
        <v>21</v>
      </c>
      <c r="D2777" t="s">
        <v>40</v>
      </c>
      <c r="E2777" t="s">
        <v>41</v>
      </c>
      <c r="F2777">
        <v>2020</v>
      </c>
      <c r="G2777">
        <v>19.93</v>
      </c>
      <c r="H2777" t="s">
        <v>1</v>
      </c>
      <c r="I2777" t="s">
        <v>688</v>
      </c>
      <c r="J2777" t="s">
        <v>690</v>
      </c>
      <c r="K2777" t="s">
        <v>2</v>
      </c>
      <c r="L2777" t="s">
        <v>708</v>
      </c>
    </row>
    <row r="2778" spans="1:12">
      <c r="A2778">
        <v>2022</v>
      </c>
      <c r="B2778" t="s">
        <v>439</v>
      </c>
      <c r="C2778" t="s">
        <v>53</v>
      </c>
      <c r="D2778" t="s">
        <v>40</v>
      </c>
      <c r="E2778" t="s">
        <v>41</v>
      </c>
      <c r="F2778">
        <v>2020</v>
      </c>
      <c r="G2778">
        <v>14.64</v>
      </c>
      <c r="H2778" t="s">
        <v>1</v>
      </c>
      <c r="I2778" t="s">
        <v>688</v>
      </c>
      <c r="J2778" t="s">
        <v>690</v>
      </c>
      <c r="K2778" t="s">
        <v>2</v>
      </c>
      <c r="L2778" t="s">
        <v>708</v>
      </c>
    </row>
    <row r="2779" spans="1:12">
      <c r="A2779">
        <v>2022</v>
      </c>
      <c r="B2779" t="s">
        <v>425</v>
      </c>
      <c r="C2779" t="s">
        <v>24</v>
      </c>
      <c r="D2779" t="s">
        <v>40</v>
      </c>
      <c r="E2779" t="s">
        <v>41</v>
      </c>
      <c r="F2779">
        <v>2020</v>
      </c>
      <c r="G2779">
        <v>10.58</v>
      </c>
      <c r="H2779" t="s">
        <v>1</v>
      </c>
      <c r="I2779" t="s">
        <v>688</v>
      </c>
      <c r="J2779" t="s">
        <v>690</v>
      </c>
      <c r="K2779" t="s">
        <v>2</v>
      </c>
      <c r="L2779" t="s">
        <v>708</v>
      </c>
    </row>
    <row r="2780" spans="1:12">
      <c r="A2780">
        <v>2022</v>
      </c>
      <c r="B2780" t="s">
        <v>436</v>
      </c>
      <c r="C2780" t="s">
        <v>49</v>
      </c>
      <c r="D2780" t="s">
        <v>40</v>
      </c>
      <c r="E2780" t="s">
        <v>41</v>
      </c>
      <c r="F2780">
        <v>2020</v>
      </c>
      <c r="G2780">
        <v>21.44</v>
      </c>
      <c r="H2780" t="s">
        <v>1</v>
      </c>
      <c r="I2780" t="s">
        <v>688</v>
      </c>
      <c r="J2780" t="s">
        <v>690</v>
      </c>
      <c r="K2780" t="s">
        <v>2</v>
      </c>
      <c r="L2780" t="s">
        <v>708</v>
      </c>
    </row>
    <row r="2781" spans="1:12">
      <c r="A2781">
        <v>2022</v>
      </c>
      <c r="B2781" t="s">
        <v>429</v>
      </c>
      <c r="C2781" t="s">
        <v>30</v>
      </c>
      <c r="D2781" t="s">
        <v>40</v>
      </c>
      <c r="E2781" t="s">
        <v>41</v>
      </c>
      <c r="F2781">
        <v>2020</v>
      </c>
      <c r="G2781">
        <v>14.01</v>
      </c>
      <c r="H2781" t="s">
        <v>1</v>
      </c>
      <c r="I2781" t="s">
        <v>688</v>
      </c>
      <c r="J2781" t="s">
        <v>690</v>
      </c>
      <c r="K2781" t="s">
        <v>2</v>
      </c>
      <c r="L2781" t="s">
        <v>708</v>
      </c>
    </row>
    <row r="2782" spans="1:12">
      <c r="A2782">
        <v>2022</v>
      </c>
      <c r="B2782" t="s">
        <v>428</v>
      </c>
      <c r="C2782" t="s">
        <v>27</v>
      </c>
      <c r="D2782" t="s">
        <v>40</v>
      </c>
      <c r="E2782" t="s">
        <v>41</v>
      </c>
      <c r="F2782">
        <v>2020</v>
      </c>
      <c r="G2782">
        <v>12.58</v>
      </c>
      <c r="H2782" t="s">
        <v>1</v>
      </c>
      <c r="I2782" t="s">
        <v>688</v>
      </c>
      <c r="J2782" t="s">
        <v>690</v>
      </c>
      <c r="K2782" t="s">
        <v>2</v>
      </c>
      <c r="L2782" t="s">
        <v>708</v>
      </c>
    </row>
    <row r="2783" spans="1:12">
      <c r="A2783">
        <v>2022</v>
      </c>
      <c r="B2783" t="s">
        <v>422</v>
      </c>
      <c r="C2783" t="s">
        <v>15</v>
      </c>
      <c r="D2783" t="s">
        <v>40</v>
      </c>
      <c r="E2783" t="s">
        <v>41</v>
      </c>
      <c r="F2783">
        <v>2020</v>
      </c>
      <c r="G2783">
        <v>17.309999999999999</v>
      </c>
      <c r="H2783" t="s">
        <v>1</v>
      </c>
      <c r="I2783" t="s">
        <v>688</v>
      </c>
      <c r="J2783" t="s">
        <v>690</v>
      </c>
      <c r="K2783" t="s">
        <v>2</v>
      </c>
      <c r="L2783" t="s">
        <v>708</v>
      </c>
    </row>
    <row r="2784" spans="1:12">
      <c r="A2784">
        <v>2022</v>
      </c>
      <c r="B2784" t="s">
        <v>434</v>
      </c>
      <c r="C2784" t="s">
        <v>45</v>
      </c>
      <c r="D2784" t="s">
        <v>40</v>
      </c>
      <c r="E2784" t="s">
        <v>41</v>
      </c>
      <c r="F2784">
        <v>2020</v>
      </c>
      <c r="G2784">
        <v>13.63</v>
      </c>
      <c r="H2784" t="s">
        <v>1</v>
      </c>
      <c r="I2784" t="s">
        <v>688</v>
      </c>
      <c r="J2784" t="s">
        <v>690</v>
      </c>
      <c r="K2784" t="s">
        <v>2</v>
      </c>
      <c r="L2784" t="s">
        <v>708</v>
      </c>
    </row>
    <row r="2785" spans="1:12">
      <c r="A2785">
        <v>2022</v>
      </c>
      <c r="B2785" t="s">
        <v>420</v>
      </c>
      <c r="C2785" t="s">
        <v>8</v>
      </c>
      <c r="D2785" t="s">
        <v>40</v>
      </c>
      <c r="E2785" t="s">
        <v>41</v>
      </c>
      <c r="F2785">
        <v>2020</v>
      </c>
      <c r="G2785">
        <v>16.850000000000001</v>
      </c>
      <c r="H2785" t="s">
        <v>1</v>
      </c>
      <c r="I2785" t="s">
        <v>688</v>
      </c>
      <c r="J2785" t="s">
        <v>690</v>
      </c>
      <c r="K2785" t="s">
        <v>2</v>
      </c>
      <c r="L2785" t="s">
        <v>708</v>
      </c>
    </row>
    <row r="2786" spans="1:12">
      <c r="A2786">
        <v>2022</v>
      </c>
      <c r="B2786" t="s">
        <v>437</v>
      </c>
      <c r="C2786" t="s">
        <v>51</v>
      </c>
      <c r="D2786" t="s">
        <v>40</v>
      </c>
      <c r="E2786" t="s">
        <v>41</v>
      </c>
      <c r="F2786">
        <v>2020</v>
      </c>
      <c r="G2786">
        <v>11.83</v>
      </c>
      <c r="H2786" t="s">
        <v>1</v>
      </c>
      <c r="I2786" t="s">
        <v>688</v>
      </c>
      <c r="J2786" t="s">
        <v>690</v>
      </c>
      <c r="K2786" t="s">
        <v>2</v>
      </c>
      <c r="L2786" t="s">
        <v>708</v>
      </c>
    </row>
    <row r="2787" spans="1:12">
      <c r="A2787">
        <v>2022</v>
      </c>
      <c r="B2787" t="s">
        <v>435</v>
      </c>
      <c r="C2787" t="s">
        <v>48</v>
      </c>
      <c r="D2787" t="s">
        <v>40</v>
      </c>
      <c r="E2787" t="s">
        <v>41</v>
      </c>
      <c r="F2787">
        <v>2020</v>
      </c>
      <c r="G2787">
        <v>14.48</v>
      </c>
      <c r="H2787" t="s">
        <v>1</v>
      </c>
      <c r="I2787" t="s">
        <v>688</v>
      </c>
      <c r="J2787" t="s">
        <v>690</v>
      </c>
      <c r="K2787" t="s">
        <v>2</v>
      </c>
      <c r="L2787" t="s">
        <v>708</v>
      </c>
    </row>
    <row r="2788" spans="1:12">
      <c r="A2788">
        <v>2022</v>
      </c>
      <c r="B2788" t="s">
        <v>430</v>
      </c>
      <c r="C2788" t="s">
        <v>33</v>
      </c>
      <c r="D2788" t="s">
        <v>40</v>
      </c>
      <c r="E2788" t="s">
        <v>41</v>
      </c>
      <c r="F2788">
        <v>2020</v>
      </c>
      <c r="G2788">
        <v>11.73</v>
      </c>
      <c r="H2788" t="s">
        <v>1</v>
      </c>
      <c r="I2788" t="s">
        <v>688</v>
      </c>
      <c r="J2788" t="s">
        <v>690</v>
      </c>
      <c r="K2788" t="s">
        <v>2</v>
      </c>
      <c r="L2788" t="s">
        <v>708</v>
      </c>
    </row>
    <row r="2789" spans="1:12">
      <c r="A2789">
        <v>2022</v>
      </c>
      <c r="B2789" t="s">
        <v>433</v>
      </c>
      <c r="C2789" t="s">
        <v>42</v>
      </c>
      <c r="D2789" t="s">
        <v>40</v>
      </c>
      <c r="E2789" t="s">
        <v>41</v>
      </c>
      <c r="F2789">
        <v>2020</v>
      </c>
      <c r="G2789">
        <v>19.72</v>
      </c>
      <c r="H2789" t="s">
        <v>1</v>
      </c>
      <c r="I2789" t="s">
        <v>688</v>
      </c>
      <c r="J2789" t="s">
        <v>690</v>
      </c>
      <c r="K2789" t="s">
        <v>2</v>
      </c>
      <c r="L2789" t="s">
        <v>708</v>
      </c>
    </row>
    <row r="2790" spans="1:12">
      <c r="A2790">
        <v>2022</v>
      </c>
      <c r="B2790" t="s">
        <v>431</v>
      </c>
      <c r="C2790" t="s">
        <v>36</v>
      </c>
      <c r="D2790" t="s">
        <v>40</v>
      </c>
      <c r="E2790" t="s">
        <v>41</v>
      </c>
      <c r="F2790">
        <v>2020</v>
      </c>
      <c r="G2790">
        <v>14.81</v>
      </c>
      <c r="H2790" t="s">
        <v>1</v>
      </c>
      <c r="I2790" t="s">
        <v>688</v>
      </c>
      <c r="J2790" t="s">
        <v>690</v>
      </c>
      <c r="K2790" t="s">
        <v>2</v>
      </c>
      <c r="L2790" t="s">
        <v>708</v>
      </c>
    </row>
    <row r="2791" spans="1:12">
      <c r="A2791">
        <v>2022</v>
      </c>
      <c r="B2791" t="s">
        <v>438</v>
      </c>
      <c r="C2791" t="s">
        <v>52</v>
      </c>
      <c r="D2791" t="s">
        <v>40</v>
      </c>
      <c r="E2791" t="s">
        <v>41</v>
      </c>
      <c r="F2791">
        <v>2020</v>
      </c>
      <c r="G2791">
        <v>13.55</v>
      </c>
      <c r="H2791" t="s">
        <v>1</v>
      </c>
      <c r="I2791" t="s">
        <v>688</v>
      </c>
      <c r="J2791" t="s">
        <v>690</v>
      </c>
      <c r="K2791" t="s">
        <v>2</v>
      </c>
      <c r="L2791" t="s">
        <v>708</v>
      </c>
    </row>
    <row r="2792" spans="1:12">
      <c r="A2792">
        <v>2022</v>
      </c>
      <c r="B2792" t="s">
        <v>428</v>
      </c>
      <c r="C2792" t="s">
        <v>27</v>
      </c>
      <c r="D2792" t="s">
        <v>19</v>
      </c>
      <c r="E2792" t="s">
        <v>20</v>
      </c>
      <c r="F2792">
        <v>2020</v>
      </c>
      <c r="G2792">
        <v>120</v>
      </c>
      <c r="H2792" t="s">
        <v>1</v>
      </c>
      <c r="I2792" t="s">
        <v>688</v>
      </c>
      <c r="J2792" t="s">
        <v>690</v>
      </c>
      <c r="K2792" t="s">
        <v>2</v>
      </c>
      <c r="L2792" t="s">
        <v>700</v>
      </c>
    </row>
    <row r="2793" spans="1:12">
      <c r="A2793">
        <v>2022</v>
      </c>
      <c r="B2793" t="s">
        <v>437</v>
      </c>
      <c r="C2793" t="s">
        <v>51</v>
      </c>
      <c r="D2793" t="s">
        <v>19</v>
      </c>
      <c r="E2793" t="s">
        <v>20</v>
      </c>
      <c r="F2793">
        <v>2020</v>
      </c>
      <c r="G2793">
        <v>295</v>
      </c>
      <c r="H2793" t="s">
        <v>1</v>
      </c>
      <c r="I2793" t="s">
        <v>688</v>
      </c>
      <c r="J2793" t="s">
        <v>690</v>
      </c>
      <c r="K2793" t="s">
        <v>2</v>
      </c>
      <c r="L2793" t="s">
        <v>700</v>
      </c>
    </row>
    <row r="2794" spans="1:12">
      <c r="A2794">
        <v>2022</v>
      </c>
      <c r="B2794" t="s">
        <v>429</v>
      </c>
      <c r="C2794" t="s">
        <v>30</v>
      </c>
      <c r="D2794" t="s">
        <v>19</v>
      </c>
      <c r="E2794" t="s">
        <v>20</v>
      </c>
      <c r="F2794">
        <v>2020</v>
      </c>
      <c r="G2794">
        <v>360</v>
      </c>
      <c r="H2794" t="s">
        <v>1</v>
      </c>
      <c r="I2794" t="s">
        <v>688</v>
      </c>
      <c r="J2794" t="s">
        <v>690</v>
      </c>
      <c r="K2794" t="s">
        <v>2</v>
      </c>
      <c r="L2794" t="s">
        <v>700</v>
      </c>
    </row>
    <row r="2795" spans="1:12">
      <c r="A2795">
        <v>2022</v>
      </c>
      <c r="B2795" t="s">
        <v>424</v>
      </c>
      <c r="C2795" t="s">
        <v>21</v>
      </c>
      <c r="D2795" t="s">
        <v>19</v>
      </c>
      <c r="E2795" t="s">
        <v>20</v>
      </c>
      <c r="F2795">
        <v>2020</v>
      </c>
      <c r="G2795">
        <v>225</v>
      </c>
      <c r="H2795" t="s">
        <v>1</v>
      </c>
      <c r="I2795" t="s">
        <v>688</v>
      </c>
      <c r="J2795" t="s">
        <v>690</v>
      </c>
      <c r="K2795" t="s">
        <v>2</v>
      </c>
      <c r="L2795" t="s">
        <v>700</v>
      </c>
    </row>
    <row r="2796" spans="1:12">
      <c r="A2796">
        <v>2022</v>
      </c>
      <c r="B2796" t="s">
        <v>425</v>
      </c>
      <c r="C2796" t="s">
        <v>24</v>
      </c>
      <c r="D2796" t="s">
        <v>19</v>
      </c>
      <c r="E2796" t="s">
        <v>20</v>
      </c>
      <c r="F2796">
        <v>2020</v>
      </c>
      <c r="G2796">
        <v>60</v>
      </c>
      <c r="H2796" t="s">
        <v>1</v>
      </c>
      <c r="I2796" t="s">
        <v>688</v>
      </c>
      <c r="J2796" t="s">
        <v>690</v>
      </c>
      <c r="K2796" t="s">
        <v>2</v>
      </c>
      <c r="L2796" t="s">
        <v>700</v>
      </c>
    </row>
    <row r="2797" spans="1:12">
      <c r="A2797">
        <v>2022</v>
      </c>
      <c r="B2797" t="s">
        <v>433</v>
      </c>
      <c r="C2797" t="s">
        <v>42</v>
      </c>
      <c r="D2797" t="s">
        <v>19</v>
      </c>
      <c r="E2797" t="s">
        <v>20</v>
      </c>
      <c r="F2797">
        <v>2020</v>
      </c>
      <c r="G2797">
        <v>45</v>
      </c>
      <c r="H2797" t="s">
        <v>1</v>
      </c>
      <c r="I2797" t="s">
        <v>688</v>
      </c>
      <c r="J2797" t="s">
        <v>690</v>
      </c>
      <c r="K2797" t="s">
        <v>2</v>
      </c>
      <c r="L2797" t="s">
        <v>700</v>
      </c>
    </row>
    <row r="2798" spans="1:12">
      <c r="A2798">
        <v>2022</v>
      </c>
      <c r="B2798" t="s">
        <v>421</v>
      </c>
      <c r="C2798" t="s">
        <v>13</v>
      </c>
      <c r="D2798" t="s">
        <v>19</v>
      </c>
      <c r="E2798" t="s">
        <v>20</v>
      </c>
      <c r="F2798">
        <v>2020</v>
      </c>
      <c r="G2798">
        <v>585</v>
      </c>
      <c r="H2798" t="s">
        <v>1</v>
      </c>
      <c r="I2798" t="s">
        <v>688</v>
      </c>
      <c r="J2798" t="s">
        <v>690</v>
      </c>
      <c r="K2798" t="s">
        <v>2</v>
      </c>
      <c r="L2798" t="s">
        <v>700</v>
      </c>
    </row>
    <row r="2799" spans="1:12">
      <c r="A2799">
        <v>2022</v>
      </c>
      <c r="B2799" t="s">
        <v>434</v>
      </c>
      <c r="C2799" t="s">
        <v>45</v>
      </c>
      <c r="D2799" t="s">
        <v>19</v>
      </c>
      <c r="E2799" t="s">
        <v>20</v>
      </c>
      <c r="F2799">
        <v>2020</v>
      </c>
      <c r="G2799">
        <v>25</v>
      </c>
      <c r="H2799" t="s">
        <v>1</v>
      </c>
      <c r="I2799" t="s">
        <v>688</v>
      </c>
      <c r="J2799" t="s">
        <v>690</v>
      </c>
      <c r="K2799" t="s">
        <v>2</v>
      </c>
      <c r="L2799" t="s">
        <v>700</v>
      </c>
    </row>
    <row r="2800" spans="1:12">
      <c r="A2800">
        <v>2022</v>
      </c>
      <c r="B2800" t="s">
        <v>432</v>
      </c>
      <c r="C2800" t="s">
        <v>39</v>
      </c>
      <c r="D2800" t="s">
        <v>19</v>
      </c>
      <c r="E2800" t="s">
        <v>20</v>
      </c>
      <c r="F2800">
        <v>2020</v>
      </c>
      <c r="G2800">
        <v>170</v>
      </c>
      <c r="H2800" t="s">
        <v>1</v>
      </c>
      <c r="I2800" t="s">
        <v>688</v>
      </c>
      <c r="J2800" t="s">
        <v>690</v>
      </c>
      <c r="K2800" t="s">
        <v>2</v>
      </c>
      <c r="L2800" t="s">
        <v>700</v>
      </c>
    </row>
    <row r="2801" spans="1:12">
      <c r="A2801">
        <v>2022</v>
      </c>
      <c r="B2801" t="s">
        <v>420</v>
      </c>
      <c r="C2801" t="s">
        <v>8</v>
      </c>
      <c r="D2801" t="s">
        <v>19</v>
      </c>
      <c r="E2801" t="s">
        <v>20</v>
      </c>
      <c r="F2801">
        <v>2020</v>
      </c>
      <c r="G2801">
        <v>475</v>
      </c>
      <c r="H2801" t="s">
        <v>1</v>
      </c>
      <c r="I2801" t="s">
        <v>688</v>
      </c>
      <c r="J2801" t="s">
        <v>690</v>
      </c>
      <c r="K2801" t="s">
        <v>2</v>
      </c>
      <c r="L2801" t="s">
        <v>700</v>
      </c>
    </row>
    <row r="2802" spans="1:12">
      <c r="A2802">
        <v>2022</v>
      </c>
      <c r="B2802" t="s">
        <v>436</v>
      </c>
      <c r="C2802" t="s">
        <v>49</v>
      </c>
      <c r="D2802" t="s">
        <v>19</v>
      </c>
      <c r="E2802" t="s">
        <v>20</v>
      </c>
      <c r="F2802">
        <v>2020</v>
      </c>
      <c r="G2802">
        <v>430</v>
      </c>
      <c r="H2802" t="s">
        <v>1</v>
      </c>
      <c r="I2802" t="s">
        <v>688</v>
      </c>
      <c r="J2802" t="s">
        <v>690</v>
      </c>
      <c r="K2802" t="s">
        <v>2</v>
      </c>
      <c r="L2802" t="s">
        <v>700</v>
      </c>
    </row>
    <row r="2803" spans="1:12">
      <c r="A2803">
        <v>2022</v>
      </c>
      <c r="B2803" t="s">
        <v>431</v>
      </c>
      <c r="C2803" t="s">
        <v>36</v>
      </c>
      <c r="D2803" t="s">
        <v>19</v>
      </c>
      <c r="E2803" t="s">
        <v>20</v>
      </c>
      <c r="F2803">
        <v>2020</v>
      </c>
      <c r="G2803">
        <v>50</v>
      </c>
      <c r="H2803" t="s">
        <v>1</v>
      </c>
      <c r="I2803" t="s">
        <v>688</v>
      </c>
      <c r="J2803" t="s">
        <v>690</v>
      </c>
      <c r="K2803" t="s">
        <v>2</v>
      </c>
      <c r="L2803" t="s">
        <v>700</v>
      </c>
    </row>
    <row r="2804" spans="1:12">
      <c r="A2804">
        <v>2022</v>
      </c>
      <c r="B2804" t="s">
        <v>435</v>
      </c>
      <c r="C2804" t="s">
        <v>48</v>
      </c>
      <c r="D2804" t="s">
        <v>19</v>
      </c>
      <c r="E2804" t="s">
        <v>20</v>
      </c>
      <c r="F2804">
        <v>2020</v>
      </c>
      <c r="G2804">
        <v>80</v>
      </c>
      <c r="H2804" t="s">
        <v>1</v>
      </c>
      <c r="I2804" t="s">
        <v>688</v>
      </c>
      <c r="J2804" t="s">
        <v>690</v>
      </c>
      <c r="K2804" t="s">
        <v>2</v>
      </c>
      <c r="L2804" t="s">
        <v>700</v>
      </c>
    </row>
    <row r="2805" spans="1:12">
      <c r="A2805">
        <v>2022</v>
      </c>
      <c r="B2805" t="s">
        <v>438</v>
      </c>
      <c r="C2805" t="s">
        <v>52</v>
      </c>
      <c r="D2805" t="s">
        <v>19</v>
      </c>
      <c r="E2805" t="s">
        <v>20</v>
      </c>
      <c r="F2805">
        <v>2020</v>
      </c>
      <c r="G2805">
        <v>40</v>
      </c>
      <c r="H2805" t="s">
        <v>1</v>
      </c>
      <c r="I2805" t="s">
        <v>688</v>
      </c>
      <c r="J2805" t="s">
        <v>690</v>
      </c>
      <c r="K2805" t="s">
        <v>2</v>
      </c>
      <c r="L2805" t="s">
        <v>700</v>
      </c>
    </row>
    <row r="2806" spans="1:12">
      <c r="A2806">
        <v>2022</v>
      </c>
      <c r="B2806" t="s">
        <v>439</v>
      </c>
      <c r="C2806" t="s">
        <v>53</v>
      </c>
      <c r="D2806" t="s">
        <v>19</v>
      </c>
      <c r="E2806" t="s">
        <v>20</v>
      </c>
      <c r="F2806">
        <v>2020</v>
      </c>
      <c r="G2806">
        <v>60</v>
      </c>
      <c r="H2806" t="s">
        <v>1</v>
      </c>
      <c r="I2806" t="s">
        <v>688</v>
      </c>
      <c r="J2806" t="s">
        <v>690</v>
      </c>
      <c r="K2806" t="s">
        <v>2</v>
      </c>
      <c r="L2806" t="s">
        <v>700</v>
      </c>
    </row>
    <row r="2807" spans="1:12">
      <c r="A2807">
        <v>2022</v>
      </c>
      <c r="B2807" t="s">
        <v>422</v>
      </c>
      <c r="C2807" t="s">
        <v>15</v>
      </c>
      <c r="D2807" t="s">
        <v>19</v>
      </c>
      <c r="E2807" t="s">
        <v>20</v>
      </c>
      <c r="F2807">
        <v>2020</v>
      </c>
      <c r="G2807">
        <v>365</v>
      </c>
      <c r="H2807" t="s">
        <v>1</v>
      </c>
      <c r="I2807" t="s">
        <v>688</v>
      </c>
      <c r="J2807" t="s">
        <v>690</v>
      </c>
      <c r="K2807" t="s">
        <v>2</v>
      </c>
      <c r="L2807" t="s">
        <v>700</v>
      </c>
    </row>
    <row r="2808" spans="1:12">
      <c r="A2808">
        <v>2022</v>
      </c>
      <c r="B2808" t="s">
        <v>423</v>
      </c>
      <c r="C2808" t="s">
        <v>18</v>
      </c>
      <c r="D2808" t="s">
        <v>19</v>
      </c>
      <c r="E2808" t="s">
        <v>20</v>
      </c>
      <c r="F2808">
        <v>2020</v>
      </c>
      <c r="G2808">
        <v>60</v>
      </c>
      <c r="H2808" t="s">
        <v>1</v>
      </c>
      <c r="I2808" t="s">
        <v>688</v>
      </c>
      <c r="J2808" t="s">
        <v>690</v>
      </c>
      <c r="K2808" t="s">
        <v>2</v>
      </c>
      <c r="L2808" t="s">
        <v>700</v>
      </c>
    </row>
    <row r="2809" spans="1:12">
      <c r="A2809">
        <v>2022</v>
      </c>
      <c r="B2809" t="s">
        <v>430</v>
      </c>
      <c r="C2809" t="s">
        <v>33</v>
      </c>
      <c r="D2809" t="s">
        <v>19</v>
      </c>
      <c r="E2809" t="s">
        <v>20</v>
      </c>
      <c r="F2809">
        <v>2020</v>
      </c>
      <c r="G2809">
        <v>70</v>
      </c>
      <c r="H2809" t="s">
        <v>1</v>
      </c>
      <c r="I2809" t="s">
        <v>688</v>
      </c>
      <c r="J2809" t="s">
        <v>690</v>
      </c>
      <c r="K2809" t="s">
        <v>2</v>
      </c>
      <c r="L2809" t="s">
        <v>700</v>
      </c>
    </row>
    <row r="2810" spans="1:12">
      <c r="A2810">
        <v>2022</v>
      </c>
      <c r="B2810" t="s">
        <v>432</v>
      </c>
      <c r="C2810" t="s">
        <v>39</v>
      </c>
      <c r="D2810" t="s">
        <v>22</v>
      </c>
      <c r="E2810" t="s">
        <v>23</v>
      </c>
      <c r="F2810">
        <v>2020</v>
      </c>
      <c r="G2810">
        <v>2032</v>
      </c>
      <c r="H2810" t="s">
        <v>1</v>
      </c>
      <c r="I2810" t="s">
        <v>688</v>
      </c>
      <c r="J2810" t="s">
        <v>690</v>
      </c>
      <c r="K2810" t="s">
        <v>2</v>
      </c>
      <c r="L2810" t="s">
        <v>708</v>
      </c>
    </row>
    <row r="2811" spans="1:12">
      <c r="A2811">
        <v>2022</v>
      </c>
      <c r="B2811" t="s">
        <v>423</v>
      </c>
      <c r="C2811" t="s">
        <v>18</v>
      </c>
      <c r="D2811" t="s">
        <v>22</v>
      </c>
      <c r="E2811" t="s">
        <v>23</v>
      </c>
      <c r="F2811">
        <v>2020</v>
      </c>
      <c r="G2811">
        <v>870</v>
      </c>
      <c r="H2811" t="s">
        <v>1</v>
      </c>
      <c r="I2811" t="s">
        <v>688</v>
      </c>
      <c r="J2811" t="s">
        <v>690</v>
      </c>
      <c r="K2811" t="s">
        <v>2</v>
      </c>
      <c r="L2811" t="s">
        <v>708</v>
      </c>
    </row>
    <row r="2812" spans="1:12">
      <c r="A2812">
        <v>2022</v>
      </c>
      <c r="B2812" t="s">
        <v>429</v>
      </c>
      <c r="C2812" t="s">
        <v>30</v>
      </c>
      <c r="D2812" t="s">
        <v>22</v>
      </c>
      <c r="E2812" t="s">
        <v>23</v>
      </c>
      <c r="F2812">
        <v>2020</v>
      </c>
      <c r="G2812">
        <v>3680</v>
      </c>
      <c r="H2812" t="s">
        <v>1</v>
      </c>
      <c r="I2812" t="s">
        <v>688</v>
      </c>
      <c r="J2812" t="s">
        <v>690</v>
      </c>
      <c r="K2812" t="s">
        <v>2</v>
      </c>
      <c r="L2812" t="s">
        <v>708</v>
      </c>
    </row>
    <row r="2813" spans="1:12">
      <c r="A2813">
        <v>2022</v>
      </c>
      <c r="B2813" t="s">
        <v>428</v>
      </c>
      <c r="C2813" t="s">
        <v>27</v>
      </c>
      <c r="D2813" t="s">
        <v>22</v>
      </c>
      <c r="E2813" t="s">
        <v>23</v>
      </c>
      <c r="F2813">
        <v>2020</v>
      </c>
      <c r="G2813">
        <v>1312</v>
      </c>
      <c r="H2813" t="s">
        <v>1</v>
      </c>
      <c r="I2813" t="s">
        <v>688</v>
      </c>
      <c r="J2813" t="s">
        <v>690</v>
      </c>
      <c r="K2813" t="s">
        <v>2</v>
      </c>
      <c r="L2813" t="s">
        <v>708</v>
      </c>
    </row>
    <row r="2814" spans="1:12">
      <c r="A2814">
        <v>2022</v>
      </c>
      <c r="B2814" t="s">
        <v>437</v>
      </c>
      <c r="C2814" t="s">
        <v>51</v>
      </c>
      <c r="D2814" t="s">
        <v>22</v>
      </c>
      <c r="E2814" t="s">
        <v>23</v>
      </c>
      <c r="F2814">
        <v>2020</v>
      </c>
      <c r="G2814">
        <v>3588</v>
      </c>
      <c r="H2814" t="s">
        <v>1</v>
      </c>
      <c r="I2814" t="s">
        <v>688</v>
      </c>
      <c r="J2814" t="s">
        <v>690</v>
      </c>
      <c r="K2814" t="s">
        <v>2</v>
      </c>
      <c r="L2814" t="s">
        <v>708</v>
      </c>
    </row>
    <row r="2815" spans="1:12">
      <c r="A2815">
        <v>2022</v>
      </c>
      <c r="B2815" t="s">
        <v>439</v>
      </c>
      <c r="C2815" t="s">
        <v>53</v>
      </c>
      <c r="D2815" t="s">
        <v>22</v>
      </c>
      <c r="E2815" t="s">
        <v>23</v>
      </c>
      <c r="F2815">
        <v>2020</v>
      </c>
      <c r="G2815">
        <v>985</v>
      </c>
      <c r="H2815" t="s">
        <v>1</v>
      </c>
      <c r="I2815" t="s">
        <v>688</v>
      </c>
      <c r="J2815" t="s">
        <v>690</v>
      </c>
      <c r="K2815" t="s">
        <v>2</v>
      </c>
      <c r="L2815" t="s">
        <v>708</v>
      </c>
    </row>
    <row r="2816" spans="1:12">
      <c r="A2816">
        <v>2022</v>
      </c>
      <c r="B2816" t="s">
        <v>420</v>
      </c>
      <c r="C2816" t="s">
        <v>8</v>
      </c>
      <c r="D2816" t="s">
        <v>22</v>
      </c>
      <c r="E2816" t="s">
        <v>23</v>
      </c>
      <c r="F2816">
        <v>2020</v>
      </c>
      <c r="G2816">
        <v>5157</v>
      </c>
      <c r="H2816" t="s">
        <v>1</v>
      </c>
      <c r="I2816" t="s">
        <v>688</v>
      </c>
      <c r="J2816" t="s">
        <v>690</v>
      </c>
      <c r="K2816" t="s">
        <v>2</v>
      </c>
      <c r="L2816" t="s">
        <v>708</v>
      </c>
    </row>
    <row r="2817" spans="1:12">
      <c r="A2817">
        <v>2022</v>
      </c>
      <c r="B2817" t="s">
        <v>436</v>
      </c>
      <c r="C2817" t="s">
        <v>49</v>
      </c>
      <c r="D2817" t="s">
        <v>22</v>
      </c>
      <c r="E2817" t="s">
        <v>23</v>
      </c>
      <c r="F2817">
        <v>2020</v>
      </c>
      <c r="G2817">
        <v>5903</v>
      </c>
      <c r="H2817" t="s">
        <v>1</v>
      </c>
      <c r="I2817" t="s">
        <v>688</v>
      </c>
      <c r="J2817" t="s">
        <v>690</v>
      </c>
      <c r="K2817" t="s">
        <v>2</v>
      </c>
      <c r="L2817" t="s">
        <v>708</v>
      </c>
    </row>
    <row r="2818" spans="1:12">
      <c r="A2818">
        <v>2022</v>
      </c>
      <c r="B2818" t="s">
        <v>430</v>
      </c>
      <c r="C2818" t="s">
        <v>33</v>
      </c>
      <c r="D2818" t="s">
        <v>22</v>
      </c>
      <c r="E2818" t="s">
        <v>23</v>
      </c>
      <c r="F2818">
        <v>2020</v>
      </c>
      <c r="G2818">
        <v>890</v>
      </c>
      <c r="H2818" t="s">
        <v>1</v>
      </c>
      <c r="I2818" t="s">
        <v>688</v>
      </c>
      <c r="J2818" t="s">
        <v>690</v>
      </c>
      <c r="K2818" t="s">
        <v>2</v>
      </c>
      <c r="L2818" t="s">
        <v>708</v>
      </c>
    </row>
    <row r="2819" spans="1:12">
      <c r="A2819">
        <v>2022</v>
      </c>
      <c r="B2819" t="s">
        <v>424</v>
      </c>
      <c r="C2819" t="s">
        <v>21</v>
      </c>
      <c r="D2819" t="s">
        <v>22</v>
      </c>
      <c r="E2819" t="s">
        <v>23</v>
      </c>
      <c r="F2819">
        <v>2020</v>
      </c>
      <c r="G2819">
        <v>2802</v>
      </c>
      <c r="H2819" t="s">
        <v>1</v>
      </c>
      <c r="I2819" t="s">
        <v>688</v>
      </c>
      <c r="J2819" t="s">
        <v>690</v>
      </c>
      <c r="K2819" t="s">
        <v>2</v>
      </c>
      <c r="L2819" t="s">
        <v>708</v>
      </c>
    </row>
    <row r="2820" spans="1:12">
      <c r="A2820">
        <v>2022</v>
      </c>
      <c r="B2820" t="s">
        <v>431</v>
      </c>
      <c r="C2820" t="s">
        <v>36</v>
      </c>
      <c r="D2820" t="s">
        <v>22</v>
      </c>
      <c r="E2820" t="s">
        <v>23</v>
      </c>
      <c r="F2820">
        <v>2020</v>
      </c>
      <c r="G2820">
        <v>560</v>
      </c>
      <c r="H2820" t="s">
        <v>1</v>
      </c>
      <c r="I2820" t="s">
        <v>688</v>
      </c>
      <c r="J2820" t="s">
        <v>690</v>
      </c>
      <c r="K2820" t="s">
        <v>2</v>
      </c>
      <c r="L2820" t="s">
        <v>708</v>
      </c>
    </row>
    <row r="2821" spans="1:12">
      <c r="A2821">
        <v>2022</v>
      </c>
      <c r="B2821" t="s">
        <v>425</v>
      </c>
      <c r="C2821" t="s">
        <v>24</v>
      </c>
      <c r="D2821" t="s">
        <v>22</v>
      </c>
      <c r="E2821" t="s">
        <v>23</v>
      </c>
      <c r="F2821">
        <v>2020</v>
      </c>
      <c r="G2821">
        <v>845</v>
      </c>
      <c r="H2821" t="s">
        <v>1</v>
      </c>
      <c r="I2821" t="s">
        <v>688</v>
      </c>
      <c r="J2821" t="s">
        <v>690</v>
      </c>
      <c r="K2821" t="s">
        <v>2</v>
      </c>
      <c r="L2821" t="s">
        <v>708</v>
      </c>
    </row>
    <row r="2822" spans="1:12">
      <c r="A2822">
        <v>2022</v>
      </c>
      <c r="B2822" t="s">
        <v>435</v>
      </c>
      <c r="C2822" t="s">
        <v>48</v>
      </c>
      <c r="D2822" t="s">
        <v>22</v>
      </c>
      <c r="E2822" t="s">
        <v>23</v>
      </c>
      <c r="F2822">
        <v>2020</v>
      </c>
      <c r="G2822">
        <v>782</v>
      </c>
      <c r="H2822" t="s">
        <v>1</v>
      </c>
      <c r="I2822" t="s">
        <v>688</v>
      </c>
      <c r="J2822" t="s">
        <v>690</v>
      </c>
      <c r="K2822" t="s">
        <v>2</v>
      </c>
      <c r="L2822" t="s">
        <v>708</v>
      </c>
    </row>
    <row r="2823" spans="1:12">
      <c r="A2823">
        <v>2022</v>
      </c>
      <c r="B2823" t="s">
        <v>433</v>
      </c>
      <c r="C2823" t="s">
        <v>42</v>
      </c>
      <c r="D2823" t="s">
        <v>22</v>
      </c>
      <c r="E2823" t="s">
        <v>23</v>
      </c>
      <c r="F2823">
        <v>2020</v>
      </c>
      <c r="G2823">
        <v>652</v>
      </c>
      <c r="H2823" t="s">
        <v>1</v>
      </c>
      <c r="I2823" t="s">
        <v>688</v>
      </c>
      <c r="J2823" t="s">
        <v>690</v>
      </c>
      <c r="K2823" t="s">
        <v>2</v>
      </c>
      <c r="L2823" t="s">
        <v>708</v>
      </c>
    </row>
    <row r="2824" spans="1:12">
      <c r="A2824">
        <v>2022</v>
      </c>
      <c r="B2824" t="s">
        <v>438</v>
      </c>
      <c r="C2824" t="s">
        <v>52</v>
      </c>
      <c r="D2824" t="s">
        <v>22</v>
      </c>
      <c r="E2824" t="s">
        <v>23</v>
      </c>
      <c r="F2824">
        <v>2020</v>
      </c>
      <c r="G2824">
        <v>551</v>
      </c>
      <c r="H2824" t="s">
        <v>1</v>
      </c>
      <c r="I2824" t="s">
        <v>688</v>
      </c>
      <c r="J2824" t="s">
        <v>690</v>
      </c>
      <c r="K2824" t="s">
        <v>2</v>
      </c>
      <c r="L2824" t="s">
        <v>708</v>
      </c>
    </row>
    <row r="2825" spans="1:12">
      <c r="A2825">
        <v>2022</v>
      </c>
      <c r="B2825" t="s">
        <v>421</v>
      </c>
      <c r="C2825" t="s">
        <v>13</v>
      </c>
      <c r="D2825" t="s">
        <v>22</v>
      </c>
      <c r="E2825" t="s">
        <v>23</v>
      </c>
      <c r="F2825">
        <v>2020</v>
      </c>
      <c r="G2825">
        <v>6885</v>
      </c>
      <c r="H2825" t="s">
        <v>1</v>
      </c>
      <c r="I2825" t="s">
        <v>688</v>
      </c>
      <c r="J2825" t="s">
        <v>690</v>
      </c>
      <c r="K2825" t="s">
        <v>2</v>
      </c>
      <c r="L2825" t="s">
        <v>708</v>
      </c>
    </row>
    <row r="2826" spans="1:12">
      <c r="A2826">
        <v>2022</v>
      </c>
      <c r="B2826" t="s">
        <v>422</v>
      </c>
      <c r="C2826" t="s">
        <v>15</v>
      </c>
      <c r="D2826" t="s">
        <v>22</v>
      </c>
      <c r="E2826" t="s">
        <v>23</v>
      </c>
      <c r="F2826">
        <v>2020</v>
      </c>
      <c r="G2826">
        <v>4561</v>
      </c>
      <c r="H2826" t="s">
        <v>1</v>
      </c>
      <c r="I2826" t="s">
        <v>688</v>
      </c>
      <c r="J2826" t="s">
        <v>690</v>
      </c>
      <c r="K2826" t="s">
        <v>2</v>
      </c>
      <c r="L2826" t="s">
        <v>708</v>
      </c>
    </row>
    <row r="2827" spans="1:12">
      <c r="A2827">
        <v>2022</v>
      </c>
      <c r="B2827" t="s">
        <v>434</v>
      </c>
      <c r="C2827" t="s">
        <v>45</v>
      </c>
      <c r="D2827" t="s">
        <v>22</v>
      </c>
      <c r="E2827" t="s">
        <v>23</v>
      </c>
      <c r="F2827">
        <v>2020</v>
      </c>
      <c r="G2827">
        <v>310</v>
      </c>
      <c r="H2827" t="s">
        <v>1</v>
      </c>
      <c r="I2827" t="s">
        <v>688</v>
      </c>
      <c r="J2827" t="s">
        <v>690</v>
      </c>
      <c r="K2827" t="s">
        <v>2</v>
      </c>
      <c r="L2827" t="s">
        <v>708</v>
      </c>
    </row>
    <row r="2828" spans="1:12">
      <c r="A2828">
        <v>2022</v>
      </c>
      <c r="B2828" t="s">
        <v>435</v>
      </c>
      <c r="C2828" t="s">
        <v>48</v>
      </c>
      <c r="D2828" t="s">
        <v>85</v>
      </c>
      <c r="E2828" t="s">
        <v>86</v>
      </c>
      <c r="F2828">
        <v>2020</v>
      </c>
      <c r="G2828">
        <v>0</v>
      </c>
      <c r="H2828" t="s">
        <v>1</v>
      </c>
      <c r="I2828" t="s">
        <v>688</v>
      </c>
      <c r="J2828" t="s">
        <v>690</v>
      </c>
      <c r="K2828" t="s">
        <v>78</v>
      </c>
      <c r="L2828" t="s">
        <v>691</v>
      </c>
    </row>
    <row r="2829" spans="1:12">
      <c r="A2829">
        <v>2022</v>
      </c>
      <c r="B2829" t="s">
        <v>429</v>
      </c>
      <c r="C2829" t="s">
        <v>30</v>
      </c>
      <c r="D2829" t="s">
        <v>85</v>
      </c>
      <c r="E2829" t="s">
        <v>86</v>
      </c>
      <c r="F2829">
        <v>2020</v>
      </c>
      <c r="G2829">
        <v>0</v>
      </c>
      <c r="H2829" t="s">
        <v>1</v>
      </c>
      <c r="I2829" t="s">
        <v>688</v>
      </c>
      <c r="J2829" t="s">
        <v>690</v>
      </c>
      <c r="K2829" t="s">
        <v>78</v>
      </c>
      <c r="L2829" t="s">
        <v>691</v>
      </c>
    </row>
    <row r="2830" spans="1:12">
      <c r="A2830">
        <v>2022</v>
      </c>
      <c r="B2830" t="s">
        <v>437</v>
      </c>
      <c r="C2830" t="s">
        <v>51</v>
      </c>
      <c r="D2830" t="s">
        <v>85</v>
      </c>
      <c r="E2830" t="s">
        <v>86</v>
      </c>
      <c r="F2830">
        <v>2020</v>
      </c>
      <c r="G2830">
        <v>0</v>
      </c>
      <c r="H2830" t="s">
        <v>1</v>
      </c>
      <c r="I2830" t="s">
        <v>688</v>
      </c>
      <c r="J2830" t="s">
        <v>690</v>
      </c>
      <c r="K2830" t="s">
        <v>78</v>
      </c>
      <c r="L2830" t="s">
        <v>691</v>
      </c>
    </row>
    <row r="2831" spans="1:12">
      <c r="A2831">
        <v>2022</v>
      </c>
      <c r="B2831" t="s">
        <v>421</v>
      </c>
      <c r="C2831" t="s">
        <v>13</v>
      </c>
      <c r="D2831" t="s">
        <v>85</v>
      </c>
      <c r="E2831" t="s">
        <v>86</v>
      </c>
      <c r="F2831">
        <v>2020</v>
      </c>
      <c r="G2831">
        <v>0</v>
      </c>
      <c r="H2831" t="s">
        <v>1</v>
      </c>
      <c r="I2831" t="s">
        <v>688</v>
      </c>
      <c r="J2831" t="s">
        <v>690</v>
      </c>
      <c r="K2831" t="s">
        <v>78</v>
      </c>
      <c r="L2831" t="s">
        <v>691</v>
      </c>
    </row>
    <row r="2832" spans="1:12">
      <c r="A2832">
        <v>2022</v>
      </c>
      <c r="B2832" t="s">
        <v>424</v>
      </c>
      <c r="C2832" t="s">
        <v>21</v>
      </c>
      <c r="D2832" t="s">
        <v>85</v>
      </c>
      <c r="E2832" t="s">
        <v>86</v>
      </c>
      <c r="F2832">
        <v>2020</v>
      </c>
      <c r="G2832">
        <v>0</v>
      </c>
      <c r="H2832" t="s">
        <v>1</v>
      </c>
      <c r="I2832" t="s">
        <v>688</v>
      </c>
      <c r="J2832" t="s">
        <v>690</v>
      </c>
      <c r="K2832" t="s">
        <v>78</v>
      </c>
      <c r="L2832" t="s">
        <v>691</v>
      </c>
    </row>
    <row r="2833" spans="1:12">
      <c r="A2833">
        <v>2022</v>
      </c>
      <c r="B2833" t="s">
        <v>438</v>
      </c>
      <c r="C2833" t="s">
        <v>52</v>
      </c>
      <c r="D2833" t="s">
        <v>85</v>
      </c>
      <c r="E2833" t="s">
        <v>86</v>
      </c>
      <c r="F2833">
        <v>2020</v>
      </c>
      <c r="G2833">
        <v>0</v>
      </c>
      <c r="H2833" t="s">
        <v>1</v>
      </c>
      <c r="I2833" t="s">
        <v>688</v>
      </c>
      <c r="J2833" t="s">
        <v>690</v>
      </c>
      <c r="K2833" t="s">
        <v>78</v>
      </c>
      <c r="L2833" t="s">
        <v>691</v>
      </c>
    </row>
    <row r="2834" spans="1:12">
      <c r="A2834">
        <v>2022</v>
      </c>
      <c r="B2834" t="s">
        <v>423</v>
      </c>
      <c r="C2834" t="s">
        <v>18</v>
      </c>
      <c r="D2834" t="s">
        <v>85</v>
      </c>
      <c r="E2834" t="s">
        <v>86</v>
      </c>
      <c r="F2834">
        <v>2020</v>
      </c>
      <c r="G2834">
        <v>0</v>
      </c>
      <c r="H2834" t="s">
        <v>1</v>
      </c>
      <c r="I2834" t="s">
        <v>688</v>
      </c>
      <c r="J2834" t="s">
        <v>690</v>
      </c>
      <c r="K2834" t="s">
        <v>78</v>
      </c>
      <c r="L2834" t="s">
        <v>691</v>
      </c>
    </row>
    <row r="2835" spans="1:12">
      <c r="A2835">
        <v>2022</v>
      </c>
      <c r="B2835" t="s">
        <v>439</v>
      </c>
      <c r="C2835" t="s">
        <v>53</v>
      </c>
      <c r="D2835" t="s">
        <v>85</v>
      </c>
      <c r="E2835" t="s">
        <v>86</v>
      </c>
      <c r="F2835">
        <v>2020</v>
      </c>
      <c r="G2835">
        <v>0</v>
      </c>
      <c r="H2835" t="s">
        <v>1</v>
      </c>
      <c r="I2835" t="s">
        <v>688</v>
      </c>
      <c r="J2835" t="s">
        <v>690</v>
      </c>
      <c r="K2835" t="s">
        <v>78</v>
      </c>
      <c r="L2835" t="s">
        <v>691</v>
      </c>
    </row>
    <row r="2836" spans="1:12">
      <c r="A2836">
        <v>2022</v>
      </c>
      <c r="B2836" t="s">
        <v>428</v>
      </c>
      <c r="C2836" t="s">
        <v>27</v>
      </c>
      <c r="D2836" t="s">
        <v>85</v>
      </c>
      <c r="E2836" t="s">
        <v>86</v>
      </c>
      <c r="F2836">
        <v>2020</v>
      </c>
      <c r="G2836">
        <v>0</v>
      </c>
      <c r="H2836" t="s">
        <v>1</v>
      </c>
      <c r="I2836" t="s">
        <v>688</v>
      </c>
      <c r="J2836" t="s">
        <v>690</v>
      </c>
      <c r="K2836" t="s">
        <v>78</v>
      </c>
      <c r="L2836" t="s">
        <v>691</v>
      </c>
    </row>
    <row r="2837" spans="1:12">
      <c r="A2837">
        <v>2022</v>
      </c>
      <c r="B2837" t="s">
        <v>432</v>
      </c>
      <c r="C2837" t="s">
        <v>39</v>
      </c>
      <c r="D2837" t="s">
        <v>85</v>
      </c>
      <c r="E2837" t="s">
        <v>86</v>
      </c>
      <c r="F2837">
        <v>2020</v>
      </c>
      <c r="G2837">
        <v>0</v>
      </c>
      <c r="H2837" t="s">
        <v>1</v>
      </c>
      <c r="I2837" t="s">
        <v>688</v>
      </c>
      <c r="J2837" t="s">
        <v>690</v>
      </c>
      <c r="K2837" t="s">
        <v>78</v>
      </c>
      <c r="L2837" t="s">
        <v>691</v>
      </c>
    </row>
    <row r="2838" spans="1:12">
      <c r="A2838">
        <v>2022</v>
      </c>
      <c r="B2838" t="s">
        <v>425</v>
      </c>
      <c r="C2838" t="s">
        <v>24</v>
      </c>
      <c r="D2838" t="s">
        <v>85</v>
      </c>
      <c r="E2838" t="s">
        <v>86</v>
      </c>
      <c r="F2838">
        <v>2020</v>
      </c>
      <c r="G2838">
        <v>0</v>
      </c>
      <c r="H2838" t="s">
        <v>1</v>
      </c>
      <c r="I2838" t="s">
        <v>688</v>
      </c>
      <c r="J2838" t="s">
        <v>690</v>
      </c>
      <c r="K2838" t="s">
        <v>78</v>
      </c>
      <c r="L2838" t="s">
        <v>691</v>
      </c>
    </row>
    <row r="2839" spans="1:12">
      <c r="A2839">
        <v>2022</v>
      </c>
      <c r="B2839" t="s">
        <v>422</v>
      </c>
      <c r="C2839" t="s">
        <v>15</v>
      </c>
      <c r="D2839" t="s">
        <v>85</v>
      </c>
      <c r="E2839" t="s">
        <v>86</v>
      </c>
      <c r="F2839">
        <v>2020</v>
      </c>
      <c r="G2839">
        <v>0</v>
      </c>
      <c r="H2839" t="s">
        <v>1</v>
      </c>
      <c r="I2839" t="s">
        <v>688</v>
      </c>
      <c r="J2839" t="s">
        <v>690</v>
      </c>
      <c r="K2839" t="s">
        <v>78</v>
      </c>
      <c r="L2839" t="s">
        <v>691</v>
      </c>
    </row>
    <row r="2840" spans="1:12">
      <c r="A2840">
        <v>2022</v>
      </c>
      <c r="B2840" t="s">
        <v>434</v>
      </c>
      <c r="C2840" t="s">
        <v>45</v>
      </c>
      <c r="D2840" t="s">
        <v>85</v>
      </c>
      <c r="E2840" t="s">
        <v>86</v>
      </c>
      <c r="F2840">
        <v>2020</v>
      </c>
      <c r="G2840">
        <v>0</v>
      </c>
      <c r="H2840" t="s">
        <v>1</v>
      </c>
      <c r="I2840" t="s">
        <v>688</v>
      </c>
      <c r="J2840" t="s">
        <v>690</v>
      </c>
      <c r="K2840" t="s">
        <v>78</v>
      </c>
      <c r="L2840" t="s">
        <v>691</v>
      </c>
    </row>
    <row r="2841" spans="1:12">
      <c r="A2841">
        <v>2022</v>
      </c>
      <c r="B2841" t="s">
        <v>431</v>
      </c>
      <c r="C2841" t="s">
        <v>36</v>
      </c>
      <c r="D2841" t="s">
        <v>85</v>
      </c>
      <c r="E2841" t="s">
        <v>86</v>
      </c>
      <c r="F2841">
        <v>2020</v>
      </c>
      <c r="G2841">
        <v>0</v>
      </c>
      <c r="H2841" t="s">
        <v>1</v>
      </c>
      <c r="I2841" t="s">
        <v>688</v>
      </c>
      <c r="J2841" t="s">
        <v>690</v>
      </c>
      <c r="K2841" t="s">
        <v>78</v>
      </c>
      <c r="L2841" t="s">
        <v>691</v>
      </c>
    </row>
    <row r="2842" spans="1:12">
      <c r="A2842">
        <v>2022</v>
      </c>
      <c r="B2842" t="s">
        <v>430</v>
      </c>
      <c r="C2842" t="s">
        <v>33</v>
      </c>
      <c r="D2842" t="s">
        <v>85</v>
      </c>
      <c r="E2842" t="s">
        <v>86</v>
      </c>
      <c r="F2842">
        <v>2020</v>
      </c>
      <c r="G2842">
        <v>0</v>
      </c>
      <c r="H2842" t="s">
        <v>1</v>
      </c>
      <c r="I2842" t="s">
        <v>688</v>
      </c>
      <c r="J2842" t="s">
        <v>690</v>
      </c>
      <c r="K2842" t="s">
        <v>78</v>
      </c>
      <c r="L2842" t="s">
        <v>691</v>
      </c>
    </row>
    <row r="2843" spans="1:12">
      <c r="A2843">
        <v>2022</v>
      </c>
      <c r="B2843" t="s">
        <v>436</v>
      </c>
      <c r="C2843" t="s">
        <v>49</v>
      </c>
      <c r="D2843" t="s">
        <v>85</v>
      </c>
      <c r="E2843" t="s">
        <v>86</v>
      </c>
      <c r="F2843">
        <v>2020</v>
      </c>
      <c r="G2843">
        <v>0</v>
      </c>
      <c r="H2843" t="s">
        <v>1</v>
      </c>
      <c r="I2843" t="s">
        <v>688</v>
      </c>
      <c r="J2843" t="s">
        <v>690</v>
      </c>
      <c r="K2843" t="s">
        <v>78</v>
      </c>
      <c r="L2843" t="s">
        <v>691</v>
      </c>
    </row>
    <row r="2844" spans="1:12">
      <c r="A2844">
        <v>2022</v>
      </c>
      <c r="B2844" t="s">
        <v>420</v>
      </c>
      <c r="C2844" t="s">
        <v>8</v>
      </c>
      <c r="D2844" t="s">
        <v>85</v>
      </c>
      <c r="E2844" t="s">
        <v>86</v>
      </c>
      <c r="F2844">
        <v>2020</v>
      </c>
      <c r="G2844">
        <v>0</v>
      </c>
      <c r="H2844" t="s">
        <v>1</v>
      </c>
      <c r="I2844" t="s">
        <v>688</v>
      </c>
      <c r="J2844" t="s">
        <v>690</v>
      </c>
      <c r="K2844" t="s">
        <v>78</v>
      </c>
      <c r="L2844" t="s">
        <v>691</v>
      </c>
    </row>
    <row r="2845" spans="1:12">
      <c r="A2845">
        <v>2022</v>
      </c>
      <c r="B2845" t="s">
        <v>433</v>
      </c>
      <c r="C2845" t="s">
        <v>42</v>
      </c>
      <c r="D2845" t="s">
        <v>85</v>
      </c>
      <c r="E2845" t="s">
        <v>86</v>
      </c>
      <c r="F2845">
        <v>2020</v>
      </c>
      <c r="G2845">
        <v>0</v>
      </c>
      <c r="H2845" t="s">
        <v>1</v>
      </c>
      <c r="I2845" t="s">
        <v>688</v>
      </c>
      <c r="J2845" t="s">
        <v>690</v>
      </c>
      <c r="K2845" t="s">
        <v>78</v>
      </c>
      <c r="L2845" t="s">
        <v>691</v>
      </c>
    </row>
    <row r="2846" spans="1:12">
      <c r="A2846">
        <v>2022</v>
      </c>
      <c r="B2846" t="s">
        <v>431</v>
      </c>
      <c r="C2846" t="s">
        <v>36</v>
      </c>
      <c r="D2846" t="s">
        <v>16</v>
      </c>
      <c r="E2846" t="s">
        <v>17</v>
      </c>
      <c r="F2846">
        <v>2020</v>
      </c>
      <c r="G2846">
        <v>7.7669902909999999</v>
      </c>
      <c r="H2846" t="s">
        <v>1</v>
      </c>
      <c r="I2846" t="s">
        <v>688</v>
      </c>
      <c r="J2846" t="s">
        <v>690</v>
      </c>
      <c r="K2846" t="s">
        <v>2</v>
      </c>
      <c r="L2846" t="s">
        <v>700</v>
      </c>
    </row>
    <row r="2847" spans="1:12">
      <c r="A2847">
        <v>2022</v>
      </c>
      <c r="B2847" t="s">
        <v>429</v>
      </c>
      <c r="C2847" t="s">
        <v>30</v>
      </c>
      <c r="D2847" t="s">
        <v>16</v>
      </c>
      <c r="E2847" t="s">
        <v>17</v>
      </c>
      <c r="F2847">
        <v>2020</v>
      </c>
      <c r="G2847">
        <v>8.9243659980000007</v>
      </c>
      <c r="H2847" t="s">
        <v>1</v>
      </c>
      <c r="I2847" t="s">
        <v>688</v>
      </c>
      <c r="J2847" t="s">
        <v>690</v>
      </c>
      <c r="K2847" t="s">
        <v>2</v>
      </c>
      <c r="L2847" t="s">
        <v>700</v>
      </c>
    </row>
    <row r="2848" spans="1:12">
      <c r="A2848">
        <v>2022</v>
      </c>
      <c r="B2848" t="s">
        <v>430</v>
      </c>
      <c r="C2848" t="s">
        <v>33</v>
      </c>
      <c r="D2848" t="s">
        <v>16</v>
      </c>
      <c r="E2848" t="s">
        <v>17</v>
      </c>
      <c r="F2848">
        <v>2020</v>
      </c>
      <c r="G2848">
        <v>7.7262693159999998</v>
      </c>
      <c r="H2848" t="s">
        <v>1</v>
      </c>
      <c r="I2848" t="s">
        <v>688</v>
      </c>
      <c r="J2848" t="s">
        <v>690</v>
      </c>
      <c r="K2848" t="s">
        <v>2</v>
      </c>
      <c r="L2848" t="s">
        <v>700</v>
      </c>
    </row>
    <row r="2849" spans="1:12">
      <c r="A2849">
        <v>2022</v>
      </c>
      <c r="B2849" t="s">
        <v>437</v>
      </c>
      <c r="C2849" t="s">
        <v>51</v>
      </c>
      <c r="D2849" t="s">
        <v>16</v>
      </c>
      <c r="E2849" t="s">
        <v>17</v>
      </c>
      <c r="F2849">
        <v>2020</v>
      </c>
      <c r="G2849">
        <v>8.5982511039999991</v>
      </c>
      <c r="H2849" t="s">
        <v>1</v>
      </c>
      <c r="I2849" t="s">
        <v>688</v>
      </c>
      <c r="J2849" t="s">
        <v>690</v>
      </c>
      <c r="K2849" t="s">
        <v>2</v>
      </c>
      <c r="L2849" t="s">
        <v>700</v>
      </c>
    </row>
    <row r="2850" spans="1:12">
      <c r="A2850">
        <v>2022</v>
      </c>
      <c r="B2850" t="s">
        <v>438</v>
      </c>
      <c r="C2850" t="s">
        <v>52</v>
      </c>
      <c r="D2850" t="s">
        <v>16</v>
      </c>
      <c r="E2850" t="s">
        <v>17</v>
      </c>
      <c r="F2850">
        <v>2020</v>
      </c>
      <c r="G2850">
        <v>6.8683565</v>
      </c>
      <c r="H2850" t="s">
        <v>1</v>
      </c>
      <c r="I2850" t="s">
        <v>688</v>
      </c>
      <c r="J2850" t="s">
        <v>690</v>
      </c>
      <c r="K2850" t="s">
        <v>2</v>
      </c>
      <c r="L2850" t="s">
        <v>700</v>
      </c>
    </row>
    <row r="2851" spans="1:12">
      <c r="A2851">
        <v>2022</v>
      </c>
      <c r="B2851" t="s">
        <v>424</v>
      </c>
      <c r="C2851" t="s">
        <v>21</v>
      </c>
      <c r="D2851" t="s">
        <v>16</v>
      </c>
      <c r="E2851" t="s">
        <v>17</v>
      </c>
      <c r="F2851">
        <v>2020</v>
      </c>
      <c r="G2851">
        <v>9.7474331759999995</v>
      </c>
      <c r="H2851" t="s">
        <v>1</v>
      </c>
      <c r="I2851" t="s">
        <v>688</v>
      </c>
      <c r="J2851" t="s">
        <v>690</v>
      </c>
      <c r="K2851" t="s">
        <v>2</v>
      </c>
      <c r="L2851" t="s">
        <v>700</v>
      </c>
    </row>
    <row r="2852" spans="1:12">
      <c r="A2852">
        <v>2022</v>
      </c>
      <c r="B2852" t="s">
        <v>434</v>
      </c>
      <c r="C2852" t="s">
        <v>45</v>
      </c>
      <c r="D2852" t="s">
        <v>16</v>
      </c>
      <c r="E2852" t="s">
        <v>17</v>
      </c>
      <c r="F2852">
        <v>2020</v>
      </c>
      <c r="G2852">
        <v>4.7698050600000004</v>
      </c>
      <c r="H2852" t="s">
        <v>1</v>
      </c>
      <c r="I2852" t="s">
        <v>688</v>
      </c>
      <c r="J2852" t="s">
        <v>690</v>
      </c>
      <c r="K2852" t="s">
        <v>2</v>
      </c>
      <c r="L2852" t="s">
        <v>700</v>
      </c>
    </row>
    <row r="2853" spans="1:12">
      <c r="A2853">
        <v>2022</v>
      </c>
      <c r="B2853" t="s">
        <v>425</v>
      </c>
      <c r="C2853" t="s">
        <v>24</v>
      </c>
      <c r="D2853" t="s">
        <v>16</v>
      </c>
      <c r="E2853" t="s">
        <v>17</v>
      </c>
      <c r="F2853">
        <v>2020</v>
      </c>
      <c r="G2853">
        <v>7.8322385040000002</v>
      </c>
      <c r="H2853" t="s">
        <v>1</v>
      </c>
      <c r="I2853" t="s">
        <v>688</v>
      </c>
      <c r="J2853" t="s">
        <v>690</v>
      </c>
      <c r="K2853" t="s">
        <v>2</v>
      </c>
      <c r="L2853" t="s">
        <v>700</v>
      </c>
    </row>
    <row r="2854" spans="1:12">
      <c r="A2854">
        <v>2022</v>
      </c>
      <c r="B2854" t="s">
        <v>439</v>
      </c>
      <c r="C2854" t="s">
        <v>53</v>
      </c>
      <c r="D2854" t="s">
        <v>16</v>
      </c>
      <c r="E2854" t="s">
        <v>17</v>
      </c>
      <c r="F2854">
        <v>2020</v>
      </c>
      <c r="G2854">
        <v>4.8402710549999997</v>
      </c>
      <c r="H2854" t="s">
        <v>1</v>
      </c>
      <c r="I2854" t="s">
        <v>688</v>
      </c>
      <c r="J2854" t="s">
        <v>690</v>
      </c>
      <c r="K2854" t="s">
        <v>2</v>
      </c>
      <c r="L2854" t="s">
        <v>700</v>
      </c>
    </row>
    <row r="2855" spans="1:12">
      <c r="A2855">
        <v>2022</v>
      </c>
      <c r="B2855" t="s">
        <v>433</v>
      </c>
      <c r="C2855" t="s">
        <v>42</v>
      </c>
      <c r="D2855" t="s">
        <v>16</v>
      </c>
      <c r="E2855" t="s">
        <v>17</v>
      </c>
      <c r="F2855">
        <v>2020</v>
      </c>
      <c r="G2855">
        <v>7.3962010420000004</v>
      </c>
      <c r="H2855" t="s">
        <v>1</v>
      </c>
      <c r="I2855" t="s">
        <v>688</v>
      </c>
      <c r="J2855" t="s">
        <v>690</v>
      </c>
      <c r="K2855" t="s">
        <v>2</v>
      </c>
      <c r="L2855" t="s">
        <v>700</v>
      </c>
    </row>
    <row r="2856" spans="1:12">
      <c r="A2856">
        <v>2022</v>
      </c>
      <c r="B2856" t="s">
        <v>420</v>
      </c>
      <c r="C2856" t="s">
        <v>8</v>
      </c>
      <c r="D2856" t="s">
        <v>16</v>
      </c>
      <c r="E2856" t="s">
        <v>17</v>
      </c>
      <c r="F2856">
        <v>2020</v>
      </c>
      <c r="G2856">
        <v>9.6857247950000005</v>
      </c>
      <c r="H2856" t="s">
        <v>1</v>
      </c>
      <c r="I2856" t="s">
        <v>688</v>
      </c>
      <c r="J2856" t="s">
        <v>690</v>
      </c>
      <c r="K2856" t="s">
        <v>2</v>
      </c>
      <c r="L2856" t="s">
        <v>700</v>
      </c>
    </row>
    <row r="2857" spans="1:12">
      <c r="A2857">
        <v>2022</v>
      </c>
      <c r="B2857" t="s">
        <v>423</v>
      </c>
      <c r="C2857" t="s">
        <v>18</v>
      </c>
      <c r="D2857" t="s">
        <v>16</v>
      </c>
      <c r="E2857" t="s">
        <v>17</v>
      </c>
      <c r="F2857">
        <v>2020</v>
      </c>
      <c r="G2857">
        <v>6.3641962640000003</v>
      </c>
      <c r="H2857" t="s">
        <v>1</v>
      </c>
      <c r="I2857" t="s">
        <v>688</v>
      </c>
      <c r="J2857" t="s">
        <v>690</v>
      </c>
      <c r="K2857" t="s">
        <v>2</v>
      </c>
      <c r="L2857" t="s">
        <v>700</v>
      </c>
    </row>
    <row r="2858" spans="1:12">
      <c r="A2858">
        <v>2022</v>
      </c>
      <c r="B2858" t="s">
        <v>428</v>
      </c>
      <c r="C2858" t="s">
        <v>27</v>
      </c>
      <c r="D2858" t="s">
        <v>16</v>
      </c>
      <c r="E2858" t="s">
        <v>17</v>
      </c>
      <c r="F2858">
        <v>2020</v>
      </c>
      <c r="G2858">
        <v>7.6972833119999997</v>
      </c>
      <c r="H2858" t="s">
        <v>1</v>
      </c>
      <c r="I2858" t="s">
        <v>688</v>
      </c>
      <c r="J2858" t="s">
        <v>690</v>
      </c>
      <c r="K2858" t="s">
        <v>2</v>
      </c>
      <c r="L2858" t="s">
        <v>700</v>
      </c>
    </row>
    <row r="2859" spans="1:12">
      <c r="A2859">
        <v>2022</v>
      </c>
      <c r="B2859" t="s">
        <v>436</v>
      </c>
      <c r="C2859" t="s">
        <v>49</v>
      </c>
      <c r="D2859" t="s">
        <v>16</v>
      </c>
      <c r="E2859" t="s">
        <v>17</v>
      </c>
      <c r="F2859">
        <v>2020</v>
      </c>
      <c r="G2859">
        <v>9.0039037900000007</v>
      </c>
      <c r="H2859" t="s">
        <v>1</v>
      </c>
      <c r="I2859" t="s">
        <v>688</v>
      </c>
      <c r="J2859" t="s">
        <v>690</v>
      </c>
      <c r="K2859" t="s">
        <v>2</v>
      </c>
      <c r="L2859" t="s">
        <v>700</v>
      </c>
    </row>
    <row r="2860" spans="1:12">
      <c r="A2860">
        <v>2022</v>
      </c>
      <c r="B2860" t="s">
        <v>422</v>
      </c>
      <c r="C2860" t="s">
        <v>15</v>
      </c>
      <c r="D2860" t="s">
        <v>16</v>
      </c>
      <c r="E2860" t="s">
        <v>17</v>
      </c>
      <c r="F2860">
        <v>2020</v>
      </c>
      <c r="G2860">
        <v>8.2650273219999999</v>
      </c>
      <c r="H2860" t="s">
        <v>1</v>
      </c>
      <c r="I2860" t="s">
        <v>688</v>
      </c>
      <c r="J2860" t="s">
        <v>690</v>
      </c>
      <c r="K2860" t="s">
        <v>2</v>
      </c>
      <c r="L2860" t="s">
        <v>700</v>
      </c>
    </row>
    <row r="2861" spans="1:12">
      <c r="A2861">
        <v>2022</v>
      </c>
      <c r="B2861" t="s">
        <v>421</v>
      </c>
      <c r="C2861" t="s">
        <v>13</v>
      </c>
      <c r="D2861" t="s">
        <v>16</v>
      </c>
      <c r="E2861" t="s">
        <v>17</v>
      </c>
      <c r="F2861">
        <v>2020</v>
      </c>
      <c r="G2861">
        <v>9.9946855019999994</v>
      </c>
      <c r="H2861" t="s">
        <v>1</v>
      </c>
      <c r="I2861" t="s">
        <v>688</v>
      </c>
      <c r="J2861" t="s">
        <v>690</v>
      </c>
      <c r="K2861" t="s">
        <v>2</v>
      </c>
      <c r="L2861" t="s">
        <v>700</v>
      </c>
    </row>
    <row r="2862" spans="1:12">
      <c r="A2862">
        <v>2022</v>
      </c>
      <c r="B2862" t="s">
        <v>435</v>
      </c>
      <c r="C2862" t="s">
        <v>48</v>
      </c>
      <c r="D2862" t="s">
        <v>16</v>
      </c>
      <c r="E2862" t="s">
        <v>17</v>
      </c>
      <c r="F2862">
        <v>2020</v>
      </c>
      <c r="G2862">
        <v>8.4069383850000001</v>
      </c>
      <c r="H2862" t="s">
        <v>1</v>
      </c>
      <c r="I2862" t="s">
        <v>688</v>
      </c>
      <c r="J2862" t="s">
        <v>690</v>
      </c>
      <c r="K2862" t="s">
        <v>2</v>
      </c>
      <c r="L2862" t="s">
        <v>700</v>
      </c>
    </row>
    <row r="2863" spans="1:12">
      <c r="A2863">
        <v>2022</v>
      </c>
      <c r="B2863" t="s">
        <v>432</v>
      </c>
      <c r="C2863" t="s">
        <v>39</v>
      </c>
      <c r="D2863" t="s">
        <v>16</v>
      </c>
      <c r="E2863" t="s">
        <v>17</v>
      </c>
      <c r="F2863">
        <v>2020</v>
      </c>
      <c r="G2863">
        <v>8.9894770239999993</v>
      </c>
      <c r="H2863" t="s">
        <v>1</v>
      </c>
      <c r="I2863" t="s">
        <v>688</v>
      </c>
      <c r="J2863" t="s">
        <v>690</v>
      </c>
      <c r="K2863" t="s">
        <v>2</v>
      </c>
      <c r="L2863" t="s">
        <v>700</v>
      </c>
    </row>
    <row r="2864" spans="1:12">
      <c r="A2864">
        <v>2022</v>
      </c>
      <c r="B2864" t="s">
        <v>422</v>
      </c>
      <c r="C2864" t="s">
        <v>15</v>
      </c>
      <c r="D2864" t="s">
        <v>97</v>
      </c>
      <c r="E2864" t="s">
        <v>98</v>
      </c>
      <c r="F2864">
        <v>2020</v>
      </c>
      <c r="G2864">
        <v>0</v>
      </c>
      <c r="H2864" t="s">
        <v>1</v>
      </c>
      <c r="I2864" t="s">
        <v>688</v>
      </c>
      <c r="J2864" t="s">
        <v>690</v>
      </c>
      <c r="K2864" t="s">
        <v>78</v>
      </c>
      <c r="L2864" t="s">
        <v>691</v>
      </c>
    </row>
    <row r="2865" spans="1:12">
      <c r="A2865">
        <v>2022</v>
      </c>
      <c r="B2865" t="s">
        <v>430</v>
      </c>
      <c r="C2865" t="s">
        <v>33</v>
      </c>
      <c r="D2865" t="s">
        <v>97</v>
      </c>
      <c r="E2865" t="s">
        <v>98</v>
      </c>
      <c r="F2865">
        <v>2020</v>
      </c>
      <c r="G2865">
        <v>0</v>
      </c>
      <c r="H2865" t="s">
        <v>1</v>
      </c>
      <c r="I2865" t="s">
        <v>688</v>
      </c>
      <c r="J2865" t="s">
        <v>690</v>
      </c>
      <c r="K2865" t="s">
        <v>78</v>
      </c>
      <c r="L2865" t="s">
        <v>691</v>
      </c>
    </row>
    <row r="2866" spans="1:12">
      <c r="A2866">
        <v>2022</v>
      </c>
      <c r="B2866" t="s">
        <v>424</v>
      </c>
      <c r="C2866" t="s">
        <v>21</v>
      </c>
      <c r="D2866" t="s">
        <v>97</v>
      </c>
      <c r="E2866" t="s">
        <v>98</v>
      </c>
      <c r="F2866">
        <v>2020</v>
      </c>
      <c r="G2866">
        <v>0</v>
      </c>
      <c r="H2866" t="s">
        <v>1</v>
      </c>
      <c r="I2866" t="s">
        <v>688</v>
      </c>
      <c r="J2866" t="s">
        <v>690</v>
      </c>
      <c r="K2866" t="s">
        <v>78</v>
      </c>
      <c r="L2866" t="s">
        <v>691</v>
      </c>
    </row>
    <row r="2867" spans="1:12">
      <c r="A2867">
        <v>2022</v>
      </c>
      <c r="B2867" t="s">
        <v>425</v>
      </c>
      <c r="C2867" t="s">
        <v>24</v>
      </c>
      <c r="D2867" t="s">
        <v>97</v>
      </c>
      <c r="E2867" t="s">
        <v>98</v>
      </c>
      <c r="F2867">
        <v>2020</v>
      </c>
      <c r="G2867">
        <v>0</v>
      </c>
      <c r="H2867" t="s">
        <v>1</v>
      </c>
      <c r="I2867" t="s">
        <v>688</v>
      </c>
      <c r="J2867" t="s">
        <v>690</v>
      </c>
      <c r="K2867" t="s">
        <v>78</v>
      </c>
      <c r="L2867" t="s">
        <v>691</v>
      </c>
    </row>
    <row r="2868" spans="1:12">
      <c r="A2868">
        <v>2022</v>
      </c>
      <c r="B2868" t="s">
        <v>431</v>
      </c>
      <c r="C2868" t="s">
        <v>36</v>
      </c>
      <c r="D2868" t="s">
        <v>97</v>
      </c>
      <c r="E2868" t="s">
        <v>98</v>
      </c>
      <c r="F2868">
        <v>2020</v>
      </c>
      <c r="G2868">
        <v>0</v>
      </c>
      <c r="H2868" t="s">
        <v>1</v>
      </c>
      <c r="I2868" t="s">
        <v>688</v>
      </c>
      <c r="J2868" t="s">
        <v>690</v>
      </c>
      <c r="K2868" t="s">
        <v>78</v>
      </c>
      <c r="L2868" t="s">
        <v>691</v>
      </c>
    </row>
    <row r="2869" spans="1:12">
      <c r="A2869">
        <v>2022</v>
      </c>
      <c r="B2869" t="s">
        <v>437</v>
      </c>
      <c r="C2869" t="s">
        <v>51</v>
      </c>
      <c r="D2869" t="s">
        <v>97</v>
      </c>
      <c r="E2869" t="s">
        <v>98</v>
      </c>
      <c r="F2869">
        <v>2020</v>
      </c>
      <c r="G2869">
        <v>0</v>
      </c>
      <c r="H2869" t="s">
        <v>1</v>
      </c>
      <c r="I2869" t="s">
        <v>688</v>
      </c>
      <c r="J2869" t="s">
        <v>690</v>
      </c>
      <c r="K2869" t="s">
        <v>78</v>
      </c>
      <c r="L2869" t="s">
        <v>691</v>
      </c>
    </row>
    <row r="2870" spans="1:12">
      <c r="A2870">
        <v>2022</v>
      </c>
      <c r="B2870" t="s">
        <v>435</v>
      </c>
      <c r="C2870" t="s">
        <v>48</v>
      </c>
      <c r="D2870" t="s">
        <v>97</v>
      </c>
      <c r="E2870" t="s">
        <v>98</v>
      </c>
      <c r="F2870">
        <v>2020</v>
      </c>
      <c r="G2870">
        <v>0</v>
      </c>
      <c r="H2870" t="s">
        <v>1</v>
      </c>
      <c r="I2870" t="s">
        <v>688</v>
      </c>
      <c r="J2870" t="s">
        <v>690</v>
      </c>
      <c r="K2870" t="s">
        <v>78</v>
      </c>
      <c r="L2870" t="s">
        <v>691</v>
      </c>
    </row>
    <row r="2871" spans="1:12">
      <c r="A2871">
        <v>2022</v>
      </c>
      <c r="B2871" t="s">
        <v>432</v>
      </c>
      <c r="C2871" t="s">
        <v>39</v>
      </c>
      <c r="D2871" t="s">
        <v>97</v>
      </c>
      <c r="E2871" t="s">
        <v>98</v>
      </c>
      <c r="F2871">
        <v>2020</v>
      </c>
      <c r="G2871">
        <v>0</v>
      </c>
      <c r="H2871" t="s">
        <v>1</v>
      </c>
      <c r="I2871" t="s">
        <v>688</v>
      </c>
      <c r="J2871" t="s">
        <v>690</v>
      </c>
      <c r="K2871" t="s">
        <v>78</v>
      </c>
      <c r="L2871" t="s">
        <v>691</v>
      </c>
    </row>
    <row r="2872" spans="1:12">
      <c r="A2872">
        <v>2022</v>
      </c>
      <c r="B2872" t="s">
        <v>421</v>
      </c>
      <c r="C2872" t="s">
        <v>13</v>
      </c>
      <c r="D2872" t="s">
        <v>97</v>
      </c>
      <c r="E2872" t="s">
        <v>98</v>
      </c>
      <c r="F2872">
        <v>2020</v>
      </c>
      <c r="G2872">
        <v>1</v>
      </c>
      <c r="H2872" t="s">
        <v>1</v>
      </c>
      <c r="I2872" t="s">
        <v>688</v>
      </c>
      <c r="J2872" t="s">
        <v>690</v>
      </c>
      <c r="K2872" t="s">
        <v>78</v>
      </c>
      <c r="L2872" t="s">
        <v>691</v>
      </c>
    </row>
    <row r="2873" spans="1:12">
      <c r="A2873">
        <v>2022</v>
      </c>
      <c r="B2873" t="s">
        <v>433</v>
      </c>
      <c r="C2873" t="s">
        <v>42</v>
      </c>
      <c r="D2873" t="s">
        <v>97</v>
      </c>
      <c r="E2873" t="s">
        <v>98</v>
      </c>
      <c r="F2873">
        <v>2020</v>
      </c>
      <c r="G2873">
        <v>0</v>
      </c>
      <c r="H2873" t="s">
        <v>1</v>
      </c>
      <c r="I2873" t="s">
        <v>688</v>
      </c>
      <c r="J2873" t="s">
        <v>690</v>
      </c>
      <c r="K2873" t="s">
        <v>78</v>
      </c>
      <c r="L2873" t="s">
        <v>691</v>
      </c>
    </row>
    <row r="2874" spans="1:12">
      <c r="A2874">
        <v>2022</v>
      </c>
      <c r="B2874" t="s">
        <v>436</v>
      </c>
      <c r="C2874" t="s">
        <v>49</v>
      </c>
      <c r="D2874" t="s">
        <v>97</v>
      </c>
      <c r="E2874" t="s">
        <v>98</v>
      </c>
      <c r="F2874">
        <v>2020</v>
      </c>
      <c r="G2874">
        <v>0</v>
      </c>
      <c r="H2874" t="s">
        <v>1</v>
      </c>
      <c r="I2874" t="s">
        <v>688</v>
      </c>
      <c r="J2874" t="s">
        <v>690</v>
      </c>
      <c r="K2874" t="s">
        <v>78</v>
      </c>
      <c r="L2874" t="s">
        <v>691</v>
      </c>
    </row>
    <row r="2875" spans="1:12">
      <c r="A2875">
        <v>2022</v>
      </c>
      <c r="B2875" t="s">
        <v>423</v>
      </c>
      <c r="C2875" t="s">
        <v>18</v>
      </c>
      <c r="D2875" t="s">
        <v>97</v>
      </c>
      <c r="E2875" t="s">
        <v>98</v>
      </c>
      <c r="F2875">
        <v>2020</v>
      </c>
      <c r="G2875">
        <v>0</v>
      </c>
      <c r="H2875" t="s">
        <v>1</v>
      </c>
      <c r="I2875" t="s">
        <v>688</v>
      </c>
      <c r="J2875" t="s">
        <v>690</v>
      </c>
      <c r="K2875" t="s">
        <v>78</v>
      </c>
      <c r="L2875" t="s">
        <v>691</v>
      </c>
    </row>
    <row r="2876" spans="1:12">
      <c r="A2876">
        <v>2022</v>
      </c>
      <c r="B2876" t="s">
        <v>428</v>
      </c>
      <c r="C2876" t="s">
        <v>27</v>
      </c>
      <c r="D2876" t="s">
        <v>97</v>
      </c>
      <c r="E2876" t="s">
        <v>98</v>
      </c>
      <c r="F2876">
        <v>2020</v>
      </c>
      <c r="G2876">
        <v>0</v>
      </c>
      <c r="H2876" t="s">
        <v>1</v>
      </c>
      <c r="I2876" t="s">
        <v>688</v>
      </c>
      <c r="J2876" t="s">
        <v>690</v>
      </c>
      <c r="K2876" t="s">
        <v>78</v>
      </c>
      <c r="L2876" t="s">
        <v>691</v>
      </c>
    </row>
    <row r="2877" spans="1:12">
      <c r="A2877">
        <v>2022</v>
      </c>
      <c r="B2877" t="s">
        <v>420</v>
      </c>
      <c r="C2877" t="s">
        <v>8</v>
      </c>
      <c r="D2877" t="s">
        <v>97</v>
      </c>
      <c r="E2877" t="s">
        <v>98</v>
      </c>
      <c r="F2877">
        <v>2020</v>
      </c>
      <c r="G2877">
        <v>0</v>
      </c>
      <c r="H2877" t="s">
        <v>1</v>
      </c>
      <c r="I2877" t="s">
        <v>688</v>
      </c>
      <c r="J2877" t="s">
        <v>690</v>
      </c>
      <c r="K2877" t="s">
        <v>78</v>
      </c>
      <c r="L2877" t="s">
        <v>691</v>
      </c>
    </row>
    <row r="2878" spans="1:12">
      <c r="A2878">
        <v>2022</v>
      </c>
      <c r="B2878" t="s">
        <v>429</v>
      </c>
      <c r="C2878" t="s">
        <v>30</v>
      </c>
      <c r="D2878" t="s">
        <v>97</v>
      </c>
      <c r="E2878" t="s">
        <v>98</v>
      </c>
      <c r="F2878">
        <v>2020</v>
      </c>
      <c r="G2878">
        <v>1</v>
      </c>
      <c r="H2878" t="s">
        <v>1</v>
      </c>
      <c r="I2878" t="s">
        <v>688</v>
      </c>
      <c r="J2878" t="s">
        <v>690</v>
      </c>
      <c r="K2878" t="s">
        <v>78</v>
      </c>
      <c r="L2878" t="s">
        <v>691</v>
      </c>
    </row>
    <row r="2879" spans="1:12">
      <c r="A2879">
        <v>2022</v>
      </c>
      <c r="B2879" t="s">
        <v>439</v>
      </c>
      <c r="C2879" t="s">
        <v>53</v>
      </c>
      <c r="D2879" t="s">
        <v>97</v>
      </c>
      <c r="E2879" t="s">
        <v>98</v>
      </c>
      <c r="F2879">
        <v>2020</v>
      </c>
      <c r="G2879">
        <v>0</v>
      </c>
      <c r="H2879" t="s">
        <v>1</v>
      </c>
      <c r="I2879" t="s">
        <v>688</v>
      </c>
      <c r="J2879" t="s">
        <v>690</v>
      </c>
      <c r="K2879" t="s">
        <v>78</v>
      </c>
      <c r="L2879" t="s">
        <v>691</v>
      </c>
    </row>
    <row r="2880" spans="1:12">
      <c r="A2880">
        <v>2022</v>
      </c>
      <c r="B2880" t="s">
        <v>434</v>
      </c>
      <c r="C2880" t="s">
        <v>45</v>
      </c>
      <c r="D2880" t="s">
        <v>97</v>
      </c>
      <c r="E2880" t="s">
        <v>98</v>
      </c>
      <c r="F2880">
        <v>2020</v>
      </c>
      <c r="G2880">
        <v>0</v>
      </c>
      <c r="H2880" t="s">
        <v>1</v>
      </c>
      <c r="I2880" t="s">
        <v>688</v>
      </c>
      <c r="J2880" t="s">
        <v>690</v>
      </c>
      <c r="K2880" t="s">
        <v>78</v>
      </c>
      <c r="L2880" t="s">
        <v>691</v>
      </c>
    </row>
    <row r="2881" spans="1:12">
      <c r="A2881">
        <v>2022</v>
      </c>
      <c r="B2881" t="s">
        <v>438</v>
      </c>
      <c r="C2881" t="s">
        <v>52</v>
      </c>
      <c r="D2881" t="s">
        <v>97</v>
      </c>
      <c r="E2881" t="s">
        <v>98</v>
      </c>
      <c r="F2881">
        <v>2020</v>
      </c>
      <c r="G2881">
        <v>0</v>
      </c>
      <c r="H2881" t="s">
        <v>1</v>
      </c>
      <c r="I2881" t="s">
        <v>688</v>
      </c>
      <c r="J2881" t="s">
        <v>690</v>
      </c>
      <c r="K2881" t="s">
        <v>78</v>
      </c>
      <c r="L2881" t="s">
        <v>691</v>
      </c>
    </row>
  </sheetData>
  <sheetProtection algorithmName="SHA-512" hashValue="VWPeMFc8Qpd9OTlCnYUSv2bZ/lxYuhyL7uJch/+4og45nVqK/H7KGdy8XpkntGZjPcX6PLvf5IYkEe/ewt3ROg==" saltValue="cbxDl5LUtJsZTslp8rbkCw==" spinCount="100000" sheet="1" objects="1" scenarios="1"/>
  <autoFilter ref="A1:L1" xr:uid="{8B5FD7BA-F760-4FF8-9280-B9396EF816CA}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B0CE-E01E-4EB9-8C66-30ED84A48294}">
  <dimension ref="A1:N9"/>
  <sheetViews>
    <sheetView workbookViewId="0">
      <selection activeCell="D20" sqref="D20"/>
    </sheetView>
  </sheetViews>
  <sheetFormatPr defaultColWidth="9.140625" defaultRowHeight="15"/>
  <sheetData>
    <row r="1" spans="1:14">
      <c r="A1" s="37" t="s">
        <v>758</v>
      </c>
      <c r="B1" s="37" t="s">
        <v>759</v>
      </c>
      <c r="C1" s="37" t="s">
        <v>760</v>
      </c>
      <c r="D1" s="37" t="s">
        <v>761</v>
      </c>
      <c r="E1" s="37" t="s">
        <v>762</v>
      </c>
      <c r="F1" s="37" t="s">
        <v>763</v>
      </c>
      <c r="G1" s="37" t="s">
        <v>764</v>
      </c>
      <c r="H1" s="37" t="s">
        <v>765</v>
      </c>
      <c r="I1" s="37" t="s">
        <v>766</v>
      </c>
      <c r="J1" s="37" t="s">
        <v>767</v>
      </c>
      <c r="K1" s="37" t="s">
        <v>768</v>
      </c>
      <c r="L1" s="37" t="s">
        <v>769</v>
      </c>
      <c r="M1" s="37" t="s">
        <v>770</v>
      </c>
      <c r="N1" s="37" t="s">
        <v>771</v>
      </c>
    </row>
    <row r="2" spans="1:14">
      <c r="A2" t="s">
        <v>61</v>
      </c>
      <c r="B2" t="s">
        <v>77</v>
      </c>
      <c r="C2">
        <v>2021</v>
      </c>
      <c r="D2">
        <v>1470</v>
      </c>
      <c r="E2">
        <v>2022</v>
      </c>
      <c r="F2">
        <v>1539</v>
      </c>
      <c r="G2">
        <v>2023</v>
      </c>
      <c r="H2">
        <v>1551</v>
      </c>
      <c r="I2">
        <v>2024</v>
      </c>
      <c r="J2">
        <v>1569</v>
      </c>
      <c r="K2">
        <v>2025</v>
      </c>
      <c r="L2">
        <v>1592</v>
      </c>
      <c r="M2">
        <v>2026</v>
      </c>
      <c r="N2">
        <v>1613</v>
      </c>
    </row>
    <row r="3" spans="1:14">
      <c r="A3" t="s">
        <v>93</v>
      </c>
      <c r="B3" t="s">
        <v>99</v>
      </c>
      <c r="C3">
        <v>2021</v>
      </c>
      <c r="D3">
        <v>0</v>
      </c>
      <c r="E3">
        <v>2022</v>
      </c>
      <c r="F3">
        <v>2</v>
      </c>
      <c r="G3">
        <v>2023</v>
      </c>
      <c r="H3">
        <v>2</v>
      </c>
      <c r="I3">
        <v>2024</v>
      </c>
      <c r="J3">
        <v>3</v>
      </c>
      <c r="K3">
        <v>2025</v>
      </c>
      <c r="L3">
        <v>3</v>
      </c>
      <c r="M3">
        <v>2026</v>
      </c>
      <c r="N3">
        <v>3</v>
      </c>
    </row>
    <row r="4" spans="1:14">
      <c r="A4" t="s">
        <v>123</v>
      </c>
      <c r="B4" t="s">
        <v>128</v>
      </c>
      <c r="C4">
        <v>2021</v>
      </c>
      <c r="D4">
        <v>26.4</v>
      </c>
      <c r="E4">
        <v>2022</v>
      </c>
      <c r="F4">
        <v>25.9</v>
      </c>
      <c r="G4">
        <v>2023</v>
      </c>
      <c r="H4">
        <v>25.9</v>
      </c>
      <c r="I4">
        <v>2024</v>
      </c>
      <c r="J4">
        <v>25.9</v>
      </c>
      <c r="K4">
        <v>2025</v>
      </c>
      <c r="L4">
        <v>25.9</v>
      </c>
      <c r="M4">
        <v>2026</v>
      </c>
      <c r="N4">
        <v>25.9</v>
      </c>
    </row>
    <row r="5" spans="1:14">
      <c r="A5" t="s">
        <v>126</v>
      </c>
      <c r="B5" t="s">
        <v>129</v>
      </c>
      <c r="C5">
        <v>2021</v>
      </c>
      <c r="D5">
        <v>100</v>
      </c>
      <c r="E5">
        <v>2022</v>
      </c>
      <c r="F5">
        <v>100</v>
      </c>
      <c r="G5">
        <v>2023</v>
      </c>
      <c r="H5">
        <v>100</v>
      </c>
      <c r="I5">
        <v>2024</v>
      </c>
      <c r="J5">
        <v>100</v>
      </c>
      <c r="K5">
        <v>2025</v>
      </c>
      <c r="L5">
        <v>100</v>
      </c>
      <c r="M5">
        <v>2026</v>
      </c>
      <c r="N5">
        <v>100</v>
      </c>
    </row>
    <row r="6" spans="1:14">
      <c r="A6" t="s">
        <v>135</v>
      </c>
      <c r="B6" t="s">
        <v>146</v>
      </c>
      <c r="C6">
        <v>2021</v>
      </c>
      <c r="D6">
        <v>2</v>
      </c>
      <c r="E6">
        <v>2022</v>
      </c>
      <c r="F6">
        <v>2</v>
      </c>
      <c r="G6">
        <v>2023</v>
      </c>
      <c r="H6">
        <v>1</v>
      </c>
      <c r="I6">
        <v>2024</v>
      </c>
      <c r="J6">
        <v>1</v>
      </c>
      <c r="K6">
        <v>2025</v>
      </c>
      <c r="L6">
        <v>1</v>
      </c>
      <c r="M6">
        <v>2026</v>
      </c>
      <c r="N6">
        <v>1</v>
      </c>
    </row>
    <row r="7" spans="1:14">
      <c r="A7" t="s">
        <v>140</v>
      </c>
      <c r="B7" t="s">
        <v>147</v>
      </c>
      <c r="C7">
        <v>2021</v>
      </c>
      <c r="D7">
        <v>11</v>
      </c>
      <c r="E7">
        <v>2022</v>
      </c>
      <c r="F7">
        <v>11</v>
      </c>
      <c r="G7">
        <v>2023</v>
      </c>
      <c r="H7">
        <v>13</v>
      </c>
      <c r="I7">
        <v>2024</v>
      </c>
      <c r="J7">
        <v>13</v>
      </c>
      <c r="K7">
        <v>2025</v>
      </c>
      <c r="L7">
        <v>13</v>
      </c>
      <c r="M7">
        <v>2026</v>
      </c>
      <c r="N7">
        <v>13</v>
      </c>
    </row>
    <row r="8" spans="1:14">
      <c r="A8" t="s">
        <v>198</v>
      </c>
      <c r="B8" t="s">
        <v>199</v>
      </c>
      <c r="C8">
        <v>2021</v>
      </c>
      <c r="D8">
        <v>0</v>
      </c>
      <c r="E8">
        <v>2022</v>
      </c>
      <c r="F8">
        <v>0</v>
      </c>
      <c r="G8">
        <v>2023</v>
      </c>
      <c r="H8">
        <v>0</v>
      </c>
      <c r="I8">
        <v>2024</v>
      </c>
      <c r="J8">
        <v>0</v>
      </c>
      <c r="K8">
        <v>2025</v>
      </c>
      <c r="L8">
        <v>1</v>
      </c>
      <c r="M8">
        <v>2026</v>
      </c>
      <c r="N8">
        <v>1</v>
      </c>
    </row>
    <row r="9" spans="1:14">
      <c r="A9" t="s">
        <v>204</v>
      </c>
      <c r="B9" t="s">
        <v>219</v>
      </c>
      <c r="C9">
        <v>2021</v>
      </c>
      <c r="D9">
        <v>30</v>
      </c>
      <c r="E9">
        <v>2022</v>
      </c>
      <c r="F9">
        <v>31</v>
      </c>
      <c r="G9">
        <v>2023</v>
      </c>
      <c r="H9">
        <v>38</v>
      </c>
      <c r="I9">
        <v>2024</v>
      </c>
      <c r="J9">
        <v>27</v>
      </c>
      <c r="K9">
        <v>2025</v>
      </c>
      <c r="L9">
        <v>28</v>
      </c>
      <c r="M9">
        <v>2026</v>
      </c>
      <c r="N9">
        <v>26</v>
      </c>
    </row>
  </sheetData>
  <sheetProtection algorithmName="SHA-512" hashValue="5fkfE4ixgTQealWQejVBb0ZGH24aEwe6/NlZYRWQnd3UITTb1MDQO3chM8ymsccsmldYm4/mP5OqyOj6DSqnTA==" saltValue="N3U984+vUcbbuhgnSz2nAw==" spinCount="100000" sheet="1" objects="1" scenarios="1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89BD3-A353-455F-AA27-15657FE7F5B8}">
  <dimension ref="A1:W39"/>
  <sheetViews>
    <sheetView workbookViewId="0">
      <selection sqref="A1:O1"/>
    </sheetView>
  </sheetViews>
  <sheetFormatPr defaultColWidth="11.42578125" defaultRowHeight="15"/>
  <cols>
    <col min="1" max="1" width="10.42578125" customWidth="1"/>
    <col min="2" max="2" width="91" bestFit="1" customWidth="1"/>
    <col min="3" max="3" width="12.5703125" customWidth="1"/>
    <col min="6" max="6" width="12" bestFit="1" customWidth="1"/>
    <col min="17" max="17" width="37.7109375" bestFit="1" customWidth="1"/>
  </cols>
  <sheetData>
    <row r="1" spans="1:23" ht="18.75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</row>
    <row r="2" spans="1:23" ht="18.75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23" ht="18.75">
      <c r="A3" s="118" t="s">
        <v>54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5" spans="1:23" ht="47.25">
      <c r="A5" s="105" t="s">
        <v>3</v>
      </c>
      <c r="B5" s="119">
        <v>2025</v>
      </c>
      <c r="C5" s="119"/>
      <c r="D5" s="119"/>
      <c r="E5" s="119"/>
      <c r="F5" s="105" t="s">
        <v>4</v>
      </c>
      <c r="G5" s="119" t="s">
        <v>55</v>
      </c>
      <c r="H5" s="119"/>
      <c r="I5" s="119"/>
      <c r="J5" s="119"/>
      <c r="K5" s="119"/>
      <c r="L5" s="119"/>
      <c r="M5" s="119"/>
      <c r="N5" s="119"/>
      <c r="O5" s="119"/>
      <c r="V5" t="s">
        <v>6</v>
      </c>
      <c r="W5" t="s">
        <v>7</v>
      </c>
    </row>
    <row r="6" spans="1:23" ht="15.75" thickBot="1">
      <c r="V6" t="s">
        <v>8</v>
      </c>
      <c r="W6" cm="1">
        <f t="array" ref="W6">INDEX(epci!$G:$G,MATCH(1,(epci!$A:$A=$B$5)*(epci!$E:$E=$G$5)*(epci!$C:$C=$V6),0),1)</f>
        <v>501</v>
      </c>
    </row>
    <row r="7" spans="1:23" ht="45">
      <c r="A7" s="98" t="s">
        <v>9</v>
      </c>
      <c r="B7" s="99" t="s">
        <v>10</v>
      </c>
      <c r="C7" s="4" t="s">
        <v>11</v>
      </c>
      <c r="D7" s="99" t="s">
        <v>7</v>
      </c>
      <c r="E7" s="5" t="s">
        <v>12</v>
      </c>
      <c r="V7" t="s">
        <v>13</v>
      </c>
      <c r="W7" cm="1">
        <f t="array" ref="W7">INDEX(epci!$G:$G,MATCH(1,(epci!$A:$A=$B$5)*(epci!$E:$E=$G$5)*(epci!$C:$C=$V7),0),1)</f>
        <v>335</v>
      </c>
    </row>
    <row r="8" spans="1:23">
      <c r="A8" s="6" t="s">
        <v>56</v>
      </c>
      <c r="B8" s="97" t="s">
        <v>57</v>
      </c>
      <c r="C8" s="97" cm="1">
        <f t="array" ref="C8">INDEX(dep!$I:$I,MATCH(1,(dep!$A:$A=$B$5)*(dep!$E:$E=$A8),0),1)</f>
        <v>2022</v>
      </c>
      <c r="D8" s="97" cm="1">
        <f t="array" ref="D8">INDEX(dep!$J:$J,MATCH(1,(dep!$A:$A=$B$5)*(dep!$E:$E=$A8),0),1)</f>
        <v>65.2</v>
      </c>
      <c r="E8" s="7" t="str" cm="1">
        <f t="array" ref="E8">INDEX(dep!$G:$G,MATCH(1,(dep!$A:$A=$B$5)*(dep!$E:$E=$A8),0),1)</f>
        <v>CNAF</v>
      </c>
      <c r="V8" t="s">
        <v>15</v>
      </c>
      <c r="W8" cm="1">
        <f t="array" ref="W8">INDEX(epci!$G:$G,MATCH(1,(epci!$A:$A=$B$5)*(epci!$E:$E=$G$5)*(epci!$C:$C=$V8),0),1)</f>
        <v>436</v>
      </c>
    </row>
    <row r="9" spans="1:23">
      <c r="A9" s="6" t="s">
        <v>58</v>
      </c>
      <c r="B9" s="97" t="s">
        <v>59</v>
      </c>
      <c r="C9" s="97" cm="1">
        <f t="array" ref="C9">INDEX(dep!$I:$I,MATCH(1,(dep!$A:$A=$B$5)*(dep!$E:$E=$A9),0),1)</f>
        <v>2022</v>
      </c>
      <c r="D9" s="97" cm="1">
        <f t="array" ref="D9">INDEX(dep!$J:$J,MATCH(1,(dep!$A:$A=$B$5)*(dep!$E:$E=$A9),0),1)</f>
        <v>5616</v>
      </c>
      <c r="E9" s="7" t="str" cm="1">
        <f t="array" ref="E9">INDEX(dep!$G:$G,MATCH(1,(dep!$A:$A=$B$5)*(dep!$E:$E=$A9),0),1)</f>
        <v>CNAF</v>
      </c>
      <c r="V9" t="s">
        <v>18</v>
      </c>
      <c r="W9" cm="1">
        <f t="array" ref="W9">INDEX(epci!$G:$G,MATCH(1,(epci!$A:$A=$B$5)*(epci!$E:$E=$G$5)*(epci!$C:$C=$V9),0),1)</f>
        <v>73</v>
      </c>
    </row>
    <row r="10" spans="1:23">
      <c r="A10" s="6" t="s">
        <v>60</v>
      </c>
      <c r="B10" s="97" t="s">
        <v>55</v>
      </c>
      <c r="C10" s="97" cm="1">
        <f t="array" ref="C10">INDEX(dep!$I:$I,MATCH(1,(dep!$A:$A=$B$5)*(dep!$E:$E=$A10),0),1)</f>
        <v>2022</v>
      </c>
      <c r="D10" s="97" cm="1">
        <f t="array" ref="D10">INDEX(dep!$J:$J,MATCH(1,(dep!$A:$A=$B$5)*(dep!$E:$E=$A10),0),1)</f>
        <v>3250</v>
      </c>
      <c r="E10" s="7" t="str" cm="1">
        <f t="array" ref="E10">INDEX(dep!$G:$G,MATCH(1,(dep!$A:$A=$B$5)*(dep!$E:$E=$A10),0),1)</f>
        <v>CNAF</v>
      </c>
      <c r="V10" t="s">
        <v>21</v>
      </c>
      <c r="W10" cm="1">
        <f t="array" ref="W10">INDEX(epci!$G:$G,MATCH(1,(epci!$A:$A=$B$5)*(epci!$E:$E=$G$5)*(epci!$C:$C=$V10),0),1)</f>
        <v>266</v>
      </c>
    </row>
    <row r="11" spans="1:23">
      <c r="A11" s="6" t="s">
        <v>61</v>
      </c>
      <c r="B11" s="97" t="s">
        <v>62</v>
      </c>
      <c r="C11" s="97" cm="1">
        <f t="array" ref="C11">INDEX(dep!$I:$I,MATCH(1,(dep!$A:$A=$B$5)*(dep!$E:$E=$A11),0),1)</f>
        <v>2023</v>
      </c>
      <c r="D11" s="97" cm="1">
        <f t="array" ref="D11">INDEX(dep!$J:$J,MATCH(1,(dep!$A:$A=$B$5)*(dep!$E:$E=$A11),0),1)</f>
        <v>1543</v>
      </c>
      <c r="E11" s="7" t="str" cm="1">
        <f t="array" ref="E11">INDEX(dep!$G:$G,MATCH(1,(dep!$A:$A=$B$5)*(dep!$E:$E=$A11),0),1)</f>
        <v>CNAF</v>
      </c>
      <c r="V11" t="s">
        <v>24</v>
      </c>
      <c r="W11" cm="1">
        <f t="array" ref="W11">INDEX(epci!$G:$G,MATCH(1,(epci!$A:$A=$B$5)*(epci!$E:$E=$G$5)*(epci!$C:$C=$V11),0),1)</f>
        <v>84</v>
      </c>
    </row>
    <row r="12" spans="1:23">
      <c r="A12" s="6" t="s">
        <v>63</v>
      </c>
      <c r="B12" s="97" t="s">
        <v>64</v>
      </c>
      <c r="C12" s="97" cm="1">
        <f t="array" ref="C12">INDEX(dep!$I:$I,MATCH(1,(dep!$A:$A=$B$5)*(dep!$E:$E=$A12),0),1)</f>
        <v>2023</v>
      </c>
      <c r="D12" s="97" cm="1">
        <f t="array" ref="D12">INDEX(dep!$J:$J,MATCH(1,(dep!$A:$A=$B$5)*(dep!$E:$E=$A12),0),1)</f>
        <v>0</v>
      </c>
      <c r="E12" s="7" t="str" cm="1">
        <f t="array" ref="E12">INDEX(dep!$G:$G,MATCH(1,(dep!$A:$A=$B$5)*(dep!$E:$E=$A12),0),1)</f>
        <v>CNAF</v>
      </c>
      <c r="V12" t="s">
        <v>27</v>
      </c>
      <c r="W12" cm="1">
        <f t="array" ref="W12">INDEX(epci!$G:$G,MATCH(1,(epci!$A:$A=$B$5)*(epci!$E:$E=$G$5)*(epci!$C:$C=$V12),0),1)</f>
        <v>78</v>
      </c>
    </row>
    <row r="13" spans="1:23">
      <c r="A13" s="6" t="s">
        <v>65</v>
      </c>
      <c r="B13" s="97" t="s">
        <v>66</v>
      </c>
      <c r="C13" s="97" cm="1">
        <f t="array" ref="C13">INDEX(dep!$I:$I,MATCH(1,(dep!$A:$A=$B$5)*(dep!$E:$E=$A13),0),1)</f>
        <v>2023</v>
      </c>
      <c r="D13" s="97" cm="1">
        <f t="array" ref="D13">INDEX(dep!$J:$J,MATCH(1,(dep!$A:$A=$B$5)*(dep!$E:$E=$A13),0),1)</f>
        <v>150</v>
      </c>
      <c r="E13" s="7" t="str" cm="1">
        <f t="array" ref="E13">INDEX(dep!$G:$G,MATCH(1,(dep!$A:$A=$B$5)*(dep!$E:$E=$A13),0),1)</f>
        <v>CNAF</v>
      </c>
      <c r="V13" t="s">
        <v>30</v>
      </c>
      <c r="W13" cm="1">
        <f t="array" ref="W13">INDEX(epci!$G:$G,MATCH(1,(epci!$A:$A=$B$5)*(epci!$E:$E=$G$5)*(epci!$C:$C=$V13),0),1)</f>
        <v>307</v>
      </c>
    </row>
    <row r="14" spans="1:23">
      <c r="A14" s="6" t="s">
        <v>67</v>
      </c>
      <c r="B14" s="97" t="s">
        <v>68</v>
      </c>
      <c r="C14" s="97" cm="1">
        <f t="array" ref="C14">INDEX(dep!$I:$I,MATCH(1,(dep!$A:$A=$B$5)*(dep!$E:$E=$A14),0),1)</f>
        <v>2023</v>
      </c>
      <c r="D14" s="97" cm="1">
        <f t="array" ref="D14">INDEX(dep!$J:$J,MATCH(1,(dep!$A:$A=$B$5)*(dep!$E:$E=$A14),0),1)</f>
        <v>65</v>
      </c>
      <c r="E14" s="7" t="str" cm="1">
        <f t="array" ref="E14">INDEX(dep!$G:$G,MATCH(1,(dep!$A:$A=$B$5)*(dep!$E:$E=$A14),0),1)</f>
        <v>CNAF</v>
      </c>
      <c r="V14" t="s">
        <v>33</v>
      </c>
      <c r="W14" cm="1">
        <f t="array" ref="W14">INDEX(epci!$G:$G,MATCH(1,(epci!$A:$A=$B$5)*(epci!$E:$E=$G$5)*(epci!$C:$C=$V14),0),1)</f>
        <v>77</v>
      </c>
    </row>
    <row r="15" spans="1:23">
      <c r="A15" s="6" t="s">
        <v>69</v>
      </c>
      <c r="B15" s="97" t="s">
        <v>70</v>
      </c>
      <c r="C15" s="97" cm="1">
        <f t="array" ref="C15">INDEX(dep!$I:$I,MATCH(1,(dep!$A:$A=$B$5)*(dep!$E:$E=$A15),0),1)</f>
        <v>2023</v>
      </c>
      <c r="D15" s="97" cm="1">
        <f t="array" ref="D15">INDEX(dep!$J:$J,MATCH(1,(dep!$A:$A=$B$5)*(dep!$E:$E=$A15),0),1)</f>
        <v>1287</v>
      </c>
      <c r="E15" s="7" t="str" cm="1">
        <f t="array" ref="E15">INDEX(dep!$G:$G,MATCH(1,(dep!$A:$A=$B$5)*(dep!$E:$E=$A15),0),1)</f>
        <v>CNAF</v>
      </c>
      <c r="V15" t="s">
        <v>36</v>
      </c>
      <c r="W15" cm="1">
        <f t="array" ref="W15">INDEX(epci!$G:$G,MATCH(1,(epci!$A:$A=$B$5)*(epci!$E:$E=$G$5)*(epci!$C:$C=$V15),0),1)</f>
        <v>59</v>
      </c>
    </row>
    <row r="16" spans="1:23">
      <c r="A16" s="6" t="s">
        <v>71</v>
      </c>
      <c r="B16" s="97" t="s">
        <v>72</v>
      </c>
      <c r="C16" s="97" cm="1">
        <f t="array" ref="C16">INDEX(dep!$I:$I,MATCH(1,(dep!$A:$A=$B$5)*(dep!$E:$E=$A16),0),1)</f>
        <v>2023</v>
      </c>
      <c r="D16" s="97" cm="1">
        <f t="array" ref="D16">INDEX(dep!$J:$J,MATCH(1,(dep!$A:$A=$B$5)*(dep!$E:$E=$A16),0),1)</f>
        <v>1098</v>
      </c>
      <c r="E16" s="7" t="str" cm="1">
        <f t="array" ref="E16">INDEX(dep!$G:$G,MATCH(1,(dep!$A:$A=$B$5)*(dep!$E:$E=$A16),0),1)</f>
        <v>CNAF</v>
      </c>
      <c r="V16" t="s">
        <v>39</v>
      </c>
      <c r="W16" cm="1">
        <f t="array" ref="W16">INDEX(epci!$G:$G,MATCH(1,(epci!$A:$A=$B$5)*(epci!$E:$E=$G$5)*(epci!$C:$C=$V16),0),1)</f>
        <v>161</v>
      </c>
    </row>
    <row r="17" spans="1:23" ht="15.75" thickBot="1">
      <c r="A17" s="102" t="s">
        <v>73</v>
      </c>
      <c r="B17" s="103" t="s">
        <v>74</v>
      </c>
      <c r="C17" s="103" cm="1">
        <f t="array" ref="C17">INDEX(dep!$I:$I,MATCH(1,(dep!$A:$A=$B$5)*(dep!$E:$E=$A17),0),1)</f>
        <v>2022</v>
      </c>
      <c r="D17" s="103" cm="1">
        <f t="array" ref="D17">INDEX(dep!$J:$J,MATCH(1,(dep!$A:$A=$B$5)*(dep!$E:$E=$A17),0),1)</f>
        <v>36</v>
      </c>
      <c r="E17" s="10" t="str" cm="1">
        <f t="array" ref="E17">INDEX(dep!$G:$G,MATCH(1,(dep!$A:$A=$B$5)*(dep!$E:$E=$A17),0),1)</f>
        <v>DREES</v>
      </c>
      <c r="V17" t="s">
        <v>42</v>
      </c>
      <c r="W17" cm="1">
        <f t="array" ref="W17">INDEX(epci!$G:$G,MATCH(1,(epci!$A:$A=$B$5)*(epci!$E:$E=$G$5)*(epci!$C:$C=$V17),0),1)</f>
        <v>69</v>
      </c>
    </row>
    <row r="18" spans="1:23">
      <c r="V18" t="s">
        <v>45</v>
      </c>
      <c r="W18" cm="1">
        <f t="array" ref="W18">INDEX(epci!$G:$G,MATCH(1,(epci!$A:$A=$B$5)*(epci!$E:$E=$G$5)*(epci!$C:$C=$V18),0),1)</f>
        <v>7</v>
      </c>
    </row>
    <row r="19" spans="1:23">
      <c r="V19" t="s">
        <v>48</v>
      </c>
      <c r="W19" cm="1">
        <f t="array" ref="W19">INDEX(epci!$G:$G,MATCH(1,(epci!$A:$A=$B$5)*(epci!$E:$E=$G$5)*(epci!$C:$C=$V19),0),1)</f>
        <v>79</v>
      </c>
    </row>
    <row r="20" spans="1:23">
      <c r="V20" t="s">
        <v>49</v>
      </c>
      <c r="W20" cm="1">
        <f t="array" ref="W20">INDEX(epci!$G:$G,MATCH(1,(epci!$A:$A=$B$5)*(epci!$E:$E=$G$5)*(epci!$C:$C=$V20),0),1)</f>
        <v>96</v>
      </c>
    </row>
    <row r="21" spans="1:23">
      <c r="V21" t="s">
        <v>51</v>
      </c>
      <c r="W21" cm="1">
        <f t="array" ref="W21">INDEX(epci!$G:$G,MATCH(1,(epci!$A:$A=$B$5)*(epci!$E:$E=$G$5)*(epci!$C:$C=$V21),0),1)</f>
        <v>562</v>
      </c>
    </row>
    <row r="22" spans="1:23">
      <c r="V22" t="s">
        <v>52</v>
      </c>
      <c r="W22" cm="1">
        <f t="array" ref="W22">INDEX(epci!$G:$G,MATCH(1,(epci!$A:$A=$B$5)*(epci!$E:$E=$G$5)*(epci!$C:$C=$V22),0),1)</f>
        <v>28</v>
      </c>
    </row>
    <row r="23" spans="1:23">
      <c r="V23" t="s">
        <v>53</v>
      </c>
      <c r="W23" cm="1">
        <f t="array" ref="W23">INDEX(epci!$G:$G,MATCH(1,(epci!$A:$A=$B$5)*(epci!$E:$E=$G$5)*(epci!$C:$C=$V23),0),1)</f>
        <v>27</v>
      </c>
    </row>
    <row r="24" spans="1:23" ht="15.75" thickBot="1"/>
    <row r="25" spans="1:23" ht="30">
      <c r="A25" s="98" t="s">
        <v>75</v>
      </c>
      <c r="B25" s="99" t="s">
        <v>76</v>
      </c>
      <c r="C25" s="99" cm="1">
        <f t="array" ref="C25">INDEX(Sfsd_ind_cibl!$C:$C,MATCH(1,(Sfsd_ind_cibl!$A:$A=$A$26)*(Sfsd_ind_cibl!$B:$B=$B$26),0),1)</f>
        <v>2021</v>
      </c>
      <c r="D25" s="99" cm="1">
        <f t="array" ref="D25">INDEX(Sfsd_ind_cibl!$E:$E,MATCH(1,(Sfsd_ind_cibl!$A:$A=$A$26)*(Sfsd_ind_cibl!$B:$B=$B$26),0),1)</f>
        <v>2022</v>
      </c>
      <c r="E25" s="99" cm="1">
        <f t="array" ref="E25">INDEX(Sfsd_ind_cibl!$G:$G,MATCH(1,(Sfsd_ind_cibl!$A:$A=$A$26)*(Sfsd_ind_cibl!$B:$B=$B$26),0),1)</f>
        <v>2023</v>
      </c>
      <c r="F25" s="99" cm="1">
        <f t="array" ref="F25">INDEX(Sfsd_ind_cibl!$I:$I,MATCH(1,(Sfsd_ind_cibl!$A:$A=$A$26)*(Sfsd_ind_cibl!$B:$B=$B$26),0),1)</f>
        <v>2024</v>
      </c>
      <c r="G25" s="99" cm="1">
        <f t="array" ref="G25">INDEX(Sfsd_ind_cibl!$K:$K,MATCH(1,(Sfsd_ind_cibl!$A:$A=$A$26)*(Sfsd_ind_cibl!$B:$B=$B$26),0),1)</f>
        <v>2025</v>
      </c>
      <c r="H25" s="100" cm="1">
        <f t="array" ref="H25">INDEX(Sfsd_ind_cibl!$M:$M,MATCH(1,(Sfsd_ind_cibl!$A:$A=$A$26)*(Sfsd_ind_cibl!$B:$B=$B$26),0),1)</f>
        <v>2026</v>
      </c>
    </row>
    <row r="26" spans="1:23" ht="15.75" thickBot="1">
      <c r="A26" s="102" t="s">
        <v>61</v>
      </c>
      <c r="B26" s="103" t="s">
        <v>77</v>
      </c>
      <c r="C26" s="103" cm="1">
        <f t="array" ref="C26">INDEX(Sfsd_ind_cibl!$D:$D,MATCH(1,(Sfsd_ind_cibl!$A:$A=$A$26)*(Sfsd_ind_cibl!$B:$B=$B$26),0),1)</f>
        <v>1470</v>
      </c>
      <c r="D26" s="103" cm="1">
        <f t="array" ref="D26">INDEX(Sfsd_ind_cibl!$F:$F,MATCH(1,(Sfsd_ind_cibl!$A:$A=$A$26)*(Sfsd_ind_cibl!$B:$B=$B$26),0),1)</f>
        <v>1539</v>
      </c>
      <c r="E26" s="103" cm="1">
        <f t="array" ref="E26">INDEX(Sfsd_ind_cibl!$H:$H,MATCH(1,(Sfsd_ind_cibl!$A:$A=$A$26)*(Sfsd_ind_cibl!$B:$B=$B$26),0),1)</f>
        <v>1551</v>
      </c>
      <c r="F26" s="103" cm="1">
        <f t="array" ref="F26">INDEX(Sfsd_ind_cibl!$J:$J,MATCH(1,(Sfsd_ind_cibl!$A:$A=$A$26)*(Sfsd_ind_cibl!$B:$B=$B$26),0),1)</f>
        <v>1569</v>
      </c>
      <c r="G26" s="103" cm="1">
        <f t="array" ref="G26">INDEX(Sfsd_ind_cibl!$L:$L,MATCH(1,(Sfsd_ind_cibl!$A:$A=$A$26)*(Sfsd_ind_cibl!$B:$B=$B$26),0),1)</f>
        <v>1592</v>
      </c>
      <c r="H26" s="104" cm="1">
        <f t="array" ref="H26">INDEX(Sfsd_ind_cibl!$N:$N,MATCH(1,(Sfsd_ind_cibl!$A:$A=$A$26)*(Sfsd_ind_cibl!$B:$B=$B$26),0),1)</f>
        <v>1613</v>
      </c>
    </row>
    <row r="30" spans="1:23" ht="15.75" thickBot="1"/>
    <row r="31" spans="1:23">
      <c r="A31" s="106" t="s">
        <v>50</v>
      </c>
      <c r="B31" s="107"/>
      <c r="C31" s="107"/>
      <c r="D31" s="108"/>
    </row>
    <row r="32" spans="1:23">
      <c r="A32" s="109"/>
      <c r="D32" s="110"/>
    </row>
    <row r="33" spans="1:4">
      <c r="A33" s="109"/>
      <c r="D33" s="110"/>
    </row>
    <row r="34" spans="1:4">
      <c r="A34" s="109"/>
      <c r="D34" s="110"/>
    </row>
    <row r="35" spans="1:4">
      <c r="A35" s="109"/>
      <c r="D35" s="110"/>
    </row>
    <row r="36" spans="1:4">
      <c r="A36" s="109"/>
      <c r="D36" s="110"/>
    </row>
    <row r="37" spans="1:4">
      <c r="A37" s="109"/>
      <c r="D37" s="110"/>
    </row>
    <row r="38" spans="1:4">
      <c r="A38" s="109"/>
      <c r="D38" s="110"/>
    </row>
    <row r="39" spans="1:4" ht="15.75" thickBot="1">
      <c r="A39" s="111"/>
      <c r="B39" s="112"/>
      <c r="C39" s="112"/>
      <c r="D39" s="113"/>
    </row>
  </sheetData>
  <sheetProtection algorithmName="SHA-512" hashValue="vgO0oZNuNOqqXzq6dgx4U0NCxfKUru/jQoJzxR4rZvwfM7BYVSJqXYMI3N5bc8yqfNKpbTs+2bBBggmVwfxl2A==" saltValue="oNAmhY+uKxxZggfXSpH+cA==" spinCount="100000" sheet="1" objects="1" scenarios="1"/>
  <mergeCells count="5">
    <mergeCell ref="G5:O5"/>
    <mergeCell ref="A1:O1"/>
    <mergeCell ref="A2:O2"/>
    <mergeCell ref="A3:O3"/>
    <mergeCell ref="B5:E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78A5F19-8763-4625-AC30-8271793A2933}">
          <x14:formula1>
            <xm:f>Liste!$G$2:$G$11</xm:f>
          </x14:formula1>
          <xm:sqref>G5</xm:sqref>
        </x14:dataValidation>
        <x14:dataValidation type="list" allowBlank="1" showInputMessage="1" showErrorMessage="1" xr:uid="{A7C06299-7ADE-40D5-9CFA-F8CFBB1518D9}">
          <x14:formula1>
            <xm:f>Liste!$E$2:$E$5</xm:f>
          </x14:formula1>
          <xm:sqref>B5:E5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F2800-4971-43B8-8C66-2C648F9DE58F}">
  <dimension ref="A1:W37"/>
  <sheetViews>
    <sheetView workbookViewId="0">
      <selection sqref="A1:O1"/>
    </sheetView>
  </sheetViews>
  <sheetFormatPr defaultColWidth="11.42578125" defaultRowHeight="15"/>
  <cols>
    <col min="2" max="2" width="91" bestFit="1" customWidth="1"/>
    <col min="3" max="3" width="12.5703125" customWidth="1"/>
    <col min="6" max="6" width="14.42578125" customWidth="1"/>
    <col min="17" max="17" width="37.7109375" bestFit="1" customWidth="1"/>
  </cols>
  <sheetData>
    <row r="1" spans="1:23" ht="18.75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</row>
    <row r="2" spans="1:23" ht="18.75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23" ht="18.75">
      <c r="A3" s="118" t="s">
        <v>78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5" spans="1:23" ht="47.25">
      <c r="A5" s="105" t="s">
        <v>3</v>
      </c>
      <c r="B5" s="119">
        <v>2025</v>
      </c>
      <c r="C5" s="119"/>
      <c r="D5" s="119"/>
      <c r="E5" s="119"/>
      <c r="F5" s="105" t="s">
        <v>4</v>
      </c>
      <c r="G5" s="119" t="s">
        <v>79</v>
      </c>
      <c r="H5" s="119"/>
      <c r="I5" s="119"/>
      <c r="J5" s="119"/>
      <c r="K5" s="119"/>
      <c r="L5" s="119"/>
      <c r="M5" s="119"/>
      <c r="N5" s="119"/>
      <c r="O5" s="119"/>
      <c r="V5" t="s">
        <v>6</v>
      </c>
      <c r="W5" t="s">
        <v>7</v>
      </c>
    </row>
    <row r="6" spans="1:23" ht="15.75" thickBot="1">
      <c r="V6" t="s">
        <v>8</v>
      </c>
      <c r="W6" cm="1">
        <f t="array" ref="W6">INDEX(epci!$G:$G,MATCH(1,(epci!$A:$A=$B$5)*(epci!$E:$E=$G$5)*(epci!$C:$C=$V6),0),1)</f>
        <v>12</v>
      </c>
    </row>
    <row r="7" spans="1:23" ht="45">
      <c r="A7" s="98" t="s">
        <v>9</v>
      </c>
      <c r="B7" s="99" t="s">
        <v>10</v>
      </c>
      <c r="C7" s="4" t="s">
        <v>11</v>
      </c>
      <c r="D7" s="99" t="s">
        <v>7</v>
      </c>
      <c r="E7" s="5" t="s">
        <v>12</v>
      </c>
      <c r="V7" t="s">
        <v>13</v>
      </c>
      <c r="W7" cm="1">
        <f t="array" ref="W7">INDEX(epci!$G:$G,MATCH(1,(epci!$A:$A=$B$5)*(epci!$E:$E=$G$5)*(epci!$C:$C=$V7),0),1)</f>
        <v>5</v>
      </c>
    </row>
    <row r="8" spans="1:23">
      <c r="A8" s="6" t="s">
        <v>80</v>
      </c>
      <c r="B8" s="97" t="s">
        <v>81</v>
      </c>
      <c r="C8" s="97" cm="1">
        <f t="array" ref="C8">INDEX(dep!$I:$I,MATCH(1,(dep!$A:$A=$B$5)*(dep!$E:$E=$A8),0),1)</f>
        <v>2023</v>
      </c>
      <c r="D8" s="97" cm="1">
        <f t="array" ref="D8">INDEX(dep!$J:$J,MATCH(1,(dep!$A:$A=$B$5)*(dep!$E:$E=$A8),0),1)</f>
        <v>3753.75</v>
      </c>
      <c r="E8" s="7" t="str" cm="1">
        <f t="array" ref="E8">INDEX(dep!$G:$G,MATCH(1,(dep!$A:$A=$B$5)*(dep!$E:$E=$A8),0),1)</f>
        <v>CNAF</v>
      </c>
      <c r="V8" t="s">
        <v>15</v>
      </c>
      <c r="W8" cm="1">
        <f t="array" ref="W8">INDEX(epci!$G:$G,MATCH(1,(epci!$A:$A=$B$5)*(epci!$E:$E=$G$5)*(epci!$C:$C=$V8),0),1)</f>
        <v>19</v>
      </c>
    </row>
    <row r="9" spans="1:23">
      <c r="A9" s="6" t="s">
        <v>82</v>
      </c>
      <c r="B9" s="97" t="s">
        <v>83</v>
      </c>
      <c r="C9" s="97" cm="1">
        <f t="array" ref="C9">INDEX(dep!$I:$I,MATCH(1,(dep!$A:$A=$B$5)*(dep!$E:$E=$A9),0),1)</f>
        <v>2023</v>
      </c>
      <c r="D9" s="97" cm="1">
        <f t="array" ref="D9">INDEX(dep!$J:$J,MATCH(1,(dep!$A:$A=$B$5)*(dep!$E:$E=$A9),0),1)</f>
        <v>20</v>
      </c>
      <c r="E9" s="7" t="str" cm="1">
        <f t="array" ref="E9">INDEX(dep!$G:$G,MATCH(1,(dep!$A:$A=$B$5)*(dep!$E:$E=$A9),0),1)</f>
        <v>CNAF</v>
      </c>
      <c r="V9" t="s">
        <v>18</v>
      </c>
      <c r="W9" cm="1">
        <f t="array" ref="W9">INDEX(epci!$G:$G,MATCH(1,(epci!$A:$A=$B$5)*(epci!$E:$E=$G$5)*(epci!$C:$C=$V9),0),1)</f>
        <v>4</v>
      </c>
    </row>
    <row r="10" spans="1:23">
      <c r="A10" s="6" t="s">
        <v>84</v>
      </c>
      <c r="B10" s="97" t="s">
        <v>79</v>
      </c>
      <c r="C10" s="97" cm="1">
        <f t="array" ref="C10">INDEX(dep!$I:$I,MATCH(1,(dep!$A:$A=$B$5)*(dep!$E:$E=$A10),0),1)</f>
        <v>2023</v>
      </c>
      <c r="D10" s="97" cm="1">
        <f t="array" ref="D10">INDEX(dep!$J:$J,MATCH(1,(dep!$A:$A=$B$5)*(dep!$E:$E=$A10),0),1)</f>
        <v>102</v>
      </c>
      <c r="E10" s="7" t="str" cm="1">
        <f t="array" ref="E10">INDEX(dep!$G:$G,MATCH(1,(dep!$A:$A=$B$5)*(dep!$E:$E=$A10),0),1)</f>
        <v>CNAF</v>
      </c>
      <c r="V10" t="s">
        <v>21</v>
      </c>
      <c r="W10" cm="1">
        <f t="array" ref="W10">INDEX(epci!$G:$G,MATCH(1,(epci!$A:$A=$B$5)*(epci!$E:$E=$G$5)*(epci!$C:$C=$V10),0),1)</f>
        <v>3</v>
      </c>
    </row>
    <row r="11" spans="1:23">
      <c r="A11" s="6" t="s">
        <v>85</v>
      </c>
      <c r="B11" s="97" t="s">
        <v>86</v>
      </c>
      <c r="C11" s="97" cm="1">
        <f t="array" ref="C11">INDEX(dep!$I:$I,MATCH(1,(dep!$A:$A=$B$5)*(dep!$E:$E=$A11),0),1)</f>
        <v>2023</v>
      </c>
      <c r="D11" s="97" cm="1">
        <f t="array" ref="D11">INDEX(dep!$J:$J,MATCH(1,(dep!$A:$A=$B$5)*(dep!$E:$E=$A11),0),1)</f>
        <v>0</v>
      </c>
      <c r="E11" s="7" t="str" cm="1">
        <f t="array" ref="E11">INDEX(dep!$G:$G,MATCH(1,(dep!$A:$A=$B$5)*(dep!$E:$E=$A11),0),1)</f>
        <v>CNAF</v>
      </c>
      <c r="V11" t="s">
        <v>24</v>
      </c>
      <c r="W11" cm="1">
        <f t="array" ref="W11">INDEX(epci!$G:$G,MATCH(1,(epci!$A:$A=$B$5)*(epci!$E:$E=$G$5)*(epci!$C:$C=$V11),0),1)</f>
        <v>8</v>
      </c>
    </row>
    <row r="12" spans="1:23">
      <c r="A12" s="6" t="s">
        <v>87</v>
      </c>
      <c r="B12" s="97" t="s">
        <v>88</v>
      </c>
      <c r="C12" s="97" cm="1">
        <f t="array" ref="C12">INDEX(dep!$I:$I,MATCH(1,(dep!$A:$A=$B$5)*(dep!$E:$E=$A12),0),1)</f>
        <v>2023</v>
      </c>
      <c r="D12" s="97" cm="1">
        <f t="array" ref="D12">INDEX(dep!$J:$J,MATCH(1,(dep!$A:$A=$B$5)*(dep!$E:$E=$A12),0),1)</f>
        <v>49</v>
      </c>
      <c r="E12" s="7" t="str" cm="1">
        <f t="array" ref="E12">INDEX(dep!$G:$G,MATCH(1,(dep!$A:$A=$B$5)*(dep!$E:$E=$A12),0),1)</f>
        <v>CNAF</v>
      </c>
      <c r="V12" t="s">
        <v>27</v>
      </c>
      <c r="W12" cm="1">
        <f t="array" ref="W12">INDEX(epci!$G:$G,MATCH(1,(epci!$A:$A=$B$5)*(epci!$E:$E=$G$5)*(epci!$C:$C=$V12),0),1)</f>
        <v>0</v>
      </c>
    </row>
    <row r="13" spans="1:23">
      <c r="A13" s="6" t="s">
        <v>89</v>
      </c>
      <c r="B13" s="97" t="s">
        <v>90</v>
      </c>
      <c r="C13" s="97" cm="1">
        <f t="array" ref="C13">INDEX(dep!$I:$I,MATCH(1,(dep!$A:$A=$B$5)*(dep!$E:$E=$A13),0),1)</f>
        <v>2023</v>
      </c>
      <c r="D13" s="97" cm="1">
        <f t="array" ref="D13">INDEX(dep!$J:$J,MATCH(1,(dep!$A:$A=$B$5)*(dep!$E:$E=$A13),0),1)</f>
        <v>90</v>
      </c>
      <c r="E13" s="7" t="str" cm="1">
        <f t="array" ref="E13">INDEX(dep!$G:$G,MATCH(1,(dep!$A:$A=$B$5)*(dep!$E:$E=$A13),0),1)</f>
        <v>CNAF</v>
      </c>
      <c r="V13" t="s">
        <v>30</v>
      </c>
      <c r="W13" cm="1">
        <f t="array" ref="W13">INDEX(epci!$G:$G,MATCH(1,(epci!$A:$A=$B$5)*(epci!$E:$E=$G$5)*(epci!$C:$C=$V13),0),1)</f>
        <v>16</v>
      </c>
    </row>
    <row r="14" spans="1:23">
      <c r="A14" s="6" t="s">
        <v>91</v>
      </c>
      <c r="B14" s="97" t="s">
        <v>92</v>
      </c>
      <c r="C14" s="97" cm="1">
        <f t="array" ref="C14">INDEX(dep!$I:$I,MATCH(1,(dep!$A:$A=$B$5)*(dep!$E:$E=$A14),0),1)</f>
        <v>2023</v>
      </c>
      <c r="D14" s="97" cm="1">
        <f t="array" ref="D14">INDEX(dep!$J:$J,MATCH(1,(dep!$A:$A=$B$5)*(dep!$E:$E=$A14),0),1)</f>
        <v>0</v>
      </c>
      <c r="E14" s="7" t="str" cm="1">
        <f t="array" ref="E14">INDEX(dep!$G:$G,MATCH(1,(dep!$A:$A=$B$5)*(dep!$E:$E=$A14),0),1)</f>
        <v>CNAF</v>
      </c>
      <c r="V14" t="s">
        <v>33</v>
      </c>
      <c r="W14" cm="1">
        <f t="array" ref="W14">INDEX(epci!$G:$G,MATCH(1,(epci!$A:$A=$B$5)*(epci!$E:$E=$G$5)*(epci!$C:$C=$V14),0),1)</f>
        <v>6</v>
      </c>
    </row>
    <row r="15" spans="1:23">
      <c r="A15" s="6" t="s">
        <v>93</v>
      </c>
      <c r="B15" s="97" t="s">
        <v>94</v>
      </c>
      <c r="C15" s="97" cm="1">
        <f t="array" ref="C15">INDEX(dep!$I:$I,MATCH(1,(dep!$A:$A=$B$5)*(dep!$E:$E=$A15),0),1)</f>
        <v>2023</v>
      </c>
      <c r="D15" s="97" cm="1">
        <f t="array" ref="D15">INDEX(dep!$J:$J,MATCH(1,(dep!$A:$A=$B$5)*(dep!$E:$E=$A15),0),1)</f>
        <v>2</v>
      </c>
      <c r="E15" s="7" t="str" cm="1">
        <f t="array" ref="E15">INDEX(dep!$G:$G,MATCH(1,(dep!$A:$A=$B$5)*(dep!$E:$E=$A15),0),1)</f>
        <v>CNAF</v>
      </c>
      <c r="V15" t="s">
        <v>36</v>
      </c>
      <c r="W15" cm="1">
        <f t="array" ref="W15">INDEX(epci!$G:$G,MATCH(1,(epci!$A:$A=$B$5)*(epci!$E:$E=$G$5)*(epci!$C:$C=$V15),0),1)</f>
        <v>1</v>
      </c>
    </row>
    <row r="16" spans="1:23">
      <c r="A16" s="6" t="s">
        <v>95</v>
      </c>
      <c r="B16" s="97" t="s">
        <v>96</v>
      </c>
      <c r="C16" s="97" cm="1">
        <f t="array" ref="C16">INDEX(dep!$I:$I,MATCH(1,(dep!$A:$A=$B$5)*(dep!$E:$E=$A16),0),1)</f>
        <v>2023</v>
      </c>
      <c r="D16" s="97" cm="1">
        <f t="array" ref="D16">INDEX(dep!$J:$J,MATCH(1,(dep!$A:$A=$B$5)*(dep!$E:$E=$A16),0),1)</f>
        <v>0</v>
      </c>
      <c r="E16" s="7" t="str" cm="1">
        <f t="array" ref="E16">INDEX(dep!$G:$G,MATCH(1,(dep!$A:$A=$B$5)*(dep!$E:$E=$A16),0),1)</f>
        <v>CNAF</v>
      </c>
      <c r="V16" t="s">
        <v>39</v>
      </c>
      <c r="W16" cm="1">
        <f t="array" ref="W16">INDEX(epci!$G:$G,MATCH(1,(epci!$A:$A=$B$5)*(epci!$E:$E=$G$5)*(epci!$C:$C=$V16),0),1)</f>
        <v>5</v>
      </c>
    </row>
    <row r="17" spans="1:23" ht="15.75" thickBot="1">
      <c r="A17" s="102" t="s">
        <v>97</v>
      </c>
      <c r="B17" s="103" t="s">
        <v>98</v>
      </c>
      <c r="C17" s="103" cm="1">
        <f t="array" ref="C17">INDEX(dep!$I:$I,MATCH(1,(dep!$A:$A=$B$5)*(dep!$E:$E=$A17),0),1)</f>
        <v>2023</v>
      </c>
      <c r="D17" s="103" cm="1">
        <f t="array" ref="D17">INDEX(dep!$J:$J,MATCH(1,(dep!$A:$A=$B$5)*(dep!$E:$E=$A17),0),1)</f>
        <v>2</v>
      </c>
      <c r="E17" s="10" t="str" cm="1">
        <f t="array" ref="E17">INDEX(dep!$G:$G,MATCH(1,(dep!$A:$A=$B$5)*(dep!$E:$E=$A17),0),1)</f>
        <v>CNAF</v>
      </c>
      <c r="V17" t="s">
        <v>42</v>
      </c>
      <c r="W17" cm="1">
        <f t="array" ref="W17">INDEX(epci!$G:$G,MATCH(1,(epci!$A:$A=$B$5)*(epci!$E:$E=$G$5)*(epci!$C:$C=$V17),0),1)</f>
        <v>3</v>
      </c>
    </row>
    <row r="18" spans="1:23">
      <c r="V18" t="s">
        <v>45</v>
      </c>
      <c r="W18" cm="1">
        <f t="array" ref="W18">INDEX(epci!$G:$G,MATCH(1,(epci!$A:$A=$B$5)*(epci!$E:$E=$G$5)*(epci!$C:$C=$V18),0),1)</f>
        <v>4</v>
      </c>
    </row>
    <row r="19" spans="1:23">
      <c r="V19" t="s">
        <v>48</v>
      </c>
      <c r="W19" cm="1">
        <f t="array" ref="W19">INDEX(epci!$G:$G,MATCH(1,(epci!$A:$A=$B$5)*(epci!$E:$E=$G$5)*(epci!$C:$C=$V19),0),1)</f>
        <v>3</v>
      </c>
    </row>
    <row r="20" spans="1:23">
      <c r="V20" t="s">
        <v>49</v>
      </c>
      <c r="W20" cm="1">
        <f t="array" ref="W20">INDEX(epci!$G:$G,MATCH(1,(epci!$A:$A=$B$5)*(epci!$E:$E=$G$5)*(epci!$C:$C=$V20),0),1)</f>
        <v>2</v>
      </c>
    </row>
    <row r="21" spans="1:23">
      <c r="V21" t="s">
        <v>51</v>
      </c>
      <c r="W21" cm="1">
        <f t="array" ref="W21">INDEX(epci!$G:$G,MATCH(1,(epci!$A:$A=$B$5)*(epci!$E:$E=$G$5)*(epci!$C:$C=$V21),0),1)</f>
        <v>7</v>
      </c>
    </row>
    <row r="22" spans="1:23">
      <c r="V22" t="s">
        <v>52</v>
      </c>
      <c r="W22" cm="1">
        <f t="array" ref="W22">INDEX(epci!$G:$G,MATCH(1,(epci!$A:$A=$B$5)*(epci!$E:$E=$G$5)*(epci!$C:$C=$V22),0),1)</f>
        <v>0</v>
      </c>
    </row>
    <row r="23" spans="1:23">
      <c r="V23" t="s">
        <v>53</v>
      </c>
      <c r="W23" cm="1">
        <f t="array" ref="W23">INDEX(epci!$G:$G,MATCH(1,(epci!$A:$A=$B$5)*(epci!$E:$E=$G$5)*(epci!$C:$C=$V23),0),1)</f>
        <v>4</v>
      </c>
    </row>
    <row r="24" spans="1:23" ht="15.75" thickBot="1"/>
    <row r="25" spans="1:23" ht="30">
      <c r="A25" s="98" t="s">
        <v>75</v>
      </c>
      <c r="B25" s="99" t="s">
        <v>76</v>
      </c>
      <c r="C25" s="99" cm="1">
        <f t="array" ref="C25">INDEX(Sfsd_ind_cibl!$C:$C,MATCH(1,(Sfsd_ind_cibl!$A:$A=$A$26)*(Sfsd_ind_cibl!$B:$B=$B$26),0),1)</f>
        <v>2021</v>
      </c>
      <c r="D25" s="99" cm="1">
        <f t="array" ref="D25">INDEX(Sfsd_ind_cibl!$E:$E,MATCH(1,(Sfsd_ind_cibl!$A:$A=$A$26)*(Sfsd_ind_cibl!$B:$B=$B$26),0),1)</f>
        <v>2022</v>
      </c>
      <c r="E25" s="99" cm="1">
        <f t="array" ref="E25">INDEX(Sfsd_ind_cibl!$G:$G,MATCH(1,(Sfsd_ind_cibl!$A:$A=$A$26)*(Sfsd_ind_cibl!$B:$B=$B$26),0),1)</f>
        <v>2023</v>
      </c>
      <c r="F25" s="99" cm="1">
        <f t="array" ref="F25">INDEX(Sfsd_ind_cibl!$I:$I,MATCH(1,(Sfsd_ind_cibl!$A:$A=$A$26)*(Sfsd_ind_cibl!$B:$B=$B$26),0),1)</f>
        <v>2024</v>
      </c>
      <c r="G25" s="99" cm="1">
        <f t="array" ref="G25">INDEX(Sfsd_ind_cibl!$K:$K,MATCH(1,(Sfsd_ind_cibl!$A:$A=$A$26)*(Sfsd_ind_cibl!$B:$B=$B$26),0),1)</f>
        <v>2025</v>
      </c>
      <c r="H25" s="100" cm="1">
        <f t="array" ref="H25">INDEX(Sfsd_ind_cibl!$M:$M,MATCH(1,(Sfsd_ind_cibl!$A:$A=$A$26)*(Sfsd_ind_cibl!$B:$B=$B$26),0),1)</f>
        <v>2026</v>
      </c>
    </row>
    <row r="26" spans="1:23" ht="15.75" thickBot="1">
      <c r="A26" s="111" t="s">
        <v>93</v>
      </c>
      <c r="B26" s="112" t="s">
        <v>99</v>
      </c>
      <c r="C26" s="103" cm="1">
        <f t="array" ref="C26">INDEX(Sfsd_ind_cibl!$D:$D,MATCH(1,(Sfsd_ind_cibl!$A:$A=$A$26)*(Sfsd_ind_cibl!$B:$B=$B$26),0),1)</f>
        <v>0</v>
      </c>
      <c r="D26" s="103" cm="1">
        <f t="array" ref="D26">INDEX(Sfsd_ind_cibl!$F:$F,MATCH(1,(Sfsd_ind_cibl!$A:$A=$A$26)*(Sfsd_ind_cibl!$B:$B=$B$26),0),1)</f>
        <v>2</v>
      </c>
      <c r="E26" s="103" cm="1">
        <f t="array" ref="E26">INDEX(Sfsd_ind_cibl!$H:$H,MATCH(1,(Sfsd_ind_cibl!$A:$A=$A$26)*(Sfsd_ind_cibl!$B:$B=$B$26),0),1)</f>
        <v>2</v>
      </c>
      <c r="F26" s="103" cm="1">
        <f t="array" ref="F26">INDEX(Sfsd_ind_cibl!$J:$J,MATCH(1,(Sfsd_ind_cibl!$A:$A=$A$26)*(Sfsd_ind_cibl!$B:$B=$B$26),0),1)</f>
        <v>3</v>
      </c>
      <c r="G26" s="103" cm="1">
        <f t="array" ref="G26">INDEX(Sfsd_ind_cibl!$L:$L,MATCH(1,(Sfsd_ind_cibl!$A:$A=$A$26)*(Sfsd_ind_cibl!$B:$B=$B$26),0),1)</f>
        <v>3</v>
      </c>
      <c r="H26" s="104" cm="1">
        <f t="array" ref="H26">INDEX(Sfsd_ind_cibl!$N:$N,MATCH(1,(Sfsd_ind_cibl!$A:$A=$A$26)*(Sfsd_ind_cibl!$B:$B=$B$26),0),1)</f>
        <v>3</v>
      </c>
    </row>
    <row r="28" spans="1:23" ht="15.75" thickBot="1"/>
    <row r="29" spans="1:23">
      <c r="A29" s="106" t="s">
        <v>50</v>
      </c>
      <c r="B29" s="107"/>
      <c r="C29" s="107"/>
      <c r="D29" s="108"/>
    </row>
    <row r="30" spans="1:23">
      <c r="A30" s="109"/>
      <c r="D30" s="110"/>
    </row>
    <row r="31" spans="1:23">
      <c r="A31" s="109"/>
      <c r="D31" s="110"/>
    </row>
    <row r="32" spans="1:23">
      <c r="A32" s="109"/>
      <c r="D32" s="110"/>
    </row>
    <row r="33" spans="1:4">
      <c r="A33" s="109"/>
      <c r="D33" s="110"/>
    </row>
    <row r="34" spans="1:4">
      <c r="A34" s="109"/>
      <c r="D34" s="110"/>
    </row>
    <row r="35" spans="1:4">
      <c r="A35" s="109"/>
      <c r="D35" s="110"/>
    </row>
    <row r="36" spans="1:4">
      <c r="A36" s="109"/>
      <c r="D36" s="110"/>
    </row>
    <row r="37" spans="1:4" ht="15.75" thickBot="1">
      <c r="A37" s="111"/>
      <c r="B37" s="112"/>
      <c r="C37" s="112"/>
      <c r="D37" s="113"/>
    </row>
  </sheetData>
  <sheetProtection algorithmName="SHA-512" hashValue="KA8w9xwN157j0sYkA3G98ztROEB/1APu1wqGM4fMBnQ0P5Z68J78X1sF8M+JGkhNHvZL6ZZt5jU/omHtCNS8lg==" saltValue="IbVPDYUQs5/kRgCddFdE/w==" spinCount="100000" sheet="1" objects="1" scenarios="1"/>
  <mergeCells count="5">
    <mergeCell ref="A1:O1"/>
    <mergeCell ref="A2:O2"/>
    <mergeCell ref="A3:O3"/>
    <mergeCell ref="G5:O5"/>
    <mergeCell ref="B5:E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C0C52C7-C8C9-4C20-8B76-098840B6718F}">
          <x14:formula1>
            <xm:f>Liste!$H$2:$H$11</xm:f>
          </x14:formula1>
          <xm:sqref>G5</xm:sqref>
        </x14:dataValidation>
        <x14:dataValidation type="list" allowBlank="1" showInputMessage="1" showErrorMessage="1" xr:uid="{7619579E-79F0-49A1-AC8F-0DE650B383C8}">
          <x14:formula1>
            <xm:f>Liste!$E$2:$E$5</xm:f>
          </x14:formula1>
          <xm:sqref>B5:E5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26D3F-8E5A-4EC2-9C74-537726C709A0}">
  <dimension ref="A1:W29"/>
  <sheetViews>
    <sheetView workbookViewId="0">
      <selection sqref="A1:O1"/>
    </sheetView>
  </sheetViews>
  <sheetFormatPr defaultColWidth="11.42578125" defaultRowHeight="15"/>
  <cols>
    <col min="2" max="2" width="91" bestFit="1" customWidth="1"/>
    <col min="3" max="3" width="12.5703125" customWidth="1"/>
    <col min="6" max="6" width="14.42578125" customWidth="1"/>
    <col min="17" max="17" width="37.7109375" bestFit="1" customWidth="1"/>
  </cols>
  <sheetData>
    <row r="1" spans="1:23" ht="18.75">
      <c r="A1" s="118" t="s">
        <v>100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</row>
    <row r="2" spans="1:23" ht="18.75">
      <c r="A2" s="118" t="s">
        <v>101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23" ht="18.7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</row>
    <row r="5" spans="1:23" ht="47.25">
      <c r="A5" s="105" t="s">
        <v>3</v>
      </c>
      <c r="B5" s="119">
        <v>2025</v>
      </c>
      <c r="C5" s="119"/>
      <c r="D5" s="119"/>
      <c r="E5" s="119"/>
      <c r="F5" s="105" t="s">
        <v>4</v>
      </c>
      <c r="G5" s="119" t="s">
        <v>102</v>
      </c>
      <c r="H5" s="119"/>
      <c r="I5" s="119"/>
      <c r="J5" s="119"/>
      <c r="K5" s="119"/>
      <c r="L5" s="119"/>
      <c r="M5" s="119"/>
      <c r="N5" s="119"/>
      <c r="O5" s="119"/>
      <c r="V5" t="s">
        <v>6</v>
      </c>
      <c r="W5" t="s">
        <v>7</v>
      </c>
    </row>
    <row r="6" spans="1:23" ht="15.75" thickBot="1">
      <c r="V6" t="s">
        <v>8</v>
      </c>
      <c r="W6" cm="1">
        <f t="array" ref="W6">INDEX(epci!$G:$G,MATCH(1,(epci!$A:$A=$B$5)*(epci!$E:$E=$G$5)*(epci!$C:$C=$V6),0),1)</f>
        <v>48</v>
      </c>
    </row>
    <row r="7" spans="1:23" ht="45">
      <c r="A7" s="98" t="s">
        <v>9</v>
      </c>
      <c r="B7" s="99" t="s">
        <v>10</v>
      </c>
      <c r="C7" s="4" t="s">
        <v>11</v>
      </c>
      <c r="D7" s="99" t="s">
        <v>7</v>
      </c>
      <c r="E7" s="5" t="s">
        <v>12</v>
      </c>
      <c r="V7" t="s">
        <v>13</v>
      </c>
      <c r="W7" cm="1">
        <f t="array" ref="W7">INDEX(epci!$G:$G,MATCH(1,(epci!$A:$A=$B$5)*(epci!$E:$E=$G$5)*(epci!$C:$C=$V7),0),1)</f>
        <v>37</v>
      </c>
    </row>
    <row r="8" spans="1:23">
      <c r="A8" s="6" t="s">
        <v>103</v>
      </c>
      <c r="B8" s="97" t="s">
        <v>102</v>
      </c>
      <c r="C8" s="97" cm="1">
        <f t="array" ref="C8">INDEX(dep!$I:$I,MATCH(1,(dep!$A:$A=$B$5)*(dep!$E:$E=$A8),0),1)</f>
        <v>2023</v>
      </c>
      <c r="D8" s="97" cm="1">
        <f t="array" ref="D8">INDEX(dep!$J:$J,MATCH(1,(dep!$A:$A=$B$5)*(dep!$E:$E=$A8),0),1)</f>
        <v>281</v>
      </c>
      <c r="E8" s="7" t="str" cm="1">
        <f t="array" ref="E8">INDEX(dep!$G:$G,MATCH(1,(dep!$A:$A=$B$5)*(dep!$E:$E=$A8),0),1)</f>
        <v>CNAF</v>
      </c>
      <c r="V8" t="s">
        <v>15</v>
      </c>
      <c r="W8" cm="1">
        <f t="array" ref="W8">INDEX(epci!$G:$G,MATCH(1,(epci!$A:$A=$B$5)*(epci!$E:$E=$G$5)*(epci!$C:$C=$V8),0),1)</f>
        <v>45</v>
      </c>
    </row>
    <row r="9" spans="1:23">
      <c r="A9" s="6" t="s">
        <v>104</v>
      </c>
      <c r="B9" s="97" t="s">
        <v>105</v>
      </c>
      <c r="C9" s="97" cm="1">
        <f t="array" ref="C9">INDEX(dep!$I:$I,MATCH(1,(dep!$A:$A=$B$5)*(dep!$E:$E=$A9),0),1)</f>
        <v>2023</v>
      </c>
      <c r="D9" s="97" cm="1">
        <f t="array" ref="D9">INDEX(dep!$J:$J,MATCH(1,(dep!$A:$A=$B$5)*(dep!$E:$E=$A9),0),1)</f>
        <v>0</v>
      </c>
      <c r="E9" s="7" t="str" cm="1">
        <f t="array" ref="E9">INDEX(dep!$G:$G,MATCH(1,(dep!$A:$A=$B$5)*(dep!$E:$E=$A9),0),1)</f>
        <v>DREES</v>
      </c>
      <c r="V9" t="s">
        <v>18</v>
      </c>
      <c r="W9" cm="1">
        <f t="array" ref="W9">INDEX(epci!$G:$G,MATCH(1,(epci!$A:$A=$B$5)*(epci!$E:$E=$G$5)*(epci!$C:$C=$V9),0),1)</f>
        <v>7</v>
      </c>
    </row>
    <row r="10" spans="1:23">
      <c r="A10" s="6" t="s">
        <v>106</v>
      </c>
      <c r="B10" s="97" t="s">
        <v>107</v>
      </c>
      <c r="C10" s="97" cm="1">
        <f t="array" ref="C10">INDEX(dep!$I:$I,MATCH(1,(dep!$A:$A=$B$5)*(dep!$E:$E=$A10),0),1)</f>
        <v>2023</v>
      </c>
      <c r="D10" s="97" cm="1">
        <f t="array" ref="D10">INDEX(dep!$J:$J,MATCH(1,(dep!$A:$A=$B$5)*(dep!$E:$E=$A10),0),1)</f>
        <v>0</v>
      </c>
      <c r="E10" s="7" t="str" cm="1">
        <f t="array" ref="E10">INDEX(dep!$G:$G,MATCH(1,(dep!$A:$A=$B$5)*(dep!$E:$E=$A10),0),1)</f>
        <v>DREES</v>
      </c>
      <c r="V10" t="s">
        <v>21</v>
      </c>
      <c r="W10" cm="1">
        <f t="array" ref="W10">INDEX(epci!$G:$G,MATCH(1,(epci!$A:$A=$B$5)*(epci!$E:$E=$G$5)*(epci!$C:$C=$V10),0),1)</f>
        <v>21</v>
      </c>
    </row>
    <row r="11" spans="1:23">
      <c r="A11" s="6" t="s">
        <v>108</v>
      </c>
      <c r="B11" s="97" t="s">
        <v>109</v>
      </c>
      <c r="C11" s="97" cm="1">
        <f t="array" ref="C11">INDEX(dep!$I:$I,MATCH(1,(dep!$A:$A=$B$5)*(dep!$E:$E=$A11),0),1)</f>
        <v>2023</v>
      </c>
      <c r="D11" s="97" cm="1">
        <f t="array" ref="D11">INDEX(dep!$J:$J,MATCH(1,(dep!$A:$A=$B$5)*(dep!$E:$E=$A11),0),1)</f>
        <v>0</v>
      </c>
      <c r="E11" s="7" t="str" cm="1">
        <f t="array" ref="E11">INDEX(dep!$G:$G,MATCH(1,(dep!$A:$A=$B$5)*(dep!$E:$E=$A11),0),1)</f>
        <v>DREES</v>
      </c>
      <c r="V11" t="s">
        <v>24</v>
      </c>
      <c r="W11" cm="1">
        <f t="array" ref="W11">INDEX(epci!$G:$G,MATCH(1,(epci!$A:$A=$B$5)*(epci!$E:$E=$G$5)*(epci!$C:$C=$V11),0),1)</f>
        <v>5</v>
      </c>
    </row>
    <row r="12" spans="1:23">
      <c r="A12" s="6" t="s">
        <v>110</v>
      </c>
      <c r="B12" s="97" t="s">
        <v>111</v>
      </c>
      <c r="C12" s="97" cm="1">
        <f t="array" ref="C12">INDEX(dep!$I:$I,MATCH(1,(dep!$A:$A=$B$5)*(dep!$E:$E=$A12),0),1)</f>
        <v>2023</v>
      </c>
      <c r="D12" s="97" cm="1">
        <f t="array" ref="D12">INDEX(dep!$J:$J,MATCH(1,(dep!$A:$A=$B$5)*(dep!$E:$E=$A12),0),1)</f>
        <v>0</v>
      </c>
      <c r="E12" s="7" t="str" cm="1">
        <f t="array" ref="E12">INDEX(dep!$G:$G,MATCH(1,(dep!$A:$A=$B$5)*(dep!$E:$E=$A12),0),1)</f>
        <v>DREES</v>
      </c>
      <c r="V12" t="s">
        <v>27</v>
      </c>
      <c r="W12" cm="1">
        <f t="array" ref="W12">INDEX(epci!$G:$G,MATCH(1,(epci!$A:$A=$B$5)*(epci!$E:$E=$G$5)*(epci!$C:$C=$V12),0),1)</f>
        <v>7</v>
      </c>
    </row>
    <row r="13" spans="1:23">
      <c r="A13" s="6" t="s">
        <v>112</v>
      </c>
      <c r="B13" s="97" t="s">
        <v>113</v>
      </c>
      <c r="C13" s="97" cm="1">
        <f t="array" ref="C13">INDEX(dep!$I:$I,MATCH(1,(dep!$A:$A=$B$5)*(dep!$E:$E=$A13),0),1)</f>
        <v>2023</v>
      </c>
      <c r="D13" s="97" cm="1">
        <f t="array" ref="D13">INDEX(dep!$J:$J,MATCH(1,(dep!$A:$A=$B$5)*(dep!$E:$E=$A13),0),1)</f>
        <v>0</v>
      </c>
      <c r="E13" s="7" t="str" cm="1">
        <f t="array" ref="E13">INDEX(dep!$G:$G,MATCH(1,(dep!$A:$A=$B$5)*(dep!$E:$E=$A13),0),1)</f>
        <v>DREES</v>
      </c>
      <c r="V13" t="s">
        <v>30</v>
      </c>
      <c r="W13" cm="1">
        <f t="array" ref="W13">INDEX(epci!$G:$G,MATCH(1,(epci!$A:$A=$B$5)*(epci!$E:$E=$G$5)*(epci!$C:$C=$V13),0),1)</f>
        <v>22</v>
      </c>
    </row>
    <row r="14" spans="1:23">
      <c r="A14" s="6" t="s">
        <v>114</v>
      </c>
      <c r="B14" s="97" t="s">
        <v>115</v>
      </c>
      <c r="C14" s="97" cm="1">
        <f t="array" ref="C14">INDEX(dep!$I:$I,MATCH(1,(dep!$A:$A=$B$5)*(dep!$E:$E=$A14),0),1)</f>
        <v>2023</v>
      </c>
      <c r="D14" s="97" cm="1">
        <f t="array" ref="D14">INDEX(dep!$J:$J,MATCH(1,(dep!$A:$A=$B$5)*(dep!$E:$E=$A14),0),1)</f>
        <v>43.041944335554682</v>
      </c>
      <c r="E14" s="7" t="str" cm="1">
        <f t="array" ref="E14">INDEX(dep!$G:$G,MATCH(1,(dep!$A:$A=$B$5)*(dep!$E:$E=$A14),0),1)</f>
        <v>CNAF</v>
      </c>
      <c r="V14" t="s">
        <v>33</v>
      </c>
      <c r="W14" cm="1">
        <f t="array" ref="W14">INDEX(epci!$G:$G,MATCH(1,(epci!$A:$A=$B$5)*(epci!$E:$E=$G$5)*(epci!$C:$C=$V14),0),1)</f>
        <v>2</v>
      </c>
    </row>
    <row r="15" spans="1:23" ht="15.75" thickBot="1">
      <c r="A15" s="102" t="s">
        <v>116</v>
      </c>
      <c r="B15" s="103" t="s">
        <v>117</v>
      </c>
      <c r="C15" s="103" cm="1">
        <f t="array" ref="C15">INDEX(dep!$I:$I,MATCH(1,(dep!$A:$A=$B$5)*(dep!$E:$E=$A15),0),1)</f>
        <v>2023</v>
      </c>
      <c r="D15" s="103" cm="1">
        <f t="array" ref="D15">INDEX(dep!$J:$J,MATCH(1,(dep!$A:$A=$B$5)*(dep!$E:$E=$A15),0),1)</f>
        <v>0</v>
      </c>
      <c r="E15" s="10" t="str" cm="1">
        <f t="array" ref="E15">INDEX(dep!$G:$G,MATCH(1,(dep!$A:$A=$B$5)*(dep!$E:$E=$A15),0),1)</f>
        <v>CNAF</v>
      </c>
      <c r="V15" t="s">
        <v>36</v>
      </c>
      <c r="W15" cm="1">
        <f t="array" ref="W15">INDEX(epci!$G:$G,MATCH(1,(epci!$A:$A=$B$5)*(epci!$E:$E=$G$5)*(epci!$C:$C=$V15),0),1)</f>
        <v>4</v>
      </c>
    </row>
    <row r="16" spans="1:23">
      <c r="V16" t="s">
        <v>39</v>
      </c>
      <c r="W16" cm="1">
        <f t="array" ref="W16">INDEX(epci!$G:$G,MATCH(1,(epci!$A:$A=$B$5)*(epci!$E:$E=$G$5)*(epci!$C:$C=$V16),0),1)</f>
        <v>11</v>
      </c>
    </row>
    <row r="17" spans="1:23">
      <c r="V17" t="s">
        <v>42</v>
      </c>
      <c r="W17" cm="1">
        <f t="array" ref="W17">INDEX(epci!$G:$G,MATCH(1,(epci!$A:$A=$B$5)*(epci!$E:$E=$G$5)*(epci!$C:$C=$V17),0),1)</f>
        <v>5</v>
      </c>
    </row>
    <row r="18" spans="1:23">
      <c r="V18" t="s">
        <v>45</v>
      </c>
      <c r="W18" cm="1">
        <f t="array" ref="W18">INDEX(epci!$G:$G,MATCH(1,(epci!$A:$A=$B$5)*(epci!$E:$E=$G$5)*(epci!$C:$C=$V18),0),1)</f>
        <v>0</v>
      </c>
    </row>
    <row r="19" spans="1:23">
      <c r="V19" t="s">
        <v>48</v>
      </c>
      <c r="W19" cm="1">
        <f t="array" ref="W19">INDEX(epci!$G:$G,MATCH(1,(epci!$A:$A=$B$5)*(epci!$E:$E=$G$5)*(epci!$C:$C=$V19),0),1)</f>
        <v>3</v>
      </c>
    </row>
    <row r="20" spans="1:23" ht="15.75" thickBot="1">
      <c r="V20" t="s">
        <v>49</v>
      </c>
      <c r="W20" cm="1">
        <f t="array" ref="W20">INDEX(epci!$G:$G,MATCH(1,(epci!$A:$A=$B$5)*(epci!$E:$E=$G$5)*(epci!$C:$C=$V20),0),1)</f>
        <v>12</v>
      </c>
    </row>
    <row r="21" spans="1:23">
      <c r="A21" s="106" t="s">
        <v>50</v>
      </c>
      <c r="B21" s="107"/>
      <c r="C21" s="107"/>
      <c r="D21" s="108"/>
      <c r="V21" t="s">
        <v>51</v>
      </c>
      <c r="W21" cm="1">
        <f t="array" ref="W21">INDEX(epci!$G:$G,MATCH(1,(epci!$A:$A=$B$5)*(epci!$E:$E=$G$5)*(epci!$C:$C=$V21),0),1)</f>
        <v>45</v>
      </c>
    </row>
    <row r="22" spans="1:23">
      <c r="A22" s="109"/>
      <c r="D22" s="110"/>
      <c r="V22" t="s">
        <v>52</v>
      </c>
      <c r="W22" cm="1">
        <f t="array" ref="W22">INDEX(epci!$G:$G,MATCH(1,(epci!$A:$A=$B$5)*(epci!$E:$E=$G$5)*(epci!$C:$C=$V22),0),1)</f>
        <v>2</v>
      </c>
    </row>
    <row r="23" spans="1:23">
      <c r="A23" s="109"/>
      <c r="D23" s="110"/>
      <c r="V23" t="s">
        <v>53</v>
      </c>
      <c r="W23" cm="1">
        <f t="array" ref="W23">INDEX(epci!$G:$G,MATCH(1,(epci!$A:$A=$B$5)*(epci!$E:$E=$G$5)*(epci!$C:$C=$V23),0),1)</f>
        <v>5</v>
      </c>
    </row>
    <row r="24" spans="1:23">
      <c r="A24" s="109"/>
      <c r="D24" s="110"/>
    </row>
    <row r="25" spans="1:23">
      <c r="A25" s="109"/>
      <c r="D25" s="110"/>
    </row>
    <row r="26" spans="1:23">
      <c r="A26" s="109"/>
      <c r="D26" s="110"/>
    </row>
    <row r="27" spans="1:23">
      <c r="A27" s="109"/>
      <c r="D27" s="110"/>
    </row>
    <row r="28" spans="1:23">
      <c r="A28" s="109"/>
      <c r="D28" s="110"/>
    </row>
    <row r="29" spans="1:23" ht="15.75" thickBot="1">
      <c r="A29" s="111"/>
      <c r="B29" s="112"/>
      <c r="C29" s="112"/>
      <c r="D29" s="113"/>
    </row>
  </sheetData>
  <sheetProtection algorithmName="SHA-512" hashValue="Re3des+lyonYfmYvNoNhm6dNYb46z5Skv2hOLI4MW581FIO6tNi63A4SQoKjFGvST0Vvbj5YthGsVOf+Ti8q+w==" saltValue="gNfWYa9nltvqQsWvNhO9Jw==" spinCount="100000" sheet="1" objects="1" scenarios="1"/>
  <mergeCells count="5">
    <mergeCell ref="A3:N3"/>
    <mergeCell ref="A1:O1"/>
    <mergeCell ref="A2:O2"/>
    <mergeCell ref="G5:O5"/>
    <mergeCell ref="B5:E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0B43473-4B3C-40AB-A617-1CB44D5FD0CB}">
          <x14:formula1>
            <xm:f>Liste!$I$2:$I$9</xm:f>
          </x14:formula1>
          <xm:sqref>G5</xm:sqref>
        </x14:dataValidation>
        <x14:dataValidation type="list" allowBlank="1" showInputMessage="1" showErrorMessage="1" xr:uid="{36922FE2-24D5-4544-B37A-CD40CD2AAB18}">
          <x14:formula1>
            <xm:f>Liste!$E$2:$E$5</xm:f>
          </x14:formula1>
          <xm:sqref>B5:E5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2E22D-2D68-46A6-AA90-474EA6A78864}">
  <dimension ref="A1:W47"/>
  <sheetViews>
    <sheetView workbookViewId="0">
      <selection sqref="A1:O1"/>
    </sheetView>
  </sheetViews>
  <sheetFormatPr defaultColWidth="11.42578125" defaultRowHeight="15"/>
  <cols>
    <col min="2" max="2" width="91" bestFit="1" customWidth="1"/>
    <col min="3" max="3" width="12.5703125" customWidth="1"/>
    <col min="6" max="6" width="14.42578125" customWidth="1"/>
    <col min="17" max="17" width="37.7109375" bestFit="1" customWidth="1"/>
  </cols>
  <sheetData>
    <row r="1" spans="1:23" ht="18.75">
      <c r="A1" s="118" t="s">
        <v>118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</row>
    <row r="2" spans="1:23" ht="18.75">
      <c r="A2" s="118" t="s">
        <v>119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23" ht="18.7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</row>
    <row r="5" spans="1:23" ht="47.25">
      <c r="A5" s="105" t="s">
        <v>3</v>
      </c>
      <c r="B5" s="119">
        <v>2022</v>
      </c>
      <c r="C5" s="119"/>
      <c r="D5" s="119"/>
      <c r="E5" s="119"/>
      <c r="F5" s="105" t="s">
        <v>4</v>
      </c>
      <c r="G5" s="119" t="s">
        <v>120</v>
      </c>
      <c r="H5" s="119"/>
      <c r="I5" s="119"/>
      <c r="J5" s="119"/>
      <c r="K5" s="119"/>
      <c r="L5" s="119"/>
      <c r="M5" s="119"/>
      <c r="N5" s="119"/>
      <c r="O5" s="119"/>
      <c r="V5" t="s">
        <v>6</v>
      </c>
      <c r="W5" t="s">
        <v>7</v>
      </c>
    </row>
    <row r="6" spans="1:23" ht="15.75" thickBot="1">
      <c r="V6" t="s">
        <v>8</v>
      </c>
      <c r="W6" cm="1">
        <f t="array" ref="W6">INDEX(epci!$G:$G,MATCH(1,(epci!$A:$A=$B$5)*(epci!$E:$E=$G$5)*(epci!$C:$C=$V6),0),1)</f>
        <v>4.5</v>
      </c>
    </row>
    <row r="7" spans="1:23" ht="45">
      <c r="A7" s="98" t="s">
        <v>9</v>
      </c>
      <c r="B7" s="99" t="s">
        <v>10</v>
      </c>
      <c r="C7" s="4" t="s">
        <v>11</v>
      </c>
      <c r="D7" s="99" t="s">
        <v>7</v>
      </c>
      <c r="E7" s="5" t="s">
        <v>12</v>
      </c>
      <c r="V7" t="s">
        <v>13</v>
      </c>
      <c r="W7" cm="1">
        <f t="array" ref="W7">INDEX(epci!$G:$G,MATCH(1,(epci!$A:$A=$B$5)*(epci!$E:$E=$G$5)*(epci!$C:$C=$V7),0),1)</f>
        <v>2.25</v>
      </c>
    </row>
    <row r="8" spans="1:23">
      <c r="A8" s="6" t="s">
        <v>121</v>
      </c>
      <c r="B8" s="97" t="s">
        <v>122</v>
      </c>
      <c r="C8" s="97" cm="1">
        <f t="array" ref="C8">INDEX(dep!$I:$I,MATCH(1,(dep!$A:$A=$B$5)*(dep!$E:$E=$A8),0),1)</f>
        <v>2020</v>
      </c>
      <c r="D8" s="97" cm="1">
        <f t="array" ref="D8">INDEX(dep!$J:$J,MATCH(1,(dep!$A:$A=$B$5)*(dep!$E:$E=$A8),0),1)</f>
        <v>26</v>
      </c>
      <c r="E8" s="7" t="str" cm="1">
        <f t="array" ref="E8">INDEX(dep!$G:$G,MATCH(1,(dep!$A:$A=$B$5)*(dep!$E:$E=$A8),0),1)</f>
        <v>CNAF</v>
      </c>
      <c r="V8" t="s">
        <v>15</v>
      </c>
      <c r="W8" cm="1">
        <f t="array" ref="W8">INDEX(epci!$G:$G,MATCH(1,(epci!$A:$A=$B$5)*(epci!$E:$E=$G$5)*(epci!$C:$C=$V8),0),1)</f>
        <v>4.71</v>
      </c>
    </row>
    <row r="9" spans="1:23">
      <c r="A9" s="6" t="s">
        <v>123</v>
      </c>
      <c r="B9" s="97" t="s">
        <v>120</v>
      </c>
      <c r="C9" s="97" cm="1">
        <f t="array" ref="C9">INDEX(dep!$I:$I,MATCH(1,(dep!$A:$A=$B$5)*(dep!$E:$E=$A9),0),1)</f>
        <v>2020</v>
      </c>
      <c r="D9" s="97" cm="1">
        <f t="array" ref="D9">INDEX(dep!$J:$J,MATCH(1,(dep!$A:$A=$B$5)*(dep!$E:$E=$A9),0),1)</f>
        <v>26</v>
      </c>
      <c r="E9" s="7" t="str" cm="1">
        <f t="array" ref="E9">INDEX(dep!$G:$G,MATCH(1,(dep!$A:$A=$B$5)*(dep!$E:$E=$A9),0),1)</f>
        <v>CNAF</v>
      </c>
      <c r="V9" t="s">
        <v>18</v>
      </c>
      <c r="W9" cm="1">
        <f t="array" ref="W9">INDEX(epci!$G:$G,MATCH(1,(epci!$A:$A=$B$5)*(epci!$E:$E=$G$5)*(epci!$C:$C=$V9),0),1)</f>
        <v>0.5</v>
      </c>
    </row>
    <row r="10" spans="1:23">
      <c r="A10" s="6" t="s">
        <v>124</v>
      </c>
      <c r="B10" s="97" t="s">
        <v>125</v>
      </c>
      <c r="C10" s="97" cm="1">
        <f t="array" ref="C10">INDEX(dep!$I:$I,MATCH(1,(dep!$A:$A=$B$5)*(dep!$E:$E=$A10),0),1)</f>
        <v>2020</v>
      </c>
      <c r="D10" s="97" cm="1">
        <f t="array" ref="D10">INDEX(dep!$J:$J,MATCH(1,(dep!$A:$A=$B$5)*(dep!$E:$E=$A10),0),1)</f>
        <v>0</v>
      </c>
      <c r="E10" s="7" t="str" cm="1">
        <f t="array" ref="E10">INDEX(dep!$G:$G,MATCH(1,(dep!$A:$A=$B$5)*(dep!$E:$E=$A10),0),1)</f>
        <v>CNAF</v>
      </c>
      <c r="V10" t="s">
        <v>21</v>
      </c>
      <c r="W10" cm="1">
        <f t="array" ref="W10">INDEX(epci!$G:$G,MATCH(1,(epci!$A:$A=$B$5)*(epci!$E:$E=$G$5)*(epci!$C:$C=$V10),0),1)</f>
        <v>2.2000000000000002</v>
      </c>
    </row>
    <row r="11" spans="1:23" ht="15.75" thickBot="1">
      <c r="A11" s="102" t="s">
        <v>126</v>
      </c>
      <c r="B11" s="103" t="s">
        <v>127</v>
      </c>
      <c r="C11" s="103" cm="1">
        <f t="array" ref="C11">INDEX(dep!$I:$I,MATCH(1,(dep!$A:$A=$B$5)*(dep!$E:$E=$A11),0),1)</f>
        <v>2020</v>
      </c>
      <c r="D11" s="103" cm="1">
        <f t="array" ref="D11">INDEX(dep!$J:$J,MATCH(1,(dep!$A:$A=$B$5)*(dep!$E:$E=$A11),0),1)</f>
        <v>0</v>
      </c>
      <c r="E11" s="10" t="str" cm="1">
        <f t="array" ref="E11">INDEX(dep!$G:$G,MATCH(1,(dep!$A:$A=$B$5)*(dep!$E:$E=$A11),0),1)</f>
        <v>CNAF</v>
      </c>
      <c r="V11" t="s">
        <v>24</v>
      </c>
      <c r="W11" cm="1">
        <f t="array" ref="W11">INDEX(epci!$G:$G,MATCH(1,(epci!$A:$A=$B$5)*(epci!$E:$E=$G$5)*(epci!$C:$C=$V11),0),1)</f>
        <v>0.6</v>
      </c>
    </row>
    <row r="12" spans="1:23">
      <c r="V12" t="s">
        <v>27</v>
      </c>
      <c r="W12" cm="1">
        <f t="array" ref="W12">INDEX(epci!$G:$G,MATCH(1,(epci!$A:$A=$B$5)*(epci!$E:$E=$G$5)*(epci!$C:$C=$V12),0),1)</f>
        <v>0.6</v>
      </c>
    </row>
    <row r="13" spans="1:23">
      <c r="V13" t="s">
        <v>30</v>
      </c>
      <c r="W13" cm="1">
        <f t="array" ref="W13">INDEX(epci!$G:$G,MATCH(1,(epci!$A:$A=$B$5)*(epci!$E:$E=$G$5)*(epci!$C:$C=$V13),0),1)</f>
        <v>3.1</v>
      </c>
    </row>
    <row r="14" spans="1:23">
      <c r="V14" t="s">
        <v>33</v>
      </c>
      <c r="W14" cm="1">
        <f t="array" ref="W14">INDEX(epci!$G:$G,MATCH(1,(epci!$A:$A=$B$5)*(epci!$E:$E=$G$5)*(epci!$C:$C=$V14),0),1)</f>
        <v>1</v>
      </c>
    </row>
    <row r="15" spans="1:23">
      <c r="V15" t="s">
        <v>36</v>
      </c>
      <c r="W15" cm="1">
        <f t="array" ref="W15">INDEX(epci!$G:$G,MATCH(1,(epci!$A:$A=$B$5)*(epci!$E:$E=$G$5)*(epci!$C:$C=$V15),0),1)</f>
        <v>0.5</v>
      </c>
    </row>
    <row r="16" spans="1:23">
      <c r="V16" t="s">
        <v>39</v>
      </c>
      <c r="W16" cm="1">
        <f t="array" ref="W16">INDEX(epci!$G:$G,MATCH(1,(epci!$A:$A=$B$5)*(epci!$E:$E=$G$5)*(epci!$C:$C=$V16),0),1)</f>
        <v>1.5</v>
      </c>
    </row>
    <row r="17" spans="1:23">
      <c r="V17" t="s">
        <v>42</v>
      </c>
      <c r="W17" cm="1">
        <f t="array" ref="W17">INDEX(epci!$G:$G,MATCH(1,(epci!$A:$A=$B$5)*(epci!$E:$E=$G$5)*(epci!$C:$C=$V17),0),1)</f>
        <v>0.6</v>
      </c>
    </row>
    <row r="18" spans="1:23">
      <c r="V18" t="s">
        <v>45</v>
      </c>
      <c r="W18" cm="1">
        <f t="array" ref="W18">INDEX(epci!$G:$G,MATCH(1,(epci!$A:$A=$B$5)*(epci!$E:$E=$G$5)*(epci!$C:$C=$V18),0),1)</f>
        <v>0</v>
      </c>
    </row>
    <row r="19" spans="1:23">
      <c r="V19" t="s">
        <v>48</v>
      </c>
      <c r="W19" cm="1">
        <f t="array" ref="W19">INDEX(epci!$G:$G,MATCH(1,(epci!$A:$A=$B$5)*(epci!$E:$E=$G$5)*(epci!$C:$C=$V19),0),1)</f>
        <v>0</v>
      </c>
    </row>
    <row r="20" spans="1:23">
      <c r="V20" t="s">
        <v>49</v>
      </c>
      <c r="W20" cm="1">
        <f t="array" ref="W20">INDEX(epci!$G:$G,MATCH(1,(epci!$A:$A=$B$5)*(epci!$E:$E=$G$5)*(epci!$C:$C=$V20),0),1)</f>
        <v>0</v>
      </c>
    </row>
    <row r="21" spans="1:23">
      <c r="V21" t="s">
        <v>51</v>
      </c>
      <c r="W21" cm="1">
        <f t="array" ref="W21">INDEX(epci!$G:$G,MATCH(1,(epci!$A:$A=$B$5)*(epci!$E:$E=$G$5)*(epci!$C:$C=$V21),0),1)</f>
        <v>3</v>
      </c>
    </row>
    <row r="22" spans="1:23">
      <c r="V22" t="s">
        <v>52</v>
      </c>
      <c r="W22" cm="1">
        <f t="array" ref="W22">INDEX(epci!$G:$G,MATCH(1,(epci!$A:$A=$B$5)*(epci!$E:$E=$G$5)*(epci!$C:$C=$V22),0),1)</f>
        <v>0.5</v>
      </c>
    </row>
    <row r="23" spans="1:23">
      <c r="V23" t="s">
        <v>53</v>
      </c>
      <c r="W23" cm="1">
        <f t="array" ref="W23">INDEX(epci!$G:$G,MATCH(1,(epci!$A:$A=$B$5)*(epci!$E:$E=$G$5)*(epci!$C:$C=$V23),0),1)</f>
        <v>0.8</v>
      </c>
    </row>
    <row r="24" spans="1:23" ht="15.75" thickBot="1"/>
    <row r="25" spans="1:23" ht="30">
      <c r="A25" s="98" t="s">
        <v>75</v>
      </c>
      <c r="B25" s="99" t="s">
        <v>76</v>
      </c>
      <c r="C25" s="99" cm="1">
        <f t="array" ref="C25">INDEX(Sfsd_ind_cibl!$C:$C,MATCH(1,(Sfsd_ind_cibl!$A:$A=$A$26)*(Sfsd_ind_cibl!$B:$B=$B$26),0),1)</f>
        <v>2021</v>
      </c>
      <c r="D25" s="99" cm="1">
        <f t="array" ref="D25">INDEX(Sfsd_ind_cibl!$E:$E,MATCH(1,(Sfsd_ind_cibl!$A:$A=$A$26)*(Sfsd_ind_cibl!$B:$B=$B$26),0),1)</f>
        <v>2022</v>
      </c>
      <c r="E25" s="99" cm="1">
        <f t="array" ref="E25">INDEX(Sfsd_ind_cibl!$G:$G,MATCH(1,(Sfsd_ind_cibl!$A:$A=$A$26)*(Sfsd_ind_cibl!$B:$B=$B$26),0),1)</f>
        <v>2023</v>
      </c>
      <c r="F25" s="99" cm="1">
        <f t="array" ref="F25">INDEX(Sfsd_ind_cibl!$I:$I,MATCH(1,(Sfsd_ind_cibl!$A:$A=$A$26)*(Sfsd_ind_cibl!$B:$B=$B$26),0),1)</f>
        <v>2024</v>
      </c>
      <c r="G25" s="99" cm="1">
        <f t="array" ref="G25">INDEX(Sfsd_ind_cibl!$K:$K,MATCH(1,(Sfsd_ind_cibl!$A:$A=$A$26)*(Sfsd_ind_cibl!$B:$B=$B$26),0),1)</f>
        <v>2025</v>
      </c>
      <c r="H25" s="100" cm="1">
        <f t="array" ref="H25">INDEX(Sfsd_ind_cibl!$M:$M,MATCH(1,(Sfsd_ind_cibl!$A:$A=$A$26)*(Sfsd_ind_cibl!$B:$B=$B$26),0),1)</f>
        <v>2026</v>
      </c>
    </row>
    <row r="26" spans="1:23">
      <c r="A26" s="6" t="s">
        <v>123</v>
      </c>
      <c r="B26" s="97" t="s">
        <v>128</v>
      </c>
      <c r="C26" s="97" cm="1">
        <f t="array" ref="C26">INDEX(Sfsd_ind_cibl!$D:$D,MATCH(1,(Sfsd_ind_cibl!$A:$A=$A$26)*(Sfsd_ind_cibl!$B:$B=$B$26),0),1)</f>
        <v>26.4</v>
      </c>
      <c r="D26" s="97" cm="1">
        <f t="array" ref="D26">INDEX(Sfsd_ind_cibl!$F:$F,MATCH(1,(Sfsd_ind_cibl!$A:$A=$A$26)*(Sfsd_ind_cibl!$B:$B=$B$26),0),1)</f>
        <v>25.9</v>
      </c>
      <c r="E26" s="97" cm="1">
        <f t="array" ref="E26">INDEX(Sfsd_ind_cibl!$H:$H,MATCH(1,(Sfsd_ind_cibl!$A:$A=$A$26)*(Sfsd_ind_cibl!$B:$B=$B$26),0),1)</f>
        <v>25.9</v>
      </c>
      <c r="F26" s="97" cm="1">
        <f t="array" ref="F26">INDEX(Sfsd_ind_cibl!$J:$J,MATCH(1,(Sfsd_ind_cibl!$A:$A=$A$26)*(Sfsd_ind_cibl!$B:$B=$B$26),0),1)</f>
        <v>25.9</v>
      </c>
      <c r="G26" s="97" cm="1">
        <f t="array" ref="G26">INDEX(Sfsd_ind_cibl!$L:$L,MATCH(1,(Sfsd_ind_cibl!$A:$A=$A$26)*(Sfsd_ind_cibl!$B:$B=$B$26),0),1)</f>
        <v>25.9</v>
      </c>
      <c r="H26" s="101" cm="1">
        <f t="array" ref="H26">INDEX(Sfsd_ind_cibl!$N:$N,MATCH(1,(Sfsd_ind_cibl!$A:$A=$A$26)*(Sfsd_ind_cibl!$B:$B=$B$26),0),1)</f>
        <v>25.9</v>
      </c>
    </row>
    <row r="27" spans="1:23" ht="15.75" thickBot="1">
      <c r="A27" s="102" t="s">
        <v>126</v>
      </c>
      <c r="B27" s="103" t="s">
        <v>129</v>
      </c>
      <c r="C27" s="103" cm="1">
        <f t="array" ref="C27">INDEX(Sfsd_ind_cibl!$D:$D,MATCH(1,(Sfsd_ind_cibl!$A:$A=$A$27)*(Sfsd_ind_cibl!$B:$B=$B$27),0),1)</f>
        <v>100</v>
      </c>
      <c r="D27" s="103" cm="1">
        <f t="array" ref="D27">INDEX(Sfsd_ind_cibl!$F:$F,MATCH(1,(Sfsd_ind_cibl!$A:$A=$A$27)*(Sfsd_ind_cibl!$B:$B=$B$27),0),1)</f>
        <v>100</v>
      </c>
      <c r="E27" s="103" cm="1">
        <f t="array" ref="E27">INDEX(Sfsd_ind_cibl!$H:$H,MATCH(1,(Sfsd_ind_cibl!$A:$A=$A$27)*(Sfsd_ind_cibl!$B:$B=$B$27),0),1)</f>
        <v>100</v>
      </c>
      <c r="F27" s="103" cm="1">
        <f t="array" ref="F27">INDEX(Sfsd_ind_cibl!$J:$J,MATCH(1,(Sfsd_ind_cibl!$A:$A=$A$27)*(Sfsd_ind_cibl!$B:$B=$B$27),0),1)</f>
        <v>100</v>
      </c>
      <c r="G27" s="103" cm="1">
        <f t="array" ref="G27">INDEX(Sfsd_ind_cibl!$L:$L,MATCH(1,(Sfsd_ind_cibl!$A:$A=$A$27)*(Sfsd_ind_cibl!$B:$B=$B$27),0),1)</f>
        <v>100</v>
      </c>
      <c r="H27" s="104" cm="1">
        <f t="array" ref="H27">INDEX(Sfsd_ind_cibl!$N:$N,MATCH(1,(Sfsd_ind_cibl!$A:$A=$A$27)*(Sfsd_ind_cibl!$B:$B=$B$27),0),1)</f>
        <v>100</v>
      </c>
    </row>
    <row r="38" spans="1:4" ht="15.75" thickBot="1"/>
    <row r="39" spans="1:4">
      <c r="A39" s="106" t="s">
        <v>50</v>
      </c>
      <c r="B39" s="107"/>
      <c r="C39" s="107"/>
      <c r="D39" s="108"/>
    </row>
    <row r="40" spans="1:4">
      <c r="A40" s="109"/>
      <c r="D40" s="110"/>
    </row>
    <row r="41" spans="1:4">
      <c r="A41" s="109"/>
      <c r="D41" s="110"/>
    </row>
    <row r="42" spans="1:4">
      <c r="A42" s="109"/>
      <c r="D42" s="110"/>
    </row>
    <row r="43" spans="1:4">
      <c r="A43" s="109"/>
      <c r="D43" s="110"/>
    </row>
    <row r="44" spans="1:4">
      <c r="A44" s="109"/>
      <c r="D44" s="110"/>
    </row>
    <row r="45" spans="1:4">
      <c r="A45" s="109"/>
      <c r="D45" s="110"/>
    </row>
    <row r="46" spans="1:4">
      <c r="A46" s="109"/>
      <c r="D46" s="110"/>
    </row>
    <row r="47" spans="1:4" ht="15.75" thickBot="1">
      <c r="A47" s="111"/>
      <c r="B47" s="112"/>
      <c r="C47" s="112"/>
      <c r="D47" s="113"/>
    </row>
  </sheetData>
  <sheetProtection algorithmName="SHA-512" hashValue="fjdQmbhpZxNSiawhK/seWhHHTL2WSmAuznMvkDXFC24Fw2TaLoPQENciFfhzsGuzc2m/UMzK6ulJOqeNsG+K5w==" saltValue="ErmzoIQVXeaTyIMRssYU7A==" spinCount="100000" sheet="1" objects="1" scenarios="1"/>
  <mergeCells count="5">
    <mergeCell ref="A3:N3"/>
    <mergeCell ref="A1:O1"/>
    <mergeCell ref="A2:O2"/>
    <mergeCell ref="G5:O5"/>
    <mergeCell ref="B5:E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A124198-E35B-4B09-9CF5-96A180E0EFEC}">
          <x14:formula1>
            <xm:f>Liste!$J$2:$J$5</xm:f>
          </x14:formula1>
          <xm:sqref>G5</xm:sqref>
        </x14:dataValidation>
        <x14:dataValidation type="list" allowBlank="1" showInputMessage="1" showErrorMessage="1" xr:uid="{43A1C5E8-EFDC-4BC9-904E-9933CACB935E}">
          <x14:formula1>
            <xm:f>Liste!$E$2:$E$5</xm:f>
          </x14:formula1>
          <xm:sqref>B5:E5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EEA98-7E0E-43A6-A82F-C82E08EA03E8}">
  <dimension ref="A1:W38"/>
  <sheetViews>
    <sheetView workbookViewId="0">
      <selection activeCell="B5" sqref="B5:E5"/>
    </sheetView>
  </sheetViews>
  <sheetFormatPr defaultColWidth="11.42578125" defaultRowHeight="15"/>
  <cols>
    <col min="2" max="2" width="91" bestFit="1" customWidth="1"/>
    <col min="3" max="3" width="12.5703125" customWidth="1"/>
    <col min="6" max="6" width="14.42578125" customWidth="1"/>
    <col min="17" max="17" width="37.7109375" bestFit="1" customWidth="1"/>
  </cols>
  <sheetData>
    <row r="1" spans="1:23" ht="18.75">
      <c r="A1" s="118" t="s">
        <v>130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</row>
    <row r="2" spans="1:23" ht="18.75">
      <c r="A2" s="118" t="s">
        <v>131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23" ht="18.7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</row>
    <row r="5" spans="1:23" ht="47.25">
      <c r="A5" s="105" t="s">
        <v>3</v>
      </c>
      <c r="B5" s="119">
        <v>2025</v>
      </c>
      <c r="C5" s="119"/>
      <c r="D5" s="119"/>
      <c r="E5" s="119"/>
      <c r="F5" s="105" t="s">
        <v>4</v>
      </c>
      <c r="G5" s="119" t="s">
        <v>132</v>
      </c>
      <c r="H5" s="119"/>
      <c r="I5" s="119"/>
      <c r="J5" s="119"/>
      <c r="K5" s="119"/>
      <c r="L5" s="119"/>
      <c r="M5" s="119"/>
      <c r="N5" s="119"/>
      <c r="O5" s="119"/>
      <c r="V5" t="s">
        <v>6</v>
      </c>
      <c r="W5" t="s">
        <v>7</v>
      </c>
    </row>
    <row r="6" spans="1:23" ht="15.75" thickBot="1">
      <c r="V6" t="s">
        <v>8</v>
      </c>
      <c r="W6" cm="1">
        <f t="array" ref="W6">INDEX(epci!$G:$G,MATCH(1,(epci!$A:$A=$B$5)*(epci!$E:$E=$G$5)*(epci!$C:$C=$V6),0),1)</f>
        <v>75</v>
      </c>
    </row>
    <row r="7" spans="1:23" ht="45">
      <c r="A7" s="98" t="s">
        <v>9</v>
      </c>
      <c r="B7" s="99" t="s">
        <v>10</v>
      </c>
      <c r="C7" s="4" t="s">
        <v>11</v>
      </c>
      <c r="D7" s="99" t="s">
        <v>7</v>
      </c>
      <c r="E7" s="5" t="s">
        <v>12</v>
      </c>
      <c r="V7" t="s">
        <v>13</v>
      </c>
      <c r="W7" cm="1">
        <f t="array" ref="W7">INDEX(epci!$G:$G,MATCH(1,(epci!$A:$A=$B$5)*(epci!$E:$E=$G$5)*(epci!$C:$C=$V7),0),1)</f>
        <v>60</v>
      </c>
    </row>
    <row r="8" spans="1:23">
      <c r="A8" s="6" t="s">
        <v>133</v>
      </c>
      <c r="B8" s="97" t="s">
        <v>134</v>
      </c>
      <c r="C8" s="97" cm="1">
        <f t="array" ref="C8">INDEX(dep!$I:$I,MATCH(1,(dep!$A:$A=$B$5)*(dep!$E:$E=$A8),0),1)</f>
        <v>2023</v>
      </c>
      <c r="D8" s="97" cm="1">
        <f t="array" ref="D8">INDEX(dep!$J:$J,MATCH(1,(dep!$A:$A=$B$5)*(dep!$E:$E=$A8),0),1)</f>
        <v>0</v>
      </c>
      <c r="E8" s="7" t="str" cm="1">
        <f t="array" ref="E8">INDEX(dep!$G:$G,MATCH(1,(dep!$A:$A=$B$5)*(dep!$E:$E=$A8),0),1)</f>
        <v>CNAF</v>
      </c>
      <c r="V8" t="s">
        <v>15</v>
      </c>
      <c r="W8" cm="1">
        <f t="array" ref="W8">INDEX(epci!$G:$G,MATCH(1,(epci!$A:$A=$B$5)*(epci!$E:$E=$G$5)*(epci!$C:$C=$V8),0),1)</f>
        <v>27.27</v>
      </c>
    </row>
    <row r="9" spans="1:23">
      <c r="A9" s="6" t="s">
        <v>135</v>
      </c>
      <c r="B9" s="97" t="s">
        <v>136</v>
      </c>
      <c r="C9" s="97" cm="1">
        <f t="array" ref="C9">INDEX(dep!$I:$I,MATCH(1,(dep!$A:$A=$B$5)*(dep!$E:$E=$A9),0),1)</f>
        <v>2023</v>
      </c>
      <c r="D9" s="97" cm="1">
        <f t="array" ref="D9">INDEX(dep!$J:$J,MATCH(1,(dep!$A:$A=$B$5)*(dep!$E:$E=$A9),0),1)</f>
        <v>0</v>
      </c>
      <c r="E9" s="7" t="str" cm="1">
        <f t="array" ref="E9">INDEX(dep!$G:$G,MATCH(1,(dep!$A:$A=$B$5)*(dep!$E:$E=$A9),0),1)</f>
        <v>CNAF</v>
      </c>
      <c r="V9" t="s">
        <v>18</v>
      </c>
      <c r="W9" cm="1">
        <f t="array" ref="W9">INDEX(epci!$G:$G,MATCH(1,(epci!$A:$A=$B$5)*(epci!$E:$E=$G$5)*(epci!$C:$C=$V9),0),1)</f>
        <v>0</v>
      </c>
    </row>
    <row r="10" spans="1:23">
      <c r="A10" s="6" t="s">
        <v>137</v>
      </c>
      <c r="B10" s="97" t="s">
        <v>138</v>
      </c>
      <c r="C10" s="97" cm="1">
        <f t="array" ref="C10">INDEX(dep!$I:$I,MATCH(1,(dep!$A:$A=$B$5)*(dep!$E:$E=$A10),0),1)</f>
        <v>2023</v>
      </c>
      <c r="D10" s="97" cm="1">
        <f t="array" ref="D10">INDEX(dep!$J:$J,MATCH(1,(dep!$A:$A=$B$5)*(dep!$E:$E=$A10),0),1)</f>
        <v>41</v>
      </c>
      <c r="E10" s="7" t="str" cm="1">
        <f t="array" ref="E10">INDEX(dep!$G:$G,MATCH(1,(dep!$A:$A=$B$5)*(dep!$E:$E=$A10),0),1)</f>
        <v>CNAF</v>
      </c>
      <c r="V10" t="s">
        <v>21</v>
      </c>
      <c r="W10" cm="1">
        <f t="array" ref="W10">INDEX(epci!$G:$G,MATCH(1,(epci!$A:$A=$B$5)*(epci!$E:$E=$G$5)*(epci!$C:$C=$V10),0),1)</f>
        <v>66.67</v>
      </c>
    </row>
    <row r="11" spans="1:23">
      <c r="A11" s="6" t="s">
        <v>139</v>
      </c>
      <c r="B11" s="97" t="s">
        <v>132</v>
      </c>
      <c r="C11" s="97" cm="1">
        <f t="array" ref="C11">INDEX(dep!$I:$I,MATCH(1,(dep!$A:$A=$B$5)*(dep!$E:$E=$A11),0),1)</f>
        <v>2023</v>
      </c>
      <c r="D11" s="97" cm="1">
        <f t="array" ref="D11">INDEX(dep!$J:$J,MATCH(1,(dep!$A:$A=$B$5)*(dep!$E:$E=$A11),0),1)</f>
        <v>40</v>
      </c>
      <c r="E11" s="7" t="str" cm="1">
        <f t="array" ref="E11">INDEX(dep!$G:$G,MATCH(1,(dep!$A:$A=$B$5)*(dep!$E:$E=$A11),0),1)</f>
        <v>CNAF</v>
      </c>
      <c r="V11" t="s">
        <v>24</v>
      </c>
      <c r="W11" cm="1">
        <f t="array" ref="W11">INDEX(epci!$G:$G,MATCH(1,(epci!$A:$A=$B$5)*(epci!$E:$E=$G$5)*(epci!$C:$C=$V11),0),1)</f>
        <v>0</v>
      </c>
    </row>
    <row r="12" spans="1:23">
      <c r="A12" s="6" t="s">
        <v>140</v>
      </c>
      <c r="B12" s="97" t="s">
        <v>141</v>
      </c>
      <c r="C12" s="97" cm="1">
        <f t="array" ref="C12">INDEX(dep!$I:$I,MATCH(1,(dep!$A:$A=$B$5)*(dep!$E:$E=$A12),0),1)</f>
        <v>2023</v>
      </c>
      <c r="D12" s="97" cm="1">
        <f t="array" ref="D12">INDEX(dep!$J:$J,MATCH(1,(dep!$A:$A=$B$5)*(dep!$E:$E=$A12),0),1)</f>
        <v>13</v>
      </c>
      <c r="E12" s="7" t="str" cm="1">
        <f t="array" ref="E12">INDEX(dep!$G:$G,MATCH(1,(dep!$A:$A=$B$5)*(dep!$E:$E=$A12),0),1)</f>
        <v>CNAF</v>
      </c>
      <c r="V12" t="s">
        <v>27</v>
      </c>
      <c r="W12" cm="1">
        <f t="array" ref="W12">INDEX(epci!$G:$G,MATCH(1,(epci!$A:$A=$B$5)*(epci!$E:$E=$G$5)*(epci!$C:$C=$V12),0),1)</f>
        <v>0</v>
      </c>
    </row>
    <row r="13" spans="1:23">
      <c r="A13" s="6" t="s">
        <v>142</v>
      </c>
      <c r="B13" s="97" t="s">
        <v>143</v>
      </c>
      <c r="C13" s="97" cm="1">
        <f t="array" ref="C13">INDEX(dep!$I:$I,MATCH(1,(dep!$A:$A=$B$5)*(dep!$E:$E=$A13),0),1)</f>
        <v>2023</v>
      </c>
      <c r="D13" s="97" cm="1">
        <f t="array" ref="D13">INDEX(dep!$J:$J,MATCH(1,(dep!$A:$A=$B$5)*(dep!$E:$E=$A13),0),1)</f>
        <v>29.23</v>
      </c>
      <c r="E13" s="7" t="str" cm="1">
        <f t="array" ref="E13">INDEX(dep!$G:$G,MATCH(1,(dep!$A:$A=$B$5)*(dep!$E:$E=$A13),0),1)</f>
        <v>CNAF</v>
      </c>
      <c r="V13" t="s">
        <v>30</v>
      </c>
      <c r="W13" cm="1">
        <f t="array" ref="W13">INDEX(epci!$G:$G,MATCH(1,(epci!$A:$A=$B$5)*(epci!$E:$E=$G$5)*(epci!$C:$C=$V13),0),1)</f>
        <v>44.44</v>
      </c>
    </row>
    <row r="14" spans="1:23" ht="15.75" thickBot="1">
      <c r="A14" s="102" t="s">
        <v>144</v>
      </c>
      <c r="B14" s="103" t="s">
        <v>145</v>
      </c>
      <c r="C14" s="103" cm="1">
        <f t="array" ref="C14">INDEX(dep!$I:$I,MATCH(1,(dep!$A:$A=$B$5)*(dep!$E:$E=$A14),0),1)</f>
        <v>2023</v>
      </c>
      <c r="D14" s="103" cm="1">
        <f t="array" ref="D14">INDEX(dep!$J:$J,MATCH(1,(dep!$A:$A=$B$5)*(dep!$E:$E=$A14),0),1)</f>
        <v>0</v>
      </c>
      <c r="E14" s="10" t="str" cm="1">
        <f t="array" ref="E14">INDEX(dep!$G:$G,MATCH(1,(dep!$A:$A=$B$5)*(dep!$E:$E=$A14),0),1)</f>
        <v>CNAF</v>
      </c>
      <c r="V14" t="s">
        <v>33</v>
      </c>
      <c r="W14" cm="1">
        <f t="array" ref="W14">INDEX(epci!$G:$G,MATCH(1,(epci!$A:$A=$B$5)*(epci!$E:$E=$G$5)*(epci!$C:$C=$V14),0),1)</f>
        <v>50</v>
      </c>
    </row>
    <row r="15" spans="1:23">
      <c r="V15" t="s">
        <v>36</v>
      </c>
      <c r="W15" cm="1">
        <f t="array" ref="W15">INDEX(epci!$G:$G,MATCH(1,(epci!$A:$A=$B$5)*(epci!$E:$E=$G$5)*(epci!$C:$C=$V15),0),1)</f>
        <v>0</v>
      </c>
    </row>
    <row r="16" spans="1:23">
      <c r="V16" t="s">
        <v>39</v>
      </c>
      <c r="W16" cm="1">
        <f t="array" ref="W16">INDEX(epci!$G:$G,MATCH(1,(epci!$A:$A=$B$5)*(epci!$E:$E=$G$5)*(epci!$C:$C=$V16),0),1)</f>
        <v>50</v>
      </c>
    </row>
    <row r="17" spans="1:23">
      <c r="V17" t="s">
        <v>42</v>
      </c>
      <c r="W17" cm="1">
        <f t="array" ref="W17">INDEX(epci!$G:$G,MATCH(1,(epci!$A:$A=$B$5)*(epci!$E:$E=$G$5)*(epci!$C:$C=$V17),0),1)</f>
        <v>100</v>
      </c>
    </row>
    <row r="18" spans="1:23">
      <c r="V18" t="s">
        <v>45</v>
      </c>
      <c r="W18" cm="1">
        <f t="array" ref="W18">INDEX(epci!$G:$G,MATCH(1,(epci!$A:$A=$B$5)*(epci!$E:$E=$G$5)*(epci!$C:$C=$V18),0),1)</f>
        <v>0</v>
      </c>
    </row>
    <row r="19" spans="1:23">
      <c r="V19" t="s">
        <v>48</v>
      </c>
      <c r="W19" cm="1">
        <f t="array" ref="W19">INDEX(epci!$G:$G,MATCH(1,(epci!$A:$A=$B$5)*(epci!$E:$E=$G$5)*(epci!$C:$C=$V19),0),1)</f>
        <v>0</v>
      </c>
    </row>
    <row r="20" spans="1:23">
      <c r="V20" t="s">
        <v>49</v>
      </c>
      <c r="W20" cm="1">
        <f t="array" ref="W20">INDEX(epci!$G:$G,MATCH(1,(epci!$A:$A=$B$5)*(epci!$E:$E=$G$5)*(epci!$C:$C=$V20),0),1)</f>
        <v>0</v>
      </c>
    </row>
    <row r="21" spans="1:23">
      <c r="V21" t="s">
        <v>51</v>
      </c>
      <c r="W21" cm="1">
        <f t="array" ref="W21">INDEX(epci!$G:$G,MATCH(1,(epci!$A:$A=$B$5)*(epci!$E:$E=$G$5)*(epci!$C:$C=$V21),0),1)</f>
        <v>75</v>
      </c>
    </row>
    <row r="22" spans="1:23">
      <c r="V22" t="s">
        <v>52</v>
      </c>
      <c r="W22" cm="1">
        <f t="array" ref="W22">INDEX(epci!$G:$G,MATCH(1,(epci!$A:$A=$B$5)*(epci!$E:$E=$G$5)*(epci!$C:$C=$V22),0),1)</f>
        <v>0</v>
      </c>
    </row>
    <row r="23" spans="1:23">
      <c r="V23" t="s">
        <v>53</v>
      </c>
      <c r="W23" cm="1">
        <f t="array" ref="W23">INDEX(epci!$G:$G,MATCH(1,(epci!$A:$A=$B$5)*(epci!$E:$E=$G$5)*(epci!$C:$C=$V23),0),1)</f>
        <v>0</v>
      </c>
    </row>
    <row r="24" spans="1:23" ht="15.75" thickBot="1"/>
    <row r="25" spans="1:23" ht="30">
      <c r="A25" s="98" t="s">
        <v>75</v>
      </c>
      <c r="B25" s="99" t="s">
        <v>76</v>
      </c>
      <c r="C25" s="99" cm="1">
        <f t="array" ref="C25">INDEX(Sfsd_ind_cibl!$C:$C,MATCH(1,(Sfsd_ind_cibl!$A:$A=$A$26)*(Sfsd_ind_cibl!$B:$B=$B$26),0),1)</f>
        <v>2021</v>
      </c>
      <c r="D25" s="99" cm="1">
        <f t="array" ref="D25">INDEX(Sfsd_ind_cibl!$E:$E,MATCH(1,(Sfsd_ind_cibl!$A:$A=$A$26)*(Sfsd_ind_cibl!$B:$B=$B$26),0),1)</f>
        <v>2022</v>
      </c>
      <c r="E25" s="99" cm="1">
        <f t="array" ref="E25">INDEX(Sfsd_ind_cibl!$G:$G,MATCH(1,(Sfsd_ind_cibl!$A:$A=$A$26)*(Sfsd_ind_cibl!$B:$B=$B$26),0),1)</f>
        <v>2023</v>
      </c>
      <c r="F25" s="99" cm="1">
        <f t="array" ref="F25">INDEX(Sfsd_ind_cibl!$I:$I,MATCH(1,(Sfsd_ind_cibl!$A:$A=$A$26)*(Sfsd_ind_cibl!$B:$B=$B$26),0),1)</f>
        <v>2024</v>
      </c>
      <c r="G25" s="99" cm="1">
        <f t="array" ref="G25">INDEX(Sfsd_ind_cibl!$K:$K,MATCH(1,(Sfsd_ind_cibl!$A:$A=$A$26)*(Sfsd_ind_cibl!$B:$B=$B$26),0),1)</f>
        <v>2025</v>
      </c>
      <c r="H25" s="100" cm="1">
        <f t="array" ref="H25">INDEX(Sfsd_ind_cibl!$M:$M,MATCH(1,(Sfsd_ind_cibl!$A:$A=$A$26)*(Sfsd_ind_cibl!$B:$B=$B$26),0),1)</f>
        <v>2026</v>
      </c>
    </row>
    <row r="26" spans="1:23">
      <c r="A26" s="6" t="s">
        <v>135</v>
      </c>
      <c r="B26" s="97" t="s">
        <v>146</v>
      </c>
      <c r="C26" s="97" cm="1">
        <f t="array" ref="C26">INDEX(Sfsd_ind_cibl!$D:$D,MATCH(1,(Sfsd_ind_cibl!$A:$A=$A$26)*(Sfsd_ind_cibl!$B:$B=$B$26),0),1)</f>
        <v>2</v>
      </c>
      <c r="D26" s="97" cm="1">
        <f t="array" ref="D26">INDEX(Sfsd_ind_cibl!$F:$F,MATCH(1,(Sfsd_ind_cibl!$A:$A=$A$26)*(Sfsd_ind_cibl!$B:$B=$B$26),0),1)</f>
        <v>2</v>
      </c>
      <c r="E26" s="97" cm="1">
        <f t="array" ref="E26">INDEX(Sfsd_ind_cibl!$H:$H,MATCH(1,(Sfsd_ind_cibl!$A:$A=$A$26)*(Sfsd_ind_cibl!$B:$B=$B$26),0),1)</f>
        <v>1</v>
      </c>
      <c r="F26" s="97" cm="1">
        <f t="array" ref="F26">INDEX(Sfsd_ind_cibl!$J:$J,MATCH(1,(Sfsd_ind_cibl!$A:$A=$A$26)*(Sfsd_ind_cibl!$B:$B=$B$26),0),1)</f>
        <v>1</v>
      </c>
      <c r="G26" s="97" cm="1">
        <f t="array" ref="G26">INDEX(Sfsd_ind_cibl!$L:$L,MATCH(1,(Sfsd_ind_cibl!$A:$A=$A$26)*(Sfsd_ind_cibl!$B:$B=$B$26),0),1)</f>
        <v>1</v>
      </c>
      <c r="H26" s="101" cm="1">
        <f t="array" ref="H26">INDEX(Sfsd_ind_cibl!$N:$N,MATCH(1,(Sfsd_ind_cibl!$A:$A=$A$26)*(Sfsd_ind_cibl!$B:$B=$B$26),0),1)</f>
        <v>1</v>
      </c>
    </row>
    <row r="27" spans="1:23" ht="15.75" thickBot="1">
      <c r="A27" s="102" t="s">
        <v>140</v>
      </c>
      <c r="B27" s="103" t="s">
        <v>147</v>
      </c>
      <c r="C27" s="103" cm="1">
        <f t="array" ref="C27">INDEX(Sfsd_ind_cibl!$D:$D,MATCH(1,(Sfsd_ind_cibl!$A:$A=$A$27)*(Sfsd_ind_cibl!$B:$B=$B$27),0),1)</f>
        <v>11</v>
      </c>
      <c r="D27" s="103" cm="1">
        <f t="array" ref="D27">INDEX(Sfsd_ind_cibl!$F:$F,MATCH(1,(Sfsd_ind_cibl!$A:$A=$A$27)*(Sfsd_ind_cibl!$B:$B=$B$27),0),1)</f>
        <v>11</v>
      </c>
      <c r="E27" s="103" cm="1">
        <f t="array" ref="E27">INDEX(Sfsd_ind_cibl!$H:$H,MATCH(1,(Sfsd_ind_cibl!$A:$A=$A$27)*(Sfsd_ind_cibl!$B:$B=$B$27),0),1)</f>
        <v>13</v>
      </c>
      <c r="F27" s="103" cm="1">
        <f t="array" ref="F27">INDEX(Sfsd_ind_cibl!$J:$J,MATCH(1,(Sfsd_ind_cibl!$A:$A=$A$27)*(Sfsd_ind_cibl!$B:$B=$B$27),0),1)</f>
        <v>13</v>
      </c>
      <c r="G27" s="103" cm="1">
        <f t="array" ref="G27">INDEX(Sfsd_ind_cibl!$L:$L,MATCH(1,(Sfsd_ind_cibl!$A:$A=$A$27)*(Sfsd_ind_cibl!$B:$B=$B$27),0),1)</f>
        <v>13</v>
      </c>
      <c r="H27" s="104" cm="1">
        <f t="array" ref="H27">INDEX(Sfsd_ind_cibl!$N:$N,MATCH(1,(Sfsd_ind_cibl!$A:$A=$A$27)*(Sfsd_ind_cibl!$B:$B=$B$27),0),1)</f>
        <v>13</v>
      </c>
    </row>
    <row r="29" spans="1:23" ht="15.75" thickBot="1"/>
    <row r="30" spans="1:23">
      <c r="A30" s="106" t="s">
        <v>50</v>
      </c>
      <c r="B30" s="107"/>
      <c r="C30" s="107"/>
      <c r="D30" s="108"/>
    </row>
    <row r="31" spans="1:23">
      <c r="A31" s="109"/>
      <c r="D31" s="110"/>
    </row>
    <row r="32" spans="1:23">
      <c r="A32" s="109"/>
      <c r="D32" s="110"/>
    </row>
    <row r="33" spans="1:4">
      <c r="A33" s="109"/>
      <c r="D33" s="110"/>
    </row>
    <row r="34" spans="1:4">
      <c r="A34" s="109"/>
      <c r="D34" s="110"/>
    </row>
    <row r="35" spans="1:4">
      <c r="A35" s="109"/>
      <c r="D35" s="110"/>
    </row>
    <row r="36" spans="1:4">
      <c r="A36" s="109"/>
      <c r="D36" s="110"/>
    </row>
    <row r="37" spans="1:4">
      <c r="A37" s="109"/>
      <c r="D37" s="110"/>
    </row>
    <row r="38" spans="1:4" ht="15.75" thickBot="1">
      <c r="A38" s="111"/>
      <c r="B38" s="112"/>
      <c r="C38" s="112"/>
      <c r="D38" s="113"/>
    </row>
  </sheetData>
  <sheetProtection algorithmName="SHA-512" hashValue="Z7W4gEr64wm9+J81m4M3udR5nnq8xdiUyeRcC+W9BG9aVx1z9sOcwAU+nOmb2Zs8f99dQXJ2GaJz1Y17EXtP/g==" saltValue="Lu6QgJqmRE7ojbSPXXoNkQ==" spinCount="100000" sheet="1" objects="1" scenarios="1"/>
  <mergeCells count="5">
    <mergeCell ref="A3:N3"/>
    <mergeCell ref="A1:O1"/>
    <mergeCell ref="A2:O2"/>
    <mergeCell ref="G5:O5"/>
    <mergeCell ref="B5:E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91E5042-E88A-48A4-A437-3E952CCA8253}">
          <x14:formula1>
            <xm:f>Liste!$K$2:$K$8</xm:f>
          </x14:formula1>
          <xm:sqref>G5</xm:sqref>
        </x14:dataValidation>
        <x14:dataValidation type="list" allowBlank="1" showInputMessage="1" showErrorMessage="1" xr:uid="{E9FE4928-309A-45FD-807D-C97CAE522527}">
          <x14:formula1>
            <xm:f>Liste!$E$2:$E$5</xm:f>
          </x14:formula1>
          <xm:sqref>B5:E5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8134B-4F09-4E97-9941-246E35A48DE1}">
  <dimension ref="A1:W44"/>
  <sheetViews>
    <sheetView workbookViewId="0">
      <selection sqref="A1:O1"/>
    </sheetView>
  </sheetViews>
  <sheetFormatPr defaultColWidth="11.42578125" defaultRowHeight="15"/>
  <cols>
    <col min="2" max="2" width="91" bestFit="1" customWidth="1"/>
    <col min="3" max="3" width="12.5703125" customWidth="1"/>
    <col min="6" max="6" width="14.42578125" customWidth="1"/>
    <col min="17" max="17" width="37.7109375" bestFit="1" customWidth="1"/>
  </cols>
  <sheetData>
    <row r="1" spans="1:23" ht="18.75">
      <c r="A1" s="118" t="s">
        <v>148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</row>
    <row r="2" spans="1:23" ht="18.75">
      <c r="A2" s="118" t="s">
        <v>149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23" ht="18.7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</row>
    <row r="5" spans="1:23" ht="47.25">
      <c r="A5" s="105" t="s">
        <v>3</v>
      </c>
      <c r="B5" s="119">
        <v>2025</v>
      </c>
      <c r="C5" s="119"/>
      <c r="D5" s="119"/>
      <c r="E5" s="119"/>
      <c r="F5" s="105" t="s">
        <v>4</v>
      </c>
      <c r="G5" s="119" t="s">
        <v>150</v>
      </c>
      <c r="H5" s="119"/>
      <c r="I5" s="119"/>
      <c r="J5" s="119"/>
      <c r="K5" s="119"/>
      <c r="L5" s="119"/>
      <c r="M5" s="119"/>
      <c r="N5" s="119"/>
      <c r="O5" s="119"/>
      <c r="V5" t="s">
        <v>6</v>
      </c>
      <c r="W5" t="s">
        <v>7</v>
      </c>
    </row>
    <row r="6" spans="1:23" ht="15.75" thickBot="1">
      <c r="V6" t="s">
        <v>8</v>
      </c>
      <c r="W6" t="e" cm="1">
        <f t="array" ref="W6">INDEX(epci!$G:$G,MATCH(1,(epci!$A:$A=$B$5)*(epci!$E:$E=$G$5)*(epci!$C:$C=$V6),0),1)</f>
        <v>#N/A</v>
      </c>
    </row>
    <row r="7" spans="1:23" ht="45">
      <c r="A7" s="98" t="s">
        <v>9</v>
      </c>
      <c r="B7" s="99" t="s">
        <v>10</v>
      </c>
      <c r="C7" s="4" t="s">
        <v>11</v>
      </c>
      <c r="D7" s="99" t="s">
        <v>7</v>
      </c>
      <c r="E7" s="5" t="s">
        <v>12</v>
      </c>
      <c r="V7" t="s">
        <v>13</v>
      </c>
      <c r="W7" t="e" cm="1">
        <f t="array" ref="W7">INDEX(epci!$G:$G,MATCH(1,(epci!$A:$A=$B$5)*(epci!$E:$E=$G$5)*(epci!$C:$C=$V7),0),1)</f>
        <v>#N/A</v>
      </c>
    </row>
    <row r="8" spans="1:23">
      <c r="A8" s="6" t="s">
        <v>151</v>
      </c>
      <c r="B8" s="97" t="s">
        <v>152</v>
      </c>
      <c r="C8" s="97" cm="1">
        <f t="array" ref="C8">INDEX(dep!$I:$I,MATCH(1,(dep!$A:$A=$B$5)*(dep!$E:$E=$A8),0),1)</f>
        <v>2022</v>
      </c>
      <c r="D8" s="97" cm="1">
        <f t="array" ref="D8">INDEX(dep!$J:$J,MATCH(1,(dep!$A:$A=$B$5)*(dep!$E:$E=$A8),0),1)</f>
        <v>0</v>
      </c>
      <c r="E8" s="7" t="str" cm="1">
        <f t="array" ref="E8">INDEX(dep!$G:$G,MATCH(1,(dep!$A:$A=$B$5)*(dep!$E:$E=$A8),0),1)</f>
        <v>DREES</v>
      </c>
      <c r="V8" t="s">
        <v>15</v>
      </c>
      <c r="W8" t="e" cm="1">
        <f t="array" ref="W8">INDEX(epci!$G:$G,MATCH(1,(epci!$A:$A=$B$5)*(epci!$E:$E=$G$5)*(epci!$C:$C=$V8),0),1)</f>
        <v>#N/A</v>
      </c>
    </row>
    <row r="9" spans="1:23">
      <c r="A9" s="6" t="s">
        <v>153</v>
      </c>
      <c r="B9" s="97" t="s">
        <v>154</v>
      </c>
      <c r="C9" s="97" cm="1">
        <f t="array" ref="C9">INDEX(dep!$I:$I,MATCH(1,(dep!$A:$A=$B$5)*(dep!$E:$E=$A9),0),1)</f>
        <v>2023</v>
      </c>
      <c r="D9" s="97" cm="1">
        <f t="array" ref="D9">INDEX(dep!$J:$J,MATCH(1,(dep!$A:$A=$B$5)*(dep!$E:$E=$A9),0),1)</f>
        <v>0</v>
      </c>
      <c r="E9" s="7" t="str" cm="1">
        <f t="array" ref="E9">INDEX(dep!$G:$G,MATCH(1,(dep!$A:$A=$B$5)*(dep!$E:$E=$A9),0),1)</f>
        <v>DGCS</v>
      </c>
      <c r="V9" t="s">
        <v>18</v>
      </c>
      <c r="W9" t="e" cm="1">
        <f t="array" ref="W9">INDEX(epci!$G:$G,MATCH(1,(epci!$A:$A=$B$5)*(epci!$E:$E=$G$5)*(epci!$C:$C=$V9),0),1)</f>
        <v>#N/A</v>
      </c>
    </row>
    <row r="10" spans="1:23">
      <c r="A10" s="6" t="s">
        <v>155</v>
      </c>
      <c r="B10" s="97" t="s">
        <v>156</v>
      </c>
      <c r="C10" s="97" cm="1">
        <f t="array" ref="C10">INDEX(dep!$I:$I,MATCH(1,(dep!$A:$A=$B$5)*(dep!$E:$E=$A10),0),1)</f>
        <v>2023</v>
      </c>
      <c r="D10" s="97" cm="1">
        <f t="array" ref="D10">INDEX(dep!$J:$J,MATCH(1,(dep!$A:$A=$B$5)*(dep!$E:$E=$A10),0),1)</f>
        <v>0</v>
      </c>
      <c r="E10" s="7" t="str" cm="1">
        <f t="array" ref="E10">INDEX(dep!$G:$G,MATCH(1,(dep!$A:$A=$B$5)*(dep!$E:$E=$A10),0),1)</f>
        <v>cnaf</v>
      </c>
      <c r="V10" t="s">
        <v>21</v>
      </c>
      <c r="W10" t="e" cm="1">
        <f t="array" ref="W10">INDEX(epci!$G:$G,MATCH(1,(epci!$A:$A=$B$5)*(epci!$E:$E=$G$5)*(epci!$C:$C=$V10),0),1)</f>
        <v>#N/A</v>
      </c>
    </row>
    <row r="11" spans="1:23">
      <c r="A11" s="6" t="s">
        <v>157</v>
      </c>
      <c r="B11" s="97" t="s">
        <v>150</v>
      </c>
      <c r="C11" s="97" cm="1">
        <f t="array" ref="C11">INDEX(dep!$I:$I,MATCH(1,(dep!$A:$A=$B$5)*(dep!$E:$E=$A11),0),1)</f>
        <v>2023</v>
      </c>
      <c r="D11" s="97" cm="1">
        <f t="array" ref="D11">INDEX(dep!$J:$J,MATCH(1,(dep!$A:$A=$B$5)*(dep!$E:$E=$A11),0),1)</f>
        <v>0</v>
      </c>
      <c r="E11" s="7" t="str" cm="1">
        <f t="array" ref="E11">INDEX(dep!$G:$G,MATCH(1,(dep!$A:$A=$B$5)*(dep!$E:$E=$A11),0),1)</f>
        <v>CNAF</v>
      </c>
      <c r="V11" t="s">
        <v>24</v>
      </c>
      <c r="W11" t="e" cm="1">
        <f t="array" ref="W11">INDEX(epci!$G:$G,MATCH(1,(epci!$A:$A=$B$5)*(epci!$E:$E=$G$5)*(epci!$C:$C=$V11),0),1)</f>
        <v>#N/A</v>
      </c>
    </row>
    <row r="12" spans="1:23">
      <c r="A12" s="6" t="s">
        <v>158</v>
      </c>
      <c r="B12" s="97" t="s">
        <v>159</v>
      </c>
      <c r="C12" s="97" cm="1">
        <f t="array" ref="C12">INDEX(dep!$I:$I,MATCH(1,(dep!$A:$A=$B$5)*(dep!$E:$E=$A12),0),1)</f>
        <v>2023</v>
      </c>
      <c r="D12" s="97" cm="1">
        <f t="array" ref="D12">INDEX(dep!$J:$J,MATCH(1,(dep!$A:$A=$B$5)*(dep!$E:$E=$A12),0),1)</f>
        <v>0</v>
      </c>
      <c r="E12" s="7" t="str" cm="1">
        <f t="array" ref="E12">INDEX(dep!$G:$G,MATCH(1,(dep!$A:$A=$B$5)*(dep!$E:$E=$A12),0),1)</f>
        <v>DREES</v>
      </c>
      <c r="V12" t="s">
        <v>27</v>
      </c>
      <c r="W12" t="e" cm="1">
        <f t="array" ref="W12">INDEX(epci!$G:$G,MATCH(1,(epci!$A:$A=$B$5)*(epci!$E:$E=$G$5)*(epci!$C:$C=$V12),0),1)</f>
        <v>#N/A</v>
      </c>
    </row>
    <row r="13" spans="1:23">
      <c r="A13" s="6" t="s">
        <v>160</v>
      </c>
      <c r="B13" s="97" t="s">
        <v>161</v>
      </c>
      <c r="C13" s="97" cm="1">
        <f t="array" ref="C13">INDEX(dep!$I:$I,MATCH(1,(dep!$A:$A=$B$5)*(dep!$E:$E=$A13),0),1)</f>
        <v>2023</v>
      </c>
      <c r="D13" s="97" cm="1">
        <f t="array" ref="D13">INDEX(dep!$J:$J,MATCH(1,(dep!$A:$A=$B$5)*(dep!$E:$E=$A13),0),1)</f>
        <v>0</v>
      </c>
      <c r="E13" s="7" t="str" cm="1">
        <f t="array" ref="E13">INDEX(dep!$G:$G,MATCH(1,(dep!$A:$A=$B$5)*(dep!$E:$E=$A13),0),1)</f>
        <v>DREES</v>
      </c>
      <c r="V13" t="s">
        <v>30</v>
      </c>
      <c r="W13" t="e" cm="1">
        <f t="array" ref="W13">INDEX(epci!$G:$G,MATCH(1,(epci!$A:$A=$B$5)*(epci!$E:$E=$G$5)*(epci!$C:$C=$V13),0),1)</f>
        <v>#N/A</v>
      </c>
    </row>
    <row r="14" spans="1:23">
      <c r="A14" s="6" t="s">
        <v>162</v>
      </c>
      <c r="B14" s="97" t="s">
        <v>163</v>
      </c>
      <c r="C14" s="97" cm="1">
        <f t="array" ref="C14">INDEX(dep!$I:$I,MATCH(1,(dep!$A:$A=$B$5)*(dep!$E:$E=$A14),0),1)</f>
        <v>2023</v>
      </c>
      <c r="D14" s="97" cm="1">
        <f t="array" ref="D14">INDEX(dep!$J:$J,MATCH(1,(dep!$A:$A=$B$5)*(dep!$E:$E=$A14),0),1)</f>
        <v>0</v>
      </c>
      <c r="E14" s="7" t="str" cm="1">
        <f t="array" ref="E14">INDEX(dep!$G:$G,MATCH(1,(dep!$A:$A=$B$5)*(dep!$E:$E=$A14),0),1)</f>
        <v>DREES</v>
      </c>
      <c r="V14" t="s">
        <v>33</v>
      </c>
      <c r="W14" t="e" cm="1">
        <f t="array" ref="W14">INDEX(epci!$G:$G,MATCH(1,(epci!$A:$A=$B$5)*(epci!$E:$E=$G$5)*(epci!$C:$C=$V14),0),1)</f>
        <v>#N/A</v>
      </c>
    </row>
    <row r="15" spans="1:23">
      <c r="A15" s="6" t="s">
        <v>164</v>
      </c>
      <c r="B15" s="97" t="s">
        <v>165</v>
      </c>
      <c r="C15" s="97" cm="1">
        <f t="array" ref="C15">INDEX(dep!$I:$I,MATCH(1,(dep!$A:$A=$B$5)*(dep!$E:$E=$A15),0),1)</f>
        <v>2023</v>
      </c>
      <c r="D15" s="97" cm="1">
        <f t="array" ref="D15">INDEX(dep!$J:$J,MATCH(1,(dep!$A:$A=$B$5)*(dep!$E:$E=$A15),0),1)</f>
        <v>0</v>
      </c>
      <c r="E15" s="7" t="str" cm="1">
        <f t="array" ref="E15">INDEX(dep!$G:$G,MATCH(1,(dep!$A:$A=$B$5)*(dep!$E:$E=$A15),0),1)</f>
        <v>DGCS</v>
      </c>
      <c r="V15" t="s">
        <v>36</v>
      </c>
      <c r="W15" t="e" cm="1">
        <f t="array" ref="W15">INDEX(epci!$G:$G,MATCH(1,(epci!$A:$A=$B$5)*(epci!$E:$E=$G$5)*(epci!$C:$C=$V15),0),1)</f>
        <v>#N/A</v>
      </c>
    </row>
    <row r="16" spans="1:23">
      <c r="A16" s="6" t="s">
        <v>166</v>
      </c>
      <c r="B16" s="97" t="s">
        <v>167</v>
      </c>
      <c r="C16" s="97" cm="1">
        <f t="array" ref="C16">INDEX(dep!$I:$I,MATCH(1,(dep!$A:$A=$B$5)*(dep!$E:$E=$A16),0),1)</f>
        <v>2023</v>
      </c>
      <c r="D16" s="97" cm="1">
        <f t="array" ref="D16">INDEX(dep!$J:$J,MATCH(1,(dep!$A:$A=$B$5)*(dep!$E:$E=$A16),0),1)</f>
        <v>0</v>
      </c>
      <c r="E16" s="7" t="str" cm="1">
        <f t="array" ref="E16">INDEX(dep!$G:$G,MATCH(1,(dep!$A:$A=$B$5)*(dep!$E:$E=$A16),0),1)</f>
        <v>DREES</v>
      </c>
      <c r="V16" t="s">
        <v>39</v>
      </c>
      <c r="W16" t="e" cm="1">
        <f t="array" ref="W16">INDEX(epci!$G:$G,MATCH(1,(epci!$A:$A=$B$5)*(epci!$E:$E=$G$5)*(epci!$C:$C=$V16),0),1)</f>
        <v>#N/A</v>
      </c>
    </row>
    <row r="17" spans="1:23">
      <c r="A17" s="6" t="s">
        <v>168</v>
      </c>
      <c r="B17" s="97" t="s">
        <v>169</v>
      </c>
      <c r="C17" s="97" cm="1">
        <f t="array" ref="C17">INDEX(dep!$I:$I,MATCH(1,(dep!$A:$A=$B$5)*(dep!$E:$E=$A17),0),1)</f>
        <v>2023</v>
      </c>
      <c r="D17" s="97" cm="1">
        <f t="array" ref="D17">INDEX(dep!$J:$J,MATCH(1,(dep!$A:$A=$B$5)*(dep!$E:$E=$A17),0),1)</f>
        <v>0</v>
      </c>
      <c r="E17" s="7" t="str" cm="1">
        <f t="array" ref="E17">INDEX(dep!$G:$G,MATCH(1,(dep!$A:$A=$B$5)*(dep!$E:$E=$A17),0),1)</f>
        <v>DREES</v>
      </c>
      <c r="V17" t="s">
        <v>42</v>
      </c>
      <c r="W17" t="e" cm="1">
        <f t="array" ref="W17">INDEX(epci!$G:$G,MATCH(1,(epci!$A:$A=$B$5)*(epci!$E:$E=$G$5)*(epci!$C:$C=$V17),0),1)</f>
        <v>#N/A</v>
      </c>
    </row>
    <row r="18" spans="1:23">
      <c r="A18" s="6" t="s">
        <v>170</v>
      </c>
      <c r="B18" s="97" t="s">
        <v>171</v>
      </c>
      <c r="C18" s="97" cm="1">
        <f t="array" ref="C18">INDEX(dep!$I:$I,MATCH(1,(dep!$A:$A=$B$5)*(dep!$E:$E=$A18),0),1)</f>
        <v>2023</v>
      </c>
      <c r="D18" s="97" cm="1">
        <f t="array" ref="D18">INDEX(dep!$J:$J,MATCH(1,(dep!$A:$A=$B$5)*(dep!$E:$E=$A18),0),1)</f>
        <v>0</v>
      </c>
      <c r="E18" s="7" t="str" cm="1">
        <f t="array" ref="E18">INDEX(dep!$G:$G,MATCH(1,(dep!$A:$A=$B$5)*(dep!$E:$E=$A18),0),1)</f>
        <v>DREES</v>
      </c>
      <c r="V18" t="s">
        <v>45</v>
      </c>
      <c r="W18" t="e" cm="1">
        <f t="array" ref="W18">INDEX(epci!$G:$G,MATCH(1,(epci!$A:$A=$B$5)*(epci!$E:$E=$G$5)*(epci!$C:$C=$V18),0),1)</f>
        <v>#N/A</v>
      </c>
    </row>
    <row r="19" spans="1:23">
      <c r="A19" s="6" t="s">
        <v>172</v>
      </c>
      <c r="B19" s="97" t="s">
        <v>173</v>
      </c>
      <c r="C19" s="97" cm="1">
        <f t="array" ref="C19">INDEX(dep!$I:$I,MATCH(1,(dep!$A:$A=$B$5)*(dep!$E:$E=$A19),0),1)</f>
        <v>2023</v>
      </c>
      <c r="D19" s="97" cm="1">
        <f t="array" ref="D19">INDEX(dep!$J:$J,MATCH(1,(dep!$A:$A=$B$5)*(dep!$E:$E=$A19),0),1)</f>
        <v>0</v>
      </c>
      <c r="E19" s="7" t="str" cm="1">
        <f t="array" ref="E19">INDEX(dep!$G:$G,MATCH(1,(dep!$A:$A=$B$5)*(dep!$E:$E=$A19),0),1)</f>
        <v>DREES</v>
      </c>
      <c r="V19" t="s">
        <v>48</v>
      </c>
      <c r="W19" t="e" cm="1">
        <f t="array" ref="W19">INDEX(epci!$G:$G,MATCH(1,(epci!$A:$A=$B$5)*(epci!$E:$E=$G$5)*(epci!$C:$C=$V19),0),1)</f>
        <v>#N/A</v>
      </c>
    </row>
    <row r="20" spans="1:23">
      <c r="A20" s="6" t="s">
        <v>174</v>
      </c>
      <c r="B20" s="97" t="s">
        <v>175</v>
      </c>
      <c r="C20" s="97" cm="1">
        <f t="array" ref="C20">INDEX(dep!$I:$I,MATCH(1,(dep!$A:$A=$B$5)*(dep!$E:$E=$A20),0),1)</f>
        <v>2023</v>
      </c>
      <c r="D20" s="97" cm="1">
        <f t="array" ref="D20">INDEX(dep!$J:$J,MATCH(1,(dep!$A:$A=$B$5)*(dep!$E:$E=$A20),0),1)</f>
        <v>0</v>
      </c>
      <c r="E20" s="7" t="str" cm="1">
        <f t="array" ref="E20">INDEX(dep!$G:$G,MATCH(1,(dep!$A:$A=$B$5)*(dep!$E:$E=$A20),0),1)</f>
        <v>DREES</v>
      </c>
      <c r="V20" t="s">
        <v>49</v>
      </c>
      <c r="W20" t="e" cm="1">
        <f t="array" ref="W20">INDEX(epci!$G:$G,MATCH(1,(epci!$A:$A=$B$5)*(epci!$E:$E=$G$5)*(epci!$C:$C=$V20),0),1)</f>
        <v>#N/A</v>
      </c>
    </row>
    <row r="21" spans="1:23">
      <c r="A21" s="6" t="s">
        <v>176</v>
      </c>
      <c r="B21" s="97" t="s">
        <v>177</v>
      </c>
      <c r="C21" s="97" cm="1">
        <f t="array" ref="C21">INDEX(dep!$I:$I,MATCH(1,(dep!$A:$A=$B$5)*(dep!$E:$E=$A21),0),1)</f>
        <v>2023</v>
      </c>
      <c r="D21" s="97" cm="1">
        <f t="array" ref="D21">INDEX(dep!$J:$J,MATCH(1,(dep!$A:$A=$B$5)*(dep!$E:$E=$A21),0),1)</f>
        <v>0</v>
      </c>
      <c r="E21" s="7" t="str" cm="1">
        <f t="array" ref="E21">INDEX(dep!$G:$G,MATCH(1,(dep!$A:$A=$B$5)*(dep!$E:$E=$A21),0),1)</f>
        <v>DGCS</v>
      </c>
      <c r="V21" t="s">
        <v>51</v>
      </c>
      <c r="W21" t="e" cm="1">
        <f t="array" ref="W21">INDEX(epci!$G:$G,MATCH(1,(epci!$A:$A=$B$5)*(epci!$E:$E=$G$5)*(epci!$C:$C=$V21),0),1)</f>
        <v>#N/A</v>
      </c>
    </row>
    <row r="22" spans="1:23">
      <c r="A22" s="6" t="s">
        <v>178</v>
      </c>
      <c r="B22" s="97" t="s">
        <v>179</v>
      </c>
      <c r="C22" s="97" cm="1">
        <f t="array" ref="C22">INDEX(dep!$I:$I,MATCH(1,(dep!$A:$A=$B$5)*(dep!$E:$E=$A22),0),1)</f>
        <v>2023</v>
      </c>
      <c r="D22" s="97" cm="1">
        <f t="array" ref="D22">INDEX(dep!$J:$J,MATCH(1,(dep!$A:$A=$B$5)*(dep!$E:$E=$A22),0),1)</f>
        <v>0</v>
      </c>
      <c r="E22" s="7" t="str" cm="1">
        <f t="array" ref="E22">INDEX(dep!$G:$G,MATCH(1,(dep!$A:$A=$B$5)*(dep!$E:$E=$A22),0),1)</f>
        <v>DREES</v>
      </c>
      <c r="V22" t="s">
        <v>52</v>
      </c>
      <c r="W22" t="e" cm="1">
        <f t="array" ref="W22">INDEX(epci!$G:$G,MATCH(1,(epci!$A:$A=$B$5)*(epci!$E:$E=$G$5)*(epci!$C:$C=$V22),0),1)</f>
        <v>#N/A</v>
      </c>
    </row>
    <row r="23" spans="1:23">
      <c r="A23" s="6" t="s">
        <v>180</v>
      </c>
      <c r="B23" s="97" t="s">
        <v>181</v>
      </c>
      <c r="C23" s="97" cm="1">
        <f t="array" ref="C23">INDEX(dep!$I:$I,MATCH(1,(dep!$A:$A=$B$5)*(dep!$E:$E=$A23),0),1)</f>
        <v>2024</v>
      </c>
      <c r="D23" s="97" cm="1">
        <f t="array" ref="D23">INDEX(dep!$J:$J,MATCH(1,(dep!$A:$A=$B$5)*(dep!$E:$E=$A23),0),1)</f>
        <v>0</v>
      </c>
      <c r="E23" s="7" t="str" cm="1">
        <f t="array" ref="E23">INDEX(dep!$G:$G,MATCH(1,(dep!$A:$A=$B$5)*(dep!$E:$E=$A23),0),1)</f>
        <v>CNAF</v>
      </c>
      <c r="V23" t="s">
        <v>53</v>
      </c>
      <c r="W23" t="e" cm="1">
        <f t="array" ref="W23">INDEX(epci!$G:$G,MATCH(1,(epci!$A:$A=$B$5)*(epci!$E:$E=$G$5)*(epci!$C:$C=$V23),0),1)</f>
        <v>#N/A</v>
      </c>
    </row>
    <row r="24" spans="1:23">
      <c r="A24" s="6" t="s">
        <v>182</v>
      </c>
      <c r="B24" s="97" t="s">
        <v>183</v>
      </c>
      <c r="C24" s="97" cm="1">
        <f t="array" ref="C24">INDEX(dep!$I:$I,MATCH(1,(dep!$A:$A=$B$5)*(dep!$E:$E=$A24),0),1)</f>
        <v>2024</v>
      </c>
      <c r="D24" s="97" cm="1">
        <f t="array" ref="D24">INDEX(dep!$J:$J,MATCH(1,(dep!$A:$A=$B$5)*(dep!$E:$E=$A24),0),1)</f>
        <v>0</v>
      </c>
      <c r="E24" s="7" t="str" cm="1">
        <f t="array" ref="E24">INDEX(dep!$G:$G,MATCH(1,(dep!$A:$A=$B$5)*(dep!$E:$E=$A24),0),1)</f>
        <v>CNAF</v>
      </c>
    </row>
    <row r="25" spans="1:23" ht="15.75" thickBot="1">
      <c r="A25" s="102" t="s">
        <v>184</v>
      </c>
      <c r="B25" s="103" t="s">
        <v>185</v>
      </c>
      <c r="C25" s="103" cm="1">
        <f t="array" ref="C25">INDEX(dep!$I:$I,MATCH(1,(dep!$A:$A=$B$5)*(dep!$E:$E=$A25),0),1)</f>
        <v>2024</v>
      </c>
      <c r="D25" s="103" cm="1">
        <f t="array" ref="D25">INDEX(dep!$J:$J,MATCH(1,(dep!$A:$A=$B$5)*(dep!$E:$E=$A25),0),1)</f>
        <v>0</v>
      </c>
      <c r="E25" s="10" t="str" cm="1">
        <f t="array" ref="E25">INDEX(dep!$G:$G,MATCH(1,(dep!$A:$A=$B$5)*(dep!$E:$E=$A25),0),1)</f>
        <v>CNAF</v>
      </c>
    </row>
    <row r="35" spans="1:4" ht="15.75" thickBot="1"/>
    <row r="36" spans="1:4">
      <c r="A36" s="106" t="s">
        <v>50</v>
      </c>
      <c r="B36" s="107"/>
      <c r="C36" s="107"/>
      <c r="D36" s="108"/>
    </row>
    <row r="37" spans="1:4">
      <c r="A37" s="109"/>
      <c r="D37" s="110"/>
    </row>
    <row r="38" spans="1:4">
      <c r="A38" s="109"/>
      <c r="D38" s="110"/>
    </row>
    <row r="39" spans="1:4">
      <c r="A39" s="109"/>
      <c r="D39" s="110"/>
    </row>
    <row r="40" spans="1:4">
      <c r="A40" s="109"/>
      <c r="D40" s="110"/>
    </row>
    <row r="41" spans="1:4">
      <c r="A41" s="109"/>
      <c r="D41" s="110"/>
    </row>
    <row r="42" spans="1:4">
      <c r="A42" s="109"/>
      <c r="D42" s="110"/>
    </row>
    <row r="43" spans="1:4">
      <c r="A43" s="109"/>
      <c r="D43" s="110"/>
    </row>
    <row r="44" spans="1:4" ht="15.75" thickBot="1">
      <c r="A44" s="111"/>
      <c r="B44" s="112"/>
      <c r="C44" s="112"/>
      <c r="D44" s="113"/>
    </row>
  </sheetData>
  <sheetProtection algorithmName="SHA-512" hashValue="rqY8wVjNjutrnn4MDOLHzyqtWMdzkpsTFK1Utv1xTc1ujIXhqvBHHaUYhztOXAtqwH8G9KPoGqrNoTSXOEHbVg==" saltValue="LgF/qWrGEToT+fvSkljb/g==" spinCount="100000" sheet="1" objects="1" scenarios="1"/>
  <mergeCells count="5">
    <mergeCell ref="A3:N3"/>
    <mergeCell ref="G5:O5"/>
    <mergeCell ref="B5:E5"/>
    <mergeCell ref="A1:O1"/>
    <mergeCell ref="A2:O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7E48F2C-50D6-4495-B04C-E4DB201F06DA}">
          <x14:formula1>
            <xm:f>Liste!$L$2:$L$19</xm:f>
          </x14:formula1>
          <xm:sqref>G5</xm:sqref>
        </x14:dataValidation>
        <x14:dataValidation type="list" allowBlank="1" showInputMessage="1" showErrorMessage="1" xr:uid="{73EE7C49-891A-4518-97D9-E84B40712BC0}">
          <x14:formula1>
            <xm:f>Liste!$E$2:$E$5</xm:f>
          </x14:formula1>
          <xm:sqref>B5:E5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E7C5B-2FF0-43E2-9E0E-AC2FE213E4B5}">
  <dimension ref="A1:N45"/>
  <sheetViews>
    <sheetView workbookViewId="0">
      <selection sqref="A1:I1"/>
    </sheetView>
  </sheetViews>
  <sheetFormatPr defaultColWidth="11.42578125" defaultRowHeight="15"/>
  <cols>
    <col min="2" max="2" width="91" bestFit="1" customWidth="1"/>
    <col min="3" max="3" width="12.5703125" customWidth="1"/>
    <col min="6" max="6" width="14.42578125" customWidth="1"/>
    <col min="17" max="17" width="37.7109375" bestFit="1" customWidth="1"/>
  </cols>
  <sheetData>
    <row r="1" spans="1:14" ht="18.75">
      <c r="A1" s="118" t="s">
        <v>186</v>
      </c>
      <c r="B1" s="118"/>
      <c r="C1" s="118"/>
      <c r="D1" s="118"/>
      <c r="E1" s="118"/>
      <c r="F1" s="118"/>
      <c r="G1" s="118"/>
      <c r="H1" s="118"/>
      <c r="I1" s="118"/>
      <c r="J1" s="115"/>
      <c r="K1" s="115"/>
      <c r="L1" s="115"/>
      <c r="M1" s="115"/>
      <c r="N1" s="115"/>
    </row>
    <row r="2" spans="1:14" ht="18.75">
      <c r="A2" s="118" t="s">
        <v>187</v>
      </c>
      <c r="B2" s="118"/>
      <c r="C2" s="118"/>
      <c r="D2" s="118"/>
      <c r="E2" s="118"/>
      <c r="F2" s="118"/>
      <c r="G2" s="118"/>
      <c r="H2" s="118"/>
      <c r="I2" s="118"/>
      <c r="J2" s="115"/>
      <c r="K2" s="115"/>
      <c r="L2" s="115"/>
      <c r="M2" s="115"/>
      <c r="N2" s="115"/>
    </row>
    <row r="3" spans="1:14" ht="18.75">
      <c r="A3" s="118" t="s">
        <v>188</v>
      </c>
      <c r="B3" s="118"/>
      <c r="C3" s="118"/>
      <c r="D3" s="118"/>
      <c r="E3" s="118"/>
      <c r="F3" s="118"/>
      <c r="G3" s="118"/>
      <c r="H3" s="118"/>
      <c r="I3" s="118"/>
      <c r="J3" s="115"/>
      <c r="K3" s="115"/>
      <c r="L3" s="115"/>
      <c r="M3" s="115"/>
      <c r="N3" s="115"/>
    </row>
    <row r="4" spans="1:14" ht="18.75">
      <c r="A4" s="118" t="s">
        <v>189</v>
      </c>
      <c r="B4" s="118"/>
      <c r="C4" s="118"/>
      <c r="D4" s="118"/>
      <c r="E4" s="118"/>
      <c r="F4" s="118"/>
      <c r="G4" s="118"/>
      <c r="H4" s="118"/>
      <c r="I4" s="118"/>
      <c r="J4" s="115"/>
      <c r="K4" s="115"/>
      <c r="L4" s="115"/>
      <c r="M4" s="115"/>
      <c r="N4" s="115"/>
    </row>
    <row r="6" spans="1:14" ht="31.5">
      <c r="A6" s="105" t="s">
        <v>3</v>
      </c>
      <c r="B6" s="119">
        <v>2025</v>
      </c>
      <c r="C6" s="119"/>
      <c r="D6" s="119"/>
      <c r="E6" s="119"/>
      <c r="F6" s="105"/>
      <c r="G6" s="114"/>
      <c r="H6" s="114"/>
      <c r="I6" s="114"/>
      <c r="J6" s="114"/>
      <c r="K6" s="114"/>
      <c r="L6" s="114"/>
      <c r="M6" s="114"/>
      <c r="N6" s="114"/>
    </row>
    <row r="7" spans="1:14" ht="15.75" thickBot="1"/>
    <row r="8" spans="1:14" ht="45">
      <c r="A8" s="98" t="s">
        <v>9</v>
      </c>
      <c r="B8" s="99" t="s">
        <v>10</v>
      </c>
      <c r="C8" s="4" t="s">
        <v>11</v>
      </c>
      <c r="D8" s="99" t="s">
        <v>7</v>
      </c>
      <c r="E8" s="5" t="s">
        <v>12</v>
      </c>
    </row>
    <row r="9" spans="1:14">
      <c r="A9" s="6" t="s">
        <v>190</v>
      </c>
      <c r="B9" s="97" t="s">
        <v>191</v>
      </c>
      <c r="C9" s="97" cm="1">
        <f t="array" ref="C9">INDEX(dep!$I:$I,MATCH(1,(dep!$A:$A=$B$6)*(dep!$E:$E=$A9),0),1)</f>
        <v>2024</v>
      </c>
      <c r="D9" s="97" cm="1">
        <f t="array" ref="D9">INDEX(dep!$J:$J,MATCH(1,(dep!$A:$A=$B$6)*(dep!$E:$E=$A9),0),1)</f>
        <v>0</v>
      </c>
      <c r="E9" s="7" t="str" cm="1">
        <f t="array" ref="E9">INDEX(dep!$G:$G,MATCH(1,(dep!$A:$A=$B$6)*(dep!$E:$E=$A9),0),1)</f>
        <v>CAF</v>
      </c>
    </row>
    <row r="10" spans="1:14">
      <c r="A10" s="6" t="s">
        <v>192</v>
      </c>
      <c r="B10" s="97" t="s">
        <v>193</v>
      </c>
      <c r="C10" s="97" cm="1">
        <f t="array" ref="C10">INDEX(dep!$I:$I,MATCH(1,(dep!$A:$A=$B$6)*(dep!$E:$E=$A10),0),1)</f>
        <v>2024</v>
      </c>
      <c r="D10" s="97" cm="1">
        <f t="array" ref="D10">INDEX(dep!$J:$J,MATCH(1,(dep!$A:$A=$B$6)*(dep!$E:$E=$A10),0),1)</f>
        <v>0</v>
      </c>
      <c r="E10" s="7" t="str" cm="1">
        <f t="array" ref="E10">INDEX(dep!$G:$G,MATCH(1,(dep!$A:$A=$B$6)*(dep!$E:$E=$A10),0),1)</f>
        <v>CAF</v>
      </c>
    </row>
    <row r="11" spans="1:14">
      <c r="A11" s="6" t="s">
        <v>194</v>
      </c>
      <c r="B11" s="97" t="s">
        <v>195</v>
      </c>
      <c r="C11" s="97" cm="1">
        <f t="array" ref="C11">INDEX(dep!$I:$I,MATCH(1,(dep!$A:$A=$B$6)*(dep!$E:$E=$A11),0),1)</f>
        <v>2024</v>
      </c>
      <c r="D11" s="97" cm="1">
        <f t="array" ref="D11">INDEX(dep!$J:$J,MATCH(1,(dep!$A:$A=$B$6)*(dep!$E:$E=$A11),0),1)</f>
        <v>0</v>
      </c>
      <c r="E11" s="7" t="str" cm="1">
        <f t="array" ref="E11">INDEX(dep!$G:$G,MATCH(1,(dep!$A:$A=$B$6)*(dep!$E:$E=$A11),0),1)</f>
        <v>CAF</v>
      </c>
    </row>
    <row r="12" spans="1:14">
      <c r="A12" s="6" t="s">
        <v>196</v>
      </c>
      <c r="B12" s="97" t="s">
        <v>197</v>
      </c>
      <c r="C12" s="97" cm="1">
        <f t="array" ref="C12">INDEX(dep!$I:$I,MATCH(1,(dep!$A:$A=$B$6)*(dep!$E:$E=$A12),0),1)</f>
        <v>2024</v>
      </c>
      <c r="D12" s="97" cm="1">
        <f t="array" ref="D12">INDEX(dep!$J:$J,MATCH(1,(dep!$A:$A=$B$6)*(dep!$E:$E=$A12),0),1)</f>
        <v>0</v>
      </c>
      <c r="E12" s="7" t="str" cm="1">
        <f t="array" ref="E12">INDEX(dep!$G:$G,MATCH(1,(dep!$A:$A=$B$6)*(dep!$E:$E=$A12),0),1)</f>
        <v>CAF</v>
      </c>
    </row>
    <row r="13" spans="1:14">
      <c r="A13" s="6" t="s">
        <v>198</v>
      </c>
      <c r="B13" s="97" t="s">
        <v>199</v>
      </c>
      <c r="C13" s="97" cm="1">
        <f t="array" ref="C13">INDEX(dep!$I:$I,MATCH(1,(dep!$A:$A=$B$6)*(dep!$E:$E=$A13),0),1)</f>
        <v>2024</v>
      </c>
      <c r="D13" s="97" cm="1">
        <f t="array" ref="D13">INDEX(dep!$J:$J,MATCH(1,(dep!$A:$A=$B$6)*(dep!$E:$E=$A13),0),1)</f>
        <v>0</v>
      </c>
      <c r="E13" s="7" t="str" cm="1">
        <f t="array" ref="E13">INDEX(dep!$G:$G,MATCH(1,(dep!$A:$A=$B$6)*(dep!$E:$E=$A13),0),1)</f>
        <v>CAF</v>
      </c>
    </row>
    <row r="14" spans="1:14">
      <c r="A14" s="6" t="s">
        <v>200</v>
      </c>
      <c r="B14" s="97" t="s">
        <v>201</v>
      </c>
      <c r="C14" s="97" cm="1">
        <f t="array" ref="C14">INDEX(dep!$I:$I,MATCH(1,(dep!$A:$A=$B$6)*(dep!$E:$E=$A14),0),1)</f>
        <v>2024</v>
      </c>
      <c r="D14" s="97" cm="1">
        <f t="array" ref="D14">INDEX(dep!$J:$J,MATCH(1,(dep!$A:$A=$B$6)*(dep!$E:$E=$A14),0),1)</f>
        <v>0</v>
      </c>
      <c r="E14" s="7" t="str" cm="1">
        <f t="array" ref="E14">INDEX(dep!$G:$G,MATCH(1,(dep!$A:$A=$B$6)*(dep!$E:$E=$A14),0),1)</f>
        <v>CD</v>
      </c>
    </row>
    <row r="15" spans="1:14">
      <c r="A15" s="6" t="s">
        <v>202</v>
      </c>
      <c r="B15" s="97" t="s">
        <v>203</v>
      </c>
      <c r="C15" s="97" cm="1">
        <f t="array" ref="C15">INDEX(dep!$I:$I,MATCH(1,(dep!$A:$A=$B$6)*(dep!$E:$E=$A15),0),1)</f>
        <v>2024</v>
      </c>
      <c r="D15" s="97" cm="1">
        <f t="array" ref="D15">INDEX(dep!$J:$J,MATCH(1,(dep!$A:$A=$B$6)*(dep!$E:$E=$A15),0),1)</f>
        <v>0</v>
      </c>
      <c r="E15" s="7" t="str" cm="1">
        <f t="array" ref="E15">INDEX(dep!$G:$G,MATCH(1,(dep!$A:$A=$B$6)*(dep!$E:$E=$A15),0),1)</f>
        <v>CAF</v>
      </c>
    </row>
    <row r="16" spans="1:14">
      <c r="A16" s="6" t="s">
        <v>204</v>
      </c>
      <c r="B16" s="97" t="s">
        <v>205</v>
      </c>
      <c r="C16" s="97" cm="1">
        <f t="array" ref="C16">INDEX(dep!$I:$I,MATCH(1,(dep!$A:$A=$B$6)*(dep!$E:$E=$A16),0),1)</f>
        <v>2024</v>
      </c>
      <c r="D16" s="97" cm="1">
        <f t="array" ref="D16">INDEX(dep!$J:$J,MATCH(1,(dep!$A:$A=$B$6)*(dep!$E:$E=$A16),0),1)</f>
        <v>0</v>
      </c>
      <c r="E16" s="7" t="str" cm="1">
        <f t="array" ref="E16">INDEX(dep!$G:$G,MATCH(1,(dep!$A:$A=$B$6)*(dep!$E:$E=$A16),0),1)</f>
        <v>CD</v>
      </c>
    </row>
    <row r="17" spans="1:8">
      <c r="A17" s="6" t="s">
        <v>206</v>
      </c>
      <c r="B17" s="97" t="s">
        <v>207</v>
      </c>
      <c r="C17" s="97" cm="1">
        <f t="array" ref="C17">INDEX(dep!$I:$I,MATCH(1,(dep!$A:$A=$B$6)*(dep!$E:$E=$A17),0),1)</f>
        <v>2024</v>
      </c>
      <c r="D17" s="97" cm="1">
        <f t="array" ref="D17">INDEX(dep!$J:$J,MATCH(1,(dep!$A:$A=$B$6)*(dep!$E:$E=$A17),0),1)</f>
        <v>0</v>
      </c>
      <c r="E17" s="7" t="str" cm="1">
        <f t="array" ref="E17">INDEX(dep!$G:$G,MATCH(1,(dep!$A:$A=$B$6)*(dep!$E:$E=$A17),0),1)</f>
        <v>CD</v>
      </c>
    </row>
    <row r="18" spans="1:8">
      <c r="A18" s="6" t="s">
        <v>208</v>
      </c>
      <c r="B18" s="97" t="s">
        <v>209</v>
      </c>
      <c r="C18" s="97" cm="1">
        <f t="array" ref="C18">INDEX(dep!$I:$I,MATCH(1,(dep!$A:$A=$B$6)*(dep!$E:$E=$A18),0),1)</f>
        <v>2024</v>
      </c>
      <c r="D18" s="97" cm="1">
        <f t="array" ref="D18">INDEX(dep!$J:$J,MATCH(1,(dep!$A:$A=$B$6)*(dep!$E:$E=$A18),0),1)</f>
        <v>0</v>
      </c>
      <c r="E18" s="7" t="str" cm="1">
        <f t="array" ref="E18">INDEX(dep!$G:$G,MATCH(1,(dep!$A:$A=$B$6)*(dep!$E:$E=$A18),0),1)</f>
        <v>CD</v>
      </c>
    </row>
    <row r="19" spans="1:8">
      <c r="A19" s="6" t="s">
        <v>210</v>
      </c>
      <c r="B19" s="97" t="s">
        <v>211</v>
      </c>
      <c r="C19" s="97" cm="1">
        <f t="array" ref="C19">INDEX(dep!$I:$I,MATCH(1,(dep!$A:$A=$B$6)*(dep!$E:$E=$A19),0),1)</f>
        <v>2024</v>
      </c>
      <c r="D19" s="97" cm="1">
        <f t="array" ref="D19">INDEX(dep!$J:$J,MATCH(1,(dep!$A:$A=$B$6)*(dep!$E:$E=$A19),0),1)</f>
        <v>0</v>
      </c>
      <c r="E19" s="7" t="str" cm="1">
        <f t="array" ref="E19">INDEX(dep!$G:$G,MATCH(1,(dep!$A:$A=$B$6)*(dep!$E:$E=$A19),0),1)</f>
        <v>DDETS</v>
      </c>
    </row>
    <row r="20" spans="1:8">
      <c r="A20" s="6" t="s">
        <v>212</v>
      </c>
      <c r="B20" s="97" t="s">
        <v>213</v>
      </c>
      <c r="C20" s="97" cm="1">
        <f t="array" ref="C20">INDEX(dep!$I:$I,MATCH(1,(dep!$A:$A=$B$6)*(dep!$E:$E=$A20),0),1)</f>
        <v>2024</v>
      </c>
      <c r="D20" s="97" cm="1">
        <f t="array" ref="D20">INDEX(dep!$J:$J,MATCH(1,(dep!$A:$A=$B$6)*(dep!$E:$E=$A20),0),1)</f>
        <v>0</v>
      </c>
      <c r="E20" s="7" t="str" cm="1">
        <f t="array" ref="E20">INDEX(dep!$G:$G,MATCH(1,(dep!$A:$A=$B$6)*(dep!$E:$E=$A20),0),1)</f>
        <v>CD</v>
      </c>
    </row>
    <row r="21" spans="1:8">
      <c r="A21" s="6" t="s">
        <v>214</v>
      </c>
      <c r="B21" s="97" t="s">
        <v>215</v>
      </c>
      <c r="C21" s="97" cm="1">
        <f t="array" ref="C21">INDEX(dep!$I:$I,MATCH(1,(dep!$A:$A=$B$6)*(dep!$E:$E=$A21),0),1)</f>
        <v>2024</v>
      </c>
      <c r="D21" s="97" cm="1">
        <f t="array" ref="D21">INDEX(dep!$J:$J,MATCH(1,(dep!$A:$A=$B$6)*(dep!$E:$E=$A21),0),1)</f>
        <v>0</v>
      </c>
      <c r="E21" s="7" t="str" cm="1">
        <f t="array" ref="E21">INDEX(dep!$G:$G,MATCH(1,(dep!$A:$A=$B$6)*(dep!$E:$E=$A21),0),1)</f>
        <v>CD</v>
      </c>
    </row>
    <row r="22" spans="1:8">
      <c r="A22" s="6" t="s">
        <v>216</v>
      </c>
      <c r="B22" s="97" t="s">
        <v>217</v>
      </c>
      <c r="C22" s="97" cm="1">
        <f t="array" ref="C22">INDEX(dep!$I:$I,MATCH(1,(dep!$A:$A=$B$6)*(dep!$E:$E=$A22),0),1)</f>
        <v>2024</v>
      </c>
      <c r="D22" s="97" cm="1">
        <f t="array" ref="D22">INDEX(dep!$J:$J,MATCH(1,(dep!$A:$A=$B$6)*(dep!$E:$E=$A22),0),1)</f>
        <v>0</v>
      </c>
      <c r="E22" s="7" t="str" cm="1">
        <f t="array" ref="E22">INDEX(dep!$G:$G,MATCH(1,(dep!$A:$A=$B$6)*(dep!$E:$E=$A22),0),1)</f>
        <v>CD</v>
      </c>
    </row>
    <row r="23" spans="1:8" ht="15.75" thickBot="1">
      <c r="A23" s="102" t="s">
        <v>218</v>
      </c>
      <c r="B23" s="103" t="s">
        <v>152</v>
      </c>
      <c r="C23" s="103" cm="1">
        <f t="array" ref="C23">INDEX(dep!$I:$I,MATCH(1,(dep!$A:$A=$B$6)*(dep!$E:$E=$A23),0),1)</f>
        <v>2024</v>
      </c>
      <c r="D23" s="103" cm="1">
        <f t="array" ref="D23">INDEX(dep!$J:$J,MATCH(1,(dep!$A:$A=$B$6)*(dep!$E:$E=$A23),0),1)</f>
        <v>0</v>
      </c>
      <c r="E23" s="10" t="str" cm="1">
        <f t="array" ref="E23">INDEX(dep!$G:$G,MATCH(1,(dep!$A:$A=$B$6)*(dep!$E:$E=$A23),0),1)</f>
        <v>CD</v>
      </c>
    </row>
    <row r="25" spans="1:8" ht="15.75" thickBot="1"/>
    <row r="26" spans="1:8" ht="30">
      <c r="A26" s="98" t="s">
        <v>75</v>
      </c>
      <c r="B26" s="99" t="s">
        <v>76</v>
      </c>
      <c r="C26" s="99" cm="1">
        <f t="array" ref="C26">INDEX(Sfsd_ind_cibl!$C:$C,MATCH(1,(Sfsd_ind_cibl!$A:$A=$A$27)*(Sfsd_ind_cibl!$B:$B=$B$27),0),1)</f>
        <v>2021</v>
      </c>
      <c r="D26" s="99" cm="1">
        <f t="array" ref="D26">INDEX(Sfsd_ind_cibl!$E:$E,MATCH(1,(Sfsd_ind_cibl!$A:$A=$A$27)*(Sfsd_ind_cibl!$B:$B=$B$27),0),1)</f>
        <v>2022</v>
      </c>
      <c r="E26" s="99" cm="1">
        <f t="array" ref="E26">INDEX(Sfsd_ind_cibl!$G:$G,MATCH(1,(Sfsd_ind_cibl!$A:$A=$A$27)*(Sfsd_ind_cibl!$B:$B=$B$27),0),1)</f>
        <v>2023</v>
      </c>
      <c r="F26" s="99" cm="1">
        <f t="array" ref="F26">INDEX(Sfsd_ind_cibl!$I:$I,MATCH(1,(Sfsd_ind_cibl!$A:$A=$A$27)*(Sfsd_ind_cibl!$B:$B=$B$27),0),1)</f>
        <v>2024</v>
      </c>
      <c r="G26" s="99" cm="1">
        <f t="array" ref="G26">INDEX(Sfsd_ind_cibl!$K:$K,MATCH(1,(Sfsd_ind_cibl!$A:$A=$A$27)*(Sfsd_ind_cibl!$B:$B=$B$27),0),1)</f>
        <v>2025</v>
      </c>
      <c r="H26" s="100" cm="1">
        <f t="array" ref="H26">INDEX(Sfsd_ind_cibl!$M:$M,MATCH(1,(Sfsd_ind_cibl!$A:$A=$A$27)*(Sfsd_ind_cibl!$B:$B=$B$27),0),1)</f>
        <v>2026</v>
      </c>
    </row>
    <row r="27" spans="1:8">
      <c r="A27" s="6" t="s">
        <v>198</v>
      </c>
      <c r="B27" s="97" t="s">
        <v>199</v>
      </c>
      <c r="C27" s="97" cm="1">
        <f t="array" ref="C27">INDEX(Sfsd_ind_cibl!$D:$D,MATCH(1,(Sfsd_ind_cibl!$A:$A=$A$27)*(Sfsd_ind_cibl!$B:$B=$B$27),0),1)</f>
        <v>0</v>
      </c>
      <c r="D27" s="97" cm="1">
        <f t="array" ref="D27">INDEX(Sfsd_ind_cibl!$F:$F,MATCH(1,(Sfsd_ind_cibl!$A:$A=$A$27)*(Sfsd_ind_cibl!$B:$B=$B$27),0),1)</f>
        <v>0</v>
      </c>
      <c r="E27" s="97" cm="1">
        <f t="array" ref="E27">INDEX(Sfsd_ind_cibl!$H:$H,MATCH(1,(Sfsd_ind_cibl!$A:$A=$A$27)*(Sfsd_ind_cibl!$B:$B=$B$27),0),1)</f>
        <v>0</v>
      </c>
      <c r="F27" s="97" cm="1">
        <f t="array" ref="F27">INDEX(Sfsd_ind_cibl!$J:$J,MATCH(1,(Sfsd_ind_cibl!$A:$A=$A$27)*(Sfsd_ind_cibl!$B:$B=$B$27),0),1)</f>
        <v>0</v>
      </c>
      <c r="G27" s="97" cm="1">
        <f t="array" ref="G27">INDEX(Sfsd_ind_cibl!$L:$L,MATCH(1,(Sfsd_ind_cibl!$A:$A=$A$27)*(Sfsd_ind_cibl!$B:$B=$B$27),0),1)</f>
        <v>1</v>
      </c>
      <c r="H27" s="101" cm="1">
        <f t="array" ref="H27">INDEX(Sfsd_ind_cibl!$N:$N,MATCH(1,(Sfsd_ind_cibl!$A:$A=$A$27)*(Sfsd_ind_cibl!$B:$B=$B$27),0),1)</f>
        <v>1</v>
      </c>
    </row>
    <row r="28" spans="1:8" ht="15.75" thickBot="1">
      <c r="A28" s="102" t="s">
        <v>204</v>
      </c>
      <c r="B28" s="103" t="s">
        <v>219</v>
      </c>
      <c r="C28" s="103" cm="1">
        <f t="array" ref="C28">INDEX(Sfsd_ind_cibl!$D:$D,MATCH(1,(Sfsd_ind_cibl!$A:$A=$A$28)*(Sfsd_ind_cibl!$B:$B=$B$28),0),1)</f>
        <v>30</v>
      </c>
      <c r="D28" s="103" cm="1">
        <f t="array" ref="D28">INDEX(Sfsd_ind_cibl!$F:$F,MATCH(1,(Sfsd_ind_cibl!$A:$A=$A$28)*(Sfsd_ind_cibl!$B:$B=$B$28),0),1)</f>
        <v>31</v>
      </c>
      <c r="E28" s="103" cm="1">
        <f t="array" ref="E28">INDEX(Sfsd_ind_cibl!$H:$H,MATCH(1,(Sfsd_ind_cibl!$A:$A=$A$28)*(Sfsd_ind_cibl!$B:$B=$B$28),0),1)</f>
        <v>38</v>
      </c>
      <c r="F28" s="103" cm="1">
        <f t="array" ref="F28">INDEX(Sfsd_ind_cibl!$J:$J,MATCH(1,(Sfsd_ind_cibl!$A:$A=$A$28)*(Sfsd_ind_cibl!$B:$B=$B$28),0),1)</f>
        <v>27</v>
      </c>
      <c r="G28" s="103" cm="1">
        <f t="array" ref="G28">INDEX(Sfsd_ind_cibl!$L:$L,MATCH(1,(Sfsd_ind_cibl!$A:$A=$A$28)*(Sfsd_ind_cibl!$B:$B=$B$28),0),1)</f>
        <v>28</v>
      </c>
      <c r="H28" s="104" cm="1">
        <f t="array" ref="H28">INDEX(Sfsd_ind_cibl!$N:$N,MATCH(1,(Sfsd_ind_cibl!$A:$A=$A$28)*(Sfsd_ind_cibl!$B:$B=$B$28),0),1)</f>
        <v>26</v>
      </c>
    </row>
    <row r="36" spans="1:4" ht="15.75" thickBot="1"/>
    <row r="37" spans="1:4">
      <c r="A37" s="106" t="s">
        <v>50</v>
      </c>
      <c r="B37" s="107"/>
      <c r="C37" s="107"/>
      <c r="D37" s="108"/>
    </row>
    <row r="38" spans="1:4">
      <c r="A38" s="109"/>
      <c r="D38" s="110"/>
    </row>
    <row r="39" spans="1:4">
      <c r="A39" s="109"/>
      <c r="D39" s="110"/>
    </row>
    <row r="40" spans="1:4">
      <c r="A40" s="109"/>
      <c r="D40" s="110"/>
    </row>
    <row r="41" spans="1:4">
      <c r="A41" s="109"/>
      <c r="D41" s="110"/>
    </row>
    <row r="42" spans="1:4">
      <c r="A42" s="109"/>
      <c r="D42" s="110"/>
    </row>
    <row r="43" spans="1:4">
      <c r="A43" s="109"/>
      <c r="D43" s="110"/>
    </row>
    <row r="44" spans="1:4">
      <c r="A44" s="109"/>
      <c r="D44" s="110"/>
    </row>
    <row r="45" spans="1:4" ht="15.75" thickBot="1">
      <c r="A45" s="111"/>
      <c r="B45" s="112"/>
      <c r="C45" s="112"/>
      <c r="D45" s="113"/>
    </row>
  </sheetData>
  <sheetProtection algorithmName="SHA-512" hashValue="cNj03Gju4focivVtgLWU2ZB1gLUWFg2eL3CRBcf6HpnxkfzdMeaG91+HI4eGdaXxnEGwMO7vP8lXr0lquR5vcw==" saltValue="t5fUGgadLXiYuH8KHGZkZQ==" spinCount="100000" sheet="1" objects="1" scenarios="1"/>
  <mergeCells count="5">
    <mergeCell ref="B6:E6"/>
    <mergeCell ref="A1:I1"/>
    <mergeCell ref="A2:I2"/>
    <mergeCell ref="A3:I3"/>
    <mergeCell ref="A4:I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3DFCF14-4A04-4410-BC29-C42BC8739AA6}">
          <x14:formula1>
            <xm:f>Liste!$L$2:$L$19</xm:f>
          </x14:formula1>
          <xm:sqref>G6:N6</xm:sqref>
        </x14:dataValidation>
        <x14:dataValidation type="list" allowBlank="1" showInputMessage="1" showErrorMessage="1" xr:uid="{C45675A2-9A06-4427-AFF7-3CBB7E25C24D}">
          <x14:formula1>
            <xm:f>Liste!$E$2:$E$5</xm:f>
          </x14:formula1>
          <xm:sqref>B6:E6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Sophie CHARBONNEAU-PHILIPPE 078</dc:creator>
  <cp:keywords/>
  <dc:description/>
  <cp:lastModifiedBy>Alicia RICCI 078</cp:lastModifiedBy>
  <cp:revision/>
  <dcterms:created xsi:type="dcterms:W3CDTF">2025-09-22T12:49:10Z</dcterms:created>
  <dcterms:modified xsi:type="dcterms:W3CDTF">2026-02-04T10:21:08Z</dcterms:modified>
  <cp:category/>
  <cp:contentStatus/>
</cp:coreProperties>
</file>